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ITO LUNEDI\"/>
    </mc:Choice>
  </mc:AlternateContent>
  <xr:revisionPtr revIDLastSave="0" documentId="8_{FFB8CA45-B3E4-4B4F-98FD-CB94C51325E5}" xr6:coauthVersionLast="47" xr6:coauthVersionMax="47" xr10:uidLastSave="{00000000-0000-0000-0000-000000000000}"/>
  <bookViews>
    <workbookView xWindow="-120" yWindow="-120" windowWidth="20730" windowHeight="11160" xr2:uid="{B1C36660-4151-4DCD-9DF7-46F115325BEB}"/>
  </bookViews>
  <sheets>
    <sheet name="Covid19_italy_province-MISURE" sheetId="4" r:id="rId1"/>
    <sheet name="Comuni.xlxs" sheetId="2" r:id="rId2"/>
    <sheet name="Ripartizione-geografica" sheetId="3" r:id="rId3"/>
  </sheets>
  <definedNames>
    <definedName name="DatiEsterni_1" localSheetId="1" hidden="1">'Comuni.xlxs'!$A$1:$F$7916</definedName>
    <definedName name="DatiEsterni_1" localSheetId="2" hidden="1">'Ripartizione-geografica'!$A$1:$C$21</definedName>
    <definedName name="DatiEsterni_2" localSheetId="0" hidden="1">'Covid19_italy_province-MISURE'!$A$1:$E$21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055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183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668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2764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395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14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539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357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671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760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3833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498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618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06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580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6745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3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79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E166A7-30F1-4CF1-9B9B-1BF797B9D8C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76244464-A902-4879-B8A3-160063722919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169E3491-8F9C-4F3B-9FA3-9AC777BB4AF7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7DADADC0-7CB4-4D1E-B99B-906D86C7A6EF}" keepAlive="1" name="Query - Table_0" description="Connessione alla query 'Table_0' nella cartella di lavoro." type="5" refreshedVersion="0" background="1">
    <dbPr connection="Provider=Microsoft.Mashup.OleDb.1;Data Source=$Workbook$;Location=Table_0;Extended Properties=&quot;&quot;" command="SELECT * FROM [Table_0]"/>
  </connection>
</connections>
</file>

<file path=xl/sharedStrings.xml><?xml version="1.0" encoding="utf-8"?>
<sst xmlns="http://schemas.openxmlformats.org/spreadsheetml/2006/main" count="23855" uniqueCount="8059">
  <si>
    <t>Denominazione</t>
  </si>
  <si>
    <t>Regione</t>
  </si>
  <si>
    <t>Sigla automobilistica</t>
  </si>
  <si>
    <t>Popolazione2011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</si>
  <si>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</si>
  <si>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</si>
  <si>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</si>
  <si>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</si>
  <si>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</si>
  <si>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</si>
  <si>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</si>
  <si>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</si>
  <si>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</si>
  <si>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</si>
  <si>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</si>
  <si>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</si>
  <si>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</si>
  <si>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</si>
  <si>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</si>
  <si>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</si>
  <si>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</si>
  <si>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</si>
  <si>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</si>
  <si>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</si>
  <si>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</si>
  <si>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</si>
  <si>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</si>
  <si>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</si>
  <si>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</si>
  <si>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</si>
  <si>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</si>
  <si>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</si>
  <si>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</si>
  <si>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</si>
  <si>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</si>
  <si>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</si>
  <si>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</si>
  <si>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</si>
  <si>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</si>
  <si>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</si>
  <si>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</si>
  <si>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</si>
  <si>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</si>
  <si>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</si>
  <si>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</si>
  <si>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</si>
  <si>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</si>
  <si>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</si>
  <si>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</si>
  <si>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</si>
  <si>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</si>
  <si>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</si>
  <si>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</si>
  <si>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</si>
  <si>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</si>
  <si>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</si>
  <si>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</si>
  <si>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</si>
  <si>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</si>
  <si>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</si>
  <si>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</si>
  <si>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</si>
  <si>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</si>
  <si>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</si>
  <si>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</si>
  <si>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</si>
  <si>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</si>
  <si>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</si>
  <si>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</si>
  <si>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</si>
  <si>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</si>
  <si>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</si>
  <si>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</si>
  <si>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</si>
  <si>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</si>
  <si>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</si>
  <si>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</si>
  <si>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</si>
  <si>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</si>
  <si>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</si>
  <si>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</si>
  <si>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</si>
  <si>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</si>
  <si>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</si>
  <si>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</si>
  <si>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</si>
  <si>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</si>
  <si>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</si>
  <si>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</si>
  <si>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</si>
  <si>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</si>
  <si>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</si>
  <si>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</si>
  <si>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</si>
  <si>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</si>
  <si>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</si>
  <si>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</si>
  <si>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</si>
  <si>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</si>
  <si>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</si>
  <si>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</si>
  <si>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</si>
  <si>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</si>
  <si>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</si>
  <si>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</si>
  <si>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</si>
  <si>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</si>
  <si>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</si>
  <si>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</si>
  <si>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</si>
  <si>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</si>
  <si>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</si>
  <si>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</si>
  <si>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</si>
  <si>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</si>
  <si>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</si>
  <si>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</si>
  <si>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</si>
  <si>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</si>
  <si>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</si>
  <si>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</si>
  <si>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</si>
  <si>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</si>
  <si>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</si>
  <si>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</si>
  <si>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</si>
  <si>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</si>
  <si>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</si>
  <si>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</si>
  <si>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</si>
  <si>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</si>
  <si>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</si>
  <si>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</si>
  <si>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</si>
  <si>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</si>
  <si>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</si>
  <si>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</si>
  <si>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</si>
  <si>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</si>
  <si>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</si>
  <si>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</si>
  <si>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</si>
  <si>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</si>
  <si>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</si>
  <si>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</si>
  <si>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</si>
  <si>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</si>
  <si>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</si>
  <si>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</si>
  <si>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</si>
  <si>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</si>
  <si>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</si>
  <si>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</si>
  <si>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</si>
  <si>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</si>
  <si>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</si>
  <si>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</si>
  <si>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</si>
  <si>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</si>
  <si>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</si>
  <si>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</si>
  <si>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</si>
  <si>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</si>
  <si>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</si>
  <si>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</si>
  <si>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</si>
  <si>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</si>
  <si>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</si>
  <si>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</si>
  <si>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</si>
  <si>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</si>
  <si>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</si>
  <si>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</si>
  <si>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</si>
  <si>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</si>
  <si>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</si>
  <si>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</si>
  <si>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</si>
  <si>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</si>
  <si>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</si>
  <si>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</si>
  <si>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</si>
  <si>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</si>
  <si>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</si>
  <si>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</si>
  <si>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</si>
  <si>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</si>
  <si>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</si>
  <si>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</si>
  <si>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</si>
  <si>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</si>
  <si>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</si>
  <si>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</si>
  <si>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</si>
  <si>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</si>
  <si>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</si>
  <si>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</si>
  <si>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</si>
  <si>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</si>
  <si>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</si>
  <si>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</si>
  <si>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</si>
  <si>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</si>
  <si>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</si>
  <si>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</si>
  <si>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</si>
  <si>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</si>
  <si>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</si>
  <si>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</si>
  <si>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</si>
  <si>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</si>
  <si>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</si>
  <si>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</si>
  <si>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</si>
  <si>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</si>
  <si>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</si>
  <si>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</si>
  <si>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</si>
  <si>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</si>
  <si>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</si>
  <si>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</si>
  <si>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</si>
  <si>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</si>
  <si>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</si>
  <si>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</si>
  <si>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</si>
  <si>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</si>
  <si>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</si>
  <si>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</si>
  <si>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</si>
  <si>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</si>
  <si>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</si>
  <si>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</si>
  <si>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</si>
  <si>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</si>
  <si>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</si>
  <si>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</si>
  <si>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</si>
  <si>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</si>
  <si>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</si>
  <si>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</si>
  <si>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</si>
  <si>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</si>
  <si>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</si>
  <si>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</si>
  <si>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</si>
  <si>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</si>
  <si>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</si>
  <si>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</si>
  <si>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</si>
  <si>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</si>
  <si>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</si>
  <si>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</si>
  <si>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</si>
  <si>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</si>
  <si>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</si>
  <si>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</si>
  <si>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</si>
  <si>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</si>
  <si>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</si>
  <si>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</si>
  <si>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</si>
  <si>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</si>
  <si>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</si>
  <si>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</si>
  <si>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</si>
  <si>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</si>
  <si>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</si>
  <si>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</si>
  <si>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</si>
  <si>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</si>
  <si>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</si>
  <si>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</si>
  <si>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</si>
  <si>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</si>
  <si>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</si>
  <si>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</si>
  <si>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</si>
  <si>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</si>
  <si>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</si>
  <si>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</si>
  <si>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</si>
  <si>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</si>
  <si>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</si>
  <si>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</si>
  <si>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</si>
  <si>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</si>
  <si>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</si>
  <si>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</si>
  <si>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</si>
  <si>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</si>
  <si>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</si>
  <si>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</si>
  <si>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</si>
  <si>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</si>
  <si>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</si>
  <si>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</si>
  <si>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</si>
  <si>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</si>
  <si>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</si>
  <si>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</si>
  <si>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</si>
  <si>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</si>
  <si>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</si>
  <si>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</si>
  <si>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</si>
  <si>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</si>
  <si>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</si>
  <si>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</si>
  <si>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</si>
  <si>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</si>
  <si>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</si>
  <si>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</si>
  <si>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</si>
  <si>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</si>
  <si>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</si>
  <si>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</si>
  <si>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</si>
  <si>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</si>
  <si>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</si>
  <si>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</si>
  <si>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</si>
  <si>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</si>
  <si>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</si>
  <si>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</si>
  <si>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</si>
  <si>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</si>
  <si>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</si>
  <si>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</si>
  <si>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</si>
  <si>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</si>
  <si>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</si>
  <si>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</si>
  <si>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</si>
  <si>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</si>
  <si>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</si>
  <si>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</si>
  <si>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</si>
  <si>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</si>
  <si>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</si>
  <si>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</si>
  <si>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</si>
  <si>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</si>
  <si>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</si>
  <si>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</si>
  <si>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</si>
  <si>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</si>
  <si>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</si>
  <si>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</si>
  <si>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</si>
  <si>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</si>
  <si>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</si>
  <si>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</si>
  <si>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</si>
  <si>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</si>
  <si>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</si>
  <si>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</si>
  <si>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</si>
  <si>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</si>
  <si>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</si>
  <si>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</si>
  <si>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</si>
  <si>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</si>
  <si>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</si>
  <si>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</si>
  <si>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</si>
  <si>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</si>
  <si>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</si>
  <si>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</si>
  <si>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</si>
  <si>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</si>
  <si>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</si>
  <si>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</si>
  <si>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</si>
  <si>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</si>
  <si>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</si>
  <si>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</si>
  <si>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</si>
  <si>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</si>
  <si>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</si>
  <si>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</si>
  <si>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</si>
  <si>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</si>
  <si>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</si>
  <si>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</si>
  <si>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</si>
  <si>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</si>
  <si>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</si>
  <si>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</si>
  <si>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</si>
  <si>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</si>
  <si>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</si>
  <si>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</si>
  <si>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</si>
  <si>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</si>
  <si>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</si>
  <si>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</si>
  <si>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</si>
  <si>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</si>
  <si>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</si>
  <si>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</si>
  <si>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</si>
  <si>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</si>
  <si>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</si>
  <si>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</si>
  <si>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</si>
  <si>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</si>
  <si>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</si>
  <si>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</si>
  <si>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</si>
  <si>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</si>
  <si>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</si>
  <si>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</si>
  <si>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</si>
  <si>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</si>
  <si>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</si>
  <si>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</si>
  <si>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</si>
  <si>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</si>
  <si>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</si>
  <si>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</si>
  <si>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</si>
  <si>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</si>
  <si>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</si>
  <si>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</si>
  <si>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</si>
  <si>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</si>
  <si>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</si>
  <si>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</si>
  <si>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</si>
  <si>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</si>
  <si>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</si>
  <si>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</si>
  <si>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</si>
  <si>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</si>
  <si>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</si>
  <si>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</si>
  <si>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</si>
  <si>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</si>
  <si>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</si>
  <si>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</si>
  <si>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</si>
  <si>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</si>
  <si>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</si>
  <si>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</si>
  <si>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</si>
  <si>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</si>
  <si>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</si>
  <si>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</si>
  <si>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</si>
  <si>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</si>
  <si>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</si>
  <si>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</si>
  <si>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</si>
  <si>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</si>
  <si>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</si>
  <si>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</si>
  <si>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</si>
  <si>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</si>
  <si>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</si>
  <si>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</si>
  <si>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</si>
  <si>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</si>
  <si>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</si>
  <si>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</si>
  <si>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</si>
  <si>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</si>
  <si>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</si>
  <si>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</si>
  <si>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</si>
  <si>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</si>
  <si>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</si>
  <si>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</si>
  <si>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</si>
  <si>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</si>
  <si>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</si>
  <si>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</si>
  <si>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</si>
  <si>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</si>
  <si>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</si>
  <si>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</si>
  <si>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</si>
  <si>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</si>
  <si>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</si>
  <si>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</si>
  <si>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</si>
  <si>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</si>
  <si>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</si>
  <si>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</si>
  <si>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</si>
  <si>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</si>
  <si>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</si>
  <si>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</si>
  <si>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</si>
  <si>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</si>
  <si>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</si>
  <si>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</si>
  <si>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</si>
  <si>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</si>
  <si>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</si>
  <si>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</si>
  <si>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</si>
  <si>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</si>
  <si>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</si>
  <si>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</si>
  <si>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</si>
  <si>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</si>
  <si>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</si>
  <si>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</si>
  <si>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</si>
  <si>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</si>
  <si>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</si>
  <si>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</si>
  <si>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</si>
  <si>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</si>
  <si>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</si>
  <si>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</si>
  <si>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</si>
  <si>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</si>
  <si>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</si>
  <si>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</si>
  <si>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</si>
  <si>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</si>
  <si>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</si>
  <si>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</si>
  <si>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</si>
  <si>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</si>
  <si>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</si>
  <si>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</si>
  <si>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</si>
  <si>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</si>
  <si>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</si>
  <si>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</si>
  <si>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</si>
  <si>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</si>
  <si>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</si>
  <si>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</si>
  <si>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</si>
  <si>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</si>
  <si>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</si>
  <si>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</si>
  <si>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</si>
  <si>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</si>
  <si>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</si>
  <si>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</si>
  <si>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</si>
  <si>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</si>
  <si>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</si>
  <si>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</si>
  <si>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</si>
  <si>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</si>
  <si>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</si>
  <si>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</si>
  <si>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</si>
  <si>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</si>
  <si>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</si>
  <si>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</si>
  <si>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</si>
  <si>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</si>
  <si>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</si>
  <si>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</si>
  <si>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</si>
  <si>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</si>
  <si>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</si>
  <si>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</si>
  <si>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</si>
  <si>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</si>
  <si>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</si>
  <si>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</si>
  <si>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</si>
  <si>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</si>
  <si>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</si>
  <si>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</si>
  <si>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</si>
  <si>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</si>
  <si>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</si>
  <si>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</si>
  <si>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</si>
  <si>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</si>
  <si>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</si>
  <si>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</si>
  <si>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</si>
  <si>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</si>
  <si>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</si>
  <si>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</si>
  <si>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</si>
  <si>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</si>
  <si>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</si>
  <si>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</si>
  <si>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</si>
  <si>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</si>
  <si>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</si>
  <si>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</si>
  <si>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</si>
  <si>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</si>
  <si>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</si>
  <si>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</si>
  <si>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</si>
  <si>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</si>
  <si>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</si>
  <si>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</si>
  <si>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</si>
  <si>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</si>
  <si>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</si>
  <si>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</si>
  <si>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</si>
  <si>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</si>
  <si>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</si>
  <si>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</si>
  <si>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</si>
  <si>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</si>
  <si>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</si>
  <si>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</si>
  <si>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</si>
  <si>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</si>
  <si>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</si>
  <si>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</si>
  <si>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</si>
  <si>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</si>
  <si>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</si>
  <si>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</si>
  <si>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</si>
  <si>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</si>
  <si>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</si>
  <si>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</si>
  <si>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</si>
  <si>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</si>
  <si>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</si>
  <si>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</si>
  <si>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</si>
  <si>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</si>
  <si>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</si>
  <si>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</si>
  <si>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</si>
  <si>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</si>
  <si>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</si>
  <si>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</si>
  <si>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</si>
  <si>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</si>
  <si>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</si>
  <si>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</si>
  <si>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</si>
  <si>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</si>
  <si>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</si>
  <si>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</si>
  <si>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</si>
  <si>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</si>
  <si>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</si>
  <si>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</si>
  <si>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</si>
  <si>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</si>
  <si>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</si>
  <si>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</si>
  <si>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</si>
  <si>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</si>
  <si>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</si>
  <si>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</si>
  <si>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</si>
  <si>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</si>
  <si>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</si>
  <si>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</si>
  <si>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</si>
  <si>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</si>
  <si>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</si>
  <si>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</si>
  <si>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</si>
  <si>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</si>
  <si>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</si>
  <si>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</si>
  <si>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</si>
  <si>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</si>
  <si>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</si>
  <si>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</si>
  <si>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</si>
  <si>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</si>
  <si>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</si>
  <si>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</si>
  <si>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</si>
  <si>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</si>
  <si>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</si>
  <si>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</si>
  <si>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</si>
  <si>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</si>
  <si>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</si>
  <si>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</si>
  <si>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</si>
  <si>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</si>
  <si>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</si>
  <si>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</si>
  <si>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</si>
  <si>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</si>
  <si>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</si>
  <si>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</si>
  <si>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</si>
  <si>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</si>
  <si>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</si>
  <si>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</si>
  <si>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</si>
  <si>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</si>
  <si>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</si>
  <si>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</si>
  <si>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</si>
  <si>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</si>
  <si>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</si>
  <si>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</si>
  <si>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</si>
  <si>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</si>
  <si>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</si>
  <si>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</si>
  <si>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</si>
  <si>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</si>
  <si>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</si>
  <si>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</si>
  <si>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</si>
  <si>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</si>
  <si>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</si>
  <si>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</si>
  <si>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</si>
  <si>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</si>
  <si>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</si>
  <si>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</si>
  <si>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</si>
  <si>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</si>
  <si>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</si>
  <si>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</si>
  <si>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</si>
  <si>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</si>
  <si>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</si>
  <si>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</si>
  <si>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</si>
  <si>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</si>
  <si>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</si>
  <si>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</si>
  <si>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</si>
  <si>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</si>
  <si>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</si>
  <si>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</si>
  <si>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</si>
  <si>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</si>
  <si>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</si>
  <si>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</si>
  <si>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</si>
  <si>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</si>
  <si>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</si>
  <si>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</si>
  <si>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</si>
  <si>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</si>
  <si>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</si>
  <si>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</si>
  <si>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</si>
  <si>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</si>
  <si>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</si>
  <si>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</si>
  <si>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</si>
  <si>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</si>
  <si>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</si>
  <si>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</si>
  <si>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</si>
  <si>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</si>
  <si>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</si>
  <si>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</si>
  <si>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</si>
  <si>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</si>
  <si>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</si>
  <si>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</si>
  <si>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</si>
  <si>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</si>
  <si>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</si>
  <si>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</si>
  <si>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</si>
  <si>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</si>
  <si>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</si>
  <si>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</si>
  <si>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</si>
  <si>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</si>
  <si>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</si>
  <si>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</si>
  <si>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</si>
  <si>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</si>
  <si>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</si>
  <si>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</si>
  <si>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</si>
  <si>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</si>
  <si>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</si>
  <si>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</si>
  <si>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</si>
  <si>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</si>
  <si>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</si>
  <si>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</si>
  <si>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</si>
  <si>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</si>
  <si>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</si>
  <si>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</si>
  <si>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</si>
  <si>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</si>
  <si>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</si>
  <si>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</si>
  <si>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</si>
  <si>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</si>
  <si>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</si>
  <si>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</si>
  <si>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</si>
  <si>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</si>
  <si>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</si>
  <si>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</si>
  <si>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</si>
  <si>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</si>
  <si>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</si>
  <si>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</si>
  <si>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</si>
  <si>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</si>
  <si>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</si>
  <si>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</si>
  <si>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</si>
  <si>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</si>
  <si>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</si>
  <si>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</si>
  <si>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</si>
  <si>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</si>
  <si>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</si>
  <si>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</si>
  <si>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</si>
  <si>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</si>
  <si>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</si>
  <si>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</si>
  <si>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</si>
  <si>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</si>
  <si>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</si>
  <si>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</si>
  <si>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</si>
  <si>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</si>
  <si>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</si>
  <si>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</si>
  <si>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</si>
  <si>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</si>
  <si>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</si>
  <si>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</si>
  <si>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</si>
  <si>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</si>
  <si>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</si>
  <si>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</si>
  <si>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</si>
  <si>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</si>
  <si>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</si>
  <si>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</si>
  <si>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</si>
  <si>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</si>
  <si>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</si>
  <si>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</si>
  <si>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</si>
  <si>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</si>
  <si>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</si>
  <si>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</si>
  <si>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</si>
  <si>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</si>
  <si>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</si>
  <si>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</si>
  <si>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</si>
  <si>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</si>
  <si>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</si>
  <si>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</si>
  <si>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</si>
  <si>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</si>
  <si>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</si>
  <si>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</si>
  <si>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</si>
  <si>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</si>
  <si>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</si>
  <si>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</si>
  <si>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</si>
  <si>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</si>
  <si>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</si>
  <si>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</si>
  <si>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</si>
  <si>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</si>
  <si>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</si>
  <si>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</si>
  <si>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</si>
  <si>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</si>
  <si>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</si>
  <si>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</si>
  <si>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</si>
  <si>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</si>
  <si>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</si>
  <si>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</si>
  <si>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</si>
  <si>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</si>
  <si>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</si>
  <si>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</si>
  <si>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</si>
  <si>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</si>
  <si>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</si>
  <si>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</si>
  <si>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</si>
  <si>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</si>
  <si>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</si>
  <si>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</si>
  <si>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</si>
  <si>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</si>
  <si>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</si>
  <si>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</si>
  <si>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</si>
  <si>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</si>
  <si>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</si>
  <si>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</si>
  <si>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</si>
  <si>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</si>
  <si>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</si>
  <si>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</si>
  <si>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</si>
  <si>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</si>
  <si>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</si>
  <si>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</si>
  <si>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</si>
  <si>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</si>
  <si>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</si>
  <si>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</si>
  <si>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</si>
  <si>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</si>
  <si>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</si>
  <si>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</si>
  <si>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</si>
  <si>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</si>
  <si>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</si>
  <si>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</si>
  <si>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</si>
  <si>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</si>
  <si>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</si>
  <si>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</si>
  <si>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</si>
  <si>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</si>
  <si>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</si>
  <si>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</si>
  <si>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</si>
  <si>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</si>
  <si>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</si>
  <si>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</si>
  <si>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</si>
  <si>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</si>
  <si>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</si>
  <si>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</si>
  <si>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</si>
  <si>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</si>
  <si>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</si>
  <si>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</si>
  <si>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</si>
  <si>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</si>
  <si>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</si>
  <si>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</si>
  <si>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</si>
  <si>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</si>
  <si>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</si>
  <si>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</si>
  <si>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</si>
  <si>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</si>
  <si>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</si>
  <si>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</si>
  <si>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</si>
  <si>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</si>
  <si>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</si>
  <si>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</si>
  <si>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</si>
  <si>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</si>
  <si>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</si>
  <si>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</si>
  <si>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</si>
  <si>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</si>
  <si>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</si>
  <si>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</si>
  <si>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</si>
  <si>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</si>
  <si>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</si>
  <si>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</si>
  <si>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</si>
  <si>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</si>
  <si>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</si>
  <si>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</si>
  <si>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</si>
  <si>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</si>
  <si>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</si>
  <si>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</si>
  <si>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</si>
  <si>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</si>
  <si>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</si>
  <si>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</si>
  <si>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</si>
  <si>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</si>
  <si>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</si>
  <si>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</si>
  <si>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</si>
  <si>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</si>
  <si>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</si>
  <si>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</si>
  <si>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</si>
  <si>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</si>
  <si>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</si>
  <si>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</si>
  <si>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</si>
  <si>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</si>
  <si>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</si>
  <si>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</si>
  <si>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</si>
  <si>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</si>
  <si>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</si>
  <si>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</si>
  <si>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</si>
  <si>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</si>
  <si>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</si>
  <si>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</si>
  <si>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</si>
  <si>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</si>
  <si>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</si>
  <si>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</si>
  <si>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</si>
  <si>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</si>
  <si>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</si>
  <si>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</si>
  <si>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</si>
  <si>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</si>
  <si>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</si>
  <si>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</si>
  <si>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</si>
  <si>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</si>
  <si>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</si>
  <si>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</si>
  <si>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</si>
  <si>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</si>
  <si>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</si>
  <si>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</si>
  <si>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</si>
  <si>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</si>
  <si>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</si>
  <si>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</si>
  <si>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</si>
  <si>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</si>
  <si>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</si>
  <si>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</si>
  <si>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</si>
  <si>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</si>
  <si>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</si>
  <si>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</si>
  <si>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</si>
  <si>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</si>
  <si>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</si>
  <si>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</si>
  <si>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</si>
  <si>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</si>
  <si>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</si>
  <si>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</si>
  <si>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</si>
  <si>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</si>
  <si>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</si>
  <si>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</si>
  <si>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</si>
  <si>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</si>
  <si>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</si>
  <si>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</si>
  <si>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</si>
  <si>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</si>
  <si>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</si>
  <si>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</si>
  <si>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</si>
  <si>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</si>
  <si>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</si>
  <si>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</si>
  <si>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</si>
  <si>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</si>
  <si>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</si>
  <si>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</si>
  <si>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</si>
  <si>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</si>
  <si>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</si>
  <si>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</si>
  <si>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</si>
  <si>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</si>
  <si>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</si>
  <si>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</si>
  <si>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</si>
  <si>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</si>
  <si>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</si>
  <si>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</si>
  <si>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</si>
  <si>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</si>
  <si>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</si>
  <si>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</si>
  <si>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</si>
  <si>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</si>
  <si>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</si>
  <si>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</si>
  <si>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</si>
  <si>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</si>
  <si>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</si>
  <si>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</si>
  <si>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</si>
  <si>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</si>
  <si>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</si>
  <si>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</si>
  <si>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</si>
  <si>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</si>
  <si>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</si>
  <si>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</si>
  <si>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</si>
  <si>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</si>
  <si>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</si>
  <si>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</si>
  <si>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</si>
  <si>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</si>
  <si>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</si>
  <si>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</si>
  <si>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</si>
  <si>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</si>
  <si>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</si>
  <si>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</si>
  <si>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</si>
  <si>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</si>
  <si>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</si>
  <si>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</si>
  <si>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</si>
  <si>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</si>
  <si>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</si>
  <si>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</si>
  <si>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</si>
  <si>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</si>
  <si>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</si>
  <si>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</si>
  <si>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</si>
  <si>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</si>
  <si>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</si>
  <si>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</si>
  <si>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</si>
  <si>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</si>
  <si>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</si>
  <si>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</si>
  <si>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</si>
  <si>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</si>
  <si>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</si>
  <si>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</si>
  <si>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</si>
  <si>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</si>
  <si>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</si>
  <si>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</si>
  <si>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</si>
  <si>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</si>
  <si>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</si>
  <si>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</si>
  <si>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</si>
  <si>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</si>
  <si>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</si>
  <si>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</si>
  <si>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</si>
  <si>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</si>
  <si>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</si>
  <si>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</si>
  <si>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</si>
  <si>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</si>
  <si>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</si>
  <si>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</si>
  <si>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</si>
  <si>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</si>
  <si>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</si>
  <si>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</si>
  <si>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</si>
  <si>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</si>
  <si>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</si>
  <si>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</si>
  <si>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</si>
  <si>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</si>
  <si>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</si>
  <si>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</si>
  <si>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</si>
  <si>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</si>
  <si>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</si>
  <si>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</si>
  <si>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</si>
  <si>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</si>
  <si>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</si>
  <si>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</si>
  <si>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</si>
  <si>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</si>
  <si>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</si>
  <si>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</si>
  <si>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</si>
  <si>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</si>
  <si>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</si>
  <si>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</si>
  <si>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</si>
  <si>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</si>
  <si>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</si>
  <si>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</si>
  <si>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</si>
  <si>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</si>
  <si>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</si>
  <si>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</si>
  <si>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</si>
  <si>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</si>
  <si>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</si>
  <si>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</si>
  <si>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</si>
  <si>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</si>
  <si>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</si>
  <si>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</si>
  <si>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</si>
  <si>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</si>
  <si>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</si>
  <si>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</si>
  <si>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</si>
  <si>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</si>
  <si>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</si>
  <si>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</si>
  <si>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</si>
  <si>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</si>
  <si>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</si>
  <si>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</si>
  <si>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</si>
  <si>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</si>
  <si>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</si>
  <si>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</si>
  <si>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</si>
  <si>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</si>
  <si>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</si>
  <si>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</si>
  <si>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</si>
  <si>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</si>
  <si>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</si>
  <si>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</si>
  <si>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</si>
  <si>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</si>
  <si>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</si>
  <si>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</si>
  <si>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</si>
  <si>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</si>
  <si>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</si>
  <si>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</si>
  <si>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</si>
  <si>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</si>
  <si>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</si>
  <si>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</si>
  <si>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</si>
  <si>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</si>
  <si>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</si>
  <si>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</si>
  <si>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</si>
  <si>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</si>
  <si>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</si>
  <si>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</si>
  <si>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</si>
  <si>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</si>
  <si>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</si>
  <si>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</si>
  <si>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</si>
  <si>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</si>
  <si>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</si>
  <si>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</si>
  <si>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</si>
  <si>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</si>
  <si>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</si>
  <si>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</si>
  <si>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</si>
  <si>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</si>
  <si>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</si>
  <si>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</si>
  <si>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</si>
  <si>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</si>
  <si>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</si>
  <si>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</si>
  <si>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</si>
  <si>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</si>
  <si>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</si>
  <si>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</si>
  <si>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</si>
  <si>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</si>
  <si>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</si>
  <si>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</si>
  <si>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</si>
  <si>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</si>
  <si>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</si>
  <si>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</si>
  <si>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</si>
  <si>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</si>
  <si>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</si>
  <si>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</si>
  <si>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</si>
  <si>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</si>
  <si>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</si>
  <si>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</si>
  <si>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</si>
  <si>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</si>
  <si>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</si>
  <si>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</si>
  <si>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</si>
  <si>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</si>
  <si>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</si>
  <si>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</si>
  <si>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</si>
  <si>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</si>
  <si>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</si>
  <si>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</si>
  <si>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</si>
  <si>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</si>
  <si>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</si>
  <si>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</si>
  <si>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</si>
  <si>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</si>
  <si>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</si>
  <si>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</si>
  <si>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</si>
  <si>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</si>
  <si>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</si>
  <si>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</si>
  <si>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</si>
  <si>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</si>
  <si>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</si>
  <si>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</si>
  <si>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</si>
  <si>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</si>
  <si>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</si>
  <si>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</si>
  <si>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</si>
  <si>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</si>
  <si>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</si>
  <si>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</si>
  <si>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</si>
  <si>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</si>
  <si>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</si>
  <si>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</si>
  <si>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</si>
  <si>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</si>
  <si>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</si>
  <si>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</si>
  <si>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</si>
  <si>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</si>
  <si>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</si>
  <si>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</si>
  <si>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</si>
  <si>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</si>
  <si>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</si>
  <si>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</si>
  <si>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</si>
  <si>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</si>
  <si>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</si>
  <si>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</si>
  <si>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</si>
  <si>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</si>
  <si>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</si>
  <si>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</si>
  <si>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</si>
  <si>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</si>
  <si>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</si>
  <si>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</si>
  <si>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</si>
  <si>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</si>
  <si>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</si>
  <si>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</si>
  <si>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</si>
  <si>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</si>
  <si>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</si>
  <si>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</si>
  <si>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</si>
  <si>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</si>
  <si>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</si>
  <si>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</si>
  <si>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</si>
  <si>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</si>
  <si>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</si>
  <si>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</si>
  <si>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</si>
  <si>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</si>
  <si>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</si>
  <si>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</si>
  <si>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</si>
  <si>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</si>
  <si>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</si>
  <si>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</si>
  <si>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</si>
  <si>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</si>
  <si>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</si>
  <si>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</si>
  <si>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</si>
  <si>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</si>
  <si>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</si>
  <si>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</si>
  <si>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</si>
  <si>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</si>
  <si>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</si>
  <si>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</si>
  <si>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</si>
  <si>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</si>
  <si>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</si>
  <si>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</si>
  <si>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</si>
  <si>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</si>
  <si>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</si>
  <si>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</si>
  <si>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</si>
  <si>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</si>
  <si>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</si>
  <si>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</si>
  <si>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</si>
  <si>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</si>
  <si>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</si>
  <si>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</si>
  <si>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</si>
  <si>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</si>
  <si>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</si>
  <si>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</si>
  <si>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</si>
  <si>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</si>
  <si>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</si>
  <si>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</si>
  <si>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</si>
  <si>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</si>
  <si>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</si>
  <si>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</si>
  <si>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</si>
  <si>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</si>
  <si>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</si>
  <si>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</si>
  <si>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</si>
  <si>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</si>
  <si>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</si>
  <si>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</si>
  <si>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</si>
  <si>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</si>
  <si>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</si>
  <si>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</si>
  <si>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</si>
  <si>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</si>
  <si>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</si>
  <si>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</si>
  <si>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</si>
  <si>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</si>
  <si>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</si>
  <si>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</si>
  <si>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</si>
  <si>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</si>
  <si>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</si>
  <si>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</si>
  <si>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</si>
  <si>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</si>
  <si>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</si>
  <si>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</si>
  <si>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</si>
  <si>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</si>
  <si>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</si>
  <si>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</si>
  <si>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</si>
  <si>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</si>
  <si>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</si>
  <si>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</si>
  <si>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</si>
  <si>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</si>
  <si>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</si>
  <si>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</si>
  <si>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</si>
  <si>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</si>
  <si>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</si>
  <si>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</si>
  <si>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</si>
  <si>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</si>
  <si>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</si>
  <si>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</si>
  <si>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</si>
  <si>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</si>
  <si>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</si>
  <si>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</si>
  <si>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</si>
  <si>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</si>
  <si>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</si>
  <si>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</si>
  <si>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</si>
  <si>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</si>
  <si>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</si>
  <si>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</si>
  <si>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</si>
  <si>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</si>
  <si>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</si>
  <si>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</si>
  <si>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</si>
  <si>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</si>
  <si>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</si>
  <si>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</si>
  <si>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</si>
  <si>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</si>
  <si>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</si>
  <si>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</si>
  <si>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</si>
  <si>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</si>
  <si>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</si>
  <si>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</si>
  <si>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</si>
  <si>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</si>
  <si>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</si>
  <si>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</si>
  <si>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</si>
  <si>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</si>
  <si>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</si>
  <si>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</si>
  <si>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</si>
  <si>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</si>
  <si>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</si>
  <si>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</si>
  <si>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</si>
  <si>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</si>
  <si>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</si>
  <si>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</si>
  <si>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</si>
  <si>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</si>
  <si>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</si>
  <si>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</si>
  <si>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</si>
  <si>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</si>
  <si>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</si>
  <si>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</si>
  <si>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</si>
  <si>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</si>
  <si>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</si>
  <si>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</si>
  <si>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</si>
  <si>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</si>
  <si>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</si>
  <si>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</si>
  <si>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</si>
  <si>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</si>
  <si>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</si>
  <si>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</si>
  <si>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</si>
  <si>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</si>
  <si>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</si>
  <si>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</si>
  <si>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</si>
  <si>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</si>
  <si>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</si>
  <si>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</si>
  <si>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</si>
  <si>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</si>
  <si>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</si>
  <si>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</si>
  <si>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</si>
  <si>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</si>
  <si>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</si>
  <si>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</si>
  <si>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</si>
  <si>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</si>
  <si>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</si>
  <si>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</si>
  <si>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</si>
  <si>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</si>
  <si>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</si>
  <si>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</si>
  <si>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</si>
  <si>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</si>
  <si>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</si>
  <si>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</si>
  <si>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</si>
  <si>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</si>
  <si>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</si>
  <si>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</si>
  <si>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</si>
  <si>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</si>
  <si>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</si>
  <si>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</si>
  <si>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</si>
  <si>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</si>
  <si>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</si>
  <si>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</si>
  <si>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</si>
  <si>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</si>
  <si>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</si>
  <si>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</si>
  <si>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</si>
  <si>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</si>
  <si>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</si>
  <si>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</si>
  <si>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</si>
  <si>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</si>
  <si>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</si>
  <si>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</si>
  <si>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</si>
  <si>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</si>
  <si>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</si>
  <si>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</si>
  <si>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</si>
  <si>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</si>
  <si>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</si>
  <si>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</si>
  <si>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</si>
  <si>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</si>
  <si>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</si>
  <si>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</si>
  <si>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</si>
  <si>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</si>
  <si>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</si>
  <si>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</si>
  <si>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</si>
  <si>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</si>
  <si>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</si>
  <si>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</si>
  <si>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</si>
  <si>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</si>
  <si>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</si>
  <si>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</si>
  <si>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</si>
  <si>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</si>
  <si>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</si>
  <si>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</si>
  <si>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</si>
  <si>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</si>
  <si>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</si>
  <si>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</si>
  <si>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</si>
  <si>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</si>
  <si>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</si>
  <si>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</si>
  <si>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</si>
  <si>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</si>
  <si>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</si>
  <si>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</si>
  <si>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</si>
  <si>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</si>
  <si>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</si>
  <si>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</si>
  <si>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</si>
  <si>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</si>
  <si>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</si>
  <si>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</si>
  <si>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</si>
  <si>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</si>
  <si>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</si>
  <si>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</si>
  <si>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</si>
  <si>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</si>
  <si>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</si>
  <si>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</si>
  <si>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</si>
  <si>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</si>
  <si>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</si>
  <si>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</si>
  <si>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</si>
  <si>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</si>
  <si>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</si>
  <si>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</si>
  <si>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</si>
  <si>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</si>
  <si>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</si>
  <si>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</si>
  <si>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</si>
  <si>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</si>
  <si>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</si>
  <si>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</si>
  <si>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</si>
  <si>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</si>
  <si>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</si>
  <si>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</si>
  <si>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</si>
  <si>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</si>
  <si>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</si>
  <si>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</si>
  <si>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</si>
  <si>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</si>
  <si>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</si>
  <si>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</si>
  <si>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</si>
  <si>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</si>
  <si>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</si>
  <si>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</si>
  <si>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</si>
  <si>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</si>
  <si>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</si>
  <si>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</si>
  <si>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</si>
  <si>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</si>
  <si>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</si>
  <si>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</si>
  <si>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</si>
  <si>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</si>
  <si>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</si>
  <si>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</si>
  <si>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</si>
  <si>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</si>
  <si>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</si>
  <si>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</si>
  <si>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</si>
  <si>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</si>
  <si>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</si>
  <si>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</si>
  <si>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</si>
  <si>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</si>
  <si>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</si>
  <si>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</si>
  <si>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</si>
  <si>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</si>
  <si>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</si>
  <si>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</si>
  <si>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</si>
  <si>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</si>
  <si>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</si>
  <si>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</si>
  <si>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</si>
  <si>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</si>
  <si>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</si>
  <si>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</si>
  <si>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</si>
  <si>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</si>
  <si>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</si>
  <si>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</si>
  <si>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</si>
  <si>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</si>
  <si>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</si>
  <si>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</si>
  <si>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</si>
  <si>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</si>
  <si>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</si>
  <si>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</si>
  <si>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</si>
  <si>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</si>
  <si>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</si>
  <si>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</si>
  <si>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</si>
  <si>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</si>
  <si>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</si>
  <si>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</si>
  <si>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</si>
  <si>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</si>
  <si>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</si>
  <si>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</si>
  <si>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</si>
  <si>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</si>
  <si>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</si>
  <si>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</si>
  <si>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</si>
  <si>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</si>
  <si>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</si>
  <si>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</si>
  <si>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</si>
  <si>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</si>
  <si>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</si>
  <si>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</si>
  <si>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</si>
  <si>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</si>
  <si>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</si>
  <si>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</si>
  <si>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</si>
  <si>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</si>
  <si>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</si>
  <si>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</si>
  <si>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</si>
  <si>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</si>
  <si>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</si>
  <si>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</si>
  <si>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</si>
  <si>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</si>
  <si>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</si>
  <si>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</si>
  <si>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</si>
  <si>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</si>
  <si>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</si>
  <si>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</si>
  <si>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</si>
  <si>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</si>
  <si>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</si>
  <si>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</si>
  <si>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</si>
  <si>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</si>
  <si>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</si>
  <si>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</si>
  <si>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</si>
  <si>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</si>
  <si>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</si>
  <si>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</si>
  <si>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</si>
  <si>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</si>
  <si>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</si>
  <si>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</si>
  <si>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</si>
  <si>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</si>
  <si>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</si>
  <si>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</si>
  <si>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</si>
  <si>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</si>
  <si>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</si>
  <si>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</si>
  <si>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</si>
  <si>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</si>
  <si>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</si>
  <si>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</si>
  <si>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</si>
  <si>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</si>
  <si>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</si>
  <si>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</si>
  <si>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</si>
  <si>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</si>
  <si>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</si>
  <si>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</si>
  <si>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</si>
  <si>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</si>
  <si>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</si>
  <si>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</si>
  <si>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</si>
  <si>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</si>
  <si>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</si>
  <si>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</si>
  <si>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</si>
  <si>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</si>
  <si>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</si>
  <si>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</si>
  <si>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</si>
  <si>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</si>
  <si>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</si>
  <si>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</si>
  <si>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</si>
  <si>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</si>
  <si>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</si>
  <si>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</si>
  <si>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</si>
  <si>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</si>
  <si>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</si>
  <si>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</si>
  <si>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</si>
  <si>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</si>
  <si>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</si>
  <si>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</si>
  <si>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</si>
  <si>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</si>
  <si>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</si>
  <si>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</si>
  <si>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</si>
  <si>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</si>
  <si>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</si>
  <si>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</si>
  <si>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</si>
  <si>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</si>
  <si>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</si>
  <si>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</si>
  <si>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</si>
  <si>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</si>
  <si>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</si>
  <si>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</si>
  <si>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</si>
  <si>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</si>
  <si>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</si>
  <si>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</si>
  <si>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</si>
  <si>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</si>
  <si>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</si>
  <si>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</si>
  <si>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</si>
  <si>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</si>
  <si>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</si>
  <si>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</si>
  <si>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</si>
  <si>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</si>
  <si>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</si>
  <si>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</si>
  <si>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</si>
  <si>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</si>
  <si>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</si>
  <si>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</si>
  <si>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</si>
  <si>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</si>
  <si>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</si>
  <si>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</si>
  <si>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</si>
  <si>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</si>
  <si>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</si>
  <si>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</si>
  <si>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</si>
  <si>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</si>
  <si>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</si>
  <si>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</si>
  <si>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</si>
  <si>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</si>
  <si>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</si>
  <si>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</si>
  <si>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</si>
  <si>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</si>
  <si>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</si>
  <si>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</si>
  <si>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</si>
  <si>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</si>
  <si>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</si>
  <si>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</si>
  <si>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</si>
  <si>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</si>
  <si>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</si>
  <si>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</si>
  <si>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</si>
  <si>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</si>
  <si>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</si>
  <si>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</si>
  <si>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</si>
  <si>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</si>
  <si>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</si>
  <si>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</si>
  <si>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</si>
  <si>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</si>
  <si>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</si>
  <si>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</si>
  <si>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</si>
  <si>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</si>
  <si>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</si>
  <si>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</si>
  <si>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</si>
  <si>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</si>
  <si>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</si>
  <si>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</si>
  <si>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</si>
  <si>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</si>
  <si>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</si>
  <si>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</si>
  <si>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</si>
  <si>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</si>
  <si>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</si>
  <si>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</si>
  <si>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</si>
  <si>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</si>
  <si>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</si>
  <si>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</si>
  <si>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</si>
  <si>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</si>
  <si>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</si>
  <si>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</si>
  <si>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</si>
  <si>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</si>
  <si>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</si>
  <si>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</si>
  <si>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</si>
  <si>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</si>
  <si>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</si>
  <si>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</si>
  <si>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</si>
  <si>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</si>
  <si>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</si>
  <si>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</si>
  <si>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</si>
  <si>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</si>
  <si>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</si>
  <si>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</si>
  <si>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</si>
  <si>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</si>
  <si>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</si>
  <si>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</si>
  <si>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</si>
  <si>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</si>
  <si>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</si>
  <si>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</si>
  <si>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</si>
  <si>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</si>
  <si>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</si>
  <si>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</si>
  <si>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</si>
  <si>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</si>
  <si>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</si>
  <si>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</si>
  <si>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</si>
  <si>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</si>
  <si>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</si>
  <si>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</si>
  <si>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</si>
  <si>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</si>
  <si>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</si>
  <si>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</si>
  <si>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</si>
  <si>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</si>
  <si>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</si>
  <si>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</si>
  <si>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</si>
  <si>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</si>
  <si>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</si>
  <si>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</si>
  <si>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</si>
  <si>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</si>
  <si>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</si>
  <si>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</si>
  <si>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</si>
  <si>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</si>
  <si>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</si>
  <si>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</si>
  <si>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</si>
  <si>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</si>
  <si>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</si>
  <si>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</si>
  <si>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</si>
  <si>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</si>
  <si>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</si>
  <si>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</si>
  <si>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</si>
  <si>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</si>
  <si>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</si>
  <si>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</si>
  <si>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</si>
  <si>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</si>
  <si>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</si>
  <si>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</si>
  <si>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</si>
  <si>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</si>
  <si>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</si>
  <si>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</si>
  <si>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</si>
  <si>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</si>
  <si>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</si>
  <si>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</si>
  <si>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</si>
  <si>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</si>
  <si>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</si>
  <si>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</si>
  <si>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</si>
  <si>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</si>
  <si>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</si>
  <si>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</si>
  <si>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</si>
  <si>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</si>
  <si>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</si>
  <si>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</si>
  <si>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</si>
  <si>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</si>
  <si>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</si>
  <si>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</si>
  <si>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</si>
  <si>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</si>
  <si>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</si>
  <si>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</si>
  <si>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</si>
  <si>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</si>
  <si>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</si>
  <si>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</si>
  <si>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</si>
  <si>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</si>
  <si>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</si>
  <si>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</si>
  <si>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</si>
  <si>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</si>
  <si>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</si>
  <si>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</si>
  <si>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</si>
  <si>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</si>
  <si>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</si>
  <si>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</si>
  <si>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</si>
  <si>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</si>
  <si>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</si>
  <si>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</si>
  <si>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</si>
  <si>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</si>
  <si>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</si>
  <si>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</si>
  <si>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</si>
  <si>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</si>
  <si>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</si>
  <si>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</si>
  <si>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</si>
  <si>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</si>
  <si>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</si>
  <si>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</si>
  <si>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</si>
  <si>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</si>
  <si>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</si>
  <si>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</si>
  <si>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</si>
  <si>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</si>
  <si>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</si>
  <si>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</si>
  <si>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</si>
  <si>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</si>
  <si>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</si>
  <si>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</si>
  <si>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</si>
  <si>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</si>
  <si>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</si>
  <si>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</si>
  <si>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</si>
  <si>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</si>
  <si>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</si>
  <si>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</si>
  <si>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</si>
  <si>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</si>
  <si>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</si>
  <si>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</si>
  <si>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</si>
  <si>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</si>
  <si>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</si>
  <si>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</si>
  <si>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</si>
  <si>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</si>
  <si>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</si>
  <si>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</si>
  <si>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</si>
  <si>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</si>
  <si>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</si>
  <si>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</si>
  <si>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</si>
  <si>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</si>
  <si>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</si>
  <si>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</si>
  <si>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</si>
  <si>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</si>
  <si>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</si>
  <si>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</si>
  <si>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</si>
  <si>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</si>
  <si>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</si>
  <si>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</si>
  <si>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</si>
  <si>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</si>
  <si>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</si>
  <si>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</si>
  <si>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</si>
  <si>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</si>
  <si>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</si>
  <si>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</si>
  <si>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</si>
  <si>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</si>
  <si>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</si>
  <si>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</si>
  <si>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</si>
  <si>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</si>
  <si>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</si>
  <si>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</si>
  <si>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</si>
  <si>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</si>
  <si>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</si>
  <si>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</si>
  <si>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</si>
  <si>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</si>
  <si>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</si>
  <si>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</si>
  <si>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</si>
  <si>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</si>
  <si>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</si>
  <si>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</si>
  <si>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</si>
  <si>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</si>
  <si>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</si>
  <si>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</si>
  <si>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</si>
  <si>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</si>
  <si>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</si>
  <si>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</si>
  <si>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</si>
  <si>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</si>
  <si>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</si>
  <si>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</si>
  <si>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</si>
  <si>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</si>
  <si>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</si>
  <si>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</si>
  <si>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</si>
  <si>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</si>
  <si>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</si>
  <si>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</si>
  <si>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</si>
  <si>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</si>
  <si>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</si>
  <si>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</si>
  <si>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</si>
  <si>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</si>
  <si>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</si>
  <si>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</si>
  <si>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</si>
  <si>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</si>
  <si>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</si>
  <si>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</si>
  <si>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</si>
  <si>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</si>
  <si>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</si>
  <si>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</si>
  <si>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</si>
  <si>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</si>
  <si>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</si>
  <si>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</si>
  <si>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</si>
  <si>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</si>
  <si>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</si>
  <si>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</si>
  <si>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</si>
  <si>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</si>
  <si>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</si>
  <si>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</si>
  <si>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</si>
  <si>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</si>
  <si>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</si>
  <si>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</si>
  <si>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</si>
  <si>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</si>
  <si>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</si>
  <si>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</si>
  <si>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</si>
  <si>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</si>
  <si>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</si>
  <si>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</si>
  <si>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</si>
  <si>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</si>
  <si>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</si>
  <si>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</si>
  <si>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</si>
  <si>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</si>
  <si>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</si>
  <si>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</si>
  <si>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</si>
  <si>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</si>
  <si>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</si>
  <si>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</si>
  <si>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</si>
  <si>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</si>
  <si>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</si>
  <si>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</si>
  <si>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</si>
  <si>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</si>
  <si>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</si>
  <si>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</si>
  <si>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</si>
  <si>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</si>
  <si>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</si>
  <si>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</si>
  <si>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</si>
  <si>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</si>
  <si>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</si>
  <si>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</si>
  <si>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</si>
  <si>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</si>
  <si>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</si>
  <si>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</si>
  <si>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</si>
  <si>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</si>
  <si>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</si>
  <si>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</si>
  <si>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</si>
  <si>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</si>
  <si>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</si>
  <si>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</si>
  <si>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</si>
  <si>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</si>
  <si>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</si>
  <si>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</si>
  <si>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</si>
  <si>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</si>
  <si>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</si>
  <si>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</si>
  <si>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</si>
  <si>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</si>
  <si>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</si>
  <si>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</si>
  <si>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</si>
  <si>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</si>
  <si>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</si>
  <si>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</si>
  <si>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</si>
  <si>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</si>
  <si>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</si>
  <si>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</si>
  <si>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</si>
  <si>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</si>
  <si>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</si>
  <si>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</si>
  <si>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</si>
  <si>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</si>
  <si>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</si>
  <si>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</si>
  <si>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</si>
  <si>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</si>
  <si>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</si>
  <si>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</si>
  <si>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</si>
  <si>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</si>
  <si>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</si>
  <si>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</si>
  <si>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</si>
  <si>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</si>
  <si>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</si>
  <si>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</si>
  <si>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</si>
  <si>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</si>
  <si>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</si>
  <si>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</si>
  <si>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</si>
  <si>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</si>
  <si>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</si>
  <si>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</si>
  <si>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</si>
  <si>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</si>
  <si>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</si>
  <si>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</si>
  <si>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</si>
  <si>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</si>
  <si>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</si>
  <si>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</si>
  <si>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</si>
  <si>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</si>
  <si>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</si>
  <si>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</si>
  <si>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</si>
  <si>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</si>
  <si>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</si>
  <si>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</si>
  <si>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</si>
  <si>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</si>
  <si>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</si>
  <si>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</si>
  <si>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</si>
  <si>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</si>
  <si>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</si>
  <si>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</si>
  <si>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</si>
  <si>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</si>
  <si>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</si>
  <si>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</si>
  <si>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</si>
  <si>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</si>
  <si>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</si>
  <si>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</si>
  <si>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</si>
  <si>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</si>
  <si>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</si>
  <si>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</si>
  <si>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</si>
  <si>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</si>
  <si>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</si>
  <si>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</si>
  <si>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</si>
  <si>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</si>
  <si>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</si>
  <si>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</si>
  <si>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</si>
  <si>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</si>
  <si>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</si>
  <si>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</si>
  <si>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</si>
  <si>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</si>
  <si>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</si>
  <si>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</si>
  <si>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</si>
  <si>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</si>
  <si>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</si>
  <si>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</si>
  <si>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</si>
  <si>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</si>
  <si>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</si>
  <si>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</si>
  <si>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</si>
  <si>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</si>
  <si>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</si>
  <si>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</si>
  <si>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</si>
  <si>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</si>
  <si>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</si>
  <si>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</si>
  <si>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</si>
  <si>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</si>
  <si>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</si>
  <si>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</si>
  <si>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</si>
  <si>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</si>
  <si>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</si>
  <si>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</si>
  <si>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</si>
  <si>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</si>
  <si>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</si>
  <si>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</si>
  <si>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</si>
  <si>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</si>
  <si>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</si>
  <si>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</si>
  <si>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</si>
  <si>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</si>
  <si>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</si>
  <si>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</si>
  <si>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</si>
  <si>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</si>
  <si>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</si>
  <si>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</si>
  <si>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</si>
  <si>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</si>
  <si>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</si>
  <si>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</si>
  <si>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</si>
  <si>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</si>
  <si>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</si>
  <si>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</si>
  <si>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</si>
  <si>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</si>
  <si>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</si>
  <si>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</si>
  <si>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</si>
  <si>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</si>
  <si>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</si>
  <si>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</si>
  <si>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</si>
  <si>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</si>
  <si>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</si>
  <si>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</si>
  <si>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</si>
  <si>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</si>
  <si>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</si>
  <si>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</si>
  <si>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</si>
  <si>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</si>
  <si>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</si>
  <si>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</si>
  <si>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</si>
  <si>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</si>
  <si>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</si>
  <si>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</si>
  <si>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</si>
  <si>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</si>
  <si>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</si>
  <si>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</si>
  <si>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</si>
  <si>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</si>
  <si>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</si>
  <si>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</si>
  <si>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</si>
  <si>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</si>
  <si>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</si>
  <si>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</si>
  <si>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</si>
  <si>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</si>
  <si>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</si>
  <si>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</si>
  <si>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</si>
  <si>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</si>
  <si>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</si>
  <si>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</si>
  <si>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</si>
  <si>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</si>
  <si>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</si>
  <si>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</si>
  <si>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</si>
  <si>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</si>
  <si>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</si>
  <si>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</si>
  <si>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</si>
  <si>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</si>
  <si>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</si>
  <si>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</si>
  <si>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</si>
  <si>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</si>
  <si>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</si>
  <si>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</si>
  <si>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</si>
  <si>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</si>
  <si>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</si>
  <si>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</si>
  <si>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</si>
  <si>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</si>
  <si>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</si>
  <si>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</si>
  <si>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</si>
  <si>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</si>
  <si>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</si>
  <si>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</si>
  <si>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</si>
  <si>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</si>
  <si>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</si>
  <si>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</si>
  <si>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</si>
  <si>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</si>
  <si>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</si>
  <si>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</si>
  <si>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</si>
  <si>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</si>
  <si>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</si>
  <si>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</si>
  <si>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</si>
  <si>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</si>
  <si>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</si>
  <si>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</si>
  <si>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</si>
  <si>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</si>
  <si>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</si>
  <si>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</si>
  <si>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</si>
  <si>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</si>
  <si>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</si>
  <si>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</si>
  <si>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</si>
  <si>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</si>
  <si>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</si>
  <si>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</si>
  <si>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</si>
  <si>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</si>
  <si>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</si>
  <si>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</si>
  <si>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</si>
  <si>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</si>
  <si>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</si>
  <si>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</si>
  <si>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</si>
  <si>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</si>
  <si>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</si>
  <si>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</si>
  <si>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</si>
  <si>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</si>
  <si>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</si>
  <si>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</si>
  <si>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</si>
  <si>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</si>
  <si>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</si>
  <si>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</si>
  <si>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</si>
  <si>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</si>
  <si>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</si>
  <si>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</si>
  <si>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</si>
  <si>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</si>
  <si>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</si>
  <si>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</si>
  <si>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</si>
  <si>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</si>
  <si>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</si>
  <si>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</si>
  <si>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</si>
  <si>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</si>
  <si>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</si>
  <si>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</si>
  <si>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</si>
  <si>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</si>
  <si>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</si>
  <si>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</si>
  <si>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</si>
  <si>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</si>
  <si>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</si>
  <si>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</si>
  <si>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</si>
  <si>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</si>
  <si>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</si>
  <si>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</si>
  <si>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</si>
  <si>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</si>
  <si>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</si>
  <si>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</si>
  <si>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</si>
  <si>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</si>
  <si>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</si>
  <si>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</si>
  <si>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</si>
  <si>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</si>
  <si>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</si>
  <si>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</si>
  <si>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</si>
  <si>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</si>
  <si>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</si>
  <si>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</si>
  <si>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</si>
  <si>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</si>
  <si>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</si>
  <si>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</si>
  <si>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</si>
  <si>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</si>
  <si>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</si>
  <si>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</si>
  <si>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</si>
  <si>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</si>
  <si>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</si>
  <si>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</si>
  <si>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</si>
  <si>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</si>
  <si>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</si>
  <si>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</si>
  <si>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</si>
  <si>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</si>
  <si>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</si>
  <si>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</si>
  <si>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</si>
  <si>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</si>
  <si>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</si>
  <si>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</si>
  <si>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</si>
  <si>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</si>
  <si>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</si>
  <si>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</si>
  <si>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</si>
  <si>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</si>
  <si>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</si>
  <si>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</si>
  <si>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</si>
  <si>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</si>
  <si>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</si>
  <si>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</si>
  <si>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</si>
  <si>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</si>
  <si>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</si>
  <si>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</si>
  <si>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</si>
  <si>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</si>
  <si>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</si>
  <si>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</si>
  <si>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</si>
  <si>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</si>
  <si>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</si>
  <si>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</si>
  <si>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</si>
  <si>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</si>
  <si>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</si>
  <si>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</si>
  <si>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</si>
  <si>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</si>
  <si>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</si>
  <si>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</si>
  <si>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</si>
  <si>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</si>
  <si>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</si>
  <si>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</si>
  <si>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</si>
  <si>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</si>
  <si>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</si>
  <si>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</si>
  <si>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</si>
  <si>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</si>
  <si>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</si>
  <si>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</si>
  <si>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</si>
  <si>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</si>
  <si>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</si>
  <si>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</si>
  <si>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</si>
  <si>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</si>
  <si>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</si>
  <si>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</si>
  <si>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</si>
  <si>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</si>
  <si>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</si>
  <si>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</si>
  <si>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</si>
  <si>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</si>
  <si>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</si>
  <si>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</si>
  <si>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</si>
  <si>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</si>
  <si>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</si>
  <si>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</si>
  <si>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</si>
  <si>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</si>
  <si>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</si>
  <si>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</si>
  <si>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</si>
  <si>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</si>
  <si>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</si>
  <si>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</si>
  <si>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</si>
  <si>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</si>
  <si>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</si>
  <si>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</si>
  <si>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</si>
  <si>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</si>
  <si>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</si>
  <si>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</si>
  <si>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</si>
  <si>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</si>
  <si>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</si>
  <si>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</si>
  <si>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</si>
  <si>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</si>
  <si>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</si>
  <si>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</si>
  <si>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</si>
  <si>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</si>
  <si>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</si>
  <si>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</si>
  <si>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</si>
  <si>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</si>
  <si>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</si>
  <si>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</si>
  <si>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</si>
  <si>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</si>
  <si>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</si>
  <si>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</si>
  <si>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</si>
  <si>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</si>
  <si>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</si>
  <si>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</si>
  <si>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</si>
  <si>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</si>
  <si>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</si>
  <si>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</si>
  <si>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</si>
  <si>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</si>
  <si>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</si>
  <si>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</si>
  <si>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</si>
  <si>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</si>
  <si>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</si>
  <si>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</si>
  <si>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</si>
  <si>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</si>
  <si>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</si>
  <si>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</si>
  <si>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</si>
  <si>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</si>
  <si>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</si>
  <si>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</si>
  <si>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</si>
  <si>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</si>
  <si>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</si>
  <si>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</si>
  <si>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</si>
  <si>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</si>
  <si>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</si>
  <si>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</si>
  <si>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</si>
  <si>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</si>
  <si>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</si>
  <si>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</si>
  <si>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</si>
  <si>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</si>
  <si>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</si>
  <si>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</si>
  <si>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</si>
  <si>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</si>
  <si>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</si>
  <si>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</si>
  <si>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</si>
  <si>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</si>
  <si>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</si>
  <si>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</si>
  <si>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</si>
  <si>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</si>
  <si>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</si>
  <si>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</si>
  <si>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</si>
  <si>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</si>
  <si>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</si>
  <si>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</si>
  <si>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</si>
  <si>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</si>
  <si>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</si>
  <si>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</si>
  <si>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</si>
  <si>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</si>
  <si>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</si>
  <si>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</si>
  <si>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</si>
  <si>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</si>
  <si>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</si>
  <si>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</si>
  <si>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</si>
  <si>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</si>
  <si>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</si>
  <si>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</si>
  <si>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</si>
  <si>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</si>
  <si>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</si>
  <si>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</si>
  <si>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</si>
  <si>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</si>
  <si>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</si>
  <si>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</si>
  <si>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</si>
  <si>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</si>
  <si>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</si>
  <si>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</si>
  <si>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</si>
  <si>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</si>
  <si>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</si>
  <si>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</si>
  <si>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</si>
  <si>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</si>
  <si>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</si>
  <si>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</si>
  <si>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</si>
  <si>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</si>
  <si>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</si>
  <si>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</si>
  <si>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</si>
  <si>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</si>
  <si>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</si>
  <si>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</si>
  <si>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</si>
  <si>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</si>
  <si>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</si>
  <si>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</si>
  <si>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</si>
  <si>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</si>
  <si>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</si>
  <si>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</si>
  <si>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</si>
  <si>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</si>
  <si>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</si>
  <si>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</si>
  <si>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</si>
  <si>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</si>
  <si>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</si>
  <si>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</si>
  <si>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</si>
  <si>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</si>
  <si>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</si>
  <si>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</si>
  <si>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</si>
  <si>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</si>
  <si>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</si>
  <si>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</si>
  <si>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</si>
  <si>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</si>
  <si>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</si>
  <si>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</si>
  <si>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</si>
  <si>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</si>
  <si>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</si>
  <si>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</si>
  <si>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</si>
  <si>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</si>
  <si>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</si>
  <si>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</si>
  <si>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</si>
  <si>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</si>
  <si>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</si>
  <si>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</si>
  <si>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</si>
  <si>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</si>
  <si>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</si>
  <si>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</si>
  <si>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</si>
  <si>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</si>
  <si>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</si>
  <si>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</si>
  <si>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</si>
  <si>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</si>
  <si>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</si>
  <si>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</si>
  <si>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</si>
  <si>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</si>
  <si>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</si>
  <si>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</si>
  <si>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</si>
  <si>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</si>
  <si>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</si>
  <si>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</si>
  <si>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</si>
  <si>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</si>
  <si>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</si>
  <si>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</si>
  <si>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</si>
  <si>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</si>
  <si>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</si>
  <si>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</si>
  <si>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</si>
  <si>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</si>
  <si>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</si>
  <si>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</si>
  <si>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</si>
  <si>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</si>
  <si>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</si>
  <si>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</si>
  <si>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</si>
  <si>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</si>
  <si>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</si>
  <si>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</si>
  <si>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</si>
  <si>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</si>
  <si>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</si>
  <si>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</si>
  <si>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</si>
  <si>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</si>
  <si>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</si>
  <si>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</si>
  <si>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</si>
  <si>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</si>
  <si>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</si>
  <si>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</si>
  <si>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</si>
  <si>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</si>
  <si>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</si>
  <si>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</si>
  <si>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</si>
  <si>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</si>
  <si>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</si>
  <si>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</si>
  <si>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</si>
  <si>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</si>
  <si>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</si>
  <si>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</si>
  <si>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</si>
  <si>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</si>
  <si>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</si>
  <si>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</si>
  <si>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</si>
  <si>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</si>
  <si>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</si>
  <si>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</si>
  <si>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</si>
  <si>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</si>
  <si>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</si>
  <si>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</si>
  <si>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</si>
  <si>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</si>
  <si>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</si>
  <si>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</si>
  <si>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</si>
  <si>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</si>
  <si>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</si>
  <si>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</si>
  <si>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</si>
  <si>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</si>
  <si>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</si>
  <si>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</si>
  <si>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</si>
  <si>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</si>
  <si>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</si>
  <si>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</si>
  <si>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</si>
  <si>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</si>
  <si>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</si>
  <si>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</si>
  <si>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</si>
  <si>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</si>
  <si>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</si>
  <si>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</si>
  <si>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</si>
  <si>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</si>
  <si>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</si>
  <si>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</si>
  <si>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</si>
  <si>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</si>
  <si>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</si>
  <si>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</si>
  <si>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</si>
  <si>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</si>
  <si>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</si>
  <si>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</si>
  <si>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</si>
  <si>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</si>
  <si>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</si>
  <si>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</si>
  <si>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</si>
  <si>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</si>
  <si>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</si>
  <si>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</si>
  <si>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</si>
  <si>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</si>
  <si>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</si>
  <si>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</si>
  <si>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</si>
  <si>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</si>
  <si>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</si>
  <si>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</si>
  <si>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</si>
  <si>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</si>
  <si>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</si>
  <si>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</si>
  <si>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</si>
  <si>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</si>
  <si>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</si>
  <si>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</si>
  <si>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</si>
  <si>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</si>
  <si>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</si>
  <si>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</si>
  <si>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</si>
  <si>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</si>
  <si>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</si>
  <si>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</si>
  <si>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</si>
  <si>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</si>
  <si>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</si>
  <si>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</si>
  <si>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</si>
  <si>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</si>
  <si>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</si>
  <si>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</si>
  <si>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</si>
  <si>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</si>
  <si>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</si>
  <si>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</si>
  <si>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</si>
  <si>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</si>
  <si>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</si>
  <si>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</si>
  <si>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</si>
  <si>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</si>
  <si>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</si>
  <si>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</si>
  <si>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</si>
  <si>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</si>
  <si>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</si>
  <si>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</si>
  <si>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</si>
  <si>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</si>
  <si>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</si>
  <si>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</si>
  <si>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</si>
  <si>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</si>
  <si>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</si>
  <si>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</si>
  <si>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</si>
  <si>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</si>
  <si>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</si>
  <si>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</si>
  <si>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</si>
  <si>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</si>
  <si>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</si>
  <si>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</si>
  <si>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</si>
  <si>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</si>
  <si>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</si>
  <si>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</si>
  <si>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</si>
  <si>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</si>
  <si>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</si>
  <si>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</si>
  <si>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</si>
  <si>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</si>
  <si>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</si>
  <si>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</si>
  <si>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</si>
  <si>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</si>
  <si>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</si>
  <si>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</si>
  <si>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</si>
  <si>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</si>
  <si>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</si>
  <si>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</si>
  <si>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</si>
  <si>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</si>
  <si>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</si>
  <si>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</si>
  <si>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</si>
  <si>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</si>
  <si>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</si>
  <si>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</si>
  <si>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</si>
  <si>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</si>
  <si>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</si>
  <si>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</si>
  <si>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</si>
  <si>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</si>
  <si>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</si>
  <si>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</si>
  <si>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</si>
  <si>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</si>
  <si>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</si>
  <si>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</si>
  <si>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</si>
  <si>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</si>
  <si>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</si>
  <si>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</si>
  <si>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</si>
  <si>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</si>
  <si>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</si>
  <si>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</si>
  <si>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</si>
  <si>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</si>
  <si>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</si>
  <si>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</si>
  <si>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</si>
  <si>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</si>
  <si>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</si>
  <si>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</si>
  <si>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</si>
  <si>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</si>
  <si>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</si>
  <si>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</si>
  <si>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</si>
  <si>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</si>
  <si>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</si>
  <si>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</si>
  <si>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</si>
  <si>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</si>
  <si>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</si>
  <si>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</si>
  <si>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</si>
  <si>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</si>
  <si>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</si>
  <si>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</si>
  <si>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</si>
  <si>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</si>
  <si>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</si>
  <si>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</si>
  <si>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</si>
  <si>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</si>
  <si>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</si>
  <si>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</si>
  <si>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</si>
  <si>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</si>
  <si>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</si>
  <si>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</si>
  <si>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</si>
  <si>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</si>
  <si>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</si>
  <si>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</si>
  <si>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</si>
  <si>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</si>
  <si>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</si>
  <si>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</si>
  <si>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</si>
  <si>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</si>
  <si>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</si>
  <si>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</si>
  <si>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</si>
  <si>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</si>
  <si>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</si>
  <si>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</si>
  <si>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</si>
  <si>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</si>
  <si>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</si>
  <si>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</si>
  <si>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</si>
  <si>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</si>
  <si>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</si>
  <si>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</si>
  <si>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</si>
  <si>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</si>
  <si>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</si>
  <si>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</si>
  <si>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</si>
  <si>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</si>
  <si>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</si>
  <si>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</si>
  <si>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</si>
  <si>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</si>
  <si>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</si>
  <si>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</si>
  <si>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</si>
  <si>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</si>
  <si>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</si>
  <si>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</si>
  <si>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</si>
  <si>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</si>
  <si>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</si>
  <si>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</si>
  <si>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</si>
  <si>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</si>
  <si>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</si>
  <si>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</si>
  <si>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</si>
  <si>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</si>
  <si>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</si>
  <si>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</si>
  <si>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</si>
  <si>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</si>
  <si>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</si>
  <si>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</si>
  <si>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</si>
  <si>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</si>
  <si>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</si>
  <si>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</si>
  <si>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</si>
  <si>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</si>
  <si>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</si>
  <si>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</si>
  <si>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</si>
  <si>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</si>
  <si>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</si>
  <si>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</si>
  <si>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</si>
  <si>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</si>
  <si>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</si>
  <si>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</si>
  <si>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</si>
  <si>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</si>
  <si>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</si>
  <si>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</si>
  <si>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</si>
  <si>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</si>
  <si>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</si>
  <si>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</si>
  <si>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</si>
  <si>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</si>
  <si>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</si>
  <si>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</si>
  <si>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</si>
  <si>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</si>
  <si>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</si>
  <si>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</si>
  <si>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</si>
  <si>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</si>
  <si>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</si>
  <si>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</si>
  <si>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</si>
  <si>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</si>
  <si>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</si>
  <si>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</si>
  <si>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</si>
  <si>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</si>
  <si>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</si>
  <si>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</si>
  <si>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</si>
  <si>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</si>
  <si>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</si>
  <si>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</si>
  <si>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</si>
  <si>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</si>
  <si>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</si>
  <si>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</si>
  <si>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</si>
  <si>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</si>
  <si>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</si>
  <si>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</si>
  <si>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</si>
  <si>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</si>
  <si>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</si>
  <si>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</si>
  <si>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</si>
  <si>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</si>
  <si>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</si>
  <si>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</si>
  <si>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</si>
  <si>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</si>
  <si>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</si>
  <si>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</si>
  <si>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</si>
  <si>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</si>
  <si>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</si>
  <si>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</si>
  <si>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</si>
  <si>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</si>
  <si>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</si>
  <si>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</si>
  <si>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</si>
  <si>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</si>
  <si>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</si>
  <si>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</si>
  <si>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</si>
  <si>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</si>
  <si>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</si>
  <si>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</si>
  <si>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</si>
  <si>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</si>
  <si>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</si>
  <si>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</si>
  <si>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</si>
  <si>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</si>
  <si>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</si>
  <si>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</si>
  <si>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</si>
  <si>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</si>
  <si>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</si>
  <si>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</si>
  <si>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</si>
  <si>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</si>
  <si>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</si>
  <si>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</si>
  <si>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</si>
  <si>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</si>
  <si>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</si>
  <si>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</si>
  <si>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</si>
  <si>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</si>
  <si>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</si>
  <si>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</si>
  <si>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</si>
  <si>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</si>
  <si>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</si>
  <si>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</si>
  <si>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</si>
  <si>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</si>
  <si>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</si>
  <si>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</si>
  <si>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</si>
  <si>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</si>
  <si>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</si>
  <si>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</si>
  <si>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</si>
  <si>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</si>
  <si>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</si>
  <si>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</si>
  <si>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</si>
  <si>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</si>
  <si>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</si>
  <si>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</si>
  <si>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</si>
  <si>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</si>
  <si>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</si>
  <si>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</si>
  <si>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</si>
  <si>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</si>
  <si>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</si>
  <si>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</si>
  <si>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</si>
  <si>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</si>
  <si>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</si>
  <si>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</si>
  <si>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</si>
  <si>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</si>
  <si>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</si>
  <si>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</si>
  <si>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</si>
  <si>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</si>
  <si>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</si>
  <si>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</si>
  <si>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</si>
  <si>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</si>
  <si>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</si>
  <si>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</si>
  <si>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</si>
  <si>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</si>
  <si>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</si>
  <si>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</si>
  <si>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</si>
  <si>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</si>
  <si>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</si>
  <si>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</si>
  <si>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</si>
  <si>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</si>
  <si>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</si>
  <si>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</si>
  <si>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</si>
  <si>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</si>
  <si>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</si>
  <si>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</si>
  <si>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</si>
  <si>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</si>
  <si>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</si>
  <si>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</si>
  <si>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</si>
  <si>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</si>
  <si>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</si>
  <si>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</si>
  <si>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</si>
  <si>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</si>
  <si>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</si>
  <si>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</si>
  <si>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</si>
  <si>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</si>
  <si>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</si>
  <si>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</si>
  <si>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</si>
  <si>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</si>
  <si>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</si>
  <si>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</si>
  <si>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</si>
  <si>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</si>
  <si>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</si>
  <si>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</si>
  <si>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</si>
  <si>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</si>
  <si>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</si>
  <si>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</si>
  <si>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</si>
  <si>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</si>
  <si>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</si>
  <si>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</si>
  <si>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</si>
  <si>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</si>
  <si>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</si>
  <si>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</si>
  <si>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</si>
  <si>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</si>
  <si>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</si>
  <si>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</si>
  <si>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</si>
  <si>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</si>
  <si>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</si>
  <si>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</si>
  <si>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</si>
  <si>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</si>
  <si>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</si>
  <si>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</si>
  <si>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</si>
  <si>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</si>
  <si>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</si>
  <si>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</si>
  <si>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</si>
  <si>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</si>
  <si>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</si>
  <si>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</si>
  <si>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</si>
  <si>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</si>
  <si>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</si>
  <si>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</si>
  <si>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</si>
  <si>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</si>
  <si>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</si>
  <si>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</si>
  <si>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</si>
  <si>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</si>
  <si>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</si>
  <si>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</si>
  <si>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</si>
  <si>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</si>
  <si>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</si>
  <si>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</si>
  <si>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</si>
  <si>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</si>
  <si>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</si>
  <si>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</si>
  <si>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</si>
  <si>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</si>
  <si>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</si>
  <si>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</si>
  <si>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</si>
  <si>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</si>
  <si>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</si>
  <si>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</si>
  <si>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</si>
  <si>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</si>
  <si>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</si>
  <si>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</si>
  <si>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</si>
  <si>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</si>
  <si>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</si>
  <si>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</si>
  <si>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</si>
  <si>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</si>
  <si>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</si>
  <si>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</si>
  <si>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</si>
  <si>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</si>
  <si>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</si>
  <si>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</si>
  <si>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</si>
  <si>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</si>
  <si>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</si>
  <si>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</si>
  <si>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</si>
  <si>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</si>
  <si>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</si>
  <si>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</si>
  <si>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</si>
  <si>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</si>
  <si>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</si>
  <si>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</si>
  <si>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</si>
  <si>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</si>
  <si>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</si>
  <si>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</si>
  <si>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</si>
  <si>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</si>
  <si>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</si>
  <si>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</si>
  <si>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</si>
  <si>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</si>
  <si>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</si>
  <si>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</si>
  <si>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</si>
  <si>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</si>
  <si>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</si>
  <si>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</si>
  <si>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</si>
  <si>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</si>
  <si>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</si>
  <si>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</si>
  <si>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</si>
  <si>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</si>
  <si>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</si>
  <si>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</si>
  <si>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</si>
  <si>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</si>
  <si>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</si>
  <si>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</si>
  <si>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</si>
  <si>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</si>
  <si>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</si>
  <si>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</si>
  <si>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</si>
  <si>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</si>
  <si>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</si>
  <si>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</si>
  <si>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</si>
  <si>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</si>
  <si>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</si>
  <si>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</si>
  <si>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</si>
  <si>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</si>
  <si>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</si>
  <si>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</si>
  <si>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</si>
  <si>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</si>
  <si>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</si>
  <si>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</si>
  <si>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</si>
  <si>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</si>
  <si>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</si>
  <si>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</si>
  <si>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</si>
  <si>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</si>
  <si>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</si>
  <si>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</si>
  <si>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</si>
  <si>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</si>
  <si>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</si>
  <si>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</si>
  <si>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</si>
  <si>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</si>
  <si>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</si>
  <si>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</si>
  <si>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</si>
  <si>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</si>
  <si>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</si>
  <si>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</si>
  <si>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</si>
  <si>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</si>
  <si>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</si>
  <si>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</si>
  <si>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</si>
  <si>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</si>
  <si>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</si>
  <si>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</si>
  <si>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</si>
  <si>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</si>
  <si>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</si>
  <si>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</si>
  <si>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</si>
  <si>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</si>
  <si>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</si>
  <si>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</si>
  <si>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</si>
  <si>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</si>
  <si>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</si>
  <si>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</si>
  <si>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</si>
  <si>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</si>
  <si>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</si>
  <si>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</si>
  <si>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</si>
  <si>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</si>
  <si>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</si>
  <si>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</si>
  <si>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</si>
  <si>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</si>
  <si>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</si>
  <si>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</si>
  <si>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</si>
  <si>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</si>
  <si>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</si>
  <si>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</si>
  <si>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</si>
  <si>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</si>
  <si>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</si>
  <si>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</si>
  <si>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</si>
  <si>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</si>
  <si>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</si>
  <si>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</si>
  <si>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</si>
  <si>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</si>
  <si>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</si>
  <si>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</si>
  <si>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</si>
  <si>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</si>
  <si>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</si>
  <si>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</si>
  <si>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</si>
  <si>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</si>
  <si>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</si>
  <si>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</si>
  <si>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</si>
  <si>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</si>
  <si>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</si>
  <si>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</si>
  <si>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</si>
  <si>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</si>
  <si>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</si>
  <si>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</si>
  <si>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</si>
  <si>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</si>
  <si>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</si>
  <si>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</si>
  <si>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</si>
  <si>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</si>
  <si>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</si>
  <si>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</si>
  <si>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</si>
  <si>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</si>
  <si>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</si>
  <si>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</si>
  <si>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</si>
  <si>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</si>
  <si>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</si>
  <si>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</si>
  <si>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</si>
  <si>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</si>
  <si>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</si>
  <si>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</si>
  <si>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</si>
  <si>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</si>
  <si>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</si>
  <si>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</si>
  <si>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</si>
  <si>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</si>
  <si>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</si>
  <si>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</si>
  <si>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</si>
  <si>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</si>
  <si>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</si>
  <si>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</si>
  <si>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</si>
  <si>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</si>
  <si>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</si>
  <si>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</si>
  <si>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</si>
  <si>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</si>
  <si>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</si>
  <si>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</si>
  <si>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</si>
  <si>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</si>
  <si>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</si>
  <si>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</si>
  <si>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</si>
  <si>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</si>
  <si>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</si>
  <si>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</si>
  <si>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</si>
  <si>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</si>
  <si>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</si>
  <si>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</si>
  <si>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</si>
  <si>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</si>
  <si>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</si>
  <si>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</si>
  <si>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</si>
  <si>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</si>
  <si>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</si>
  <si>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</si>
  <si>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</si>
  <si>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</si>
  <si>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</si>
  <si>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</si>
  <si>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</si>
  <si>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</si>
  <si>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</si>
  <si>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</si>
  <si>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</si>
  <si>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</si>
  <si>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</si>
  <si>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</si>
  <si>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</si>
  <si>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</si>
  <si>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</si>
  <si>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</si>
  <si>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</si>
  <si>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</si>
  <si>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</si>
  <si>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</si>
  <si>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</si>
  <si>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</si>
  <si>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</si>
  <si>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</si>
  <si>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</si>
  <si>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</si>
  <si>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</si>
  <si>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</si>
  <si>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</si>
  <si>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</si>
  <si>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</si>
  <si>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</si>
  <si>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</si>
  <si>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</si>
  <si>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</si>
  <si>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</si>
  <si>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</si>
  <si>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</si>
  <si>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</si>
  <si>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</si>
  <si>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</si>
  <si>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</si>
  <si>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</si>
  <si>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</si>
  <si>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</si>
  <si>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</si>
  <si>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</si>
  <si>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</si>
  <si>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</si>
  <si>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</si>
  <si>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</si>
  <si>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</si>
  <si>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</si>
  <si>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</si>
  <si>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</si>
  <si>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</si>
  <si>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</si>
  <si>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</si>
  <si>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</si>
  <si>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</si>
  <si>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</si>
  <si>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</si>
  <si>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</si>
  <si>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</si>
  <si>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</si>
  <si>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</si>
  <si>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</si>
  <si>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</si>
  <si>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</si>
  <si>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</si>
  <si>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</si>
  <si>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</si>
  <si>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</si>
  <si>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</si>
  <si>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</si>
  <si>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</si>
  <si>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</si>
  <si>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</si>
  <si>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</si>
  <si>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</si>
  <si>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</si>
  <si>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</si>
  <si>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</si>
  <si>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</si>
  <si>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</si>
  <si>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</si>
  <si>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</si>
  <si>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</si>
  <si>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</si>
  <si>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</si>
  <si>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</si>
  <si>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</si>
  <si>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</si>
  <si>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</si>
  <si>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</si>
  <si>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</si>
  <si>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</si>
  <si>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</si>
  <si>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</si>
  <si>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</si>
  <si>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</si>
  <si>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</si>
  <si>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</si>
  <si>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</si>
  <si>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</si>
  <si>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</si>
  <si>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</si>
  <si>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</si>
  <si>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</si>
  <si>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</si>
  <si>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</si>
  <si>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</si>
  <si>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</si>
  <si>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</si>
  <si>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</si>
  <si>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</si>
  <si>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</si>
  <si>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</si>
  <si>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</si>
  <si>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</si>
  <si>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</si>
  <si>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</si>
  <si>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</si>
  <si>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</si>
  <si>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</si>
  <si>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</si>
  <si>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</si>
  <si>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</si>
  <si>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</si>
  <si>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</si>
  <si>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</si>
  <si>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</si>
  <si>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</si>
  <si>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</si>
  <si>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</si>
  <si>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</si>
  <si>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</si>
  <si>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</si>
  <si>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</si>
  <si>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</si>
  <si>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</si>
  <si>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</si>
  <si>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</si>
  <si>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</si>
  <si>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</si>
  <si>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</si>
  <si>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</si>
  <si>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</si>
  <si>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</si>
  <si>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</si>
  <si>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</si>
  <si>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</si>
  <si>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</si>
  <si>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</si>
  <si>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</si>
  <si>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</si>
  <si>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</si>
  <si>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</si>
  <si>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</si>
  <si>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</si>
  <si>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</si>
  <si>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</si>
  <si>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</si>
  <si>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</si>
  <si>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</si>
  <si>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</si>
  <si>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</si>
  <si>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</si>
  <si>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</si>
  <si>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</si>
  <si>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</si>
  <si>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</si>
  <si>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</si>
  <si>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</si>
  <si>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</si>
  <si>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</si>
  <si>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</si>
  <si>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</si>
  <si>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</si>
  <si>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</si>
  <si>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</si>
  <si>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</si>
  <si>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</si>
  <si>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</si>
  <si>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</si>
  <si>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</si>
  <si>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</si>
  <si>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</si>
  <si>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</si>
  <si>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</si>
  <si>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</si>
  <si>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</si>
  <si>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</si>
  <si>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</si>
  <si>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</si>
  <si>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</si>
  <si>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</si>
  <si>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</si>
  <si>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</si>
  <si>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</si>
  <si>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</si>
  <si>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</si>
  <si>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</si>
  <si>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</si>
  <si>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</si>
  <si>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</si>
  <si>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</si>
  <si>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</si>
  <si>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</si>
  <si>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</si>
  <si>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</si>
  <si>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</si>
  <si>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</si>
  <si>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</si>
  <si>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</si>
  <si>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</si>
  <si>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</si>
  <si>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</si>
  <si>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</si>
  <si>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</si>
  <si>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</si>
  <si>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</si>
  <si>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</si>
  <si>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</si>
  <si>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</si>
  <si>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</si>
  <si>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</si>
  <si>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</si>
  <si>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</si>
  <si>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</si>
  <si>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</si>
  <si>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</si>
  <si>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</si>
  <si>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</si>
  <si>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</si>
  <si>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</si>
  <si>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</si>
  <si>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</si>
  <si>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</si>
  <si>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</si>
  <si>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</si>
  <si>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</si>
  <si>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</si>
  <si>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</si>
  <si>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</si>
  <si>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</si>
  <si>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</si>
  <si>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</si>
  <si>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</si>
  <si>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</si>
  <si>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</si>
  <si>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</si>
  <si>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</si>
  <si>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</si>
  <si>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</si>
  <si>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</si>
  <si>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</si>
  <si>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</si>
  <si>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</si>
  <si>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</si>
  <si>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</si>
  <si>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</si>
  <si>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</si>
  <si>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</si>
  <si>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</si>
  <si>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</si>
  <si>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</si>
  <si>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</si>
  <si>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</si>
  <si>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</si>
  <si>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</si>
  <si>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</si>
  <si>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</si>
  <si>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</si>
  <si>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</si>
  <si>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</si>
  <si>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</si>
  <si>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</si>
  <si>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</si>
  <si>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</si>
  <si>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</si>
  <si>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</si>
  <si>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</si>
  <si>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</si>
  <si>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</si>
  <si>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</si>
  <si>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</si>
  <si>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</si>
  <si>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</si>
  <si>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</si>
  <si>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</si>
  <si>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</si>
  <si>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</si>
  <si>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</si>
  <si>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</si>
  <si>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</si>
  <si>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</si>
  <si>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</si>
  <si>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</si>
  <si>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</si>
  <si>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</si>
  <si>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</si>
  <si>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</si>
  <si>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</si>
  <si>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</si>
  <si>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</si>
  <si>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</si>
  <si>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</si>
  <si>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</si>
  <si>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</si>
  <si>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</si>
  <si>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</si>
  <si>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</si>
  <si>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</si>
  <si>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</si>
  <si>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</si>
  <si>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</si>
  <si>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</si>
  <si>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</si>
  <si>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</si>
  <si>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</si>
  <si>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</si>
  <si>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</si>
  <si>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</si>
  <si>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</si>
  <si>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</si>
  <si>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</si>
  <si>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</si>
  <si>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</si>
  <si>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</si>
  <si>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</si>
  <si>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</si>
  <si>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</si>
  <si>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</si>
  <si>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</si>
  <si>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</si>
  <si>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</si>
  <si>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</si>
  <si>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</si>
  <si>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</si>
  <si>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</si>
  <si>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</si>
  <si>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</si>
  <si>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</si>
  <si>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</si>
  <si>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</si>
  <si>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</si>
  <si>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</si>
  <si>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</si>
  <si>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</si>
  <si>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</si>
  <si>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</si>
  <si>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</si>
  <si>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</si>
  <si>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</si>
  <si>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</si>
  <si>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</si>
  <si>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</si>
  <si>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</si>
  <si>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</si>
  <si>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</si>
  <si>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</si>
  <si>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</si>
  <si>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</si>
  <si>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</si>
  <si>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</si>
  <si>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</si>
  <si>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</si>
  <si>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</si>
  <si>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</si>
  <si>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</si>
  <si>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</si>
  <si>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</si>
  <si>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</si>
  <si>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</si>
  <si>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</si>
  <si>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</si>
  <si>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</si>
  <si>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</si>
  <si>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</si>
  <si>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</si>
  <si>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</si>
  <si>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</si>
  <si>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</si>
  <si>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</si>
  <si>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</si>
  <si>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</si>
  <si>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</si>
  <si>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</si>
  <si>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</si>
  <si>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</si>
  <si>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</si>
  <si>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</si>
  <si>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</si>
  <si>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</si>
  <si>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</si>
  <si>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</si>
  <si>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</si>
  <si>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</si>
  <si>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</si>
  <si>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</si>
  <si>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</si>
  <si>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</si>
  <si>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</si>
  <si>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</si>
  <si>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</si>
  <si>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</si>
  <si>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</si>
  <si>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</si>
  <si>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</si>
  <si>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</si>
  <si>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</si>
  <si>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</si>
  <si>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</si>
  <si>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</si>
  <si>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</si>
  <si>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</si>
  <si>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</si>
  <si>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</si>
  <si>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</si>
  <si>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</si>
  <si>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</si>
  <si>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</si>
  <si>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</si>
  <si>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</si>
  <si>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</si>
  <si>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</si>
  <si>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</si>
  <si>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</si>
  <si>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</si>
  <si>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</si>
  <si>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</si>
  <si>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</si>
  <si>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</si>
  <si>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</si>
  <si>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</si>
  <si>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</si>
  <si>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</si>
  <si>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</si>
  <si>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</si>
  <si>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</si>
  <si>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</si>
  <si>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</si>
  <si>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</si>
  <si>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</si>
  <si>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</si>
  <si>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</si>
  <si>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</si>
  <si>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</si>
  <si>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</si>
  <si>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</si>
  <si>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</si>
  <si>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</si>
  <si>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</si>
  <si>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</si>
  <si>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</si>
  <si>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</si>
  <si>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</si>
  <si>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</si>
  <si>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</si>
  <si>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</si>
  <si>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</si>
  <si>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</si>
  <si>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</si>
  <si>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</si>
  <si>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</si>
  <si>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</si>
  <si>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</si>
  <si>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</si>
  <si>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</si>
  <si>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</si>
  <si>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</si>
  <si>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</si>
  <si>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</si>
  <si>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</si>
  <si>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</si>
  <si>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</si>
  <si>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</si>
  <si>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</si>
  <si>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</si>
  <si>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</si>
  <si>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</si>
  <si>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</si>
  <si>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</si>
  <si>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</si>
  <si>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</si>
  <si>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</si>
  <si>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</si>
  <si>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</si>
  <si>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</si>
  <si>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</si>
  <si>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</si>
  <si>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</si>
  <si>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</si>
  <si>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</si>
  <si>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</si>
  <si>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</si>
  <si>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</si>
  <si>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</si>
  <si>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</si>
  <si>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</si>
  <si>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</si>
  <si>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</si>
  <si>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</si>
  <si>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</si>
  <si>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</si>
  <si>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</si>
  <si>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</si>
  <si>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</si>
  <si>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</si>
  <si>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</si>
  <si>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</si>
  <si>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</si>
  <si>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</si>
  <si>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</si>
  <si>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</si>
  <si>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</si>
  <si>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</si>
  <si>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</si>
  <si>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</si>
  <si>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</si>
  <si>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</si>
  <si>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</si>
  <si>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</si>
  <si>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</si>
  <si>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</si>
  <si>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</si>
  <si>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</si>
  <si>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</si>
  <si>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</si>
  <si>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</si>
  <si>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</si>
  <si>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</si>
  <si>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</si>
  <si>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</si>
  <si>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</si>
  <si>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</si>
  <si>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</si>
  <si>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</si>
  <si>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</si>
  <si>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</si>
  <si>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</si>
  <si>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</si>
  <si>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</si>
  <si>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</si>
  <si>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</si>
  <si>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</si>
  <si>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</si>
  <si>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</si>
  <si>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</si>
  <si>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</si>
  <si>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</si>
  <si>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</si>
  <si>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</si>
  <si>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</si>
  <si>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</si>
  <si>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</si>
  <si>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</si>
  <si>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</si>
  <si>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</si>
  <si>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</si>
  <si>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</si>
  <si>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</si>
  <si>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</si>
  <si>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</si>
  <si>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</si>
  <si>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</si>
  <si>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</si>
  <si>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</si>
  <si>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</si>
  <si>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</si>
  <si>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</si>
  <si>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</si>
  <si>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</si>
  <si>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</si>
  <si>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</si>
  <si>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</si>
  <si>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</si>
  <si>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</si>
  <si>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</si>
  <si>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</si>
  <si>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</si>
  <si>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</si>
  <si>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</si>
  <si>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</si>
  <si>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</si>
  <si>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</si>
  <si>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</si>
  <si>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</si>
  <si>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</si>
  <si>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</si>
  <si>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</si>
  <si>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</si>
  <si>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</si>
  <si>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</si>
  <si>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</si>
  <si>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</si>
  <si>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</si>
  <si>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</si>
  <si>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</si>
  <si>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</si>
  <si>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</si>
  <si>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</si>
  <si>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</si>
  <si>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</si>
  <si>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</si>
  <si>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</si>
  <si>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</si>
  <si>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</si>
  <si>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</si>
  <si>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</si>
  <si>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</si>
  <si>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</si>
  <si>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</si>
  <si>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</si>
  <si>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</si>
  <si>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</si>
  <si>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</si>
  <si>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</si>
  <si>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</si>
  <si>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</si>
  <si>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</si>
  <si>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</si>
  <si>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</si>
  <si>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</si>
  <si>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</si>
  <si>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</si>
  <si>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</si>
  <si>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</si>
  <si>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</si>
  <si>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</si>
  <si>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</si>
  <si>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</si>
  <si>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</si>
  <si>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</si>
  <si>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</si>
  <si>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</si>
  <si>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</si>
  <si>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</si>
  <si>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</si>
  <si>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</si>
  <si>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</si>
  <si>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</si>
  <si>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</si>
  <si>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</si>
  <si>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</si>
  <si>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</si>
  <si>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</si>
  <si>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</si>
  <si>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</si>
  <si>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</si>
  <si>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</si>
  <si>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</si>
  <si>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</si>
  <si>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</si>
  <si>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</si>
  <si>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</si>
  <si>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</si>
  <si>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</si>
  <si>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</si>
  <si>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</si>
  <si>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</si>
  <si>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</si>
  <si>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</si>
  <si>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</si>
  <si>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</si>
  <si>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</si>
  <si>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</si>
  <si>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</si>
  <si>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</si>
  <si>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</si>
  <si>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</si>
  <si>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</si>
  <si>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</si>
  <si>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</si>
  <si>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</si>
  <si>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</si>
  <si>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</si>
  <si>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</si>
  <si>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</si>
  <si>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</si>
  <si>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</si>
  <si>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</si>
  <si>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</si>
  <si>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</si>
  <si>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</si>
  <si>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</si>
  <si>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</si>
  <si>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</si>
  <si>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</si>
  <si>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</si>
  <si>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</si>
  <si>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</si>
  <si>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</si>
  <si>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</si>
  <si>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</si>
  <si>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</si>
  <si>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</si>
  <si>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</si>
  <si>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</si>
  <si>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</si>
  <si>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</si>
  <si>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</si>
  <si>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</si>
  <si>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</si>
  <si>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</si>
  <si>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</si>
  <si>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</si>
  <si>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</si>
  <si>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</si>
  <si>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</si>
  <si>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</si>
  <si>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</si>
  <si>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</si>
  <si>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</si>
  <si>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</si>
  <si>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</si>
  <si>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</si>
  <si>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</si>
  <si>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</si>
  <si>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</si>
  <si>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</si>
  <si>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</si>
  <si>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</si>
  <si>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</si>
  <si>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</si>
  <si>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</si>
  <si>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</si>
  <si>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</si>
  <si>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</si>
  <si>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</si>
  <si>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</si>
  <si>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</si>
  <si>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</si>
  <si>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</si>
  <si>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</si>
  <si>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</si>
  <si>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</si>
  <si>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</si>
  <si>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</si>
  <si>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</si>
  <si>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</si>
  <si>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</si>
  <si>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</si>
  <si>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</si>
  <si>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</si>
  <si>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</si>
  <si>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</si>
  <si>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</si>
  <si>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</si>
  <si>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</si>
  <si>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</si>
  <si>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</si>
  <si>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</si>
  <si>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</si>
  <si>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</si>
  <si>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</si>
  <si>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</si>
  <si>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</si>
  <si>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</si>
  <si>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</si>
  <si>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</si>
  <si>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</si>
  <si>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</si>
  <si>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</si>
  <si>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</si>
  <si>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</si>
  <si>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</si>
  <si>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</si>
  <si>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</si>
  <si>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</si>
  <si>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</si>
  <si>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</si>
  <si>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</si>
  <si>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</si>
  <si>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</si>
  <si>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</si>
  <si>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</si>
  <si>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</si>
  <si>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</si>
  <si>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</si>
  <si>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</si>
  <si>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</si>
  <si>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</si>
  <si>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</si>
  <si>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</si>
  <si>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</si>
  <si>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</si>
  <si>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</si>
  <si>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</si>
  <si>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</si>
  <si>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</si>
  <si>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</si>
  <si>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</si>
  <si>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</si>
  <si>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</si>
  <si>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</si>
  <si>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</si>
  <si>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</si>
  <si>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</si>
  <si>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</si>
  <si>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</si>
  <si>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</si>
  <si>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</si>
  <si>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</si>
  <si>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</si>
  <si>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</si>
  <si>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</si>
  <si>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</si>
  <si>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</si>
  <si>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</si>
  <si>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</si>
  <si>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</si>
  <si>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</si>
  <si>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</si>
  <si>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</si>
  <si>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</si>
  <si>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</si>
  <si>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</si>
  <si>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</si>
  <si>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</si>
  <si>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</si>
  <si>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</si>
  <si>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</si>
  <si>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</si>
  <si>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</si>
  <si>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</si>
  <si>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</si>
  <si>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</si>
  <si>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</si>
  <si>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</si>
  <si>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</si>
  <si>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</si>
  <si>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</si>
  <si>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</si>
  <si>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</si>
  <si>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</si>
  <si>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</si>
  <si>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</si>
  <si>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</si>
  <si>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</si>
  <si>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</si>
  <si>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</si>
  <si>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</si>
  <si>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</si>
  <si>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</si>
  <si>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</si>
  <si>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</si>
  <si>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</si>
  <si>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</si>
  <si>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</si>
  <si>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</si>
  <si>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</si>
  <si>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</si>
  <si>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</si>
  <si>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</si>
  <si>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</si>
  <si>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</si>
  <si>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</si>
  <si>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</si>
  <si>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</si>
  <si>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</si>
  <si>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</si>
  <si>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</si>
  <si>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</si>
  <si>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</si>
  <si>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</si>
  <si>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</si>
  <si>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</si>
  <si>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</si>
  <si>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</si>
  <si>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</si>
  <si>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</si>
  <si>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</si>
  <si>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</si>
  <si>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</si>
  <si>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</si>
  <si>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</si>
  <si>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</si>
  <si>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</si>
  <si>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</si>
  <si>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</si>
  <si>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</si>
  <si>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</si>
  <si>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</si>
  <si>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</si>
  <si>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</si>
  <si>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</si>
  <si>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</si>
  <si>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</si>
  <si>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</si>
  <si>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</si>
  <si>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</si>
  <si>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</si>
  <si>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</si>
  <si>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</si>
  <si>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</si>
  <si>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</si>
  <si>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</si>
  <si>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</si>
  <si>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</si>
  <si>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</si>
  <si>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</si>
  <si>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</si>
  <si>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</si>
  <si>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</si>
  <si>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</si>
  <si>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</si>
  <si>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</si>
  <si>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</si>
  <si>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</si>
  <si>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</si>
  <si>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</si>
  <si>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</si>
  <si>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</si>
  <si>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</si>
  <si>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</si>
  <si>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</si>
  <si>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</si>
  <si>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</si>
  <si>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</si>
  <si>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</si>
  <si>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</si>
  <si>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</si>
  <si>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</si>
  <si>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</si>
  <si>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</si>
  <si>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</si>
  <si>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</si>
  <si>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</si>
  <si>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</si>
  <si>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</si>
  <si>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</si>
  <si>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</si>
  <si>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</si>
  <si>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</si>
  <si>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</si>
  <si>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</si>
  <si>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</si>
  <si>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</si>
  <si>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</si>
  <si>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</si>
  <si>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</si>
  <si>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</si>
  <si>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</si>
  <si>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</si>
  <si>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</si>
  <si>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</si>
  <si>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</si>
  <si>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</si>
  <si>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</si>
  <si>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</si>
  <si>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</si>
  <si>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</si>
  <si>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</si>
  <si>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</si>
  <si>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</si>
  <si>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</si>
  <si>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</si>
  <si>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</si>
  <si>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</si>
  <si>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</si>
  <si>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</si>
  <si>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</si>
  <si>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</si>
  <si>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</si>
  <si>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</si>
  <si>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</si>
  <si>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</si>
  <si>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</si>
  <si>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</si>
  <si>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</si>
  <si>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</si>
  <si>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</si>
  <si>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</si>
  <si>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</si>
  <si>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</si>
  <si>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</si>
  <si>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</si>
  <si>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</si>
  <si>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</si>
  <si>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</si>
  <si>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</si>
  <si>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</si>
  <si>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</si>
  <si>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</si>
  <si>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</si>
  <si>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</si>
  <si>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</si>
  <si>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</si>
  <si>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</si>
  <si>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</si>
  <si>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</si>
  <si>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</si>
  <si>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</si>
  <si>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</si>
  <si>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</si>
  <si>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</si>
  <si>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</si>
  <si>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</si>
  <si>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</si>
  <si>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</si>
  <si>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</si>
  <si>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</si>
  <si>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</si>
  <si>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</si>
  <si>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</si>
  <si>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</si>
  <si>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</si>
  <si>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</si>
  <si>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</si>
  <si>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</si>
  <si>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</si>
  <si>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</si>
  <si>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</si>
  <si>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</si>
  <si>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</si>
  <si>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</si>
  <si>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</si>
  <si>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</si>
  <si>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</si>
  <si>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</si>
  <si>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</si>
  <si>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</si>
  <si>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</si>
  <si>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</si>
  <si>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</si>
  <si>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</si>
  <si>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</si>
  <si>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</si>
  <si>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</si>
  <si>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</si>
  <si>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</si>
  <si>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</si>
  <si>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</si>
  <si>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</si>
  <si>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</si>
  <si>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</si>
  <si>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</si>
  <si>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</si>
  <si>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</si>
  <si>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</si>
  <si>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</si>
  <si>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</si>
  <si>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</si>
  <si>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</si>
  <si>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</si>
  <si>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</si>
  <si>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</si>
  <si>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</si>
  <si>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</si>
  <si>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</si>
  <si>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</si>
  <si>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</si>
  <si>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</si>
  <si>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</si>
  <si>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</si>
  <si>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</si>
  <si>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</si>
  <si>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</si>
  <si>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</si>
  <si>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</si>
  <si>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</si>
  <si>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</si>
  <si>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</si>
  <si>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</si>
  <si>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</si>
  <si>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</si>
  <si>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</si>
  <si>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</si>
  <si>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</si>
  <si>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</si>
  <si>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</si>
  <si>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</si>
  <si>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</si>
  <si>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</si>
  <si>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</si>
  <si>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</si>
  <si>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</si>
  <si>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</si>
  <si>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</si>
  <si>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</si>
  <si>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</si>
  <si>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</si>
  <si>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</si>
  <si>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</si>
  <si>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</si>
  <si>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</si>
  <si>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</si>
  <si>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</si>
  <si>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</si>
  <si>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</si>
  <si>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</si>
  <si>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</si>
  <si>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</si>
  <si>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</si>
  <si>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</si>
  <si>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</si>
  <si>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</si>
  <si>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</si>
  <si>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</si>
  <si>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</si>
  <si>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</si>
  <si>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</si>
  <si>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</si>
  <si>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</si>
  <si>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</si>
  <si>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</si>
  <si>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</si>
  <si>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</si>
  <si>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</si>
  <si>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</si>
  <si>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</si>
  <si>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</si>
  <si>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</si>
  <si>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</si>
  <si>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</si>
  <si>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</si>
  <si>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</si>
  <si>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</si>
  <si>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</si>
  <si>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</si>
  <si>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</si>
  <si>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</si>
  <si>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</si>
  <si>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</si>
  <si>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</si>
  <si>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</si>
  <si>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</si>
  <si>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</si>
  <si>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</si>
  <si>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</si>
  <si>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</si>
  <si>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</si>
  <si>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</si>
  <si>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</si>
  <si>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</si>
  <si>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</si>
  <si>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</si>
  <si>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</si>
  <si>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</si>
  <si>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</si>
  <si>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</si>
  <si>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</si>
  <si>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</si>
  <si>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</si>
  <si>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</si>
  <si>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</si>
  <si>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</si>
  <si>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</si>
  <si>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</si>
  <si>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</si>
  <si>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</si>
  <si>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</si>
  <si>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</si>
  <si>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</si>
  <si>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</si>
  <si>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</si>
  <si>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</si>
  <si>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</si>
  <si>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</si>
  <si>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</si>
  <si>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</si>
  <si>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</si>
  <si>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</si>
  <si>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</si>
  <si>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</si>
  <si>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</si>
  <si>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</si>
  <si>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</si>
  <si>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</si>
  <si>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</si>
  <si>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</si>
  <si>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</si>
  <si>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</si>
  <si>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</si>
  <si>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</si>
  <si>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</si>
  <si>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</si>
  <si>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</si>
  <si>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</si>
  <si>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</si>
  <si>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</si>
  <si>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</si>
  <si>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</si>
  <si>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</si>
  <si>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</si>
  <si>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</si>
  <si>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</si>
  <si>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</si>
  <si>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</si>
  <si>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</si>
  <si>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</si>
  <si>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</si>
  <si>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</si>
  <si>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</si>
  <si>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</si>
  <si>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</si>
  <si>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</si>
  <si>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</si>
  <si>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</si>
  <si>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</si>
  <si>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</si>
  <si>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</si>
  <si>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</si>
  <si>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</si>
  <si>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</si>
  <si>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</si>
  <si>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</si>
  <si>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</si>
  <si>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</si>
  <si>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</si>
  <si>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</si>
  <si>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</si>
  <si>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</si>
  <si>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</si>
  <si>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</si>
  <si>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</si>
  <si>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</si>
  <si>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</si>
  <si>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</si>
  <si>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</si>
  <si>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</si>
  <si>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</si>
  <si>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</si>
  <si>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</si>
  <si>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</si>
  <si>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</si>
  <si>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</si>
  <si>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</si>
  <si>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</si>
  <si>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</si>
  <si>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</si>
  <si>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</si>
  <si>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</si>
  <si>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</si>
  <si>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</si>
  <si>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</si>
  <si>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</si>
  <si>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</si>
  <si>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</si>
  <si>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</si>
  <si>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</si>
  <si>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</si>
  <si>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</si>
  <si>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</si>
  <si>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</si>
  <si>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</si>
  <si>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</si>
  <si>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</si>
  <si>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</si>
  <si>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</si>
  <si>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</si>
  <si>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</si>
  <si>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</si>
  <si>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</si>
  <si>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</si>
  <si>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</si>
  <si>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</si>
  <si>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</si>
  <si>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</si>
  <si>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</si>
  <si>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</si>
  <si>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</si>
  <si>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</si>
  <si>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</si>
  <si>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</si>
  <si>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</si>
  <si>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</si>
  <si>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</si>
  <si>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</si>
  <si>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</si>
  <si>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</si>
  <si>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</si>
  <si>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</si>
  <si>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</si>
  <si>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</si>
  <si>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</si>
  <si>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</si>
  <si>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</si>
  <si>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</si>
  <si>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</si>
  <si>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</si>
  <si>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</si>
  <si>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</si>
  <si>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</si>
  <si>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</si>
  <si>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</si>
  <si>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</si>
  <si>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</si>
  <si>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</si>
  <si>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</si>
  <si>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</si>
  <si>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</si>
  <si>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</si>
  <si>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</si>
  <si>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</si>
  <si>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</si>
  <si>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</si>
  <si>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</si>
  <si>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</si>
  <si>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</si>
  <si>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</si>
  <si>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</si>
  <si>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</si>
  <si>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</si>
  <si>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</si>
  <si>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</si>
  <si>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</si>
  <si>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</si>
  <si>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</si>
  <si>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</si>
  <si>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</si>
  <si>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</si>
  <si>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</si>
  <si>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</si>
  <si>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</si>
  <si>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</si>
  <si>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</si>
  <si>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</si>
  <si>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</si>
  <si>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</si>
  <si>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</si>
  <si>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</si>
  <si>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</si>
  <si>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</si>
  <si>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</si>
  <si>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</si>
  <si>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</si>
  <si>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</si>
  <si>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</si>
  <si>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</si>
  <si>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</si>
  <si>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</si>
  <si>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</si>
  <si>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</si>
  <si>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</si>
  <si>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</si>
  <si>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</si>
  <si>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</si>
  <si>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</si>
  <si>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</si>
  <si>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</si>
  <si>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</si>
  <si>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</si>
  <si>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</si>
  <si>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</si>
  <si>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</si>
  <si>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</si>
  <si>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</si>
  <si>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</si>
  <si>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</si>
  <si>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</si>
  <si>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</si>
  <si>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</si>
  <si>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</si>
  <si>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</si>
  <si>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</si>
  <si>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</si>
  <si>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</si>
  <si>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</si>
  <si>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</si>
  <si>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</si>
  <si>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</si>
  <si>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</si>
  <si>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</si>
  <si>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</si>
  <si>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</si>
  <si>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</si>
  <si>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</si>
  <si>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</si>
  <si>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</si>
  <si>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</si>
  <si>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</si>
  <si>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</si>
  <si>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</si>
  <si>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</si>
  <si>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</si>
  <si>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</si>
  <si>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</si>
  <si>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</si>
  <si>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</si>
  <si>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</si>
  <si>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</si>
  <si>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</si>
  <si>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</si>
  <si>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</si>
  <si>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</si>
  <si>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</si>
  <si>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</si>
  <si>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</si>
  <si>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</si>
  <si>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</si>
  <si>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</si>
  <si>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</si>
  <si>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</si>
  <si>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</si>
  <si>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</si>
  <si>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</si>
  <si>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</si>
  <si>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</si>
  <si>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</si>
  <si>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</si>
  <si>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</si>
  <si>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</si>
  <si>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</si>
  <si>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</si>
  <si>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</si>
  <si>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</si>
  <si>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</si>
  <si>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</si>
  <si>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</si>
  <si>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</si>
  <si>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</si>
  <si>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</si>
  <si>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</si>
  <si>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</si>
  <si>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</si>
  <si>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</si>
  <si>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</si>
  <si>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</si>
  <si>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</si>
  <si>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</si>
  <si>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</si>
  <si>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</si>
  <si>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</si>
  <si>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</si>
  <si>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</si>
  <si>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</si>
  <si>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</si>
  <si>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</si>
  <si>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</si>
  <si>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</si>
  <si>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</si>
  <si>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</si>
  <si>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</si>
  <si>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</si>
  <si>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</si>
  <si>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</si>
  <si>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</si>
  <si>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</si>
  <si>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</si>
  <si>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</si>
  <si>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</si>
  <si>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</si>
  <si>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</si>
  <si>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</si>
  <si>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</si>
  <si>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</si>
  <si>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</si>
  <si>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</si>
  <si>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</si>
  <si>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</si>
  <si>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</si>
  <si>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</si>
  <si>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</si>
  <si>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</si>
  <si>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</si>
  <si>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</si>
  <si>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</si>
  <si>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</si>
  <si>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</si>
  <si>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</si>
  <si>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</si>
  <si>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</si>
  <si>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</si>
  <si>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</si>
  <si>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</si>
  <si>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</si>
  <si>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</si>
  <si>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</si>
  <si>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</si>
  <si>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</si>
  <si>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</si>
  <si>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</si>
  <si>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</si>
  <si>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</si>
  <si>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</si>
  <si>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</si>
  <si>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</si>
  <si>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</si>
  <si>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</si>
  <si>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</si>
  <si>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</si>
  <si>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</si>
  <si>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</si>
  <si>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</si>
  <si>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</si>
  <si>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</si>
  <si>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</si>
  <si>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</si>
  <si>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</si>
  <si>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</si>
  <si>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</si>
  <si>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</si>
  <si>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</si>
  <si>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</si>
  <si>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</si>
  <si>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</si>
  <si>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</si>
  <si>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</si>
  <si>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</si>
  <si>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</si>
  <si>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</si>
  <si>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</si>
  <si>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</si>
  <si>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</si>
  <si>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</si>
  <si>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</si>
  <si>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</si>
  <si>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</si>
  <si>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</si>
  <si>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</si>
  <si>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</si>
  <si>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</si>
  <si>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</si>
  <si>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</si>
  <si>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</si>
  <si>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</si>
  <si>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</si>
  <si>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</si>
  <si>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</si>
  <si>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</si>
  <si>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</si>
  <si>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</si>
  <si>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</si>
  <si>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</si>
  <si>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</si>
  <si>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</si>
  <si>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</si>
  <si>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</si>
  <si>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</si>
  <si>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</si>
  <si>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</si>
  <si>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</si>
  <si>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</si>
  <si>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</si>
  <si>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</si>
  <si>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</si>
  <si>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</si>
  <si>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</si>
  <si>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</si>
  <si>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</si>
  <si>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</si>
  <si>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</si>
  <si>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</si>
  <si>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</si>
  <si>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</si>
  <si>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</si>
  <si>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</si>
  <si>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</si>
  <si>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</si>
  <si>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</si>
  <si>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</si>
  <si>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</si>
  <si>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</si>
  <si>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</si>
  <si>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</si>
  <si>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</si>
  <si>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</si>
  <si>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</si>
  <si>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</si>
  <si>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</si>
  <si>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</si>
  <si>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</si>
  <si>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</si>
  <si>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</si>
  <si>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</si>
  <si>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</si>
  <si>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</si>
  <si>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</si>
  <si>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</si>
  <si>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</si>
  <si>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</si>
  <si>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</si>
  <si>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</si>
  <si>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</si>
  <si>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</si>
  <si>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</si>
  <si>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</si>
  <si>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</si>
  <si>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</si>
  <si>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</si>
  <si>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</si>
  <si>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</si>
  <si>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</si>
  <si>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</si>
  <si>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</si>
  <si>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</si>
  <si>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</si>
  <si>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</si>
  <si>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</si>
  <si>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</si>
  <si>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</si>
  <si>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</si>
  <si>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</si>
  <si>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</si>
  <si>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</si>
  <si>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</si>
  <si>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</si>
  <si>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</si>
  <si>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</si>
  <si>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</si>
  <si>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</si>
  <si>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</si>
  <si>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</si>
  <si>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</si>
  <si>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</si>
  <si>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</si>
  <si>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</si>
  <si>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</si>
  <si>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</si>
  <si>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</si>
  <si>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</si>
  <si>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</si>
  <si>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</si>
  <si>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</si>
  <si>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</si>
  <si>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</si>
  <si>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</si>
  <si>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</si>
  <si>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</si>
  <si>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</si>
  <si>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</si>
  <si>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</si>
  <si>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</si>
  <si>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</si>
  <si>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</si>
  <si>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</si>
  <si>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</si>
  <si>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</si>
  <si>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</si>
  <si>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</si>
  <si>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</si>
  <si>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</si>
  <si>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</si>
  <si>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</si>
  <si>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</si>
  <si>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</si>
  <si>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</si>
  <si>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</si>
  <si>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</si>
  <si>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</si>
  <si>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</si>
  <si>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</si>
  <si>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</si>
  <si>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</si>
  <si>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</si>
  <si>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</si>
  <si>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</si>
  <si>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</si>
  <si>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</si>
  <si>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</si>
  <si>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</si>
  <si>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</si>
  <si>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</si>
  <si>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</si>
  <si>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</si>
  <si>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</si>
  <si>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</si>
  <si>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</si>
  <si>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</si>
  <si>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</si>
  <si>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</si>
  <si>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</si>
  <si>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</si>
  <si>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</si>
  <si>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</si>
  <si>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</si>
  <si>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</si>
  <si>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</si>
  <si>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</si>
  <si>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</si>
  <si>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</si>
  <si>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</si>
  <si>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</si>
  <si>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</si>
  <si>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</si>
  <si>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</si>
  <si>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</si>
  <si>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</si>
  <si>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</si>
  <si>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</si>
  <si>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</si>
  <si>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</si>
  <si>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</si>
  <si>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</si>
  <si>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</si>
  <si>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</si>
  <si>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</si>
  <si>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</si>
  <si>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</si>
  <si>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</si>
  <si>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</si>
  <si>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</si>
  <si>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</si>
  <si>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</si>
  <si>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</si>
  <si>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</si>
  <si>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</si>
  <si>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</si>
  <si>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</si>
  <si>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</si>
  <si>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</si>
  <si>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</si>
  <si>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</si>
  <si>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</si>
  <si>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</si>
  <si>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</si>
  <si>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</si>
  <si>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</si>
  <si>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</si>
  <si>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</si>
  <si>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</si>
  <si>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</si>
  <si>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</si>
  <si>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</si>
  <si>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</si>
  <si>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</si>
  <si>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</si>
  <si>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</si>
  <si>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</si>
  <si>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</si>
  <si>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</si>
  <si>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</si>
  <si>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</si>
  <si>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</si>
  <si>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</si>
  <si>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</si>
  <si>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</si>
  <si>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</si>
  <si>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</si>
  <si>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</si>
  <si>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</si>
  <si>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</si>
  <si>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</si>
  <si>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</si>
  <si>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</si>
  <si>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</si>
  <si>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</si>
  <si>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</si>
  <si>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</si>
  <si>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</si>
  <si>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</si>
  <si>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</si>
  <si>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</si>
  <si>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</si>
  <si>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</si>
  <si>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</si>
  <si>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</si>
  <si>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</si>
  <si>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</si>
  <si>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</si>
  <si>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</si>
  <si>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</si>
  <si>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</si>
  <si>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</si>
  <si>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</si>
  <si>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</si>
  <si>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</si>
  <si>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</si>
  <si>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</si>
  <si>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</si>
  <si>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</si>
  <si>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</si>
  <si>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</si>
  <si>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</si>
  <si>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</si>
  <si>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</si>
  <si>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</si>
  <si>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</si>
  <si>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</si>
  <si>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</si>
  <si>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</si>
  <si>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</si>
  <si>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</si>
  <si>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</si>
  <si>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</si>
  <si>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</si>
  <si>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</si>
  <si>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</si>
  <si>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</si>
  <si>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</si>
  <si>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</si>
  <si>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</si>
  <si>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</si>
  <si>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</si>
  <si>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</si>
  <si>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</si>
  <si>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</si>
  <si>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</si>
  <si>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</si>
  <si>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</si>
  <si>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</si>
  <si>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</si>
  <si>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</si>
  <si>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</si>
  <si>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</si>
  <si>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</si>
  <si>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</si>
  <si>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</si>
  <si>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</si>
  <si>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</si>
  <si>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</si>
  <si>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</si>
  <si>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</si>
  <si>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</si>
  <si>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</si>
  <si>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</si>
  <si>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</si>
  <si>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</si>
  <si>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</si>
  <si>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</si>
  <si>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</si>
  <si>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</si>
  <si>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</si>
  <si>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</si>
  <si>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</si>
  <si>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</si>
  <si>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</si>
  <si>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</si>
  <si>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</si>
  <si>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</si>
  <si>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</si>
  <si>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</si>
  <si>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</si>
  <si>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</si>
  <si>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</si>
  <si>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</si>
  <si>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</si>
  <si>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</si>
  <si>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</si>
  <si>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</si>
  <si>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</si>
  <si>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</si>
  <si>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</si>
  <si>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</si>
  <si>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</si>
  <si>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</si>
  <si>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</si>
  <si>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</si>
  <si>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</si>
  <si>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</si>
  <si>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</si>
  <si>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</si>
  <si>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</si>
  <si>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</si>
  <si>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</si>
  <si>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</si>
  <si>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</si>
  <si>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</si>
  <si>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</si>
  <si>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</si>
  <si>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</si>
  <si>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</si>
  <si>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</si>
  <si>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</si>
  <si>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</si>
  <si>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</si>
  <si>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</si>
  <si>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</si>
  <si>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</si>
  <si>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</si>
  <si>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</si>
  <si>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</si>
  <si>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</si>
  <si>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</si>
  <si>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</si>
  <si>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</si>
  <si>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</si>
  <si>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</si>
  <si>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</si>
  <si>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</si>
  <si>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</si>
  <si>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</si>
  <si>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</si>
  <si>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</si>
  <si>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</si>
  <si>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</si>
  <si>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</si>
  <si>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</si>
  <si>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</si>
  <si>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</si>
  <si>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</si>
  <si>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</si>
  <si>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</si>
  <si>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</si>
  <si>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</si>
  <si>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</si>
  <si>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</si>
  <si>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</si>
  <si>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</si>
  <si>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</si>
  <si>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</si>
  <si>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</si>
  <si>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</si>
  <si>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</si>
  <si>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</si>
  <si>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</si>
  <si>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</si>
  <si>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</si>
  <si>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</si>
  <si>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</si>
  <si>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</si>
  <si>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</si>
  <si>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</si>
  <si>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</si>
  <si>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</si>
  <si>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</si>
  <si>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</si>
  <si>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</si>
  <si>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</si>
  <si>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</si>
  <si>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</si>
  <si>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</si>
  <si>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</si>
  <si>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</si>
  <si>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</si>
  <si>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</si>
  <si>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</si>
  <si>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</si>
  <si>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</si>
  <si>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</si>
  <si>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</si>
  <si>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</si>
  <si>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</si>
  <si>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</si>
  <si>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</si>
  <si>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</si>
  <si>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</si>
  <si>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</si>
  <si>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</si>
  <si>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</si>
  <si>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</si>
  <si>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</si>
  <si>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</si>
  <si>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</si>
  <si>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</si>
  <si>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</si>
  <si>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</si>
  <si>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</si>
  <si>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</si>
  <si>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</si>
  <si>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</si>
  <si>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</si>
  <si>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</si>
  <si>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</si>
  <si>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</si>
  <si>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</si>
  <si>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</si>
  <si>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</si>
  <si>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</si>
  <si>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</si>
  <si>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</si>
  <si>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</si>
  <si>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</si>
  <si>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</si>
  <si>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</si>
  <si>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</si>
  <si>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</si>
  <si>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</si>
  <si>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</si>
  <si>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</si>
  <si>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</si>
  <si>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</si>
  <si>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</si>
  <si>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</si>
  <si>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</si>
  <si>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</si>
  <si>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</si>
  <si>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</si>
  <si>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</si>
  <si>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</si>
  <si>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</si>
  <si>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</si>
  <si>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</si>
  <si>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</si>
  <si>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</si>
  <si>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</si>
  <si>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</si>
  <si>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</si>
  <si>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</si>
  <si>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</si>
  <si>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</si>
  <si>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</si>
  <si>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</si>
  <si>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</si>
  <si>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</si>
  <si>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</si>
  <si>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</si>
  <si>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</si>
  <si>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</si>
  <si>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</si>
  <si>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</si>
  <si>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</si>
  <si>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</si>
  <si>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</si>
  <si>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</si>
  <si>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</si>
  <si>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</si>
  <si>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</si>
  <si>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</si>
  <si>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</si>
  <si>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</si>
  <si>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</si>
  <si>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</si>
  <si>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</si>
  <si>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</si>
  <si>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</si>
  <si>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</si>
  <si>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</si>
  <si>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</si>
  <si>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</si>
  <si>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</si>
  <si>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</si>
  <si>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</si>
  <si>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</si>
  <si>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</si>
  <si>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</si>
  <si>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</si>
  <si>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</si>
  <si>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</si>
  <si>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</si>
  <si>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</si>
  <si>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</si>
  <si>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</si>
  <si>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</si>
  <si>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</si>
  <si>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</si>
  <si>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</si>
  <si>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</si>
  <si>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</si>
  <si>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</si>
  <si>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</si>
  <si>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</si>
  <si>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</si>
  <si>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</si>
  <si>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</si>
  <si>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</si>
  <si>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</si>
  <si>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</si>
  <si>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</si>
  <si>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</si>
  <si>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</si>
  <si>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</si>
  <si>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</si>
  <si>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</si>
  <si>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</si>
  <si>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</si>
  <si>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</si>
  <si>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</si>
  <si>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</si>
  <si>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</si>
  <si>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</si>
  <si>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</si>
  <si>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</si>
  <si>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</si>
  <si>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</si>
  <si>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</si>
  <si>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</si>
  <si>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</si>
  <si>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</si>
  <si>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</si>
  <si>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</si>
  <si>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</si>
  <si>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</si>
  <si>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</si>
  <si>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</si>
  <si>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</si>
  <si>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</si>
  <si>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</si>
  <si>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</si>
  <si>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</si>
  <si>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</si>
  <si>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</si>
  <si>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</si>
  <si>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</si>
  <si>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</si>
  <si>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</si>
  <si>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</si>
  <si>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</si>
  <si>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</si>
  <si>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</si>
  <si>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</si>
  <si>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</si>
  <si>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</si>
  <si>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</si>
  <si>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</si>
  <si>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</si>
  <si>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</si>
  <si>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</si>
  <si>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</si>
  <si>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</si>
  <si>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</si>
  <si>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</si>
  <si>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</si>
  <si>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</si>
  <si>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</si>
  <si>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</si>
  <si>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</si>
  <si>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</si>
  <si>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</si>
  <si>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</si>
  <si>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</si>
  <si>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</si>
  <si>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</si>
  <si>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</si>
  <si>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</si>
  <si>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</si>
  <si>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</si>
  <si>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</si>
  <si>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</si>
  <si>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</si>
  <si>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</si>
  <si>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</si>
  <si>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</si>
  <si>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</si>
  <si>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</si>
  <si>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</si>
  <si>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</si>
  <si>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</si>
  <si>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</si>
  <si>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</si>
  <si>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</si>
  <si>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</si>
  <si>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</si>
  <si>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</si>
  <si>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</si>
  <si>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</si>
  <si>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</si>
  <si>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</si>
  <si>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</si>
  <si>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</si>
  <si>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</si>
  <si>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</si>
  <si>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</si>
  <si>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</si>
  <si>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</si>
  <si>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</si>
  <si>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</si>
  <si>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</si>
  <si>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</si>
  <si>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</si>
  <si>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</si>
  <si>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</si>
  <si>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</si>
  <si>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</si>
  <si>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</si>
  <si>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</si>
  <si>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</si>
  <si>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</si>
  <si>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</si>
  <si>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</si>
  <si>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</si>
  <si>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</si>
  <si>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</si>
  <si>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</si>
  <si>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</si>
  <si>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</si>
  <si>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</si>
  <si>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</si>
  <si>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</si>
  <si>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</si>
  <si>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</si>
  <si>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</si>
  <si>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</si>
  <si>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</si>
  <si>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</si>
  <si>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</si>
  <si>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</si>
  <si>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</si>
  <si>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</si>
  <si>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</si>
  <si>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</si>
  <si>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</si>
  <si>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</si>
  <si>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</si>
  <si>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</si>
  <si>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</si>
  <si>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</si>
  <si>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</si>
  <si>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</si>
  <si>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</si>
  <si>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</si>
  <si>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</si>
  <si>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</si>
  <si>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</si>
  <si>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</si>
  <si>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</si>
  <si>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</si>
  <si>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</si>
  <si>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</si>
  <si>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</si>
  <si>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</si>
  <si>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</si>
  <si>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</si>
  <si>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</si>
  <si>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</si>
  <si>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</si>
  <si>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</si>
  <si>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</si>
  <si>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</si>
  <si>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</si>
  <si>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</si>
  <si>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</si>
  <si>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</si>
  <si>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</si>
  <si>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</si>
  <si>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</si>
  <si>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</si>
  <si>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</si>
  <si>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</si>
  <si>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</si>
  <si>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</si>
  <si>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</si>
  <si>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</si>
  <si>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</si>
  <si>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</si>
  <si>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</si>
  <si>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</si>
  <si>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</si>
  <si>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</si>
  <si>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</si>
  <si>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</si>
  <si>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</si>
  <si>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</si>
  <si>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</si>
  <si>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</si>
  <si>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</si>
  <si>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</si>
  <si>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</si>
  <si>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</si>
  <si>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</si>
  <si>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</si>
  <si>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</si>
  <si>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</si>
  <si>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</si>
  <si>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</si>
  <si>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</si>
  <si>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</si>
  <si>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</si>
  <si>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</si>
  <si>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</si>
  <si>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</si>
  <si>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</si>
  <si>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</si>
  <si>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</si>
  <si>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</si>
  <si>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</si>
  <si>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</si>
  <si>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</si>
  <si>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</si>
  <si>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</si>
  <si>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</si>
  <si>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</si>
  <si>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</si>
  <si>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</si>
  <si>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</si>
  <si>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</si>
  <si>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</si>
  <si>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</si>
  <si>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</si>
  <si>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</si>
  <si>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</si>
  <si>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</si>
  <si>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</si>
  <si>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</si>
  <si>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</si>
  <si>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</si>
  <si>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</si>
  <si>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</si>
  <si>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</si>
  <si>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</si>
  <si>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</si>
  <si>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</si>
  <si>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</si>
  <si>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</si>
  <si>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</si>
  <si>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</si>
  <si>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</si>
  <si>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</si>
  <si>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</si>
  <si>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</si>
  <si>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</si>
  <si>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</si>
  <si>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</si>
  <si>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</si>
  <si>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</si>
  <si>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</si>
  <si>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</si>
  <si>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</si>
  <si>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</si>
  <si>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</si>
  <si>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</si>
  <si>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</si>
  <si>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</si>
  <si>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</si>
  <si>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</si>
  <si>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</si>
  <si>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</si>
  <si>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</si>
  <si>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</si>
  <si>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</si>
  <si>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</si>
  <si>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</si>
  <si>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</si>
  <si>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</si>
  <si>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</si>
  <si>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</si>
  <si>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</si>
  <si>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</si>
  <si>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</si>
  <si>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</si>
  <si>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</si>
  <si>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</si>
  <si>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</si>
  <si>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</si>
  <si>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</si>
  <si>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</si>
  <si>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</si>
  <si>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</si>
  <si>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</si>
  <si>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</si>
  <si>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</si>
  <si>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</si>
  <si>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</si>
  <si>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</si>
  <si>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</si>
  <si>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</si>
  <si>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</si>
  <si>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</si>
  <si>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</si>
  <si>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</si>
  <si>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</si>
  <si>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</si>
  <si>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</si>
  <si>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</si>
  <si>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</si>
  <si>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</si>
  <si>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</si>
  <si>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</si>
  <si>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</si>
  <si>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</si>
  <si>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</si>
  <si>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</si>
  <si>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</si>
  <si>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</si>
  <si>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</si>
  <si>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</si>
  <si>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</si>
  <si>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</si>
  <si>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</si>
  <si>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</si>
  <si>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</si>
  <si>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</si>
  <si>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</si>
  <si>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</si>
  <si>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</si>
  <si>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</si>
  <si>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</si>
  <si>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</si>
  <si>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</si>
  <si>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</si>
  <si>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</si>
  <si>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</si>
  <si>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</si>
  <si>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</si>
  <si>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</si>
  <si>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</si>
  <si>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</si>
  <si>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</si>
  <si>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</si>
  <si>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</si>
  <si>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</si>
  <si>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</si>
  <si>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</si>
  <si>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</si>
  <si>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</si>
  <si>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</si>
  <si>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</si>
  <si>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</si>
  <si>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</si>
  <si>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</si>
  <si>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</si>
  <si>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</si>
  <si>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</si>
  <si>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</si>
  <si>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</si>
  <si>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</si>
  <si>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</si>
  <si>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</si>
  <si>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</si>
  <si>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</si>
  <si>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</si>
  <si>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</si>
  <si>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</si>
  <si>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</si>
  <si>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</si>
  <si>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</si>
  <si>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</si>
  <si>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</si>
  <si>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</si>
  <si>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</si>
  <si>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</si>
  <si>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</si>
  <si>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</si>
  <si>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</si>
  <si>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</si>
  <si>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</si>
  <si>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</si>
  <si>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</si>
  <si>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</si>
  <si>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</si>
  <si>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</si>
  <si>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</si>
  <si>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</si>
  <si>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</si>
  <si>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</si>
  <si>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</si>
  <si>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</si>
  <si>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</si>
  <si>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</si>
  <si>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</si>
  <si>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</si>
  <si>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</si>
  <si>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</si>
  <si>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</si>
  <si>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</si>
  <si>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</si>
  <si>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</si>
  <si>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</si>
  <si>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</si>
  <si>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</si>
  <si>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</si>
  <si>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</si>
  <si>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</si>
  <si>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</si>
  <si>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</si>
  <si>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</si>
  <si>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</si>
  <si>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</si>
  <si>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</si>
  <si>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</si>
  <si>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</si>
  <si>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</si>
  <si>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</si>
  <si>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</si>
  <si>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</si>
  <si>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</si>
  <si>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</si>
  <si>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</si>
  <si>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</si>
  <si>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</si>
  <si>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</si>
  <si>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</si>
  <si>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</si>
  <si>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</si>
  <si>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</si>
  <si>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</si>
  <si>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</si>
  <si>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</si>
  <si>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</si>
  <si>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</si>
  <si>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</si>
  <si>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</si>
  <si>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</si>
  <si>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</si>
  <si>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</si>
  <si>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</si>
  <si>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</si>
  <si>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</si>
  <si>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</si>
  <si>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</si>
  <si>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</si>
  <si>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</si>
  <si>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</si>
  <si>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</si>
  <si>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</si>
  <si>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</si>
  <si>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</si>
  <si>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</si>
  <si>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</si>
  <si>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</si>
  <si>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</si>
  <si>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</si>
  <si>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</si>
  <si>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</si>
  <si>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</si>
  <si>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</si>
  <si>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</si>
  <si>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</si>
  <si>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</si>
  <si>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</si>
  <si>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</si>
  <si>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</si>
  <si>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</si>
  <si>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</si>
  <si>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</si>
  <si>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</si>
  <si>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</si>
  <si>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</si>
  <si>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</si>
  <si>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</si>
  <si>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</si>
  <si>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</si>
  <si>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</si>
  <si>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</si>
  <si>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</si>
  <si>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</si>
  <si>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</si>
  <si>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</si>
  <si>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</si>
  <si>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</si>
  <si>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</si>
  <si>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</si>
  <si>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</si>
  <si>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</si>
  <si>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</si>
  <si>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</si>
  <si>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</si>
  <si>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</si>
  <si>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</si>
  <si>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</si>
  <si>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</si>
  <si>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</si>
  <si>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</si>
  <si>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</si>
  <si>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</si>
  <si>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</si>
  <si>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</si>
  <si>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</si>
  <si>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</si>
  <si>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</si>
  <si>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</si>
  <si>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</si>
  <si>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</si>
  <si>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</si>
  <si>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</si>
  <si>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</si>
  <si>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</si>
  <si>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</si>
  <si>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</si>
  <si>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</si>
  <si>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</si>
  <si>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</si>
  <si>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</si>
  <si>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</si>
  <si>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</si>
  <si>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</si>
  <si>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</si>
  <si>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</si>
  <si>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</si>
  <si>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</si>
  <si>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</si>
  <si>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</si>
  <si>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</si>
  <si>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</si>
  <si>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</si>
  <si>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</si>
  <si>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</si>
  <si>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</si>
  <si>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</si>
  <si>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</si>
  <si>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</si>
  <si>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</si>
  <si>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</si>
  <si>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</si>
  <si>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</si>
  <si>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</si>
  <si>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</si>
  <si>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</si>
  <si>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</si>
  <si>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</si>
  <si>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</si>
  <si>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</si>
  <si>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</si>
  <si>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</si>
  <si>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</si>
  <si>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</si>
  <si>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</si>
  <si>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</si>
  <si>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</si>
  <si>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</si>
  <si>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</si>
  <si>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</si>
  <si>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</si>
  <si>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</si>
  <si>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</si>
  <si>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</si>
  <si>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</si>
  <si>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</si>
  <si>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</si>
  <si>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</si>
  <si>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</si>
  <si>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</si>
  <si>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</si>
  <si>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</si>
  <si>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</si>
  <si>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</si>
  <si>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</si>
  <si>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</si>
  <si>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</si>
  <si>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</si>
  <si>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</si>
  <si>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</si>
  <si>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</si>
  <si>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</si>
  <si>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</si>
  <si>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</si>
  <si>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</si>
  <si>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</si>
  <si>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</si>
  <si>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</si>
  <si>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</si>
  <si>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</si>
  <si>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</si>
  <si>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</si>
  <si>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</si>
  <si>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</si>
  <si>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</si>
  <si>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</si>
  <si>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</si>
  <si>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</si>
  <si>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</si>
  <si>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</si>
  <si>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</si>
  <si>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</si>
  <si>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</si>
  <si>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</si>
  <si>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</si>
  <si>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</si>
  <si>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</si>
  <si>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</si>
  <si>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</si>
  <si>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</si>
  <si>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</si>
  <si>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</si>
  <si>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</si>
  <si>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</si>
  <si>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</si>
  <si>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</si>
  <si>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</si>
  <si>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</si>
  <si>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</si>
  <si>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</si>
  <si>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</si>
  <si>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</si>
  <si>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</si>
  <si>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</si>
  <si>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</si>
  <si>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</si>
  <si>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</si>
  <si>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</si>
  <si>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</si>
  <si>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</si>
  <si>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</si>
  <si>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</si>
  <si>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</si>
  <si>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</si>
  <si>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</si>
  <si>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</si>
  <si>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</si>
  <si>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</si>
  <si>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</si>
  <si>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</si>
  <si>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</si>
  <si>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</si>
  <si>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</si>
  <si>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</si>
  <si>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</si>
  <si>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</si>
  <si>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</si>
  <si>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</si>
  <si>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</si>
  <si>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</si>
  <si>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</si>
  <si>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</si>
  <si>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</si>
  <si>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</si>
  <si>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</si>
  <si>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</si>
  <si>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</si>
  <si>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</si>
  <si>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</si>
  <si>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</si>
  <si>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</si>
  <si>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</si>
  <si>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</si>
  <si>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</si>
  <si>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</si>
  <si>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</si>
  <si>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</si>
  <si>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</si>
  <si>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</si>
  <si>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</si>
  <si>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</si>
  <si>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</si>
  <si>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</si>
  <si>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</si>
  <si>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</si>
  <si>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</si>
  <si>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</si>
  <si>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</si>
  <si>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</si>
  <si>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</si>
  <si>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</si>
  <si>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</si>
  <si>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</si>
  <si>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</si>
  <si>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</si>
  <si>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</si>
  <si>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</si>
  <si>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</si>
  <si>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</si>
  <si>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</si>
  <si>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</si>
  <si>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</si>
  <si>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</si>
  <si>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</si>
  <si>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</si>
  <si>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</si>
  <si>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</si>
  <si>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</si>
  <si>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</si>
  <si>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</si>
  <si>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</si>
  <si>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</si>
  <si>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</si>
  <si>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</si>
  <si>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</si>
  <si>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</si>
  <si>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</si>
  <si>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</si>
  <si>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</si>
  <si>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</si>
  <si>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</si>
  <si>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</si>
  <si>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</si>
  <si>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</si>
  <si>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</si>
  <si>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</si>
  <si>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</si>
  <si>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</si>
  <si>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</si>
  <si>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</si>
  <si>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</si>
  <si>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</si>
  <si>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</si>
  <si>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</si>
  <si>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</si>
  <si>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</si>
  <si>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</si>
  <si>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</si>
  <si>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</si>
  <si>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</si>
  <si>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</si>
  <si>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</si>
  <si>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</si>
  <si>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</si>
  <si>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</si>
  <si>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</si>
  <si>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</si>
  <si>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</si>
  <si>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</si>
  <si>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</si>
  <si>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</si>
  <si>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</si>
  <si>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</si>
  <si>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</si>
  <si>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</si>
  <si>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</si>
  <si>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</si>
  <si>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</si>
  <si>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</si>
  <si>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</si>
  <si>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</si>
  <si>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</si>
  <si>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</si>
  <si>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</si>
  <si>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</si>
  <si>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</si>
  <si>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</si>
  <si>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</si>
  <si>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</si>
  <si>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</si>
  <si>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</si>
  <si>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</si>
  <si>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</si>
  <si>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</si>
  <si>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</si>
  <si>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</si>
  <si>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</si>
  <si>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</si>
  <si>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</si>
  <si>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</si>
  <si>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</si>
  <si>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</si>
  <si>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</si>
  <si>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</si>
  <si>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</si>
  <si>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</si>
  <si>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</si>
  <si>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</si>
  <si>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</si>
  <si>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</si>
  <si>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</si>
  <si>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</si>
  <si>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</si>
  <si>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</si>
  <si>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</si>
  <si>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</si>
  <si>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</si>
  <si>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</si>
  <si>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</si>
  <si>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</si>
  <si>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</si>
  <si>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</si>
  <si>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</si>
  <si>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</si>
  <si>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</si>
  <si>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</si>
  <si>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</si>
  <si>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</si>
  <si>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</si>
  <si>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</si>
  <si>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</si>
  <si>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</si>
  <si>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</si>
  <si>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</si>
  <si>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</si>
  <si>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</si>
  <si>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</si>
  <si>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</si>
  <si>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</si>
  <si>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</si>
  <si>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</si>
  <si>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</si>
  <si>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</si>
  <si>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</si>
  <si>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</si>
  <si>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</si>
  <si>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</si>
  <si>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</si>
  <si>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</si>
  <si>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</si>
  <si>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</si>
  <si>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</si>
  <si>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</si>
  <si>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</si>
  <si>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</si>
  <si>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</si>
  <si>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</si>
  <si>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</si>
  <si>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</si>
  <si>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</si>
  <si>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</si>
  <si>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</si>
  <si>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</si>
  <si>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</si>
  <si>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</si>
  <si>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</si>
  <si>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</si>
  <si>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</si>
  <si>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</si>
  <si>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</si>
  <si>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</si>
  <si>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</si>
  <si>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</si>
  <si>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</si>
  <si>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</si>
  <si>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</si>
  <si>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</si>
  <si>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</si>
  <si>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</si>
  <si>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</si>
  <si>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</si>
  <si>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</si>
  <si>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</si>
  <si>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</si>
  <si>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</si>
  <si>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</si>
  <si>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</si>
  <si>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</si>
  <si>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</si>
  <si>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</si>
  <si>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</si>
  <si>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</si>
  <si>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</si>
  <si>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</si>
  <si>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</si>
  <si>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</si>
  <si>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</si>
  <si>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</si>
  <si>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</si>
  <si>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</si>
  <si>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</si>
  <si>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</si>
  <si>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</si>
  <si>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</si>
  <si>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</si>
  <si>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</si>
  <si>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</si>
  <si>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</si>
  <si>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</si>
  <si>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</si>
  <si>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</si>
  <si>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</si>
  <si>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</si>
  <si>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</si>
  <si>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</si>
  <si>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</si>
  <si>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</si>
  <si>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</si>
  <si>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</si>
  <si>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</si>
  <si>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</si>
  <si>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</si>
  <si>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</si>
  <si>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</si>
  <si>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</si>
  <si>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</si>
  <si>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</si>
  <si>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</si>
  <si>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</si>
  <si>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</si>
  <si>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</si>
  <si>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</si>
  <si>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</si>
  <si>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</si>
  <si>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</si>
  <si>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</si>
  <si>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</si>
  <si>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</si>
  <si>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</si>
  <si>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</si>
  <si>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</si>
  <si>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</si>
  <si>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</si>
  <si>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</si>
  <si>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</si>
  <si>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</si>
  <si>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</si>
  <si>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</si>
  <si>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</si>
  <si>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</si>
  <si>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</si>
  <si>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</si>
  <si>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</si>
  <si>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</si>
  <si>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</si>
  <si>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</si>
  <si>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</si>
  <si>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</si>
  <si>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</si>
  <si>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</si>
  <si>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</si>
  <si>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</si>
  <si>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</si>
  <si>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</si>
  <si>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</si>
  <si>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</si>
  <si>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</si>
  <si>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</si>
  <si>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</si>
  <si>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</si>
  <si>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</si>
  <si>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</si>
  <si>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</si>
  <si>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</si>
  <si>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</si>
  <si>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</si>
  <si>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</si>
  <si>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</si>
  <si>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</si>
  <si>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</si>
  <si>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</si>
  <si>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</si>
  <si>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</si>
  <si>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</si>
  <si>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</si>
  <si>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</si>
  <si>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</si>
  <si>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</si>
  <si>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</si>
  <si>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</si>
  <si>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</si>
  <si>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</si>
  <si>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</si>
  <si>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</si>
  <si>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</si>
  <si>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</si>
  <si>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</si>
  <si>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</si>
  <si>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</si>
  <si>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</si>
  <si>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</si>
  <si>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</si>
  <si>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</si>
  <si>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</si>
  <si>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</si>
  <si>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</si>
  <si>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</si>
  <si>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</si>
  <si>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</si>
  <si>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</si>
  <si>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</si>
  <si>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</si>
  <si>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</si>
  <si>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</si>
  <si>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</si>
  <si>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</si>
  <si>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</si>
  <si>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</si>
  <si>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</si>
  <si>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</si>
  <si>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</si>
  <si>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</si>
  <si>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</si>
  <si>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</si>
  <si>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</si>
  <si>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</si>
  <si>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</si>
  <si>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</si>
  <si>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</si>
  <si>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</si>
  <si>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</si>
  <si>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</si>
  <si>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</si>
  <si>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</si>
  <si>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</si>
  <si>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</si>
  <si>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</si>
  <si>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</si>
  <si>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</si>
  <si>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</si>
  <si>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</si>
  <si>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</si>
  <si>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</si>
  <si>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</si>
  <si>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</si>
  <si>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</si>
  <si>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</si>
  <si>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</si>
  <si>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</si>
  <si>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</si>
  <si>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</si>
  <si>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</si>
  <si>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</si>
  <si>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</si>
  <si>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</si>
  <si>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</si>
  <si>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</si>
  <si>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</si>
  <si>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</si>
  <si>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</si>
  <si>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</si>
  <si>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</si>
  <si>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</si>
  <si>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</si>
  <si>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</si>
  <si>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</si>
  <si>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</si>
  <si>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</si>
  <si>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</si>
  <si>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</si>
  <si>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</si>
  <si>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</si>
  <si>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</si>
  <si>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</si>
  <si>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</si>
  <si>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</si>
  <si>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</si>
  <si>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</si>
  <si>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</si>
  <si>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</si>
  <si>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</si>
  <si>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</si>
  <si>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</si>
  <si>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</si>
  <si>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</si>
  <si>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</si>
  <si>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</si>
  <si>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</si>
  <si>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</si>
  <si>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</si>
  <si>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</si>
  <si>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</si>
  <si>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</si>
  <si>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</si>
  <si>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</si>
  <si>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</si>
  <si>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</si>
  <si>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</si>
  <si>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</si>
  <si>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</si>
  <si>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</si>
  <si>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</si>
  <si>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</si>
  <si>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</si>
  <si>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</si>
  <si>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</si>
  <si>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</si>
  <si>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</si>
  <si>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</si>
  <si>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</si>
  <si>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</si>
  <si>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</si>
  <si>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</si>
  <si>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</si>
  <si>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</si>
  <si>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</si>
  <si>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</si>
  <si>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</si>
  <si>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</si>
  <si>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</si>
  <si>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</si>
  <si>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</si>
  <si>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</si>
  <si>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</si>
  <si>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</si>
  <si>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</si>
  <si>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</si>
  <si>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</si>
  <si>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</si>
  <si>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</si>
  <si>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</si>
  <si>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</si>
  <si>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</si>
  <si>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</si>
  <si>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</si>
  <si>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</si>
  <si>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</si>
  <si>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</si>
  <si>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</si>
  <si>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</si>
  <si>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</si>
  <si>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</si>
  <si>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</si>
  <si>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</si>
  <si>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</si>
  <si>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</si>
  <si>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</si>
  <si>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</si>
  <si>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</si>
  <si>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</si>
  <si>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</si>
  <si>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</si>
  <si>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</si>
  <si>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</si>
  <si>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</si>
  <si>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</si>
  <si>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</si>
  <si>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</si>
  <si>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</si>
  <si>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</si>
  <si>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</si>
  <si>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</si>
  <si>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</si>
  <si>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</si>
  <si>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</si>
  <si>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</si>
  <si>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</si>
  <si>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</si>
  <si>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</si>
  <si>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</si>
  <si>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</si>
  <si>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</si>
  <si>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</si>
  <si>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</si>
  <si>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</si>
  <si>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</si>
  <si>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</si>
  <si>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</si>
  <si>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</si>
  <si>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</si>
  <si>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</si>
  <si>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</si>
  <si>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</si>
  <si>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</si>
  <si>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</si>
  <si>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</si>
  <si>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</si>
  <si>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</si>
  <si>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</si>
  <si>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</si>
  <si>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</si>
  <si>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</si>
  <si>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</si>
  <si>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</si>
  <si>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</si>
  <si>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</si>
  <si>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</si>
  <si>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</si>
  <si>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</si>
  <si>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</si>
  <si>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</si>
  <si>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</si>
  <si>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</si>
  <si>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</si>
  <si>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</si>
  <si>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</si>
  <si>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</si>
  <si>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</si>
  <si>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</si>
  <si>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</si>
  <si>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</si>
  <si>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</si>
  <si>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</si>
  <si>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</si>
  <si>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</si>
  <si>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</si>
  <si>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</si>
  <si>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</si>
  <si>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</si>
  <si>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</si>
  <si>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</si>
  <si>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</si>
  <si>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</si>
  <si>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</si>
  <si>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</si>
  <si>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</si>
  <si>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</si>
  <si>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</si>
  <si>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</si>
  <si>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</si>
  <si>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</si>
  <si>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</si>
  <si>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</si>
  <si>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</si>
  <si>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</si>
  <si>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</si>
  <si>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</si>
  <si>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</si>
  <si>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</si>
  <si>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</si>
  <si>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</si>
  <si>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</si>
  <si>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</si>
  <si>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</si>
  <si>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</si>
  <si>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</si>
  <si>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</si>
  <si>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</si>
  <si>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</si>
  <si>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</si>
  <si>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</si>
  <si>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</si>
  <si>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</si>
  <si>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</si>
  <si>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</si>
  <si>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</si>
  <si>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</si>
  <si>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</si>
  <si>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</si>
  <si>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</si>
  <si>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</si>
  <si>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</si>
  <si>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</si>
  <si>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</si>
  <si>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</si>
  <si>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</si>
  <si>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</si>
  <si>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</si>
  <si>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</si>
  <si>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</si>
  <si>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</si>
  <si>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</si>
  <si>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</si>
  <si>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</si>
  <si>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</si>
  <si>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</si>
  <si>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</si>
  <si>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</si>
  <si>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</si>
  <si>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</si>
  <si>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</si>
  <si>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</si>
  <si>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</si>
  <si>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</si>
  <si>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</si>
  <si>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</si>
  <si>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</si>
  <si>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</si>
  <si>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</si>
  <si>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</si>
  <si>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</si>
  <si>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</si>
  <si>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</si>
  <si>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</si>
  <si>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</si>
  <si>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</si>
  <si>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</si>
  <si>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</si>
  <si>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</si>
  <si>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</si>
  <si>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</si>
  <si>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</si>
  <si>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</si>
  <si>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</si>
  <si>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</si>
  <si>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</si>
  <si>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</si>
  <si>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</si>
  <si>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</si>
  <si>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</si>
  <si>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</si>
  <si>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</si>
  <si>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</si>
  <si>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</si>
  <si>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</si>
  <si>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</si>
  <si>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</si>
  <si>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</si>
  <si>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</si>
  <si>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</si>
  <si>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</si>
  <si>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</si>
  <si>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</si>
  <si>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</si>
  <si>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</si>
  <si>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</si>
  <si>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</si>
  <si>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</si>
  <si>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</si>
  <si>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</si>
  <si>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</si>
  <si>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</si>
  <si>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</si>
  <si>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</si>
  <si>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</si>
  <si>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</si>
  <si>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</si>
  <si>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</si>
  <si>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</si>
  <si>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</si>
  <si>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</si>
  <si>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</si>
  <si>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</si>
  <si>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</si>
  <si>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</si>
  <si>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</si>
  <si>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</si>
  <si>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</si>
  <si>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</si>
  <si>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</si>
  <si>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</si>
  <si>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</si>
  <si>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</si>
  <si>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</si>
  <si>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</si>
  <si>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</si>
  <si>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</si>
  <si>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</si>
  <si>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</si>
  <si>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</si>
  <si>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</si>
  <si>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</si>
  <si>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</si>
  <si>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</si>
  <si>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</si>
  <si>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</si>
  <si>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</si>
  <si>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</si>
  <si>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</si>
  <si>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</si>
  <si>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</si>
  <si>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</si>
  <si>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</si>
  <si>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</si>
  <si>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</si>
  <si>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</si>
  <si>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</si>
  <si>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</si>
  <si>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</si>
  <si>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</si>
  <si>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</si>
  <si>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</si>
  <si>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</si>
  <si>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</si>
  <si>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</si>
  <si>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</si>
  <si>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</si>
  <si>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</si>
  <si>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</si>
  <si>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</si>
  <si>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</si>
  <si>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</si>
  <si>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</si>
  <si>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</si>
  <si>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</si>
  <si>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</si>
  <si>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</si>
  <si>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</si>
  <si>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</si>
  <si>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</si>
  <si>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</si>
  <si>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</si>
  <si>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</si>
  <si>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</si>
  <si>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</si>
  <si>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</si>
  <si>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</si>
  <si>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</si>
  <si>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</si>
  <si>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</si>
  <si>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</si>
  <si>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</si>
  <si>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</si>
  <si>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</si>
  <si>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</si>
  <si>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</si>
  <si>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</si>
  <si>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</si>
  <si>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</si>
  <si>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</si>
  <si>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</si>
  <si>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</si>
  <si>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</si>
  <si>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</si>
  <si>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</si>
  <si>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</si>
  <si>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</si>
  <si>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</si>
  <si>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</si>
  <si>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</si>
  <si>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</si>
  <si>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</si>
  <si>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</si>
  <si>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</si>
  <si>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</si>
  <si>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</si>
  <si>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</si>
  <si>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</si>
  <si>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</si>
  <si>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</si>
  <si>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</si>
  <si>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</si>
  <si>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</si>
  <si>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</si>
  <si>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</si>
  <si>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</si>
  <si>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</si>
  <si>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</si>
  <si>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</si>
  <si>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</si>
  <si>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</si>
  <si>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</si>
  <si>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</si>
  <si>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</si>
  <si>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</si>
  <si>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</si>
  <si>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</si>
  <si>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</si>
  <si>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</si>
  <si>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</si>
  <si>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</si>
  <si>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</si>
  <si>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</si>
  <si>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</si>
  <si>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</si>
  <si>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</si>
  <si>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</si>
  <si>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</si>
  <si>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</si>
  <si>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</si>
  <si>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</si>
  <si>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</si>
  <si>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</si>
  <si>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</si>
  <si>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</si>
  <si>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</si>
  <si>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</si>
  <si>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</si>
  <si>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</si>
  <si>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</si>
  <si>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</si>
  <si>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</si>
  <si>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</si>
  <si>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</si>
  <si>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</si>
  <si>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</si>
  <si>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</si>
  <si>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</si>
  <si>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</si>
  <si>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</si>
  <si>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</si>
  <si>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</si>
  <si>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</si>
  <si>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</si>
  <si>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</si>
  <si>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</si>
  <si>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</si>
  <si>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</si>
  <si>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</si>
  <si>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</si>
  <si>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</si>
  <si>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</si>
  <si>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</si>
  <si>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</si>
  <si>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</si>
  <si>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</si>
  <si>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</si>
  <si>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</si>
  <si>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</si>
  <si>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</si>
  <si>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</si>
  <si>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</si>
  <si>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</si>
  <si>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</si>
  <si>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</si>
  <si>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</si>
  <si>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</si>
  <si>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</si>
  <si>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</si>
  <si>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</si>
  <si>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</si>
  <si>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</si>
  <si>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</si>
  <si>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</si>
  <si>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</si>
  <si>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</si>
  <si>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</si>
  <si>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</si>
  <si>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</si>
  <si>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</si>
  <si>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</si>
  <si>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</si>
  <si>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</si>
  <si>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</si>
  <si>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</si>
  <si>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</si>
  <si>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</si>
  <si>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</si>
  <si>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</si>
  <si>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</si>
  <si>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</si>
  <si>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</si>
  <si>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</si>
  <si>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</si>
  <si>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</si>
  <si>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</si>
  <si>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</si>
  <si>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</si>
  <si>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</si>
  <si>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</si>
  <si>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</si>
  <si>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</si>
  <si>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</si>
  <si>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</si>
  <si>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</si>
  <si>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</si>
  <si>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</si>
  <si>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</si>
  <si>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</si>
  <si>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</si>
  <si>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</si>
  <si>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</si>
  <si>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</si>
  <si>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</si>
  <si>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</si>
  <si>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</si>
  <si>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</si>
  <si>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</si>
  <si>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</si>
  <si>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</si>
  <si>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</si>
  <si>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</si>
  <si>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</si>
  <si>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</si>
  <si>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</si>
  <si>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</si>
  <si>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</si>
  <si>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</si>
  <si>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</si>
  <si>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</si>
  <si>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</si>
  <si>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</si>
  <si>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</si>
  <si>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</si>
  <si>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</si>
  <si>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</si>
  <si>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</si>
  <si>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</si>
  <si>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</si>
  <si>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</si>
  <si>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</si>
  <si>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</si>
  <si>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</si>
  <si>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</si>
  <si>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</si>
  <si>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</si>
  <si>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</si>
  <si>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</si>
  <si>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</si>
  <si>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</si>
  <si>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</si>
  <si>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</si>
  <si>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</si>
  <si>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</si>
  <si>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</si>
  <si>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</si>
  <si>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</si>
  <si>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</si>
  <si>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</si>
  <si>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</si>
  <si>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</si>
  <si>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</si>
  <si>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</si>
  <si>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</si>
  <si>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</si>
  <si>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</si>
  <si>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</si>
  <si>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</si>
  <si>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</si>
  <si>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</si>
  <si>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</si>
  <si>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</si>
  <si>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</si>
  <si>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</si>
  <si>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</si>
  <si>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</si>
  <si>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</si>
  <si>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</si>
  <si>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</si>
  <si>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</si>
  <si>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</si>
  <si>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</si>
  <si>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</si>
  <si>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</si>
  <si>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</si>
  <si>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</si>
  <si>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</si>
  <si>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</si>
  <si>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</si>
  <si>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</si>
  <si>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</si>
  <si>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</si>
  <si>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</si>
  <si>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</si>
  <si>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</si>
  <si>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</si>
  <si>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</si>
  <si>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</si>
  <si>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</si>
  <si>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</si>
  <si>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</si>
  <si>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</si>
  <si>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</si>
  <si>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</si>
  <si>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</si>
  <si>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</si>
  <si>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</si>
  <si>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</si>
  <si>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</si>
  <si>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</si>
  <si>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</si>
  <si>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</si>
  <si>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</si>
  <si>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</si>
  <si>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</si>
  <si>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</si>
  <si>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</si>
  <si>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</si>
  <si>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</si>
  <si>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</si>
  <si>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</si>
  <si>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</si>
  <si>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</si>
  <si>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</si>
  <si>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</si>
  <si>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</si>
  <si>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</si>
  <si>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</si>
  <si>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</si>
  <si>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</si>
  <si>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</si>
  <si>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</si>
  <si>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</si>
  <si>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</si>
  <si>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</si>
  <si>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</si>
  <si>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</si>
  <si>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</si>
  <si>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</si>
  <si>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</si>
  <si>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</si>
  <si>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</si>
  <si>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</si>
  <si>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</si>
  <si>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</si>
  <si>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</si>
  <si>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</si>
  <si>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</si>
  <si>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</si>
  <si>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</si>
  <si>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</si>
  <si>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</si>
  <si>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</si>
  <si>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</si>
  <si>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</si>
  <si>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</si>
  <si>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</si>
  <si>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</si>
  <si>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</si>
  <si>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</si>
  <si>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</si>
  <si>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</si>
  <si>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</si>
  <si>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</si>
  <si>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</si>
  <si>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</si>
  <si>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</si>
  <si>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</si>
  <si>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</si>
  <si>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</si>
  <si>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</si>
  <si>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</si>
  <si>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</si>
  <si>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</si>
  <si>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</si>
  <si>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</si>
  <si>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</si>
  <si>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</si>
  <si>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</si>
  <si>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</si>
  <si>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</si>
  <si>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</si>
  <si>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</si>
  <si>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</si>
  <si>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</si>
  <si>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</si>
  <si>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</si>
  <si>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</si>
  <si>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</si>
  <si>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</si>
  <si>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</si>
  <si>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</si>
  <si>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</si>
  <si>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</si>
  <si>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</si>
  <si>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</si>
  <si>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</si>
  <si>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</si>
  <si>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</si>
  <si>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</si>
  <si>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</si>
  <si>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</si>
  <si>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</si>
  <si>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</si>
  <si>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</si>
  <si>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</si>
  <si>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</si>
  <si>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</si>
  <si>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</si>
  <si>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</si>
  <si>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</si>
  <si>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</si>
  <si>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</si>
  <si>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</si>
  <si>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</si>
  <si>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</si>
  <si>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</si>
  <si>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</si>
  <si>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</si>
  <si>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</si>
  <si>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</si>
  <si>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</si>
  <si>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</si>
  <si>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</si>
  <si>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</si>
  <si>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</si>
  <si>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</si>
  <si>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</si>
  <si>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</si>
  <si>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</si>
  <si>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</si>
  <si>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</si>
  <si>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</si>
  <si>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</si>
  <si>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</si>
  <si>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</si>
  <si>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</si>
  <si>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</si>
  <si>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</si>
  <si>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</si>
  <si>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</si>
  <si>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</si>
  <si>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</si>
  <si>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</si>
  <si>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</si>
  <si>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</si>
  <si>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</si>
  <si>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</si>
  <si>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</si>
  <si>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</si>
  <si>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</si>
  <si>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</si>
  <si>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</si>
  <si>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</si>
  <si>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</si>
  <si>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</si>
  <si>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</si>
  <si>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</si>
  <si>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</si>
  <si>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</si>
  <si>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</si>
  <si>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</si>
  <si>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</si>
  <si>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</si>
  <si>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</si>
  <si>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</si>
  <si>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</si>
  <si>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</si>
  <si>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</si>
  <si>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</si>
  <si>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</si>
  <si>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</si>
  <si>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</si>
  <si>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</si>
  <si>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</si>
  <si>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</si>
  <si>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</si>
  <si>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</si>
  <si>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</si>
  <si>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</si>
  <si>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</si>
  <si>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</si>
  <si>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</si>
  <si>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</si>
  <si>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</si>
  <si>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</si>
  <si>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</si>
  <si>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</si>
  <si>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</si>
  <si>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</si>
  <si>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</si>
  <si>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</si>
  <si>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</si>
  <si>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</si>
  <si>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</si>
  <si>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</si>
  <si>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</si>
  <si>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</si>
  <si>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</si>
  <si>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</si>
  <si>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</si>
  <si>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</si>
  <si>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</si>
  <si>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</si>
  <si>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</si>
  <si>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</si>
  <si>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</si>
  <si>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</si>
  <si>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</si>
  <si>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</si>
  <si>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</si>
  <si>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</si>
  <si>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</si>
  <si>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</si>
  <si>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</si>
  <si>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</si>
  <si>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</si>
  <si>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</si>
  <si>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</si>
  <si>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</si>
  <si>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</si>
  <si>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</si>
  <si>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</si>
  <si>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</si>
  <si>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</si>
  <si>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</si>
  <si>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</si>
  <si>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</si>
  <si>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</si>
  <si>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</si>
  <si>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</si>
  <si>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</si>
  <si>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</si>
  <si>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</si>
  <si>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</si>
  <si>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</si>
  <si>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</si>
  <si>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</si>
  <si>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</si>
  <si>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</si>
  <si>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</si>
  <si>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</si>
  <si>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</si>
  <si>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</si>
  <si>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</si>
  <si>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</si>
  <si>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</si>
  <si>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</si>
  <si>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</si>
  <si>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</si>
  <si>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</si>
  <si>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</si>
  <si>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</si>
  <si>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</si>
  <si>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</si>
  <si>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</si>
  <si>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</si>
  <si>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</si>
  <si>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</si>
  <si>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</si>
  <si>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</si>
  <si>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</si>
  <si>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</si>
  <si>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</si>
  <si>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</si>
  <si>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</si>
  <si>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</si>
  <si>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</si>
  <si>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</si>
  <si>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</si>
  <si>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</si>
  <si>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</si>
  <si>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</si>
  <si>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</si>
  <si>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</si>
  <si>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</si>
  <si>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</si>
  <si>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</si>
  <si>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</si>
  <si>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</si>
  <si>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</si>
  <si>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</si>
  <si>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</si>
  <si>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</si>
  <si>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</si>
  <si>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</si>
  <si>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</si>
  <si>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</si>
  <si>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</si>
  <si>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</si>
  <si>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</si>
  <si>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</si>
  <si>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</si>
  <si>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</si>
  <si>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</si>
  <si>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</si>
  <si>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</si>
  <si>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</si>
  <si>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</si>
  <si>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</si>
  <si>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</si>
  <si>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</si>
  <si>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</si>
  <si>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</si>
  <si>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</si>
  <si>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</si>
  <si>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</si>
  <si>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</si>
  <si>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</si>
  <si>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</si>
  <si>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</si>
  <si>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</si>
  <si>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</si>
  <si>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</si>
  <si>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</si>
  <si>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</si>
  <si>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</si>
  <si>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</si>
  <si>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</si>
  <si>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</si>
  <si>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</si>
  <si>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</si>
  <si>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</si>
  <si>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</si>
  <si>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</si>
  <si>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</si>
  <si>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</si>
  <si>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</si>
  <si>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</si>
  <si>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</si>
  <si>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</si>
  <si>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</si>
  <si>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</si>
  <si>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</si>
  <si>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</si>
  <si>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</si>
  <si>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</si>
  <si>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</si>
  <si>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</si>
  <si>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</si>
  <si>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</si>
  <si>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</si>
  <si>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</si>
  <si>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</si>
  <si>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</si>
  <si>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</si>
  <si>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</si>
  <si>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</si>
  <si>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</si>
  <si>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</si>
  <si>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</si>
  <si>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</si>
  <si>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</si>
  <si>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</si>
  <si>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</si>
  <si>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</si>
  <si>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</si>
  <si>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</si>
  <si>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</si>
  <si>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</si>
  <si>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</si>
  <si>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</si>
  <si>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</si>
  <si>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</si>
  <si>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</si>
  <si>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</si>
  <si>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</si>
  <si>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</si>
  <si>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</si>
  <si>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</si>
  <si>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</si>
  <si>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</si>
  <si>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</si>
  <si>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</si>
  <si>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</si>
  <si>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</si>
  <si>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</si>
  <si>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</si>
  <si>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</si>
  <si>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</si>
  <si>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</si>
  <si>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</si>
  <si>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</si>
  <si>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</si>
  <si>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</si>
  <si>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</si>
  <si>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</si>
  <si>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</si>
  <si>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</si>
  <si>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</si>
  <si>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</si>
  <si>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</si>
  <si>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</si>
  <si>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</si>
  <si>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</si>
  <si>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</si>
  <si>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</si>
  <si>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</si>
  <si>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</si>
  <si>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</si>
  <si>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</si>
  <si>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</si>
  <si>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</si>
  <si>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</si>
  <si>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</si>
  <si>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</si>
  <si>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</si>
  <si>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</si>
  <si>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</si>
  <si>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</si>
  <si>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</si>
  <si>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</si>
  <si>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</si>
  <si>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</si>
  <si>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</si>
  <si>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</si>
  <si>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</si>
  <si>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</si>
  <si>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</si>
  <si>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</si>
  <si>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</si>
  <si>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</si>
  <si>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</si>
  <si>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</si>
  <si>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</si>
  <si>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</si>
  <si>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</si>
  <si>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</si>
  <si>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</si>
  <si>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</si>
  <si>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</si>
  <si>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</si>
  <si>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</si>
  <si>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</si>
  <si>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</si>
  <si>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</si>
  <si>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</si>
  <si>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</si>
  <si>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</si>
  <si>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</si>
  <si>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</si>
  <si>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</si>
  <si>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</si>
  <si>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</si>
  <si>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</si>
  <si>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</si>
  <si>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</si>
  <si>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</si>
  <si>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</si>
  <si>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</si>
  <si>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</si>
  <si>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</si>
  <si>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</si>
  <si>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</si>
  <si>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</si>
  <si>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</si>
  <si>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</si>
  <si>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</si>
  <si>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</si>
  <si>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</si>
  <si>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</si>
  <si>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</si>
  <si>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</si>
  <si>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</si>
  <si>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</si>
  <si>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</si>
  <si>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</si>
  <si>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</si>
  <si>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</si>
  <si>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</si>
  <si>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</si>
  <si>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</si>
  <si>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</si>
  <si>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</si>
  <si>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</si>
  <si>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</si>
  <si>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</si>
  <si>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</si>
  <si>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</si>
  <si>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</si>
  <si>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</si>
  <si>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</si>
  <si>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</si>
  <si>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</si>
  <si>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</si>
  <si>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</si>
  <si>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</si>
  <si>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</si>
  <si>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</si>
  <si>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</si>
  <si>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</si>
  <si>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</si>
  <si>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</si>
  <si>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</si>
  <si>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</si>
  <si>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</si>
  <si>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</si>
  <si>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</si>
  <si>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</si>
  <si>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</si>
  <si>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</si>
  <si>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</si>
  <si>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</si>
  <si>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</si>
  <si>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</si>
  <si>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</si>
  <si>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</si>
  <si>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</si>
  <si>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</si>
  <si>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</si>
  <si>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</si>
  <si>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</si>
  <si>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</si>
  <si>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</si>
  <si>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</si>
  <si>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</si>
  <si>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</si>
  <si>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</si>
  <si>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</si>
  <si>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</si>
  <si>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</si>
  <si>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</si>
  <si>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</si>
  <si>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</si>
  <si>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</si>
  <si>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</si>
  <si>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</si>
  <si>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</si>
  <si>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</si>
  <si>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</si>
  <si>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</si>
  <si>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</si>
  <si>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</si>
  <si>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</si>
  <si>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</si>
  <si>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</si>
  <si>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</si>
  <si>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</si>
  <si>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</si>
  <si>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</si>
  <si>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</si>
  <si>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</si>
  <si>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</si>
  <si>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</si>
  <si>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</si>
  <si>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</si>
  <si>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</si>
  <si>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</si>
  <si>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</si>
  <si>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</si>
  <si>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</si>
  <si>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</si>
  <si>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</si>
  <si>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</si>
  <si>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</si>
  <si>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</si>
  <si>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</si>
  <si>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</si>
  <si>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</si>
  <si>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</si>
  <si>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</si>
  <si>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</si>
  <si>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</si>
  <si>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</si>
  <si>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</si>
  <si>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</si>
  <si>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</si>
  <si>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</si>
  <si>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</si>
  <si>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</si>
  <si>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</si>
  <si>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</si>
  <si>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</si>
  <si>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</si>
  <si>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</si>
  <si>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</si>
  <si>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</si>
  <si>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</si>
  <si>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</si>
  <si>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</si>
  <si>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</si>
  <si>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</si>
  <si>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</si>
  <si>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</si>
  <si>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</si>
  <si>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</si>
  <si>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</si>
  <si>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</si>
  <si>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</si>
  <si>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</si>
  <si>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</si>
  <si>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</si>
  <si>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</si>
  <si>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</si>
  <si>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</si>
  <si>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</si>
  <si>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</si>
  <si>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</si>
  <si>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</si>
  <si>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</si>
  <si>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</si>
  <si>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</si>
  <si>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</si>
  <si>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</si>
  <si>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</si>
  <si>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</si>
  <si>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</si>
  <si>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</si>
  <si>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</si>
  <si>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</si>
  <si>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</si>
  <si>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</si>
  <si>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</si>
  <si>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</si>
  <si>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</si>
  <si>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</si>
  <si>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</si>
  <si>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</si>
  <si>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</si>
  <si>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</si>
  <si>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</si>
  <si>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</si>
  <si>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</si>
  <si>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</si>
  <si>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</si>
  <si>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</si>
  <si>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</si>
  <si>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</si>
  <si>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</si>
  <si>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</si>
  <si>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</si>
  <si>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</si>
  <si>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</si>
  <si>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</si>
  <si>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</si>
  <si>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</si>
  <si>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</si>
  <si>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</si>
  <si>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</si>
  <si>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</si>
  <si>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</si>
  <si>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</si>
  <si>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</si>
  <si>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</si>
  <si>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</si>
  <si>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</si>
  <si>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</si>
  <si>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</si>
  <si>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</si>
  <si>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</si>
  <si>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</si>
  <si>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</si>
  <si>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</si>
  <si>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</si>
  <si>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</si>
  <si>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</si>
  <si>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</si>
  <si>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</si>
  <si>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</si>
  <si>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</si>
  <si>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</si>
  <si>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</si>
  <si>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</si>
  <si>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</si>
  <si>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</si>
  <si>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</si>
  <si>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</si>
  <si>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</si>
  <si>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</si>
  <si>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</si>
  <si>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</si>
  <si>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</si>
  <si>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</si>
  <si>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</si>
  <si>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</si>
  <si>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</si>
  <si>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</si>
  <si>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</si>
  <si>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</si>
  <si>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</si>
  <si>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</si>
  <si>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</si>
  <si>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</si>
  <si>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</si>
  <si>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</si>
  <si>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</si>
  <si>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</si>
  <si>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</si>
  <si>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</si>
  <si>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</si>
  <si>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</si>
  <si>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</si>
  <si>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</si>
  <si>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</si>
  <si>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</si>
  <si>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</si>
  <si>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</si>
  <si>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</si>
  <si>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</si>
  <si>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</si>
  <si>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</si>
  <si>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</si>
  <si>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</si>
  <si>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</si>
  <si>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</si>
  <si>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</si>
  <si>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</si>
  <si>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</si>
  <si>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</si>
  <si>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</si>
  <si>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</si>
  <si>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</si>
  <si>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</si>
  <si>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</si>
  <si>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</si>
  <si>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</si>
  <si>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</si>
  <si>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</si>
  <si>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</si>
  <si>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</si>
  <si>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</si>
  <si>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</si>
  <si>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</si>
  <si>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</si>
  <si>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</si>
  <si>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</si>
  <si>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</si>
  <si>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</si>
  <si>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</si>
  <si>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</si>
  <si>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</si>
  <si>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</si>
  <si>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</si>
  <si>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</si>
  <si>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</si>
  <si>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</si>
  <si>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</si>
  <si>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</si>
  <si>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</si>
  <si>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</si>
  <si>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</si>
  <si>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</si>
  <si>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</si>
  <si>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</si>
  <si>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</si>
  <si>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</si>
  <si>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</si>
  <si>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</si>
  <si>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</si>
  <si>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</si>
  <si>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</si>
  <si>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</si>
  <si>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</si>
  <si>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</si>
  <si>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</si>
  <si>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</si>
  <si>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</si>
  <si>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</si>
  <si>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</si>
  <si>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</si>
  <si>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</si>
  <si>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</si>
  <si>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</si>
  <si>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</si>
  <si>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</si>
  <si>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</si>
  <si>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</si>
  <si>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</si>
  <si>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</si>
  <si>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</si>
  <si>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</si>
  <si>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</si>
  <si>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</si>
  <si>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</si>
  <si>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</si>
  <si>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</si>
  <si>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</si>
  <si>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</si>
  <si>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</si>
  <si>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</si>
  <si>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</si>
  <si>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</si>
  <si>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</si>
  <si>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</si>
  <si>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</si>
  <si>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</si>
  <si>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</si>
  <si>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</si>
  <si>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</si>
  <si>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</si>
  <si>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</si>
  <si>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</si>
  <si>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</si>
  <si>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</si>
  <si>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</si>
  <si>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</si>
  <si>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</si>
  <si>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</si>
  <si>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</si>
  <si>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</si>
  <si>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</si>
  <si>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MAGGIORE</t>
  </si>
  <si>
    <t>Colonna1</t>
  </si>
  <si>
    <t>Totale di ogni comune%</t>
  </si>
  <si>
    <t>Totale per ogni regione%</t>
  </si>
  <si>
    <t>Totale</t>
  </si>
  <si>
    <t>Guariti</t>
  </si>
  <si>
    <t>Deceduti</t>
  </si>
  <si>
    <t>Totale contagiati</t>
  </si>
  <si>
    <t>Totale Guariti%</t>
  </si>
  <si>
    <t>Totale deceduti%</t>
  </si>
  <si>
    <t>Totali</t>
  </si>
  <si>
    <t>Popolazione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</si>
</sst>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1"/>
    <xf numFmtId="3" fontId="1" fillId="0" borderId="1" xfId="1" applyNumberFormat="1"/>
    <xf numFmtId="3" fontId="1" fillId="0" borderId="1" xfId="1" applyNumberFormat="1" applyFill="1"/>
  </cellXfs>
  <cellStyles count="2">
    <cellStyle name="Normale" xfId="0" builtinId="0"/>
    <cellStyle name="Titolo 2" xfId="1" builtinId="17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Impatto C-19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28023882510868"/>
          <c:y val="0.15664306961980204"/>
          <c:w val="0.75536434854040191"/>
          <c:h val="0.677120704893961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'Covid19_italy_province-MISURE'!$B$24</c:f>
              <c:strCache>
                <c:ptCount val="1"/>
                <c:pt idx="0">
                  <c:v>Totali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'Covid19_italy_province-MISURE'!$A$25:$A$29</c:f>
              <c:strCache>
                <c:ptCount val="5"/>
                <c:pt idx="0">
                  <c:v>Nord-ovest</c:v>
                </c:pt>
                <c:pt idx="1">
                  <c:v>Nord-est</c:v>
                </c:pt>
                <c:pt idx="2">
                  <c:v>Centro</c:v>
                </c:pt>
                <c:pt idx="3">
                  <c:v>Sud</c:v>
                </c:pt>
                <c:pt idx="4">
                  <c:v>Isole</c:v>
                </c:pt>
              </c:strCache>
            </c:strRef>
          </c:cat>
          <c:val>
            <c:numRef>
              <c:f>'Covid19_italy_province-MISURE'!$B$25:$B$29</c:f>
              <c:numCache>
                <c:formatCode>#,##0</c:formatCode>
                <c:ptCount val="5"/>
                <c:pt idx="0">
                  <c:v>6838505</c:v>
                </c:pt>
                <c:pt idx="1">
                  <c:v>6168603</c:v>
                </c:pt>
                <c:pt idx="2">
                  <c:v>5330380</c:v>
                </c:pt>
                <c:pt idx="3">
                  <c:v>5834728</c:v>
                </c:pt>
                <c:pt idx="4">
                  <c:v>2358669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E-4694-BD06-78231D4A60C2}"/>
            </c:ext>
          </c:extLst>
        </c:ser>
        <c:ser>
          <c:idx val="1"/>
          <c:order val="1"/>
          <c:tx>
            <c:strRef>
              <c:f>'Covid19_italy_province-MISURE'!$C$24</c:f>
              <c:strCache>
                <c:ptCount val="1"/>
                <c:pt idx="0">
                  <c:v>Guariti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'Covid19_italy_province-MISURE'!$A$25:$A$29</c:f>
              <c:strCache>
                <c:ptCount val="5"/>
                <c:pt idx="0">
                  <c:v>Nord-ovest</c:v>
                </c:pt>
                <c:pt idx="1">
                  <c:v>Nord-est</c:v>
                </c:pt>
                <c:pt idx="2">
                  <c:v>Centro</c:v>
                </c:pt>
                <c:pt idx="3">
                  <c:v>Sud</c:v>
                </c:pt>
                <c:pt idx="4">
                  <c:v>Isole</c:v>
                </c:pt>
              </c:strCache>
            </c:strRef>
          </c:cat>
          <c:val>
            <c:numRef>
              <c:f>'Covid19_italy_province-MISURE'!$C$25:$C$29</c:f>
              <c:numCache>
                <c:formatCode>#,##0</c:formatCode>
                <c:ptCount val="5"/>
                <c:pt idx="0">
                  <c:v>6698885</c:v>
                </c:pt>
                <c:pt idx="1">
                  <c:v>6096274</c:v>
                </c:pt>
                <c:pt idx="2">
                  <c:v>5243101</c:v>
                </c:pt>
                <c:pt idx="3">
                  <c:v>5742344</c:v>
                </c:pt>
                <c:pt idx="4">
                  <c:v>2331612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E-4694-BD06-78231D4A60C2}"/>
            </c:ext>
          </c:extLst>
        </c:ser>
        <c:ser>
          <c:idx val="2"/>
          <c:order val="2"/>
          <c:tx>
            <c:strRef>
              <c:f>'Covid19_italy_province-MISURE'!$D$24</c:f>
              <c:strCache>
                <c:ptCount val="1"/>
                <c:pt idx="0">
                  <c:v>Deceduti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'Covid19_italy_province-MISURE'!$A$25:$A$29</c:f>
              <c:strCache>
                <c:ptCount val="5"/>
                <c:pt idx="0">
                  <c:v>Nord-ovest</c:v>
                </c:pt>
                <c:pt idx="1">
                  <c:v>Nord-est</c:v>
                </c:pt>
                <c:pt idx="2">
                  <c:v>Centro</c:v>
                </c:pt>
                <c:pt idx="3">
                  <c:v>Sud</c:v>
                </c:pt>
                <c:pt idx="4">
                  <c:v>Isole</c:v>
                </c:pt>
              </c:strCache>
            </c:strRef>
          </c:cat>
          <c:val>
            <c:numRef>
              <c:f>'Covid19_italy_province-MISURE'!$D$25:$D$29</c:f>
              <c:numCache>
                <c:formatCode>#,##0</c:formatCode>
                <c:ptCount val="5"/>
                <c:pt idx="0">
                  <c:v>67509</c:v>
                </c:pt>
                <c:pt idx="1">
                  <c:v>46748</c:v>
                </c:pt>
                <c:pt idx="2">
                  <c:v>32438</c:v>
                </c:pt>
                <c:pt idx="3">
                  <c:v>31450</c:v>
                </c:pt>
                <c:pt idx="4">
                  <c:v>15919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E-4694-BD06-78231D4A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402815"/>
        <c:axId val="2081219647"/>
        <c:axId val="69974128"/>
      </c:bar3DChart>
      <c:catAx>
        <c:axId val="1765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219647"/>
        <c:crosses val="autoZero"/>
        <c:auto val="1"/>
        <c:lblAlgn val="ctr"/>
        <c:lblOffset val="100"/>
        <c:noMultiLvlLbl val="0"/>
      </c:catAx>
      <c:valAx>
        <c:axId val="20812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402815"/>
        <c:crosses val="autoZero"/>
        <c:crossBetween val="between"/>
      </c:valAx>
      <c:serAx>
        <c:axId val="6997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2196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760941</xdr:colOff>
      <xdr:row>22</xdr:row>
      <xdr:rowOff>16404</xdr:rowOff>
    </xdr:from>
    <xdr:to>
      <xdr:col>11</xdr:col>
      <xdr:colOff>151341</xdr:colOff>
      <xdr:row>38</xdr:row>
      <xdr:rowOff>49742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BC9C2-BA41-E63D-772A-3610C0BF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EC78E50-D0BD-44CA-A3D8-4C43034405CB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Regione" tableColumnId="1"/>
      <queryTableField id="5" dataBound="0" tableColumnId="5"/>
      <queryTableField id="2" name="Totale" tableColumnId="2"/>
      <queryTableField id="3" name="Guariti" tableColumnId="3"/>
      <queryTableField id="4" name="Deceduti" tableColumnId="4"/>
      <queryTableField id="6" dataBound="0" tableColumnId="6"/>
      <queryTableField id="7" dataBound="0" tableColumnId="7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86112C6-D560-41C0-A4EE-0AF898FD4DA8}" autoFormatId="16" applyNumberFormats="0" applyBorderFormats="0" applyFontFormats="0" applyPatternFormats="0" applyAlignmentFormats="0" applyWidthHeightFormats="0">
  <queryTableRefresh nextId="14" unboundColumnsRight="6">
    <queryTableFields count="12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9" dataBound="0" tableColumnId="9"/>
      <queryTableField id="5" name="Totale per ogni comune%" tableColumnId="5"/>
      <queryTableField id="7" dataBound="0" tableColumnId="7"/>
      <queryTableField id="8" dataBound="0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  <queryTableDeletedFields count="1">
      <deletedField name="Totale di ogni regione%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11F7096-1CA0-4389-BFBE-28F6F06F3277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76445-B5F4-4596-82E3-D9B21F779C5C}" name="Table_0" displayName="Table_0" ref="A1:H21" tableType="queryTable" totalsRowShown="0">
  <autoFilter ref="A1:H21" xr:uid="{CEB76445-B5F4-4596-82E3-D9B21F779C5C}"/>
  <tableColumns count="8">
    <tableColumn id="1" xr3:uid="{C0D3E1A7-AB23-458B-BEB0-B1B4C8F7596E}" uniqueName="1" name="Regione" queryTableFieldId="1" dataDxfId="17"/>
    <tableColumn id="5" xr3:uid="{3531DF01-55ED-4619-B250-E64501F31FE1}" uniqueName="5" name="Ripartizione geografica" queryTableFieldId="5" dataDxfId="16"/>
    <tableColumn id="2" xr3:uid="{685EECF5-C1EB-4242-A840-0EDBB9D32AB4}" uniqueName="2" name="Totale contagiati" queryTableFieldId="2"/>
    <tableColumn id="3" xr3:uid="{41098E39-AE62-4CC9-BAAC-FF3E29C408F4}" uniqueName="3" name="Guariti" queryTableFieldId="3"/>
    <tableColumn id="4" xr3:uid="{BACED76D-9731-4637-8CB7-03AE905B7F3D}" uniqueName="4" name="Deceduti" queryTableFieldId="4"/>
    <tableColumn id="6" xr3:uid="{66F8A781-0C04-4CC9-BE80-BE59D3EFEE50}" uniqueName="6" name="Totale Guariti%" queryTableFieldId="6" dataDxfId="15">
      <calculatedColumnFormula>100*Table_0[[#This Row],[Guariti]]/(SUMIFS('Comuni.xlxs'!$D$2:$D$7915,'Comuni.xlxs'!$B$2:$B$7915,Table_0[[#This Row],[Regione]]))</calculatedColumnFormula>
    </tableColumn>
    <tableColumn id="7" xr3:uid="{8CD2F1B3-A7ED-436C-887A-6A8579D6399A}" uniqueName="7" name="Totale deceduti%" queryTableFieldId="7" dataDxfId="14">
      <calculatedColumnFormula>100*Table_0[[#This Row],[Deceduti]]/(SUMIFS('Comuni.xlxs'!$D$2:$D$7915,'Comuni.xlxs'!$B$2:$B$7915,Table_0[[#This Row],[Regione]]))</calculatedColumnFormula>
    </tableColumn>
    <tableColumn id="9" xr3:uid="{9AF00742-D803-4826-A43B-45D1DF9367EF}" uniqueName="9" name="Popolazione" queryTableFieldId="9" dataDxfId="0">
      <calculatedColumnFormula>(SUMIFS('Comuni.xlxs'!$D$2:$D$7915,'Comuni.xlxs'!$B$2:$B$7915,Table_0[[#This Row],[Regione]]))</calculatedColumnFormula>
    </tableColumn>
  </tableColumns>
  <tableStyleInfo name="TableStyleMedium1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F34500-7DC2-479B-B237-85C4D259D5F8}" name="Tabella5" displayName="Tabella5" ref="A24:D29" totalsRowShown="0" headerRowCellStyle="Titolo 2" dataCellStyle="Titolo 2">
  <autoFilter ref="A24:D29" xr:uid="{57F34500-7DC2-479B-B237-85C4D259D5F8}"/>
  <tableColumns count="4">
    <tableColumn id="1" xr3:uid="{5D8F225C-1FAD-4708-95B5-AA53CDBB34EC}" name="Ripartizione geografica" dataCellStyle="Titolo 2"/>
    <tableColumn id="3" xr3:uid="{266D4B02-090A-4FF7-B867-5CB31DBE1B31}" name="Totali" dataDxfId="13" dataCellStyle="Titolo 2">
      <calculatedColumnFormula>SUMIFS(Table_0[Totale contagiati],Table_0[Ripartizione geografica],$A25)</calculatedColumnFormula>
    </tableColumn>
    <tableColumn id="4" xr3:uid="{DCE7530B-7510-447E-B851-4A9C67505C2E}" name="Guariti" dataDxfId="12" dataCellStyle="Titolo 2">
      <calculatedColumnFormula>SUMIFS(Table_0[Guariti],Table_0[Ripartizione geografica],$A25)</calculatedColumnFormula>
    </tableColumn>
    <tableColumn id="5" xr3:uid="{71CA4D06-427E-42BB-8E50-B7494C9E68D0}" name="Deceduti" dataDxfId="11" dataCellStyle="Titolo 2">
      <calculatedColumnFormula>SUMIFS(Table_0[Deceduti],Table_0[Ripartizione geografica],$A25)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BF9F8-B2E1-49E2-B36A-4A86EE039C35}" name="Comuni" displayName="Comuni" ref="A1:L7916" tableType="queryTable" headerRowCellStyle="20% - Colore 4" dataCellStyle="20% - Colore 4">
  <autoFilter ref="A1:L7916" xr:uid="{298BF9F8-B2E1-49E2-B36A-4A86EE039C35}"/>
  <tableColumns count="12">
    <tableColumn id="1" xr3:uid="{67B1A503-753B-4CA1-85E1-FDE52F4ED726}" uniqueName="1" name="Denominazione" totalsRowLabel="Totale" queryTableFieldId="1" dataDxfId="10"/>
    <tableColumn id="2" xr3:uid="{0A83C427-E2B4-4ECF-94B5-B2C316367A67}" uniqueName="2" name="Regione" queryTableFieldId="2" dataDxfId="9"/>
    <tableColumn id="3" xr3:uid="{54C10756-582D-47BE-932B-BB3621380EF9}" uniqueName="3" name="Sigla automobilistica" queryTableFieldId="3" dataDxfId="8"/>
    <tableColumn id="4" xr3:uid="{F31078C3-03A8-4213-BC0F-77E0CE39DEAB}" uniqueName="4" name="Popolazione2011" queryTableFieldId="4"/>
    <tableColumn id="9" xr3:uid="{FC8A545D-84A3-4A7A-92F2-0320045FA6C0}" uniqueName="9" name="Totale di ogni comune%" queryTableFieldId="9" dataDxfId="7">
      <calculatedColumnFormula>100*Comuni[[#This Row],[Popolazione2011]]/$D$7916</calculatedColumnFormula>
    </tableColumn>
    <tableColumn id="5" xr3:uid="{5ED2C760-9633-4005-833F-66CD0933D59E}" uniqueName="5" name="Totale per ogni regione%" queryTableFieldId="5"/>
    <tableColumn id="7" xr3:uid="{15D796DA-3BBA-448E-B2A9-FE0B313E6E02}" uniqueName="7" name="MAGGIORE" queryTableFieldId="7" dataDxfId="6">
      <calculatedColumnFormula>IF(Comuni[[#This Row],[Popolazione2011]]&gt;300000,"MAGGIORE")</calculatedColumnFormula>
    </tableColumn>
    <tableColumn id="8" xr3:uid="{2A04A9D9-FB3D-4CCF-9ED2-AFA2F23FAA8F}" uniqueName="8" name="Colonna1" queryTableFieldId="8" dataDxfId="5">
      <calculatedColumnFormula>100*Comuni[[#This Row],[Popolazione2011]]/(SUMIFS($D$2:$D$7916,$B$2:$B$7916,"Piemonte"))</calculatedColumnFormula>
    </tableColumn>
    <tableColumn id="10" xr3:uid="{C9BC0363-1255-4C66-B96B-A21303FFBA64}" uniqueName="10" name="Ripartizione geografica" queryTableFieldId="10" dataDxfId="4">
      <calculatedColumnFormula>_xlfn.XLOOKUP(Comuni[[#This Row],[Regione]],Ripartizione_geografica[Regione],Ripartizione_geografica[Ripartizione geografica],,0)</calculatedColumnFormula>
    </tableColumn>
    <tableColumn id="11" xr3:uid="{1F207C08-EB0D-4807-9ACE-15B3B7A22043}" uniqueName="11" name="Totale" queryTableFieldId="11" dataDxfId="3">
      <calculatedColumnFormula>_xlfn.XLOOKUP(Comuni[[#This Row],[Regione]],Table_0[Regione],Table_0[Totale contagiati],,0)</calculatedColumnFormula>
    </tableColumn>
    <tableColumn id="12" xr3:uid="{2B7B0BF3-235D-43BD-93EA-EB68D4408834}" uniqueName="12" name="Guariti" queryTableFieldId="12" dataDxfId="2">
      <calculatedColumnFormula>_xlfn.XLOOKUP(Comuni[[#This Row],[Regione]],Table_0[Regione],Table_0[Guariti],,0)</calculatedColumnFormula>
    </tableColumn>
    <tableColumn id="13" xr3:uid="{263CC8F6-B599-41D4-9554-D5E24CD9349C}" uniqueName="13" name="Deceduti" totalsRowFunction="sum" queryTableFieldId="13" dataDxfId="1">
      <calculatedColumnFormula>_xlfn.XLOOKUP(Comuni[[#This Row],[Regione]],Table_0[Regione],Table_0[Deceduti],,0)</calculatedColumnFormula>
    </tableColumn>
  </tableColumns>
  <tableStyleInfo name="TableStyleMedium6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5F67E-3867-4B0E-88B0-9875CF047D2E}" name="Ripartizione_geografica" displayName="Ripartizione_geografica" ref="A1:C21" tableType="queryTable" totalsRowShown="0">
  <autoFilter ref="A1:C21" xr:uid="{2B45F67E-3867-4B0E-88B0-9875CF047D2E}"/>
  <tableColumns count="3">
    <tableColumn id="1" xr3:uid="{D8B77F30-9C0C-4E23-9E3D-514DD38EDEFB}" uniqueName="1" name="Codice Regione" queryTableFieldId="1"/>
    <tableColumn id="2" xr3:uid="{A754D8F0-85B9-4ADA-BA3A-149D445BFFE6}" uniqueName="2" name="Ripartizione geografica" queryTableFieldId="2" dataDxfId="19"/>
    <tableColumn id="3" xr3:uid="{FB0179DA-7E90-4123-ACE6-32E36B4C0AC4}" uniqueName="3" name="Regione" queryTableFieldId="3" dataDxfId="18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007A-F2B7-4773-8495-95085BA54F8E}">
  <sheetPr>
    <tabColor rgb="FFFFCCFF"/>
  </sheetPr>
  <dimension ref="A1:H30"/>
  <sheetViews>
    <sheetView tabSelected="1" zoomScale="90" zoomScaleNormal="90" workbookViewId="0">
      <selection sqref="A1:H21"/>
    </sheetView>
  </sheetViews>
  <sheetFormatPr defaultRowHeight="15" x14ac:dyDescent="0.25"/>
  <cols>
    <col min="1" max="1" width="27" bestFit="1" customWidth="1"/>
    <col min="2" max="2" width="27" customWidth="1"/>
    <col min="3" max="3" width="18.140625" bestFit="1" customWidth="1"/>
    <col min="4" max="5" width="11.42578125" customWidth="1"/>
    <col min="6" max="6" width="17.140625" bestFit="1" customWidth="1"/>
    <col min="7" max="7" width="18.85546875" bestFit="1" customWidth="1"/>
    <col min="8" max="8" width="14.5703125" customWidth="1"/>
  </cols>
  <sheetData>
    <row r="1" spans="1:8" x14ac:dyDescent="0.25">
      <c r="A1" t="s">
        <v>1</v>
      </c>
      <c r="B1" t="s">
        <v>8041</v>
      </c>
      <c r="C1" t="s">
        <v>8054</v>
      </c>
      <c r="D1" t="s">
        <v>8052</v>
      </c>
      <c r="E1" t="s">
        <v>8053</v>
      </c>
      <c r="F1" t="s">
        <v>8055</v>
      </c>
      <c r="G1" t="s">
        <v>8056</v>
      </c>
      <c r="H1" t="s">
        <v>8058</v>
      </c>
    </row>
    <row r="2" spans="1:8" x14ac:dyDescent="0.25">
      <c r="A2" s="1" t="s">
        <v>8</v>
      </c>
      <c r="B2" s="1" t="s">
        <v>8042</v>
      </c>
      <c r="C2">
        <v>1792955</v>
      </c>
      <c r="D2">
        <v>1725727</v>
      </c>
      <c r="E2">
        <v>13899</v>
      </c>
      <c r="F2" s="2">
        <f>100*Table_0[[#This Row],[Guariti]]/(SUMIFS('Comuni.xlxs'!$D$2:$D$7915,'Comuni.xlxs'!$B$2:$B$7915,Table_0[[#This Row],[Regione]]))</f>
        <v>39.545376217140749</v>
      </c>
      <c r="G2" s="2">
        <f>100*Table_0[[#This Row],[Deceduti]]/(SUMIFS('Comuni.xlxs'!$D$2:$D$7915,'Comuni.xlxs'!$B$2:$B$7915,Table_0[[#This Row],[Regione]]))</f>
        <v>0.31849833956473955</v>
      </c>
      <c r="H2">
        <f>(SUMIFS('Comuni.xlxs'!$D$2:$D$7915,'Comuni.xlxs'!$B$2:$B$7915,Table_0[[#This Row],[Regione]]))</f>
        <v>4363916</v>
      </c>
    </row>
    <row r="3" spans="1:8" x14ac:dyDescent="0.25">
      <c r="A3" s="1" t="s">
        <v>1195</v>
      </c>
      <c r="B3" s="1" t="s">
        <v>8042</v>
      </c>
      <c r="C3">
        <v>52226</v>
      </c>
      <c r="D3">
        <v>51554</v>
      </c>
      <c r="E3">
        <v>579</v>
      </c>
      <c r="F3" s="2">
        <f>100*Table_0[[#This Row],[Guariti]]/(SUMIFS('Comuni.xlxs'!$D$2:$D$7915,'Comuni.xlxs'!$B$2:$B$7915,Table_0[[#This Row],[Regione]]))</f>
        <v>40.655804930366074</v>
      </c>
      <c r="G3" s="2">
        <f>100*Table_0[[#This Row],[Deceduti]]/(SUMIFS('Comuni.xlxs'!$D$2:$D$7915,'Comuni.xlxs'!$B$2:$B$7915,Table_0[[#This Row],[Regione]]))</f>
        <v>0.45660299985805086</v>
      </c>
      <c r="H3">
        <f>(SUMIFS('Comuni.xlxs'!$D$2:$D$7915,'Comuni.xlxs'!$B$2:$B$7915,Table_0[[#This Row],[Regione]]))</f>
        <v>126806</v>
      </c>
    </row>
    <row r="4" spans="1:8" x14ac:dyDescent="0.25">
      <c r="A4" s="1" t="s">
        <v>1271</v>
      </c>
      <c r="B4" s="1" t="s">
        <v>8042</v>
      </c>
      <c r="C4">
        <v>4308126</v>
      </c>
      <c r="D4">
        <v>4242764</v>
      </c>
      <c r="E4">
        <v>47031</v>
      </c>
      <c r="F4" s="2">
        <f>100*Table_0[[#This Row],[Guariti]]/(SUMIFS('Comuni.xlxs'!$D$2:$D$7915,'Comuni.xlxs'!$B$2:$B$7915,Table_0[[#This Row],[Regione]]))</f>
        <v>43.721125114396919</v>
      </c>
      <c r="G4" s="2">
        <f>100*Table_0[[#This Row],[Deceduti]]/(SUMIFS('Comuni.xlxs'!$D$2:$D$7915,'Comuni.xlxs'!$B$2:$B$7915,Table_0[[#This Row],[Regione]]))</f>
        <v>0.48464827062151034</v>
      </c>
      <c r="H4">
        <f>(SUMIFS('Comuni.xlxs'!$D$2:$D$7915,'Comuni.xlxs'!$B$2:$B$7915,Table_0[[#This Row],[Regione]]))</f>
        <v>9704151</v>
      </c>
    </row>
    <row r="5" spans="1:8" x14ac:dyDescent="0.25">
      <c r="A5" s="1" t="s">
        <v>2791</v>
      </c>
      <c r="B5" s="1" t="s">
        <v>8043</v>
      </c>
      <c r="C5">
        <v>552594</v>
      </c>
      <c r="D5">
        <v>548473</v>
      </c>
      <c r="E5">
        <v>3318</v>
      </c>
      <c r="F5" s="2">
        <f>100*Table_0[[#This Row],[Guariti]]/(SUMIFS('Comuni.xlxs'!$D$2:$D$7915,'Comuni.xlxs'!$B$2:$B$7915,Table_0[[#This Row],[Regione]]))</f>
        <v>53.276961558075719</v>
      </c>
      <c r="G5" s="2">
        <f>100*Table_0[[#This Row],[Deceduti]]/(SUMIFS('Comuni.xlxs'!$D$2:$D$7915,'Comuni.xlxs'!$B$2:$B$7915,Table_0[[#This Row],[Regione]]))</f>
        <v>0.32230020155904709</v>
      </c>
      <c r="H5">
        <f>(SUMIFS('Comuni.xlxs'!$D$2:$D$7915,'Comuni.xlxs'!$B$2:$B$7915,Table_0[[#This Row],[Regione]]))</f>
        <v>1029475</v>
      </c>
    </row>
    <row r="6" spans="1:8" x14ac:dyDescent="0.25">
      <c r="A6" s="1" t="s">
        <v>3082</v>
      </c>
      <c r="B6" s="1" t="s">
        <v>8043</v>
      </c>
      <c r="C6">
        <v>2821154</v>
      </c>
      <c r="D6">
        <v>2790105</v>
      </c>
      <c r="E6">
        <v>17224</v>
      </c>
      <c r="F6" s="2">
        <f>100*Table_0[[#This Row],[Guariti]]/(SUMIFS('Comuni.xlxs'!$D$2:$D$7915,'Comuni.xlxs'!$B$2:$B$7915,Table_0[[#This Row],[Regione]]))</f>
        <v>57.457993403493973</v>
      </c>
      <c r="G6" s="2">
        <f>100*Table_0[[#This Row],[Deceduti]]/(SUMIFS('Comuni.xlxs'!$D$2:$D$7915,'Comuni.xlxs'!$B$2:$B$7915,Table_0[[#This Row],[Regione]]))</f>
        <v>0.354702234640553</v>
      </c>
      <c r="H6">
        <f>(SUMIFS('Comuni.xlxs'!$D$2:$D$7915,'Comuni.xlxs'!$B$2:$B$7915,Table_0[[#This Row],[Regione]]))</f>
        <v>4855904</v>
      </c>
    </row>
    <row r="7" spans="1:8" x14ac:dyDescent="0.25">
      <c r="A7" s="1" t="s">
        <v>3653</v>
      </c>
      <c r="B7" s="1" t="s">
        <v>8043</v>
      </c>
      <c r="C7">
        <v>595007</v>
      </c>
      <c r="D7">
        <v>587125</v>
      </c>
      <c r="E7">
        <v>6347</v>
      </c>
      <c r="F7" s="2">
        <f>100*Table_0[[#This Row],[Guariti]]/(SUMIFS('Comuni.xlxs'!$D$2:$D$7915,'Comuni.xlxs'!$B$2:$B$7915,Table_0[[#This Row],[Regione]]))</f>
        <v>48.113523741468221</v>
      </c>
      <c r="G7" s="2">
        <f>100*Table_0[[#This Row],[Deceduti]]/(SUMIFS('Comuni.xlxs'!$D$2:$D$7915,'Comuni.xlxs'!$B$2:$B$7915,Table_0[[#This Row],[Regione]]))</f>
        <v>0.52012183979067284</v>
      </c>
      <c r="H7">
        <f>(SUMIFS('Comuni.xlxs'!$D$2:$D$7915,'Comuni.xlxs'!$B$2:$B$7915,Table_0[[#This Row],[Regione]]))</f>
        <v>1220291</v>
      </c>
    </row>
    <row r="8" spans="1:8" x14ac:dyDescent="0.25">
      <c r="A8" s="1" t="s">
        <v>3873</v>
      </c>
      <c r="B8" s="1" t="s">
        <v>8042</v>
      </c>
      <c r="C8">
        <v>685198</v>
      </c>
      <c r="D8">
        <v>678840</v>
      </c>
      <c r="E8">
        <v>6000</v>
      </c>
      <c r="F8" s="2">
        <f>100*Table_0[[#This Row],[Guariti]]/(SUMIFS('Comuni.xlxs'!$D$2:$D$7915,'Comuni.xlxs'!$B$2:$B$7915,Table_0[[#This Row],[Regione]]))</f>
        <v>43.219112061292648</v>
      </c>
      <c r="G8" s="2">
        <f>100*Table_0[[#This Row],[Deceduti]]/(SUMIFS('Comuni.xlxs'!$D$2:$D$7915,'Comuni.xlxs'!$B$2:$B$7915,Table_0[[#This Row],[Regione]]))</f>
        <v>0.38199674793435257</v>
      </c>
      <c r="H8">
        <f>(SUMIFS('Comuni.xlxs'!$D$2:$D$7915,'Comuni.xlxs'!$B$2:$B$7915,Table_0[[#This Row],[Regione]]))</f>
        <v>1570694</v>
      </c>
    </row>
    <row r="9" spans="1:8" x14ac:dyDescent="0.25">
      <c r="A9" s="1" t="s">
        <v>4113</v>
      </c>
      <c r="B9" s="1" t="s">
        <v>8043</v>
      </c>
      <c r="C9">
        <v>2199848</v>
      </c>
      <c r="D9">
        <v>2170571</v>
      </c>
      <c r="E9">
        <v>19859</v>
      </c>
      <c r="F9" s="2">
        <f>100*Table_0[[#This Row],[Guariti]]/(SUMIFS('Comuni.xlxs'!$D$2:$D$7915,'Comuni.xlxs'!$B$2:$B$7915,Table_0[[#This Row],[Regione]]))</f>
        <v>49.988565532854231</v>
      </c>
      <c r="G9" s="2">
        <f>100*Table_0[[#This Row],[Deceduti]]/(SUMIFS('Comuni.xlxs'!$D$2:$D$7915,'Comuni.xlxs'!$B$2:$B$7915,Table_0[[#This Row],[Regione]]))</f>
        <v>0.45735565568550957</v>
      </c>
      <c r="H9">
        <f>(SUMIFS('Comuni.xlxs'!$D$2:$D$7915,'Comuni.xlxs'!$B$2:$B$7915,Table_0[[#This Row],[Regione]]))</f>
        <v>4342135</v>
      </c>
    </row>
    <row r="10" spans="1:8" x14ac:dyDescent="0.25">
      <c r="A10" s="1" t="s">
        <v>4451</v>
      </c>
      <c r="B10" s="1" t="s">
        <v>8044</v>
      </c>
      <c r="C10">
        <v>1642975</v>
      </c>
      <c r="D10">
        <v>1625600</v>
      </c>
      <c r="E10">
        <v>12293</v>
      </c>
      <c r="F10" s="2">
        <f>100*Table_0[[#This Row],[Guariti]]/(SUMIFS('Comuni.xlxs'!$D$2:$D$7915,'Comuni.xlxs'!$B$2:$B$7915,Table_0[[#This Row],[Regione]]))</f>
        <v>44.267717298776049</v>
      </c>
      <c r="G10" s="2">
        <f>100*Table_0[[#This Row],[Deceduti]]/(SUMIFS('Comuni.xlxs'!$D$2:$D$7915,'Comuni.xlxs'!$B$2:$B$7915,Table_0[[#This Row],[Regione]]))</f>
        <v>0.33475827310153417</v>
      </c>
      <c r="H10">
        <f>(SUMIFS('Comuni.xlxs'!$D$2:$D$7915,'Comuni.xlxs'!$B$2:$B$7915,Table_0[[#This Row],[Regione]]))</f>
        <v>3672202</v>
      </c>
    </row>
    <row r="11" spans="1:8" x14ac:dyDescent="0.25">
      <c r="A11" s="1" t="s">
        <v>4735</v>
      </c>
      <c r="B11" s="1" t="s">
        <v>8044</v>
      </c>
      <c r="C11">
        <v>455875</v>
      </c>
      <c r="D11">
        <v>450837</v>
      </c>
      <c r="E11">
        <v>2519</v>
      </c>
      <c r="F11" s="2">
        <f>100*Table_0[[#This Row],[Guariti]]/(SUMIFS('Comuni.xlxs'!$D$2:$D$7915,'Comuni.xlxs'!$B$2:$B$7915,Table_0[[#This Row],[Regione]]))</f>
        <v>50.984203883890402</v>
      </c>
      <c r="G11" s="2">
        <f>100*Table_0[[#This Row],[Deceduti]]/(SUMIFS('Comuni.xlxs'!$D$2:$D$7915,'Comuni.xlxs'!$B$2:$B$7915,Table_0[[#This Row],[Regione]]))</f>
        <v>0.28486838831666417</v>
      </c>
      <c r="H11">
        <f>(SUMIFS('Comuni.xlxs'!$D$2:$D$7915,'Comuni.xlxs'!$B$2:$B$7915,Table_0[[#This Row],[Regione]]))</f>
        <v>884268</v>
      </c>
    </row>
    <row r="12" spans="1:8" x14ac:dyDescent="0.25">
      <c r="A12" s="1" t="s">
        <v>4830</v>
      </c>
      <c r="B12" s="1" t="s">
        <v>8044</v>
      </c>
      <c r="C12">
        <v>732570</v>
      </c>
      <c r="D12">
        <v>727781</v>
      </c>
      <c r="E12">
        <v>4504</v>
      </c>
      <c r="F12" s="2">
        <f>100*Table_0[[#This Row],[Guariti]]/(SUMIFS('Comuni.xlxs'!$D$2:$D$7915,'Comuni.xlxs'!$B$2:$B$7915,Table_0[[#This Row],[Regione]]))</f>
        <v>47.218064527849201</v>
      </c>
      <c r="G12" s="2">
        <f>100*Table_0[[#This Row],[Deceduti]]/(SUMIFS('Comuni.xlxs'!$D$2:$D$7915,'Comuni.xlxs'!$B$2:$B$7915,Table_0[[#This Row],[Regione]]))</f>
        <v>0.29221725029017354</v>
      </c>
      <c r="H12">
        <f>(SUMIFS('Comuni.xlxs'!$D$2:$D$7915,'Comuni.xlxs'!$B$2:$B$7915,Table_0[[#This Row],[Regione]]))</f>
        <v>1541319</v>
      </c>
    </row>
    <row r="13" spans="1:8" x14ac:dyDescent="0.25">
      <c r="A13" s="1" t="s">
        <v>5063</v>
      </c>
      <c r="B13" s="1" t="s">
        <v>8044</v>
      </c>
      <c r="C13">
        <v>2498960</v>
      </c>
      <c r="D13">
        <v>2438883</v>
      </c>
      <c r="E13">
        <v>13122</v>
      </c>
      <c r="F13" s="2">
        <f>100*Table_0[[#This Row],[Guariti]]/(SUMIFS('Comuni.xlxs'!$D$2:$D$7915,'Comuni.xlxs'!$B$2:$B$7915,Table_0[[#This Row],[Regione]]))</f>
        <v>44.320071322575103</v>
      </c>
      <c r="G13" s="2">
        <f>100*Table_0[[#This Row],[Deceduti]]/(SUMIFS('Comuni.xlxs'!$D$2:$D$7915,'Comuni.xlxs'!$B$2:$B$7915,Table_0[[#This Row],[Regione]]))</f>
        <v>0.23845669345139986</v>
      </c>
      <c r="H13">
        <f>(SUMIFS('Comuni.xlxs'!$D$2:$D$7915,'Comuni.xlxs'!$B$2:$B$7915,Table_0[[#This Row],[Regione]]))</f>
        <v>5502886</v>
      </c>
    </row>
    <row r="14" spans="1:8" x14ac:dyDescent="0.25">
      <c r="A14" s="1" t="s">
        <v>5447</v>
      </c>
      <c r="B14" s="1" t="s">
        <v>8045</v>
      </c>
      <c r="C14">
        <v>681425</v>
      </c>
      <c r="D14">
        <v>668758</v>
      </c>
      <c r="E14">
        <v>4041</v>
      </c>
      <c r="F14" s="2">
        <f>100*Table_0[[#This Row],[Guariti]]/(SUMIFS('Comuni.xlxs'!$D$2:$D$7915,'Comuni.xlxs'!$B$2:$B$7915,Table_0[[#This Row],[Regione]]))</f>
        <v>51.155312171797178</v>
      </c>
      <c r="G14" s="2">
        <f>100*Table_0[[#This Row],[Deceduti]]/(SUMIFS('Comuni.xlxs'!$D$2:$D$7915,'Comuni.xlxs'!$B$2:$B$7915,Table_0[[#This Row],[Regione]]))</f>
        <v>0.30910825214237797</v>
      </c>
      <c r="H14">
        <f>(SUMIFS('Comuni.xlxs'!$D$2:$D$7915,'Comuni.xlxs'!$B$2:$B$7915,Table_0[[#This Row],[Regione]]))</f>
        <v>1307309</v>
      </c>
    </row>
    <row r="15" spans="1:8" x14ac:dyDescent="0.25">
      <c r="A15" s="1" t="s">
        <v>5757</v>
      </c>
      <c r="B15" s="1" t="s">
        <v>8045</v>
      </c>
      <c r="C15">
        <v>104688</v>
      </c>
      <c r="D15">
        <v>102635</v>
      </c>
      <c r="E15">
        <v>778</v>
      </c>
      <c r="F15" s="2">
        <f>100*Table_0[[#This Row],[Guariti]]/(SUMIFS('Comuni.xlxs'!$D$2:$D$7915,'Comuni.xlxs'!$B$2:$B$7915,Table_0[[#This Row],[Regione]]))</f>
        <v>32.721736912580504</v>
      </c>
      <c r="G15" s="2">
        <f>100*Table_0[[#This Row],[Deceduti]]/(SUMIFS('Comuni.xlxs'!$D$2:$D$7915,'Comuni.xlxs'!$B$2:$B$7915,Table_0[[#This Row],[Regione]]))</f>
        <v>0.24803927819932411</v>
      </c>
      <c r="H15">
        <f>(SUMIFS('Comuni.xlxs'!$D$2:$D$7915,'Comuni.xlxs'!$B$2:$B$7915,Table_0[[#This Row],[Regione]]))</f>
        <v>313660</v>
      </c>
    </row>
    <row r="16" spans="1:8" x14ac:dyDescent="0.25">
      <c r="A16" s="1" t="s">
        <v>5895</v>
      </c>
      <c r="B16" s="1" t="s">
        <v>8045</v>
      </c>
      <c r="C16">
        <v>2524670</v>
      </c>
      <c r="D16">
        <v>2482123</v>
      </c>
      <c r="E16">
        <v>12061</v>
      </c>
      <c r="F16" s="2">
        <f>100*Table_0[[#This Row],[Guariti]]/(SUMIFS('Comuni.xlxs'!$D$2:$D$7915,'Comuni.xlxs'!$B$2:$B$7915,Table_0[[#This Row],[Regione]]))</f>
        <v>43.041525557457241</v>
      </c>
      <c r="G16" s="2">
        <f>100*Table_0[[#This Row],[Deceduti]]/(SUMIFS('Comuni.xlxs'!$D$2:$D$7915,'Comuni.xlxs'!$B$2:$B$7915,Table_0[[#This Row],[Regione]]))</f>
        <v>0.20914509061335471</v>
      </c>
      <c r="H16">
        <f>(SUMIFS('Comuni.xlxs'!$D$2:$D$7915,'Comuni.xlxs'!$B$2:$B$7915,Table_0[[#This Row],[Regione]]))</f>
        <v>5766810</v>
      </c>
    </row>
    <row r="17" spans="1:8" x14ac:dyDescent="0.25">
      <c r="A17" s="1" t="s">
        <v>6451</v>
      </c>
      <c r="B17" s="1" t="s">
        <v>8045</v>
      </c>
      <c r="C17">
        <v>1671467</v>
      </c>
      <c r="D17">
        <v>1653592</v>
      </c>
      <c r="E17">
        <v>9926</v>
      </c>
      <c r="F17" s="2">
        <f>100*Table_0[[#This Row],[Guariti]]/(SUMIFS('Comuni.xlxs'!$D$2:$D$7915,'Comuni.xlxs'!$B$2:$B$7915,Table_0[[#This Row],[Regione]]))</f>
        <v>40.803579756628267</v>
      </c>
      <c r="G17" s="2">
        <f>100*Table_0[[#This Row],[Deceduti]]/(SUMIFS('Comuni.xlxs'!$D$2:$D$7915,'Comuni.xlxs'!$B$2:$B$7915,Table_0[[#This Row],[Regione]]))</f>
        <v>0.24493123616000331</v>
      </c>
      <c r="H17">
        <f>(SUMIFS('Comuni.xlxs'!$D$2:$D$7915,'Comuni.xlxs'!$B$2:$B$7915,Table_0[[#This Row],[Regione]]))</f>
        <v>4052566</v>
      </c>
    </row>
    <row r="18" spans="1:8" x14ac:dyDescent="0.25">
      <c r="A18" s="1" t="s">
        <v>6714</v>
      </c>
      <c r="B18" s="1" t="s">
        <v>8045</v>
      </c>
      <c r="C18">
        <v>201997</v>
      </c>
      <c r="D18">
        <v>191479</v>
      </c>
      <c r="E18">
        <v>1048</v>
      </c>
      <c r="F18" s="2">
        <f>100*Table_0[[#This Row],[Guariti]]/(SUMIFS('Comuni.xlxs'!$D$2:$D$7915,'Comuni.xlxs'!$B$2:$B$7915,Table_0[[#This Row],[Regione]]))</f>
        <v>33.125791473195441</v>
      </c>
      <c r="G18" s="2">
        <f>100*Table_0[[#This Row],[Deceduti]]/(SUMIFS('Comuni.xlxs'!$D$2:$D$7915,'Comuni.xlxs'!$B$2:$B$7915,Table_0[[#This Row],[Regione]]))</f>
        <v>0.18130358662782248</v>
      </c>
      <c r="H18">
        <f>(SUMIFS('Comuni.xlxs'!$D$2:$D$7915,'Comuni.xlxs'!$B$2:$B$7915,Table_0[[#This Row],[Regione]]))</f>
        <v>578036</v>
      </c>
    </row>
    <row r="19" spans="1:8" x14ac:dyDescent="0.25">
      <c r="A19" s="1" t="s">
        <v>6848</v>
      </c>
      <c r="B19" s="1" t="s">
        <v>8045</v>
      </c>
      <c r="C19">
        <v>650481</v>
      </c>
      <c r="D19">
        <v>643757</v>
      </c>
      <c r="E19">
        <v>3596</v>
      </c>
      <c r="F19" s="2">
        <f>100*Table_0[[#This Row],[Guariti]]/(SUMIFS('Comuni.xlxs'!$D$2:$D$7915,'Comuni.xlxs'!$B$2:$B$7915,Table_0[[#This Row],[Regione]]))</f>
        <v>32.860672264618053</v>
      </c>
      <c r="G19" s="2">
        <f>100*Table_0[[#This Row],[Deceduti]]/(SUMIFS('Comuni.xlxs'!$D$2:$D$7915,'Comuni.xlxs'!$B$2:$B$7915,Table_0[[#This Row],[Regione]]))</f>
        <v>0.1835583573670912</v>
      </c>
      <c r="H19">
        <f>(SUMIFS('Comuni.xlxs'!$D$2:$D$7915,'Comuni.xlxs'!$B$2:$B$7915,Table_0[[#This Row],[Regione]]))</f>
        <v>1959050</v>
      </c>
    </row>
    <row r="20" spans="1:8" x14ac:dyDescent="0.25">
      <c r="A20" s="1" t="s">
        <v>7258</v>
      </c>
      <c r="B20" s="1" t="s">
        <v>8046</v>
      </c>
      <c r="C20">
        <v>1833392</v>
      </c>
      <c r="D20">
        <v>1818423</v>
      </c>
      <c r="E20">
        <v>12944</v>
      </c>
      <c r="F20" s="2">
        <f>100*Table_0[[#This Row],[Guariti]]/(SUMIFS('Comuni.xlxs'!$D$2:$D$7915,'Comuni.xlxs'!$B$2:$B$7915,Table_0[[#This Row],[Regione]]))</f>
        <v>36.347349459433964</v>
      </c>
      <c r="G20" s="2">
        <f>100*Table_0[[#This Row],[Deceduti]]/(SUMIFS('Comuni.xlxs'!$D$2:$D$7915,'Comuni.xlxs'!$B$2:$B$7915,Table_0[[#This Row],[Regione]]))</f>
        <v>0.25872972977294789</v>
      </c>
      <c r="H20">
        <f>(SUMIFS('Comuni.xlxs'!$D$2:$D$7915,'Comuni.xlxs'!$B$2:$B$7915,Table_0[[#This Row],[Regione]]))</f>
        <v>5002904</v>
      </c>
    </row>
    <row r="21" spans="1:8" x14ac:dyDescent="0.25">
      <c r="A21" s="1" t="s">
        <v>7658</v>
      </c>
      <c r="B21" s="1" t="s">
        <v>8046</v>
      </c>
      <c r="C21">
        <v>525277</v>
      </c>
      <c r="D21">
        <v>513189</v>
      </c>
      <c r="E21">
        <v>2975</v>
      </c>
      <c r="F21" s="2">
        <f>100*Table_0[[#This Row],[Guariti]]/(SUMIFS('Comuni.xlxs'!$D$2:$D$7915,'Comuni.xlxs'!$B$2:$B$7915,Table_0[[#This Row],[Regione]]))</f>
        <v>31.304190288661076</v>
      </c>
      <c r="G21" s="2">
        <f>100*Table_0[[#This Row],[Deceduti]]/(SUMIFS('Comuni.xlxs'!$D$2:$D$7915,'Comuni.xlxs'!$B$2:$B$7915,Table_0[[#This Row],[Regione]]))</f>
        <v>0.18147303646174548</v>
      </c>
      <c r="H21">
        <f>(SUMIFS('Comuni.xlxs'!$D$2:$D$7915,'Comuni.xlxs'!$B$2:$B$7915,Table_0[[#This Row],[Regione]]))</f>
        <v>1639362</v>
      </c>
    </row>
    <row r="24" spans="1:8" ht="18" thickBot="1" x14ac:dyDescent="0.35">
      <c r="A24" s="5" t="s">
        <v>8041</v>
      </c>
      <c r="B24" s="5" t="s">
        <v>8057</v>
      </c>
      <c r="C24" s="5" t="s">
        <v>8052</v>
      </c>
      <c r="D24" s="5" t="s">
        <v>8053</v>
      </c>
      <c r="E24" s="4"/>
    </row>
    <row r="25" spans="1:8" ht="18.75" thickTop="1" thickBot="1" x14ac:dyDescent="0.35">
      <c r="A25" s="5" t="s">
        <v>8042</v>
      </c>
      <c r="B25" s="6">
        <f>SUMIFS(Table_0[Totale contagiati],Table_0[Ripartizione geografica],$A25)</f>
        <v>6838505</v>
      </c>
      <c r="C25" s="7">
        <f>SUMIFS(Table_0[Guariti],Table_0[Ripartizione geografica],$A25)</f>
        <v>6698885</v>
      </c>
      <c r="D25" s="6">
        <f>SUMIFS(Table_0[Deceduti],Table_0[Ripartizione geografica],$A25)</f>
        <v>67509</v>
      </c>
      <c r="E25" s="3"/>
      <c r="F25" s="3"/>
    </row>
    <row r="26" spans="1:8" ht="18.75" thickTop="1" thickBot="1" x14ac:dyDescent="0.35">
      <c r="A26" s="5" t="s">
        <v>8043</v>
      </c>
      <c r="B26" s="6">
        <f>SUMIFS(Table_0[Totale contagiati],Table_0[Ripartizione geografica],$A26)</f>
        <v>6168603</v>
      </c>
      <c r="C26" s="7">
        <f>SUMIFS(Table_0[Guariti],Table_0[Ripartizione geografica],$A26)</f>
        <v>6096274</v>
      </c>
      <c r="D26" s="6">
        <f>SUMIFS(Table_0[Deceduti],Table_0[Ripartizione geografica],$A26)</f>
        <v>46748</v>
      </c>
      <c r="E26" s="3"/>
      <c r="F26" s="3"/>
    </row>
    <row r="27" spans="1:8" ht="18.75" thickTop="1" thickBot="1" x14ac:dyDescent="0.35">
      <c r="A27" s="5" t="s">
        <v>8044</v>
      </c>
      <c r="B27" s="6">
        <f>SUMIFS(Table_0[Totale contagiati],Table_0[Ripartizione geografica],$A27)</f>
        <v>5330380</v>
      </c>
      <c r="C27" s="7">
        <f>SUMIFS(Table_0[Guariti],Table_0[Ripartizione geografica],$A27)</f>
        <v>5243101</v>
      </c>
      <c r="D27" s="6">
        <f>SUMIFS(Table_0[Deceduti],Table_0[Ripartizione geografica],$A27)</f>
        <v>32438</v>
      </c>
      <c r="E27" s="3"/>
      <c r="F27" s="3"/>
    </row>
    <row r="28" spans="1:8" ht="18.75" thickTop="1" thickBot="1" x14ac:dyDescent="0.35">
      <c r="A28" s="5" t="s">
        <v>8045</v>
      </c>
      <c r="B28" s="6">
        <f>SUMIFS(Table_0[Totale contagiati],Table_0[Ripartizione geografica],$A28)</f>
        <v>5834728</v>
      </c>
      <c r="C28" s="7">
        <f>SUMIFS(Table_0[Guariti],Table_0[Ripartizione geografica],$A28)</f>
        <v>5742344</v>
      </c>
      <c r="D28" s="6">
        <f>SUMIFS(Table_0[Deceduti],Table_0[Ripartizione geografica],$A28)</f>
        <v>31450</v>
      </c>
      <c r="E28" s="3"/>
      <c r="F28" s="3"/>
    </row>
    <row r="29" spans="1:8" ht="18.75" thickTop="1" thickBot="1" x14ac:dyDescent="0.35">
      <c r="A29" s="5" t="s">
        <v>8046</v>
      </c>
      <c r="B29" s="6">
        <f>SUMIFS(Table_0[Totale contagiati],Table_0[Ripartizione geografica],$A29)</f>
        <v>2358669</v>
      </c>
      <c r="C29" s="7">
        <f>SUMIFS(Table_0[Guariti],Table_0[Ripartizione geografica],$A29)</f>
        <v>2331612</v>
      </c>
      <c r="D29" s="6">
        <f>SUMIFS(Table_0[Deceduti],Table_0[Ripartizione geografica],$A29)</f>
        <v>15919</v>
      </c>
      <c r="E29" s="3"/>
      <c r="F29" s="3"/>
    </row>
    <row r="30" spans="1:8" ht="15.75" thickTop="1" x14ac:dyDescent="0.25"/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0A92-57F9-43DB-82CF-8D2F6726698B}">
  <sheetPr>
    <tabColor theme="8" tint="0.39997558519241921"/>
  </sheetPr>
  <dimension ref="A1:L7916"/>
  <sheetViews>
    <sheetView topLeftCell="A28" zoomScale="90" zoomScaleNormal="90" zoomScaleSheetLayoutView="90" workbookViewId="0">
      <selection activeCell="A2" sqref="A2"/>
    </sheetView>
  </sheetViews>
  <sheetFormatPr defaultRowHeight="15" x14ac:dyDescent="0.25"/>
  <cols>
    <col min="1" max="1" width="54.28515625" bestFit="1" customWidth="1"/>
    <col min="2" max="2" width="27" bestFit="1" customWidth="1"/>
    <col min="3" max="3" width="21.85546875" bestFit="1" customWidth="1"/>
    <col min="4" max="4" width="18.42578125" bestFit="1" customWidth="1"/>
    <col min="5" max="5" width="26.7109375" customWidth="1"/>
    <col min="6" max="6" width="26.140625" bestFit="1" customWidth="1"/>
    <col min="7" max="7" width="14.28515625" bestFit="1" customWidth="1"/>
    <col min="8" max="8" width="17.7109375" customWidth="1"/>
    <col min="9" max="9" width="24.85546875" bestFit="1" customWidth="1"/>
    <col min="10" max="10" width="8.85546875" bestFit="1" customWidth="1"/>
    <col min="11" max="11" width="9.42578125" bestFit="1" customWidth="1"/>
    <col min="12" max="1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8049</v>
      </c>
      <c r="F1" t="s">
        <v>8050</v>
      </c>
      <c r="G1" t="s">
        <v>8047</v>
      </c>
      <c r="H1" t="s">
        <v>8048</v>
      </c>
      <c r="I1" t="s">
        <v>8041</v>
      </c>
      <c r="J1" t="s">
        <v>8051</v>
      </c>
      <c r="K1" t="s">
        <v>8052</v>
      </c>
      <c r="L1" t="s">
        <v>8053</v>
      </c>
    </row>
    <row r="2" spans="1:12" x14ac:dyDescent="0.25">
      <c r="A2" s="1" t="s">
        <v>4</v>
      </c>
      <c r="B2" s="1" t="s">
        <v>8</v>
      </c>
      <c r="C2" s="1" t="s">
        <v>5</v>
      </c>
      <c r="D2">
        <v>2644</v>
      </c>
      <c r="E2">
        <f>100*Comuni[[#This Row],[Popolazione2011]]/$D$7916</f>
        <v>4.6133328284956006E-3</v>
      </c>
      <c r="F2">
        <f>100*Comuni[[#This Row],[Popolazione2011]]/(SUMIFS($D$2:$D$7916,$B$2:$B$7916,"Piemonte"))</f>
        <v>6.0587783999508697E-2</v>
      </c>
      <c r="G2" t="b">
        <f>IF(Comuni[[#This Row],[Popolazione2011]]&gt;300000,"MAGGIORE")</f>
        <v>0</v>
      </c>
      <c r="H2">
        <f>100*Comuni[[#This Row],[Popolazione2011]]/(SUMIFS($D$2:$D$7916,$B$2:$B$7916,"Piemonte"))</f>
        <v>6.0587783999508697E-2</v>
      </c>
      <c r="I2" s="1" t="str">
        <f>_xlfn.XLOOKUP(Comuni[[#This Row],[Regione]],Ripartizione_geografica[Regione],Ripartizione_geografica[Ripartizione geografica],,0)</f>
        <v>Nord-ovest</v>
      </c>
      <c r="J2" s="1">
        <f>_xlfn.XLOOKUP(Comuni[[#This Row],[Regione]],Table_0[Regione],Table_0[Totale contagiati],,0)</f>
        <v>1792955</v>
      </c>
      <c r="K2" s="1">
        <f>_xlfn.XLOOKUP(Comuni[[#This Row],[Regione]],Table_0[Regione],Table_0[Guariti],,0)</f>
        <v>1725727</v>
      </c>
      <c r="L2" s="1">
        <f>_xlfn.XLOOKUP(Comuni[[#This Row],[Regione]],Table_0[Regione],Table_0[Deceduti],,0)</f>
        <v>13899</v>
      </c>
    </row>
    <row r="3" spans="1:12" x14ac:dyDescent="0.25">
      <c r="A3" s="1" t="s">
        <v>6</v>
      </c>
      <c r="B3" s="1" t="s">
        <v>8</v>
      </c>
      <c r="C3" s="1" t="s">
        <v>5</v>
      </c>
      <c r="D3">
        <v>3819</v>
      </c>
      <c r="E3">
        <f>100*Comuni[[#This Row],[Popolazione2011]]/$D$7916</f>
        <v>6.6635091043966335E-3</v>
      </c>
      <c r="F3">
        <f>100*Comuni[[#This Row],[Popolazione2011]]/(SUMIFS($D$2:$D$7916,$B$2:$B$7916,"Piemonte"))</f>
        <v>8.7513141866158745E-2</v>
      </c>
      <c r="G3" t="b">
        <f>IF(Comuni[[#This Row],[Popolazione2011]]&gt;300000,"MAGGIORE")</f>
        <v>0</v>
      </c>
      <c r="H3">
        <f>100*Comuni[[#This Row],[Popolazione2011]]/(SUMIFS($D$2:$D$7916,$B$2:$B$7916,"Piemonte"))</f>
        <v>8.7513141866158745E-2</v>
      </c>
      <c r="I3" s="1" t="str">
        <f>_xlfn.XLOOKUP(Comuni[[#This Row],[Regione]],Ripartizione_geografica[Regione],Ripartizione_geografica[Ripartizione geografica],,0)</f>
        <v>Nord-ovest</v>
      </c>
      <c r="J3" s="1">
        <f>_xlfn.XLOOKUP(Comuni[[#This Row],[Regione]],Table_0[Regione],Table_0[Totale contagiati],,0)</f>
        <v>1792955</v>
      </c>
      <c r="K3" s="1">
        <f>_xlfn.XLOOKUP(Comuni[[#This Row],[Regione]],Table_0[Regione],Table_0[Guariti],,0)</f>
        <v>1725727</v>
      </c>
      <c r="L3" s="1">
        <f>_xlfn.XLOOKUP(Comuni[[#This Row],[Regione]],Table_0[Regione],Table_0[Deceduti],,0)</f>
        <v>13899</v>
      </c>
    </row>
    <row r="4" spans="1:12" x14ac:dyDescent="0.25">
      <c r="A4" s="1" t="s">
        <v>7</v>
      </c>
      <c r="B4" s="1" t="s">
        <v>8</v>
      </c>
      <c r="C4" s="1" t="s">
        <v>5</v>
      </c>
      <c r="D4">
        <v>462</v>
      </c>
      <c r="E4">
        <f>100*Comuni[[#This Row],[Popolazione2011]]/$D$7916</f>
        <v>8.0611186337555506E-4</v>
      </c>
      <c r="F4">
        <f>100*Comuni[[#This Row],[Popolazione2011]]/(SUMIFS($D$2:$D$7916,$B$2:$B$7916,"Piemonte"))</f>
        <v>1.0586821561184954E-2</v>
      </c>
      <c r="G4" t="b">
        <f>IF(Comuni[[#This Row],[Popolazione2011]]&gt;300000,"MAGGIORE")</f>
        <v>0</v>
      </c>
      <c r="H4">
        <f>100*Comuni[[#This Row],[Popolazione2011]]/(SUMIFS($D$2:$D$7916,$B$2:$B$7916,"Piemonte"))</f>
        <v>1.0586821561184954E-2</v>
      </c>
      <c r="I4" s="1" t="str">
        <f>_xlfn.XLOOKUP(Comuni[[#This Row],[Regione]],Ripartizione_geografica[Regione],Ripartizione_geografica[Ripartizione geografica],,0)</f>
        <v>Nord-ovest</v>
      </c>
      <c r="J4" s="1">
        <f>_xlfn.XLOOKUP(Comuni[[#This Row],[Regione]],Table_0[Regione],Table_0[Totale contagiati],,0)</f>
        <v>1792955</v>
      </c>
      <c r="K4" s="1">
        <f>_xlfn.XLOOKUP(Comuni[[#This Row],[Regione]],Table_0[Regione],Table_0[Guariti],,0)</f>
        <v>1725727</v>
      </c>
      <c r="L4" s="1">
        <f>_xlfn.XLOOKUP(Comuni[[#This Row],[Regione]],Table_0[Regione],Table_0[Deceduti],,0)</f>
        <v>13899</v>
      </c>
    </row>
    <row r="5" spans="1:12" x14ac:dyDescent="0.25">
      <c r="A5" s="1" t="s">
        <v>9</v>
      </c>
      <c r="B5" s="1" t="s">
        <v>8</v>
      </c>
      <c r="C5" s="1" t="s">
        <v>5</v>
      </c>
      <c r="D5">
        <v>1791</v>
      </c>
      <c r="E5">
        <f>100*Comuni[[#This Row],[Popolazione2011]]/$D$7916</f>
        <v>3.1249920937351061E-3</v>
      </c>
      <c r="F5">
        <f>100*Comuni[[#This Row],[Popolazione2011]]/(SUMIFS($D$2:$D$7916,$B$2:$B$7916,"Piemonte"))</f>
        <v>4.1041119948229982E-2</v>
      </c>
      <c r="G5" t="b">
        <f>IF(Comuni[[#This Row],[Popolazione2011]]&gt;300000,"MAGGIORE")</f>
        <v>0</v>
      </c>
      <c r="H5">
        <f>100*Comuni[[#This Row],[Popolazione2011]]/(SUMIFS($D$2:$D$7916,$B$2:$B$7916,"Piemonte"))</f>
        <v>4.1041119948229982E-2</v>
      </c>
      <c r="I5" s="1" t="str">
        <f>_xlfn.XLOOKUP(Comuni[[#This Row],[Regione]],Ripartizione_geografica[Regione],Ripartizione_geografica[Ripartizione geografica],,0)</f>
        <v>Nord-ovest</v>
      </c>
      <c r="J5" s="1">
        <f>_xlfn.XLOOKUP(Comuni[[#This Row],[Regione]],Table_0[Regione],Table_0[Totale contagiati],,0)</f>
        <v>1792955</v>
      </c>
      <c r="K5" s="1">
        <f>_xlfn.XLOOKUP(Comuni[[#This Row],[Regione]],Table_0[Regione],Table_0[Guariti],,0)</f>
        <v>1725727</v>
      </c>
      <c r="L5" s="1">
        <f>_xlfn.XLOOKUP(Comuni[[#This Row],[Regione]],Table_0[Regione],Table_0[Deceduti],,0)</f>
        <v>13899</v>
      </c>
    </row>
    <row r="6" spans="1:12" x14ac:dyDescent="0.25">
      <c r="A6" s="1" t="s">
        <v>10</v>
      </c>
      <c r="B6" s="1" t="s">
        <v>8</v>
      </c>
      <c r="C6" s="1" t="s">
        <v>5</v>
      </c>
      <c r="D6">
        <v>6303</v>
      </c>
      <c r="E6">
        <f>100*Comuni[[#This Row],[Popolazione2011]]/$D$7916</f>
        <v>1.0997668993195072E-2</v>
      </c>
      <c r="F6">
        <f>100*Comuni[[#This Row],[Popolazione2011]]/(SUMIFS($D$2:$D$7916,$B$2:$B$7916,"Piemonte"))</f>
        <v>0.14443449415616616</v>
      </c>
      <c r="G6" t="b">
        <f>IF(Comuni[[#This Row],[Popolazione2011]]&gt;300000,"MAGGIORE")</f>
        <v>0</v>
      </c>
      <c r="H6">
        <f>100*Comuni[[#This Row],[Popolazione2011]]/(SUMIFS($D$2:$D$7916,$B$2:$B$7916,"Piemonte"))</f>
        <v>0.14443449415616616</v>
      </c>
      <c r="I6" s="1" t="str">
        <f>_xlfn.XLOOKUP(Comuni[[#This Row],[Regione]],Ripartizione_geografica[Regione],Ripartizione_geografica[Ripartizione geografica],,0)</f>
        <v>Nord-ovest</v>
      </c>
      <c r="J6" s="1">
        <f>_xlfn.XLOOKUP(Comuni[[#This Row],[Regione]],Table_0[Regione],Table_0[Totale contagiati],,0)</f>
        <v>1792955</v>
      </c>
      <c r="K6" s="1">
        <f>_xlfn.XLOOKUP(Comuni[[#This Row],[Regione]],Table_0[Regione],Table_0[Guariti],,0)</f>
        <v>1725727</v>
      </c>
      <c r="L6" s="1">
        <f>_xlfn.XLOOKUP(Comuni[[#This Row],[Regione]],Table_0[Regione],Table_0[Deceduti],,0)</f>
        <v>13899</v>
      </c>
    </row>
    <row r="7" spans="1:12" x14ac:dyDescent="0.25">
      <c r="A7" s="1" t="s">
        <v>11</v>
      </c>
      <c r="B7" s="1" t="s">
        <v>8</v>
      </c>
      <c r="C7" s="1" t="s">
        <v>5</v>
      </c>
      <c r="D7">
        <v>277</v>
      </c>
      <c r="E7">
        <f>100*Comuni[[#This Row],[Popolazione2011]]/$D$7916</f>
        <v>4.8331815185071158E-4</v>
      </c>
      <c r="F7">
        <f>100*Comuni[[#This Row],[Popolazione2011]]/(SUMIFS($D$2:$D$7916,$B$2:$B$7916,"Piemonte"))</f>
        <v>6.3475098970740959E-3</v>
      </c>
      <c r="G7" t="b">
        <f>IF(Comuni[[#This Row],[Popolazione2011]]&gt;300000,"MAGGIORE")</f>
        <v>0</v>
      </c>
      <c r="H7">
        <f>100*Comuni[[#This Row],[Popolazione2011]]/(SUMIFS($D$2:$D$7916,$B$2:$B$7916,"Piemonte"))</f>
        <v>6.3475098970740959E-3</v>
      </c>
      <c r="I7" s="1" t="str">
        <f>_xlfn.XLOOKUP(Comuni[[#This Row],[Regione]],Ripartizione_geografica[Regione],Ripartizione_geografica[Ripartizione geografica],,0)</f>
        <v>Nord-ovest</v>
      </c>
      <c r="J7" s="1">
        <f>_xlfn.XLOOKUP(Comuni[[#This Row],[Regione]],Table_0[Regione],Table_0[Totale contagiati],,0)</f>
        <v>1792955</v>
      </c>
      <c r="K7" s="1">
        <f>_xlfn.XLOOKUP(Comuni[[#This Row],[Regione]],Table_0[Regione],Table_0[Guariti],,0)</f>
        <v>1725727</v>
      </c>
      <c r="L7" s="1">
        <f>_xlfn.XLOOKUP(Comuni[[#This Row],[Regione]],Table_0[Regione],Table_0[Deceduti],,0)</f>
        <v>13899</v>
      </c>
    </row>
    <row r="8" spans="1:12" x14ac:dyDescent="0.25">
      <c r="A8" s="1" t="s">
        <v>12</v>
      </c>
      <c r="B8" s="1" t="s">
        <v>8</v>
      </c>
      <c r="C8" s="1" t="s">
        <v>5</v>
      </c>
      <c r="D8">
        <v>16893</v>
      </c>
      <c r="E8">
        <f>100*Comuni[[#This Row],[Popolazione2011]]/$D$7916</f>
        <v>2.9475427939400976E-2</v>
      </c>
      <c r="F8">
        <f>100*Comuni[[#This Row],[Popolazione2011]]/(SUMIFS($D$2:$D$7916,$B$2:$B$7916,"Piemonte"))</f>
        <v>0.38710644292878232</v>
      </c>
      <c r="G8" t="b">
        <f>IF(Comuni[[#This Row],[Popolazione2011]]&gt;300000,"MAGGIORE")</f>
        <v>0</v>
      </c>
      <c r="H8">
        <f>100*Comuni[[#This Row],[Popolazione2011]]/(SUMIFS($D$2:$D$7916,$B$2:$B$7916,"Piemonte"))</f>
        <v>0.38710644292878232</v>
      </c>
      <c r="I8" s="1" t="str">
        <f>_xlfn.XLOOKUP(Comuni[[#This Row],[Regione]],Ripartizione_geografica[Regione],Ripartizione_geografica[Ripartizione geografica],,0)</f>
        <v>Nord-ovest</v>
      </c>
      <c r="J8" s="1">
        <f>_xlfn.XLOOKUP(Comuni[[#This Row],[Regione]],Table_0[Regione],Table_0[Totale contagiati],,0)</f>
        <v>1792955</v>
      </c>
      <c r="K8" s="1">
        <f>_xlfn.XLOOKUP(Comuni[[#This Row],[Regione]],Table_0[Regione],Table_0[Guariti],,0)</f>
        <v>1725727</v>
      </c>
      <c r="L8" s="1">
        <f>_xlfn.XLOOKUP(Comuni[[#This Row],[Regione]],Table_0[Regione],Table_0[Deceduti],,0)</f>
        <v>13899</v>
      </c>
    </row>
    <row r="9" spans="1:12" x14ac:dyDescent="0.25">
      <c r="A9" s="1" t="s">
        <v>13</v>
      </c>
      <c r="B9" s="1" t="s">
        <v>8</v>
      </c>
      <c r="C9" s="1" t="s">
        <v>5</v>
      </c>
      <c r="D9">
        <v>1966</v>
      </c>
      <c r="E9">
        <f>100*Comuni[[#This Row],[Popolazione2011]]/$D$7916</f>
        <v>3.4303374965288769E-3</v>
      </c>
      <c r="F9">
        <f>100*Comuni[[#This Row],[Popolazione2011]]/(SUMIFS($D$2:$D$7916,$B$2:$B$7916,"Piemonte"))</f>
        <v>4.5051279630497015E-2</v>
      </c>
      <c r="G9" t="b">
        <f>IF(Comuni[[#This Row],[Popolazione2011]]&gt;300000,"MAGGIORE")</f>
        <v>0</v>
      </c>
      <c r="H9">
        <f>100*Comuni[[#This Row],[Popolazione2011]]/(SUMIFS($D$2:$D$7916,$B$2:$B$7916,"Piemonte"))</f>
        <v>4.5051279630497015E-2</v>
      </c>
      <c r="I9" s="1" t="str">
        <f>_xlfn.XLOOKUP(Comuni[[#This Row],[Regione]],Ripartizione_geografica[Regione],Ripartizione_geografica[Ripartizione geografica],,0)</f>
        <v>Nord-ovest</v>
      </c>
      <c r="J9" s="1">
        <f>_xlfn.XLOOKUP(Comuni[[#This Row],[Regione]],Table_0[Regione],Table_0[Totale contagiati],,0)</f>
        <v>1792955</v>
      </c>
      <c r="K9" s="1">
        <f>_xlfn.XLOOKUP(Comuni[[#This Row],[Regione]],Table_0[Regione],Table_0[Guariti],,0)</f>
        <v>1725727</v>
      </c>
      <c r="L9" s="1">
        <f>_xlfn.XLOOKUP(Comuni[[#This Row],[Regione]],Table_0[Regione],Table_0[Deceduti],,0)</f>
        <v>13899</v>
      </c>
    </row>
    <row r="10" spans="1:12" x14ac:dyDescent="0.25">
      <c r="A10" s="1" t="s">
        <v>14</v>
      </c>
      <c r="B10" s="1" t="s">
        <v>8</v>
      </c>
      <c r="C10" s="1" t="s">
        <v>5</v>
      </c>
      <c r="D10">
        <v>512</v>
      </c>
      <c r="E10">
        <f>100*Comuni[[#This Row],[Popolazione2011]]/$D$7916</f>
        <v>8.9335340703091814E-4</v>
      </c>
      <c r="F10">
        <f>100*Comuni[[#This Row],[Popolazione2011]]/(SUMIFS($D$2:$D$7916,$B$2:$B$7916,"Piemonte"))</f>
        <v>1.1732581470404105E-2</v>
      </c>
      <c r="G10" t="b">
        <f>IF(Comuni[[#This Row],[Popolazione2011]]&gt;300000,"MAGGIORE")</f>
        <v>0</v>
      </c>
      <c r="H10">
        <f>100*Comuni[[#This Row],[Popolazione2011]]/(SUMIFS($D$2:$D$7916,$B$2:$B$7916,"Piemonte"))</f>
        <v>1.1732581470404105E-2</v>
      </c>
      <c r="I10" s="1" t="str">
        <f>_xlfn.XLOOKUP(Comuni[[#This Row],[Regione]],Ripartizione_geografica[Regione],Ripartizione_geografica[Ripartizione geografica],,0)</f>
        <v>Nord-ovest</v>
      </c>
      <c r="J10" s="1">
        <f>_xlfn.XLOOKUP(Comuni[[#This Row],[Regione]],Table_0[Regione],Table_0[Totale contagiati],,0)</f>
        <v>1792955</v>
      </c>
      <c r="K10" s="1">
        <f>_xlfn.XLOOKUP(Comuni[[#This Row],[Regione]],Table_0[Regione],Table_0[Guariti],,0)</f>
        <v>1725727</v>
      </c>
      <c r="L10" s="1">
        <f>_xlfn.XLOOKUP(Comuni[[#This Row],[Regione]],Table_0[Regione],Table_0[Deceduti],,0)</f>
        <v>13899</v>
      </c>
    </row>
    <row r="11" spans="1:12" x14ac:dyDescent="0.25">
      <c r="A11" s="1" t="s">
        <v>15</v>
      </c>
      <c r="B11" s="1" t="s">
        <v>8</v>
      </c>
      <c r="C11" s="1" t="s">
        <v>5</v>
      </c>
      <c r="D11">
        <v>870</v>
      </c>
      <c r="E11">
        <f>100*Comuni[[#This Row],[Popolazione2011]]/$D$7916</f>
        <v>1.5180028596033178E-3</v>
      </c>
      <c r="F11">
        <f>100*Comuni[[#This Row],[Popolazione2011]]/(SUMIFS($D$2:$D$7916,$B$2:$B$7916,"Piemonte"))</f>
        <v>1.9936222420413225E-2</v>
      </c>
      <c r="G11" t="b">
        <f>IF(Comuni[[#This Row],[Popolazione2011]]&gt;300000,"MAGGIORE")</f>
        <v>0</v>
      </c>
      <c r="H11">
        <f>100*Comuni[[#This Row],[Popolazione2011]]/(SUMIFS($D$2:$D$7916,$B$2:$B$7916,"Piemonte"))</f>
        <v>1.9936222420413225E-2</v>
      </c>
      <c r="I11" s="1" t="str">
        <f>_xlfn.XLOOKUP(Comuni[[#This Row],[Regione]],Ripartizione_geografica[Regione],Ripartizione_geografica[Ripartizione geografica],,0)</f>
        <v>Nord-ovest</v>
      </c>
      <c r="J11" s="1">
        <f>_xlfn.XLOOKUP(Comuni[[#This Row],[Regione]],Table_0[Regione],Table_0[Totale contagiati],,0)</f>
        <v>1792955</v>
      </c>
      <c r="K11" s="1">
        <f>_xlfn.XLOOKUP(Comuni[[#This Row],[Regione]],Table_0[Regione],Table_0[Guariti],,0)</f>
        <v>1725727</v>
      </c>
      <c r="L11" s="1">
        <f>_xlfn.XLOOKUP(Comuni[[#This Row],[Regione]],Table_0[Regione],Table_0[Deceduti],,0)</f>
        <v>13899</v>
      </c>
    </row>
    <row r="12" spans="1:12" x14ac:dyDescent="0.25">
      <c r="A12" s="1" t="s">
        <v>16</v>
      </c>
      <c r="B12" s="1" t="s">
        <v>8</v>
      </c>
      <c r="C12" s="1" t="s">
        <v>5</v>
      </c>
      <c r="D12">
        <v>1039</v>
      </c>
      <c r="E12">
        <f>100*Comuni[[#This Row],[Popolazione2011]]/$D$7916</f>
        <v>1.8128792771584452E-3</v>
      </c>
      <c r="F12">
        <f>100*Comuni[[#This Row],[Popolazione2011]]/(SUMIFS($D$2:$D$7916,$B$2:$B$7916,"Piemonte"))</f>
        <v>2.3808890913573955E-2</v>
      </c>
      <c r="G12" t="b">
        <f>IF(Comuni[[#This Row],[Popolazione2011]]&gt;300000,"MAGGIORE")</f>
        <v>0</v>
      </c>
      <c r="H12">
        <f>100*Comuni[[#This Row],[Popolazione2011]]/(SUMIFS($D$2:$D$7916,$B$2:$B$7916,"Piemonte"))</f>
        <v>2.3808890913573955E-2</v>
      </c>
      <c r="I12" s="1" t="str">
        <f>_xlfn.XLOOKUP(Comuni[[#This Row],[Regione]],Ripartizione_geografica[Regione],Ripartizione_geografica[Ripartizione geografica],,0)</f>
        <v>Nord-ovest</v>
      </c>
      <c r="J12" s="1">
        <f>_xlfn.XLOOKUP(Comuni[[#This Row],[Regione]],Table_0[Regione],Table_0[Totale contagiati],,0)</f>
        <v>1792955</v>
      </c>
      <c r="K12" s="1">
        <f>_xlfn.XLOOKUP(Comuni[[#This Row],[Regione]],Table_0[Regione],Table_0[Guariti],,0)</f>
        <v>1725727</v>
      </c>
      <c r="L12" s="1">
        <f>_xlfn.XLOOKUP(Comuni[[#This Row],[Regione]],Table_0[Regione],Table_0[Deceduti],,0)</f>
        <v>13899</v>
      </c>
    </row>
    <row r="13" spans="1:12" x14ac:dyDescent="0.25">
      <c r="A13" s="1" t="s">
        <v>17</v>
      </c>
      <c r="B13" s="1" t="s">
        <v>8</v>
      </c>
      <c r="C13" s="1" t="s">
        <v>5</v>
      </c>
      <c r="D13">
        <v>12129</v>
      </c>
      <c r="E13">
        <f>100*Comuni[[#This Row],[Popolazione2011]]/$D$7916</f>
        <v>2.1163053659917979E-2</v>
      </c>
      <c r="F13">
        <f>100*Comuni[[#This Row],[Popolazione2011]]/(SUMIFS($D$2:$D$7916,$B$2:$B$7916,"Piemonte"))</f>
        <v>0.27793843877838159</v>
      </c>
      <c r="G13" t="b">
        <f>IF(Comuni[[#This Row],[Popolazione2011]]&gt;300000,"MAGGIORE")</f>
        <v>0</v>
      </c>
      <c r="H13">
        <f>100*Comuni[[#This Row],[Popolazione2011]]/(SUMIFS($D$2:$D$7916,$B$2:$B$7916,"Piemonte"))</f>
        <v>0.27793843877838159</v>
      </c>
      <c r="I13" s="1" t="str">
        <f>_xlfn.XLOOKUP(Comuni[[#This Row],[Regione]],Ripartizione_geografica[Regione],Ripartizione_geografica[Ripartizione geografica],,0)</f>
        <v>Nord-ovest</v>
      </c>
      <c r="J13" s="1">
        <f>_xlfn.XLOOKUP(Comuni[[#This Row],[Regione]],Table_0[Regione],Table_0[Totale contagiati],,0)</f>
        <v>1792955</v>
      </c>
      <c r="K13" s="1">
        <f>_xlfn.XLOOKUP(Comuni[[#This Row],[Regione]],Table_0[Regione],Table_0[Guariti],,0)</f>
        <v>1725727</v>
      </c>
      <c r="L13" s="1">
        <f>_xlfn.XLOOKUP(Comuni[[#This Row],[Regione]],Table_0[Regione],Table_0[Deceduti],,0)</f>
        <v>13899</v>
      </c>
    </row>
    <row r="14" spans="1:12" x14ac:dyDescent="0.25">
      <c r="A14" s="1" t="s">
        <v>18</v>
      </c>
      <c r="B14" s="1" t="s">
        <v>8</v>
      </c>
      <c r="C14" s="1" t="s">
        <v>5</v>
      </c>
      <c r="D14">
        <v>1347</v>
      </c>
      <c r="E14">
        <f>100*Comuni[[#This Row],[Popolazione2011]]/$D$7916</f>
        <v>2.3502871860754818E-3</v>
      </c>
      <c r="F14">
        <f>100*Comuni[[#This Row],[Popolazione2011]]/(SUMIFS($D$2:$D$7916,$B$2:$B$7916,"Piemonte"))</f>
        <v>3.0866771954363926E-2</v>
      </c>
      <c r="G14" t="b">
        <f>IF(Comuni[[#This Row],[Popolazione2011]]&gt;300000,"MAGGIORE")</f>
        <v>0</v>
      </c>
      <c r="H14">
        <f>100*Comuni[[#This Row],[Popolazione2011]]/(SUMIFS($D$2:$D$7916,$B$2:$B$7916,"Piemonte"))</f>
        <v>3.0866771954363926E-2</v>
      </c>
      <c r="I14" s="1" t="str">
        <f>_xlfn.XLOOKUP(Comuni[[#This Row],[Regione]],Ripartizione_geografica[Regione],Ripartizione_geografica[Ripartizione geografica],,0)</f>
        <v>Nord-ovest</v>
      </c>
      <c r="J14" s="1">
        <f>_xlfn.XLOOKUP(Comuni[[#This Row],[Regione]],Table_0[Regione],Table_0[Totale contagiati],,0)</f>
        <v>1792955</v>
      </c>
      <c r="K14" s="1">
        <f>_xlfn.XLOOKUP(Comuni[[#This Row],[Regione]],Table_0[Regione],Table_0[Guariti],,0)</f>
        <v>1725727</v>
      </c>
      <c r="L14" s="1">
        <f>_xlfn.XLOOKUP(Comuni[[#This Row],[Regione]],Table_0[Regione],Table_0[Deceduti],,0)</f>
        <v>13899</v>
      </c>
    </row>
    <row r="15" spans="1:12" x14ac:dyDescent="0.25">
      <c r="A15" s="1" t="s">
        <v>19</v>
      </c>
      <c r="B15" s="1" t="s">
        <v>8</v>
      </c>
      <c r="C15" s="1" t="s">
        <v>5</v>
      </c>
      <c r="D15">
        <v>816</v>
      </c>
      <c r="E15">
        <f>100*Comuni[[#This Row],[Popolazione2011]]/$D$7916</f>
        <v>1.4237819924555258E-3</v>
      </c>
      <c r="F15">
        <f>100*Comuni[[#This Row],[Popolazione2011]]/(SUMIFS($D$2:$D$7916,$B$2:$B$7916,"Piemonte"))</f>
        <v>1.8698801718456542E-2</v>
      </c>
      <c r="G15" t="b">
        <f>IF(Comuni[[#This Row],[Popolazione2011]]&gt;300000,"MAGGIORE")</f>
        <v>0</v>
      </c>
      <c r="H15">
        <f>100*Comuni[[#This Row],[Popolazione2011]]/(SUMIFS($D$2:$D$7916,$B$2:$B$7916,"Piemonte"))</f>
        <v>1.8698801718456542E-2</v>
      </c>
      <c r="I15" s="1" t="str">
        <f>_xlfn.XLOOKUP(Comuni[[#This Row],[Regione]],Ripartizione_geografica[Regione],Ripartizione_geografica[Ripartizione geografica],,0)</f>
        <v>Nord-ovest</v>
      </c>
      <c r="J15" s="1">
        <f>_xlfn.XLOOKUP(Comuni[[#This Row],[Regione]],Table_0[Regione],Table_0[Totale contagiati],,0)</f>
        <v>1792955</v>
      </c>
      <c r="K15" s="1">
        <f>_xlfn.XLOOKUP(Comuni[[#This Row],[Regione]],Table_0[Regione],Table_0[Guariti],,0)</f>
        <v>1725727</v>
      </c>
      <c r="L15" s="1">
        <f>_xlfn.XLOOKUP(Comuni[[#This Row],[Regione]],Table_0[Regione],Table_0[Deceduti],,0)</f>
        <v>13899</v>
      </c>
    </row>
    <row r="16" spans="1:12" x14ac:dyDescent="0.25">
      <c r="A16" s="1" t="s">
        <v>20</v>
      </c>
      <c r="B16" s="1" t="s">
        <v>8</v>
      </c>
      <c r="C16" s="1" t="s">
        <v>5</v>
      </c>
      <c r="D16">
        <v>3161</v>
      </c>
      <c r="E16">
        <f>100*Comuni[[#This Row],[Popolazione2011]]/$D$7916</f>
        <v>5.5154103898920554E-3</v>
      </c>
      <c r="F16">
        <f>100*Comuni[[#This Row],[Popolazione2011]]/(SUMIFS($D$2:$D$7916,$B$2:$B$7916,"Piemonte"))</f>
        <v>7.243494146083472E-2</v>
      </c>
      <c r="G16" t="b">
        <f>IF(Comuni[[#This Row],[Popolazione2011]]&gt;300000,"MAGGIORE")</f>
        <v>0</v>
      </c>
      <c r="H16">
        <f>100*Comuni[[#This Row],[Popolazione2011]]/(SUMIFS($D$2:$D$7916,$B$2:$B$7916,"Piemonte"))</f>
        <v>7.243494146083472E-2</v>
      </c>
      <c r="I16" s="1" t="str">
        <f>_xlfn.XLOOKUP(Comuni[[#This Row],[Regione]],Ripartizione_geografica[Regione],Ripartizione_geografica[Ripartizione geografica],,0)</f>
        <v>Nord-ovest</v>
      </c>
      <c r="J16" s="1">
        <f>_xlfn.XLOOKUP(Comuni[[#This Row],[Regione]],Table_0[Regione],Table_0[Totale contagiati],,0)</f>
        <v>1792955</v>
      </c>
      <c r="K16" s="1">
        <f>_xlfn.XLOOKUP(Comuni[[#This Row],[Regione]],Table_0[Regione],Table_0[Guariti],,0)</f>
        <v>1725727</v>
      </c>
      <c r="L16" s="1">
        <f>_xlfn.XLOOKUP(Comuni[[#This Row],[Regione]],Table_0[Regione],Table_0[Deceduti],,0)</f>
        <v>13899</v>
      </c>
    </row>
    <row r="17" spans="1:12" x14ac:dyDescent="0.25">
      <c r="A17" s="1" t="s">
        <v>21</v>
      </c>
      <c r="B17" s="1" t="s">
        <v>8</v>
      </c>
      <c r="C17" s="1" t="s">
        <v>5</v>
      </c>
      <c r="D17">
        <v>534</v>
      </c>
      <c r="E17">
        <f>100*Comuni[[#This Row],[Popolazione2011]]/$D$7916</f>
        <v>9.3173968623927786E-4</v>
      </c>
      <c r="F17">
        <f>100*Comuni[[#This Row],[Popolazione2011]]/(SUMIFS($D$2:$D$7916,$B$2:$B$7916,"Piemonte"))</f>
        <v>1.2236715830460531E-2</v>
      </c>
      <c r="G17" t="b">
        <f>IF(Comuni[[#This Row],[Popolazione2011]]&gt;300000,"MAGGIORE")</f>
        <v>0</v>
      </c>
      <c r="H17">
        <f>100*Comuni[[#This Row],[Popolazione2011]]/(SUMIFS($D$2:$D$7916,$B$2:$B$7916,"Piemonte"))</f>
        <v>1.2236715830460531E-2</v>
      </c>
      <c r="I17" s="1" t="str">
        <f>_xlfn.XLOOKUP(Comuni[[#This Row],[Regione]],Ripartizione_geografica[Regione],Ripartizione_geografica[Ripartizione geografica],,0)</f>
        <v>Nord-ovest</v>
      </c>
      <c r="J17" s="1">
        <f>_xlfn.XLOOKUP(Comuni[[#This Row],[Regione]],Table_0[Regione],Table_0[Totale contagiati],,0)</f>
        <v>1792955</v>
      </c>
      <c r="K17" s="1">
        <f>_xlfn.XLOOKUP(Comuni[[#This Row],[Regione]],Table_0[Regione],Table_0[Guariti],,0)</f>
        <v>1725727</v>
      </c>
      <c r="L17" s="1">
        <f>_xlfn.XLOOKUP(Comuni[[#This Row],[Regione]],Table_0[Regione],Table_0[Deceduti],,0)</f>
        <v>13899</v>
      </c>
    </row>
    <row r="18" spans="1:12" x14ac:dyDescent="0.25">
      <c r="A18" s="1" t="s">
        <v>22</v>
      </c>
      <c r="B18" s="1" t="s">
        <v>8</v>
      </c>
      <c r="C18" s="1" t="s">
        <v>5</v>
      </c>
      <c r="D18">
        <v>3783</v>
      </c>
      <c r="E18">
        <f>100*Comuni[[#This Row],[Popolazione2011]]/$D$7916</f>
        <v>6.6006951929647719E-3</v>
      </c>
      <c r="F18">
        <f>100*Comuni[[#This Row],[Popolazione2011]]/(SUMIFS($D$2:$D$7916,$B$2:$B$7916,"Piemonte"))</f>
        <v>8.6688194731520951E-2</v>
      </c>
      <c r="G18" t="b">
        <f>IF(Comuni[[#This Row],[Popolazione2011]]&gt;300000,"MAGGIORE")</f>
        <v>0</v>
      </c>
      <c r="H18">
        <f>100*Comuni[[#This Row],[Popolazione2011]]/(SUMIFS($D$2:$D$7916,$B$2:$B$7916,"Piemonte"))</f>
        <v>8.6688194731520951E-2</v>
      </c>
      <c r="I18" s="1" t="str">
        <f>_xlfn.XLOOKUP(Comuni[[#This Row],[Regione]],Ripartizione_geografica[Regione],Ripartizione_geografica[Ripartizione geografica],,0)</f>
        <v>Nord-ovest</v>
      </c>
      <c r="J18" s="1">
        <f>_xlfn.XLOOKUP(Comuni[[#This Row],[Regione]],Table_0[Regione],Table_0[Totale contagiati],,0)</f>
        <v>1792955</v>
      </c>
      <c r="K18" s="1">
        <f>_xlfn.XLOOKUP(Comuni[[#This Row],[Regione]],Table_0[Regione],Table_0[Guariti],,0)</f>
        <v>1725727</v>
      </c>
      <c r="L18" s="1">
        <f>_xlfn.XLOOKUP(Comuni[[#This Row],[Regione]],Table_0[Regione],Table_0[Deceduti],,0)</f>
        <v>13899</v>
      </c>
    </row>
    <row r="19" spans="1:12" x14ac:dyDescent="0.25">
      <c r="A19" s="1" t="s">
        <v>23</v>
      </c>
      <c r="B19" s="1" t="s">
        <v>8</v>
      </c>
      <c r="C19" s="1" t="s">
        <v>5</v>
      </c>
      <c r="D19">
        <v>95</v>
      </c>
      <c r="E19">
        <f>100*Comuni[[#This Row],[Popolazione2011]]/$D$7916</f>
        <v>1.6575893294518989E-4</v>
      </c>
      <c r="F19">
        <f>100*Comuni[[#This Row],[Popolazione2011]]/(SUMIFS($D$2:$D$7916,$B$2:$B$7916,"Piemonte"))</f>
        <v>2.1769438275163868E-3</v>
      </c>
      <c r="G19" t="b">
        <f>IF(Comuni[[#This Row],[Popolazione2011]]&gt;300000,"MAGGIORE")</f>
        <v>0</v>
      </c>
      <c r="H19">
        <f>100*Comuni[[#This Row],[Popolazione2011]]/(SUMIFS($D$2:$D$7916,$B$2:$B$7916,"Piemonte"))</f>
        <v>2.1769438275163868E-3</v>
      </c>
      <c r="I19" s="1" t="str">
        <f>_xlfn.XLOOKUP(Comuni[[#This Row],[Regione]],Ripartizione_geografica[Regione],Ripartizione_geografica[Ripartizione geografica],,0)</f>
        <v>Nord-ovest</v>
      </c>
      <c r="J19" s="1">
        <f>_xlfn.XLOOKUP(Comuni[[#This Row],[Regione]],Table_0[Regione],Table_0[Totale contagiati],,0)</f>
        <v>1792955</v>
      </c>
      <c r="K19" s="1">
        <f>_xlfn.XLOOKUP(Comuni[[#This Row],[Regione]],Table_0[Regione],Table_0[Guariti],,0)</f>
        <v>1725727</v>
      </c>
      <c r="L19" s="1">
        <f>_xlfn.XLOOKUP(Comuni[[#This Row],[Regione]],Table_0[Regione],Table_0[Deceduti],,0)</f>
        <v>13899</v>
      </c>
    </row>
    <row r="20" spans="1:12" x14ac:dyDescent="0.25">
      <c r="A20" s="1" t="s">
        <v>24</v>
      </c>
      <c r="B20" s="1" t="s">
        <v>8</v>
      </c>
      <c r="C20" s="1" t="s">
        <v>5</v>
      </c>
      <c r="D20">
        <v>3280</v>
      </c>
      <c r="E20">
        <f>100*Comuni[[#This Row],[Popolazione2011]]/$D$7916</f>
        <v>5.7230452637918195E-3</v>
      </c>
      <c r="F20">
        <f>100*Comuni[[#This Row],[Popolazione2011]]/(SUMIFS($D$2:$D$7916,$B$2:$B$7916,"Piemonte"))</f>
        <v>7.5161850044776296E-2</v>
      </c>
      <c r="G20" t="b">
        <f>IF(Comuni[[#This Row],[Popolazione2011]]&gt;300000,"MAGGIORE")</f>
        <v>0</v>
      </c>
      <c r="H20">
        <f>100*Comuni[[#This Row],[Popolazione2011]]/(SUMIFS($D$2:$D$7916,$B$2:$B$7916,"Piemonte"))</f>
        <v>7.5161850044776296E-2</v>
      </c>
      <c r="I20" s="1" t="str">
        <f>_xlfn.XLOOKUP(Comuni[[#This Row],[Regione]],Ripartizione_geografica[Regione],Ripartizione_geografica[Ripartizione geografica],,0)</f>
        <v>Nord-ovest</v>
      </c>
      <c r="J20" s="1">
        <f>_xlfn.XLOOKUP(Comuni[[#This Row],[Regione]],Table_0[Regione],Table_0[Totale contagiati],,0)</f>
        <v>1792955</v>
      </c>
      <c r="K20" s="1">
        <f>_xlfn.XLOOKUP(Comuni[[#This Row],[Regione]],Table_0[Regione],Table_0[Guariti],,0)</f>
        <v>1725727</v>
      </c>
      <c r="L20" s="1">
        <f>_xlfn.XLOOKUP(Comuni[[#This Row],[Regione]],Table_0[Regione],Table_0[Deceduti],,0)</f>
        <v>13899</v>
      </c>
    </row>
    <row r="21" spans="1:12" x14ac:dyDescent="0.25">
      <c r="A21" s="1" t="s">
        <v>25</v>
      </c>
      <c r="B21" s="1" t="s">
        <v>8</v>
      </c>
      <c r="C21" s="1" t="s">
        <v>5</v>
      </c>
      <c r="D21">
        <v>1623</v>
      </c>
      <c r="E21">
        <f>100*Comuni[[#This Row],[Popolazione2011]]/$D$7916</f>
        <v>2.8318605070530864E-3</v>
      </c>
      <c r="F21">
        <f>100*Comuni[[#This Row],[Popolazione2011]]/(SUMIFS($D$2:$D$7916,$B$2:$B$7916,"Piemonte"))</f>
        <v>3.7191366653253635E-2</v>
      </c>
      <c r="G21" t="b">
        <f>IF(Comuni[[#This Row],[Popolazione2011]]&gt;300000,"MAGGIORE")</f>
        <v>0</v>
      </c>
      <c r="H21">
        <f>100*Comuni[[#This Row],[Popolazione2011]]/(SUMIFS($D$2:$D$7916,$B$2:$B$7916,"Piemonte"))</f>
        <v>3.7191366653253635E-2</v>
      </c>
      <c r="I21" s="1" t="str">
        <f>_xlfn.XLOOKUP(Comuni[[#This Row],[Regione]],Ripartizione_geografica[Regione],Ripartizione_geografica[Ripartizione geografica],,0)</f>
        <v>Nord-ovest</v>
      </c>
      <c r="J21" s="1">
        <f>_xlfn.XLOOKUP(Comuni[[#This Row],[Regione]],Table_0[Regione],Table_0[Totale contagiati],,0)</f>
        <v>1792955</v>
      </c>
      <c r="K21" s="1">
        <f>_xlfn.XLOOKUP(Comuni[[#This Row],[Regione]],Table_0[Regione],Table_0[Guariti],,0)</f>
        <v>1725727</v>
      </c>
      <c r="L21" s="1">
        <f>_xlfn.XLOOKUP(Comuni[[#This Row],[Regione]],Table_0[Regione],Table_0[Deceduti],,0)</f>
        <v>13899</v>
      </c>
    </row>
    <row r="22" spans="1:12" x14ac:dyDescent="0.25">
      <c r="A22" s="1" t="s">
        <v>26</v>
      </c>
      <c r="B22" s="1" t="s">
        <v>8</v>
      </c>
      <c r="C22" s="1" t="s">
        <v>5</v>
      </c>
      <c r="D22">
        <v>3212</v>
      </c>
      <c r="E22">
        <f>100*Comuni[[#This Row],[Popolazione2011]]/$D$7916</f>
        <v>5.6043967644205253E-3</v>
      </c>
      <c r="F22">
        <f>100*Comuni[[#This Row],[Popolazione2011]]/(SUMIFS($D$2:$D$7916,$B$2:$B$7916,"Piemonte"))</f>
        <v>7.3603616568238259E-2</v>
      </c>
      <c r="G22" t="b">
        <f>IF(Comuni[[#This Row],[Popolazione2011]]&gt;300000,"MAGGIORE")</f>
        <v>0</v>
      </c>
      <c r="H22">
        <f>100*Comuni[[#This Row],[Popolazione2011]]/(SUMIFS($D$2:$D$7916,$B$2:$B$7916,"Piemonte"))</f>
        <v>7.3603616568238259E-2</v>
      </c>
      <c r="I22" s="1" t="str">
        <f>_xlfn.XLOOKUP(Comuni[[#This Row],[Regione]],Ripartizione_geografica[Regione],Ripartizione_geografica[Ripartizione geografica],,0)</f>
        <v>Nord-ovest</v>
      </c>
      <c r="J22" s="1">
        <f>_xlfn.XLOOKUP(Comuni[[#This Row],[Regione]],Table_0[Regione],Table_0[Totale contagiati],,0)</f>
        <v>1792955</v>
      </c>
      <c r="K22" s="1">
        <f>_xlfn.XLOOKUP(Comuni[[#This Row],[Regione]],Table_0[Regione],Table_0[Guariti],,0)</f>
        <v>1725727</v>
      </c>
      <c r="L22" s="1">
        <f>_xlfn.XLOOKUP(Comuni[[#This Row],[Regione]],Table_0[Regione],Table_0[Deceduti],,0)</f>
        <v>13899</v>
      </c>
    </row>
    <row r="23" spans="1:12" x14ac:dyDescent="0.25">
      <c r="A23" s="1" t="s">
        <v>27</v>
      </c>
      <c r="B23" s="1" t="s">
        <v>8</v>
      </c>
      <c r="C23" s="1" t="s">
        <v>5</v>
      </c>
      <c r="D23">
        <v>599</v>
      </c>
      <c r="E23">
        <f>100*Comuni[[#This Row],[Popolazione2011]]/$D$7916</f>
        <v>1.0451536929912499E-3</v>
      </c>
      <c r="F23">
        <f>100*Comuni[[#This Row],[Popolazione2011]]/(SUMIFS($D$2:$D$7916,$B$2:$B$7916,"Piemonte"))</f>
        <v>1.3726203712445427E-2</v>
      </c>
      <c r="G23" t="b">
        <f>IF(Comuni[[#This Row],[Popolazione2011]]&gt;300000,"MAGGIORE")</f>
        <v>0</v>
      </c>
      <c r="H23">
        <f>100*Comuni[[#This Row],[Popolazione2011]]/(SUMIFS($D$2:$D$7916,$B$2:$B$7916,"Piemonte"))</f>
        <v>1.3726203712445427E-2</v>
      </c>
      <c r="I23" s="1" t="str">
        <f>_xlfn.XLOOKUP(Comuni[[#This Row],[Regione]],Ripartizione_geografica[Regione],Ripartizione_geografica[Ripartizione geografica],,0)</f>
        <v>Nord-ovest</v>
      </c>
      <c r="J23" s="1">
        <f>_xlfn.XLOOKUP(Comuni[[#This Row],[Regione]],Table_0[Regione],Table_0[Totale contagiati],,0)</f>
        <v>1792955</v>
      </c>
      <c r="K23" s="1">
        <f>_xlfn.XLOOKUP(Comuni[[#This Row],[Regione]],Table_0[Regione],Table_0[Guariti],,0)</f>
        <v>1725727</v>
      </c>
      <c r="L23" s="1">
        <f>_xlfn.XLOOKUP(Comuni[[#This Row],[Regione]],Table_0[Regione],Table_0[Deceduti],,0)</f>
        <v>13899</v>
      </c>
    </row>
    <row r="24" spans="1:12" x14ac:dyDescent="0.25">
      <c r="A24" s="1" t="s">
        <v>28</v>
      </c>
      <c r="B24" s="1" t="s">
        <v>8</v>
      </c>
      <c r="C24" s="1" t="s">
        <v>5</v>
      </c>
      <c r="D24">
        <v>18104</v>
      </c>
      <c r="E24">
        <f>100*Comuni[[#This Row],[Popolazione2011]]/$D$7916</f>
        <v>3.1588418126733873E-2</v>
      </c>
      <c r="F24">
        <f>100*Comuni[[#This Row],[Popolazione2011]]/(SUMIFS($D$2:$D$7916,$B$2:$B$7916,"Piemonte"))</f>
        <v>0.41485674793007016</v>
      </c>
      <c r="G24" t="b">
        <f>IF(Comuni[[#This Row],[Popolazione2011]]&gt;300000,"MAGGIORE")</f>
        <v>0</v>
      </c>
      <c r="H24">
        <f>100*Comuni[[#This Row],[Popolazione2011]]/(SUMIFS($D$2:$D$7916,$B$2:$B$7916,"Piemonte"))</f>
        <v>0.41485674793007016</v>
      </c>
      <c r="I24" s="1" t="str">
        <f>_xlfn.XLOOKUP(Comuni[[#This Row],[Regione]],Ripartizione_geografica[Regione],Ripartizione_geografica[Ripartizione geografica],,0)</f>
        <v>Nord-ovest</v>
      </c>
      <c r="J24" s="1">
        <f>_xlfn.XLOOKUP(Comuni[[#This Row],[Regione]],Table_0[Regione],Table_0[Totale contagiati],,0)</f>
        <v>1792955</v>
      </c>
      <c r="K24" s="1">
        <f>_xlfn.XLOOKUP(Comuni[[#This Row],[Regione]],Table_0[Regione],Table_0[Guariti],,0)</f>
        <v>1725727</v>
      </c>
      <c r="L24" s="1">
        <f>_xlfn.XLOOKUP(Comuni[[#This Row],[Regione]],Table_0[Regione],Table_0[Deceduti],,0)</f>
        <v>13899</v>
      </c>
    </row>
    <row r="25" spans="1:12" x14ac:dyDescent="0.25">
      <c r="A25" s="1" t="s">
        <v>29</v>
      </c>
      <c r="B25" s="1" t="s">
        <v>8</v>
      </c>
      <c r="C25" s="1" t="s">
        <v>5</v>
      </c>
      <c r="D25">
        <v>3376</v>
      </c>
      <c r="E25">
        <f>100*Comuni[[#This Row],[Popolazione2011]]/$D$7916</f>
        <v>5.8905490276101166E-3</v>
      </c>
      <c r="F25">
        <f>100*Comuni[[#This Row],[Popolazione2011]]/(SUMIFS($D$2:$D$7916,$B$2:$B$7916,"Piemonte"))</f>
        <v>7.7361709070477069E-2</v>
      </c>
      <c r="G25" t="b">
        <f>IF(Comuni[[#This Row],[Popolazione2011]]&gt;300000,"MAGGIORE")</f>
        <v>0</v>
      </c>
      <c r="H25">
        <f>100*Comuni[[#This Row],[Popolazione2011]]/(SUMIFS($D$2:$D$7916,$B$2:$B$7916,"Piemonte"))</f>
        <v>7.7361709070477069E-2</v>
      </c>
      <c r="I25" s="1" t="str">
        <f>_xlfn.XLOOKUP(Comuni[[#This Row],[Regione]],Ripartizione_geografica[Regione],Ripartizione_geografica[Ripartizione geografica],,0)</f>
        <v>Nord-ovest</v>
      </c>
      <c r="J25" s="1">
        <f>_xlfn.XLOOKUP(Comuni[[#This Row],[Regione]],Table_0[Regione],Table_0[Totale contagiati],,0)</f>
        <v>1792955</v>
      </c>
      <c r="K25" s="1">
        <f>_xlfn.XLOOKUP(Comuni[[#This Row],[Regione]],Table_0[Regione],Table_0[Guariti],,0)</f>
        <v>1725727</v>
      </c>
      <c r="L25" s="1">
        <f>_xlfn.XLOOKUP(Comuni[[#This Row],[Regione]],Table_0[Regione],Table_0[Deceduti],,0)</f>
        <v>13899</v>
      </c>
    </row>
    <row r="26" spans="1:12" x14ac:dyDescent="0.25">
      <c r="A26" s="1" t="s">
        <v>30</v>
      </c>
      <c r="B26" s="1" t="s">
        <v>8</v>
      </c>
      <c r="C26" s="1" t="s">
        <v>5</v>
      </c>
      <c r="D26">
        <v>566</v>
      </c>
      <c r="E26">
        <f>100*Comuni[[#This Row],[Popolazione2011]]/$D$7916</f>
        <v>9.875742741787103E-4</v>
      </c>
      <c r="F26">
        <f>100*Comuni[[#This Row],[Popolazione2011]]/(SUMIFS($D$2:$D$7916,$B$2:$B$7916,"Piemonte"))</f>
        <v>1.2970002172360788E-2</v>
      </c>
      <c r="G26" t="b">
        <f>IF(Comuni[[#This Row],[Popolazione2011]]&gt;300000,"MAGGIORE")</f>
        <v>0</v>
      </c>
      <c r="H26">
        <f>100*Comuni[[#This Row],[Popolazione2011]]/(SUMIFS($D$2:$D$7916,$B$2:$B$7916,"Piemonte"))</f>
        <v>1.2970002172360788E-2</v>
      </c>
      <c r="I26" s="1" t="str">
        <f>_xlfn.XLOOKUP(Comuni[[#This Row],[Regione]],Ripartizione_geografica[Regione],Ripartizione_geografica[Ripartizione geografica],,0)</f>
        <v>Nord-ovest</v>
      </c>
      <c r="J26" s="1">
        <f>_xlfn.XLOOKUP(Comuni[[#This Row],[Regione]],Table_0[Regione],Table_0[Totale contagiati],,0)</f>
        <v>1792955</v>
      </c>
      <c r="K26" s="1">
        <f>_xlfn.XLOOKUP(Comuni[[#This Row],[Regione]],Table_0[Regione],Table_0[Guariti],,0)</f>
        <v>1725727</v>
      </c>
      <c r="L26" s="1">
        <f>_xlfn.XLOOKUP(Comuni[[#This Row],[Regione]],Table_0[Regione],Table_0[Deceduti],,0)</f>
        <v>13899</v>
      </c>
    </row>
    <row r="27" spans="1:12" x14ac:dyDescent="0.25">
      <c r="A27" s="1" t="s">
        <v>31</v>
      </c>
      <c r="B27" s="1" t="s">
        <v>8</v>
      </c>
      <c r="C27" s="1" t="s">
        <v>5</v>
      </c>
      <c r="D27">
        <v>2112</v>
      </c>
      <c r="E27">
        <f>100*Comuni[[#This Row],[Popolazione2011]]/$D$7916</f>
        <v>3.6850828040025374E-3</v>
      </c>
      <c r="F27">
        <f>100*Comuni[[#This Row],[Popolazione2011]]/(SUMIFS($D$2:$D$7916,$B$2:$B$7916,"Piemonte"))</f>
        <v>4.8396898565416936E-2</v>
      </c>
      <c r="G27" t="b">
        <f>IF(Comuni[[#This Row],[Popolazione2011]]&gt;300000,"MAGGIORE")</f>
        <v>0</v>
      </c>
      <c r="H27">
        <f>100*Comuni[[#This Row],[Popolazione2011]]/(SUMIFS($D$2:$D$7916,$B$2:$B$7916,"Piemonte"))</f>
        <v>4.8396898565416936E-2</v>
      </c>
      <c r="I27" s="1" t="str">
        <f>_xlfn.XLOOKUP(Comuni[[#This Row],[Regione]],Ripartizione_geografica[Regione],Ripartizione_geografica[Ripartizione geografica],,0)</f>
        <v>Nord-ovest</v>
      </c>
      <c r="J27" s="1">
        <f>_xlfn.XLOOKUP(Comuni[[#This Row],[Regione]],Table_0[Regione],Table_0[Totale contagiati],,0)</f>
        <v>1792955</v>
      </c>
      <c r="K27" s="1">
        <f>_xlfn.XLOOKUP(Comuni[[#This Row],[Regione]],Table_0[Regione],Table_0[Guariti],,0)</f>
        <v>1725727</v>
      </c>
      <c r="L27" s="1">
        <f>_xlfn.XLOOKUP(Comuni[[#This Row],[Regione]],Table_0[Regione],Table_0[Deceduti],,0)</f>
        <v>13899</v>
      </c>
    </row>
    <row r="28" spans="1:12" x14ac:dyDescent="0.25">
      <c r="A28" s="1" t="s">
        <v>32</v>
      </c>
      <c r="B28" s="1" t="s">
        <v>8</v>
      </c>
      <c r="C28" s="1" t="s">
        <v>5</v>
      </c>
      <c r="D28">
        <v>11723</v>
      </c>
      <c r="E28">
        <f>100*Comuni[[#This Row],[Popolazione2011]]/$D$7916</f>
        <v>2.0454652325436432E-2</v>
      </c>
      <c r="F28">
        <f>100*Comuni[[#This Row],[Popolazione2011]]/(SUMIFS($D$2:$D$7916,$B$2:$B$7916,"Piemonte"))</f>
        <v>0.26863486831552214</v>
      </c>
      <c r="G28" t="b">
        <f>IF(Comuni[[#This Row],[Popolazione2011]]&gt;300000,"MAGGIORE")</f>
        <v>0</v>
      </c>
      <c r="H28">
        <f>100*Comuni[[#This Row],[Popolazione2011]]/(SUMIFS($D$2:$D$7916,$B$2:$B$7916,"Piemonte"))</f>
        <v>0.26863486831552214</v>
      </c>
      <c r="I28" s="1" t="str">
        <f>_xlfn.XLOOKUP(Comuni[[#This Row],[Regione]],Ripartizione_geografica[Regione],Ripartizione_geografica[Ripartizione geografica],,0)</f>
        <v>Nord-ovest</v>
      </c>
      <c r="J28" s="1">
        <f>_xlfn.XLOOKUP(Comuni[[#This Row],[Regione]],Table_0[Regione],Table_0[Totale contagiati],,0)</f>
        <v>1792955</v>
      </c>
      <c r="K28" s="1">
        <f>_xlfn.XLOOKUP(Comuni[[#This Row],[Regione]],Table_0[Regione],Table_0[Guariti],,0)</f>
        <v>1725727</v>
      </c>
      <c r="L28" s="1">
        <f>_xlfn.XLOOKUP(Comuni[[#This Row],[Regione]],Table_0[Regione],Table_0[Deceduti],,0)</f>
        <v>13899</v>
      </c>
    </row>
    <row r="29" spans="1:12" x14ac:dyDescent="0.25">
      <c r="A29" s="1" t="s">
        <v>33</v>
      </c>
      <c r="B29" s="1" t="s">
        <v>8</v>
      </c>
      <c r="C29" s="1" t="s">
        <v>5</v>
      </c>
      <c r="D29">
        <v>550</v>
      </c>
      <c r="E29">
        <f>100*Comuni[[#This Row],[Popolazione2011]]/$D$7916</f>
        <v>9.5965698020899408E-4</v>
      </c>
      <c r="F29">
        <f>100*Comuni[[#This Row],[Popolazione2011]]/(SUMIFS($D$2:$D$7916,$B$2:$B$7916,"Piemonte"))</f>
        <v>1.260335900141066E-2</v>
      </c>
      <c r="G29" t="b">
        <f>IF(Comuni[[#This Row],[Popolazione2011]]&gt;300000,"MAGGIORE")</f>
        <v>0</v>
      </c>
      <c r="H29">
        <f>100*Comuni[[#This Row],[Popolazione2011]]/(SUMIFS($D$2:$D$7916,$B$2:$B$7916,"Piemonte"))</f>
        <v>1.260335900141066E-2</v>
      </c>
      <c r="I29" s="1" t="str">
        <f>_xlfn.XLOOKUP(Comuni[[#This Row],[Regione]],Ripartizione_geografica[Regione],Ripartizione_geografica[Ripartizione geografica],,0)</f>
        <v>Nord-ovest</v>
      </c>
      <c r="J29" s="1">
        <f>_xlfn.XLOOKUP(Comuni[[#This Row],[Regione]],Table_0[Regione],Table_0[Totale contagiati],,0)</f>
        <v>1792955</v>
      </c>
      <c r="K29" s="1">
        <f>_xlfn.XLOOKUP(Comuni[[#This Row],[Regione]],Table_0[Regione],Table_0[Guariti],,0)</f>
        <v>1725727</v>
      </c>
      <c r="L29" s="1">
        <f>_xlfn.XLOOKUP(Comuni[[#This Row],[Regione]],Table_0[Regione],Table_0[Deceduti],,0)</f>
        <v>13899</v>
      </c>
    </row>
    <row r="30" spans="1:12" x14ac:dyDescent="0.25">
      <c r="A30" s="1" t="s">
        <v>34</v>
      </c>
      <c r="B30" s="1" t="s">
        <v>8</v>
      </c>
      <c r="C30" s="1" t="s">
        <v>5</v>
      </c>
      <c r="D30">
        <v>3643</v>
      </c>
      <c r="E30">
        <f>100*Comuni[[#This Row],[Popolazione2011]]/$D$7916</f>
        <v>6.3564188707297556E-3</v>
      </c>
      <c r="F30">
        <f>100*Comuni[[#This Row],[Popolazione2011]]/(SUMIFS($D$2:$D$7916,$B$2:$B$7916,"Piemonte"))</f>
        <v>8.3480066985707327E-2</v>
      </c>
      <c r="G30" t="b">
        <f>IF(Comuni[[#This Row],[Popolazione2011]]&gt;300000,"MAGGIORE")</f>
        <v>0</v>
      </c>
      <c r="H30">
        <f>100*Comuni[[#This Row],[Popolazione2011]]/(SUMIFS($D$2:$D$7916,$B$2:$B$7916,"Piemonte"))</f>
        <v>8.3480066985707327E-2</v>
      </c>
      <c r="I30" s="1" t="str">
        <f>_xlfn.XLOOKUP(Comuni[[#This Row],[Regione]],Ripartizione_geografica[Regione],Ripartizione_geografica[Ripartizione geografica],,0)</f>
        <v>Nord-ovest</v>
      </c>
      <c r="J30" s="1">
        <f>_xlfn.XLOOKUP(Comuni[[#This Row],[Regione]],Table_0[Regione],Table_0[Totale contagiati],,0)</f>
        <v>1792955</v>
      </c>
      <c r="K30" s="1">
        <f>_xlfn.XLOOKUP(Comuni[[#This Row],[Regione]],Table_0[Regione],Table_0[Guariti],,0)</f>
        <v>1725727</v>
      </c>
      <c r="L30" s="1">
        <f>_xlfn.XLOOKUP(Comuni[[#This Row],[Regione]],Table_0[Regione],Table_0[Deceduti],,0)</f>
        <v>13899</v>
      </c>
    </row>
    <row r="31" spans="1:12" x14ac:dyDescent="0.25">
      <c r="A31" s="1" t="s">
        <v>35</v>
      </c>
      <c r="B31" s="1" t="s">
        <v>8</v>
      </c>
      <c r="C31" s="1" t="s">
        <v>5</v>
      </c>
      <c r="D31">
        <v>835</v>
      </c>
      <c r="E31">
        <f>100*Comuni[[#This Row],[Popolazione2011]]/$D$7916</f>
        <v>1.4569337790445638E-3</v>
      </c>
      <c r="F31">
        <f>100*Comuni[[#This Row],[Popolazione2011]]/(SUMIFS($D$2:$D$7916,$B$2:$B$7916,"Piemonte"))</f>
        <v>1.9134190483959819E-2</v>
      </c>
      <c r="G31" t="b">
        <f>IF(Comuni[[#This Row],[Popolazione2011]]&gt;300000,"MAGGIORE")</f>
        <v>0</v>
      </c>
      <c r="H31">
        <f>100*Comuni[[#This Row],[Popolazione2011]]/(SUMIFS($D$2:$D$7916,$B$2:$B$7916,"Piemonte"))</f>
        <v>1.9134190483959819E-2</v>
      </c>
      <c r="I31" s="1" t="str">
        <f>_xlfn.XLOOKUP(Comuni[[#This Row],[Regione]],Ripartizione_geografica[Regione],Ripartizione_geografica[Ripartizione geografica],,0)</f>
        <v>Nord-ovest</v>
      </c>
      <c r="J31" s="1">
        <f>_xlfn.XLOOKUP(Comuni[[#This Row],[Regione]],Table_0[Regione],Table_0[Totale contagiati],,0)</f>
        <v>1792955</v>
      </c>
      <c r="K31" s="1">
        <f>_xlfn.XLOOKUP(Comuni[[#This Row],[Regione]],Table_0[Regione],Table_0[Guariti],,0)</f>
        <v>1725727</v>
      </c>
      <c r="L31" s="1">
        <f>_xlfn.XLOOKUP(Comuni[[#This Row],[Regione]],Table_0[Regione],Table_0[Deceduti],,0)</f>
        <v>13899</v>
      </c>
    </row>
    <row r="32" spans="1:12" x14ac:dyDescent="0.25">
      <c r="A32" s="1" t="s">
        <v>36</v>
      </c>
      <c r="B32" s="1" t="s">
        <v>8</v>
      </c>
      <c r="C32" s="1" t="s">
        <v>5</v>
      </c>
      <c r="D32">
        <v>2320</v>
      </c>
      <c r="E32">
        <f>100*Comuni[[#This Row],[Popolazione2011]]/$D$7916</f>
        <v>4.0480076256088479E-3</v>
      </c>
      <c r="F32">
        <f>100*Comuni[[#This Row],[Popolazione2011]]/(SUMIFS($D$2:$D$7916,$B$2:$B$7916,"Piemonte"))</f>
        <v>5.3163259787768598E-2</v>
      </c>
      <c r="G32" t="b">
        <f>IF(Comuni[[#This Row],[Popolazione2011]]&gt;300000,"MAGGIORE")</f>
        <v>0</v>
      </c>
      <c r="H32">
        <f>100*Comuni[[#This Row],[Popolazione2011]]/(SUMIFS($D$2:$D$7916,$B$2:$B$7916,"Piemonte"))</f>
        <v>5.3163259787768598E-2</v>
      </c>
      <c r="I32" s="1" t="str">
        <f>_xlfn.XLOOKUP(Comuni[[#This Row],[Regione]],Ripartizione_geografica[Regione],Ripartizione_geografica[Ripartizione geografica],,0)</f>
        <v>Nord-ovest</v>
      </c>
      <c r="J32" s="1">
        <f>_xlfn.XLOOKUP(Comuni[[#This Row],[Regione]],Table_0[Regione],Table_0[Totale contagiati],,0)</f>
        <v>1792955</v>
      </c>
      <c r="K32" s="1">
        <f>_xlfn.XLOOKUP(Comuni[[#This Row],[Regione]],Table_0[Regione],Table_0[Guariti],,0)</f>
        <v>1725727</v>
      </c>
      <c r="L32" s="1">
        <f>_xlfn.XLOOKUP(Comuni[[#This Row],[Regione]],Table_0[Regione],Table_0[Deceduti],,0)</f>
        <v>13899</v>
      </c>
    </row>
    <row r="33" spans="1:12" x14ac:dyDescent="0.25">
      <c r="A33" s="1" t="s">
        <v>37</v>
      </c>
      <c r="B33" s="1" t="s">
        <v>8</v>
      </c>
      <c r="C33" s="1" t="s">
        <v>5</v>
      </c>
      <c r="D33">
        <v>3056</v>
      </c>
      <c r="E33">
        <f>100*Comuni[[#This Row],[Popolazione2011]]/$D$7916</f>
        <v>5.3322031482157927E-3</v>
      </c>
      <c r="F33">
        <f>100*Comuni[[#This Row],[Popolazione2011]]/(SUMIFS($D$2:$D$7916,$B$2:$B$7916,"Piemonte"))</f>
        <v>7.0028845651474506E-2</v>
      </c>
      <c r="G33" t="b">
        <f>IF(Comuni[[#This Row],[Popolazione2011]]&gt;300000,"MAGGIORE")</f>
        <v>0</v>
      </c>
      <c r="H33">
        <f>100*Comuni[[#This Row],[Popolazione2011]]/(SUMIFS($D$2:$D$7916,$B$2:$B$7916,"Piemonte"))</f>
        <v>7.0028845651474506E-2</v>
      </c>
      <c r="I33" s="1" t="str">
        <f>_xlfn.XLOOKUP(Comuni[[#This Row],[Regione]],Ripartizione_geografica[Regione],Ripartizione_geografica[Ripartizione geografica],,0)</f>
        <v>Nord-ovest</v>
      </c>
      <c r="J33" s="1">
        <f>_xlfn.XLOOKUP(Comuni[[#This Row],[Regione]],Table_0[Regione],Table_0[Totale contagiati],,0)</f>
        <v>1792955</v>
      </c>
      <c r="K33" s="1">
        <f>_xlfn.XLOOKUP(Comuni[[#This Row],[Regione]],Table_0[Regione],Table_0[Guariti],,0)</f>
        <v>1725727</v>
      </c>
      <c r="L33" s="1">
        <f>_xlfn.XLOOKUP(Comuni[[#This Row],[Regione]],Table_0[Regione],Table_0[Deceduti],,0)</f>
        <v>13899</v>
      </c>
    </row>
    <row r="34" spans="1:12" x14ac:dyDescent="0.25">
      <c r="A34" s="1" t="s">
        <v>38</v>
      </c>
      <c r="B34" s="1" t="s">
        <v>8</v>
      </c>
      <c r="C34" s="1" t="s">
        <v>5</v>
      </c>
      <c r="D34">
        <v>8402</v>
      </c>
      <c r="E34">
        <f>100*Comuni[[#This Row],[Popolazione2011]]/$D$7916</f>
        <v>1.4660068995847216E-2</v>
      </c>
      <c r="F34">
        <f>100*Comuni[[#This Row],[Popolazione2011]]/(SUMIFS($D$2:$D$7916,$B$2:$B$7916,"Piemonte"))</f>
        <v>0.19253349514518611</v>
      </c>
      <c r="G34" t="b">
        <f>IF(Comuni[[#This Row],[Popolazione2011]]&gt;300000,"MAGGIORE")</f>
        <v>0</v>
      </c>
      <c r="H34">
        <f>100*Comuni[[#This Row],[Popolazione2011]]/(SUMIFS($D$2:$D$7916,$B$2:$B$7916,"Piemonte"))</f>
        <v>0.19253349514518611</v>
      </c>
      <c r="I34" s="1" t="str">
        <f>_xlfn.XLOOKUP(Comuni[[#This Row],[Regione]],Ripartizione_geografica[Regione],Ripartizione_geografica[Ripartizione geografica],,0)</f>
        <v>Nord-ovest</v>
      </c>
      <c r="J34" s="1">
        <f>_xlfn.XLOOKUP(Comuni[[#This Row],[Regione]],Table_0[Regione],Table_0[Totale contagiati],,0)</f>
        <v>1792955</v>
      </c>
      <c r="K34" s="1">
        <f>_xlfn.XLOOKUP(Comuni[[#This Row],[Regione]],Table_0[Regione],Table_0[Guariti],,0)</f>
        <v>1725727</v>
      </c>
      <c r="L34" s="1">
        <f>_xlfn.XLOOKUP(Comuni[[#This Row],[Regione]],Table_0[Regione],Table_0[Deceduti],,0)</f>
        <v>13899</v>
      </c>
    </row>
    <row r="35" spans="1:12" x14ac:dyDescent="0.25">
      <c r="A35" s="1" t="s">
        <v>39</v>
      </c>
      <c r="B35" s="1" t="s">
        <v>8</v>
      </c>
      <c r="C35" s="1" t="s">
        <v>5</v>
      </c>
      <c r="D35">
        <v>4517</v>
      </c>
      <c r="E35">
        <f>100*Comuni[[#This Row],[Popolazione2011]]/$D$7916</f>
        <v>7.8814010538255028E-3</v>
      </c>
      <c r="F35">
        <f>100*Comuni[[#This Row],[Popolazione2011]]/(SUMIFS($D$2:$D$7916,$B$2:$B$7916,"Piemonte"))</f>
        <v>0.10350795019885808</v>
      </c>
      <c r="G35" t="b">
        <f>IF(Comuni[[#This Row],[Popolazione2011]]&gt;300000,"MAGGIORE")</f>
        <v>0</v>
      </c>
      <c r="H35">
        <f>100*Comuni[[#This Row],[Popolazione2011]]/(SUMIFS($D$2:$D$7916,$B$2:$B$7916,"Piemonte"))</f>
        <v>0.10350795019885808</v>
      </c>
      <c r="I35" s="1" t="str">
        <f>_xlfn.XLOOKUP(Comuni[[#This Row],[Regione]],Ripartizione_geografica[Regione],Ripartizione_geografica[Ripartizione geografica],,0)</f>
        <v>Nord-ovest</v>
      </c>
      <c r="J35" s="1">
        <f>_xlfn.XLOOKUP(Comuni[[#This Row],[Regione]],Table_0[Regione],Table_0[Totale contagiati],,0)</f>
        <v>1792955</v>
      </c>
      <c r="K35" s="1">
        <f>_xlfn.XLOOKUP(Comuni[[#This Row],[Regione]],Table_0[Regione],Table_0[Guariti],,0)</f>
        <v>1725727</v>
      </c>
      <c r="L35" s="1">
        <f>_xlfn.XLOOKUP(Comuni[[#This Row],[Regione]],Table_0[Regione],Table_0[Deceduti],,0)</f>
        <v>13899</v>
      </c>
    </row>
    <row r="36" spans="1:12" x14ac:dyDescent="0.25">
      <c r="A36" s="1" t="s">
        <v>40</v>
      </c>
      <c r="B36" s="1" t="s">
        <v>8</v>
      </c>
      <c r="C36" s="1" t="s">
        <v>5</v>
      </c>
      <c r="D36">
        <v>460</v>
      </c>
      <c r="E36">
        <f>100*Comuni[[#This Row],[Popolazione2011]]/$D$7916</f>
        <v>8.0262220162934052E-4</v>
      </c>
      <c r="F36">
        <f>100*Comuni[[#This Row],[Popolazione2011]]/(SUMIFS($D$2:$D$7916,$B$2:$B$7916,"Piemonte"))</f>
        <v>1.0540991164816188E-2</v>
      </c>
      <c r="G36" t="b">
        <f>IF(Comuni[[#This Row],[Popolazione2011]]&gt;300000,"MAGGIORE")</f>
        <v>0</v>
      </c>
      <c r="H36">
        <f>100*Comuni[[#This Row],[Popolazione2011]]/(SUMIFS($D$2:$D$7916,$B$2:$B$7916,"Piemonte"))</f>
        <v>1.0540991164816188E-2</v>
      </c>
      <c r="I36" s="1" t="str">
        <f>_xlfn.XLOOKUP(Comuni[[#This Row],[Regione]],Ripartizione_geografica[Regione],Ripartizione_geografica[Ripartizione geografica],,0)</f>
        <v>Nord-ovest</v>
      </c>
      <c r="J36" s="1">
        <f>_xlfn.XLOOKUP(Comuni[[#This Row],[Regione]],Table_0[Regione],Table_0[Totale contagiati],,0)</f>
        <v>1792955</v>
      </c>
      <c r="K36" s="1">
        <f>_xlfn.XLOOKUP(Comuni[[#This Row],[Regione]],Table_0[Regione],Table_0[Guariti],,0)</f>
        <v>1725727</v>
      </c>
      <c r="L36" s="1">
        <f>_xlfn.XLOOKUP(Comuni[[#This Row],[Regione]],Table_0[Regione],Table_0[Deceduti],,0)</f>
        <v>13899</v>
      </c>
    </row>
    <row r="37" spans="1:12" x14ac:dyDescent="0.25">
      <c r="A37" s="1" t="s">
        <v>41</v>
      </c>
      <c r="B37" s="1" t="s">
        <v>8</v>
      </c>
      <c r="C37" s="1" t="s">
        <v>5</v>
      </c>
      <c r="D37">
        <v>471</v>
      </c>
      <c r="E37">
        <f>100*Comuni[[#This Row],[Popolazione2011]]/$D$7916</f>
        <v>8.2181534123352044E-4</v>
      </c>
      <c r="F37">
        <f>100*Comuni[[#This Row],[Popolazione2011]]/(SUMIFS($D$2:$D$7916,$B$2:$B$7916,"Piemonte"))</f>
        <v>1.0793058344844401E-2</v>
      </c>
      <c r="G37" t="b">
        <f>IF(Comuni[[#This Row],[Popolazione2011]]&gt;300000,"MAGGIORE")</f>
        <v>0</v>
      </c>
      <c r="H37">
        <f>100*Comuni[[#This Row],[Popolazione2011]]/(SUMIFS($D$2:$D$7916,$B$2:$B$7916,"Piemonte"))</f>
        <v>1.0793058344844401E-2</v>
      </c>
      <c r="I37" s="1" t="str">
        <f>_xlfn.XLOOKUP(Comuni[[#This Row],[Regione]],Ripartizione_geografica[Regione],Ripartizione_geografica[Ripartizione geografica],,0)</f>
        <v>Nord-ovest</v>
      </c>
      <c r="J37" s="1">
        <f>_xlfn.XLOOKUP(Comuni[[#This Row],[Regione]],Table_0[Regione],Table_0[Totale contagiati],,0)</f>
        <v>1792955</v>
      </c>
      <c r="K37" s="1">
        <f>_xlfn.XLOOKUP(Comuni[[#This Row],[Regione]],Table_0[Regione],Table_0[Guariti],,0)</f>
        <v>1725727</v>
      </c>
      <c r="L37" s="1">
        <f>_xlfn.XLOOKUP(Comuni[[#This Row],[Regione]],Table_0[Regione],Table_0[Deceduti],,0)</f>
        <v>13899</v>
      </c>
    </row>
    <row r="38" spans="1:12" x14ac:dyDescent="0.25">
      <c r="A38" s="1" t="s">
        <v>42</v>
      </c>
      <c r="B38" s="1" t="s">
        <v>8</v>
      </c>
      <c r="C38" s="1" t="s">
        <v>5</v>
      </c>
      <c r="D38">
        <v>8479</v>
      </c>
      <c r="E38">
        <f>100*Comuni[[#This Row],[Popolazione2011]]/$D$7916</f>
        <v>1.4794420973076474E-2</v>
      </c>
      <c r="F38">
        <f>100*Comuni[[#This Row],[Popolazione2011]]/(SUMIFS($D$2:$D$7916,$B$2:$B$7916,"Piemonte"))</f>
        <v>0.1942979654053836</v>
      </c>
      <c r="G38" t="b">
        <f>IF(Comuni[[#This Row],[Popolazione2011]]&gt;300000,"MAGGIORE")</f>
        <v>0</v>
      </c>
      <c r="H38">
        <f>100*Comuni[[#This Row],[Popolazione2011]]/(SUMIFS($D$2:$D$7916,$B$2:$B$7916,"Piemonte"))</f>
        <v>0.1942979654053836</v>
      </c>
      <c r="I38" s="1" t="str">
        <f>_xlfn.XLOOKUP(Comuni[[#This Row],[Regione]],Ripartizione_geografica[Regione],Ripartizione_geografica[Ripartizione geografica],,0)</f>
        <v>Nord-ovest</v>
      </c>
      <c r="J38" s="1">
        <f>_xlfn.XLOOKUP(Comuni[[#This Row],[Regione]],Table_0[Regione],Table_0[Totale contagiati],,0)</f>
        <v>1792955</v>
      </c>
      <c r="K38" s="1">
        <f>_xlfn.XLOOKUP(Comuni[[#This Row],[Regione]],Table_0[Regione],Table_0[Guariti],,0)</f>
        <v>1725727</v>
      </c>
      <c r="L38" s="1">
        <f>_xlfn.XLOOKUP(Comuni[[#This Row],[Regione]],Table_0[Regione],Table_0[Deceduti],,0)</f>
        <v>13899</v>
      </c>
    </row>
    <row r="39" spans="1:12" x14ac:dyDescent="0.25">
      <c r="A39" s="1" t="s">
        <v>43</v>
      </c>
      <c r="B39" s="1" t="s">
        <v>8</v>
      </c>
      <c r="C39" s="1" t="s">
        <v>5</v>
      </c>
      <c r="D39">
        <v>1726</v>
      </c>
      <c r="E39">
        <f>100*Comuni[[#This Row],[Popolazione2011]]/$D$7916</f>
        <v>3.0115780869831342E-3</v>
      </c>
      <c r="F39">
        <f>100*Comuni[[#This Row],[Popolazione2011]]/(SUMIFS($D$2:$D$7916,$B$2:$B$7916,"Piemonte"))</f>
        <v>3.9551632066245089E-2</v>
      </c>
      <c r="G39" t="b">
        <f>IF(Comuni[[#This Row],[Popolazione2011]]&gt;300000,"MAGGIORE")</f>
        <v>0</v>
      </c>
      <c r="H39">
        <f>100*Comuni[[#This Row],[Popolazione2011]]/(SUMIFS($D$2:$D$7916,$B$2:$B$7916,"Piemonte"))</f>
        <v>3.9551632066245089E-2</v>
      </c>
      <c r="I39" s="1" t="str">
        <f>_xlfn.XLOOKUP(Comuni[[#This Row],[Regione]],Ripartizione_geografica[Regione],Ripartizione_geografica[Ripartizione geografica],,0)</f>
        <v>Nord-ovest</v>
      </c>
      <c r="J39" s="1">
        <f>_xlfn.XLOOKUP(Comuni[[#This Row],[Regione]],Table_0[Regione],Table_0[Totale contagiati],,0)</f>
        <v>1792955</v>
      </c>
      <c r="K39" s="1">
        <f>_xlfn.XLOOKUP(Comuni[[#This Row],[Regione]],Table_0[Regione],Table_0[Guariti],,0)</f>
        <v>1725727</v>
      </c>
      <c r="L39" s="1">
        <f>_xlfn.XLOOKUP(Comuni[[#This Row],[Regione]],Table_0[Regione],Table_0[Deceduti],,0)</f>
        <v>13899</v>
      </c>
    </row>
    <row r="40" spans="1:12" x14ac:dyDescent="0.25">
      <c r="A40" s="1" t="s">
        <v>44</v>
      </c>
      <c r="B40" s="1" t="s">
        <v>8</v>
      </c>
      <c r="C40" s="1" t="s">
        <v>5</v>
      </c>
      <c r="D40">
        <v>1545</v>
      </c>
      <c r="E40">
        <f>100*Comuni[[#This Row],[Popolazione2011]]/$D$7916</f>
        <v>2.6957636989507197E-3</v>
      </c>
      <c r="F40">
        <f>100*Comuni[[#This Row],[Popolazione2011]]/(SUMIFS($D$2:$D$7916,$B$2:$B$7916,"Piemonte"))</f>
        <v>3.5403981194871759E-2</v>
      </c>
      <c r="G40" t="b">
        <f>IF(Comuni[[#This Row],[Popolazione2011]]&gt;300000,"MAGGIORE")</f>
        <v>0</v>
      </c>
      <c r="H40">
        <f>100*Comuni[[#This Row],[Popolazione2011]]/(SUMIFS($D$2:$D$7916,$B$2:$B$7916,"Piemonte"))</f>
        <v>3.5403981194871759E-2</v>
      </c>
      <c r="I40" s="1" t="str">
        <f>_xlfn.XLOOKUP(Comuni[[#This Row],[Regione]],Ripartizione_geografica[Regione],Ripartizione_geografica[Ripartizione geografica],,0)</f>
        <v>Nord-ovest</v>
      </c>
      <c r="J40" s="1">
        <f>_xlfn.XLOOKUP(Comuni[[#This Row],[Regione]],Table_0[Regione],Table_0[Totale contagiati],,0)</f>
        <v>1792955</v>
      </c>
      <c r="K40" s="1">
        <f>_xlfn.XLOOKUP(Comuni[[#This Row],[Regione]],Table_0[Regione],Table_0[Guariti],,0)</f>
        <v>1725727</v>
      </c>
      <c r="L40" s="1">
        <f>_xlfn.XLOOKUP(Comuni[[#This Row],[Regione]],Table_0[Regione],Table_0[Deceduti],,0)</f>
        <v>13899</v>
      </c>
    </row>
    <row r="41" spans="1:12" x14ac:dyDescent="0.25">
      <c r="A41" s="1" t="s">
        <v>45</v>
      </c>
      <c r="B41" s="1" t="s">
        <v>8</v>
      </c>
      <c r="C41" s="1" t="s">
        <v>5</v>
      </c>
      <c r="D41">
        <v>1405</v>
      </c>
      <c r="E41">
        <f>100*Comuni[[#This Row],[Popolazione2011]]/$D$7916</f>
        <v>2.4514873767157029E-3</v>
      </c>
      <c r="F41">
        <f>100*Comuni[[#This Row],[Popolazione2011]]/(SUMIFS($D$2:$D$7916,$B$2:$B$7916,"Piemonte"))</f>
        <v>3.2195853449058141E-2</v>
      </c>
      <c r="G41" t="b">
        <f>IF(Comuni[[#This Row],[Popolazione2011]]&gt;300000,"MAGGIORE")</f>
        <v>0</v>
      </c>
      <c r="H41">
        <f>100*Comuni[[#This Row],[Popolazione2011]]/(SUMIFS($D$2:$D$7916,$B$2:$B$7916,"Piemonte"))</f>
        <v>3.2195853449058141E-2</v>
      </c>
      <c r="I41" s="1" t="str">
        <f>_xlfn.XLOOKUP(Comuni[[#This Row],[Regione]],Ripartizione_geografica[Regione],Ripartizione_geografica[Ripartizione geografica],,0)</f>
        <v>Nord-ovest</v>
      </c>
      <c r="J41" s="1">
        <f>_xlfn.XLOOKUP(Comuni[[#This Row],[Regione]],Table_0[Regione],Table_0[Totale contagiati],,0)</f>
        <v>1792955</v>
      </c>
      <c r="K41" s="1">
        <f>_xlfn.XLOOKUP(Comuni[[#This Row],[Regione]],Table_0[Regione],Table_0[Guariti],,0)</f>
        <v>1725727</v>
      </c>
      <c r="L41" s="1">
        <f>_xlfn.XLOOKUP(Comuni[[#This Row],[Regione]],Table_0[Regione],Table_0[Deceduti],,0)</f>
        <v>13899</v>
      </c>
    </row>
    <row r="42" spans="1:12" x14ac:dyDescent="0.25">
      <c r="A42" s="1" t="s">
        <v>46</v>
      </c>
      <c r="B42" s="1" t="s">
        <v>8</v>
      </c>
      <c r="C42" s="1" t="s">
        <v>5</v>
      </c>
      <c r="D42">
        <v>1228</v>
      </c>
      <c r="E42">
        <f>100*Comuni[[#This Row],[Popolazione2011]]/$D$7916</f>
        <v>2.1426523121757177E-3</v>
      </c>
      <c r="F42">
        <f>100*Comuni[[#This Row],[Popolazione2011]]/(SUMIFS($D$2:$D$7916,$B$2:$B$7916,"Piemonte"))</f>
        <v>2.8139863370422347E-2</v>
      </c>
      <c r="G42" t="b">
        <f>IF(Comuni[[#This Row],[Popolazione2011]]&gt;300000,"MAGGIORE")</f>
        <v>0</v>
      </c>
      <c r="H42">
        <f>100*Comuni[[#This Row],[Popolazione2011]]/(SUMIFS($D$2:$D$7916,$B$2:$B$7916,"Piemonte"))</f>
        <v>2.8139863370422347E-2</v>
      </c>
      <c r="I42" s="1" t="str">
        <f>_xlfn.XLOOKUP(Comuni[[#This Row],[Regione]],Ripartizione_geografica[Regione],Ripartizione_geografica[Ripartizione geografica],,0)</f>
        <v>Nord-ovest</v>
      </c>
      <c r="J42" s="1">
        <f>_xlfn.XLOOKUP(Comuni[[#This Row],[Regione]],Table_0[Regione],Table_0[Totale contagiati],,0)</f>
        <v>1792955</v>
      </c>
      <c r="K42" s="1">
        <f>_xlfn.XLOOKUP(Comuni[[#This Row],[Regione]],Table_0[Regione],Table_0[Guariti],,0)</f>
        <v>1725727</v>
      </c>
      <c r="L42" s="1">
        <f>_xlfn.XLOOKUP(Comuni[[#This Row],[Regione]],Table_0[Regione],Table_0[Deceduti],,0)</f>
        <v>13899</v>
      </c>
    </row>
    <row r="43" spans="1:12" x14ac:dyDescent="0.25">
      <c r="A43" s="1" t="s">
        <v>47</v>
      </c>
      <c r="B43" s="1" t="s">
        <v>8</v>
      </c>
      <c r="C43" s="1" t="s">
        <v>5</v>
      </c>
      <c r="D43">
        <v>1588</v>
      </c>
      <c r="E43">
        <f>100*Comuni[[#This Row],[Popolazione2011]]/$D$7916</f>
        <v>2.7707914264943319E-3</v>
      </c>
      <c r="F43">
        <f>100*Comuni[[#This Row],[Popolazione2011]]/(SUMIFS($D$2:$D$7916,$B$2:$B$7916,"Piemonte"))</f>
        <v>3.6389334716800233E-2</v>
      </c>
      <c r="G43" t="b">
        <f>IF(Comuni[[#This Row],[Popolazione2011]]&gt;300000,"MAGGIORE")</f>
        <v>0</v>
      </c>
      <c r="H43">
        <f>100*Comuni[[#This Row],[Popolazione2011]]/(SUMIFS($D$2:$D$7916,$B$2:$B$7916,"Piemonte"))</f>
        <v>3.6389334716800233E-2</v>
      </c>
      <c r="I43" s="1" t="str">
        <f>_xlfn.XLOOKUP(Comuni[[#This Row],[Regione]],Ripartizione_geografica[Regione],Ripartizione_geografica[Ripartizione geografica],,0)</f>
        <v>Nord-ovest</v>
      </c>
      <c r="J43" s="1">
        <f>_xlfn.XLOOKUP(Comuni[[#This Row],[Regione]],Table_0[Regione],Table_0[Totale contagiati],,0)</f>
        <v>1792955</v>
      </c>
      <c r="K43" s="1">
        <f>_xlfn.XLOOKUP(Comuni[[#This Row],[Regione]],Table_0[Regione],Table_0[Guariti],,0)</f>
        <v>1725727</v>
      </c>
      <c r="L43" s="1">
        <f>_xlfn.XLOOKUP(Comuni[[#This Row],[Regione]],Table_0[Regione],Table_0[Deceduti],,0)</f>
        <v>13899</v>
      </c>
    </row>
    <row r="44" spans="1:12" x14ac:dyDescent="0.25">
      <c r="A44" s="1" t="s">
        <v>48</v>
      </c>
      <c r="B44" s="1" t="s">
        <v>8</v>
      </c>
      <c r="C44" s="1" t="s">
        <v>5</v>
      </c>
      <c r="D44">
        <v>6363</v>
      </c>
      <c r="E44">
        <f>100*Comuni[[#This Row],[Popolazione2011]]/$D$7916</f>
        <v>1.1102358845581507E-2</v>
      </c>
      <c r="F44">
        <f>100*Comuni[[#This Row],[Popolazione2011]]/(SUMIFS($D$2:$D$7916,$B$2:$B$7916,"Piemonte"))</f>
        <v>0.14580940604722914</v>
      </c>
      <c r="G44" t="b">
        <f>IF(Comuni[[#This Row],[Popolazione2011]]&gt;300000,"MAGGIORE")</f>
        <v>0</v>
      </c>
      <c r="H44">
        <f>100*Comuni[[#This Row],[Popolazione2011]]/(SUMIFS($D$2:$D$7916,$B$2:$B$7916,"Piemonte"))</f>
        <v>0.14580940604722914</v>
      </c>
      <c r="I44" s="1" t="str">
        <f>_xlfn.XLOOKUP(Comuni[[#This Row],[Regione]],Ripartizione_geografica[Regione],Ripartizione_geografica[Ripartizione geografica],,0)</f>
        <v>Nord-ovest</v>
      </c>
      <c r="J44" s="1">
        <f>_xlfn.XLOOKUP(Comuni[[#This Row],[Regione]],Table_0[Regione],Table_0[Totale contagiati],,0)</f>
        <v>1792955</v>
      </c>
      <c r="K44" s="1">
        <f>_xlfn.XLOOKUP(Comuni[[#This Row],[Regione]],Table_0[Regione],Table_0[Guariti],,0)</f>
        <v>1725727</v>
      </c>
      <c r="L44" s="1">
        <f>_xlfn.XLOOKUP(Comuni[[#This Row],[Regione]],Table_0[Regione],Table_0[Deceduti],,0)</f>
        <v>13899</v>
      </c>
    </row>
    <row r="45" spans="1:12" x14ac:dyDescent="0.25">
      <c r="A45" s="1" t="s">
        <v>49</v>
      </c>
      <c r="B45" s="1" t="s">
        <v>8</v>
      </c>
      <c r="C45" s="1" t="s">
        <v>5</v>
      </c>
      <c r="D45">
        <v>6386</v>
      </c>
      <c r="E45">
        <f>100*Comuni[[#This Row],[Popolazione2011]]/$D$7916</f>
        <v>1.1142489955662974E-2</v>
      </c>
      <c r="F45">
        <f>100*Comuni[[#This Row],[Popolazione2011]]/(SUMIFS($D$2:$D$7916,$B$2:$B$7916,"Piemonte"))</f>
        <v>0.14633645560546996</v>
      </c>
      <c r="G45" t="b">
        <f>IF(Comuni[[#This Row],[Popolazione2011]]&gt;300000,"MAGGIORE")</f>
        <v>0</v>
      </c>
      <c r="H45">
        <f>100*Comuni[[#This Row],[Popolazione2011]]/(SUMIFS($D$2:$D$7916,$B$2:$B$7916,"Piemonte"))</f>
        <v>0.14633645560546996</v>
      </c>
      <c r="I45" s="1" t="str">
        <f>_xlfn.XLOOKUP(Comuni[[#This Row],[Regione]],Ripartizione_geografica[Regione],Ripartizione_geografica[Ripartizione geografica],,0)</f>
        <v>Nord-ovest</v>
      </c>
      <c r="J45" s="1">
        <f>_xlfn.XLOOKUP(Comuni[[#This Row],[Regione]],Table_0[Regione],Table_0[Totale contagiati],,0)</f>
        <v>1792955</v>
      </c>
      <c r="K45" s="1">
        <f>_xlfn.XLOOKUP(Comuni[[#This Row],[Regione]],Table_0[Regione],Table_0[Guariti],,0)</f>
        <v>1725727</v>
      </c>
      <c r="L45" s="1">
        <f>_xlfn.XLOOKUP(Comuni[[#This Row],[Regione]],Table_0[Regione],Table_0[Deceduti],,0)</f>
        <v>13899</v>
      </c>
    </row>
    <row r="46" spans="1:12" x14ac:dyDescent="0.25">
      <c r="A46" s="1" t="s">
        <v>50</v>
      </c>
      <c r="B46" s="1" t="s">
        <v>8</v>
      </c>
      <c r="C46" s="1" t="s">
        <v>5</v>
      </c>
      <c r="D46">
        <v>3511</v>
      </c>
      <c r="E46">
        <f>100*Comuni[[#This Row],[Popolazione2011]]/$D$7916</f>
        <v>6.126101195479597E-3</v>
      </c>
      <c r="F46">
        <f>100*Comuni[[#This Row],[Popolazione2011]]/(SUMIFS($D$2:$D$7916,$B$2:$B$7916,"Piemonte"))</f>
        <v>8.0455260825368774E-2</v>
      </c>
      <c r="G46" t="b">
        <f>IF(Comuni[[#This Row],[Popolazione2011]]&gt;300000,"MAGGIORE")</f>
        <v>0</v>
      </c>
      <c r="H46">
        <f>100*Comuni[[#This Row],[Popolazione2011]]/(SUMIFS($D$2:$D$7916,$B$2:$B$7916,"Piemonte"))</f>
        <v>8.0455260825368774E-2</v>
      </c>
      <c r="I46" s="1" t="str">
        <f>_xlfn.XLOOKUP(Comuni[[#This Row],[Regione]],Ripartizione_geografica[Regione],Ripartizione_geografica[Ripartizione geografica],,0)</f>
        <v>Nord-ovest</v>
      </c>
      <c r="J46" s="1">
        <f>_xlfn.XLOOKUP(Comuni[[#This Row],[Regione]],Table_0[Regione],Table_0[Totale contagiati],,0)</f>
        <v>1792955</v>
      </c>
      <c r="K46" s="1">
        <f>_xlfn.XLOOKUP(Comuni[[#This Row],[Regione]],Table_0[Regione],Table_0[Guariti],,0)</f>
        <v>1725727</v>
      </c>
      <c r="L46" s="1">
        <f>_xlfn.XLOOKUP(Comuni[[#This Row],[Regione]],Table_0[Regione],Table_0[Deceduti],,0)</f>
        <v>13899</v>
      </c>
    </row>
    <row r="47" spans="1:12" x14ac:dyDescent="0.25">
      <c r="A47" s="1" t="s">
        <v>51</v>
      </c>
      <c r="B47" s="1" t="s">
        <v>8</v>
      </c>
      <c r="C47" s="1" t="s">
        <v>5</v>
      </c>
      <c r="D47">
        <v>7483</v>
      </c>
      <c r="E47">
        <f>100*Comuni[[#This Row],[Popolazione2011]]/$D$7916</f>
        <v>1.3056569423461641E-2</v>
      </c>
      <c r="F47">
        <f>100*Comuni[[#This Row],[Popolazione2011]]/(SUMIFS($D$2:$D$7916,$B$2:$B$7916,"Piemonte"))</f>
        <v>0.17147442801373811</v>
      </c>
      <c r="G47" t="b">
        <f>IF(Comuni[[#This Row],[Popolazione2011]]&gt;300000,"MAGGIORE")</f>
        <v>0</v>
      </c>
      <c r="H47">
        <f>100*Comuni[[#This Row],[Popolazione2011]]/(SUMIFS($D$2:$D$7916,$B$2:$B$7916,"Piemonte"))</f>
        <v>0.17147442801373811</v>
      </c>
      <c r="I47" s="1" t="str">
        <f>_xlfn.XLOOKUP(Comuni[[#This Row],[Regione]],Ripartizione_geografica[Regione],Ripartizione_geografica[Ripartizione geografica],,0)</f>
        <v>Nord-ovest</v>
      </c>
      <c r="J47" s="1">
        <f>_xlfn.XLOOKUP(Comuni[[#This Row],[Regione]],Table_0[Regione],Table_0[Totale contagiati],,0)</f>
        <v>1792955</v>
      </c>
      <c r="K47" s="1">
        <f>_xlfn.XLOOKUP(Comuni[[#This Row],[Regione]],Table_0[Regione],Table_0[Guariti],,0)</f>
        <v>1725727</v>
      </c>
      <c r="L47" s="1">
        <f>_xlfn.XLOOKUP(Comuni[[#This Row],[Regione]],Table_0[Regione],Table_0[Deceduti],,0)</f>
        <v>13899</v>
      </c>
    </row>
    <row r="48" spans="1:12" x14ac:dyDescent="0.25">
      <c r="A48" s="1" t="s">
        <v>52</v>
      </c>
      <c r="B48" s="1" t="s">
        <v>8</v>
      </c>
      <c r="C48" s="1" t="s">
        <v>5</v>
      </c>
      <c r="D48">
        <v>6215</v>
      </c>
      <c r="E48">
        <f>100*Comuni[[#This Row],[Popolazione2011]]/$D$7916</f>
        <v>1.0844123876361633E-2</v>
      </c>
      <c r="F48">
        <f>100*Comuni[[#This Row],[Popolazione2011]]/(SUMIFS($D$2:$D$7916,$B$2:$B$7916,"Piemonte"))</f>
        <v>0.14241795671594046</v>
      </c>
      <c r="G48" t="b">
        <f>IF(Comuni[[#This Row],[Popolazione2011]]&gt;300000,"MAGGIORE")</f>
        <v>0</v>
      </c>
      <c r="H48">
        <f>100*Comuni[[#This Row],[Popolazione2011]]/(SUMIFS($D$2:$D$7916,$B$2:$B$7916,"Piemonte"))</f>
        <v>0.14241795671594046</v>
      </c>
      <c r="I48" s="1" t="str">
        <f>_xlfn.XLOOKUP(Comuni[[#This Row],[Regione]],Ripartizione_geografica[Regione],Ripartizione_geografica[Ripartizione geografica],,0)</f>
        <v>Nord-ovest</v>
      </c>
      <c r="J48" s="1">
        <f>_xlfn.XLOOKUP(Comuni[[#This Row],[Regione]],Table_0[Regione],Table_0[Totale contagiati],,0)</f>
        <v>1792955</v>
      </c>
      <c r="K48" s="1">
        <f>_xlfn.XLOOKUP(Comuni[[#This Row],[Regione]],Table_0[Regione],Table_0[Guariti],,0)</f>
        <v>1725727</v>
      </c>
      <c r="L48" s="1">
        <f>_xlfn.XLOOKUP(Comuni[[#This Row],[Regione]],Table_0[Regione],Table_0[Deceduti],,0)</f>
        <v>13899</v>
      </c>
    </row>
    <row r="49" spans="1:12" x14ac:dyDescent="0.25">
      <c r="A49" s="1" t="s">
        <v>53</v>
      </c>
      <c r="B49" s="1" t="s">
        <v>8</v>
      </c>
      <c r="C49" s="1" t="s">
        <v>5</v>
      </c>
      <c r="D49">
        <v>1382</v>
      </c>
      <c r="E49">
        <f>100*Comuni[[#This Row],[Popolazione2011]]/$D$7916</f>
        <v>2.4113562666342359E-3</v>
      </c>
      <c r="F49">
        <f>100*Comuni[[#This Row],[Popolazione2011]]/(SUMIFS($D$2:$D$7916,$B$2:$B$7916,"Piemonte"))</f>
        <v>3.1668803890817332E-2</v>
      </c>
      <c r="G49" t="b">
        <f>IF(Comuni[[#This Row],[Popolazione2011]]&gt;300000,"MAGGIORE")</f>
        <v>0</v>
      </c>
      <c r="H49">
        <f>100*Comuni[[#This Row],[Popolazione2011]]/(SUMIFS($D$2:$D$7916,$B$2:$B$7916,"Piemonte"))</f>
        <v>3.1668803890817332E-2</v>
      </c>
      <c r="I49" s="1" t="str">
        <f>_xlfn.XLOOKUP(Comuni[[#This Row],[Regione]],Ripartizione_geografica[Regione],Ripartizione_geografica[Ripartizione geografica],,0)</f>
        <v>Nord-ovest</v>
      </c>
      <c r="J49" s="1">
        <f>_xlfn.XLOOKUP(Comuni[[#This Row],[Regione]],Table_0[Regione],Table_0[Totale contagiati],,0)</f>
        <v>1792955</v>
      </c>
      <c r="K49" s="1">
        <f>_xlfn.XLOOKUP(Comuni[[#This Row],[Regione]],Table_0[Regione],Table_0[Guariti],,0)</f>
        <v>1725727</v>
      </c>
      <c r="L49" s="1">
        <f>_xlfn.XLOOKUP(Comuni[[#This Row],[Regione]],Table_0[Regione],Table_0[Deceduti],,0)</f>
        <v>13899</v>
      </c>
    </row>
    <row r="50" spans="1:12" x14ac:dyDescent="0.25">
      <c r="A50" s="1" t="s">
        <v>54</v>
      </c>
      <c r="B50" s="1" t="s">
        <v>8</v>
      </c>
      <c r="C50" s="1" t="s">
        <v>5</v>
      </c>
      <c r="D50">
        <v>1286</v>
      </c>
      <c r="E50">
        <f>100*Comuni[[#This Row],[Popolazione2011]]/$D$7916</f>
        <v>2.2438525028159388E-3</v>
      </c>
      <c r="F50">
        <f>100*Comuni[[#This Row],[Popolazione2011]]/(SUMIFS($D$2:$D$7916,$B$2:$B$7916,"Piemonte"))</f>
        <v>2.9468944865116562E-2</v>
      </c>
      <c r="G50" t="b">
        <f>IF(Comuni[[#This Row],[Popolazione2011]]&gt;300000,"MAGGIORE")</f>
        <v>0</v>
      </c>
      <c r="H50">
        <f>100*Comuni[[#This Row],[Popolazione2011]]/(SUMIFS($D$2:$D$7916,$B$2:$B$7916,"Piemonte"))</f>
        <v>2.9468944865116562E-2</v>
      </c>
      <c r="I50" s="1" t="str">
        <f>_xlfn.XLOOKUP(Comuni[[#This Row],[Regione]],Ripartizione_geografica[Regione],Ripartizione_geografica[Ripartizione geografica],,0)</f>
        <v>Nord-ovest</v>
      </c>
      <c r="J50" s="1">
        <f>_xlfn.XLOOKUP(Comuni[[#This Row],[Regione]],Table_0[Regione],Table_0[Totale contagiati],,0)</f>
        <v>1792955</v>
      </c>
      <c r="K50" s="1">
        <f>_xlfn.XLOOKUP(Comuni[[#This Row],[Regione]],Table_0[Regione],Table_0[Guariti],,0)</f>
        <v>1725727</v>
      </c>
      <c r="L50" s="1">
        <f>_xlfn.XLOOKUP(Comuni[[#This Row],[Regione]],Table_0[Regione],Table_0[Deceduti],,0)</f>
        <v>13899</v>
      </c>
    </row>
    <row r="51" spans="1:12" x14ac:dyDescent="0.25">
      <c r="A51" s="1" t="s">
        <v>55</v>
      </c>
      <c r="B51" s="1" t="s">
        <v>8</v>
      </c>
      <c r="C51" s="1" t="s">
        <v>5</v>
      </c>
      <c r="D51">
        <v>5566</v>
      </c>
      <c r="E51">
        <f>100*Comuni[[#This Row],[Popolazione2011]]/$D$7916</f>
        <v>9.7117286397150199E-3</v>
      </c>
      <c r="F51">
        <f>100*Comuni[[#This Row],[Popolazione2011]]/(SUMIFS($D$2:$D$7916,$B$2:$B$7916,"Piemonte"))</f>
        <v>0.12754599309427586</v>
      </c>
      <c r="G51" t="b">
        <f>IF(Comuni[[#This Row],[Popolazione2011]]&gt;300000,"MAGGIORE")</f>
        <v>0</v>
      </c>
      <c r="H51">
        <f>100*Comuni[[#This Row],[Popolazione2011]]/(SUMIFS($D$2:$D$7916,$B$2:$B$7916,"Piemonte"))</f>
        <v>0.12754599309427586</v>
      </c>
      <c r="I51" s="1" t="str">
        <f>_xlfn.XLOOKUP(Comuni[[#This Row],[Regione]],Ripartizione_geografica[Regione],Ripartizione_geografica[Ripartizione geografica],,0)</f>
        <v>Nord-ovest</v>
      </c>
      <c r="J51" s="1">
        <f>_xlfn.XLOOKUP(Comuni[[#This Row],[Regione]],Table_0[Regione],Table_0[Totale contagiati],,0)</f>
        <v>1792955</v>
      </c>
      <c r="K51" s="1">
        <f>_xlfn.XLOOKUP(Comuni[[#This Row],[Regione]],Table_0[Regione],Table_0[Guariti],,0)</f>
        <v>1725727</v>
      </c>
      <c r="L51" s="1">
        <f>_xlfn.XLOOKUP(Comuni[[#This Row],[Regione]],Table_0[Regione],Table_0[Deceduti],,0)</f>
        <v>13899</v>
      </c>
    </row>
    <row r="52" spans="1:12" x14ac:dyDescent="0.25">
      <c r="A52" s="1" t="s">
        <v>56</v>
      </c>
      <c r="B52" s="1" t="s">
        <v>8</v>
      </c>
      <c r="C52" s="1" t="s">
        <v>5</v>
      </c>
      <c r="D52">
        <v>294</v>
      </c>
      <c r="E52">
        <f>100*Comuni[[#This Row],[Popolazione2011]]/$D$7916</f>
        <v>5.1298027669353507E-4</v>
      </c>
      <c r="F52">
        <f>100*Comuni[[#This Row],[Popolazione2011]]/(SUMIFS($D$2:$D$7916,$B$2:$B$7916,"Piemonte"))</f>
        <v>6.7370682662086069E-3</v>
      </c>
      <c r="G52" t="b">
        <f>IF(Comuni[[#This Row],[Popolazione2011]]&gt;300000,"MAGGIORE")</f>
        <v>0</v>
      </c>
      <c r="H52">
        <f>100*Comuni[[#This Row],[Popolazione2011]]/(SUMIFS($D$2:$D$7916,$B$2:$B$7916,"Piemonte"))</f>
        <v>6.7370682662086069E-3</v>
      </c>
      <c r="I52" s="1" t="str">
        <f>_xlfn.XLOOKUP(Comuni[[#This Row],[Regione]],Ripartizione_geografica[Regione],Ripartizione_geografica[Ripartizione geografica],,0)</f>
        <v>Nord-ovest</v>
      </c>
      <c r="J52" s="1">
        <f>_xlfn.XLOOKUP(Comuni[[#This Row],[Regione]],Table_0[Regione],Table_0[Totale contagiati],,0)</f>
        <v>1792955</v>
      </c>
      <c r="K52" s="1">
        <f>_xlfn.XLOOKUP(Comuni[[#This Row],[Regione]],Table_0[Regione],Table_0[Guariti],,0)</f>
        <v>1725727</v>
      </c>
      <c r="L52" s="1">
        <f>_xlfn.XLOOKUP(Comuni[[#This Row],[Regione]],Table_0[Regione],Table_0[Deceduti],,0)</f>
        <v>13899</v>
      </c>
    </row>
    <row r="53" spans="1:12" x14ac:dyDescent="0.25">
      <c r="A53" s="1" t="s">
        <v>57</v>
      </c>
      <c r="B53" s="1" t="s">
        <v>8</v>
      </c>
      <c r="C53" s="1" t="s">
        <v>5</v>
      </c>
      <c r="D53">
        <v>2527</v>
      </c>
      <c r="E53">
        <f>100*Comuni[[#This Row],[Popolazione2011]]/$D$7916</f>
        <v>4.4091876163420514E-3</v>
      </c>
      <c r="F53">
        <f>100*Comuni[[#This Row],[Popolazione2011]]/(SUMIFS($D$2:$D$7916,$B$2:$B$7916,"Piemonte"))</f>
        <v>5.7906705811935882E-2</v>
      </c>
      <c r="G53" t="b">
        <f>IF(Comuni[[#This Row],[Popolazione2011]]&gt;300000,"MAGGIORE")</f>
        <v>0</v>
      </c>
      <c r="H53">
        <f>100*Comuni[[#This Row],[Popolazione2011]]/(SUMIFS($D$2:$D$7916,$B$2:$B$7916,"Piemonte"))</f>
        <v>5.7906705811935882E-2</v>
      </c>
      <c r="I53" s="1" t="str">
        <f>_xlfn.XLOOKUP(Comuni[[#This Row],[Regione]],Ripartizione_geografica[Regione],Ripartizione_geografica[Ripartizione geografica],,0)</f>
        <v>Nord-ovest</v>
      </c>
      <c r="J53" s="1">
        <f>_xlfn.XLOOKUP(Comuni[[#This Row],[Regione]],Table_0[Regione],Table_0[Totale contagiati],,0)</f>
        <v>1792955</v>
      </c>
      <c r="K53" s="1">
        <f>_xlfn.XLOOKUP(Comuni[[#This Row],[Regione]],Table_0[Regione],Table_0[Guariti],,0)</f>
        <v>1725727</v>
      </c>
      <c r="L53" s="1">
        <f>_xlfn.XLOOKUP(Comuni[[#This Row],[Regione]],Table_0[Regione],Table_0[Deceduti],,0)</f>
        <v>13899</v>
      </c>
    </row>
    <row r="54" spans="1:12" x14ac:dyDescent="0.25">
      <c r="A54" s="1" t="s">
        <v>58</v>
      </c>
      <c r="B54" s="1" t="s">
        <v>8</v>
      </c>
      <c r="C54" s="1" t="s">
        <v>5</v>
      </c>
      <c r="D54">
        <v>554</v>
      </c>
      <c r="E54">
        <f>100*Comuni[[#This Row],[Popolazione2011]]/$D$7916</f>
        <v>9.6663630370142316E-4</v>
      </c>
      <c r="F54">
        <f>100*Comuni[[#This Row],[Popolazione2011]]/(SUMIFS($D$2:$D$7916,$B$2:$B$7916,"Piemonte"))</f>
        <v>1.2695019794148192E-2</v>
      </c>
      <c r="G54" t="b">
        <f>IF(Comuni[[#This Row],[Popolazione2011]]&gt;300000,"MAGGIORE")</f>
        <v>0</v>
      </c>
      <c r="H54">
        <f>100*Comuni[[#This Row],[Popolazione2011]]/(SUMIFS($D$2:$D$7916,$B$2:$B$7916,"Piemonte"))</f>
        <v>1.2695019794148192E-2</v>
      </c>
      <c r="I54" s="1" t="str">
        <f>_xlfn.XLOOKUP(Comuni[[#This Row],[Regione]],Ripartizione_geografica[Regione],Ripartizione_geografica[Ripartizione geografica],,0)</f>
        <v>Nord-ovest</v>
      </c>
      <c r="J54" s="1">
        <f>_xlfn.XLOOKUP(Comuni[[#This Row],[Regione]],Table_0[Regione],Table_0[Totale contagiati],,0)</f>
        <v>1792955</v>
      </c>
      <c r="K54" s="1">
        <f>_xlfn.XLOOKUP(Comuni[[#This Row],[Regione]],Table_0[Regione],Table_0[Guariti],,0)</f>
        <v>1725727</v>
      </c>
      <c r="L54" s="1">
        <f>_xlfn.XLOOKUP(Comuni[[#This Row],[Regione]],Table_0[Regione],Table_0[Deceduti],,0)</f>
        <v>13899</v>
      </c>
    </row>
    <row r="55" spans="1:12" x14ac:dyDescent="0.25">
      <c r="A55" s="1" t="s">
        <v>59</v>
      </c>
      <c r="B55" s="1" t="s">
        <v>8</v>
      </c>
      <c r="C55" s="1" t="s">
        <v>5</v>
      </c>
      <c r="D55">
        <v>2116</v>
      </c>
      <c r="E55">
        <f>100*Comuni[[#This Row],[Popolazione2011]]/$D$7916</f>
        <v>3.6920621274949663E-3</v>
      </c>
      <c r="F55">
        <f>100*Comuni[[#This Row],[Popolazione2011]]/(SUMIFS($D$2:$D$7916,$B$2:$B$7916,"Piemonte"))</f>
        <v>4.8488559358154465E-2</v>
      </c>
      <c r="G55" t="b">
        <f>IF(Comuni[[#This Row],[Popolazione2011]]&gt;300000,"MAGGIORE")</f>
        <v>0</v>
      </c>
      <c r="H55">
        <f>100*Comuni[[#This Row],[Popolazione2011]]/(SUMIFS($D$2:$D$7916,$B$2:$B$7916,"Piemonte"))</f>
        <v>4.8488559358154465E-2</v>
      </c>
      <c r="I55" s="1" t="str">
        <f>_xlfn.XLOOKUP(Comuni[[#This Row],[Regione]],Ripartizione_geografica[Regione],Ripartizione_geografica[Ripartizione geografica],,0)</f>
        <v>Nord-ovest</v>
      </c>
      <c r="J55" s="1">
        <f>_xlfn.XLOOKUP(Comuni[[#This Row],[Regione]],Table_0[Regione],Table_0[Totale contagiati],,0)</f>
        <v>1792955</v>
      </c>
      <c r="K55" s="1">
        <f>_xlfn.XLOOKUP(Comuni[[#This Row],[Regione]],Table_0[Regione],Table_0[Guariti],,0)</f>
        <v>1725727</v>
      </c>
      <c r="L55" s="1">
        <f>_xlfn.XLOOKUP(Comuni[[#This Row],[Regione]],Table_0[Regione],Table_0[Deceduti],,0)</f>
        <v>13899</v>
      </c>
    </row>
    <row r="56" spans="1:12" x14ac:dyDescent="0.25">
      <c r="A56" s="1" t="s">
        <v>60</v>
      </c>
      <c r="B56" s="1" t="s">
        <v>8</v>
      </c>
      <c r="C56" s="1" t="s">
        <v>5</v>
      </c>
      <c r="D56">
        <v>995</v>
      </c>
      <c r="E56">
        <f>100*Comuni[[#This Row],[Popolazione2011]]/$D$7916</f>
        <v>1.7361067187417257E-3</v>
      </c>
      <c r="F56">
        <f>100*Comuni[[#This Row],[Popolazione2011]]/(SUMIFS($D$2:$D$7916,$B$2:$B$7916,"Piemonte"))</f>
        <v>2.2800622193461101E-2</v>
      </c>
      <c r="G56" t="b">
        <f>IF(Comuni[[#This Row],[Popolazione2011]]&gt;300000,"MAGGIORE")</f>
        <v>0</v>
      </c>
      <c r="H56">
        <f>100*Comuni[[#This Row],[Popolazione2011]]/(SUMIFS($D$2:$D$7916,$B$2:$B$7916,"Piemonte"))</f>
        <v>2.2800622193461101E-2</v>
      </c>
      <c r="I56" s="1" t="str">
        <f>_xlfn.XLOOKUP(Comuni[[#This Row],[Regione]],Ripartizione_geografica[Regione],Ripartizione_geografica[Ripartizione geografica],,0)</f>
        <v>Nord-ovest</v>
      </c>
      <c r="J56" s="1">
        <f>_xlfn.XLOOKUP(Comuni[[#This Row],[Regione]],Table_0[Regione],Table_0[Totale contagiati],,0)</f>
        <v>1792955</v>
      </c>
      <c r="K56" s="1">
        <f>_xlfn.XLOOKUP(Comuni[[#This Row],[Regione]],Table_0[Regione],Table_0[Guariti],,0)</f>
        <v>1725727</v>
      </c>
      <c r="L56" s="1">
        <f>_xlfn.XLOOKUP(Comuni[[#This Row],[Regione]],Table_0[Regione],Table_0[Deceduti],,0)</f>
        <v>13899</v>
      </c>
    </row>
    <row r="57" spans="1:12" x14ac:dyDescent="0.25">
      <c r="A57" s="1" t="s">
        <v>61</v>
      </c>
      <c r="B57" s="1" t="s">
        <v>8</v>
      </c>
      <c r="C57" s="1" t="s">
        <v>5</v>
      </c>
      <c r="D57">
        <v>772</v>
      </c>
      <c r="E57">
        <f>100*Comuni[[#This Row],[Popolazione2011]]/$D$7916</f>
        <v>1.3470094340388063E-3</v>
      </c>
      <c r="F57">
        <f>100*Comuni[[#This Row],[Popolazione2011]]/(SUMIFS($D$2:$D$7916,$B$2:$B$7916,"Piemonte"))</f>
        <v>1.7690532998343691E-2</v>
      </c>
      <c r="G57" t="b">
        <f>IF(Comuni[[#This Row],[Popolazione2011]]&gt;300000,"MAGGIORE")</f>
        <v>0</v>
      </c>
      <c r="H57">
        <f>100*Comuni[[#This Row],[Popolazione2011]]/(SUMIFS($D$2:$D$7916,$B$2:$B$7916,"Piemonte"))</f>
        <v>1.7690532998343691E-2</v>
      </c>
      <c r="I57" s="1" t="str">
        <f>_xlfn.XLOOKUP(Comuni[[#This Row],[Regione]],Ripartizione_geografica[Regione],Ripartizione_geografica[Ripartizione geografica],,0)</f>
        <v>Nord-ovest</v>
      </c>
      <c r="J57" s="1">
        <f>_xlfn.XLOOKUP(Comuni[[#This Row],[Regione]],Table_0[Regione],Table_0[Totale contagiati],,0)</f>
        <v>1792955</v>
      </c>
      <c r="K57" s="1">
        <f>_xlfn.XLOOKUP(Comuni[[#This Row],[Regione]],Table_0[Regione],Table_0[Guariti],,0)</f>
        <v>1725727</v>
      </c>
      <c r="L57" s="1">
        <f>_xlfn.XLOOKUP(Comuni[[#This Row],[Regione]],Table_0[Regione],Table_0[Deceduti],,0)</f>
        <v>13899</v>
      </c>
    </row>
    <row r="58" spans="1:12" x14ac:dyDescent="0.25">
      <c r="A58" s="1" t="s">
        <v>62</v>
      </c>
      <c r="B58" s="1" t="s">
        <v>8</v>
      </c>
      <c r="C58" s="1" t="s">
        <v>5</v>
      </c>
      <c r="D58">
        <v>9156</v>
      </c>
      <c r="E58">
        <f>100*Comuni[[#This Row],[Popolazione2011]]/$D$7916</f>
        <v>1.5975671474170092E-2</v>
      </c>
      <c r="F58">
        <f>100*Comuni[[#This Row],[Popolazione2011]]/(SUMIFS($D$2:$D$7916,$B$2:$B$7916,"Piemonte"))</f>
        <v>0.2098115545762109</v>
      </c>
      <c r="G58" t="b">
        <f>IF(Comuni[[#This Row],[Popolazione2011]]&gt;300000,"MAGGIORE")</f>
        <v>0</v>
      </c>
      <c r="H58">
        <f>100*Comuni[[#This Row],[Popolazione2011]]/(SUMIFS($D$2:$D$7916,$B$2:$B$7916,"Piemonte"))</f>
        <v>0.2098115545762109</v>
      </c>
      <c r="I58" s="1" t="str">
        <f>_xlfn.XLOOKUP(Comuni[[#This Row],[Regione]],Ripartizione_geografica[Regione],Ripartizione_geografica[Ripartizione geografica],,0)</f>
        <v>Nord-ovest</v>
      </c>
      <c r="J58" s="1">
        <f>_xlfn.XLOOKUP(Comuni[[#This Row],[Regione]],Table_0[Regione],Table_0[Totale contagiati],,0)</f>
        <v>1792955</v>
      </c>
      <c r="K58" s="1">
        <f>_xlfn.XLOOKUP(Comuni[[#This Row],[Regione]],Table_0[Regione],Table_0[Guariti],,0)</f>
        <v>1725727</v>
      </c>
      <c r="L58" s="1">
        <f>_xlfn.XLOOKUP(Comuni[[#This Row],[Regione]],Table_0[Regione],Table_0[Deceduti],,0)</f>
        <v>13899</v>
      </c>
    </row>
    <row r="59" spans="1:12" x14ac:dyDescent="0.25">
      <c r="A59" s="1" t="s">
        <v>63</v>
      </c>
      <c r="B59" s="1" t="s">
        <v>8</v>
      </c>
      <c r="C59" s="1" t="s">
        <v>5</v>
      </c>
      <c r="D59">
        <v>28563</v>
      </c>
      <c r="E59">
        <f>100*Comuni[[#This Row],[Popolazione2011]]/$D$7916</f>
        <v>4.9837604228562725E-2</v>
      </c>
      <c r="F59">
        <f>100*Comuni[[#This Row],[Popolazione2011]]/(SUMIFS($D$2:$D$7916,$B$2:$B$7916,"Piemonte"))</f>
        <v>0.65452680574053212</v>
      </c>
      <c r="G59" t="b">
        <f>IF(Comuni[[#This Row],[Popolazione2011]]&gt;300000,"MAGGIORE")</f>
        <v>0</v>
      </c>
      <c r="H59">
        <f>100*Comuni[[#This Row],[Popolazione2011]]/(SUMIFS($D$2:$D$7916,$B$2:$B$7916,"Piemonte"))</f>
        <v>0.65452680574053212</v>
      </c>
      <c r="I59" s="1" t="str">
        <f>_xlfn.XLOOKUP(Comuni[[#This Row],[Regione]],Ripartizione_geografica[Regione],Ripartizione_geografica[Ripartizione geografica],,0)</f>
        <v>Nord-ovest</v>
      </c>
      <c r="J59" s="1">
        <f>_xlfn.XLOOKUP(Comuni[[#This Row],[Regione]],Table_0[Regione],Table_0[Totale contagiati],,0)</f>
        <v>1792955</v>
      </c>
      <c r="K59" s="1">
        <f>_xlfn.XLOOKUP(Comuni[[#This Row],[Regione]],Table_0[Regione],Table_0[Guariti],,0)</f>
        <v>1725727</v>
      </c>
      <c r="L59" s="1">
        <f>_xlfn.XLOOKUP(Comuni[[#This Row],[Regione]],Table_0[Regione],Table_0[Deceduti],,0)</f>
        <v>13899</v>
      </c>
    </row>
    <row r="60" spans="1:12" x14ac:dyDescent="0.25">
      <c r="A60" s="1" t="s">
        <v>64</v>
      </c>
      <c r="B60" s="1" t="s">
        <v>8</v>
      </c>
      <c r="C60" s="1" t="s">
        <v>5</v>
      </c>
      <c r="D60">
        <v>1820</v>
      </c>
      <c r="E60">
        <f>100*Comuni[[#This Row],[Popolazione2011]]/$D$7916</f>
        <v>3.1755921890552169E-3</v>
      </c>
      <c r="F60">
        <f>100*Comuni[[#This Row],[Popolazione2011]]/(SUMIFS($D$2:$D$7916,$B$2:$B$7916,"Piemonte"))</f>
        <v>4.1705660695577094E-2</v>
      </c>
      <c r="G60" t="b">
        <f>IF(Comuni[[#This Row],[Popolazione2011]]&gt;300000,"MAGGIORE")</f>
        <v>0</v>
      </c>
      <c r="H60">
        <f>100*Comuni[[#This Row],[Popolazione2011]]/(SUMIFS($D$2:$D$7916,$B$2:$B$7916,"Piemonte"))</f>
        <v>4.1705660695577094E-2</v>
      </c>
      <c r="I60" s="1" t="str">
        <f>_xlfn.XLOOKUP(Comuni[[#This Row],[Regione]],Ripartizione_geografica[Regione],Ripartizione_geografica[Ripartizione geografica],,0)</f>
        <v>Nord-ovest</v>
      </c>
      <c r="J60" s="1">
        <f>_xlfn.XLOOKUP(Comuni[[#This Row],[Regione]],Table_0[Regione],Table_0[Totale contagiati],,0)</f>
        <v>1792955</v>
      </c>
      <c r="K60" s="1">
        <f>_xlfn.XLOOKUP(Comuni[[#This Row],[Regione]],Table_0[Regione],Table_0[Guariti],,0)</f>
        <v>1725727</v>
      </c>
      <c r="L60" s="1">
        <f>_xlfn.XLOOKUP(Comuni[[#This Row],[Regione]],Table_0[Regione],Table_0[Deceduti],,0)</f>
        <v>13899</v>
      </c>
    </row>
    <row r="61" spans="1:12" x14ac:dyDescent="0.25">
      <c r="A61" s="1" t="s">
        <v>65</v>
      </c>
      <c r="B61" s="1" t="s">
        <v>8</v>
      </c>
      <c r="C61" s="1" t="s">
        <v>5</v>
      </c>
      <c r="D61">
        <v>1491</v>
      </c>
      <c r="E61">
        <f>100*Comuni[[#This Row],[Popolazione2011]]/$D$7916</f>
        <v>2.6015428318029278E-3</v>
      </c>
      <c r="F61">
        <f>100*Comuni[[#This Row],[Popolazione2011]]/(SUMIFS($D$2:$D$7916,$B$2:$B$7916,"Piemonte"))</f>
        <v>3.4166560492915082E-2</v>
      </c>
      <c r="G61" t="b">
        <f>IF(Comuni[[#This Row],[Popolazione2011]]&gt;300000,"MAGGIORE")</f>
        <v>0</v>
      </c>
      <c r="H61">
        <f>100*Comuni[[#This Row],[Popolazione2011]]/(SUMIFS($D$2:$D$7916,$B$2:$B$7916,"Piemonte"))</f>
        <v>3.4166560492915082E-2</v>
      </c>
      <c r="I61" s="1" t="str">
        <f>_xlfn.XLOOKUP(Comuni[[#This Row],[Regione]],Ripartizione_geografica[Regione],Ripartizione_geografica[Ripartizione geografica],,0)</f>
        <v>Nord-ovest</v>
      </c>
      <c r="J61" s="1">
        <f>_xlfn.XLOOKUP(Comuni[[#This Row],[Regione]],Table_0[Regione],Table_0[Totale contagiati],,0)</f>
        <v>1792955</v>
      </c>
      <c r="K61" s="1">
        <f>_xlfn.XLOOKUP(Comuni[[#This Row],[Regione]],Table_0[Regione],Table_0[Guariti],,0)</f>
        <v>1725727</v>
      </c>
      <c r="L61" s="1">
        <f>_xlfn.XLOOKUP(Comuni[[#This Row],[Regione]],Table_0[Regione],Table_0[Deceduti],,0)</f>
        <v>13899</v>
      </c>
    </row>
    <row r="62" spans="1:12" x14ac:dyDescent="0.25">
      <c r="A62" s="1" t="s">
        <v>66</v>
      </c>
      <c r="B62" s="1" t="s">
        <v>8</v>
      </c>
      <c r="C62" s="1" t="s">
        <v>5</v>
      </c>
      <c r="D62">
        <v>2931</v>
      </c>
      <c r="E62">
        <f>100*Comuni[[#This Row],[Popolazione2011]]/$D$7916</f>
        <v>5.1140992890773848E-3</v>
      </c>
      <c r="F62">
        <f>100*Comuni[[#This Row],[Popolazione2011]]/(SUMIFS($D$2:$D$7916,$B$2:$B$7916,"Piemonte"))</f>
        <v>6.7164445878426626E-2</v>
      </c>
      <c r="G62" t="b">
        <f>IF(Comuni[[#This Row],[Popolazione2011]]&gt;300000,"MAGGIORE")</f>
        <v>0</v>
      </c>
      <c r="H62">
        <f>100*Comuni[[#This Row],[Popolazione2011]]/(SUMIFS($D$2:$D$7916,$B$2:$B$7916,"Piemonte"))</f>
        <v>6.7164445878426626E-2</v>
      </c>
      <c r="I62" s="1" t="str">
        <f>_xlfn.XLOOKUP(Comuni[[#This Row],[Regione]],Ripartizione_geografica[Regione],Ripartizione_geografica[Ripartizione geografica],,0)</f>
        <v>Nord-ovest</v>
      </c>
      <c r="J62" s="1">
        <f>_xlfn.XLOOKUP(Comuni[[#This Row],[Regione]],Table_0[Regione],Table_0[Totale contagiati],,0)</f>
        <v>1792955</v>
      </c>
      <c r="K62" s="1">
        <f>_xlfn.XLOOKUP(Comuni[[#This Row],[Regione]],Table_0[Regione],Table_0[Guariti],,0)</f>
        <v>1725727</v>
      </c>
      <c r="L62" s="1">
        <f>_xlfn.XLOOKUP(Comuni[[#This Row],[Regione]],Table_0[Regione],Table_0[Deceduti],,0)</f>
        <v>13899</v>
      </c>
    </row>
    <row r="63" spans="1:12" x14ac:dyDescent="0.25">
      <c r="A63" s="1" t="s">
        <v>67</v>
      </c>
      <c r="B63" s="1" t="s">
        <v>8</v>
      </c>
      <c r="C63" s="1" t="s">
        <v>5</v>
      </c>
      <c r="D63">
        <v>13389</v>
      </c>
      <c r="E63">
        <f>100*Comuni[[#This Row],[Popolazione2011]]/$D$7916</f>
        <v>2.3361540560033131E-2</v>
      </c>
      <c r="F63">
        <f>100*Comuni[[#This Row],[Popolazione2011]]/(SUMIFS($D$2:$D$7916,$B$2:$B$7916,"Piemonte"))</f>
        <v>0.30681158849070422</v>
      </c>
      <c r="G63" t="b">
        <f>IF(Comuni[[#This Row],[Popolazione2011]]&gt;300000,"MAGGIORE")</f>
        <v>0</v>
      </c>
      <c r="H63">
        <f>100*Comuni[[#This Row],[Popolazione2011]]/(SUMIFS($D$2:$D$7916,$B$2:$B$7916,"Piemonte"))</f>
        <v>0.30681158849070422</v>
      </c>
      <c r="I63" s="1" t="str">
        <f>_xlfn.XLOOKUP(Comuni[[#This Row],[Regione]],Ripartizione_geografica[Regione],Ripartizione_geografica[Ripartizione geografica],,0)</f>
        <v>Nord-ovest</v>
      </c>
      <c r="J63" s="1">
        <f>_xlfn.XLOOKUP(Comuni[[#This Row],[Regione]],Table_0[Regione],Table_0[Totale contagiati],,0)</f>
        <v>1792955</v>
      </c>
      <c r="K63" s="1">
        <f>_xlfn.XLOOKUP(Comuni[[#This Row],[Regione]],Table_0[Regione],Table_0[Guariti],,0)</f>
        <v>1725727</v>
      </c>
      <c r="L63" s="1">
        <f>_xlfn.XLOOKUP(Comuni[[#This Row],[Regione]],Table_0[Regione],Table_0[Deceduti],,0)</f>
        <v>13899</v>
      </c>
    </row>
    <row r="64" spans="1:12" x14ac:dyDescent="0.25">
      <c r="A64" s="1" t="s">
        <v>68</v>
      </c>
      <c r="B64" s="1" t="s">
        <v>8</v>
      </c>
      <c r="C64" s="1" t="s">
        <v>5</v>
      </c>
      <c r="D64">
        <v>1791</v>
      </c>
      <c r="E64">
        <f>100*Comuni[[#This Row],[Popolazione2011]]/$D$7916</f>
        <v>3.1249920937351061E-3</v>
      </c>
      <c r="F64">
        <f>100*Comuni[[#This Row],[Popolazione2011]]/(SUMIFS($D$2:$D$7916,$B$2:$B$7916,"Piemonte"))</f>
        <v>4.1041119948229982E-2</v>
      </c>
      <c r="G64" t="b">
        <f>IF(Comuni[[#This Row],[Popolazione2011]]&gt;300000,"MAGGIORE")</f>
        <v>0</v>
      </c>
      <c r="H64">
        <f>100*Comuni[[#This Row],[Popolazione2011]]/(SUMIFS($D$2:$D$7916,$B$2:$B$7916,"Piemonte"))</f>
        <v>4.1041119948229982E-2</v>
      </c>
      <c r="I64" s="1" t="str">
        <f>_xlfn.XLOOKUP(Comuni[[#This Row],[Regione]],Ripartizione_geografica[Regione],Ripartizione_geografica[Ripartizione geografica],,0)</f>
        <v>Nord-ovest</v>
      </c>
      <c r="J64" s="1">
        <f>_xlfn.XLOOKUP(Comuni[[#This Row],[Regione]],Table_0[Regione],Table_0[Totale contagiati],,0)</f>
        <v>1792955</v>
      </c>
      <c r="K64" s="1">
        <f>_xlfn.XLOOKUP(Comuni[[#This Row],[Regione]],Table_0[Regione],Table_0[Guariti],,0)</f>
        <v>1725727</v>
      </c>
      <c r="L64" s="1">
        <f>_xlfn.XLOOKUP(Comuni[[#This Row],[Regione]],Table_0[Regione],Table_0[Deceduti],,0)</f>
        <v>13899</v>
      </c>
    </row>
    <row r="65" spans="1:12" x14ac:dyDescent="0.25">
      <c r="A65" s="1" t="s">
        <v>69</v>
      </c>
      <c r="B65" s="1" t="s">
        <v>8</v>
      </c>
      <c r="C65" s="1" t="s">
        <v>5</v>
      </c>
      <c r="D65">
        <v>2193</v>
      </c>
      <c r="E65">
        <f>100*Comuni[[#This Row],[Popolazione2011]]/$D$7916</f>
        <v>3.8264141047242256E-3</v>
      </c>
      <c r="F65">
        <f>100*Comuni[[#This Row],[Popolazione2011]]/(SUMIFS($D$2:$D$7916,$B$2:$B$7916,"Piemonte"))</f>
        <v>5.0253029618351958E-2</v>
      </c>
      <c r="G65" t="b">
        <f>IF(Comuni[[#This Row],[Popolazione2011]]&gt;300000,"MAGGIORE")</f>
        <v>0</v>
      </c>
      <c r="H65">
        <f>100*Comuni[[#This Row],[Popolazione2011]]/(SUMIFS($D$2:$D$7916,$B$2:$B$7916,"Piemonte"))</f>
        <v>5.0253029618351958E-2</v>
      </c>
      <c r="I65" s="1" t="str">
        <f>_xlfn.XLOOKUP(Comuni[[#This Row],[Regione]],Ripartizione_geografica[Regione],Ripartizione_geografica[Ripartizione geografica],,0)</f>
        <v>Nord-ovest</v>
      </c>
      <c r="J65" s="1">
        <f>_xlfn.XLOOKUP(Comuni[[#This Row],[Regione]],Table_0[Regione],Table_0[Totale contagiati],,0)</f>
        <v>1792955</v>
      </c>
      <c r="K65" s="1">
        <f>_xlfn.XLOOKUP(Comuni[[#This Row],[Regione]],Table_0[Regione],Table_0[Guariti],,0)</f>
        <v>1725727</v>
      </c>
      <c r="L65" s="1">
        <f>_xlfn.XLOOKUP(Comuni[[#This Row],[Regione]],Table_0[Regione],Table_0[Deceduti],,0)</f>
        <v>13899</v>
      </c>
    </row>
    <row r="66" spans="1:12" x14ac:dyDescent="0.25">
      <c r="A66" s="1" t="s">
        <v>70</v>
      </c>
      <c r="B66" s="1" t="s">
        <v>8</v>
      </c>
      <c r="C66" s="1" t="s">
        <v>5</v>
      </c>
      <c r="D66">
        <v>9917</v>
      </c>
      <c r="E66">
        <f>100*Comuni[[#This Row],[Popolazione2011]]/$D$7916</f>
        <v>1.7303487768604717E-2</v>
      </c>
      <c r="F66">
        <f>100*Comuni[[#This Row],[Popolazione2011]]/(SUMIFS($D$2:$D$7916,$B$2:$B$7916,"Piemonte"))</f>
        <v>0.22725002039452638</v>
      </c>
      <c r="G66" t="b">
        <f>IF(Comuni[[#This Row],[Popolazione2011]]&gt;300000,"MAGGIORE")</f>
        <v>0</v>
      </c>
      <c r="H66">
        <f>100*Comuni[[#This Row],[Popolazione2011]]/(SUMIFS($D$2:$D$7916,$B$2:$B$7916,"Piemonte"))</f>
        <v>0.22725002039452638</v>
      </c>
      <c r="I66" s="1" t="str">
        <f>_xlfn.XLOOKUP(Comuni[[#This Row],[Regione]],Ripartizione_geografica[Regione],Ripartizione_geografica[Ripartizione geografica],,0)</f>
        <v>Nord-ovest</v>
      </c>
      <c r="J66" s="1">
        <f>_xlfn.XLOOKUP(Comuni[[#This Row],[Regione]],Table_0[Regione],Table_0[Totale contagiati],,0)</f>
        <v>1792955</v>
      </c>
      <c r="K66" s="1">
        <f>_xlfn.XLOOKUP(Comuni[[#This Row],[Regione]],Table_0[Regione],Table_0[Guariti],,0)</f>
        <v>1725727</v>
      </c>
      <c r="L66" s="1">
        <f>_xlfn.XLOOKUP(Comuni[[#This Row],[Regione]],Table_0[Regione],Table_0[Deceduti],,0)</f>
        <v>13899</v>
      </c>
    </row>
    <row r="67" spans="1:12" x14ac:dyDescent="0.25">
      <c r="A67" s="1" t="s">
        <v>71</v>
      </c>
      <c r="B67" s="1" t="s">
        <v>8</v>
      </c>
      <c r="C67" s="1" t="s">
        <v>5</v>
      </c>
      <c r="D67">
        <v>417</v>
      </c>
      <c r="E67">
        <f>100*Comuni[[#This Row],[Popolazione2011]]/$D$7916</f>
        <v>7.2759447408572828E-4</v>
      </c>
      <c r="F67">
        <f>100*Comuni[[#This Row],[Popolazione2011]]/(SUMIFS($D$2:$D$7916,$B$2:$B$7916,"Piemonte"))</f>
        <v>9.5556376428877175E-3</v>
      </c>
      <c r="G67" t="b">
        <f>IF(Comuni[[#This Row],[Popolazione2011]]&gt;300000,"MAGGIORE")</f>
        <v>0</v>
      </c>
      <c r="H67">
        <f>100*Comuni[[#This Row],[Popolazione2011]]/(SUMIFS($D$2:$D$7916,$B$2:$B$7916,"Piemonte"))</f>
        <v>9.5556376428877175E-3</v>
      </c>
      <c r="I67" s="1" t="str">
        <f>_xlfn.XLOOKUP(Comuni[[#This Row],[Regione]],Ripartizione_geografica[Regione],Ripartizione_geografica[Ripartizione geografica],,0)</f>
        <v>Nord-ovest</v>
      </c>
      <c r="J67" s="1">
        <f>_xlfn.XLOOKUP(Comuni[[#This Row],[Regione]],Table_0[Regione],Table_0[Totale contagiati],,0)</f>
        <v>1792955</v>
      </c>
      <c r="K67" s="1">
        <f>_xlfn.XLOOKUP(Comuni[[#This Row],[Regione]],Table_0[Regione],Table_0[Guariti],,0)</f>
        <v>1725727</v>
      </c>
      <c r="L67" s="1">
        <f>_xlfn.XLOOKUP(Comuni[[#This Row],[Regione]],Table_0[Regione],Table_0[Deceduti],,0)</f>
        <v>13899</v>
      </c>
    </row>
    <row r="68" spans="1:12" x14ac:dyDescent="0.25">
      <c r="A68" s="1" t="s">
        <v>72</v>
      </c>
      <c r="B68" s="1" t="s">
        <v>8</v>
      </c>
      <c r="C68" s="1" t="s">
        <v>5</v>
      </c>
      <c r="D68">
        <v>6363</v>
      </c>
      <c r="E68">
        <f>100*Comuni[[#This Row],[Popolazione2011]]/$D$7916</f>
        <v>1.1102358845581507E-2</v>
      </c>
      <c r="F68">
        <f>100*Comuni[[#This Row],[Popolazione2011]]/(SUMIFS($D$2:$D$7916,$B$2:$B$7916,"Piemonte"))</f>
        <v>0.14580940604722914</v>
      </c>
      <c r="G68" t="b">
        <f>IF(Comuni[[#This Row],[Popolazione2011]]&gt;300000,"MAGGIORE")</f>
        <v>0</v>
      </c>
      <c r="H68">
        <f>100*Comuni[[#This Row],[Popolazione2011]]/(SUMIFS($D$2:$D$7916,$B$2:$B$7916,"Piemonte"))</f>
        <v>0.14580940604722914</v>
      </c>
      <c r="I68" s="1" t="str">
        <f>_xlfn.XLOOKUP(Comuni[[#This Row],[Regione]],Ripartizione_geografica[Regione],Ripartizione_geografica[Ripartizione geografica],,0)</f>
        <v>Nord-ovest</v>
      </c>
      <c r="J68" s="1">
        <f>_xlfn.XLOOKUP(Comuni[[#This Row],[Regione]],Table_0[Regione],Table_0[Totale contagiati],,0)</f>
        <v>1792955</v>
      </c>
      <c r="K68" s="1">
        <f>_xlfn.XLOOKUP(Comuni[[#This Row],[Regione]],Table_0[Regione],Table_0[Guariti],,0)</f>
        <v>1725727</v>
      </c>
      <c r="L68" s="1">
        <f>_xlfn.XLOOKUP(Comuni[[#This Row],[Regione]],Table_0[Regione],Table_0[Deceduti],,0)</f>
        <v>13899</v>
      </c>
    </row>
    <row r="69" spans="1:12" x14ac:dyDescent="0.25">
      <c r="A69" s="1" t="s">
        <v>73</v>
      </c>
      <c r="B69" s="1" t="s">
        <v>8</v>
      </c>
      <c r="C69" s="1" t="s">
        <v>5</v>
      </c>
      <c r="D69">
        <v>2309</v>
      </c>
      <c r="E69">
        <f>100*Comuni[[#This Row],[Popolazione2011]]/$D$7916</f>
        <v>4.0288144860046683E-3</v>
      </c>
      <c r="F69">
        <f>100*Comuni[[#This Row],[Popolazione2011]]/(SUMIFS($D$2:$D$7916,$B$2:$B$7916,"Piemonte"))</f>
        <v>5.2911192607740389E-2</v>
      </c>
      <c r="G69" t="b">
        <f>IF(Comuni[[#This Row],[Popolazione2011]]&gt;300000,"MAGGIORE")</f>
        <v>0</v>
      </c>
      <c r="H69">
        <f>100*Comuni[[#This Row],[Popolazione2011]]/(SUMIFS($D$2:$D$7916,$B$2:$B$7916,"Piemonte"))</f>
        <v>5.2911192607740389E-2</v>
      </c>
      <c r="I69" s="1" t="str">
        <f>_xlfn.XLOOKUP(Comuni[[#This Row],[Regione]],Ripartizione_geografica[Regione],Ripartizione_geografica[Ripartizione geografica],,0)</f>
        <v>Nord-ovest</v>
      </c>
      <c r="J69" s="1">
        <f>_xlfn.XLOOKUP(Comuni[[#This Row],[Regione]],Table_0[Regione],Table_0[Totale contagiati],,0)</f>
        <v>1792955</v>
      </c>
      <c r="K69" s="1">
        <f>_xlfn.XLOOKUP(Comuni[[#This Row],[Regione]],Table_0[Regione],Table_0[Guariti],,0)</f>
        <v>1725727</v>
      </c>
      <c r="L69" s="1">
        <f>_xlfn.XLOOKUP(Comuni[[#This Row],[Regione]],Table_0[Regione],Table_0[Deceduti],,0)</f>
        <v>13899</v>
      </c>
    </row>
    <row r="70" spans="1:12" x14ac:dyDescent="0.25">
      <c r="A70" s="1" t="s">
        <v>74</v>
      </c>
      <c r="B70" s="1" t="s">
        <v>8</v>
      </c>
      <c r="C70" s="1" t="s">
        <v>5</v>
      </c>
      <c r="D70">
        <v>5568</v>
      </c>
      <c r="E70">
        <f>100*Comuni[[#This Row],[Popolazione2011]]/$D$7916</f>
        <v>9.7152183014612356E-3</v>
      </c>
      <c r="F70">
        <f>100*Comuni[[#This Row],[Popolazione2011]]/(SUMIFS($D$2:$D$7916,$B$2:$B$7916,"Piemonte"))</f>
        <v>0.12759182349064463</v>
      </c>
      <c r="G70" t="b">
        <f>IF(Comuni[[#This Row],[Popolazione2011]]&gt;300000,"MAGGIORE")</f>
        <v>0</v>
      </c>
      <c r="H70">
        <f>100*Comuni[[#This Row],[Popolazione2011]]/(SUMIFS($D$2:$D$7916,$B$2:$B$7916,"Piemonte"))</f>
        <v>0.12759182349064463</v>
      </c>
      <c r="I70" s="1" t="str">
        <f>_xlfn.XLOOKUP(Comuni[[#This Row],[Regione]],Ripartizione_geografica[Regione],Ripartizione_geografica[Ripartizione geografica],,0)</f>
        <v>Nord-ovest</v>
      </c>
      <c r="J70" s="1">
        <f>_xlfn.XLOOKUP(Comuni[[#This Row],[Regione]],Table_0[Regione],Table_0[Totale contagiati],,0)</f>
        <v>1792955</v>
      </c>
      <c r="K70" s="1">
        <f>_xlfn.XLOOKUP(Comuni[[#This Row],[Regione]],Table_0[Regione],Table_0[Guariti],,0)</f>
        <v>1725727</v>
      </c>
      <c r="L70" s="1">
        <f>_xlfn.XLOOKUP(Comuni[[#This Row],[Regione]],Table_0[Regione],Table_0[Deceduti],,0)</f>
        <v>13899</v>
      </c>
    </row>
    <row r="71" spans="1:12" x14ac:dyDescent="0.25">
      <c r="A71" s="1" t="s">
        <v>75</v>
      </c>
      <c r="B71" s="1" t="s">
        <v>8</v>
      </c>
      <c r="C71" s="1" t="s">
        <v>5</v>
      </c>
      <c r="D71">
        <v>1857</v>
      </c>
      <c r="E71">
        <f>100*Comuni[[#This Row],[Popolazione2011]]/$D$7916</f>
        <v>3.2401509313601854E-3</v>
      </c>
      <c r="F71">
        <f>100*Comuni[[#This Row],[Popolazione2011]]/(SUMIFS($D$2:$D$7916,$B$2:$B$7916,"Piemonte"))</f>
        <v>4.2553523028399265E-2</v>
      </c>
      <c r="G71" t="b">
        <f>IF(Comuni[[#This Row],[Popolazione2011]]&gt;300000,"MAGGIORE")</f>
        <v>0</v>
      </c>
      <c r="H71">
        <f>100*Comuni[[#This Row],[Popolazione2011]]/(SUMIFS($D$2:$D$7916,$B$2:$B$7916,"Piemonte"))</f>
        <v>4.2553523028399265E-2</v>
      </c>
      <c r="I71" s="1" t="str">
        <f>_xlfn.XLOOKUP(Comuni[[#This Row],[Regione]],Ripartizione_geografica[Regione],Ripartizione_geografica[Ripartizione geografica],,0)</f>
        <v>Nord-ovest</v>
      </c>
      <c r="J71" s="1">
        <f>_xlfn.XLOOKUP(Comuni[[#This Row],[Regione]],Table_0[Regione],Table_0[Totale contagiati],,0)</f>
        <v>1792955</v>
      </c>
      <c r="K71" s="1">
        <f>_xlfn.XLOOKUP(Comuni[[#This Row],[Regione]],Table_0[Regione],Table_0[Guariti],,0)</f>
        <v>1725727</v>
      </c>
      <c r="L71" s="1">
        <f>_xlfn.XLOOKUP(Comuni[[#This Row],[Regione]],Table_0[Regione],Table_0[Deceduti],,0)</f>
        <v>13899</v>
      </c>
    </row>
    <row r="72" spans="1:12" x14ac:dyDescent="0.25">
      <c r="A72" s="1" t="s">
        <v>76</v>
      </c>
      <c r="B72" s="1" t="s">
        <v>8</v>
      </c>
      <c r="C72" s="1" t="s">
        <v>5</v>
      </c>
      <c r="D72">
        <v>1056</v>
      </c>
      <c r="E72">
        <f>100*Comuni[[#This Row],[Popolazione2011]]/$D$7916</f>
        <v>1.8425414020012687E-3</v>
      </c>
      <c r="F72">
        <f>100*Comuni[[#This Row],[Popolazione2011]]/(SUMIFS($D$2:$D$7916,$B$2:$B$7916,"Piemonte"))</f>
        <v>2.4198449282708468E-2</v>
      </c>
      <c r="G72" t="b">
        <f>IF(Comuni[[#This Row],[Popolazione2011]]&gt;300000,"MAGGIORE")</f>
        <v>0</v>
      </c>
      <c r="H72">
        <f>100*Comuni[[#This Row],[Popolazione2011]]/(SUMIFS($D$2:$D$7916,$B$2:$B$7916,"Piemonte"))</f>
        <v>2.4198449282708468E-2</v>
      </c>
      <c r="I72" s="1" t="str">
        <f>_xlfn.XLOOKUP(Comuni[[#This Row],[Regione]],Ripartizione_geografica[Regione],Ripartizione_geografica[Ripartizione geografica],,0)</f>
        <v>Nord-ovest</v>
      </c>
      <c r="J72" s="1">
        <f>_xlfn.XLOOKUP(Comuni[[#This Row],[Regione]],Table_0[Regione],Table_0[Totale contagiati],,0)</f>
        <v>1792955</v>
      </c>
      <c r="K72" s="1">
        <f>_xlfn.XLOOKUP(Comuni[[#This Row],[Regione]],Table_0[Regione],Table_0[Guariti],,0)</f>
        <v>1725727</v>
      </c>
      <c r="L72" s="1">
        <f>_xlfn.XLOOKUP(Comuni[[#This Row],[Regione]],Table_0[Regione],Table_0[Deceduti],,0)</f>
        <v>13899</v>
      </c>
    </row>
    <row r="73" spans="1:12" x14ac:dyDescent="0.25">
      <c r="A73" s="1" t="s">
        <v>77</v>
      </c>
      <c r="B73" s="1" t="s">
        <v>8</v>
      </c>
      <c r="C73" s="1" t="s">
        <v>5</v>
      </c>
      <c r="D73">
        <v>159</v>
      </c>
      <c r="E73">
        <f>100*Comuni[[#This Row],[Popolazione2011]]/$D$7916</f>
        <v>2.7742810882405467E-4</v>
      </c>
      <c r="F73">
        <f>100*Comuni[[#This Row],[Popolazione2011]]/(SUMIFS($D$2:$D$7916,$B$2:$B$7916,"Piemonte"))</f>
        <v>3.6435165113168997E-3</v>
      </c>
      <c r="G73" t="b">
        <f>IF(Comuni[[#This Row],[Popolazione2011]]&gt;300000,"MAGGIORE")</f>
        <v>0</v>
      </c>
      <c r="H73">
        <f>100*Comuni[[#This Row],[Popolazione2011]]/(SUMIFS($D$2:$D$7916,$B$2:$B$7916,"Piemonte"))</f>
        <v>3.6435165113168997E-3</v>
      </c>
      <c r="I73" s="1" t="str">
        <f>_xlfn.XLOOKUP(Comuni[[#This Row],[Regione]],Ripartizione_geografica[Regione],Ripartizione_geografica[Ripartizione geografica],,0)</f>
        <v>Nord-ovest</v>
      </c>
      <c r="J73" s="1">
        <f>_xlfn.XLOOKUP(Comuni[[#This Row],[Regione]],Table_0[Regione],Table_0[Totale contagiati],,0)</f>
        <v>1792955</v>
      </c>
      <c r="K73" s="1">
        <f>_xlfn.XLOOKUP(Comuni[[#This Row],[Regione]],Table_0[Regione],Table_0[Guariti],,0)</f>
        <v>1725727</v>
      </c>
      <c r="L73" s="1">
        <f>_xlfn.XLOOKUP(Comuni[[#This Row],[Regione]],Table_0[Regione],Table_0[Deceduti],,0)</f>
        <v>13899</v>
      </c>
    </row>
    <row r="74" spans="1:12" x14ac:dyDescent="0.25">
      <c r="A74" s="1" t="s">
        <v>78</v>
      </c>
      <c r="B74" s="1" t="s">
        <v>8</v>
      </c>
      <c r="C74" s="1" t="s">
        <v>5</v>
      </c>
      <c r="D74">
        <v>1007</v>
      </c>
      <c r="E74">
        <f>100*Comuni[[#This Row],[Popolazione2011]]/$D$7916</f>
        <v>1.7570446892190127E-3</v>
      </c>
      <c r="F74">
        <f>100*Comuni[[#This Row],[Popolazione2011]]/(SUMIFS($D$2:$D$7916,$B$2:$B$7916,"Piemonte"))</f>
        <v>2.3075604571673698E-2</v>
      </c>
      <c r="G74" t="b">
        <f>IF(Comuni[[#This Row],[Popolazione2011]]&gt;300000,"MAGGIORE")</f>
        <v>0</v>
      </c>
      <c r="H74">
        <f>100*Comuni[[#This Row],[Popolazione2011]]/(SUMIFS($D$2:$D$7916,$B$2:$B$7916,"Piemonte"))</f>
        <v>2.3075604571673698E-2</v>
      </c>
      <c r="I74" s="1" t="str">
        <f>_xlfn.XLOOKUP(Comuni[[#This Row],[Regione]],Ripartizione_geografica[Regione],Ripartizione_geografica[Ripartizione geografica],,0)</f>
        <v>Nord-ovest</v>
      </c>
      <c r="J74" s="1">
        <f>_xlfn.XLOOKUP(Comuni[[#This Row],[Regione]],Table_0[Regione],Table_0[Totale contagiati],,0)</f>
        <v>1792955</v>
      </c>
      <c r="K74" s="1">
        <f>_xlfn.XLOOKUP(Comuni[[#This Row],[Regione]],Table_0[Regione],Table_0[Guariti],,0)</f>
        <v>1725727</v>
      </c>
      <c r="L74" s="1">
        <f>_xlfn.XLOOKUP(Comuni[[#This Row],[Regione]],Table_0[Regione],Table_0[Deceduti],,0)</f>
        <v>13899</v>
      </c>
    </row>
    <row r="75" spans="1:12" x14ac:dyDescent="0.25">
      <c r="A75" s="1" t="s">
        <v>79</v>
      </c>
      <c r="B75" s="1" t="s">
        <v>8</v>
      </c>
      <c r="C75" s="1" t="s">
        <v>5</v>
      </c>
      <c r="D75">
        <v>364</v>
      </c>
      <c r="E75">
        <f>100*Comuni[[#This Row],[Popolazione2011]]/$D$7916</f>
        <v>6.3511843781104333E-4</v>
      </c>
      <c r="F75">
        <f>100*Comuni[[#This Row],[Popolazione2011]]/(SUMIFS($D$2:$D$7916,$B$2:$B$7916,"Piemonte"))</f>
        <v>8.3411321391154182E-3</v>
      </c>
      <c r="G75" t="b">
        <f>IF(Comuni[[#This Row],[Popolazione2011]]&gt;300000,"MAGGIORE")</f>
        <v>0</v>
      </c>
      <c r="H75">
        <f>100*Comuni[[#This Row],[Popolazione2011]]/(SUMIFS($D$2:$D$7916,$B$2:$B$7916,"Piemonte"))</f>
        <v>8.3411321391154182E-3</v>
      </c>
      <c r="I75" s="1" t="str">
        <f>_xlfn.XLOOKUP(Comuni[[#This Row],[Regione]],Ripartizione_geografica[Regione],Ripartizione_geografica[Ripartizione geografica],,0)</f>
        <v>Nord-ovest</v>
      </c>
      <c r="J75" s="1">
        <f>_xlfn.XLOOKUP(Comuni[[#This Row],[Regione]],Table_0[Regione],Table_0[Totale contagiati],,0)</f>
        <v>1792955</v>
      </c>
      <c r="K75" s="1">
        <f>_xlfn.XLOOKUP(Comuni[[#This Row],[Regione]],Table_0[Regione],Table_0[Guariti],,0)</f>
        <v>1725727</v>
      </c>
      <c r="L75" s="1">
        <f>_xlfn.XLOOKUP(Comuni[[#This Row],[Regione]],Table_0[Regione],Table_0[Deceduti],,0)</f>
        <v>13899</v>
      </c>
    </row>
    <row r="76" spans="1:12" x14ac:dyDescent="0.25">
      <c r="A76" s="1" t="s">
        <v>80</v>
      </c>
      <c r="B76" s="1" t="s">
        <v>8</v>
      </c>
      <c r="C76" s="1" t="s">
        <v>5</v>
      </c>
      <c r="D76">
        <v>1700</v>
      </c>
      <c r="E76">
        <f>100*Comuni[[#This Row],[Popolazione2011]]/$D$7916</f>
        <v>2.9662124842823453E-3</v>
      </c>
      <c r="F76">
        <f>100*Comuni[[#This Row],[Popolazione2011]]/(SUMIFS($D$2:$D$7916,$B$2:$B$7916,"Piemonte"))</f>
        <v>3.8955836913451128E-2</v>
      </c>
      <c r="G76" t="b">
        <f>IF(Comuni[[#This Row],[Popolazione2011]]&gt;300000,"MAGGIORE")</f>
        <v>0</v>
      </c>
      <c r="H76">
        <f>100*Comuni[[#This Row],[Popolazione2011]]/(SUMIFS($D$2:$D$7916,$B$2:$B$7916,"Piemonte"))</f>
        <v>3.8955836913451128E-2</v>
      </c>
      <c r="I76" s="1" t="str">
        <f>_xlfn.XLOOKUP(Comuni[[#This Row],[Regione]],Ripartizione_geografica[Regione],Ripartizione_geografica[Ripartizione geografica],,0)</f>
        <v>Nord-ovest</v>
      </c>
      <c r="J76" s="1">
        <f>_xlfn.XLOOKUP(Comuni[[#This Row],[Regione]],Table_0[Regione],Table_0[Totale contagiati],,0)</f>
        <v>1792955</v>
      </c>
      <c r="K76" s="1">
        <f>_xlfn.XLOOKUP(Comuni[[#This Row],[Regione]],Table_0[Regione],Table_0[Guariti],,0)</f>
        <v>1725727</v>
      </c>
      <c r="L76" s="1">
        <f>_xlfn.XLOOKUP(Comuni[[#This Row],[Regione]],Table_0[Regione],Table_0[Deceduti],,0)</f>
        <v>13899</v>
      </c>
    </row>
    <row r="77" spans="1:12" x14ac:dyDescent="0.25">
      <c r="A77" s="1" t="s">
        <v>81</v>
      </c>
      <c r="B77" s="1" t="s">
        <v>8</v>
      </c>
      <c r="C77" s="1" t="s">
        <v>5</v>
      </c>
      <c r="D77">
        <v>2106</v>
      </c>
      <c r="E77">
        <f>100*Comuni[[#This Row],[Popolazione2011]]/$D$7916</f>
        <v>3.6746138187638937E-3</v>
      </c>
      <c r="F77">
        <f>100*Comuni[[#This Row],[Popolazione2011]]/(SUMIFS($D$2:$D$7916,$B$2:$B$7916,"Piemonte"))</f>
        <v>4.8259407376310633E-2</v>
      </c>
      <c r="G77" t="b">
        <f>IF(Comuni[[#This Row],[Popolazione2011]]&gt;300000,"MAGGIORE")</f>
        <v>0</v>
      </c>
      <c r="H77">
        <f>100*Comuni[[#This Row],[Popolazione2011]]/(SUMIFS($D$2:$D$7916,$B$2:$B$7916,"Piemonte"))</f>
        <v>4.8259407376310633E-2</v>
      </c>
      <c r="I77" s="1" t="str">
        <f>_xlfn.XLOOKUP(Comuni[[#This Row],[Regione]],Ripartizione_geografica[Regione],Ripartizione_geografica[Ripartizione geografica],,0)</f>
        <v>Nord-ovest</v>
      </c>
      <c r="J77" s="1">
        <f>_xlfn.XLOOKUP(Comuni[[#This Row],[Regione]],Table_0[Regione],Table_0[Totale contagiati],,0)</f>
        <v>1792955</v>
      </c>
      <c r="K77" s="1">
        <f>_xlfn.XLOOKUP(Comuni[[#This Row],[Regione]],Table_0[Regione],Table_0[Guariti],,0)</f>
        <v>1725727</v>
      </c>
      <c r="L77" s="1">
        <f>_xlfn.XLOOKUP(Comuni[[#This Row],[Regione]],Table_0[Regione],Table_0[Deceduti],,0)</f>
        <v>13899</v>
      </c>
    </row>
    <row r="78" spans="1:12" x14ac:dyDescent="0.25">
      <c r="A78" s="1" t="s">
        <v>82</v>
      </c>
      <c r="B78" s="1" t="s">
        <v>8</v>
      </c>
      <c r="C78" s="1" t="s">
        <v>5</v>
      </c>
      <c r="D78">
        <v>35962</v>
      </c>
      <c r="E78">
        <f>100*Comuni[[#This Row],[Popolazione2011]]/$D$7916</f>
        <v>6.2747607858683357E-2</v>
      </c>
      <c r="F78">
        <f>100*Comuni[[#This Row],[Popolazione2011]]/(SUMIFS($D$2:$D$7916,$B$2:$B$7916,"Piemonte"))</f>
        <v>0.82407635710678206</v>
      </c>
      <c r="G78" t="b">
        <f>IF(Comuni[[#This Row],[Popolazione2011]]&gt;300000,"MAGGIORE")</f>
        <v>0</v>
      </c>
      <c r="H78">
        <f>100*Comuni[[#This Row],[Popolazione2011]]/(SUMIFS($D$2:$D$7916,$B$2:$B$7916,"Piemonte"))</f>
        <v>0.82407635710678206</v>
      </c>
      <c r="I78" s="1" t="str">
        <f>_xlfn.XLOOKUP(Comuni[[#This Row],[Regione]],Ripartizione_geografica[Regione],Ripartizione_geografica[Ripartizione geografica],,0)</f>
        <v>Nord-ovest</v>
      </c>
      <c r="J78" s="1">
        <f>_xlfn.XLOOKUP(Comuni[[#This Row],[Regione]],Table_0[Regione],Table_0[Totale contagiati],,0)</f>
        <v>1792955</v>
      </c>
      <c r="K78" s="1">
        <f>_xlfn.XLOOKUP(Comuni[[#This Row],[Regione]],Table_0[Regione],Table_0[Guariti],,0)</f>
        <v>1725727</v>
      </c>
      <c r="L78" s="1">
        <f>_xlfn.XLOOKUP(Comuni[[#This Row],[Regione]],Table_0[Regione],Table_0[Deceduti],,0)</f>
        <v>13899</v>
      </c>
    </row>
    <row r="79" spans="1:12" x14ac:dyDescent="0.25">
      <c r="A79" s="1" t="s">
        <v>83</v>
      </c>
      <c r="B79" s="1" t="s">
        <v>8</v>
      </c>
      <c r="C79" s="1" t="s">
        <v>5</v>
      </c>
      <c r="D79">
        <v>203</v>
      </c>
      <c r="E79">
        <f>100*Comuni[[#This Row],[Popolazione2011]]/$D$7916</f>
        <v>3.5420066724077418E-4</v>
      </c>
      <c r="F79">
        <f>100*Comuni[[#This Row],[Popolazione2011]]/(SUMIFS($D$2:$D$7916,$B$2:$B$7916,"Piemonte"))</f>
        <v>4.6517852314297524E-3</v>
      </c>
      <c r="G79" t="b">
        <f>IF(Comuni[[#This Row],[Popolazione2011]]&gt;300000,"MAGGIORE")</f>
        <v>0</v>
      </c>
      <c r="H79">
        <f>100*Comuni[[#This Row],[Popolazione2011]]/(SUMIFS($D$2:$D$7916,$B$2:$B$7916,"Piemonte"))</f>
        <v>4.6517852314297524E-3</v>
      </c>
      <c r="I79" s="1" t="str">
        <f>_xlfn.XLOOKUP(Comuni[[#This Row],[Regione]],Ripartizione_geografica[Regione],Ripartizione_geografica[Ripartizione geografica],,0)</f>
        <v>Nord-ovest</v>
      </c>
      <c r="J79" s="1">
        <f>_xlfn.XLOOKUP(Comuni[[#This Row],[Regione]],Table_0[Regione],Table_0[Totale contagiati],,0)</f>
        <v>1792955</v>
      </c>
      <c r="K79" s="1">
        <f>_xlfn.XLOOKUP(Comuni[[#This Row],[Regione]],Table_0[Regione],Table_0[Guariti],,0)</f>
        <v>1725727</v>
      </c>
      <c r="L79" s="1">
        <f>_xlfn.XLOOKUP(Comuni[[#This Row],[Regione]],Table_0[Regione],Table_0[Deceduti],,0)</f>
        <v>13899</v>
      </c>
    </row>
    <row r="80" spans="1:12" x14ac:dyDescent="0.25">
      <c r="A80" s="1" t="s">
        <v>84</v>
      </c>
      <c r="B80" s="1" t="s">
        <v>8</v>
      </c>
      <c r="C80" s="1" t="s">
        <v>5</v>
      </c>
      <c r="D80">
        <v>932</v>
      </c>
      <c r="E80">
        <f>100*Comuni[[#This Row],[Popolazione2011]]/$D$7916</f>
        <v>1.6261823737359683E-3</v>
      </c>
      <c r="F80">
        <f>100*Comuni[[#This Row],[Popolazione2011]]/(SUMIFS($D$2:$D$7916,$B$2:$B$7916,"Piemonte"))</f>
        <v>2.1356964707844973E-2</v>
      </c>
      <c r="G80" t="b">
        <f>IF(Comuni[[#This Row],[Popolazione2011]]&gt;300000,"MAGGIORE")</f>
        <v>0</v>
      </c>
      <c r="H80">
        <f>100*Comuni[[#This Row],[Popolazione2011]]/(SUMIFS($D$2:$D$7916,$B$2:$B$7916,"Piemonte"))</f>
        <v>2.1356964707844973E-2</v>
      </c>
      <c r="I80" s="1" t="str">
        <f>_xlfn.XLOOKUP(Comuni[[#This Row],[Regione]],Ripartizione_geografica[Regione],Ripartizione_geografica[Ripartizione geografica],,0)</f>
        <v>Nord-ovest</v>
      </c>
      <c r="J80" s="1">
        <f>_xlfn.XLOOKUP(Comuni[[#This Row],[Regione]],Table_0[Regione],Table_0[Totale contagiati],,0)</f>
        <v>1792955</v>
      </c>
      <c r="K80" s="1">
        <f>_xlfn.XLOOKUP(Comuni[[#This Row],[Regione]],Table_0[Regione],Table_0[Guariti],,0)</f>
        <v>1725727</v>
      </c>
      <c r="L80" s="1">
        <f>_xlfn.XLOOKUP(Comuni[[#This Row],[Regione]],Table_0[Regione],Table_0[Deceduti],,0)</f>
        <v>13899</v>
      </c>
    </row>
    <row r="81" spans="1:12" x14ac:dyDescent="0.25">
      <c r="A81" s="1" t="s">
        <v>85</v>
      </c>
      <c r="B81" s="1" t="s">
        <v>8</v>
      </c>
      <c r="C81" s="1" t="s">
        <v>5</v>
      </c>
      <c r="D81">
        <v>1691</v>
      </c>
      <c r="E81">
        <f>100*Comuni[[#This Row],[Popolazione2011]]/$D$7916</f>
        <v>2.9505090064243802E-3</v>
      </c>
      <c r="F81">
        <f>100*Comuni[[#This Row],[Popolazione2011]]/(SUMIFS($D$2:$D$7916,$B$2:$B$7916,"Piemonte"))</f>
        <v>3.874960012979168E-2</v>
      </c>
      <c r="G81" t="b">
        <f>IF(Comuni[[#This Row],[Popolazione2011]]&gt;300000,"MAGGIORE")</f>
        <v>0</v>
      </c>
      <c r="H81">
        <f>100*Comuni[[#This Row],[Popolazione2011]]/(SUMIFS($D$2:$D$7916,$B$2:$B$7916,"Piemonte"))</f>
        <v>3.874960012979168E-2</v>
      </c>
      <c r="I81" s="1" t="str">
        <f>_xlfn.XLOOKUP(Comuni[[#This Row],[Regione]],Ripartizione_geografica[Regione],Ripartizione_geografica[Ripartizione geografica],,0)</f>
        <v>Nord-ovest</v>
      </c>
      <c r="J81" s="1">
        <f>_xlfn.XLOOKUP(Comuni[[#This Row],[Regione]],Table_0[Regione],Table_0[Totale contagiati],,0)</f>
        <v>1792955</v>
      </c>
      <c r="K81" s="1">
        <f>_xlfn.XLOOKUP(Comuni[[#This Row],[Regione]],Table_0[Regione],Table_0[Guariti],,0)</f>
        <v>1725727</v>
      </c>
      <c r="L81" s="1">
        <f>_xlfn.XLOOKUP(Comuni[[#This Row],[Regione]],Table_0[Regione],Table_0[Deceduti],,0)</f>
        <v>13899</v>
      </c>
    </row>
    <row r="82" spans="1:12" x14ac:dyDescent="0.25">
      <c r="A82" s="1" t="s">
        <v>86</v>
      </c>
      <c r="B82" s="1" t="s">
        <v>8</v>
      </c>
      <c r="C82" s="1" t="s">
        <v>5</v>
      </c>
      <c r="D82">
        <v>25914</v>
      </c>
      <c r="E82">
        <f>100*Comuni[[#This Row],[Popolazione2011]]/$D$7916</f>
        <v>4.5215547245701586E-2</v>
      </c>
      <c r="F82">
        <f>100*Comuni[[#This Row],[Popolazione2011]]/(SUMIFS($D$2:$D$7916,$B$2:$B$7916,"Piemonte"))</f>
        <v>0.59382444575010151</v>
      </c>
      <c r="G82" t="b">
        <f>IF(Comuni[[#This Row],[Popolazione2011]]&gt;300000,"MAGGIORE")</f>
        <v>0</v>
      </c>
      <c r="H82">
        <f>100*Comuni[[#This Row],[Popolazione2011]]/(SUMIFS($D$2:$D$7916,$B$2:$B$7916,"Piemonte"))</f>
        <v>0.59382444575010151</v>
      </c>
      <c r="I82" s="1" t="str">
        <f>_xlfn.XLOOKUP(Comuni[[#This Row],[Regione]],Ripartizione_geografica[Regione],Ripartizione_geografica[Ripartizione geografica],,0)</f>
        <v>Nord-ovest</v>
      </c>
      <c r="J82" s="1">
        <f>_xlfn.XLOOKUP(Comuni[[#This Row],[Regione]],Table_0[Regione],Table_0[Totale contagiati],,0)</f>
        <v>1792955</v>
      </c>
      <c r="K82" s="1">
        <f>_xlfn.XLOOKUP(Comuni[[#This Row],[Regione]],Table_0[Regione],Table_0[Guariti],,0)</f>
        <v>1725727</v>
      </c>
      <c r="L82" s="1">
        <f>_xlfn.XLOOKUP(Comuni[[#This Row],[Regione]],Table_0[Regione],Table_0[Deceduti],,0)</f>
        <v>13899</v>
      </c>
    </row>
    <row r="83" spans="1:12" x14ac:dyDescent="0.25">
      <c r="A83" s="1" t="s">
        <v>87</v>
      </c>
      <c r="B83" s="1" t="s">
        <v>8</v>
      </c>
      <c r="C83" s="1" t="s">
        <v>5</v>
      </c>
      <c r="D83">
        <v>371</v>
      </c>
      <c r="E83">
        <f>100*Comuni[[#This Row],[Popolazione2011]]/$D$7916</f>
        <v>6.4733225392279417E-4</v>
      </c>
      <c r="F83">
        <f>100*Comuni[[#This Row],[Popolazione2011]]/(SUMIFS($D$2:$D$7916,$B$2:$B$7916,"Piemonte"))</f>
        <v>8.5015385264060987E-3</v>
      </c>
      <c r="G83" t="b">
        <f>IF(Comuni[[#This Row],[Popolazione2011]]&gt;300000,"MAGGIORE")</f>
        <v>0</v>
      </c>
      <c r="H83">
        <f>100*Comuni[[#This Row],[Popolazione2011]]/(SUMIFS($D$2:$D$7916,$B$2:$B$7916,"Piemonte"))</f>
        <v>8.5015385264060987E-3</v>
      </c>
      <c r="I83" s="1" t="str">
        <f>_xlfn.XLOOKUP(Comuni[[#This Row],[Regione]],Ripartizione_geografica[Regione],Ripartizione_geografica[Ripartizione geografica],,0)</f>
        <v>Nord-ovest</v>
      </c>
      <c r="J83" s="1">
        <f>_xlfn.XLOOKUP(Comuni[[#This Row],[Regione]],Table_0[Regione],Table_0[Totale contagiati],,0)</f>
        <v>1792955</v>
      </c>
      <c r="K83" s="1">
        <f>_xlfn.XLOOKUP(Comuni[[#This Row],[Regione]],Table_0[Regione],Table_0[Guariti],,0)</f>
        <v>1725727</v>
      </c>
      <c r="L83" s="1">
        <f>_xlfn.XLOOKUP(Comuni[[#This Row],[Regione]],Table_0[Regione],Table_0[Deceduti],,0)</f>
        <v>13899</v>
      </c>
    </row>
    <row r="84" spans="1:12" x14ac:dyDescent="0.25">
      <c r="A84" s="1" t="s">
        <v>88</v>
      </c>
      <c r="B84" s="1" t="s">
        <v>8</v>
      </c>
      <c r="C84" s="1" t="s">
        <v>5</v>
      </c>
      <c r="D84">
        <v>261</v>
      </c>
      <c r="E84">
        <f>100*Comuni[[#This Row],[Popolazione2011]]/$D$7916</f>
        <v>4.5540085788099536E-4</v>
      </c>
      <c r="F84">
        <f>100*Comuni[[#This Row],[Popolazione2011]]/(SUMIFS($D$2:$D$7916,$B$2:$B$7916,"Piemonte"))</f>
        <v>5.9808667261239679E-3</v>
      </c>
      <c r="G84" t="b">
        <f>IF(Comuni[[#This Row],[Popolazione2011]]&gt;300000,"MAGGIORE")</f>
        <v>0</v>
      </c>
      <c r="H84">
        <f>100*Comuni[[#This Row],[Popolazione2011]]/(SUMIFS($D$2:$D$7916,$B$2:$B$7916,"Piemonte"))</f>
        <v>5.9808667261239679E-3</v>
      </c>
      <c r="I84" s="1" t="str">
        <f>_xlfn.XLOOKUP(Comuni[[#This Row],[Regione]],Ripartizione_geografica[Regione],Ripartizione_geografica[Ripartizione geografica],,0)</f>
        <v>Nord-ovest</v>
      </c>
      <c r="J84" s="1">
        <f>_xlfn.XLOOKUP(Comuni[[#This Row],[Regione]],Table_0[Regione],Table_0[Totale contagiati],,0)</f>
        <v>1792955</v>
      </c>
      <c r="K84" s="1">
        <f>_xlfn.XLOOKUP(Comuni[[#This Row],[Regione]],Table_0[Regione],Table_0[Guariti],,0)</f>
        <v>1725727</v>
      </c>
      <c r="L84" s="1">
        <f>_xlfn.XLOOKUP(Comuni[[#This Row],[Regione]],Table_0[Regione],Table_0[Deceduti],,0)</f>
        <v>13899</v>
      </c>
    </row>
    <row r="85" spans="1:12" x14ac:dyDescent="0.25">
      <c r="A85" s="1" t="s">
        <v>89</v>
      </c>
      <c r="B85" s="1" t="s">
        <v>8</v>
      </c>
      <c r="C85" s="1" t="s">
        <v>5</v>
      </c>
      <c r="D85">
        <v>375</v>
      </c>
      <c r="E85">
        <f>100*Comuni[[#This Row],[Popolazione2011]]/$D$7916</f>
        <v>6.5431157741522325E-4</v>
      </c>
      <c r="F85">
        <f>100*Comuni[[#This Row],[Popolazione2011]]/(SUMIFS($D$2:$D$7916,$B$2:$B$7916,"Piemonte"))</f>
        <v>8.5931993191436309E-3</v>
      </c>
      <c r="G85" t="b">
        <f>IF(Comuni[[#This Row],[Popolazione2011]]&gt;300000,"MAGGIORE")</f>
        <v>0</v>
      </c>
      <c r="H85">
        <f>100*Comuni[[#This Row],[Popolazione2011]]/(SUMIFS($D$2:$D$7916,$B$2:$B$7916,"Piemonte"))</f>
        <v>8.5931993191436309E-3</v>
      </c>
      <c r="I85" s="1" t="str">
        <f>_xlfn.XLOOKUP(Comuni[[#This Row],[Regione]],Ripartizione_geografica[Regione],Ripartizione_geografica[Ripartizione geografica],,0)</f>
        <v>Nord-ovest</v>
      </c>
      <c r="J85" s="1">
        <f>_xlfn.XLOOKUP(Comuni[[#This Row],[Regione]],Table_0[Regione],Table_0[Totale contagiati],,0)</f>
        <v>1792955</v>
      </c>
      <c r="K85" s="1">
        <f>_xlfn.XLOOKUP(Comuni[[#This Row],[Regione]],Table_0[Regione],Table_0[Guariti],,0)</f>
        <v>1725727</v>
      </c>
      <c r="L85" s="1">
        <f>_xlfn.XLOOKUP(Comuni[[#This Row],[Regione]],Table_0[Regione],Table_0[Deceduti],,0)</f>
        <v>13899</v>
      </c>
    </row>
    <row r="86" spans="1:12" x14ac:dyDescent="0.25">
      <c r="A86" s="1" t="s">
        <v>90</v>
      </c>
      <c r="B86" s="1" t="s">
        <v>8</v>
      </c>
      <c r="C86" s="1" t="s">
        <v>5</v>
      </c>
      <c r="D86">
        <v>18415</v>
      </c>
      <c r="E86">
        <f>100*Comuni[[#This Row],[Popolazione2011]]/$D$7916</f>
        <v>3.2131060528270229E-2</v>
      </c>
      <c r="F86">
        <f>100*Comuni[[#This Row],[Popolazione2011]]/(SUMIFS($D$2:$D$7916,$B$2:$B$7916,"Piemonte"))</f>
        <v>0.42198337456541329</v>
      </c>
      <c r="G86" t="b">
        <f>IF(Comuni[[#This Row],[Popolazione2011]]&gt;300000,"MAGGIORE")</f>
        <v>0</v>
      </c>
      <c r="H86">
        <f>100*Comuni[[#This Row],[Popolazione2011]]/(SUMIFS($D$2:$D$7916,$B$2:$B$7916,"Piemonte"))</f>
        <v>0.42198337456541329</v>
      </c>
      <c r="I86" s="1" t="str">
        <f>_xlfn.XLOOKUP(Comuni[[#This Row],[Regione]],Ripartizione_geografica[Regione],Ripartizione_geografica[Ripartizione geografica],,0)</f>
        <v>Nord-ovest</v>
      </c>
      <c r="J86" s="1">
        <f>_xlfn.XLOOKUP(Comuni[[#This Row],[Regione]],Table_0[Regione],Table_0[Totale contagiati],,0)</f>
        <v>1792955</v>
      </c>
      <c r="K86" s="1">
        <f>_xlfn.XLOOKUP(Comuni[[#This Row],[Regione]],Table_0[Regione],Table_0[Guariti],,0)</f>
        <v>1725727</v>
      </c>
      <c r="L86" s="1">
        <f>_xlfn.XLOOKUP(Comuni[[#This Row],[Regione]],Table_0[Regione],Table_0[Deceduti],,0)</f>
        <v>13899</v>
      </c>
    </row>
    <row r="87" spans="1:12" x14ac:dyDescent="0.25">
      <c r="A87" s="1" t="s">
        <v>91</v>
      </c>
      <c r="B87" s="1" t="s">
        <v>8</v>
      </c>
      <c r="C87" s="1" t="s">
        <v>5</v>
      </c>
      <c r="D87">
        <v>192</v>
      </c>
      <c r="E87">
        <f>100*Comuni[[#This Row],[Popolazione2011]]/$D$7916</f>
        <v>3.3500752763659431E-4</v>
      </c>
      <c r="F87">
        <f>100*Comuni[[#This Row],[Popolazione2011]]/(SUMIFS($D$2:$D$7916,$B$2:$B$7916,"Piemonte"))</f>
        <v>4.3997180514015397E-3</v>
      </c>
      <c r="G87" t="b">
        <f>IF(Comuni[[#This Row],[Popolazione2011]]&gt;300000,"MAGGIORE")</f>
        <v>0</v>
      </c>
      <c r="H87">
        <f>100*Comuni[[#This Row],[Popolazione2011]]/(SUMIFS($D$2:$D$7916,$B$2:$B$7916,"Piemonte"))</f>
        <v>4.3997180514015397E-3</v>
      </c>
      <c r="I87" s="1" t="str">
        <f>_xlfn.XLOOKUP(Comuni[[#This Row],[Regione]],Ripartizione_geografica[Regione],Ripartizione_geografica[Ripartizione geografica],,0)</f>
        <v>Nord-ovest</v>
      </c>
      <c r="J87" s="1">
        <f>_xlfn.XLOOKUP(Comuni[[#This Row],[Regione]],Table_0[Regione],Table_0[Totale contagiati],,0)</f>
        <v>1792955</v>
      </c>
      <c r="K87" s="1">
        <f>_xlfn.XLOOKUP(Comuni[[#This Row],[Regione]],Table_0[Regione],Table_0[Guariti],,0)</f>
        <v>1725727</v>
      </c>
      <c r="L87" s="1">
        <f>_xlfn.XLOOKUP(Comuni[[#This Row],[Regione]],Table_0[Regione],Table_0[Deceduti],,0)</f>
        <v>13899</v>
      </c>
    </row>
    <row r="88" spans="1:12" x14ac:dyDescent="0.25">
      <c r="A88" s="1" t="s">
        <v>92</v>
      </c>
      <c r="B88" s="1" t="s">
        <v>8</v>
      </c>
      <c r="C88" s="1" t="s">
        <v>5</v>
      </c>
      <c r="D88">
        <v>1550</v>
      </c>
      <c r="E88">
        <f>100*Comuni[[#This Row],[Popolazione2011]]/$D$7916</f>
        <v>2.704487853316256E-3</v>
      </c>
      <c r="F88">
        <f>100*Comuni[[#This Row],[Popolazione2011]]/(SUMIFS($D$2:$D$7916,$B$2:$B$7916,"Piemonte"))</f>
        <v>3.5518557185793678E-2</v>
      </c>
      <c r="G88" t="b">
        <f>IF(Comuni[[#This Row],[Popolazione2011]]&gt;300000,"MAGGIORE")</f>
        <v>0</v>
      </c>
      <c r="H88">
        <f>100*Comuni[[#This Row],[Popolazione2011]]/(SUMIFS($D$2:$D$7916,$B$2:$B$7916,"Piemonte"))</f>
        <v>3.5518557185793678E-2</v>
      </c>
      <c r="I88" s="1" t="str">
        <f>_xlfn.XLOOKUP(Comuni[[#This Row],[Regione]],Ripartizione_geografica[Regione],Ripartizione_geografica[Ripartizione geografica],,0)</f>
        <v>Nord-ovest</v>
      </c>
      <c r="J88" s="1">
        <f>_xlfn.XLOOKUP(Comuni[[#This Row],[Regione]],Table_0[Regione],Table_0[Totale contagiati],,0)</f>
        <v>1792955</v>
      </c>
      <c r="K88" s="1">
        <f>_xlfn.XLOOKUP(Comuni[[#This Row],[Regione]],Table_0[Regione],Table_0[Guariti],,0)</f>
        <v>1725727</v>
      </c>
      <c r="L88" s="1">
        <f>_xlfn.XLOOKUP(Comuni[[#This Row],[Regione]],Table_0[Regione],Table_0[Deceduti],,0)</f>
        <v>13899</v>
      </c>
    </row>
    <row r="89" spans="1:12" x14ac:dyDescent="0.25">
      <c r="A89" s="1" t="s">
        <v>93</v>
      </c>
      <c r="B89" s="1" t="s">
        <v>8</v>
      </c>
      <c r="C89" s="1" t="s">
        <v>5</v>
      </c>
      <c r="D89">
        <v>3084</v>
      </c>
      <c r="E89">
        <f>100*Comuni[[#This Row],[Popolazione2011]]/$D$7916</f>
        <v>5.3810584126627956E-3</v>
      </c>
      <c r="F89">
        <f>100*Comuni[[#This Row],[Popolazione2011]]/(SUMIFS($D$2:$D$7916,$B$2:$B$7916,"Piemonte"))</f>
        <v>7.0670471200637228E-2</v>
      </c>
      <c r="G89" t="b">
        <f>IF(Comuni[[#This Row],[Popolazione2011]]&gt;300000,"MAGGIORE")</f>
        <v>0</v>
      </c>
      <c r="H89">
        <f>100*Comuni[[#This Row],[Popolazione2011]]/(SUMIFS($D$2:$D$7916,$B$2:$B$7916,"Piemonte"))</f>
        <v>7.0670471200637228E-2</v>
      </c>
      <c r="I89" s="1" t="str">
        <f>_xlfn.XLOOKUP(Comuni[[#This Row],[Regione]],Ripartizione_geografica[Regione],Ripartizione_geografica[Ripartizione geografica],,0)</f>
        <v>Nord-ovest</v>
      </c>
      <c r="J89" s="1">
        <f>_xlfn.XLOOKUP(Comuni[[#This Row],[Regione]],Table_0[Regione],Table_0[Totale contagiati],,0)</f>
        <v>1792955</v>
      </c>
      <c r="K89" s="1">
        <f>_xlfn.XLOOKUP(Comuni[[#This Row],[Regione]],Table_0[Regione],Table_0[Guariti],,0)</f>
        <v>1725727</v>
      </c>
      <c r="L89" s="1">
        <f>_xlfn.XLOOKUP(Comuni[[#This Row],[Regione]],Table_0[Regione],Table_0[Deceduti],,0)</f>
        <v>13899</v>
      </c>
    </row>
    <row r="90" spans="1:12" x14ac:dyDescent="0.25">
      <c r="A90" s="1" t="s">
        <v>94</v>
      </c>
      <c r="B90" s="1" t="s">
        <v>8</v>
      </c>
      <c r="C90" s="1" t="s">
        <v>5</v>
      </c>
      <c r="D90">
        <v>49083</v>
      </c>
      <c r="E90">
        <f>100*Comuni[[#This Row],[Popolazione2011]]/$D$7916</f>
        <v>8.5641533744723747E-2</v>
      </c>
      <c r="F90">
        <f>100*Comuni[[#This Row],[Popolazione2011]]/(SUMIFS($D$2:$D$7916,$B$2:$B$7916,"Piemonte"))</f>
        <v>1.1247466724840716</v>
      </c>
      <c r="G90" t="b">
        <f>IF(Comuni[[#This Row],[Popolazione2011]]&gt;300000,"MAGGIORE")</f>
        <v>0</v>
      </c>
      <c r="H90">
        <f>100*Comuni[[#This Row],[Popolazione2011]]/(SUMIFS($D$2:$D$7916,$B$2:$B$7916,"Piemonte"))</f>
        <v>1.1247466724840716</v>
      </c>
      <c r="I90" s="1" t="str">
        <f>_xlfn.XLOOKUP(Comuni[[#This Row],[Regione]],Ripartizione_geografica[Regione],Ripartizione_geografica[Ripartizione geografica],,0)</f>
        <v>Nord-ovest</v>
      </c>
      <c r="J90" s="1">
        <f>_xlfn.XLOOKUP(Comuni[[#This Row],[Regione]],Table_0[Regione],Table_0[Totale contagiati],,0)</f>
        <v>1792955</v>
      </c>
      <c r="K90" s="1">
        <f>_xlfn.XLOOKUP(Comuni[[#This Row],[Regione]],Table_0[Regione],Table_0[Guariti],,0)</f>
        <v>1725727</v>
      </c>
      <c r="L90" s="1">
        <f>_xlfn.XLOOKUP(Comuni[[#This Row],[Regione]],Table_0[Regione],Table_0[Deceduti],,0)</f>
        <v>13899</v>
      </c>
    </row>
    <row r="91" spans="1:12" x14ac:dyDescent="0.25">
      <c r="A91" s="1" t="s">
        <v>95</v>
      </c>
      <c r="B91" s="1" t="s">
        <v>8</v>
      </c>
      <c r="C91" s="1" t="s">
        <v>5</v>
      </c>
      <c r="D91">
        <v>347</v>
      </c>
      <c r="E91">
        <f>100*Comuni[[#This Row],[Popolazione2011]]/$D$7916</f>
        <v>6.054563129682199E-4</v>
      </c>
      <c r="F91">
        <f>100*Comuni[[#This Row],[Popolazione2011]]/(SUMIFS($D$2:$D$7916,$B$2:$B$7916,"Piemonte"))</f>
        <v>7.9515737699809071E-3</v>
      </c>
      <c r="G91" t="b">
        <f>IF(Comuni[[#This Row],[Popolazione2011]]&gt;300000,"MAGGIORE")</f>
        <v>0</v>
      </c>
      <c r="H91">
        <f>100*Comuni[[#This Row],[Popolazione2011]]/(SUMIFS($D$2:$D$7916,$B$2:$B$7916,"Piemonte"))</f>
        <v>7.9515737699809071E-3</v>
      </c>
      <c r="I91" s="1" t="str">
        <f>_xlfn.XLOOKUP(Comuni[[#This Row],[Regione]],Ripartizione_geografica[Regione],Ripartizione_geografica[Ripartizione geografica],,0)</f>
        <v>Nord-ovest</v>
      </c>
      <c r="J91" s="1">
        <f>_xlfn.XLOOKUP(Comuni[[#This Row],[Regione]],Table_0[Regione],Table_0[Totale contagiati],,0)</f>
        <v>1792955</v>
      </c>
      <c r="K91" s="1">
        <f>_xlfn.XLOOKUP(Comuni[[#This Row],[Regione]],Table_0[Regione],Table_0[Guariti],,0)</f>
        <v>1725727</v>
      </c>
      <c r="L91" s="1">
        <f>_xlfn.XLOOKUP(Comuni[[#This Row],[Regione]],Table_0[Regione],Table_0[Deceduti],,0)</f>
        <v>13899</v>
      </c>
    </row>
    <row r="92" spans="1:12" x14ac:dyDescent="0.25">
      <c r="A92" s="1" t="s">
        <v>96</v>
      </c>
      <c r="B92" s="1" t="s">
        <v>8</v>
      </c>
      <c r="C92" s="1" t="s">
        <v>5</v>
      </c>
      <c r="D92">
        <v>603</v>
      </c>
      <c r="E92">
        <f>100*Comuni[[#This Row],[Popolazione2011]]/$D$7916</f>
        <v>1.052133016483679E-3</v>
      </c>
      <c r="F92">
        <f>100*Comuni[[#This Row],[Popolazione2011]]/(SUMIFS($D$2:$D$7916,$B$2:$B$7916,"Piemonte"))</f>
        <v>1.3817864505182959E-2</v>
      </c>
      <c r="G92" t="b">
        <f>IF(Comuni[[#This Row],[Popolazione2011]]&gt;300000,"MAGGIORE")</f>
        <v>0</v>
      </c>
      <c r="H92">
        <f>100*Comuni[[#This Row],[Popolazione2011]]/(SUMIFS($D$2:$D$7916,$B$2:$B$7916,"Piemonte"))</f>
        <v>1.3817864505182959E-2</v>
      </c>
      <c r="I92" s="1" t="str">
        <f>_xlfn.XLOOKUP(Comuni[[#This Row],[Regione]],Ripartizione_geografica[Regione],Ripartizione_geografica[Ripartizione geografica],,0)</f>
        <v>Nord-ovest</v>
      </c>
      <c r="J92" s="1">
        <f>_xlfn.XLOOKUP(Comuni[[#This Row],[Regione]],Table_0[Regione],Table_0[Totale contagiati],,0)</f>
        <v>1792955</v>
      </c>
      <c r="K92" s="1">
        <f>_xlfn.XLOOKUP(Comuni[[#This Row],[Regione]],Table_0[Regione],Table_0[Guariti],,0)</f>
        <v>1725727</v>
      </c>
      <c r="L92" s="1">
        <f>_xlfn.XLOOKUP(Comuni[[#This Row],[Regione]],Table_0[Regione],Table_0[Deceduti],,0)</f>
        <v>13899</v>
      </c>
    </row>
    <row r="93" spans="1:12" x14ac:dyDescent="0.25">
      <c r="A93" s="1" t="s">
        <v>97</v>
      </c>
      <c r="B93" s="1" t="s">
        <v>8</v>
      </c>
      <c r="C93" s="1" t="s">
        <v>5</v>
      </c>
      <c r="D93">
        <v>4670</v>
      </c>
      <c r="E93">
        <f>100*Comuni[[#This Row],[Popolazione2011]]/$D$7916</f>
        <v>8.1483601774109127E-3</v>
      </c>
      <c r="F93">
        <f>100*Comuni[[#This Row],[Popolazione2011]]/(SUMIFS($D$2:$D$7916,$B$2:$B$7916,"Piemonte"))</f>
        <v>0.10701397552106869</v>
      </c>
      <c r="G93" t="b">
        <f>IF(Comuni[[#This Row],[Popolazione2011]]&gt;300000,"MAGGIORE")</f>
        <v>0</v>
      </c>
      <c r="H93">
        <f>100*Comuni[[#This Row],[Popolazione2011]]/(SUMIFS($D$2:$D$7916,$B$2:$B$7916,"Piemonte"))</f>
        <v>0.10701397552106869</v>
      </c>
      <c r="I93" s="1" t="str">
        <f>_xlfn.XLOOKUP(Comuni[[#This Row],[Regione]],Ripartizione_geografica[Regione],Ripartizione_geografica[Ripartizione geografica],,0)</f>
        <v>Nord-ovest</v>
      </c>
      <c r="J93" s="1">
        <f>_xlfn.XLOOKUP(Comuni[[#This Row],[Regione]],Table_0[Regione],Table_0[Totale contagiati],,0)</f>
        <v>1792955</v>
      </c>
      <c r="K93" s="1">
        <f>_xlfn.XLOOKUP(Comuni[[#This Row],[Regione]],Table_0[Regione],Table_0[Guariti],,0)</f>
        <v>1725727</v>
      </c>
      <c r="L93" s="1">
        <f>_xlfn.XLOOKUP(Comuni[[#This Row],[Regione]],Table_0[Regione],Table_0[Deceduti],,0)</f>
        <v>13899</v>
      </c>
    </row>
    <row r="94" spans="1:12" x14ac:dyDescent="0.25">
      <c r="A94" s="1" t="s">
        <v>98</v>
      </c>
      <c r="B94" s="1" t="s">
        <v>8</v>
      </c>
      <c r="C94" s="1" t="s">
        <v>5</v>
      </c>
      <c r="D94">
        <v>3330</v>
      </c>
      <c r="E94">
        <f>100*Comuni[[#This Row],[Popolazione2011]]/$D$7916</f>
        <v>5.8102868074471825E-3</v>
      </c>
      <c r="F94">
        <f>100*Comuni[[#This Row],[Popolazione2011]]/(SUMIFS($D$2:$D$7916,$B$2:$B$7916,"Piemonte"))</f>
        <v>7.6307609953995451E-2</v>
      </c>
      <c r="G94" t="b">
        <f>IF(Comuni[[#This Row],[Popolazione2011]]&gt;300000,"MAGGIORE")</f>
        <v>0</v>
      </c>
      <c r="H94">
        <f>100*Comuni[[#This Row],[Popolazione2011]]/(SUMIFS($D$2:$D$7916,$B$2:$B$7916,"Piemonte"))</f>
        <v>7.6307609953995451E-2</v>
      </c>
      <c r="I94" s="1" t="str">
        <f>_xlfn.XLOOKUP(Comuni[[#This Row],[Regione]],Ripartizione_geografica[Regione],Ripartizione_geografica[Ripartizione geografica],,0)</f>
        <v>Nord-ovest</v>
      </c>
      <c r="J94" s="1">
        <f>_xlfn.XLOOKUP(Comuni[[#This Row],[Regione]],Table_0[Regione],Table_0[Totale contagiati],,0)</f>
        <v>1792955</v>
      </c>
      <c r="K94" s="1">
        <f>_xlfn.XLOOKUP(Comuni[[#This Row],[Regione]],Table_0[Regione],Table_0[Guariti],,0)</f>
        <v>1725727</v>
      </c>
      <c r="L94" s="1">
        <f>_xlfn.XLOOKUP(Comuni[[#This Row],[Regione]],Table_0[Regione],Table_0[Deceduti],,0)</f>
        <v>13899</v>
      </c>
    </row>
    <row r="95" spans="1:12" x14ac:dyDescent="0.25">
      <c r="A95" s="1" t="s">
        <v>99</v>
      </c>
      <c r="B95" s="1" t="s">
        <v>8</v>
      </c>
      <c r="C95" s="1" t="s">
        <v>5</v>
      </c>
      <c r="D95">
        <v>522</v>
      </c>
      <c r="E95">
        <f>100*Comuni[[#This Row],[Popolazione2011]]/$D$7916</f>
        <v>9.1080171576199073E-4</v>
      </c>
      <c r="F95">
        <f>100*Comuni[[#This Row],[Popolazione2011]]/(SUMIFS($D$2:$D$7916,$B$2:$B$7916,"Piemonte"))</f>
        <v>1.1961733452247936E-2</v>
      </c>
      <c r="G95" t="b">
        <f>IF(Comuni[[#This Row],[Popolazione2011]]&gt;300000,"MAGGIORE")</f>
        <v>0</v>
      </c>
      <c r="H95">
        <f>100*Comuni[[#This Row],[Popolazione2011]]/(SUMIFS($D$2:$D$7916,$B$2:$B$7916,"Piemonte"))</f>
        <v>1.1961733452247936E-2</v>
      </c>
      <c r="I95" s="1" t="str">
        <f>_xlfn.XLOOKUP(Comuni[[#This Row],[Regione]],Ripartizione_geografica[Regione],Ripartizione_geografica[Ripartizione geografica],,0)</f>
        <v>Nord-ovest</v>
      </c>
      <c r="J95" s="1">
        <f>_xlfn.XLOOKUP(Comuni[[#This Row],[Regione]],Table_0[Regione],Table_0[Totale contagiati],,0)</f>
        <v>1792955</v>
      </c>
      <c r="K95" s="1">
        <f>_xlfn.XLOOKUP(Comuni[[#This Row],[Regione]],Table_0[Regione],Table_0[Guariti],,0)</f>
        <v>1725727</v>
      </c>
      <c r="L95" s="1">
        <f>_xlfn.XLOOKUP(Comuni[[#This Row],[Regione]],Table_0[Regione],Table_0[Deceduti],,0)</f>
        <v>13899</v>
      </c>
    </row>
    <row r="96" spans="1:12" x14ac:dyDescent="0.25">
      <c r="A96" s="1" t="s">
        <v>100</v>
      </c>
      <c r="B96" s="1" t="s">
        <v>8</v>
      </c>
      <c r="C96" s="1" t="s">
        <v>5</v>
      </c>
      <c r="D96">
        <v>997</v>
      </c>
      <c r="E96">
        <f>100*Comuni[[#This Row],[Popolazione2011]]/$D$7916</f>
        <v>1.7395963804879401E-3</v>
      </c>
      <c r="F96">
        <f>100*Comuni[[#This Row],[Popolazione2011]]/(SUMIFS($D$2:$D$7916,$B$2:$B$7916,"Piemonte"))</f>
        <v>2.2846452589829869E-2</v>
      </c>
      <c r="G96" t="b">
        <f>IF(Comuni[[#This Row],[Popolazione2011]]&gt;300000,"MAGGIORE")</f>
        <v>0</v>
      </c>
      <c r="H96">
        <f>100*Comuni[[#This Row],[Popolazione2011]]/(SUMIFS($D$2:$D$7916,$B$2:$B$7916,"Piemonte"))</f>
        <v>2.2846452589829869E-2</v>
      </c>
      <c r="I96" s="1" t="str">
        <f>_xlfn.XLOOKUP(Comuni[[#This Row],[Regione]],Ripartizione_geografica[Regione],Ripartizione_geografica[Ripartizione geografica],,0)</f>
        <v>Nord-ovest</v>
      </c>
      <c r="J96" s="1">
        <f>_xlfn.XLOOKUP(Comuni[[#This Row],[Regione]],Table_0[Regione],Table_0[Totale contagiati],,0)</f>
        <v>1792955</v>
      </c>
      <c r="K96" s="1">
        <f>_xlfn.XLOOKUP(Comuni[[#This Row],[Regione]],Table_0[Regione],Table_0[Guariti],,0)</f>
        <v>1725727</v>
      </c>
      <c r="L96" s="1">
        <f>_xlfn.XLOOKUP(Comuni[[#This Row],[Regione]],Table_0[Regione],Table_0[Deceduti],,0)</f>
        <v>13899</v>
      </c>
    </row>
    <row r="97" spans="1:12" x14ac:dyDescent="0.25">
      <c r="A97" s="1" t="s">
        <v>101</v>
      </c>
      <c r="B97" s="1" t="s">
        <v>8</v>
      </c>
      <c r="C97" s="1" t="s">
        <v>5</v>
      </c>
      <c r="D97">
        <v>7825</v>
      </c>
      <c r="E97">
        <f>100*Comuni[[#This Row],[Popolazione2011]]/$D$7916</f>
        <v>1.3653301582064325E-2</v>
      </c>
      <c r="F97">
        <f>100*Comuni[[#This Row],[Popolazione2011]]/(SUMIFS($D$2:$D$7916,$B$2:$B$7916,"Piemonte"))</f>
        <v>0.1793114257927971</v>
      </c>
      <c r="G97" t="b">
        <f>IF(Comuni[[#This Row],[Popolazione2011]]&gt;300000,"MAGGIORE")</f>
        <v>0</v>
      </c>
      <c r="H97">
        <f>100*Comuni[[#This Row],[Popolazione2011]]/(SUMIFS($D$2:$D$7916,$B$2:$B$7916,"Piemonte"))</f>
        <v>0.1793114257927971</v>
      </c>
      <c r="I97" s="1" t="str">
        <f>_xlfn.XLOOKUP(Comuni[[#This Row],[Regione]],Ripartizione_geografica[Regione],Ripartizione_geografica[Ripartizione geografica],,0)</f>
        <v>Nord-ovest</v>
      </c>
      <c r="J97" s="1">
        <f>_xlfn.XLOOKUP(Comuni[[#This Row],[Regione]],Table_0[Regione],Table_0[Totale contagiati],,0)</f>
        <v>1792955</v>
      </c>
      <c r="K97" s="1">
        <f>_xlfn.XLOOKUP(Comuni[[#This Row],[Regione]],Table_0[Regione],Table_0[Guariti],,0)</f>
        <v>1725727</v>
      </c>
      <c r="L97" s="1">
        <f>_xlfn.XLOOKUP(Comuni[[#This Row],[Regione]],Table_0[Regione],Table_0[Deceduti],,0)</f>
        <v>13899</v>
      </c>
    </row>
    <row r="98" spans="1:12" x14ac:dyDescent="0.25">
      <c r="A98" s="1" t="s">
        <v>102</v>
      </c>
      <c r="B98" s="1" t="s">
        <v>8</v>
      </c>
      <c r="C98" s="1" t="s">
        <v>5</v>
      </c>
      <c r="D98">
        <v>10084</v>
      </c>
      <c r="E98">
        <f>100*Comuni[[#This Row],[Popolazione2011]]/$D$7916</f>
        <v>1.7594874524413631E-2</v>
      </c>
      <c r="F98">
        <f>100*Comuni[[#This Row],[Popolazione2011]]/(SUMIFS($D$2:$D$7916,$B$2:$B$7916,"Piemonte"))</f>
        <v>0.23107685849131834</v>
      </c>
      <c r="G98" t="b">
        <f>IF(Comuni[[#This Row],[Popolazione2011]]&gt;300000,"MAGGIORE")</f>
        <v>0</v>
      </c>
      <c r="H98">
        <f>100*Comuni[[#This Row],[Popolazione2011]]/(SUMIFS($D$2:$D$7916,$B$2:$B$7916,"Piemonte"))</f>
        <v>0.23107685849131834</v>
      </c>
      <c r="I98" s="1" t="str">
        <f>_xlfn.XLOOKUP(Comuni[[#This Row],[Regione]],Ripartizione_geografica[Regione],Ripartizione_geografica[Ripartizione geografica],,0)</f>
        <v>Nord-ovest</v>
      </c>
      <c r="J98" s="1">
        <f>_xlfn.XLOOKUP(Comuni[[#This Row],[Regione]],Table_0[Regione],Table_0[Totale contagiati],,0)</f>
        <v>1792955</v>
      </c>
      <c r="K98" s="1">
        <f>_xlfn.XLOOKUP(Comuni[[#This Row],[Regione]],Table_0[Regione],Table_0[Guariti],,0)</f>
        <v>1725727</v>
      </c>
      <c r="L98" s="1">
        <f>_xlfn.XLOOKUP(Comuni[[#This Row],[Regione]],Table_0[Regione],Table_0[Deceduti],,0)</f>
        <v>13899</v>
      </c>
    </row>
    <row r="99" spans="1:12" x14ac:dyDescent="0.25">
      <c r="A99" s="1" t="s">
        <v>103</v>
      </c>
      <c r="B99" s="1" t="s">
        <v>8</v>
      </c>
      <c r="C99" s="1" t="s">
        <v>5</v>
      </c>
      <c r="D99">
        <v>8436</v>
      </c>
      <c r="E99">
        <f>100*Comuni[[#This Row],[Popolazione2011]]/$D$7916</f>
        <v>1.4719393245532862E-2</v>
      </c>
      <c r="F99">
        <f>100*Comuni[[#This Row],[Popolazione2011]]/(SUMIFS($D$2:$D$7916,$B$2:$B$7916,"Piemonte"))</f>
        <v>0.19331261188345514</v>
      </c>
      <c r="G99" t="b">
        <f>IF(Comuni[[#This Row],[Popolazione2011]]&gt;300000,"MAGGIORE")</f>
        <v>0</v>
      </c>
      <c r="H99">
        <f>100*Comuni[[#This Row],[Popolazione2011]]/(SUMIFS($D$2:$D$7916,$B$2:$B$7916,"Piemonte"))</f>
        <v>0.19331261188345514</v>
      </c>
      <c r="I99" s="1" t="str">
        <f>_xlfn.XLOOKUP(Comuni[[#This Row],[Regione]],Ripartizione_geografica[Regione],Ripartizione_geografica[Ripartizione geografica],,0)</f>
        <v>Nord-ovest</v>
      </c>
      <c r="J99" s="1">
        <f>_xlfn.XLOOKUP(Comuni[[#This Row],[Regione]],Table_0[Regione],Table_0[Totale contagiati],,0)</f>
        <v>1792955</v>
      </c>
      <c r="K99" s="1">
        <f>_xlfn.XLOOKUP(Comuni[[#This Row],[Regione]],Table_0[Regione],Table_0[Guariti],,0)</f>
        <v>1725727</v>
      </c>
      <c r="L99" s="1">
        <f>_xlfn.XLOOKUP(Comuni[[#This Row],[Regione]],Table_0[Regione],Table_0[Deceduti],,0)</f>
        <v>13899</v>
      </c>
    </row>
    <row r="100" spans="1:12" x14ac:dyDescent="0.25">
      <c r="A100" s="1" t="s">
        <v>104</v>
      </c>
      <c r="B100" s="1" t="s">
        <v>8</v>
      </c>
      <c r="C100" s="1" t="s">
        <v>5</v>
      </c>
      <c r="D100">
        <v>266</v>
      </c>
      <c r="E100">
        <f>100*Comuni[[#This Row],[Popolazione2011]]/$D$7916</f>
        <v>4.6412501224653172E-4</v>
      </c>
      <c r="F100">
        <f>100*Comuni[[#This Row],[Popolazione2011]]/(SUMIFS($D$2:$D$7916,$B$2:$B$7916,"Piemonte"))</f>
        <v>6.0954427170458823E-3</v>
      </c>
      <c r="G100" t="b">
        <f>IF(Comuni[[#This Row],[Popolazione2011]]&gt;300000,"MAGGIORE")</f>
        <v>0</v>
      </c>
      <c r="H100">
        <f>100*Comuni[[#This Row],[Popolazione2011]]/(SUMIFS($D$2:$D$7916,$B$2:$B$7916,"Piemonte"))</f>
        <v>6.0954427170458823E-3</v>
      </c>
      <c r="I100" s="1" t="str">
        <f>_xlfn.XLOOKUP(Comuni[[#This Row],[Regione]],Ripartizione_geografica[Regione],Ripartizione_geografica[Ripartizione geografica],,0)</f>
        <v>Nord-ovest</v>
      </c>
      <c r="J100" s="1">
        <f>_xlfn.XLOOKUP(Comuni[[#This Row],[Regione]],Table_0[Regione],Table_0[Totale contagiati],,0)</f>
        <v>1792955</v>
      </c>
      <c r="K100" s="1">
        <f>_xlfn.XLOOKUP(Comuni[[#This Row],[Regione]],Table_0[Regione],Table_0[Guariti],,0)</f>
        <v>1725727</v>
      </c>
      <c r="L100" s="1">
        <f>_xlfn.XLOOKUP(Comuni[[#This Row],[Regione]],Table_0[Regione],Table_0[Deceduti],,0)</f>
        <v>13899</v>
      </c>
    </row>
    <row r="101" spans="1:12" x14ac:dyDescent="0.25">
      <c r="A101" s="1" t="s">
        <v>105</v>
      </c>
      <c r="B101" s="1" t="s">
        <v>8</v>
      </c>
      <c r="C101" s="1" t="s">
        <v>5</v>
      </c>
      <c r="D101">
        <v>5230</v>
      </c>
      <c r="E101">
        <f>100*Comuni[[#This Row],[Popolazione2011]]/$D$7916</f>
        <v>9.1254654663509797E-3</v>
      </c>
      <c r="F101">
        <f>100*Comuni[[#This Row],[Popolazione2011]]/(SUMIFS($D$2:$D$7916,$B$2:$B$7916,"Piemonte"))</f>
        <v>0.11984648650432318</v>
      </c>
      <c r="G101" t="b">
        <f>IF(Comuni[[#This Row],[Popolazione2011]]&gt;300000,"MAGGIORE")</f>
        <v>0</v>
      </c>
      <c r="H101">
        <f>100*Comuni[[#This Row],[Popolazione2011]]/(SUMIFS($D$2:$D$7916,$B$2:$B$7916,"Piemonte"))</f>
        <v>0.11984648650432318</v>
      </c>
      <c r="I101" s="1" t="str">
        <f>_xlfn.XLOOKUP(Comuni[[#This Row],[Regione]],Ripartizione_geografica[Regione],Ripartizione_geografica[Ripartizione geografica],,0)</f>
        <v>Nord-ovest</v>
      </c>
      <c r="J101" s="1">
        <f>_xlfn.XLOOKUP(Comuni[[#This Row],[Regione]],Table_0[Regione],Table_0[Totale contagiati],,0)</f>
        <v>1792955</v>
      </c>
      <c r="K101" s="1">
        <f>_xlfn.XLOOKUP(Comuni[[#This Row],[Regione]],Table_0[Regione],Table_0[Guariti],,0)</f>
        <v>1725727</v>
      </c>
      <c r="L101" s="1">
        <f>_xlfn.XLOOKUP(Comuni[[#This Row],[Regione]],Table_0[Regione],Table_0[Deceduti],,0)</f>
        <v>13899</v>
      </c>
    </row>
    <row r="102" spans="1:12" x14ac:dyDescent="0.25">
      <c r="A102" s="1" t="s">
        <v>106</v>
      </c>
      <c r="B102" s="1" t="s">
        <v>8</v>
      </c>
      <c r="C102" s="1" t="s">
        <v>5</v>
      </c>
      <c r="D102">
        <v>2269</v>
      </c>
      <c r="E102">
        <f>100*Comuni[[#This Row],[Popolazione2011]]/$D$7916</f>
        <v>3.959021251080377E-3</v>
      </c>
      <c r="F102">
        <f>100*Comuni[[#This Row],[Popolazione2011]]/(SUMIFS($D$2:$D$7916,$B$2:$B$7916,"Piemonte"))</f>
        <v>5.1994584680365066E-2</v>
      </c>
      <c r="G102" t="b">
        <f>IF(Comuni[[#This Row],[Popolazione2011]]&gt;300000,"MAGGIORE")</f>
        <v>0</v>
      </c>
      <c r="H102">
        <f>100*Comuni[[#This Row],[Popolazione2011]]/(SUMIFS($D$2:$D$7916,$B$2:$B$7916,"Piemonte"))</f>
        <v>5.1994584680365066E-2</v>
      </c>
      <c r="I102" s="1" t="str">
        <f>_xlfn.XLOOKUP(Comuni[[#This Row],[Regione]],Ripartizione_geografica[Regione],Ripartizione_geografica[Ripartizione geografica],,0)</f>
        <v>Nord-ovest</v>
      </c>
      <c r="J102" s="1">
        <f>_xlfn.XLOOKUP(Comuni[[#This Row],[Regione]],Table_0[Regione],Table_0[Totale contagiati],,0)</f>
        <v>1792955</v>
      </c>
      <c r="K102" s="1">
        <f>_xlfn.XLOOKUP(Comuni[[#This Row],[Regione]],Table_0[Regione],Table_0[Guariti],,0)</f>
        <v>1725727</v>
      </c>
      <c r="L102" s="1">
        <f>_xlfn.XLOOKUP(Comuni[[#This Row],[Regione]],Table_0[Regione],Table_0[Deceduti],,0)</f>
        <v>13899</v>
      </c>
    </row>
    <row r="103" spans="1:12" x14ac:dyDescent="0.25">
      <c r="A103" s="1" t="s">
        <v>107</v>
      </c>
      <c r="B103" s="1" t="s">
        <v>8</v>
      </c>
      <c r="C103" s="1" t="s">
        <v>5</v>
      </c>
      <c r="D103">
        <v>553</v>
      </c>
      <c r="E103">
        <f>100*Comuni[[#This Row],[Popolazione2011]]/$D$7916</f>
        <v>9.6489147282831584E-4</v>
      </c>
      <c r="F103">
        <f>100*Comuni[[#This Row],[Popolazione2011]]/(SUMIFS($D$2:$D$7916,$B$2:$B$7916,"Piemonte"))</f>
        <v>1.2672104595963808E-2</v>
      </c>
      <c r="G103" t="b">
        <f>IF(Comuni[[#This Row],[Popolazione2011]]&gt;300000,"MAGGIORE")</f>
        <v>0</v>
      </c>
      <c r="H103">
        <f>100*Comuni[[#This Row],[Popolazione2011]]/(SUMIFS($D$2:$D$7916,$B$2:$B$7916,"Piemonte"))</f>
        <v>1.2672104595963808E-2</v>
      </c>
      <c r="I103" s="1" t="str">
        <f>_xlfn.XLOOKUP(Comuni[[#This Row],[Regione]],Ripartizione_geografica[Regione],Ripartizione_geografica[Ripartizione geografica],,0)</f>
        <v>Nord-ovest</v>
      </c>
      <c r="J103" s="1">
        <f>_xlfn.XLOOKUP(Comuni[[#This Row],[Regione]],Table_0[Regione],Table_0[Totale contagiati],,0)</f>
        <v>1792955</v>
      </c>
      <c r="K103" s="1">
        <f>_xlfn.XLOOKUP(Comuni[[#This Row],[Regione]],Table_0[Regione],Table_0[Guariti],,0)</f>
        <v>1725727</v>
      </c>
      <c r="L103" s="1">
        <f>_xlfn.XLOOKUP(Comuni[[#This Row],[Regione]],Table_0[Regione],Table_0[Deceduti],,0)</f>
        <v>13899</v>
      </c>
    </row>
    <row r="104" spans="1:12" x14ac:dyDescent="0.25">
      <c r="A104" s="1" t="s">
        <v>108</v>
      </c>
      <c r="B104" s="1" t="s">
        <v>8</v>
      </c>
      <c r="C104" s="1" t="s">
        <v>5</v>
      </c>
      <c r="D104">
        <v>2713</v>
      </c>
      <c r="E104">
        <f>100*Comuni[[#This Row],[Popolazione2011]]/$D$7916</f>
        <v>4.7337261587400018E-3</v>
      </c>
      <c r="F104">
        <f>100*Comuni[[#This Row],[Popolazione2011]]/(SUMIFS($D$2:$D$7916,$B$2:$B$7916,"Piemonte"))</f>
        <v>6.2168932674231125E-2</v>
      </c>
      <c r="G104" t="b">
        <f>IF(Comuni[[#This Row],[Popolazione2011]]&gt;300000,"MAGGIORE")</f>
        <v>0</v>
      </c>
      <c r="H104">
        <f>100*Comuni[[#This Row],[Popolazione2011]]/(SUMIFS($D$2:$D$7916,$B$2:$B$7916,"Piemonte"))</f>
        <v>6.2168932674231125E-2</v>
      </c>
      <c r="I104" s="1" t="str">
        <f>_xlfn.XLOOKUP(Comuni[[#This Row],[Regione]],Ripartizione_geografica[Regione],Ripartizione_geografica[Ripartizione geografica],,0)</f>
        <v>Nord-ovest</v>
      </c>
      <c r="J104" s="1">
        <f>_xlfn.XLOOKUP(Comuni[[#This Row],[Regione]],Table_0[Regione],Table_0[Totale contagiati],,0)</f>
        <v>1792955</v>
      </c>
      <c r="K104" s="1">
        <f>_xlfn.XLOOKUP(Comuni[[#This Row],[Regione]],Table_0[Regione],Table_0[Guariti],,0)</f>
        <v>1725727</v>
      </c>
      <c r="L104" s="1">
        <f>_xlfn.XLOOKUP(Comuni[[#This Row],[Regione]],Table_0[Regione],Table_0[Deceduti],,0)</f>
        <v>13899</v>
      </c>
    </row>
    <row r="105" spans="1:12" x14ac:dyDescent="0.25">
      <c r="A105" s="1" t="s">
        <v>109</v>
      </c>
      <c r="B105" s="1" t="s">
        <v>8</v>
      </c>
      <c r="C105" s="1" t="s">
        <v>5</v>
      </c>
      <c r="D105">
        <v>837</v>
      </c>
      <c r="E105">
        <f>100*Comuni[[#This Row],[Popolazione2011]]/$D$7916</f>
        <v>1.4604234407907782E-3</v>
      </c>
      <c r="F105">
        <f>100*Comuni[[#This Row],[Popolazione2011]]/(SUMIFS($D$2:$D$7916,$B$2:$B$7916,"Piemonte"))</f>
        <v>1.9180020880328587E-2</v>
      </c>
      <c r="G105" t="b">
        <f>IF(Comuni[[#This Row],[Popolazione2011]]&gt;300000,"MAGGIORE")</f>
        <v>0</v>
      </c>
      <c r="H105">
        <f>100*Comuni[[#This Row],[Popolazione2011]]/(SUMIFS($D$2:$D$7916,$B$2:$B$7916,"Piemonte"))</f>
        <v>1.9180020880328587E-2</v>
      </c>
      <c r="I105" s="1" t="str">
        <f>_xlfn.XLOOKUP(Comuni[[#This Row],[Regione]],Ripartizione_geografica[Regione],Ripartizione_geografica[Ripartizione geografica],,0)</f>
        <v>Nord-ovest</v>
      </c>
      <c r="J105" s="1">
        <f>_xlfn.XLOOKUP(Comuni[[#This Row],[Regione]],Table_0[Regione],Table_0[Totale contagiati],,0)</f>
        <v>1792955</v>
      </c>
      <c r="K105" s="1">
        <f>_xlfn.XLOOKUP(Comuni[[#This Row],[Regione]],Table_0[Regione],Table_0[Guariti],,0)</f>
        <v>1725727</v>
      </c>
      <c r="L105" s="1">
        <f>_xlfn.XLOOKUP(Comuni[[#This Row],[Regione]],Table_0[Regione],Table_0[Deceduti],,0)</f>
        <v>13899</v>
      </c>
    </row>
    <row r="106" spans="1:12" x14ac:dyDescent="0.25">
      <c r="A106" s="1" t="s">
        <v>110</v>
      </c>
      <c r="B106" s="1" t="s">
        <v>8</v>
      </c>
      <c r="C106" s="1" t="s">
        <v>5</v>
      </c>
      <c r="D106">
        <v>2331</v>
      </c>
      <c r="E106">
        <f>100*Comuni[[#This Row],[Popolazione2011]]/$D$7916</f>
        <v>4.0672007652130275E-3</v>
      </c>
      <c r="F106">
        <f>100*Comuni[[#This Row],[Popolazione2011]]/(SUMIFS($D$2:$D$7916,$B$2:$B$7916,"Piemonte"))</f>
        <v>5.3415326967796814E-2</v>
      </c>
      <c r="G106" t="b">
        <f>IF(Comuni[[#This Row],[Popolazione2011]]&gt;300000,"MAGGIORE")</f>
        <v>0</v>
      </c>
      <c r="H106">
        <f>100*Comuni[[#This Row],[Popolazione2011]]/(SUMIFS($D$2:$D$7916,$B$2:$B$7916,"Piemonte"))</f>
        <v>5.3415326967796814E-2</v>
      </c>
      <c r="I106" s="1" t="str">
        <f>_xlfn.XLOOKUP(Comuni[[#This Row],[Regione]],Ripartizione_geografica[Regione],Ripartizione_geografica[Ripartizione geografica],,0)</f>
        <v>Nord-ovest</v>
      </c>
      <c r="J106" s="1">
        <f>_xlfn.XLOOKUP(Comuni[[#This Row],[Regione]],Table_0[Regione],Table_0[Totale contagiati],,0)</f>
        <v>1792955</v>
      </c>
      <c r="K106" s="1">
        <f>_xlfn.XLOOKUP(Comuni[[#This Row],[Regione]],Table_0[Regione],Table_0[Guariti],,0)</f>
        <v>1725727</v>
      </c>
      <c r="L106" s="1">
        <f>_xlfn.XLOOKUP(Comuni[[#This Row],[Regione]],Table_0[Regione],Table_0[Deceduti],,0)</f>
        <v>13899</v>
      </c>
    </row>
    <row r="107" spans="1:12" x14ac:dyDescent="0.25">
      <c r="A107" s="1" t="s">
        <v>111</v>
      </c>
      <c r="B107" s="1" t="s">
        <v>8</v>
      </c>
      <c r="C107" s="1" t="s">
        <v>5</v>
      </c>
      <c r="D107">
        <v>3612</v>
      </c>
      <c r="E107">
        <f>100*Comuni[[#This Row],[Popolazione2011]]/$D$7916</f>
        <v>6.30232911366343E-3</v>
      </c>
      <c r="F107">
        <f>100*Comuni[[#This Row],[Popolazione2011]]/(SUMIFS($D$2:$D$7916,$B$2:$B$7916,"Piemonte"))</f>
        <v>8.2769695841991453E-2</v>
      </c>
      <c r="G107" t="b">
        <f>IF(Comuni[[#This Row],[Popolazione2011]]&gt;300000,"MAGGIORE")</f>
        <v>0</v>
      </c>
      <c r="H107">
        <f>100*Comuni[[#This Row],[Popolazione2011]]/(SUMIFS($D$2:$D$7916,$B$2:$B$7916,"Piemonte"))</f>
        <v>8.2769695841991453E-2</v>
      </c>
      <c r="I107" s="1" t="str">
        <f>_xlfn.XLOOKUP(Comuni[[#This Row],[Regione]],Ripartizione_geografica[Regione],Ripartizione_geografica[Ripartizione geografica],,0)</f>
        <v>Nord-ovest</v>
      </c>
      <c r="J107" s="1">
        <f>_xlfn.XLOOKUP(Comuni[[#This Row],[Regione]],Table_0[Regione],Table_0[Totale contagiati],,0)</f>
        <v>1792955</v>
      </c>
      <c r="K107" s="1">
        <f>_xlfn.XLOOKUP(Comuni[[#This Row],[Regione]],Table_0[Regione],Table_0[Guariti],,0)</f>
        <v>1725727</v>
      </c>
      <c r="L107" s="1">
        <f>_xlfn.XLOOKUP(Comuni[[#This Row],[Regione]],Table_0[Regione],Table_0[Deceduti],,0)</f>
        <v>13899</v>
      </c>
    </row>
    <row r="108" spans="1:12" x14ac:dyDescent="0.25">
      <c r="A108" s="1" t="s">
        <v>112</v>
      </c>
      <c r="B108" s="1" t="s">
        <v>8</v>
      </c>
      <c r="C108" s="1" t="s">
        <v>5</v>
      </c>
      <c r="D108">
        <v>272</v>
      </c>
      <c r="E108">
        <f>100*Comuni[[#This Row],[Popolazione2011]]/$D$7916</f>
        <v>4.7459399748517528E-4</v>
      </c>
      <c r="F108">
        <f>100*Comuni[[#This Row],[Popolazione2011]]/(SUMIFS($D$2:$D$7916,$B$2:$B$7916,"Piemonte"))</f>
        <v>6.2329339061521806E-3</v>
      </c>
      <c r="G108" t="b">
        <f>IF(Comuni[[#This Row],[Popolazione2011]]&gt;300000,"MAGGIORE")</f>
        <v>0</v>
      </c>
      <c r="H108">
        <f>100*Comuni[[#This Row],[Popolazione2011]]/(SUMIFS($D$2:$D$7916,$B$2:$B$7916,"Piemonte"))</f>
        <v>6.2329339061521806E-3</v>
      </c>
      <c r="I108" s="1" t="str">
        <f>_xlfn.XLOOKUP(Comuni[[#This Row],[Regione]],Ripartizione_geografica[Regione],Ripartizione_geografica[Ripartizione geografica],,0)</f>
        <v>Nord-ovest</v>
      </c>
      <c r="J108" s="1">
        <f>_xlfn.XLOOKUP(Comuni[[#This Row],[Regione]],Table_0[Regione],Table_0[Totale contagiati],,0)</f>
        <v>1792955</v>
      </c>
      <c r="K108" s="1">
        <f>_xlfn.XLOOKUP(Comuni[[#This Row],[Regione]],Table_0[Regione],Table_0[Guariti],,0)</f>
        <v>1725727</v>
      </c>
      <c r="L108" s="1">
        <f>_xlfn.XLOOKUP(Comuni[[#This Row],[Regione]],Table_0[Regione],Table_0[Deceduti],,0)</f>
        <v>13899</v>
      </c>
    </row>
    <row r="109" spans="1:12" x14ac:dyDescent="0.25">
      <c r="A109" s="1" t="s">
        <v>113</v>
      </c>
      <c r="B109" s="1" t="s">
        <v>8</v>
      </c>
      <c r="C109" s="1" t="s">
        <v>5</v>
      </c>
      <c r="D109">
        <v>1726</v>
      </c>
      <c r="E109">
        <f>100*Comuni[[#This Row],[Popolazione2011]]/$D$7916</f>
        <v>3.0115780869831342E-3</v>
      </c>
      <c r="F109">
        <f>100*Comuni[[#This Row],[Popolazione2011]]/(SUMIFS($D$2:$D$7916,$B$2:$B$7916,"Piemonte"))</f>
        <v>3.9551632066245089E-2</v>
      </c>
      <c r="G109" t="b">
        <f>IF(Comuni[[#This Row],[Popolazione2011]]&gt;300000,"MAGGIORE")</f>
        <v>0</v>
      </c>
      <c r="H109">
        <f>100*Comuni[[#This Row],[Popolazione2011]]/(SUMIFS($D$2:$D$7916,$B$2:$B$7916,"Piemonte"))</f>
        <v>3.9551632066245089E-2</v>
      </c>
      <c r="I109" s="1" t="str">
        <f>_xlfn.XLOOKUP(Comuni[[#This Row],[Regione]],Ripartizione_geografica[Regione],Ripartizione_geografica[Ripartizione geografica],,0)</f>
        <v>Nord-ovest</v>
      </c>
      <c r="J109" s="1">
        <f>_xlfn.XLOOKUP(Comuni[[#This Row],[Regione]],Table_0[Regione],Table_0[Totale contagiati],,0)</f>
        <v>1792955</v>
      </c>
      <c r="K109" s="1">
        <f>_xlfn.XLOOKUP(Comuni[[#This Row],[Regione]],Table_0[Regione],Table_0[Guariti],,0)</f>
        <v>1725727</v>
      </c>
      <c r="L109" s="1">
        <f>_xlfn.XLOOKUP(Comuni[[#This Row],[Regione]],Table_0[Regione],Table_0[Deceduti],,0)</f>
        <v>13899</v>
      </c>
    </row>
    <row r="110" spans="1:12" x14ac:dyDescent="0.25">
      <c r="A110" s="1" t="s">
        <v>114</v>
      </c>
      <c r="B110" s="1" t="s">
        <v>8</v>
      </c>
      <c r="C110" s="1" t="s">
        <v>5</v>
      </c>
      <c r="D110">
        <v>2840</v>
      </c>
      <c r="E110">
        <f>100*Comuni[[#This Row],[Popolazione2011]]/$D$7916</f>
        <v>4.9553196796246236E-3</v>
      </c>
      <c r="F110">
        <f>100*Comuni[[#This Row],[Popolazione2011]]/(SUMIFS($D$2:$D$7916,$B$2:$B$7916,"Piemonte"))</f>
        <v>6.5079162843647773E-2</v>
      </c>
      <c r="G110" t="b">
        <f>IF(Comuni[[#This Row],[Popolazione2011]]&gt;300000,"MAGGIORE")</f>
        <v>0</v>
      </c>
      <c r="H110">
        <f>100*Comuni[[#This Row],[Popolazione2011]]/(SUMIFS($D$2:$D$7916,$B$2:$B$7916,"Piemonte"))</f>
        <v>6.5079162843647773E-2</v>
      </c>
      <c r="I110" s="1" t="str">
        <f>_xlfn.XLOOKUP(Comuni[[#This Row],[Regione]],Ripartizione_geografica[Regione],Ripartizione_geografica[Ripartizione geografica],,0)</f>
        <v>Nord-ovest</v>
      </c>
      <c r="J110" s="1">
        <f>_xlfn.XLOOKUP(Comuni[[#This Row],[Regione]],Table_0[Regione],Table_0[Totale contagiati],,0)</f>
        <v>1792955</v>
      </c>
      <c r="K110" s="1">
        <f>_xlfn.XLOOKUP(Comuni[[#This Row],[Regione]],Table_0[Regione],Table_0[Guariti],,0)</f>
        <v>1725727</v>
      </c>
      <c r="L110" s="1">
        <f>_xlfn.XLOOKUP(Comuni[[#This Row],[Regione]],Table_0[Regione],Table_0[Deceduti],,0)</f>
        <v>13899</v>
      </c>
    </row>
    <row r="111" spans="1:12" x14ac:dyDescent="0.25">
      <c r="A111" s="1" t="s">
        <v>115</v>
      </c>
      <c r="B111" s="1" t="s">
        <v>8</v>
      </c>
      <c r="C111" s="1" t="s">
        <v>5</v>
      </c>
      <c r="D111">
        <v>557</v>
      </c>
      <c r="E111">
        <f>100*Comuni[[#This Row],[Popolazione2011]]/$D$7916</f>
        <v>9.7187079632074492E-4</v>
      </c>
      <c r="F111">
        <f>100*Comuni[[#This Row],[Popolazione2011]]/(SUMIFS($D$2:$D$7916,$B$2:$B$7916,"Piemonte"))</f>
        <v>1.276376538870134E-2</v>
      </c>
      <c r="G111" t="b">
        <f>IF(Comuni[[#This Row],[Popolazione2011]]&gt;300000,"MAGGIORE")</f>
        <v>0</v>
      </c>
      <c r="H111">
        <f>100*Comuni[[#This Row],[Popolazione2011]]/(SUMIFS($D$2:$D$7916,$B$2:$B$7916,"Piemonte"))</f>
        <v>1.276376538870134E-2</v>
      </c>
      <c r="I111" s="1" t="str">
        <f>_xlfn.XLOOKUP(Comuni[[#This Row],[Regione]],Ripartizione_geografica[Regione],Ripartizione_geografica[Ripartizione geografica],,0)</f>
        <v>Nord-ovest</v>
      </c>
      <c r="J111" s="1">
        <f>_xlfn.XLOOKUP(Comuni[[#This Row],[Regione]],Table_0[Regione],Table_0[Totale contagiati],,0)</f>
        <v>1792955</v>
      </c>
      <c r="K111" s="1">
        <f>_xlfn.XLOOKUP(Comuni[[#This Row],[Regione]],Table_0[Regione],Table_0[Guariti],,0)</f>
        <v>1725727</v>
      </c>
      <c r="L111" s="1">
        <f>_xlfn.XLOOKUP(Comuni[[#This Row],[Regione]],Table_0[Regione],Table_0[Deceduti],,0)</f>
        <v>13899</v>
      </c>
    </row>
    <row r="112" spans="1:12" x14ac:dyDescent="0.25">
      <c r="A112" s="1" t="s">
        <v>116</v>
      </c>
      <c r="B112" s="1" t="s">
        <v>8</v>
      </c>
      <c r="C112" s="1" t="s">
        <v>5</v>
      </c>
      <c r="D112">
        <v>9536</v>
      </c>
      <c r="E112">
        <f>100*Comuni[[#This Row],[Popolazione2011]]/$D$7916</f>
        <v>1.6638707205950849E-2</v>
      </c>
      <c r="F112">
        <f>100*Comuni[[#This Row],[Popolazione2011]]/(SUMIFS($D$2:$D$7916,$B$2:$B$7916,"Piemonte"))</f>
        <v>0.21851932988627645</v>
      </c>
      <c r="G112" t="b">
        <f>IF(Comuni[[#This Row],[Popolazione2011]]&gt;300000,"MAGGIORE")</f>
        <v>0</v>
      </c>
      <c r="H112">
        <f>100*Comuni[[#This Row],[Popolazione2011]]/(SUMIFS($D$2:$D$7916,$B$2:$B$7916,"Piemonte"))</f>
        <v>0.21851932988627645</v>
      </c>
      <c r="I112" s="1" t="str">
        <f>_xlfn.XLOOKUP(Comuni[[#This Row],[Regione]],Ripartizione_geografica[Regione],Ripartizione_geografica[Ripartizione geografica],,0)</f>
        <v>Nord-ovest</v>
      </c>
      <c r="J112" s="1">
        <f>_xlfn.XLOOKUP(Comuni[[#This Row],[Regione]],Table_0[Regione],Table_0[Totale contagiati],,0)</f>
        <v>1792955</v>
      </c>
      <c r="K112" s="1">
        <f>_xlfn.XLOOKUP(Comuni[[#This Row],[Regione]],Table_0[Regione],Table_0[Guariti],,0)</f>
        <v>1725727</v>
      </c>
      <c r="L112" s="1">
        <f>_xlfn.XLOOKUP(Comuni[[#This Row],[Regione]],Table_0[Regione],Table_0[Deceduti],,0)</f>
        <v>13899</v>
      </c>
    </row>
    <row r="113" spans="1:12" x14ac:dyDescent="0.25">
      <c r="A113" s="1" t="s">
        <v>117</v>
      </c>
      <c r="B113" s="1" t="s">
        <v>8</v>
      </c>
      <c r="C113" s="1" t="s">
        <v>5</v>
      </c>
      <c r="D113">
        <v>1256</v>
      </c>
      <c r="E113">
        <f>100*Comuni[[#This Row],[Popolazione2011]]/$D$7916</f>
        <v>2.191507576622721E-3</v>
      </c>
      <c r="F113">
        <f>100*Comuni[[#This Row],[Popolazione2011]]/(SUMIFS($D$2:$D$7916,$B$2:$B$7916,"Piemonte"))</f>
        <v>2.8781488919585069E-2</v>
      </c>
      <c r="G113" t="b">
        <f>IF(Comuni[[#This Row],[Popolazione2011]]&gt;300000,"MAGGIORE")</f>
        <v>0</v>
      </c>
      <c r="H113">
        <f>100*Comuni[[#This Row],[Popolazione2011]]/(SUMIFS($D$2:$D$7916,$B$2:$B$7916,"Piemonte"))</f>
        <v>2.8781488919585069E-2</v>
      </c>
      <c r="I113" s="1" t="str">
        <f>_xlfn.XLOOKUP(Comuni[[#This Row],[Regione]],Ripartizione_geografica[Regione],Ripartizione_geografica[Ripartizione geografica],,0)</f>
        <v>Nord-ovest</v>
      </c>
      <c r="J113" s="1">
        <f>_xlfn.XLOOKUP(Comuni[[#This Row],[Regione]],Table_0[Regione],Table_0[Totale contagiati],,0)</f>
        <v>1792955</v>
      </c>
      <c r="K113" s="1">
        <f>_xlfn.XLOOKUP(Comuni[[#This Row],[Regione]],Table_0[Regione],Table_0[Guariti],,0)</f>
        <v>1725727</v>
      </c>
      <c r="L113" s="1">
        <f>_xlfn.XLOOKUP(Comuni[[#This Row],[Regione]],Table_0[Regione],Table_0[Deceduti],,0)</f>
        <v>13899</v>
      </c>
    </row>
    <row r="114" spans="1:12" x14ac:dyDescent="0.25">
      <c r="A114" s="1" t="s">
        <v>118</v>
      </c>
      <c r="B114" s="1" t="s">
        <v>8</v>
      </c>
      <c r="C114" s="1" t="s">
        <v>5</v>
      </c>
      <c r="D114">
        <v>653</v>
      </c>
      <c r="E114">
        <f>100*Comuni[[#This Row],[Popolazione2011]]/$D$7916</f>
        <v>1.139374560139042E-3</v>
      </c>
      <c r="F114">
        <f>100*Comuni[[#This Row],[Popolazione2011]]/(SUMIFS($D$2:$D$7916,$B$2:$B$7916,"Piemonte"))</f>
        <v>1.496362441440211E-2</v>
      </c>
      <c r="G114" t="b">
        <f>IF(Comuni[[#This Row],[Popolazione2011]]&gt;300000,"MAGGIORE")</f>
        <v>0</v>
      </c>
      <c r="H114">
        <f>100*Comuni[[#This Row],[Popolazione2011]]/(SUMIFS($D$2:$D$7916,$B$2:$B$7916,"Piemonte"))</f>
        <v>1.496362441440211E-2</v>
      </c>
      <c r="I114" s="1" t="str">
        <f>_xlfn.XLOOKUP(Comuni[[#This Row],[Regione]],Ripartizione_geografica[Regione],Ripartizione_geografica[Ripartizione geografica],,0)</f>
        <v>Nord-ovest</v>
      </c>
      <c r="J114" s="1">
        <f>_xlfn.XLOOKUP(Comuni[[#This Row],[Regione]],Table_0[Regione],Table_0[Totale contagiati],,0)</f>
        <v>1792955</v>
      </c>
      <c r="K114" s="1">
        <f>_xlfn.XLOOKUP(Comuni[[#This Row],[Regione]],Table_0[Regione],Table_0[Guariti],,0)</f>
        <v>1725727</v>
      </c>
      <c r="L114" s="1">
        <f>_xlfn.XLOOKUP(Comuni[[#This Row],[Regione]],Table_0[Regione],Table_0[Deceduti],,0)</f>
        <v>13899</v>
      </c>
    </row>
    <row r="115" spans="1:12" x14ac:dyDescent="0.25">
      <c r="A115" s="1" t="s">
        <v>119</v>
      </c>
      <c r="B115" s="1" t="s">
        <v>8</v>
      </c>
      <c r="C115" s="1" t="s">
        <v>5</v>
      </c>
      <c r="D115">
        <v>16281</v>
      </c>
      <c r="E115">
        <f>100*Comuni[[#This Row],[Popolazione2011]]/$D$7916</f>
        <v>2.8407591445059333E-2</v>
      </c>
      <c r="F115">
        <f>100*Comuni[[#This Row],[Popolazione2011]]/(SUMIFS($D$2:$D$7916,$B$2:$B$7916,"Piemonte"))</f>
        <v>0.37308234163993992</v>
      </c>
      <c r="G115" t="b">
        <f>IF(Comuni[[#This Row],[Popolazione2011]]&gt;300000,"MAGGIORE")</f>
        <v>0</v>
      </c>
      <c r="H115">
        <f>100*Comuni[[#This Row],[Popolazione2011]]/(SUMIFS($D$2:$D$7916,$B$2:$B$7916,"Piemonte"))</f>
        <v>0.37308234163993992</v>
      </c>
      <c r="I115" s="1" t="str">
        <f>_xlfn.XLOOKUP(Comuni[[#This Row],[Regione]],Ripartizione_geografica[Regione],Ripartizione_geografica[Ripartizione geografica],,0)</f>
        <v>Nord-ovest</v>
      </c>
      <c r="J115" s="1">
        <f>_xlfn.XLOOKUP(Comuni[[#This Row],[Regione]],Table_0[Regione],Table_0[Totale contagiati],,0)</f>
        <v>1792955</v>
      </c>
      <c r="K115" s="1">
        <f>_xlfn.XLOOKUP(Comuni[[#This Row],[Regione]],Table_0[Regione],Table_0[Guariti],,0)</f>
        <v>1725727</v>
      </c>
      <c r="L115" s="1">
        <f>_xlfn.XLOOKUP(Comuni[[#This Row],[Regione]],Table_0[Regione],Table_0[Deceduti],,0)</f>
        <v>13899</v>
      </c>
    </row>
    <row r="116" spans="1:12" x14ac:dyDescent="0.25">
      <c r="A116" s="1" t="s">
        <v>120</v>
      </c>
      <c r="B116" s="1" t="s">
        <v>8</v>
      </c>
      <c r="C116" s="1" t="s">
        <v>5</v>
      </c>
      <c r="D116">
        <v>3640</v>
      </c>
      <c r="E116">
        <f>100*Comuni[[#This Row],[Popolazione2011]]/$D$7916</f>
        <v>6.3511843781104338E-3</v>
      </c>
      <c r="F116">
        <f>100*Comuni[[#This Row],[Popolazione2011]]/(SUMIFS($D$2:$D$7916,$B$2:$B$7916,"Piemonte"))</f>
        <v>8.3411321391154189E-2</v>
      </c>
      <c r="G116" t="b">
        <f>IF(Comuni[[#This Row],[Popolazione2011]]&gt;300000,"MAGGIORE")</f>
        <v>0</v>
      </c>
      <c r="H116">
        <f>100*Comuni[[#This Row],[Popolazione2011]]/(SUMIFS($D$2:$D$7916,$B$2:$B$7916,"Piemonte"))</f>
        <v>8.3411321391154189E-2</v>
      </c>
      <c r="I116" s="1" t="str">
        <f>_xlfn.XLOOKUP(Comuni[[#This Row],[Regione]],Ripartizione_geografica[Regione],Ripartizione_geografica[Ripartizione geografica],,0)</f>
        <v>Nord-ovest</v>
      </c>
      <c r="J116" s="1">
        <f>_xlfn.XLOOKUP(Comuni[[#This Row],[Regione]],Table_0[Regione],Table_0[Totale contagiati],,0)</f>
        <v>1792955</v>
      </c>
      <c r="K116" s="1">
        <f>_xlfn.XLOOKUP(Comuni[[#This Row],[Regione]],Table_0[Regione],Table_0[Guariti],,0)</f>
        <v>1725727</v>
      </c>
      <c r="L116" s="1">
        <f>_xlfn.XLOOKUP(Comuni[[#This Row],[Regione]],Table_0[Regione],Table_0[Deceduti],,0)</f>
        <v>13899</v>
      </c>
    </row>
    <row r="117" spans="1:12" x14ac:dyDescent="0.25">
      <c r="A117" s="1" t="s">
        <v>121</v>
      </c>
      <c r="B117" s="1" t="s">
        <v>8</v>
      </c>
      <c r="C117" s="1" t="s">
        <v>5</v>
      </c>
      <c r="D117">
        <v>715</v>
      </c>
      <c r="E117">
        <f>100*Comuni[[#This Row],[Popolazione2011]]/$D$7916</f>
        <v>1.2475540742716924E-3</v>
      </c>
      <c r="F117">
        <f>100*Comuni[[#This Row],[Popolazione2011]]/(SUMIFS($D$2:$D$7916,$B$2:$B$7916,"Piemonte"))</f>
        <v>1.6384366701833856E-2</v>
      </c>
      <c r="G117" t="b">
        <f>IF(Comuni[[#This Row],[Popolazione2011]]&gt;300000,"MAGGIORE")</f>
        <v>0</v>
      </c>
      <c r="H117">
        <f>100*Comuni[[#This Row],[Popolazione2011]]/(SUMIFS($D$2:$D$7916,$B$2:$B$7916,"Piemonte"))</f>
        <v>1.6384366701833856E-2</v>
      </c>
      <c r="I117" s="1" t="str">
        <f>_xlfn.XLOOKUP(Comuni[[#This Row],[Regione]],Ripartizione_geografica[Regione],Ripartizione_geografica[Ripartizione geografica],,0)</f>
        <v>Nord-ovest</v>
      </c>
      <c r="J117" s="1">
        <f>_xlfn.XLOOKUP(Comuni[[#This Row],[Regione]],Table_0[Regione],Table_0[Totale contagiati],,0)</f>
        <v>1792955</v>
      </c>
      <c r="K117" s="1">
        <f>_xlfn.XLOOKUP(Comuni[[#This Row],[Regione]],Table_0[Regione],Table_0[Guariti],,0)</f>
        <v>1725727</v>
      </c>
      <c r="L117" s="1">
        <f>_xlfn.XLOOKUP(Comuni[[#This Row],[Regione]],Table_0[Regione],Table_0[Deceduti],,0)</f>
        <v>13899</v>
      </c>
    </row>
    <row r="118" spans="1:12" x14ac:dyDescent="0.25">
      <c r="A118" s="1" t="s">
        <v>122</v>
      </c>
      <c r="B118" s="1" t="s">
        <v>8</v>
      </c>
      <c r="C118" s="1" t="s">
        <v>5</v>
      </c>
      <c r="D118">
        <v>191</v>
      </c>
      <c r="E118">
        <f>100*Comuni[[#This Row],[Popolazione2011]]/$D$7916</f>
        <v>3.3326269676348704E-4</v>
      </c>
      <c r="F118">
        <f>100*Comuni[[#This Row],[Popolazione2011]]/(SUMIFS($D$2:$D$7916,$B$2:$B$7916,"Piemonte"))</f>
        <v>4.3768028532171566E-3</v>
      </c>
      <c r="G118" t="b">
        <f>IF(Comuni[[#This Row],[Popolazione2011]]&gt;300000,"MAGGIORE")</f>
        <v>0</v>
      </c>
      <c r="H118">
        <f>100*Comuni[[#This Row],[Popolazione2011]]/(SUMIFS($D$2:$D$7916,$B$2:$B$7916,"Piemonte"))</f>
        <v>4.3768028532171566E-3</v>
      </c>
      <c r="I118" s="1" t="str">
        <f>_xlfn.XLOOKUP(Comuni[[#This Row],[Regione]],Ripartizione_geografica[Regione],Ripartizione_geografica[Ripartizione geografica],,0)</f>
        <v>Nord-ovest</v>
      </c>
      <c r="J118" s="1">
        <f>_xlfn.XLOOKUP(Comuni[[#This Row],[Regione]],Table_0[Regione],Table_0[Totale contagiati],,0)</f>
        <v>1792955</v>
      </c>
      <c r="K118" s="1">
        <f>_xlfn.XLOOKUP(Comuni[[#This Row],[Regione]],Table_0[Regione],Table_0[Guariti],,0)</f>
        <v>1725727</v>
      </c>
      <c r="L118" s="1">
        <f>_xlfn.XLOOKUP(Comuni[[#This Row],[Regione]],Table_0[Regione],Table_0[Deceduti],,0)</f>
        <v>13899</v>
      </c>
    </row>
    <row r="119" spans="1:12" x14ac:dyDescent="0.25">
      <c r="A119" s="1" t="s">
        <v>123</v>
      </c>
      <c r="B119" s="1" t="s">
        <v>8</v>
      </c>
      <c r="C119" s="1" t="s">
        <v>5</v>
      </c>
      <c r="D119">
        <v>1040</v>
      </c>
      <c r="E119">
        <f>100*Comuni[[#This Row],[Popolazione2011]]/$D$7916</f>
        <v>1.8146241080315524E-3</v>
      </c>
      <c r="F119">
        <f>100*Comuni[[#This Row],[Popolazione2011]]/(SUMIFS($D$2:$D$7916,$B$2:$B$7916,"Piemonte"))</f>
        <v>2.3831806111758339E-2</v>
      </c>
      <c r="G119" t="b">
        <f>IF(Comuni[[#This Row],[Popolazione2011]]&gt;300000,"MAGGIORE")</f>
        <v>0</v>
      </c>
      <c r="H119">
        <f>100*Comuni[[#This Row],[Popolazione2011]]/(SUMIFS($D$2:$D$7916,$B$2:$B$7916,"Piemonte"))</f>
        <v>2.3831806111758339E-2</v>
      </c>
      <c r="I119" s="1" t="str">
        <f>_xlfn.XLOOKUP(Comuni[[#This Row],[Regione]],Ripartizione_geografica[Regione],Ripartizione_geografica[Ripartizione geografica],,0)</f>
        <v>Nord-ovest</v>
      </c>
      <c r="J119" s="1">
        <f>_xlfn.XLOOKUP(Comuni[[#This Row],[Regione]],Table_0[Regione],Table_0[Totale contagiati],,0)</f>
        <v>1792955</v>
      </c>
      <c r="K119" s="1">
        <f>_xlfn.XLOOKUP(Comuni[[#This Row],[Regione]],Table_0[Regione],Table_0[Guariti],,0)</f>
        <v>1725727</v>
      </c>
      <c r="L119" s="1">
        <f>_xlfn.XLOOKUP(Comuni[[#This Row],[Regione]],Table_0[Regione],Table_0[Deceduti],,0)</f>
        <v>13899</v>
      </c>
    </row>
    <row r="120" spans="1:12" x14ac:dyDescent="0.25">
      <c r="A120" s="1" t="s">
        <v>124</v>
      </c>
      <c r="B120" s="1" t="s">
        <v>8</v>
      </c>
      <c r="C120" s="1" t="s">
        <v>5</v>
      </c>
      <c r="D120">
        <v>37194</v>
      </c>
      <c r="E120">
        <f>100*Comuni[[#This Row],[Popolazione2011]]/$D$7916</f>
        <v>6.48972394943515E-2</v>
      </c>
      <c r="F120">
        <f>100*Comuni[[#This Row],[Popolazione2011]]/(SUMIFS($D$2:$D$7916,$B$2:$B$7916,"Piemonte"))</f>
        <v>0.85230788126994195</v>
      </c>
      <c r="G120" t="b">
        <f>IF(Comuni[[#This Row],[Popolazione2011]]&gt;300000,"MAGGIORE")</f>
        <v>0</v>
      </c>
      <c r="H120">
        <f>100*Comuni[[#This Row],[Popolazione2011]]/(SUMIFS($D$2:$D$7916,$B$2:$B$7916,"Piemonte"))</f>
        <v>0.85230788126994195</v>
      </c>
      <c r="I120" s="1" t="str">
        <f>_xlfn.XLOOKUP(Comuni[[#This Row],[Regione]],Ripartizione_geografica[Regione],Ripartizione_geografica[Ripartizione geografica],,0)</f>
        <v>Nord-ovest</v>
      </c>
      <c r="J120" s="1">
        <f>_xlfn.XLOOKUP(Comuni[[#This Row],[Regione]],Table_0[Regione],Table_0[Totale contagiati],,0)</f>
        <v>1792955</v>
      </c>
      <c r="K120" s="1">
        <f>_xlfn.XLOOKUP(Comuni[[#This Row],[Regione]],Table_0[Regione],Table_0[Guariti],,0)</f>
        <v>1725727</v>
      </c>
      <c r="L120" s="1">
        <f>_xlfn.XLOOKUP(Comuni[[#This Row],[Regione]],Table_0[Regione],Table_0[Deceduti],,0)</f>
        <v>13899</v>
      </c>
    </row>
    <row r="121" spans="1:12" x14ac:dyDescent="0.25">
      <c r="A121" s="1" t="s">
        <v>125</v>
      </c>
      <c r="B121" s="1" t="s">
        <v>8</v>
      </c>
      <c r="C121" s="1" t="s">
        <v>5</v>
      </c>
      <c r="D121">
        <v>49</v>
      </c>
      <c r="E121">
        <f>100*Comuni[[#This Row],[Popolazione2011]]/$D$7916</f>
        <v>8.5496712782255835E-5</v>
      </c>
      <c r="F121">
        <f>100*Comuni[[#This Row],[Popolazione2011]]/(SUMIFS($D$2:$D$7916,$B$2:$B$7916,"Piemonte"))</f>
        <v>1.1228447110347678E-3</v>
      </c>
      <c r="G121" t="b">
        <f>IF(Comuni[[#This Row],[Popolazione2011]]&gt;300000,"MAGGIORE")</f>
        <v>0</v>
      </c>
      <c r="H121">
        <f>100*Comuni[[#This Row],[Popolazione2011]]/(SUMIFS($D$2:$D$7916,$B$2:$B$7916,"Piemonte"))</f>
        <v>1.1228447110347678E-3</v>
      </c>
      <c r="I121" s="1" t="str">
        <f>_xlfn.XLOOKUP(Comuni[[#This Row],[Regione]],Ripartizione_geografica[Regione],Ripartizione_geografica[Ripartizione geografica],,0)</f>
        <v>Nord-ovest</v>
      </c>
      <c r="J121" s="1">
        <f>_xlfn.XLOOKUP(Comuni[[#This Row],[Regione]],Table_0[Regione],Table_0[Totale contagiati],,0)</f>
        <v>1792955</v>
      </c>
      <c r="K121" s="1">
        <f>_xlfn.XLOOKUP(Comuni[[#This Row],[Regione]],Table_0[Regione],Table_0[Guariti],,0)</f>
        <v>1725727</v>
      </c>
      <c r="L121" s="1">
        <f>_xlfn.XLOOKUP(Comuni[[#This Row],[Regione]],Table_0[Regione],Table_0[Deceduti],,0)</f>
        <v>13899</v>
      </c>
    </row>
    <row r="122" spans="1:12" x14ac:dyDescent="0.25">
      <c r="A122" s="1" t="s">
        <v>126</v>
      </c>
      <c r="B122" s="1" t="s">
        <v>8</v>
      </c>
      <c r="C122" s="1" t="s">
        <v>5</v>
      </c>
      <c r="D122">
        <v>741</v>
      </c>
      <c r="E122">
        <f>100*Comuni[[#This Row],[Popolazione2011]]/$D$7916</f>
        <v>1.2929196769724811E-3</v>
      </c>
      <c r="F122">
        <f>100*Comuni[[#This Row],[Popolazione2011]]/(SUMIFS($D$2:$D$7916,$B$2:$B$7916,"Piemonte"))</f>
        <v>1.6980161854627817E-2</v>
      </c>
      <c r="G122" t="b">
        <f>IF(Comuni[[#This Row],[Popolazione2011]]&gt;300000,"MAGGIORE")</f>
        <v>0</v>
      </c>
      <c r="H122">
        <f>100*Comuni[[#This Row],[Popolazione2011]]/(SUMIFS($D$2:$D$7916,$B$2:$B$7916,"Piemonte"))</f>
        <v>1.6980161854627817E-2</v>
      </c>
      <c r="I122" s="1" t="str">
        <f>_xlfn.XLOOKUP(Comuni[[#This Row],[Regione]],Ripartizione_geografica[Regione],Ripartizione_geografica[Ripartizione geografica],,0)</f>
        <v>Nord-ovest</v>
      </c>
      <c r="J122" s="1">
        <f>_xlfn.XLOOKUP(Comuni[[#This Row],[Regione]],Table_0[Regione],Table_0[Totale contagiati],,0)</f>
        <v>1792955</v>
      </c>
      <c r="K122" s="1">
        <f>_xlfn.XLOOKUP(Comuni[[#This Row],[Regione]],Table_0[Regione],Table_0[Guariti],,0)</f>
        <v>1725727</v>
      </c>
      <c r="L122" s="1">
        <f>_xlfn.XLOOKUP(Comuni[[#This Row],[Regione]],Table_0[Regione],Table_0[Deceduti],,0)</f>
        <v>13899</v>
      </c>
    </row>
    <row r="123" spans="1:12" x14ac:dyDescent="0.25">
      <c r="A123" s="1" t="s">
        <v>127</v>
      </c>
      <c r="B123" s="1" t="s">
        <v>8</v>
      </c>
      <c r="C123" s="1" t="s">
        <v>5</v>
      </c>
      <c r="D123">
        <v>393</v>
      </c>
      <c r="E123">
        <f>100*Comuni[[#This Row],[Popolazione2011]]/$D$7916</f>
        <v>6.8571853313115401E-4</v>
      </c>
      <c r="F123">
        <f>100*Comuni[[#This Row],[Popolazione2011]]/(SUMIFS($D$2:$D$7916,$B$2:$B$7916,"Piemonte"))</f>
        <v>9.0056728864625259E-3</v>
      </c>
      <c r="G123" t="b">
        <f>IF(Comuni[[#This Row],[Popolazione2011]]&gt;300000,"MAGGIORE")</f>
        <v>0</v>
      </c>
      <c r="H123">
        <f>100*Comuni[[#This Row],[Popolazione2011]]/(SUMIFS($D$2:$D$7916,$B$2:$B$7916,"Piemonte"))</f>
        <v>9.0056728864625259E-3</v>
      </c>
      <c r="I123" s="1" t="str">
        <f>_xlfn.XLOOKUP(Comuni[[#This Row],[Regione]],Ripartizione_geografica[Regione],Ripartizione_geografica[Ripartizione geografica],,0)</f>
        <v>Nord-ovest</v>
      </c>
      <c r="J123" s="1">
        <f>_xlfn.XLOOKUP(Comuni[[#This Row],[Regione]],Table_0[Regione],Table_0[Totale contagiati],,0)</f>
        <v>1792955</v>
      </c>
      <c r="K123" s="1">
        <f>_xlfn.XLOOKUP(Comuni[[#This Row],[Regione]],Table_0[Regione],Table_0[Guariti],,0)</f>
        <v>1725727</v>
      </c>
      <c r="L123" s="1">
        <f>_xlfn.XLOOKUP(Comuni[[#This Row],[Regione]],Table_0[Regione],Table_0[Deceduti],,0)</f>
        <v>13899</v>
      </c>
    </row>
    <row r="124" spans="1:12" x14ac:dyDescent="0.25">
      <c r="A124" s="1" t="s">
        <v>128</v>
      </c>
      <c r="B124" s="1" t="s">
        <v>8</v>
      </c>
      <c r="C124" s="1" t="s">
        <v>5</v>
      </c>
      <c r="D124">
        <v>425</v>
      </c>
      <c r="E124">
        <f>100*Comuni[[#This Row],[Popolazione2011]]/$D$7916</f>
        <v>7.4155312107058633E-4</v>
      </c>
      <c r="F124">
        <f>100*Comuni[[#This Row],[Popolazione2011]]/(SUMIFS($D$2:$D$7916,$B$2:$B$7916,"Piemonte"))</f>
        <v>9.738959228362782E-3</v>
      </c>
      <c r="G124" t="b">
        <f>IF(Comuni[[#This Row],[Popolazione2011]]&gt;300000,"MAGGIORE")</f>
        <v>0</v>
      </c>
      <c r="H124">
        <f>100*Comuni[[#This Row],[Popolazione2011]]/(SUMIFS($D$2:$D$7916,$B$2:$B$7916,"Piemonte"))</f>
        <v>9.738959228362782E-3</v>
      </c>
      <c r="I124" s="1" t="str">
        <f>_xlfn.XLOOKUP(Comuni[[#This Row],[Regione]],Ripartizione_geografica[Regione],Ripartizione_geografica[Ripartizione geografica],,0)</f>
        <v>Nord-ovest</v>
      </c>
      <c r="J124" s="1">
        <f>_xlfn.XLOOKUP(Comuni[[#This Row],[Regione]],Table_0[Regione],Table_0[Totale contagiati],,0)</f>
        <v>1792955</v>
      </c>
      <c r="K124" s="1">
        <f>_xlfn.XLOOKUP(Comuni[[#This Row],[Regione]],Table_0[Regione],Table_0[Guariti],,0)</f>
        <v>1725727</v>
      </c>
      <c r="L124" s="1">
        <f>_xlfn.XLOOKUP(Comuni[[#This Row],[Regione]],Table_0[Regione],Table_0[Deceduti],,0)</f>
        <v>13899</v>
      </c>
    </row>
    <row r="125" spans="1:12" x14ac:dyDescent="0.25">
      <c r="A125" s="1" t="s">
        <v>129</v>
      </c>
      <c r="B125" s="1" t="s">
        <v>8</v>
      </c>
      <c r="C125" s="1" t="s">
        <v>5</v>
      </c>
      <c r="D125">
        <v>23592</v>
      </c>
      <c r="E125">
        <f>100*Comuni[[#This Row],[Popolazione2011]]/$D$7916</f>
        <v>4.1164049958346528E-2</v>
      </c>
      <c r="F125">
        <f>100*Comuni[[#This Row],[Popolazione2011]]/(SUMIFS($D$2:$D$7916,$B$2:$B$7916,"Piemonte"))</f>
        <v>0.54061535556596418</v>
      </c>
      <c r="G125" t="b">
        <f>IF(Comuni[[#This Row],[Popolazione2011]]&gt;300000,"MAGGIORE")</f>
        <v>0</v>
      </c>
      <c r="H125">
        <f>100*Comuni[[#This Row],[Popolazione2011]]/(SUMIFS($D$2:$D$7916,$B$2:$B$7916,"Piemonte"))</f>
        <v>0.54061535556596418</v>
      </c>
      <c r="I125" s="1" t="str">
        <f>_xlfn.XLOOKUP(Comuni[[#This Row],[Regione]],Ripartizione_geografica[Regione],Ripartizione_geografica[Ripartizione geografica],,0)</f>
        <v>Nord-ovest</v>
      </c>
      <c r="J125" s="1">
        <f>_xlfn.XLOOKUP(Comuni[[#This Row],[Regione]],Table_0[Regione],Table_0[Totale contagiati],,0)</f>
        <v>1792955</v>
      </c>
      <c r="K125" s="1">
        <f>_xlfn.XLOOKUP(Comuni[[#This Row],[Regione]],Table_0[Regione],Table_0[Guariti],,0)</f>
        <v>1725727</v>
      </c>
      <c r="L125" s="1">
        <f>_xlfn.XLOOKUP(Comuni[[#This Row],[Regione]],Table_0[Regione],Table_0[Deceduti],,0)</f>
        <v>13899</v>
      </c>
    </row>
    <row r="126" spans="1:12" x14ac:dyDescent="0.25">
      <c r="A126" s="1" t="s">
        <v>130</v>
      </c>
      <c r="B126" s="1" t="s">
        <v>8</v>
      </c>
      <c r="C126" s="1" t="s">
        <v>5</v>
      </c>
      <c r="D126">
        <v>1781</v>
      </c>
      <c r="E126">
        <f>100*Comuni[[#This Row],[Popolazione2011]]/$D$7916</f>
        <v>3.1075437850040335E-3</v>
      </c>
      <c r="F126">
        <f>100*Comuni[[#This Row],[Popolazione2011]]/(SUMIFS($D$2:$D$7916,$B$2:$B$7916,"Piemonte"))</f>
        <v>4.0811967966386156E-2</v>
      </c>
      <c r="G126" t="b">
        <f>IF(Comuni[[#This Row],[Popolazione2011]]&gt;300000,"MAGGIORE")</f>
        <v>0</v>
      </c>
      <c r="H126">
        <f>100*Comuni[[#This Row],[Popolazione2011]]/(SUMIFS($D$2:$D$7916,$B$2:$B$7916,"Piemonte"))</f>
        <v>4.0811967966386156E-2</v>
      </c>
      <c r="I126" s="1" t="str">
        <f>_xlfn.XLOOKUP(Comuni[[#This Row],[Regione]],Ripartizione_geografica[Regione],Ripartizione_geografica[Ripartizione geografica],,0)</f>
        <v>Nord-ovest</v>
      </c>
      <c r="J126" s="1">
        <f>_xlfn.XLOOKUP(Comuni[[#This Row],[Regione]],Table_0[Regione],Table_0[Totale contagiati],,0)</f>
        <v>1792955</v>
      </c>
      <c r="K126" s="1">
        <f>_xlfn.XLOOKUP(Comuni[[#This Row],[Regione]],Table_0[Regione],Table_0[Guariti],,0)</f>
        <v>1725727</v>
      </c>
      <c r="L126" s="1">
        <f>_xlfn.XLOOKUP(Comuni[[#This Row],[Regione]],Table_0[Regione],Table_0[Deceduti],,0)</f>
        <v>13899</v>
      </c>
    </row>
    <row r="127" spans="1:12" x14ac:dyDescent="0.25">
      <c r="A127" s="1" t="s">
        <v>131</v>
      </c>
      <c r="B127" s="1" t="s">
        <v>8</v>
      </c>
      <c r="C127" s="1" t="s">
        <v>5</v>
      </c>
      <c r="D127">
        <v>8631</v>
      </c>
      <c r="E127">
        <f>100*Comuni[[#This Row],[Popolazione2011]]/$D$7916</f>
        <v>1.5059635265788778E-2</v>
      </c>
      <c r="F127">
        <f>100*Comuni[[#This Row],[Popolazione2011]]/(SUMIFS($D$2:$D$7916,$B$2:$B$7916,"Piemonte"))</f>
        <v>0.19778107552940982</v>
      </c>
      <c r="G127" t="b">
        <f>IF(Comuni[[#This Row],[Popolazione2011]]&gt;300000,"MAGGIORE")</f>
        <v>0</v>
      </c>
      <c r="H127">
        <f>100*Comuni[[#This Row],[Popolazione2011]]/(SUMIFS($D$2:$D$7916,$B$2:$B$7916,"Piemonte"))</f>
        <v>0.19778107552940982</v>
      </c>
      <c r="I127" s="1" t="str">
        <f>_xlfn.XLOOKUP(Comuni[[#This Row],[Regione]],Ripartizione_geografica[Regione],Ripartizione_geografica[Ripartizione geografica],,0)</f>
        <v>Nord-ovest</v>
      </c>
      <c r="J127" s="1">
        <f>_xlfn.XLOOKUP(Comuni[[#This Row],[Regione]],Table_0[Regione],Table_0[Totale contagiati],,0)</f>
        <v>1792955</v>
      </c>
      <c r="K127" s="1">
        <f>_xlfn.XLOOKUP(Comuni[[#This Row],[Regione]],Table_0[Regione],Table_0[Guariti],,0)</f>
        <v>1725727</v>
      </c>
      <c r="L127" s="1">
        <f>_xlfn.XLOOKUP(Comuni[[#This Row],[Regione]],Table_0[Regione],Table_0[Deceduti],,0)</f>
        <v>13899</v>
      </c>
    </row>
    <row r="128" spans="1:12" x14ac:dyDescent="0.25">
      <c r="A128" s="1" t="s">
        <v>132</v>
      </c>
      <c r="B128" s="1" t="s">
        <v>8</v>
      </c>
      <c r="C128" s="1" t="s">
        <v>5</v>
      </c>
      <c r="D128">
        <v>5150</v>
      </c>
      <c r="E128">
        <f>100*Comuni[[#This Row],[Popolazione2011]]/$D$7916</f>
        <v>8.9858789965023989E-3</v>
      </c>
      <c r="F128">
        <f>100*Comuni[[#This Row],[Popolazione2011]]/(SUMIFS($D$2:$D$7916,$B$2:$B$7916,"Piemonte"))</f>
        <v>0.11801327064957254</v>
      </c>
      <c r="G128" t="b">
        <f>IF(Comuni[[#This Row],[Popolazione2011]]&gt;300000,"MAGGIORE")</f>
        <v>0</v>
      </c>
      <c r="H128">
        <f>100*Comuni[[#This Row],[Popolazione2011]]/(SUMIFS($D$2:$D$7916,$B$2:$B$7916,"Piemonte"))</f>
        <v>0.11801327064957254</v>
      </c>
      <c r="I128" s="1" t="str">
        <f>_xlfn.XLOOKUP(Comuni[[#This Row],[Regione]],Ripartizione_geografica[Regione],Ripartizione_geografica[Ripartizione geografica],,0)</f>
        <v>Nord-ovest</v>
      </c>
      <c r="J128" s="1">
        <f>_xlfn.XLOOKUP(Comuni[[#This Row],[Regione]],Table_0[Regione],Table_0[Totale contagiati],,0)</f>
        <v>1792955</v>
      </c>
      <c r="K128" s="1">
        <f>_xlfn.XLOOKUP(Comuni[[#This Row],[Regione]],Table_0[Regione],Table_0[Guariti],,0)</f>
        <v>1725727</v>
      </c>
      <c r="L128" s="1">
        <f>_xlfn.XLOOKUP(Comuni[[#This Row],[Regione]],Table_0[Regione],Table_0[Deceduti],,0)</f>
        <v>13899</v>
      </c>
    </row>
    <row r="129" spans="1:12" x14ac:dyDescent="0.25">
      <c r="A129" s="1" t="s">
        <v>133</v>
      </c>
      <c r="B129" s="1" t="s">
        <v>8</v>
      </c>
      <c r="C129" s="1" t="s">
        <v>5</v>
      </c>
      <c r="D129">
        <v>1493</v>
      </c>
      <c r="E129">
        <f>100*Comuni[[#This Row],[Popolazione2011]]/$D$7916</f>
        <v>2.6050324935491423E-3</v>
      </c>
      <c r="F129">
        <f>100*Comuni[[#This Row],[Popolazione2011]]/(SUMIFS($D$2:$D$7916,$B$2:$B$7916,"Piemonte"))</f>
        <v>3.4212390889283843E-2</v>
      </c>
      <c r="G129" t="b">
        <f>IF(Comuni[[#This Row],[Popolazione2011]]&gt;300000,"MAGGIORE")</f>
        <v>0</v>
      </c>
      <c r="H129">
        <f>100*Comuni[[#This Row],[Popolazione2011]]/(SUMIFS($D$2:$D$7916,$B$2:$B$7916,"Piemonte"))</f>
        <v>3.4212390889283843E-2</v>
      </c>
      <c r="I129" s="1" t="str">
        <f>_xlfn.XLOOKUP(Comuni[[#This Row],[Regione]],Ripartizione_geografica[Regione],Ripartizione_geografica[Ripartizione geografica],,0)</f>
        <v>Nord-ovest</v>
      </c>
      <c r="J129" s="1">
        <f>_xlfn.XLOOKUP(Comuni[[#This Row],[Regione]],Table_0[Regione],Table_0[Totale contagiati],,0)</f>
        <v>1792955</v>
      </c>
      <c r="K129" s="1">
        <f>_xlfn.XLOOKUP(Comuni[[#This Row],[Regione]],Table_0[Regione],Table_0[Guariti],,0)</f>
        <v>1725727</v>
      </c>
      <c r="L129" s="1">
        <f>_xlfn.XLOOKUP(Comuni[[#This Row],[Regione]],Table_0[Regione],Table_0[Deceduti],,0)</f>
        <v>13899</v>
      </c>
    </row>
    <row r="130" spans="1:12" x14ac:dyDescent="0.25">
      <c r="A130" s="1" t="s">
        <v>134</v>
      </c>
      <c r="B130" s="1" t="s">
        <v>8</v>
      </c>
      <c r="C130" s="1" t="s">
        <v>5</v>
      </c>
      <c r="D130">
        <v>15320</v>
      </c>
      <c r="E130">
        <f>100*Comuni[[#This Row],[Popolazione2011]]/$D$7916</f>
        <v>2.6730808976003252E-2</v>
      </c>
      <c r="F130">
        <f>100*Comuni[[#This Row],[Popolazione2011]]/(SUMIFS($D$2:$D$7916,$B$2:$B$7916,"Piemonte"))</f>
        <v>0.35106083618474782</v>
      </c>
      <c r="G130" t="b">
        <f>IF(Comuni[[#This Row],[Popolazione2011]]&gt;300000,"MAGGIORE")</f>
        <v>0</v>
      </c>
      <c r="H130">
        <f>100*Comuni[[#This Row],[Popolazione2011]]/(SUMIFS($D$2:$D$7916,$B$2:$B$7916,"Piemonte"))</f>
        <v>0.35106083618474782</v>
      </c>
      <c r="I130" s="1" t="str">
        <f>_xlfn.XLOOKUP(Comuni[[#This Row],[Regione]],Ripartizione_geografica[Regione],Ripartizione_geografica[Ripartizione geografica],,0)</f>
        <v>Nord-ovest</v>
      </c>
      <c r="J130" s="1">
        <f>_xlfn.XLOOKUP(Comuni[[#This Row],[Regione]],Table_0[Regione],Table_0[Totale contagiati],,0)</f>
        <v>1792955</v>
      </c>
      <c r="K130" s="1">
        <f>_xlfn.XLOOKUP(Comuni[[#This Row],[Regione]],Table_0[Regione],Table_0[Guariti],,0)</f>
        <v>1725727</v>
      </c>
      <c r="L130" s="1">
        <f>_xlfn.XLOOKUP(Comuni[[#This Row],[Regione]],Table_0[Regione],Table_0[Deceduti],,0)</f>
        <v>13899</v>
      </c>
    </row>
    <row r="131" spans="1:12" x14ac:dyDescent="0.25">
      <c r="A131" s="1" t="s">
        <v>135</v>
      </c>
      <c r="B131" s="1" t="s">
        <v>8</v>
      </c>
      <c r="C131" s="1" t="s">
        <v>5</v>
      </c>
      <c r="D131">
        <v>189</v>
      </c>
      <c r="E131">
        <f>100*Comuni[[#This Row],[Popolazione2011]]/$D$7916</f>
        <v>3.297730350172725E-4</v>
      </c>
      <c r="F131">
        <f>100*Comuni[[#This Row],[Popolazione2011]]/(SUMIFS($D$2:$D$7916,$B$2:$B$7916,"Piemonte"))</f>
        <v>4.3309724568483905E-3</v>
      </c>
      <c r="G131" t="b">
        <f>IF(Comuni[[#This Row],[Popolazione2011]]&gt;300000,"MAGGIORE")</f>
        <v>0</v>
      </c>
      <c r="H131">
        <f>100*Comuni[[#This Row],[Popolazione2011]]/(SUMIFS($D$2:$D$7916,$B$2:$B$7916,"Piemonte"))</f>
        <v>4.3309724568483905E-3</v>
      </c>
      <c r="I131" s="1" t="str">
        <f>_xlfn.XLOOKUP(Comuni[[#This Row],[Regione]],Ripartizione_geografica[Regione],Ripartizione_geografica[Ripartizione geografica],,0)</f>
        <v>Nord-ovest</v>
      </c>
      <c r="J131" s="1">
        <f>_xlfn.XLOOKUP(Comuni[[#This Row],[Regione]],Table_0[Regione],Table_0[Totale contagiati],,0)</f>
        <v>1792955</v>
      </c>
      <c r="K131" s="1">
        <f>_xlfn.XLOOKUP(Comuni[[#This Row],[Regione]],Table_0[Regione],Table_0[Guariti],,0)</f>
        <v>1725727</v>
      </c>
      <c r="L131" s="1">
        <f>_xlfn.XLOOKUP(Comuni[[#This Row],[Regione]],Table_0[Regione],Table_0[Deceduti],,0)</f>
        <v>13899</v>
      </c>
    </row>
    <row r="132" spans="1:12" x14ac:dyDescent="0.25">
      <c r="A132" s="1" t="s">
        <v>136</v>
      </c>
      <c r="B132" s="1" t="s">
        <v>8</v>
      </c>
      <c r="C132" s="1" t="s">
        <v>5</v>
      </c>
      <c r="D132">
        <v>1982</v>
      </c>
      <c r="E132">
        <f>100*Comuni[[#This Row],[Popolazione2011]]/$D$7916</f>
        <v>3.4582547904985932E-3</v>
      </c>
      <c r="F132">
        <f>100*Comuni[[#This Row],[Popolazione2011]]/(SUMIFS($D$2:$D$7916,$B$2:$B$7916,"Piemonte"))</f>
        <v>4.5417922801447137E-2</v>
      </c>
      <c r="G132" t="b">
        <f>IF(Comuni[[#This Row],[Popolazione2011]]&gt;300000,"MAGGIORE")</f>
        <v>0</v>
      </c>
      <c r="H132">
        <f>100*Comuni[[#This Row],[Popolazione2011]]/(SUMIFS($D$2:$D$7916,$B$2:$B$7916,"Piemonte"))</f>
        <v>4.5417922801447137E-2</v>
      </c>
      <c r="I132" s="1" t="str">
        <f>_xlfn.XLOOKUP(Comuni[[#This Row],[Regione]],Ripartizione_geografica[Regione],Ripartizione_geografica[Ripartizione geografica],,0)</f>
        <v>Nord-ovest</v>
      </c>
      <c r="J132" s="1">
        <f>_xlfn.XLOOKUP(Comuni[[#This Row],[Regione]],Table_0[Regione],Table_0[Totale contagiati],,0)</f>
        <v>1792955</v>
      </c>
      <c r="K132" s="1">
        <f>_xlfn.XLOOKUP(Comuni[[#This Row],[Regione]],Table_0[Regione],Table_0[Guariti],,0)</f>
        <v>1725727</v>
      </c>
      <c r="L132" s="1">
        <f>_xlfn.XLOOKUP(Comuni[[#This Row],[Regione]],Table_0[Regione],Table_0[Deceduti],,0)</f>
        <v>13899</v>
      </c>
    </row>
    <row r="133" spans="1:12" x14ac:dyDescent="0.25">
      <c r="A133" s="1" t="s">
        <v>137</v>
      </c>
      <c r="B133" s="1" t="s">
        <v>8</v>
      </c>
      <c r="C133" s="1" t="s">
        <v>5</v>
      </c>
      <c r="D133">
        <v>439</v>
      </c>
      <c r="E133">
        <f>100*Comuni[[#This Row],[Popolazione2011]]/$D$7916</f>
        <v>7.65980753294088E-4</v>
      </c>
      <c r="F133">
        <f>100*Comuni[[#This Row],[Popolazione2011]]/(SUMIFS($D$2:$D$7916,$B$2:$B$7916,"Piemonte"))</f>
        <v>1.0059772002944145E-2</v>
      </c>
      <c r="G133" t="b">
        <f>IF(Comuni[[#This Row],[Popolazione2011]]&gt;300000,"MAGGIORE")</f>
        <v>0</v>
      </c>
      <c r="H133">
        <f>100*Comuni[[#This Row],[Popolazione2011]]/(SUMIFS($D$2:$D$7916,$B$2:$B$7916,"Piemonte"))</f>
        <v>1.0059772002944145E-2</v>
      </c>
      <c r="I133" s="1" t="str">
        <f>_xlfn.XLOOKUP(Comuni[[#This Row],[Regione]],Ripartizione_geografica[Regione],Ripartizione_geografica[Ripartizione geografica],,0)</f>
        <v>Nord-ovest</v>
      </c>
      <c r="J133" s="1">
        <f>_xlfn.XLOOKUP(Comuni[[#This Row],[Regione]],Table_0[Regione],Table_0[Totale contagiati],,0)</f>
        <v>1792955</v>
      </c>
      <c r="K133" s="1">
        <f>_xlfn.XLOOKUP(Comuni[[#This Row],[Regione]],Table_0[Regione],Table_0[Guariti],,0)</f>
        <v>1725727</v>
      </c>
      <c r="L133" s="1">
        <f>_xlfn.XLOOKUP(Comuni[[#This Row],[Regione]],Table_0[Regione],Table_0[Deceduti],,0)</f>
        <v>13899</v>
      </c>
    </row>
    <row r="134" spans="1:12" x14ac:dyDescent="0.25">
      <c r="A134" s="1" t="s">
        <v>138</v>
      </c>
      <c r="B134" s="1" t="s">
        <v>8</v>
      </c>
      <c r="C134" s="1" t="s">
        <v>5</v>
      </c>
      <c r="D134">
        <v>1601</v>
      </c>
      <c r="E134">
        <f>100*Comuni[[#This Row],[Popolazione2011]]/$D$7916</f>
        <v>2.7934742278447264E-3</v>
      </c>
      <c r="F134">
        <f>100*Comuni[[#This Row],[Popolazione2011]]/(SUMIFS($D$2:$D$7916,$B$2:$B$7916,"Piemonte"))</f>
        <v>3.668723229319721E-2</v>
      </c>
      <c r="G134" t="b">
        <f>IF(Comuni[[#This Row],[Popolazione2011]]&gt;300000,"MAGGIORE")</f>
        <v>0</v>
      </c>
      <c r="H134">
        <f>100*Comuni[[#This Row],[Popolazione2011]]/(SUMIFS($D$2:$D$7916,$B$2:$B$7916,"Piemonte"))</f>
        <v>3.668723229319721E-2</v>
      </c>
      <c r="I134" s="1" t="str">
        <f>_xlfn.XLOOKUP(Comuni[[#This Row],[Regione]],Ripartizione_geografica[Regione],Ripartizione_geografica[Ripartizione geografica],,0)</f>
        <v>Nord-ovest</v>
      </c>
      <c r="J134" s="1">
        <f>_xlfn.XLOOKUP(Comuni[[#This Row],[Regione]],Table_0[Regione],Table_0[Totale contagiati],,0)</f>
        <v>1792955</v>
      </c>
      <c r="K134" s="1">
        <f>_xlfn.XLOOKUP(Comuni[[#This Row],[Regione]],Table_0[Regione],Table_0[Guariti],,0)</f>
        <v>1725727</v>
      </c>
      <c r="L134" s="1">
        <f>_xlfn.XLOOKUP(Comuni[[#This Row],[Regione]],Table_0[Regione],Table_0[Deceduti],,0)</f>
        <v>13899</v>
      </c>
    </row>
    <row r="135" spans="1:12" x14ac:dyDescent="0.25">
      <c r="A135" s="1" t="s">
        <v>139</v>
      </c>
      <c r="B135" s="1" t="s">
        <v>8</v>
      </c>
      <c r="C135" s="1" t="s">
        <v>5</v>
      </c>
      <c r="D135">
        <v>1706</v>
      </c>
      <c r="E135">
        <f>100*Comuni[[#This Row],[Popolazione2011]]/$D$7916</f>
        <v>2.976681469520989E-3</v>
      </c>
      <c r="F135">
        <f>100*Comuni[[#This Row],[Popolazione2011]]/(SUMIFS($D$2:$D$7916,$B$2:$B$7916,"Piemonte"))</f>
        <v>3.9093328102557424E-2</v>
      </c>
      <c r="G135" t="b">
        <f>IF(Comuni[[#This Row],[Popolazione2011]]&gt;300000,"MAGGIORE")</f>
        <v>0</v>
      </c>
      <c r="H135">
        <f>100*Comuni[[#This Row],[Popolazione2011]]/(SUMIFS($D$2:$D$7916,$B$2:$B$7916,"Piemonte"))</f>
        <v>3.9093328102557424E-2</v>
      </c>
      <c r="I135" s="1" t="str">
        <f>_xlfn.XLOOKUP(Comuni[[#This Row],[Regione]],Ripartizione_geografica[Regione],Ripartizione_geografica[Ripartizione geografica],,0)</f>
        <v>Nord-ovest</v>
      </c>
      <c r="J135" s="1">
        <f>_xlfn.XLOOKUP(Comuni[[#This Row],[Regione]],Table_0[Regione],Table_0[Totale contagiati],,0)</f>
        <v>1792955</v>
      </c>
      <c r="K135" s="1">
        <f>_xlfn.XLOOKUP(Comuni[[#This Row],[Regione]],Table_0[Regione],Table_0[Guariti],,0)</f>
        <v>1725727</v>
      </c>
      <c r="L135" s="1">
        <f>_xlfn.XLOOKUP(Comuni[[#This Row],[Regione]],Table_0[Regione],Table_0[Deceduti],,0)</f>
        <v>13899</v>
      </c>
    </row>
    <row r="136" spans="1:12" x14ac:dyDescent="0.25">
      <c r="A136" s="1" t="s">
        <v>140</v>
      </c>
      <c r="B136" s="1" t="s">
        <v>8</v>
      </c>
      <c r="C136" s="1" t="s">
        <v>5</v>
      </c>
      <c r="D136">
        <v>1056</v>
      </c>
      <c r="E136">
        <f>100*Comuni[[#This Row],[Popolazione2011]]/$D$7916</f>
        <v>1.8425414020012687E-3</v>
      </c>
      <c r="F136">
        <f>100*Comuni[[#This Row],[Popolazione2011]]/(SUMIFS($D$2:$D$7916,$B$2:$B$7916,"Piemonte"))</f>
        <v>2.4198449282708468E-2</v>
      </c>
      <c r="G136" t="b">
        <f>IF(Comuni[[#This Row],[Popolazione2011]]&gt;300000,"MAGGIORE")</f>
        <v>0</v>
      </c>
      <c r="H136">
        <f>100*Comuni[[#This Row],[Popolazione2011]]/(SUMIFS($D$2:$D$7916,$B$2:$B$7916,"Piemonte"))</f>
        <v>2.4198449282708468E-2</v>
      </c>
      <c r="I136" s="1" t="str">
        <f>_xlfn.XLOOKUP(Comuni[[#This Row],[Regione]],Ripartizione_geografica[Regione],Ripartizione_geografica[Ripartizione geografica],,0)</f>
        <v>Nord-ovest</v>
      </c>
      <c r="J136" s="1">
        <f>_xlfn.XLOOKUP(Comuni[[#This Row],[Regione]],Table_0[Regione],Table_0[Totale contagiati],,0)</f>
        <v>1792955</v>
      </c>
      <c r="K136" s="1">
        <f>_xlfn.XLOOKUP(Comuni[[#This Row],[Regione]],Table_0[Regione],Table_0[Guariti],,0)</f>
        <v>1725727</v>
      </c>
      <c r="L136" s="1">
        <f>_xlfn.XLOOKUP(Comuni[[#This Row],[Regione]],Table_0[Regione],Table_0[Deceduti],,0)</f>
        <v>13899</v>
      </c>
    </row>
    <row r="137" spans="1:12" x14ac:dyDescent="0.25">
      <c r="A137" s="1" t="s">
        <v>141</v>
      </c>
      <c r="B137" s="1" t="s">
        <v>8</v>
      </c>
      <c r="C137" s="1" t="s">
        <v>5</v>
      </c>
      <c r="D137">
        <v>1126</v>
      </c>
      <c r="E137">
        <f>100*Comuni[[#This Row],[Popolazione2011]]/$D$7916</f>
        <v>1.9646795631187769E-3</v>
      </c>
      <c r="F137">
        <f>100*Comuni[[#This Row],[Popolazione2011]]/(SUMIFS($D$2:$D$7916,$B$2:$B$7916,"Piemonte"))</f>
        <v>2.5802513155615277E-2</v>
      </c>
      <c r="G137" t="b">
        <f>IF(Comuni[[#This Row],[Popolazione2011]]&gt;300000,"MAGGIORE")</f>
        <v>0</v>
      </c>
      <c r="H137">
        <f>100*Comuni[[#This Row],[Popolazione2011]]/(SUMIFS($D$2:$D$7916,$B$2:$B$7916,"Piemonte"))</f>
        <v>2.5802513155615277E-2</v>
      </c>
      <c r="I137" s="1" t="str">
        <f>_xlfn.XLOOKUP(Comuni[[#This Row],[Regione]],Ripartizione_geografica[Regione],Ripartizione_geografica[Ripartizione geografica],,0)</f>
        <v>Nord-ovest</v>
      </c>
      <c r="J137" s="1">
        <f>_xlfn.XLOOKUP(Comuni[[#This Row],[Regione]],Table_0[Regione],Table_0[Totale contagiati],,0)</f>
        <v>1792955</v>
      </c>
      <c r="K137" s="1">
        <f>_xlfn.XLOOKUP(Comuni[[#This Row],[Regione]],Table_0[Regione],Table_0[Guariti],,0)</f>
        <v>1725727</v>
      </c>
      <c r="L137" s="1">
        <f>_xlfn.XLOOKUP(Comuni[[#This Row],[Regione]],Table_0[Regione],Table_0[Deceduti],,0)</f>
        <v>13899</v>
      </c>
    </row>
    <row r="138" spans="1:12" x14ac:dyDescent="0.25">
      <c r="A138" s="1" t="s">
        <v>142</v>
      </c>
      <c r="B138" s="1" t="s">
        <v>8</v>
      </c>
      <c r="C138" s="1" t="s">
        <v>5</v>
      </c>
      <c r="D138">
        <v>7531</v>
      </c>
      <c r="E138">
        <f>100*Comuni[[#This Row],[Popolazione2011]]/$D$7916</f>
        <v>1.3140321305370789E-2</v>
      </c>
      <c r="F138">
        <f>100*Comuni[[#This Row],[Popolazione2011]]/(SUMIFS($D$2:$D$7916,$B$2:$B$7916,"Piemonte"))</f>
        <v>0.17257435752658851</v>
      </c>
      <c r="G138" t="b">
        <f>IF(Comuni[[#This Row],[Popolazione2011]]&gt;300000,"MAGGIORE")</f>
        <v>0</v>
      </c>
      <c r="H138">
        <f>100*Comuni[[#This Row],[Popolazione2011]]/(SUMIFS($D$2:$D$7916,$B$2:$B$7916,"Piemonte"))</f>
        <v>0.17257435752658851</v>
      </c>
      <c r="I138" s="1" t="str">
        <f>_xlfn.XLOOKUP(Comuni[[#This Row],[Regione]],Ripartizione_geografica[Regione],Ripartizione_geografica[Ripartizione geografica],,0)</f>
        <v>Nord-ovest</v>
      </c>
      <c r="J138" s="1">
        <f>_xlfn.XLOOKUP(Comuni[[#This Row],[Regione]],Table_0[Regione],Table_0[Totale contagiati],,0)</f>
        <v>1792955</v>
      </c>
      <c r="K138" s="1">
        <f>_xlfn.XLOOKUP(Comuni[[#This Row],[Regione]],Table_0[Regione],Table_0[Guariti],,0)</f>
        <v>1725727</v>
      </c>
      <c r="L138" s="1">
        <f>_xlfn.XLOOKUP(Comuni[[#This Row],[Regione]],Table_0[Regione],Table_0[Deceduti],,0)</f>
        <v>13899</v>
      </c>
    </row>
    <row r="139" spans="1:12" x14ac:dyDescent="0.25">
      <c r="A139" s="1" t="s">
        <v>143</v>
      </c>
      <c r="B139" s="1" t="s">
        <v>8</v>
      </c>
      <c r="C139" s="1" t="s">
        <v>5</v>
      </c>
      <c r="D139">
        <v>524</v>
      </c>
      <c r="E139">
        <f>100*Comuni[[#This Row],[Popolazione2011]]/$D$7916</f>
        <v>9.1429137750820527E-4</v>
      </c>
      <c r="F139">
        <f>100*Comuni[[#This Row],[Popolazione2011]]/(SUMIFS($D$2:$D$7916,$B$2:$B$7916,"Piemonte"))</f>
        <v>1.2007563848616702E-2</v>
      </c>
      <c r="G139" t="b">
        <f>IF(Comuni[[#This Row],[Popolazione2011]]&gt;300000,"MAGGIORE")</f>
        <v>0</v>
      </c>
      <c r="H139">
        <f>100*Comuni[[#This Row],[Popolazione2011]]/(SUMIFS($D$2:$D$7916,$B$2:$B$7916,"Piemonte"))</f>
        <v>1.2007563848616702E-2</v>
      </c>
      <c r="I139" s="1" t="str">
        <f>_xlfn.XLOOKUP(Comuni[[#This Row],[Regione]],Ripartizione_geografica[Regione],Ripartizione_geografica[Ripartizione geografica],,0)</f>
        <v>Nord-ovest</v>
      </c>
      <c r="J139" s="1">
        <f>_xlfn.XLOOKUP(Comuni[[#This Row],[Regione]],Table_0[Regione],Table_0[Totale contagiati],,0)</f>
        <v>1792955</v>
      </c>
      <c r="K139" s="1">
        <f>_xlfn.XLOOKUP(Comuni[[#This Row],[Regione]],Table_0[Regione],Table_0[Guariti],,0)</f>
        <v>1725727</v>
      </c>
      <c r="L139" s="1">
        <f>_xlfn.XLOOKUP(Comuni[[#This Row],[Regione]],Table_0[Regione],Table_0[Deceduti],,0)</f>
        <v>13899</v>
      </c>
    </row>
    <row r="140" spans="1:12" x14ac:dyDescent="0.25">
      <c r="A140" s="1" t="s">
        <v>144</v>
      </c>
      <c r="B140" s="1" t="s">
        <v>8</v>
      </c>
      <c r="C140" s="1" t="s">
        <v>5</v>
      </c>
      <c r="D140">
        <v>556</v>
      </c>
      <c r="E140">
        <f>100*Comuni[[#This Row],[Popolazione2011]]/$D$7916</f>
        <v>9.701259654476377E-4</v>
      </c>
      <c r="F140">
        <f>100*Comuni[[#This Row],[Popolazione2011]]/(SUMIFS($D$2:$D$7916,$B$2:$B$7916,"Piemonte"))</f>
        <v>1.2740850190516958E-2</v>
      </c>
      <c r="G140" t="b">
        <f>IF(Comuni[[#This Row],[Popolazione2011]]&gt;300000,"MAGGIORE")</f>
        <v>0</v>
      </c>
      <c r="H140">
        <f>100*Comuni[[#This Row],[Popolazione2011]]/(SUMIFS($D$2:$D$7916,$B$2:$B$7916,"Piemonte"))</f>
        <v>1.2740850190516958E-2</v>
      </c>
      <c r="I140" s="1" t="str">
        <f>_xlfn.XLOOKUP(Comuni[[#This Row],[Regione]],Ripartizione_geografica[Regione],Ripartizione_geografica[Ripartizione geografica],,0)</f>
        <v>Nord-ovest</v>
      </c>
      <c r="J140" s="1">
        <f>_xlfn.XLOOKUP(Comuni[[#This Row],[Regione]],Table_0[Regione],Table_0[Totale contagiati],,0)</f>
        <v>1792955</v>
      </c>
      <c r="K140" s="1">
        <f>_xlfn.XLOOKUP(Comuni[[#This Row],[Regione]],Table_0[Regione],Table_0[Guariti],,0)</f>
        <v>1725727</v>
      </c>
      <c r="L140" s="1">
        <f>_xlfn.XLOOKUP(Comuni[[#This Row],[Regione]],Table_0[Regione],Table_0[Deceduti],,0)</f>
        <v>13899</v>
      </c>
    </row>
    <row r="141" spans="1:12" x14ac:dyDescent="0.25">
      <c r="A141" s="1" t="s">
        <v>145</v>
      </c>
      <c r="B141" s="1" t="s">
        <v>8</v>
      </c>
      <c r="C141" s="1" t="s">
        <v>5</v>
      </c>
      <c r="D141">
        <v>1238</v>
      </c>
      <c r="E141">
        <f>100*Comuni[[#This Row],[Popolazione2011]]/$D$7916</f>
        <v>2.1601006209067903E-3</v>
      </c>
      <c r="F141">
        <f>100*Comuni[[#This Row],[Popolazione2011]]/(SUMIFS($D$2:$D$7916,$B$2:$B$7916,"Piemonte"))</f>
        <v>2.8369015352266175E-2</v>
      </c>
      <c r="G141" t="b">
        <f>IF(Comuni[[#This Row],[Popolazione2011]]&gt;300000,"MAGGIORE")</f>
        <v>0</v>
      </c>
      <c r="H141">
        <f>100*Comuni[[#This Row],[Popolazione2011]]/(SUMIFS($D$2:$D$7916,$B$2:$B$7916,"Piemonte"))</f>
        <v>2.8369015352266175E-2</v>
      </c>
      <c r="I141" s="1" t="str">
        <f>_xlfn.XLOOKUP(Comuni[[#This Row],[Regione]],Ripartizione_geografica[Regione],Ripartizione_geografica[Ripartizione geografica],,0)</f>
        <v>Nord-ovest</v>
      </c>
      <c r="J141" s="1">
        <f>_xlfn.XLOOKUP(Comuni[[#This Row],[Regione]],Table_0[Regione],Table_0[Totale contagiati],,0)</f>
        <v>1792955</v>
      </c>
      <c r="K141" s="1">
        <f>_xlfn.XLOOKUP(Comuni[[#This Row],[Regione]],Table_0[Regione],Table_0[Guariti],,0)</f>
        <v>1725727</v>
      </c>
      <c r="L141" s="1">
        <f>_xlfn.XLOOKUP(Comuni[[#This Row],[Regione]],Table_0[Regione],Table_0[Deceduti],,0)</f>
        <v>13899</v>
      </c>
    </row>
    <row r="142" spans="1:12" x14ac:dyDescent="0.25">
      <c r="A142" s="1" t="s">
        <v>146</v>
      </c>
      <c r="B142" s="1" t="s">
        <v>8</v>
      </c>
      <c r="C142" s="1" t="s">
        <v>5</v>
      </c>
      <c r="D142">
        <v>468</v>
      </c>
      <c r="E142">
        <f>100*Comuni[[#This Row],[Popolazione2011]]/$D$7916</f>
        <v>8.1658084861419857E-4</v>
      </c>
      <c r="F142">
        <f>100*Comuni[[#This Row],[Popolazione2011]]/(SUMIFS($D$2:$D$7916,$B$2:$B$7916,"Piemonte"))</f>
        <v>1.0724312750291252E-2</v>
      </c>
      <c r="G142" t="b">
        <f>IF(Comuni[[#This Row],[Popolazione2011]]&gt;300000,"MAGGIORE")</f>
        <v>0</v>
      </c>
      <c r="H142">
        <f>100*Comuni[[#This Row],[Popolazione2011]]/(SUMIFS($D$2:$D$7916,$B$2:$B$7916,"Piemonte"))</f>
        <v>1.0724312750291252E-2</v>
      </c>
      <c r="I142" s="1" t="str">
        <f>_xlfn.XLOOKUP(Comuni[[#This Row],[Regione]],Ripartizione_geografica[Regione],Ripartizione_geografica[Ripartizione geografica],,0)</f>
        <v>Nord-ovest</v>
      </c>
      <c r="J142" s="1">
        <f>_xlfn.XLOOKUP(Comuni[[#This Row],[Regione]],Table_0[Regione],Table_0[Totale contagiati],,0)</f>
        <v>1792955</v>
      </c>
      <c r="K142" s="1">
        <f>_xlfn.XLOOKUP(Comuni[[#This Row],[Regione]],Table_0[Regione],Table_0[Guariti],,0)</f>
        <v>1725727</v>
      </c>
      <c r="L142" s="1">
        <f>_xlfn.XLOOKUP(Comuni[[#This Row],[Regione]],Table_0[Regione],Table_0[Deceduti],,0)</f>
        <v>13899</v>
      </c>
    </row>
    <row r="143" spans="1:12" x14ac:dyDescent="0.25">
      <c r="A143" s="1" t="s">
        <v>147</v>
      </c>
      <c r="B143" s="1" t="s">
        <v>8</v>
      </c>
      <c r="C143" s="1" t="s">
        <v>5</v>
      </c>
      <c r="D143">
        <v>1383</v>
      </c>
      <c r="E143">
        <f>100*Comuni[[#This Row],[Popolazione2011]]/$D$7916</f>
        <v>2.4131010975073433E-3</v>
      </c>
      <c r="F143">
        <f>100*Comuni[[#This Row],[Popolazione2011]]/(SUMIFS($D$2:$D$7916,$B$2:$B$7916,"Piemonte"))</f>
        <v>3.1691719089001716E-2</v>
      </c>
      <c r="G143" t="b">
        <f>IF(Comuni[[#This Row],[Popolazione2011]]&gt;300000,"MAGGIORE")</f>
        <v>0</v>
      </c>
      <c r="H143">
        <f>100*Comuni[[#This Row],[Popolazione2011]]/(SUMIFS($D$2:$D$7916,$B$2:$B$7916,"Piemonte"))</f>
        <v>3.1691719089001716E-2</v>
      </c>
      <c r="I143" s="1" t="str">
        <f>_xlfn.XLOOKUP(Comuni[[#This Row],[Regione]],Ripartizione_geografica[Regione],Ripartizione_geografica[Ripartizione geografica],,0)</f>
        <v>Nord-ovest</v>
      </c>
      <c r="J143" s="1">
        <f>_xlfn.XLOOKUP(Comuni[[#This Row],[Regione]],Table_0[Regione],Table_0[Totale contagiati],,0)</f>
        <v>1792955</v>
      </c>
      <c r="K143" s="1">
        <f>_xlfn.XLOOKUP(Comuni[[#This Row],[Regione]],Table_0[Regione],Table_0[Guariti],,0)</f>
        <v>1725727</v>
      </c>
      <c r="L143" s="1">
        <f>_xlfn.XLOOKUP(Comuni[[#This Row],[Regione]],Table_0[Regione],Table_0[Deceduti],,0)</f>
        <v>13899</v>
      </c>
    </row>
    <row r="144" spans="1:12" x14ac:dyDescent="0.25">
      <c r="A144" s="1" t="s">
        <v>148</v>
      </c>
      <c r="B144" s="1" t="s">
        <v>8</v>
      </c>
      <c r="C144" s="1" t="s">
        <v>5</v>
      </c>
      <c r="D144">
        <v>58</v>
      </c>
      <c r="E144">
        <f>100*Comuni[[#This Row],[Popolazione2011]]/$D$7916</f>
        <v>1.012001906402212E-4</v>
      </c>
      <c r="F144">
        <f>100*Comuni[[#This Row],[Popolazione2011]]/(SUMIFS($D$2:$D$7916,$B$2:$B$7916,"Piemonte"))</f>
        <v>1.329081494694215E-3</v>
      </c>
      <c r="G144" t="b">
        <f>IF(Comuni[[#This Row],[Popolazione2011]]&gt;300000,"MAGGIORE")</f>
        <v>0</v>
      </c>
      <c r="H144">
        <f>100*Comuni[[#This Row],[Popolazione2011]]/(SUMIFS($D$2:$D$7916,$B$2:$B$7916,"Piemonte"))</f>
        <v>1.329081494694215E-3</v>
      </c>
      <c r="I144" s="1" t="str">
        <f>_xlfn.XLOOKUP(Comuni[[#This Row],[Regione]],Ripartizione_geografica[Regione],Ripartizione_geografica[Ripartizione geografica],,0)</f>
        <v>Nord-ovest</v>
      </c>
      <c r="J144" s="1">
        <f>_xlfn.XLOOKUP(Comuni[[#This Row],[Regione]],Table_0[Regione],Table_0[Totale contagiati],,0)</f>
        <v>1792955</v>
      </c>
      <c r="K144" s="1">
        <f>_xlfn.XLOOKUP(Comuni[[#This Row],[Regione]],Table_0[Regione],Table_0[Guariti],,0)</f>
        <v>1725727</v>
      </c>
      <c r="L144" s="1">
        <f>_xlfn.XLOOKUP(Comuni[[#This Row],[Regione]],Table_0[Regione],Table_0[Deceduti],,0)</f>
        <v>13899</v>
      </c>
    </row>
    <row r="145" spans="1:12" x14ac:dyDescent="0.25">
      <c r="A145" s="1" t="s">
        <v>149</v>
      </c>
      <c r="B145" s="1" t="s">
        <v>8</v>
      </c>
      <c r="C145" s="1" t="s">
        <v>5</v>
      </c>
      <c r="D145">
        <v>3985</v>
      </c>
      <c r="E145">
        <f>100*Comuni[[#This Row],[Popolazione2011]]/$D$7916</f>
        <v>6.9531510293324387E-3</v>
      </c>
      <c r="F145">
        <f>100*Comuni[[#This Row],[Popolazione2011]]/(SUMIFS($D$2:$D$7916,$B$2:$B$7916,"Piemonte"))</f>
        <v>9.1317064764766323E-2</v>
      </c>
      <c r="G145" t="b">
        <f>IF(Comuni[[#This Row],[Popolazione2011]]&gt;300000,"MAGGIORE")</f>
        <v>0</v>
      </c>
      <c r="H145">
        <f>100*Comuni[[#This Row],[Popolazione2011]]/(SUMIFS($D$2:$D$7916,$B$2:$B$7916,"Piemonte"))</f>
        <v>9.1317064764766323E-2</v>
      </c>
      <c r="I145" s="1" t="str">
        <f>_xlfn.XLOOKUP(Comuni[[#This Row],[Regione]],Ripartizione_geografica[Regione],Ripartizione_geografica[Ripartizione geografica],,0)</f>
        <v>Nord-ovest</v>
      </c>
      <c r="J145" s="1">
        <f>_xlfn.XLOOKUP(Comuni[[#This Row],[Regione]],Table_0[Regione],Table_0[Totale contagiati],,0)</f>
        <v>1792955</v>
      </c>
      <c r="K145" s="1">
        <f>_xlfn.XLOOKUP(Comuni[[#This Row],[Regione]],Table_0[Regione],Table_0[Guariti],,0)</f>
        <v>1725727</v>
      </c>
      <c r="L145" s="1">
        <f>_xlfn.XLOOKUP(Comuni[[#This Row],[Regione]],Table_0[Regione],Table_0[Deceduti],,0)</f>
        <v>13899</v>
      </c>
    </row>
    <row r="146" spans="1:12" x14ac:dyDescent="0.25">
      <c r="A146" s="1" t="s">
        <v>150</v>
      </c>
      <c r="B146" s="1" t="s">
        <v>8</v>
      </c>
      <c r="C146" s="1" t="s">
        <v>5</v>
      </c>
      <c r="D146">
        <v>707</v>
      </c>
      <c r="E146">
        <f>100*Comuni[[#This Row],[Popolazione2011]]/$D$7916</f>
        <v>1.2335954272868343E-3</v>
      </c>
      <c r="F146">
        <f>100*Comuni[[#This Row],[Popolazione2011]]/(SUMIFS($D$2:$D$7916,$B$2:$B$7916,"Piemonte"))</f>
        <v>1.6201045116358795E-2</v>
      </c>
      <c r="G146" t="b">
        <f>IF(Comuni[[#This Row],[Popolazione2011]]&gt;300000,"MAGGIORE")</f>
        <v>0</v>
      </c>
      <c r="H146">
        <f>100*Comuni[[#This Row],[Popolazione2011]]/(SUMIFS($D$2:$D$7916,$B$2:$B$7916,"Piemonte"))</f>
        <v>1.6201045116358795E-2</v>
      </c>
      <c r="I146" s="1" t="str">
        <f>_xlfn.XLOOKUP(Comuni[[#This Row],[Regione]],Ripartizione_geografica[Regione],Ripartizione_geografica[Ripartizione geografica],,0)</f>
        <v>Nord-ovest</v>
      </c>
      <c r="J146" s="1">
        <f>_xlfn.XLOOKUP(Comuni[[#This Row],[Regione]],Table_0[Regione],Table_0[Totale contagiati],,0)</f>
        <v>1792955</v>
      </c>
      <c r="K146" s="1">
        <f>_xlfn.XLOOKUP(Comuni[[#This Row],[Regione]],Table_0[Regione],Table_0[Guariti],,0)</f>
        <v>1725727</v>
      </c>
      <c r="L146" s="1">
        <f>_xlfn.XLOOKUP(Comuni[[#This Row],[Regione]],Table_0[Regione],Table_0[Deceduti],,0)</f>
        <v>13899</v>
      </c>
    </row>
    <row r="147" spans="1:12" x14ac:dyDescent="0.25">
      <c r="A147" s="1" t="s">
        <v>151</v>
      </c>
      <c r="B147" s="1" t="s">
        <v>8</v>
      </c>
      <c r="C147" s="1" t="s">
        <v>5</v>
      </c>
      <c r="D147">
        <v>4152</v>
      </c>
      <c r="E147">
        <f>100*Comuni[[#This Row],[Popolazione2011]]/$D$7916</f>
        <v>7.2445377851413518E-3</v>
      </c>
      <c r="F147">
        <f>100*Comuni[[#This Row],[Popolazione2011]]/(SUMIFS($D$2:$D$7916,$B$2:$B$7916,"Piemonte"))</f>
        <v>9.5143902861558285E-2</v>
      </c>
      <c r="G147" t="b">
        <f>IF(Comuni[[#This Row],[Popolazione2011]]&gt;300000,"MAGGIORE")</f>
        <v>0</v>
      </c>
      <c r="H147">
        <f>100*Comuni[[#This Row],[Popolazione2011]]/(SUMIFS($D$2:$D$7916,$B$2:$B$7916,"Piemonte"))</f>
        <v>9.5143902861558285E-2</v>
      </c>
      <c r="I147" s="1" t="str">
        <f>_xlfn.XLOOKUP(Comuni[[#This Row],[Regione]],Ripartizione_geografica[Regione],Ripartizione_geografica[Ripartizione geografica],,0)</f>
        <v>Nord-ovest</v>
      </c>
      <c r="J147" s="1">
        <f>_xlfn.XLOOKUP(Comuni[[#This Row],[Regione]],Table_0[Regione],Table_0[Totale contagiati],,0)</f>
        <v>1792955</v>
      </c>
      <c r="K147" s="1">
        <f>_xlfn.XLOOKUP(Comuni[[#This Row],[Regione]],Table_0[Regione],Table_0[Guariti],,0)</f>
        <v>1725727</v>
      </c>
      <c r="L147" s="1">
        <f>_xlfn.XLOOKUP(Comuni[[#This Row],[Regione]],Table_0[Regione],Table_0[Deceduti],,0)</f>
        <v>13899</v>
      </c>
    </row>
    <row r="148" spans="1:12" x14ac:dyDescent="0.25">
      <c r="A148" s="1" t="s">
        <v>152</v>
      </c>
      <c r="B148" s="1" t="s">
        <v>8</v>
      </c>
      <c r="C148" s="1" t="s">
        <v>5</v>
      </c>
      <c r="D148">
        <v>880</v>
      </c>
      <c r="E148">
        <f>100*Comuni[[#This Row],[Popolazione2011]]/$D$7916</f>
        <v>1.5354511683343907E-3</v>
      </c>
      <c r="F148">
        <f>100*Comuni[[#This Row],[Popolazione2011]]/(SUMIFS($D$2:$D$7916,$B$2:$B$7916,"Piemonte"))</f>
        <v>2.0165374402257054E-2</v>
      </c>
      <c r="G148" t="b">
        <f>IF(Comuni[[#This Row],[Popolazione2011]]&gt;300000,"MAGGIORE")</f>
        <v>0</v>
      </c>
      <c r="H148">
        <f>100*Comuni[[#This Row],[Popolazione2011]]/(SUMIFS($D$2:$D$7916,$B$2:$B$7916,"Piemonte"))</f>
        <v>2.0165374402257054E-2</v>
      </c>
      <c r="I148" s="1" t="str">
        <f>_xlfn.XLOOKUP(Comuni[[#This Row],[Regione]],Ripartizione_geografica[Regione],Ripartizione_geografica[Ripartizione geografica],,0)</f>
        <v>Nord-ovest</v>
      </c>
      <c r="J148" s="1">
        <f>_xlfn.XLOOKUP(Comuni[[#This Row],[Regione]],Table_0[Regione],Table_0[Totale contagiati],,0)</f>
        <v>1792955</v>
      </c>
      <c r="K148" s="1">
        <f>_xlfn.XLOOKUP(Comuni[[#This Row],[Regione]],Table_0[Regione],Table_0[Guariti],,0)</f>
        <v>1725727</v>
      </c>
      <c r="L148" s="1">
        <f>_xlfn.XLOOKUP(Comuni[[#This Row],[Regione]],Table_0[Regione],Table_0[Deceduti],,0)</f>
        <v>13899</v>
      </c>
    </row>
    <row r="149" spans="1:12" x14ac:dyDescent="0.25">
      <c r="A149" s="1" t="s">
        <v>153</v>
      </c>
      <c r="B149" s="1" t="s">
        <v>8</v>
      </c>
      <c r="C149" s="1" t="s">
        <v>5</v>
      </c>
      <c r="D149">
        <v>1267</v>
      </c>
      <c r="E149">
        <f>100*Comuni[[#This Row],[Popolazione2011]]/$D$7916</f>
        <v>2.210700716226901E-3</v>
      </c>
      <c r="F149">
        <f>100*Comuni[[#This Row],[Popolazione2011]]/(SUMIFS($D$2:$D$7916,$B$2:$B$7916,"Piemonte"))</f>
        <v>2.9033556099613281E-2</v>
      </c>
      <c r="G149" t="b">
        <f>IF(Comuni[[#This Row],[Popolazione2011]]&gt;300000,"MAGGIORE")</f>
        <v>0</v>
      </c>
      <c r="H149">
        <f>100*Comuni[[#This Row],[Popolazione2011]]/(SUMIFS($D$2:$D$7916,$B$2:$B$7916,"Piemonte"))</f>
        <v>2.9033556099613281E-2</v>
      </c>
      <c r="I149" s="1" t="str">
        <f>_xlfn.XLOOKUP(Comuni[[#This Row],[Regione]],Ripartizione_geografica[Regione],Ripartizione_geografica[Ripartizione geografica],,0)</f>
        <v>Nord-ovest</v>
      </c>
      <c r="J149" s="1">
        <f>_xlfn.XLOOKUP(Comuni[[#This Row],[Regione]],Table_0[Regione],Table_0[Totale contagiati],,0)</f>
        <v>1792955</v>
      </c>
      <c r="K149" s="1">
        <f>_xlfn.XLOOKUP(Comuni[[#This Row],[Regione]],Table_0[Regione],Table_0[Guariti],,0)</f>
        <v>1725727</v>
      </c>
      <c r="L149" s="1">
        <f>_xlfn.XLOOKUP(Comuni[[#This Row],[Regione]],Table_0[Regione],Table_0[Deceduti],,0)</f>
        <v>13899</v>
      </c>
    </row>
    <row r="150" spans="1:12" x14ac:dyDescent="0.25">
      <c r="A150" s="1" t="s">
        <v>154</v>
      </c>
      <c r="B150" s="1" t="s">
        <v>8</v>
      </c>
      <c r="C150" s="1" t="s">
        <v>5</v>
      </c>
      <c r="D150">
        <v>834</v>
      </c>
      <c r="E150">
        <f>100*Comuni[[#This Row],[Popolazione2011]]/$D$7916</f>
        <v>1.4551889481714566E-3</v>
      </c>
      <c r="F150">
        <f>100*Comuni[[#This Row],[Popolazione2011]]/(SUMIFS($D$2:$D$7916,$B$2:$B$7916,"Piemonte"))</f>
        <v>1.9111275285775435E-2</v>
      </c>
      <c r="G150" t="b">
        <f>IF(Comuni[[#This Row],[Popolazione2011]]&gt;300000,"MAGGIORE")</f>
        <v>0</v>
      </c>
      <c r="H150">
        <f>100*Comuni[[#This Row],[Popolazione2011]]/(SUMIFS($D$2:$D$7916,$B$2:$B$7916,"Piemonte"))</f>
        <v>1.9111275285775435E-2</v>
      </c>
      <c r="I150" s="1" t="str">
        <f>_xlfn.XLOOKUP(Comuni[[#This Row],[Regione]],Ripartizione_geografica[Regione],Ripartizione_geografica[Ripartizione geografica],,0)</f>
        <v>Nord-ovest</v>
      </c>
      <c r="J150" s="1">
        <f>_xlfn.XLOOKUP(Comuni[[#This Row],[Regione]],Table_0[Regione],Table_0[Totale contagiati],,0)</f>
        <v>1792955</v>
      </c>
      <c r="K150" s="1">
        <f>_xlfn.XLOOKUP(Comuni[[#This Row],[Regione]],Table_0[Regione],Table_0[Guariti],,0)</f>
        <v>1725727</v>
      </c>
      <c r="L150" s="1">
        <f>_xlfn.XLOOKUP(Comuni[[#This Row],[Regione]],Table_0[Regione],Table_0[Deceduti],,0)</f>
        <v>13899</v>
      </c>
    </row>
    <row r="151" spans="1:12" x14ac:dyDescent="0.25">
      <c r="A151" s="1" t="s">
        <v>155</v>
      </c>
      <c r="B151" s="1" t="s">
        <v>8</v>
      </c>
      <c r="C151" s="1" t="s">
        <v>5</v>
      </c>
      <c r="D151">
        <v>411</v>
      </c>
      <c r="E151">
        <f>100*Comuni[[#This Row],[Popolazione2011]]/$D$7916</f>
        <v>7.1712548884708465E-4</v>
      </c>
      <c r="F151">
        <f>100*Comuni[[#This Row],[Popolazione2011]]/(SUMIFS($D$2:$D$7916,$B$2:$B$7916,"Piemonte"))</f>
        <v>9.4181464537814209E-3</v>
      </c>
      <c r="G151" t="b">
        <f>IF(Comuni[[#This Row],[Popolazione2011]]&gt;300000,"MAGGIORE")</f>
        <v>0</v>
      </c>
      <c r="H151">
        <f>100*Comuni[[#This Row],[Popolazione2011]]/(SUMIFS($D$2:$D$7916,$B$2:$B$7916,"Piemonte"))</f>
        <v>9.4181464537814209E-3</v>
      </c>
      <c r="I151" s="1" t="str">
        <f>_xlfn.XLOOKUP(Comuni[[#This Row],[Regione]],Ripartizione_geografica[Regione],Ripartizione_geografica[Ripartizione geografica],,0)</f>
        <v>Nord-ovest</v>
      </c>
      <c r="J151" s="1">
        <f>_xlfn.XLOOKUP(Comuni[[#This Row],[Regione]],Table_0[Regione],Table_0[Totale contagiati],,0)</f>
        <v>1792955</v>
      </c>
      <c r="K151" s="1">
        <f>_xlfn.XLOOKUP(Comuni[[#This Row],[Regione]],Table_0[Regione],Table_0[Guariti],,0)</f>
        <v>1725727</v>
      </c>
      <c r="L151" s="1">
        <f>_xlfn.XLOOKUP(Comuni[[#This Row],[Regione]],Table_0[Regione],Table_0[Deceduti],,0)</f>
        <v>13899</v>
      </c>
    </row>
    <row r="152" spans="1:12" x14ac:dyDescent="0.25">
      <c r="A152" s="1" t="s">
        <v>156</v>
      </c>
      <c r="B152" s="1" t="s">
        <v>8</v>
      </c>
      <c r="C152" s="1" t="s">
        <v>5</v>
      </c>
      <c r="D152">
        <v>651</v>
      </c>
      <c r="E152">
        <f>100*Comuni[[#This Row],[Popolazione2011]]/$D$7916</f>
        <v>1.1358848983928276E-3</v>
      </c>
      <c r="F152">
        <f>100*Comuni[[#This Row],[Popolazione2011]]/(SUMIFS($D$2:$D$7916,$B$2:$B$7916,"Piemonte"))</f>
        <v>1.4917794018033344E-2</v>
      </c>
      <c r="G152" t="b">
        <f>IF(Comuni[[#This Row],[Popolazione2011]]&gt;300000,"MAGGIORE")</f>
        <v>0</v>
      </c>
      <c r="H152">
        <f>100*Comuni[[#This Row],[Popolazione2011]]/(SUMIFS($D$2:$D$7916,$B$2:$B$7916,"Piemonte"))</f>
        <v>1.4917794018033344E-2</v>
      </c>
      <c r="I152" s="1" t="str">
        <f>_xlfn.XLOOKUP(Comuni[[#This Row],[Regione]],Ripartizione_geografica[Regione],Ripartizione_geografica[Ripartizione geografica],,0)</f>
        <v>Nord-ovest</v>
      </c>
      <c r="J152" s="1">
        <f>_xlfn.XLOOKUP(Comuni[[#This Row],[Regione]],Table_0[Regione],Table_0[Totale contagiati],,0)</f>
        <v>1792955</v>
      </c>
      <c r="K152" s="1">
        <f>_xlfn.XLOOKUP(Comuni[[#This Row],[Regione]],Table_0[Regione],Table_0[Guariti],,0)</f>
        <v>1725727</v>
      </c>
      <c r="L152" s="1">
        <f>_xlfn.XLOOKUP(Comuni[[#This Row],[Regione]],Table_0[Regione],Table_0[Deceduti],,0)</f>
        <v>13899</v>
      </c>
    </row>
    <row r="153" spans="1:12" x14ac:dyDescent="0.25">
      <c r="A153" s="1" t="s">
        <v>157</v>
      </c>
      <c r="B153" s="1" t="s">
        <v>8</v>
      </c>
      <c r="C153" s="1" t="s">
        <v>5</v>
      </c>
      <c r="D153">
        <v>381</v>
      </c>
      <c r="E153">
        <f>100*Comuni[[#This Row],[Popolazione2011]]/$D$7916</f>
        <v>6.6478056265386687E-4</v>
      </c>
      <c r="F153">
        <f>100*Comuni[[#This Row],[Popolazione2011]]/(SUMIFS($D$2:$D$7916,$B$2:$B$7916,"Piemonte"))</f>
        <v>8.7306905082499293E-3</v>
      </c>
      <c r="G153" t="b">
        <f>IF(Comuni[[#This Row],[Popolazione2011]]&gt;300000,"MAGGIORE")</f>
        <v>0</v>
      </c>
      <c r="H153">
        <f>100*Comuni[[#This Row],[Popolazione2011]]/(SUMIFS($D$2:$D$7916,$B$2:$B$7916,"Piemonte"))</f>
        <v>8.7306905082499293E-3</v>
      </c>
      <c r="I153" s="1" t="str">
        <f>_xlfn.XLOOKUP(Comuni[[#This Row],[Regione]],Ripartizione_geografica[Regione],Ripartizione_geografica[Ripartizione geografica],,0)</f>
        <v>Nord-ovest</v>
      </c>
      <c r="J153" s="1">
        <f>_xlfn.XLOOKUP(Comuni[[#This Row],[Regione]],Table_0[Regione],Table_0[Totale contagiati],,0)</f>
        <v>1792955</v>
      </c>
      <c r="K153" s="1">
        <f>_xlfn.XLOOKUP(Comuni[[#This Row],[Regione]],Table_0[Regione],Table_0[Guariti],,0)</f>
        <v>1725727</v>
      </c>
      <c r="L153" s="1">
        <f>_xlfn.XLOOKUP(Comuni[[#This Row],[Regione]],Table_0[Regione],Table_0[Deceduti],,0)</f>
        <v>13899</v>
      </c>
    </row>
    <row r="154" spans="1:12" x14ac:dyDescent="0.25">
      <c r="A154" s="1" t="s">
        <v>158</v>
      </c>
      <c r="B154" s="1" t="s">
        <v>8</v>
      </c>
      <c r="C154" s="1" t="s">
        <v>5</v>
      </c>
      <c r="D154">
        <v>55875</v>
      </c>
      <c r="E154">
        <f>100*Comuni[[#This Row],[Popolazione2011]]/$D$7916</f>
        <v>9.7492425034868269E-2</v>
      </c>
      <c r="F154">
        <f>100*Comuni[[#This Row],[Popolazione2011]]/(SUMIFS($D$2:$D$7916,$B$2:$B$7916,"Piemonte"))</f>
        <v>1.2803866985524011</v>
      </c>
      <c r="G154" t="b">
        <f>IF(Comuni[[#This Row],[Popolazione2011]]&gt;300000,"MAGGIORE")</f>
        <v>0</v>
      </c>
      <c r="H154">
        <f>100*Comuni[[#This Row],[Popolazione2011]]/(SUMIFS($D$2:$D$7916,$B$2:$B$7916,"Piemonte"))</f>
        <v>1.2803866985524011</v>
      </c>
      <c r="I154" s="1" t="str">
        <f>_xlfn.XLOOKUP(Comuni[[#This Row],[Regione]],Ripartizione_geografica[Regione],Ripartizione_geografica[Ripartizione geografica],,0)</f>
        <v>Nord-ovest</v>
      </c>
      <c r="J154" s="1">
        <f>_xlfn.XLOOKUP(Comuni[[#This Row],[Regione]],Table_0[Regione],Table_0[Totale contagiati],,0)</f>
        <v>1792955</v>
      </c>
      <c r="K154" s="1">
        <f>_xlfn.XLOOKUP(Comuni[[#This Row],[Regione]],Table_0[Regione],Table_0[Guariti],,0)</f>
        <v>1725727</v>
      </c>
      <c r="L154" s="1">
        <f>_xlfn.XLOOKUP(Comuni[[#This Row],[Regione]],Table_0[Regione],Table_0[Deceduti],,0)</f>
        <v>13899</v>
      </c>
    </row>
    <row r="155" spans="1:12" x14ac:dyDescent="0.25">
      <c r="A155" s="1" t="s">
        <v>159</v>
      </c>
      <c r="B155" s="1" t="s">
        <v>8</v>
      </c>
      <c r="C155" s="1" t="s">
        <v>5</v>
      </c>
      <c r="D155">
        <v>42</v>
      </c>
      <c r="E155">
        <f>100*Comuni[[#This Row],[Popolazione2011]]/$D$7916</f>
        <v>7.3282896670504998E-5</v>
      </c>
      <c r="F155">
        <f>100*Comuni[[#This Row],[Popolazione2011]]/(SUMIFS($D$2:$D$7916,$B$2:$B$7916,"Piemonte"))</f>
        <v>9.6243832374408669E-4</v>
      </c>
      <c r="G155" t="b">
        <f>IF(Comuni[[#This Row],[Popolazione2011]]&gt;300000,"MAGGIORE")</f>
        <v>0</v>
      </c>
      <c r="H155">
        <f>100*Comuni[[#This Row],[Popolazione2011]]/(SUMIFS($D$2:$D$7916,$B$2:$B$7916,"Piemonte"))</f>
        <v>9.6243832374408669E-4</v>
      </c>
      <c r="I155" s="1" t="str">
        <f>_xlfn.XLOOKUP(Comuni[[#This Row],[Regione]],Ripartizione_geografica[Regione],Ripartizione_geografica[Ripartizione geografica],,0)</f>
        <v>Nord-ovest</v>
      </c>
      <c r="J155" s="1">
        <f>_xlfn.XLOOKUP(Comuni[[#This Row],[Regione]],Table_0[Regione],Table_0[Totale contagiati],,0)</f>
        <v>1792955</v>
      </c>
      <c r="K155" s="1">
        <f>_xlfn.XLOOKUP(Comuni[[#This Row],[Regione]],Table_0[Regione],Table_0[Guariti],,0)</f>
        <v>1725727</v>
      </c>
      <c r="L155" s="1">
        <f>_xlfn.XLOOKUP(Comuni[[#This Row],[Regione]],Table_0[Regione],Table_0[Deceduti],,0)</f>
        <v>13899</v>
      </c>
    </row>
    <row r="156" spans="1:12" x14ac:dyDescent="0.25">
      <c r="A156" s="1" t="s">
        <v>160</v>
      </c>
      <c r="B156" s="1" t="s">
        <v>8</v>
      </c>
      <c r="C156" s="1" t="s">
        <v>5</v>
      </c>
      <c r="D156">
        <v>749</v>
      </c>
      <c r="E156">
        <f>100*Comuni[[#This Row],[Popolazione2011]]/$D$7916</f>
        <v>1.3068783239573393E-3</v>
      </c>
      <c r="F156">
        <f>100*Comuni[[#This Row],[Popolazione2011]]/(SUMIFS($D$2:$D$7916,$B$2:$B$7916,"Piemonte"))</f>
        <v>1.7163483440102881E-2</v>
      </c>
      <c r="G156" t="b">
        <f>IF(Comuni[[#This Row],[Popolazione2011]]&gt;300000,"MAGGIORE")</f>
        <v>0</v>
      </c>
      <c r="H156">
        <f>100*Comuni[[#This Row],[Popolazione2011]]/(SUMIFS($D$2:$D$7916,$B$2:$B$7916,"Piemonte"))</f>
        <v>1.7163483440102881E-2</v>
      </c>
      <c r="I156" s="1" t="str">
        <f>_xlfn.XLOOKUP(Comuni[[#This Row],[Regione]],Ripartizione_geografica[Regione],Ripartizione_geografica[Ripartizione geografica],,0)</f>
        <v>Nord-ovest</v>
      </c>
      <c r="J156" s="1">
        <f>_xlfn.XLOOKUP(Comuni[[#This Row],[Regione]],Table_0[Regione],Table_0[Totale contagiati],,0)</f>
        <v>1792955</v>
      </c>
      <c r="K156" s="1">
        <f>_xlfn.XLOOKUP(Comuni[[#This Row],[Regione]],Table_0[Regione],Table_0[Guariti],,0)</f>
        <v>1725727</v>
      </c>
      <c r="L156" s="1">
        <f>_xlfn.XLOOKUP(Comuni[[#This Row],[Regione]],Table_0[Regione],Table_0[Deceduti],,0)</f>
        <v>13899</v>
      </c>
    </row>
    <row r="157" spans="1:12" x14ac:dyDescent="0.25">
      <c r="A157" s="1" t="s">
        <v>161</v>
      </c>
      <c r="B157" s="1" t="s">
        <v>8</v>
      </c>
      <c r="C157" s="1" t="s">
        <v>5</v>
      </c>
      <c r="D157">
        <v>1030</v>
      </c>
      <c r="E157">
        <f>100*Comuni[[#This Row],[Popolazione2011]]/$D$7916</f>
        <v>1.7971757993004798E-3</v>
      </c>
      <c r="F157">
        <f>100*Comuni[[#This Row],[Popolazione2011]]/(SUMIFS($D$2:$D$7916,$B$2:$B$7916,"Piemonte"))</f>
        <v>2.3602654129914507E-2</v>
      </c>
      <c r="G157" t="b">
        <f>IF(Comuni[[#This Row],[Popolazione2011]]&gt;300000,"MAGGIORE")</f>
        <v>0</v>
      </c>
      <c r="H157">
        <f>100*Comuni[[#This Row],[Popolazione2011]]/(SUMIFS($D$2:$D$7916,$B$2:$B$7916,"Piemonte"))</f>
        <v>2.3602654129914507E-2</v>
      </c>
      <c r="I157" s="1" t="str">
        <f>_xlfn.XLOOKUP(Comuni[[#This Row],[Regione]],Ripartizione_geografica[Regione],Ripartizione_geografica[Ripartizione geografica],,0)</f>
        <v>Nord-ovest</v>
      </c>
      <c r="J157" s="1">
        <f>_xlfn.XLOOKUP(Comuni[[#This Row],[Regione]],Table_0[Regione],Table_0[Totale contagiati],,0)</f>
        <v>1792955</v>
      </c>
      <c r="K157" s="1">
        <f>_xlfn.XLOOKUP(Comuni[[#This Row],[Regione]],Table_0[Regione],Table_0[Guariti],,0)</f>
        <v>1725727</v>
      </c>
      <c r="L157" s="1">
        <f>_xlfn.XLOOKUP(Comuni[[#This Row],[Regione]],Table_0[Regione],Table_0[Deceduti],,0)</f>
        <v>13899</v>
      </c>
    </row>
    <row r="158" spans="1:12" x14ac:dyDescent="0.25">
      <c r="A158" s="1" t="s">
        <v>162</v>
      </c>
      <c r="B158" s="1" t="s">
        <v>8</v>
      </c>
      <c r="C158" s="1" t="s">
        <v>5</v>
      </c>
      <c r="D158">
        <v>3450</v>
      </c>
      <c r="E158">
        <f>100*Comuni[[#This Row],[Popolazione2011]]/$D$7916</f>
        <v>6.0196665122200536E-3</v>
      </c>
      <c r="F158">
        <f>100*Comuni[[#This Row],[Popolazione2011]]/(SUMIFS($D$2:$D$7916,$B$2:$B$7916,"Piemonte"))</f>
        <v>7.905743373612141E-2</v>
      </c>
      <c r="G158" t="b">
        <f>IF(Comuni[[#This Row],[Popolazione2011]]&gt;300000,"MAGGIORE")</f>
        <v>0</v>
      </c>
      <c r="H158">
        <f>100*Comuni[[#This Row],[Popolazione2011]]/(SUMIFS($D$2:$D$7916,$B$2:$B$7916,"Piemonte"))</f>
        <v>7.905743373612141E-2</v>
      </c>
      <c r="I158" s="1" t="str">
        <f>_xlfn.XLOOKUP(Comuni[[#This Row],[Regione]],Ripartizione_geografica[Regione],Ripartizione_geografica[Ripartizione geografica],,0)</f>
        <v>Nord-ovest</v>
      </c>
      <c r="J158" s="1">
        <f>_xlfn.XLOOKUP(Comuni[[#This Row],[Regione]],Table_0[Regione],Table_0[Totale contagiati],,0)</f>
        <v>1792955</v>
      </c>
      <c r="K158" s="1">
        <f>_xlfn.XLOOKUP(Comuni[[#This Row],[Regione]],Table_0[Regione],Table_0[Guariti],,0)</f>
        <v>1725727</v>
      </c>
      <c r="L158" s="1">
        <f>_xlfn.XLOOKUP(Comuni[[#This Row],[Regione]],Table_0[Regione],Table_0[Deceduti],,0)</f>
        <v>13899</v>
      </c>
    </row>
    <row r="159" spans="1:12" x14ac:dyDescent="0.25">
      <c r="A159" s="1" t="s">
        <v>163</v>
      </c>
      <c r="B159" s="1" t="s">
        <v>8</v>
      </c>
      <c r="C159" s="1" t="s">
        <v>5</v>
      </c>
      <c r="D159">
        <v>5375</v>
      </c>
      <c r="E159">
        <f>100*Comuni[[#This Row],[Popolazione2011]]/$D$7916</f>
        <v>9.3784659429515336E-3</v>
      </c>
      <c r="F159">
        <f>100*Comuni[[#This Row],[Popolazione2011]]/(SUMIFS($D$2:$D$7916,$B$2:$B$7916,"Piemonte"))</f>
        <v>0.12316919024105871</v>
      </c>
      <c r="G159" t="b">
        <f>IF(Comuni[[#This Row],[Popolazione2011]]&gt;300000,"MAGGIORE")</f>
        <v>0</v>
      </c>
      <c r="H159">
        <f>100*Comuni[[#This Row],[Popolazione2011]]/(SUMIFS($D$2:$D$7916,$B$2:$B$7916,"Piemonte"))</f>
        <v>0.12316919024105871</v>
      </c>
      <c r="I159" s="1" t="str">
        <f>_xlfn.XLOOKUP(Comuni[[#This Row],[Regione]],Ripartizione_geografica[Regione],Ripartizione_geografica[Ripartizione geografica],,0)</f>
        <v>Nord-ovest</v>
      </c>
      <c r="J159" s="1">
        <f>_xlfn.XLOOKUP(Comuni[[#This Row],[Regione]],Table_0[Regione],Table_0[Totale contagiati],,0)</f>
        <v>1792955</v>
      </c>
      <c r="K159" s="1">
        <f>_xlfn.XLOOKUP(Comuni[[#This Row],[Regione]],Table_0[Regione],Table_0[Guariti],,0)</f>
        <v>1725727</v>
      </c>
      <c r="L159" s="1">
        <f>_xlfn.XLOOKUP(Comuni[[#This Row],[Regione]],Table_0[Regione],Table_0[Deceduti],,0)</f>
        <v>13899</v>
      </c>
    </row>
    <row r="160" spans="1:12" x14ac:dyDescent="0.25">
      <c r="A160" s="1" t="s">
        <v>164</v>
      </c>
      <c r="B160" s="1" t="s">
        <v>8</v>
      </c>
      <c r="C160" s="1" t="s">
        <v>5</v>
      </c>
      <c r="D160">
        <v>901</v>
      </c>
      <c r="E160">
        <f>100*Comuni[[#This Row],[Popolazione2011]]/$D$7916</f>
        <v>1.5720926166696431E-3</v>
      </c>
      <c r="F160">
        <f>100*Comuni[[#This Row],[Popolazione2011]]/(SUMIFS($D$2:$D$7916,$B$2:$B$7916,"Piemonte"))</f>
        <v>2.0646593564129099E-2</v>
      </c>
      <c r="G160" t="b">
        <f>IF(Comuni[[#This Row],[Popolazione2011]]&gt;300000,"MAGGIORE")</f>
        <v>0</v>
      </c>
      <c r="H160">
        <f>100*Comuni[[#This Row],[Popolazione2011]]/(SUMIFS($D$2:$D$7916,$B$2:$B$7916,"Piemonte"))</f>
        <v>2.0646593564129099E-2</v>
      </c>
      <c r="I160" s="1" t="str">
        <f>_xlfn.XLOOKUP(Comuni[[#This Row],[Regione]],Ripartizione_geografica[Regione],Ripartizione_geografica[Ripartizione geografica],,0)</f>
        <v>Nord-ovest</v>
      </c>
      <c r="J160" s="1">
        <f>_xlfn.XLOOKUP(Comuni[[#This Row],[Regione]],Table_0[Regione],Table_0[Totale contagiati],,0)</f>
        <v>1792955</v>
      </c>
      <c r="K160" s="1">
        <f>_xlfn.XLOOKUP(Comuni[[#This Row],[Regione]],Table_0[Regione],Table_0[Guariti],,0)</f>
        <v>1725727</v>
      </c>
      <c r="L160" s="1">
        <f>_xlfn.XLOOKUP(Comuni[[#This Row],[Regione]],Table_0[Regione],Table_0[Deceduti],,0)</f>
        <v>13899</v>
      </c>
    </row>
    <row r="161" spans="1:12" x14ac:dyDescent="0.25">
      <c r="A161" s="1" t="s">
        <v>165</v>
      </c>
      <c r="B161" s="1" t="s">
        <v>8</v>
      </c>
      <c r="C161" s="1" t="s">
        <v>5</v>
      </c>
      <c r="D161">
        <v>820</v>
      </c>
      <c r="E161">
        <f>100*Comuni[[#This Row],[Popolazione2011]]/$D$7916</f>
        <v>1.4307613159479549E-3</v>
      </c>
      <c r="F161">
        <f>100*Comuni[[#This Row],[Popolazione2011]]/(SUMIFS($D$2:$D$7916,$B$2:$B$7916,"Piemonte"))</f>
        <v>1.8790462511194074E-2</v>
      </c>
      <c r="G161" t="b">
        <f>IF(Comuni[[#This Row],[Popolazione2011]]&gt;300000,"MAGGIORE")</f>
        <v>0</v>
      </c>
      <c r="H161">
        <f>100*Comuni[[#This Row],[Popolazione2011]]/(SUMIFS($D$2:$D$7916,$B$2:$B$7916,"Piemonte"))</f>
        <v>1.8790462511194074E-2</v>
      </c>
      <c r="I161" s="1" t="str">
        <f>_xlfn.XLOOKUP(Comuni[[#This Row],[Regione]],Ripartizione_geografica[Regione],Ripartizione_geografica[Ripartizione geografica],,0)</f>
        <v>Nord-ovest</v>
      </c>
      <c r="J161" s="1">
        <f>_xlfn.XLOOKUP(Comuni[[#This Row],[Regione]],Table_0[Regione],Table_0[Totale contagiati],,0)</f>
        <v>1792955</v>
      </c>
      <c r="K161" s="1">
        <f>_xlfn.XLOOKUP(Comuni[[#This Row],[Regione]],Table_0[Regione],Table_0[Guariti],,0)</f>
        <v>1725727</v>
      </c>
      <c r="L161" s="1">
        <f>_xlfn.XLOOKUP(Comuni[[#This Row],[Regione]],Table_0[Regione],Table_0[Deceduti],,0)</f>
        <v>13899</v>
      </c>
    </row>
    <row r="162" spans="1:12" x14ac:dyDescent="0.25">
      <c r="A162" s="1" t="s">
        <v>166</v>
      </c>
      <c r="B162" s="1" t="s">
        <v>8</v>
      </c>
      <c r="C162" s="1" t="s">
        <v>5</v>
      </c>
      <c r="D162">
        <v>47851</v>
      </c>
      <c r="E162">
        <f>100*Comuni[[#This Row],[Popolazione2011]]/$D$7916</f>
        <v>8.3491902109055591E-2</v>
      </c>
      <c r="F162">
        <f>100*Comuni[[#This Row],[Popolazione2011]]/(SUMIFS($D$2:$D$7916,$B$2:$B$7916,"Piemonte"))</f>
        <v>1.0965151483209117</v>
      </c>
      <c r="G162" t="b">
        <f>IF(Comuni[[#This Row],[Popolazione2011]]&gt;300000,"MAGGIORE")</f>
        <v>0</v>
      </c>
      <c r="H162">
        <f>100*Comuni[[#This Row],[Popolazione2011]]/(SUMIFS($D$2:$D$7916,$B$2:$B$7916,"Piemonte"))</f>
        <v>1.0965151483209117</v>
      </c>
      <c r="I162" s="1" t="str">
        <f>_xlfn.XLOOKUP(Comuni[[#This Row],[Regione]],Ripartizione_geografica[Regione],Ripartizione_geografica[Ripartizione geografica],,0)</f>
        <v>Nord-ovest</v>
      </c>
      <c r="J162" s="1">
        <f>_xlfn.XLOOKUP(Comuni[[#This Row],[Regione]],Table_0[Regione],Table_0[Totale contagiati],,0)</f>
        <v>1792955</v>
      </c>
      <c r="K162" s="1">
        <f>_xlfn.XLOOKUP(Comuni[[#This Row],[Regione]],Table_0[Regione],Table_0[Guariti],,0)</f>
        <v>1725727</v>
      </c>
      <c r="L162" s="1">
        <f>_xlfn.XLOOKUP(Comuni[[#This Row],[Regione]],Table_0[Regione],Table_0[Deceduti],,0)</f>
        <v>13899</v>
      </c>
    </row>
    <row r="163" spans="1:12" x14ac:dyDescent="0.25">
      <c r="A163" s="1" t="s">
        <v>167</v>
      </c>
      <c r="B163" s="1" t="s">
        <v>8</v>
      </c>
      <c r="C163" s="1" t="s">
        <v>5</v>
      </c>
      <c r="D163">
        <v>169</v>
      </c>
      <c r="E163">
        <f>100*Comuni[[#This Row],[Popolazione2011]]/$D$7916</f>
        <v>2.9487641755512726E-4</v>
      </c>
      <c r="F163">
        <f>100*Comuni[[#This Row],[Popolazione2011]]/(SUMIFS($D$2:$D$7916,$B$2:$B$7916,"Piemonte"))</f>
        <v>3.8726684931607298E-3</v>
      </c>
      <c r="G163" t="b">
        <f>IF(Comuni[[#This Row],[Popolazione2011]]&gt;300000,"MAGGIORE")</f>
        <v>0</v>
      </c>
      <c r="H163">
        <f>100*Comuni[[#This Row],[Popolazione2011]]/(SUMIFS($D$2:$D$7916,$B$2:$B$7916,"Piemonte"))</f>
        <v>3.8726684931607298E-3</v>
      </c>
      <c r="I163" s="1" t="str">
        <f>_xlfn.XLOOKUP(Comuni[[#This Row],[Regione]],Ripartizione_geografica[Regione],Ripartizione_geografica[Ripartizione geografica],,0)</f>
        <v>Nord-ovest</v>
      </c>
      <c r="J163" s="1">
        <f>_xlfn.XLOOKUP(Comuni[[#This Row],[Regione]],Table_0[Regione],Table_0[Totale contagiati],,0)</f>
        <v>1792955</v>
      </c>
      <c r="K163" s="1">
        <f>_xlfn.XLOOKUP(Comuni[[#This Row],[Regione]],Table_0[Regione],Table_0[Guariti],,0)</f>
        <v>1725727</v>
      </c>
      <c r="L163" s="1">
        <f>_xlfn.XLOOKUP(Comuni[[#This Row],[Regione]],Table_0[Regione],Table_0[Deceduti],,0)</f>
        <v>13899</v>
      </c>
    </row>
    <row r="164" spans="1:12" x14ac:dyDescent="0.25">
      <c r="A164" s="1" t="s">
        <v>168</v>
      </c>
      <c r="B164" s="1" t="s">
        <v>8</v>
      </c>
      <c r="C164" s="1" t="s">
        <v>5</v>
      </c>
      <c r="D164">
        <v>6910</v>
      </c>
      <c r="E164">
        <f>100*Comuni[[#This Row],[Popolazione2011]]/$D$7916</f>
        <v>1.2056781333171181E-2</v>
      </c>
      <c r="F164">
        <f>100*Comuni[[#This Row],[Popolazione2011]]/(SUMIFS($D$2:$D$7916,$B$2:$B$7916,"Piemonte"))</f>
        <v>0.15834401945408666</v>
      </c>
      <c r="G164" t="b">
        <f>IF(Comuni[[#This Row],[Popolazione2011]]&gt;300000,"MAGGIORE")</f>
        <v>0</v>
      </c>
      <c r="H164">
        <f>100*Comuni[[#This Row],[Popolazione2011]]/(SUMIFS($D$2:$D$7916,$B$2:$B$7916,"Piemonte"))</f>
        <v>0.15834401945408666</v>
      </c>
      <c r="I164" s="1" t="str">
        <f>_xlfn.XLOOKUP(Comuni[[#This Row],[Regione]],Ripartizione_geografica[Regione],Ripartizione_geografica[Ripartizione geografica],,0)</f>
        <v>Nord-ovest</v>
      </c>
      <c r="J164" s="1">
        <f>_xlfn.XLOOKUP(Comuni[[#This Row],[Regione]],Table_0[Regione],Table_0[Totale contagiati],,0)</f>
        <v>1792955</v>
      </c>
      <c r="K164" s="1">
        <f>_xlfn.XLOOKUP(Comuni[[#This Row],[Regione]],Table_0[Regione],Table_0[Guariti],,0)</f>
        <v>1725727</v>
      </c>
      <c r="L164" s="1">
        <f>_xlfn.XLOOKUP(Comuni[[#This Row],[Regione]],Table_0[Regione],Table_0[Deceduti],,0)</f>
        <v>13899</v>
      </c>
    </row>
    <row r="165" spans="1:12" x14ac:dyDescent="0.25">
      <c r="A165" s="1" t="s">
        <v>169</v>
      </c>
      <c r="B165" s="1" t="s">
        <v>8</v>
      </c>
      <c r="C165" s="1" t="s">
        <v>5</v>
      </c>
      <c r="D165">
        <v>312</v>
      </c>
      <c r="E165">
        <f>100*Comuni[[#This Row],[Popolazione2011]]/$D$7916</f>
        <v>5.4438723240946571E-4</v>
      </c>
      <c r="F165">
        <f>100*Comuni[[#This Row],[Popolazione2011]]/(SUMIFS($D$2:$D$7916,$B$2:$B$7916,"Piemonte"))</f>
        <v>7.1495418335275011E-3</v>
      </c>
      <c r="G165" t="b">
        <f>IF(Comuni[[#This Row],[Popolazione2011]]&gt;300000,"MAGGIORE")</f>
        <v>0</v>
      </c>
      <c r="H165">
        <f>100*Comuni[[#This Row],[Popolazione2011]]/(SUMIFS($D$2:$D$7916,$B$2:$B$7916,"Piemonte"))</f>
        <v>7.1495418335275011E-3</v>
      </c>
      <c r="I165" s="1" t="str">
        <f>_xlfn.XLOOKUP(Comuni[[#This Row],[Regione]],Ripartizione_geografica[Regione],Ripartizione_geografica[Ripartizione geografica],,0)</f>
        <v>Nord-ovest</v>
      </c>
      <c r="J165" s="1">
        <f>_xlfn.XLOOKUP(Comuni[[#This Row],[Regione]],Table_0[Regione],Table_0[Totale contagiati],,0)</f>
        <v>1792955</v>
      </c>
      <c r="K165" s="1">
        <f>_xlfn.XLOOKUP(Comuni[[#This Row],[Regione]],Table_0[Regione],Table_0[Guariti],,0)</f>
        <v>1725727</v>
      </c>
      <c r="L165" s="1">
        <f>_xlfn.XLOOKUP(Comuni[[#This Row],[Regione]],Table_0[Regione],Table_0[Deceduti],,0)</f>
        <v>13899</v>
      </c>
    </row>
    <row r="166" spans="1:12" x14ac:dyDescent="0.25">
      <c r="A166" s="1" t="s">
        <v>170</v>
      </c>
      <c r="B166" s="1" t="s">
        <v>8</v>
      </c>
      <c r="C166" s="1" t="s">
        <v>5</v>
      </c>
      <c r="D166">
        <v>7998</v>
      </c>
      <c r="E166">
        <f>100*Comuni[[#This Row],[Popolazione2011]]/$D$7916</f>
        <v>1.3955157323111882E-2</v>
      </c>
      <c r="F166">
        <f>100*Comuni[[#This Row],[Popolazione2011]]/(SUMIFS($D$2:$D$7916,$B$2:$B$7916,"Piemonte"))</f>
        <v>0.18327575507869537</v>
      </c>
      <c r="G166" t="b">
        <f>IF(Comuni[[#This Row],[Popolazione2011]]&gt;300000,"MAGGIORE")</f>
        <v>0</v>
      </c>
      <c r="H166">
        <f>100*Comuni[[#This Row],[Popolazione2011]]/(SUMIFS($D$2:$D$7916,$B$2:$B$7916,"Piemonte"))</f>
        <v>0.18327575507869537</v>
      </c>
      <c r="I166" s="1" t="str">
        <f>_xlfn.XLOOKUP(Comuni[[#This Row],[Regione]],Ripartizione_geografica[Regione],Ripartizione_geografica[Ripartizione geografica],,0)</f>
        <v>Nord-ovest</v>
      </c>
      <c r="J166" s="1">
        <f>_xlfn.XLOOKUP(Comuni[[#This Row],[Regione]],Table_0[Regione],Table_0[Totale contagiati],,0)</f>
        <v>1792955</v>
      </c>
      <c r="K166" s="1">
        <f>_xlfn.XLOOKUP(Comuni[[#This Row],[Regione]],Table_0[Regione],Table_0[Guariti],,0)</f>
        <v>1725727</v>
      </c>
      <c r="L166" s="1">
        <f>_xlfn.XLOOKUP(Comuni[[#This Row],[Regione]],Table_0[Regione],Table_0[Deceduti],,0)</f>
        <v>13899</v>
      </c>
    </row>
    <row r="167" spans="1:12" x14ac:dyDescent="0.25">
      <c r="A167" s="1" t="s">
        <v>171</v>
      </c>
      <c r="B167" s="1" t="s">
        <v>8</v>
      </c>
      <c r="C167" s="1" t="s">
        <v>5</v>
      </c>
      <c r="D167">
        <v>560</v>
      </c>
      <c r="E167">
        <f>100*Comuni[[#This Row],[Popolazione2011]]/$D$7916</f>
        <v>9.7710528894006678E-4</v>
      </c>
      <c r="F167">
        <f>100*Comuni[[#This Row],[Popolazione2011]]/(SUMIFS($D$2:$D$7916,$B$2:$B$7916,"Piemonte"))</f>
        <v>1.283251098325449E-2</v>
      </c>
      <c r="G167" t="b">
        <f>IF(Comuni[[#This Row],[Popolazione2011]]&gt;300000,"MAGGIORE")</f>
        <v>0</v>
      </c>
      <c r="H167">
        <f>100*Comuni[[#This Row],[Popolazione2011]]/(SUMIFS($D$2:$D$7916,$B$2:$B$7916,"Piemonte"))</f>
        <v>1.283251098325449E-2</v>
      </c>
      <c r="I167" s="1" t="str">
        <f>_xlfn.XLOOKUP(Comuni[[#This Row],[Regione]],Ripartizione_geografica[Regione],Ripartizione_geografica[Ripartizione geografica],,0)</f>
        <v>Nord-ovest</v>
      </c>
      <c r="J167" s="1">
        <f>_xlfn.XLOOKUP(Comuni[[#This Row],[Regione]],Table_0[Regione],Table_0[Totale contagiati],,0)</f>
        <v>1792955</v>
      </c>
      <c r="K167" s="1">
        <f>_xlfn.XLOOKUP(Comuni[[#This Row],[Regione]],Table_0[Regione],Table_0[Guariti],,0)</f>
        <v>1725727</v>
      </c>
      <c r="L167" s="1">
        <f>_xlfn.XLOOKUP(Comuni[[#This Row],[Regione]],Table_0[Regione],Table_0[Deceduti],,0)</f>
        <v>13899</v>
      </c>
    </row>
    <row r="168" spans="1:12" x14ac:dyDescent="0.25">
      <c r="A168" s="1" t="s">
        <v>172</v>
      </c>
      <c r="B168" s="1" t="s">
        <v>8</v>
      </c>
      <c r="C168" s="1" t="s">
        <v>5</v>
      </c>
      <c r="D168">
        <v>1426</v>
      </c>
      <c r="E168">
        <f>100*Comuni[[#This Row],[Popolazione2011]]/$D$7916</f>
        <v>2.4881288250509555E-3</v>
      </c>
      <c r="F168">
        <f>100*Comuni[[#This Row],[Popolazione2011]]/(SUMIFS($D$2:$D$7916,$B$2:$B$7916,"Piemonte"))</f>
        <v>3.2677072610930183E-2</v>
      </c>
      <c r="G168" t="b">
        <f>IF(Comuni[[#This Row],[Popolazione2011]]&gt;300000,"MAGGIORE")</f>
        <v>0</v>
      </c>
      <c r="H168">
        <f>100*Comuni[[#This Row],[Popolazione2011]]/(SUMIFS($D$2:$D$7916,$B$2:$B$7916,"Piemonte"))</f>
        <v>3.2677072610930183E-2</v>
      </c>
      <c r="I168" s="1" t="str">
        <f>_xlfn.XLOOKUP(Comuni[[#This Row],[Regione]],Ripartizione_geografica[Regione],Ripartizione_geografica[Ripartizione geografica],,0)</f>
        <v>Nord-ovest</v>
      </c>
      <c r="J168" s="1">
        <f>_xlfn.XLOOKUP(Comuni[[#This Row],[Regione]],Table_0[Regione],Table_0[Totale contagiati],,0)</f>
        <v>1792955</v>
      </c>
      <c r="K168" s="1">
        <f>_xlfn.XLOOKUP(Comuni[[#This Row],[Regione]],Table_0[Regione],Table_0[Guariti],,0)</f>
        <v>1725727</v>
      </c>
      <c r="L168" s="1">
        <f>_xlfn.XLOOKUP(Comuni[[#This Row],[Regione]],Table_0[Regione],Table_0[Deceduti],,0)</f>
        <v>13899</v>
      </c>
    </row>
    <row r="169" spans="1:12" x14ac:dyDescent="0.25">
      <c r="A169" s="1" t="s">
        <v>173</v>
      </c>
      <c r="B169" s="1" t="s">
        <v>8</v>
      </c>
      <c r="C169" s="1" t="s">
        <v>5</v>
      </c>
      <c r="D169">
        <v>22537</v>
      </c>
      <c r="E169">
        <f>100*Comuni[[#This Row],[Popolazione2011]]/$D$7916</f>
        <v>3.9323253387218364E-2</v>
      </c>
      <c r="F169">
        <f>100*Comuni[[#This Row],[Popolazione2011]]/(SUMIFS($D$2:$D$7916,$B$2:$B$7916,"Piemonte"))</f>
        <v>0.51643982148144008</v>
      </c>
      <c r="G169" t="b">
        <f>IF(Comuni[[#This Row],[Popolazione2011]]&gt;300000,"MAGGIORE")</f>
        <v>0</v>
      </c>
      <c r="H169">
        <f>100*Comuni[[#This Row],[Popolazione2011]]/(SUMIFS($D$2:$D$7916,$B$2:$B$7916,"Piemonte"))</f>
        <v>0.51643982148144008</v>
      </c>
      <c r="I169" s="1" t="str">
        <f>_xlfn.XLOOKUP(Comuni[[#This Row],[Regione]],Ripartizione_geografica[Regione],Ripartizione_geografica[Ripartizione geografica],,0)</f>
        <v>Nord-ovest</v>
      </c>
      <c r="J169" s="1">
        <f>_xlfn.XLOOKUP(Comuni[[#This Row],[Regione]],Table_0[Regione],Table_0[Totale contagiati],,0)</f>
        <v>1792955</v>
      </c>
      <c r="K169" s="1">
        <f>_xlfn.XLOOKUP(Comuni[[#This Row],[Regione]],Table_0[Regione],Table_0[Guariti],,0)</f>
        <v>1725727</v>
      </c>
      <c r="L169" s="1">
        <f>_xlfn.XLOOKUP(Comuni[[#This Row],[Regione]],Table_0[Regione],Table_0[Deceduti],,0)</f>
        <v>13899</v>
      </c>
    </row>
    <row r="170" spans="1:12" x14ac:dyDescent="0.25">
      <c r="A170" s="1" t="s">
        <v>174</v>
      </c>
      <c r="B170" s="1" t="s">
        <v>8</v>
      </c>
      <c r="C170" s="1" t="s">
        <v>5</v>
      </c>
      <c r="D170">
        <v>829</v>
      </c>
      <c r="E170">
        <f>100*Comuni[[#This Row],[Popolazione2011]]/$D$7916</f>
        <v>1.4464647938059203E-3</v>
      </c>
      <c r="F170">
        <f>100*Comuni[[#This Row],[Popolazione2011]]/(SUMIFS($D$2:$D$7916,$B$2:$B$7916,"Piemonte"))</f>
        <v>1.8996699294853522E-2</v>
      </c>
      <c r="G170" t="b">
        <f>IF(Comuni[[#This Row],[Popolazione2011]]&gt;300000,"MAGGIORE")</f>
        <v>0</v>
      </c>
      <c r="H170">
        <f>100*Comuni[[#This Row],[Popolazione2011]]/(SUMIFS($D$2:$D$7916,$B$2:$B$7916,"Piemonte"))</f>
        <v>1.8996699294853522E-2</v>
      </c>
      <c r="I170" s="1" t="str">
        <f>_xlfn.XLOOKUP(Comuni[[#This Row],[Regione]],Ripartizione_geografica[Regione],Ripartizione_geografica[Ripartizione geografica],,0)</f>
        <v>Nord-ovest</v>
      </c>
      <c r="J170" s="1">
        <f>_xlfn.XLOOKUP(Comuni[[#This Row],[Regione]],Table_0[Regione],Table_0[Totale contagiati],,0)</f>
        <v>1792955</v>
      </c>
      <c r="K170" s="1">
        <f>_xlfn.XLOOKUP(Comuni[[#This Row],[Regione]],Table_0[Regione],Table_0[Guariti],,0)</f>
        <v>1725727</v>
      </c>
      <c r="L170" s="1">
        <f>_xlfn.XLOOKUP(Comuni[[#This Row],[Regione]],Table_0[Regione],Table_0[Deceduti],,0)</f>
        <v>13899</v>
      </c>
    </row>
    <row r="171" spans="1:12" x14ac:dyDescent="0.25">
      <c r="A171" s="1" t="s">
        <v>175</v>
      </c>
      <c r="B171" s="1" t="s">
        <v>8</v>
      </c>
      <c r="C171" s="1" t="s">
        <v>5</v>
      </c>
      <c r="D171">
        <v>1124</v>
      </c>
      <c r="E171">
        <f>100*Comuni[[#This Row],[Popolazione2011]]/$D$7916</f>
        <v>1.9611899013725624E-3</v>
      </c>
      <c r="F171">
        <f>100*Comuni[[#This Row],[Popolazione2011]]/(SUMIFS($D$2:$D$7916,$B$2:$B$7916,"Piemonte"))</f>
        <v>2.5756682759246512E-2</v>
      </c>
      <c r="G171" t="b">
        <f>IF(Comuni[[#This Row],[Popolazione2011]]&gt;300000,"MAGGIORE")</f>
        <v>0</v>
      </c>
      <c r="H171">
        <f>100*Comuni[[#This Row],[Popolazione2011]]/(SUMIFS($D$2:$D$7916,$B$2:$B$7916,"Piemonte"))</f>
        <v>2.5756682759246512E-2</v>
      </c>
      <c r="I171" s="1" t="str">
        <f>_xlfn.XLOOKUP(Comuni[[#This Row],[Regione]],Ripartizione_geografica[Regione],Ripartizione_geografica[Ripartizione geografica],,0)</f>
        <v>Nord-ovest</v>
      </c>
      <c r="J171" s="1">
        <f>_xlfn.XLOOKUP(Comuni[[#This Row],[Regione]],Table_0[Regione],Table_0[Totale contagiati],,0)</f>
        <v>1792955</v>
      </c>
      <c r="K171" s="1">
        <f>_xlfn.XLOOKUP(Comuni[[#This Row],[Regione]],Table_0[Regione],Table_0[Guariti],,0)</f>
        <v>1725727</v>
      </c>
      <c r="L171" s="1">
        <f>_xlfn.XLOOKUP(Comuni[[#This Row],[Regione]],Table_0[Regione],Table_0[Deceduti],,0)</f>
        <v>13899</v>
      </c>
    </row>
    <row r="172" spans="1:12" x14ac:dyDescent="0.25">
      <c r="A172" s="1" t="s">
        <v>176</v>
      </c>
      <c r="B172" s="1" t="s">
        <v>8</v>
      </c>
      <c r="C172" s="1" t="s">
        <v>5</v>
      </c>
      <c r="D172">
        <v>913</v>
      </c>
      <c r="E172">
        <f>100*Comuni[[#This Row],[Popolazione2011]]/$D$7916</f>
        <v>1.5930305871469303E-3</v>
      </c>
      <c r="F172">
        <f>100*Comuni[[#This Row],[Popolazione2011]]/(SUMIFS($D$2:$D$7916,$B$2:$B$7916,"Piemonte"))</f>
        <v>2.0921575942341696E-2</v>
      </c>
      <c r="G172" t="b">
        <f>IF(Comuni[[#This Row],[Popolazione2011]]&gt;300000,"MAGGIORE")</f>
        <v>0</v>
      </c>
      <c r="H172">
        <f>100*Comuni[[#This Row],[Popolazione2011]]/(SUMIFS($D$2:$D$7916,$B$2:$B$7916,"Piemonte"))</f>
        <v>2.0921575942341696E-2</v>
      </c>
      <c r="I172" s="1" t="str">
        <f>_xlfn.XLOOKUP(Comuni[[#This Row],[Regione]],Ripartizione_geografica[Regione],Ripartizione_geografica[Ripartizione geografica],,0)</f>
        <v>Nord-ovest</v>
      </c>
      <c r="J172" s="1">
        <f>_xlfn.XLOOKUP(Comuni[[#This Row],[Regione]],Table_0[Regione],Table_0[Totale contagiati],,0)</f>
        <v>1792955</v>
      </c>
      <c r="K172" s="1">
        <f>_xlfn.XLOOKUP(Comuni[[#This Row],[Regione]],Table_0[Regione],Table_0[Guariti],,0)</f>
        <v>1725727</v>
      </c>
      <c r="L172" s="1">
        <f>_xlfn.XLOOKUP(Comuni[[#This Row],[Regione]],Table_0[Regione],Table_0[Deceduti],,0)</f>
        <v>13899</v>
      </c>
    </row>
    <row r="173" spans="1:12" x14ac:dyDescent="0.25">
      <c r="A173" s="1" t="s">
        <v>177</v>
      </c>
      <c r="B173" s="1" t="s">
        <v>8</v>
      </c>
      <c r="C173" s="1" t="s">
        <v>5</v>
      </c>
      <c r="D173">
        <v>3160</v>
      </c>
      <c r="E173">
        <f>100*Comuni[[#This Row],[Popolazione2011]]/$D$7916</f>
        <v>5.5136655590189475E-3</v>
      </c>
      <c r="F173">
        <f>100*Comuni[[#This Row],[Popolazione2011]]/(SUMIFS($D$2:$D$7916,$B$2:$B$7916,"Piemonte"))</f>
        <v>7.2412026262650336E-2</v>
      </c>
      <c r="G173" t="b">
        <f>IF(Comuni[[#This Row],[Popolazione2011]]&gt;300000,"MAGGIORE")</f>
        <v>0</v>
      </c>
      <c r="H173">
        <f>100*Comuni[[#This Row],[Popolazione2011]]/(SUMIFS($D$2:$D$7916,$B$2:$B$7916,"Piemonte"))</f>
        <v>7.2412026262650336E-2</v>
      </c>
      <c r="I173" s="1" t="str">
        <f>_xlfn.XLOOKUP(Comuni[[#This Row],[Regione]],Ripartizione_geografica[Regione],Ripartizione_geografica[Ripartizione geografica],,0)</f>
        <v>Nord-ovest</v>
      </c>
      <c r="J173" s="1">
        <f>_xlfn.XLOOKUP(Comuni[[#This Row],[Regione]],Table_0[Regione],Table_0[Totale contagiati],,0)</f>
        <v>1792955</v>
      </c>
      <c r="K173" s="1">
        <f>_xlfn.XLOOKUP(Comuni[[#This Row],[Regione]],Table_0[Regione],Table_0[Guariti],,0)</f>
        <v>1725727</v>
      </c>
      <c r="L173" s="1">
        <f>_xlfn.XLOOKUP(Comuni[[#This Row],[Regione]],Table_0[Regione],Table_0[Deceduti],,0)</f>
        <v>13899</v>
      </c>
    </row>
    <row r="174" spans="1:12" x14ac:dyDescent="0.25">
      <c r="A174" s="1" t="s">
        <v>178</v>
      </c>
      <c r="B174" s="1" t="s">
        <v>8</v>
      </c>
      <c r="C174" s="1" t="s">
        <v>5</v>
      </c>
      <c r="D174">
        <v>1235</v>
      </c>
      <c r="E174">
        <f>100*Comuni[[#This Row],[Popolazione2011]]/$D$7916</f>
        <v>2.1548661282874684E-3</v>
      </c>
      <c r="F174">
        <f>100*Comuni[[#This Row],[Popolazione2011]]/(SUMIFS($D$2:$D$7916,$B$2:$B$7916,"Piemonte"))</f>
        <v>2.8300269757713027E-2</v>
      </c>
      <c r="G174" t="b">
        <f>IF(Comuni[[#This Row],[Popolazione2011]]&gt;300000,"MAGGIORE")</f>
        <v>0</v>
      </c>
      <c r="H174">
        <f>100*Comuni[[#This Row],[Popolazione2011]]/(SUMIFS($D$2:$D$7916,$B$2:$B$7916,"Piemonte"))</f>
        <v>2.8300269757713027E-2</v>
      </c>
      <c r="I174" s="1" t="str">
        <f>_xlfn.XLOOKUP(Comuni[[#This Row],[Regione]],Ripartizione_geografica[Regione],Ripartizione_geografica[Ripartizione geografica],,0)</f>
        <v>Nord-ovest</v>
      </c>
      <c r="J174" s="1">
        <f>_xlfn.XLOOKUP(Comuni[[#This Row],[Regione]],Table_0[Regione],Table_0[Totale contagiati],,0)</f>
        <v>1792955</v>
      </c>
      <c r="K174" s="1">
        <f>_xlfn.XLOOKUP(Comuni[[#This Row],[Regione]],Table_0[Regione],Table_0[Guariti],,0)</f>
        <v>1725727</v>
      </c>
      <c r="L174" s="1">
        <f>_xlfn.XLOOKUP(Comuni[[#This Row],[Regione]],Table_0[Regione],Table_0[Deceduti],,0)</f>
        <v>13899</v>
      </c>
    </row>
    <row r="175" spans="1:12" x14ac:dyDescent="0.25">
      <c r="A175" s="1" t="s">
        <v>179</v>
      </c>
      <c r="B175" s="1" t="s">
        <v>8</v>
      </c>
      <c r="C175" s="1" t="s">
        <v>5</v>
      </c>
      <c r="D175">
        <v>843</v>
      </c>
      <c r="E175">
        <f>100*Comuni[[#This Row],[Popolazione2011]]/$D$7916</f>
        <v>1.4708924260294219E-3</v>
      </c>
      <c r="F175">
        <f>100*Comuni[[#This Row],[Popolazione2011]]/(SUMIFS($D$2:$D$7916,$B$2:$B$7916,"Piemonte"))</f>
        <v>1.9317512069434883E-2</v>
      </c>
      <c r="G175" t="b">
        <f>IF(Comuni[[#This Row],[Popolazione2011]]&gt;300000,"MAGGIORE")</f>
        <v>0</v>
      </c>
      <c r="H175">
        <f>100*Comuni[[#This Row],[Popolazione2011]]/(SUMIFS($D$2:$D$7916,$B$2:$B$7916,"Piemonte"))</f>
        <v>1.9317512069434883E-2</v>
      </c>
      <c r="I175" s="1" t="str">
        <f>_xlfn.XLOOKUP(Comuni[[#This Row],[Regione]],Ripartizione_geografica[Regione],Ripartizione_geografica[Ripartizione geografica],,0)</f>
        <v>Nord-ovest</v>
      </c>
      <c r="J175" s="1">
        <f>_xlfn.XLOOKUP(Comuni[[#This Row],[Regione]],Table_0[Regione],Table_0[Totale contagiati],,0)</f>
        <v>1792955</v>
      </c>
      <c r="K175" s="1">
        <f>_xlfn.XLOOKUP(Comuni[[#This Row],[Regione]],Table_0[Regione],Table_0[Guariti],,0)</f>
        <v>1725727</v>
      </c>
      <c r="L175" s="1">
        <f>_xlfn.XLOOKUP(Comuni[[#This Row],[Regione]],Table_0[Regione],Table_0[Deceduti],,0)</f>
        <v>13899</v>
      </c>
    </row>
    <row r="176" spans="1:12" x14ac:dyDescent="0.25">
      <c r="A176" s="1" t="s">
        <v>180</v>
      </c>
      <c r="B176" s="1" t="s">
        <v>8</v>
      </c>
      <c r="C176" s="1" t="s">
        <v>5</v>
      </c>
      <c r="D176">
        <v>1985</v>
      </c>
      <c r="E176">
        <f>100*Comuni[[#This Row],[Popolazione2011]]/$D$7916</f>
        <v>3.4634892831179151E-3</v>
      </c>
      <c r="F176">
        <f>100*Comuni[[#This Row],[Popolazione2011]]/(SUMIFS($D$2:$D$7916,$B$2:$B$7916,"Piemonte"))</f>
        <v>4.5486668396000289E-2</v>
      </c>
      <c r="G176" t="b">
        <f>IF(Comuni[[#This Row],[Popolazione2011]]&gt;300000,"MAGGIORE")</f>
        <v>0</v>
      </c>
      <c r="H176">
        <f>100*Comuni[[#This Row],[Popolazione2011]]/(SUMIFS($D$2:$D$7916,$B$2:$B$7916,"Piemonte"))</f>
        <v>4.5486668396000289E-2</v>
      </c>
      <c r="I176" s="1" t="str">
        <f>_xlfn.XLOOKUP(Comuni[[#This Row],[Regione]],Ripartizione_geografica[Regione],Ripartizione_geografica[Ripartizione geografica],,0)</f>
        <v>Nord-ovest</v>
      </c>
      <c r="J176" s="1">
        <f>_xlfn.XLOOKUP(Comuni[[#This Row],[Regione]],Table_0[Regione],Table_0[Totale contagiati],,0)</f>
        <v>1792955</v>
      </c>
      <c r="K176" s="1">
        <f>_xlfn.XLOOKUP(Comuni[[#This Row],[Regione]],Table_0[Regione],Table_0[Guariti],,0)</f>
        <v>1725727</v>
      </c>
      <c r="L176" s="1">
        <f>_xlfn.XLOOKUP(Comuni[[#This Row],[Regione]],Table_0[Regione],Table_0[Deceduti],,0)</f>
        <v>13899</v>
      </c>
    </row>
    <row r="177" spans="1:12" x14ac:dyDescent="0.25">
      <c r="A177" s="1" t="s">
        <v>181</v>
      </c>
      <c r="B177" s="1" t="s">
        <v>8</v>
      </c>
      <c r="C177" s="1" t="s">
        <v>5</v>
      </c>
      <c r="D177">
        <v>468</v>
      </c>
      <c r="E177">
        <f>100*Comuni[[#This Row],[Popolazione2011]]/$D$7916</f>
        <v>8.1658084861419857E-4</v>
      </c>
      <c r="F177">
        <f>100*Comuni[[#This Row],[Popolazione2011]]/(SUMIFS($D$2:$D$7916,$B$2:$B$7916,"Piemonte"))</f>
        <v>1.0724312750291252E-2</v>
      </c>
      <c r="G177" t="b">
        <f>IF(Comuni[[#This Row],[Popolazione2011]]&gt;300000,"MAGGIORE")</f>
        <v>0</v>
      </c>
      <c r="H177">
        <f>100*Comuni[[#This Row],[Popolazione2011]]/(SUMIFS($D$2:$D$7916,$B$2:$B$7916,"Piemonte"))</f>
        <v>1.0724312750291252E-2</v>
      </c>
      <c r="I177" s="1" t="str">
        <f>_xlfn.XLOOKUP(Comuni[[#This Row],[Regione]],Ripartizione_geografica[Regione],Ripartizione_geografica[Ripartizione geografica],,0)</f>
        <v>Nord-ovest</v>
      </c>
      <c r="J177" s="1">
        <f>_xlfn.XLOOKUP(Comuni[[#This Row],[Regione]],Table_0[Regione],Table_0[Totale contagiati],,0)</f>
        <v>1792955</v>
      </c>
      <c r="K177" s="1">
        <f>_xlfn.XLOOKUP(Comuni[[#This Row],[Regione]],Table_0[Regione],Table_0[Guariti],,0)</f>
        <v>1725727</v>
      </c>
      <c r="L177" s="1">
        <f>_xlfn.XLOOKUP(Comuni[[#This Row],[Regione]],Table_0[Regione],Table_0[Deceduti],,0)</f>
        <v>13899</v>
      </c>
    </row>
    <row r="178" spans="1:12" x14ac:dyDescent="0.25">
      <c r="A178" s="1" t="s">
        <v>182</v>
      </c>
      <c r="B178" s="1" t="s">
        <v>8</v>
      </c>
      <c r="C178" s="1" t="s">
        <v>5</v>
      </c>
      <c r="D178">
        <v>1119</v>
      </c>
      <c r="E178">
        <f>100*Comuni[[#This Row],[Popolazione2011]]/$D$7916</f>
        <v>1.9524657470070261E-3</v>
      </c>
      <c r="F178">
        <f>100*Comuni[[#This Row],[Popolazione2011]]/(SUMIFS($D$2:$D$7916,$B$2:$B$7916,"Piemonte"))</f>
        <v>2.5642106768324596E-2</v>
      </c>
      <c r="G178" t="b">
        <f>IF(Comuni[[#This Row],[Popolazione2011]]&gt;300000,"MAGGIORE")</f>
        <v>0</v>
      </c>
      <c r="H178">
        <f>100*Comuni[[#This Row],[Popolazione2011]]/(SUMIFS($D$2:$D$7916,$B$2:$B$7916,"Piemonte"))</f>
        <v>2.5642106768324596E-2</v>
      </c>
      <c r="I178" s="1" t="str">
        <f>_xlfn.XLOOKUP(Comuni[[#This Row],[Regione]],Ripartizione_geografica[Regione],Ripartizione_geografica[Ripartizione geografica],,0)</f>
        <v>Nord-ovest</v>
      </c>
      <c r="J178" s="1">
        <f>_xlfn.XLOOKUP(Comuni[[#This Row],[Regione]],Table_0[Regione],Table_0[Totale contagiati],,0)</f>
        <v>1792955</v>
      </c>
      <c r="K178" s="1">
        <f>_xlfn.XLOOKUP(Comuni[[#This Row],[Regione]],Table_0[Regione],Table_0[Guariti],,0)</f>
        <v>1725727</v>
      </c>
      <c r="L178" s="1">
        <f>_xlfn.XLOOKUP(Comuni[[#This Row],[Regione]],Table_0[Regione],Table_0[Deceduti],,0)</f>
        <v>13899</v>
      </c>
    </row>
    <row r="179" spans="1:12" x14ac:dyDescent="0.25">
      <c r="A179" s="1" t="s">
        <v>183</v>
      </c>
      <c r="B179" s="1" t="s">
        <v>8</v>
      </c>
      <c r="C179" s="1" t="s">
        <v>5</v>
      </c>
      <c r="D179">
        <v>3890</v>
      </c>
      <c r="E179">
        <f>100*Comuni[[#This Row],[Popolazione2011]]/$D$7916</f>
        <v>6.7873920963872495E-3</v>
      </c>
      <c r="F179">
        <f>100*Comuni[[#This Row],[Popolazione2011]]/(SUMIFS($D$2:$D$7916,$B$2:$B$7916,"Piemonte"))</f>
        <v>8.9140120937249934E-2</v>
      </c>
      <c r="G179" t="b">
        <f>IF(Comuni[[#This Row],[Popolazione2011]]&gt;300000,"MAGGIORE")</f>
        <v>0</v>
      </c>
      <c r="H179">
        <f>100*Comuni[[#This Row],[Popolazione2011]]/(SUMIFS($D$2:$D$7916,$B$2:$B$7916,"Piemonte"))</f>
        <v>8.9140120937249934E-2</v>
      </c>
      <c r="I179" s="1" t="str">
        <f>_xlfn.XLOOKUP(Comuni[[#This Row],[Regione]],Ripartizione_geografica[Regione],Ripartizione_geografica[Ripartizione geografica],,0)</f>
        <v>Nord-ovest</v>
      </c>
      <c r="J179" s="1">
        <f>_xlfn.XLOOKUP(Comuni[[#This Row],[Regione]],Table_0[Regione],Table_0[Totale contagiati],,0)</f>
        <v>1792955</v>
      </c>
      <c r="K179" s="1">
        <f>_xlfn.XLOOKUP(Comuni[[#This Row],[Regione]],Table_0[Regione],Table_0[Guariti],,0)</f>
        <v>1725727</v>
      </c>
      <c r="L179" s="1">
        <f>_xlfn.XLOOKUP(Comuni[[#This Row],[Regione]],Table_0[Regione],Table_0[Deceduti],,0)</f>
        <v>13899</v>
      </c>
    </row>
    <row r="180" spans="1:12" x14ac:dyDescent="0.25">
      <c r="A180" s="1" t="s">
        <v>184</v>
      </c>
      <c r="B180" s="1" t="s">
        <v>8</v>
      </c>
      <c r="C180" s="1" t="s">
        <v>5</v>
      </c>
      <c r="D180">
        <v>3877</v>
      </c>
      <c r="E180">
        <f>100*Comuni[[#This Row],[Popolazione2011]]/$D$7916</f>
        <v>6.764709295036855E-3</v>
      </c>
      <c r="F180">
        <f>100*Comuni[[#This Row],[Popolazione2011]]/(SUMIFS($D$2:$D$7916,$B$2:$B$7916,"Piemonte"))</f>
        <v>8.8842223360852957E-2</v>
      </c>
      <c r="G180" t="b">
        <f>IF(Comuni[[#This Row],[Popolazione2011]]&gt;300000,"MAGGIORE")</f>
        <v>0</v>
      </c>
      <c r="H180">
        <f>100*Comuni[[#This Row],[Popolazione2011]]/(SUMIFS($D$2:$D$7916,$B$2:$B$7916,"Piemonte"))</f>
        <v>8.8842223360852957E-2</v>
      </c>
      <c r="I180" s="1" t="str">
        <f>_xlfn.XLOOKUP(Comuni[[#This Row],[Regione]],Ripartizione_geografica[Regione],Ripartizione_geografica[Ripartizione geografica],,0)</f>
        <v>Nord-ovest</v>
      </c>
      <c r="J180" s="1">
        <f>_xlfn.XLOOKUP(Comuni[[#This Row],[Regione]],Table_0[Regione],Table_0[Totale contagiati],,0)</f>
        <v>1792955</v>
      </c>
      <c r="K180" s="1">
        <f>_xlfn.XLOOKUP(Comuni[[#This Row],[Regione]],Table_0[Regione],Table_0[Guariti],,0)</f>
        <v>1725727</v>
      </c>
      <c r="L180" s="1">
        <f>_xlfn.XLOOKUP(Comuni[[#This Row],[Regione]],Table_0[Regione],Table_0[Deceduti],,0)</f>
        <v>13899</v>
      </c>
    </row>
    <row r="181" spans="1:12" x14ac:dyDescent="0.25">
      <c r="A181" s="1" t="s">
        <v>185</v>
      </c>
      <c r="B181" s="1" t="s">
        <v>8</v>
      </c>
      <c r="C181" s="1" t="s">
        <v>5</v>
      </c>
      <c r="D181">
        <v>3405</v>
      </c>
      <c r="E181">
        <f>100*Comuni[[#This Row],[Popolazione2011]]/$D$7916</f>
        <v>5.9411491229302274E-3</v>
      </c>
      <c r="F181">
        <f>100*Comuni[[#This Row],[Popolazione2011]]/(SUMIFS($D$2:$D$7916,$B$2:$B$7916,"Piemonte"))</f>
        <v>7.8026249817824175E-2</v>
      </c>
      <c r="G181" t="b">
        <f>IF(Comuni[[#This Row],[Popolazione2011]]&gt;300000,"MAGGIORE")</f>
        <v>0</v>
      </c>
      <c r="H181">
        <f>100*Comuni[[#This Row],[Popolazione2011]]/(SUMIFS($D$2:$D$7916,$B$2:$B$7916,"Piemonte"))</f>
        <v>7.8026249817824175E-2</v>
      </c>
      <c r="I181" s="1" t="str">
        <f>_xlfn.XLOOKUP(Comuni[[#This Row],[Regione]],Ripartizione_geografica[Regione],Ripartizione_geografica[Ripartizione geografica],,0)</f>
        <v>Nord-ovest</v>
      </c>
      <c r="J181" s="1">
        <f>_xlfn.XLOOKUP(Comuni[[#This Row],[Regione]],Table_0[Regione],Table_0[Totale contagiati],,0)</f>
        <v>1792955</v>
      </c>
      <c r="K181" s="1">
        <f>_xlfn.XLOOKUP(Comuni[[#This Row],[Regione]],Table_0[Regione],Table_0[Guariti],,0)</f>
        <v>1725727</v>
      </c>
      <c r="L181" s="1">
        <f>_xlfn.XLOOKUP(Comuni[[#This Row],[Regione]],Table_0[Regione],Table_0[Deceduti],,0)</f>
        <v>13899</v>
      </c>
    </row>
    <row r="182" spans="1:12" x14ac:dyDescent="0.25">
      <c r="A182" s="1" t="s">
        <v>186</v>
      </c>
      <c r="B182" s="1" t="s">
        <v>8</v>
      </c>
      <c r="C182" s="1" t="s">
        <v>5</v>
      </c>
      <c r="D182">
        <v>556</v>
      </c>
      <c r="E182">
        <f>100*Comuni[[#This Row],[Popolazione2011]]/$D$7916</f>
        <v>9.701259654476377E-4</v>
      </c>
      <c r="F182">
        <f>100*Comuni[[#This Row],[Popolazione2011]]/(SUMIFS($D$2:$D$7916,$B$2:$B$7916,"Piemonte"))</f>
        <v>1.2740850190516958E-2</v>
      </c>
      <c r="G182" t="b">
        <f>IF(Comuni[[#This Row],[Popolazione2011]]&gt;300000,"MAGGIORE")</f>
        <v>0</v>
      </c>
      <c r="H182">
        <f>100*Comuni[[#This Row],[Popolazione2011]]/(SUMIFS($D$2:$D$7916,$B$2:$B$7916,"Piemonte"))</f>
        <v>1.2740850190516958E-2</v>
      </c>
      <c r="I182" s="1" t="str">
        <f>_xlfn.XLOOKUP(Comuni[[#This Row],[Regione]],Ripartizione_geografica[Regione],Ripartizione_geografica[Ripartizione geografica],,0)</f>
        <v>Nord-ovest</v>
      </c>
      <c r="J182" s="1">
        <f>_xlfn.XLOOKUP(Comuni[[#This Row],[Regione]],Table_0[Regione],Table_0[Totale contagiati],,0)</f>
        <v>1792955</v>
      </c>
      <c r="K182" s="1">
        <f>_xlfn.XLOOKUP(Comuni[[#This Row],[Regione]],Table_0[Regione],Table_0[Guariti],,0)</f>
        <v>1725727</v>
      </c>
      <c r="L182" s="1">
        <f>_xlfn.XLOOKUP(Comuni[[#This Row],[Regione]],Table_0[Regione],Table_0[Deceduti],,0)</f>
        <v>13899</v>
      </c>
    </row>
    <row r="183" spans="1:12" x14ac:dyDescent="0.25">
      <c r="A183" s="1" t="s">
        <v>187</v>
      </c>
      <c r="B183" s="1" t="s">
        <v>8</v>
      </c>
      <c r="C183" s="1" t="s">
        <v>5</v>
      </c>
      <c r="D183">
        <v>723</v>
      </c>
      <c r="E183">
        <f>100*Comuni[[#This Row],[Popolazione2011]]/$D$7916</f>
        <v>1.2615127212565504E-3</v>
      </c>
      <c r="F183">
        <f>100*Comuni[[#This Row],[Popolazione2011]]/(SUMIFS($D$2:$D$7916,$B$2:$B$7916,"Piemonte"))</f>
        <v>1.656768828730892E-2</v>
      </c>
      <c r="G183" t="b">
        <f>IF(Comuni[[#This Row],[Popolazione2011]]&gt;300000,"MAGGIORE")</f>
        <v>0</v>
      </c>
      <c r="H183">
        <f>100*Comuni[[#This Row],[Popolazione2011]]/(SUMIFS($D$2:$D$7916,$B$2:$B$7916,"Piemonte"))</f>
        <v>1.656768828730892E-2</v>
      </c>
      <c r="I183" s="1" t="str">
        <f>_xlfn.XLOOKUP(Comuni[[#This Row],[Regione]],Ripartizione_geografica[Regione],Ripartizione_geografica[Ripartizione geografica],,0)</f>
        <v>Nord-ovest</v>
      </c>
      <c r="J183" s="1">
        <f>_xlfn.XLOOKUP(Comuni[[#This Row],[Regione]],Table_0[Regione],Table_0[Totale contagiati],,0)</f>
        <v>1792955</v>
      </c>
      <c r="K183" s="1">
        <f>_xlfn.XLOOKUP(Comuni[[#This Row],[Regione]],Table_0[Regione],Table_0[Guariti],,0)</f>
        <v>1725727</v>
      </c>
      <c r="L183" s="1">
        <f>_xlfn.XLOOKUP(Comuni[[#This Row],[Regione]],Table_0[Regione],Table_0[Deceduti],,0)</f>
        <v>13899</v>
      </c>
    </row>
    <row r="184" spans="1:12" x14ac:dyDescent="0.25">
      <c r="A184" s="1" t="s">
        <v>188</v>
      </c>
      <c r="B184" s="1" t="s">
        <v>8</v>
      </c>
      <c r="C184" s="1" t="s">
        <v>5</v>
      </c>
      <c r="D184">
        <v>773</v>
      </c>
      <c r="E184">
        <f>100*Comuni[[#This Row],[Popolazione2011]]/$D$7916</f>
        <v>1.3487542649119136E-3</v>
      </c>
      <c r="F184">
        <f>100*Comuni[[#This Row],[Popolazione2011]]/(SUMIFS($D$2:$D$7916,$B$2:$B$7916,"Piemonte"))</f>
        <v>1.7713448196528071E-2</v>
      </c>
      <c r="G184" t="b">
        <f>IF(Comuni[[#This Row],[Popolazione2011]]&gt;300000,"MAGGIORE")</f>
        <v>0</v>
      </c>
      <c r="H184">
        <f>100*Comuni[[#This Row],[Popolazione2011]]/(SUMIFS($D$2:$D$7916,$B$2:$B$7916,"Piemonte"))</f>
        <v>1.7713448196528071E-2</v>
      </c>
      <c r="I184" s="1" t="str">
        <f>_xlfn.XLOOKUP(Comuni[[#This Row],[Regione]],Ripartizione_geografica[Regione],Ripartizione_geografica[Ripartizione geografica],,0)</f>
        <v>Nord-ovest</v>
      </c>
      <c r="J184" s="1">
        <f>_xlfn.XLOOKUP(Comuni[[#This Row],[Regione]],Table_0[Regione],Table_0[Totale contagiati],,0)</f>
        <v>1792955</v>
      </c>
      <c r="K184" s="1">
        <f>_xlfn.XLOOKUP(Comuni[[#This Row],[Regione]],Table_0[Regione],Table_0[Guariti],,0)</f>
        <v>1725727</v>
      </c>
      <c r="L184" s="1">
        <f>_xlfn.XLOOKUP(Comuni[[#This Row],[Regione]],Table_0[Regione],Table_0[Deceduti],,0)</f>
        <v>13899</v>
      </c>
    </row>
    <row r="185" spans="1:12" x14ac:dyDescent="0.25">
      <c r="A185" s="1" t="s">
        <v>189</v>
      </c>
      <c r="B185" s="1" t="s">
        <v>8</v>
      </c>
      <c r="C185" s="1" t="s">
        <v>5</v>
      </c>
      <c r="D185">
        <v>607</v>
      </c>
      <c r="E185">
        <f>100*Comuni[[#This Row],[Popolazione2011]]/$D$7916</f>
        <v>1.0591123399761081E-3</v>
      </c>
      <c r="F185">
        <f>100*Comuni[[#This Row],[Popolazione2011]]/(SUMIFS($D$2:$D$7916,$B$2:$B$7916,"Piemonte"))</f>
        <v>1.3909525297920491E-2</v>
      </c>
      <c r="G185" t="b">
        <f>IF(Comuni[[#This Row],[Popolazione2011]]&gt;300000,"MAGGIORE")</f>
        <v>0</v>
      </c>
      <c r="H185">
        <f>100*Comuni[[#This Row],[Popolazione2011]]/(SUMIFS($D$2:$D$7916,$B$2:$B$7916,"Piemonte"))</f>
        <v>1.3909525297920491E-2</v>
      </c>
      <c r="I185" s="1" t="str">
        <f>_xlfn.XLOOKUP(Comuni[[#This Row],[Regione]],Ripartizione_geografica[Regione],Ripartizione_geografica[Ripartizione geografica],,0)</f>
        <v>Nord-ovest</v>
      </c>
      <c r="J185" s="1">
        <f>_xlfn.XLOOKUP(Comuni[[#This Row],[Regione]],Table_0[Regione],Table_0[Totale contagiati],,0)</f>
        <v>1792955</v>
      </c>
      <c r="K185" s="1">
        <f>_xlfn.XLOOKUP(Comuni[[#This Row],[Regione]],Table_0[Regione],Table_0[Guariti],,0)</f>
        <v>1725727</v>
      </c>
      <c r="L185" s="1">
        <f>_xlfn.XLOOKUP(Comuni[[#This Row],[Regione]],Table_0[Regione],Table_0[Deceduti],,0)</f>
        <v>13899</v>
      </c>
    </row>
    <row r="186" spans="1:12" x14ac:dyDescent="0.25">
      <c r="A186" s="1" t="s">
        <v>190</v>
      </c>
      <c r="B186" s="1" t="s">
        <v>8</v>
      </c>
      <c r="C186" s="1" t="s">
        <v>5</v>
      </c>
      <c r="D186">
        <v>14169</v>
      </c>
      <c r="E186">
        <f>100*Comuni[[#This Row],[Popolazione2011]]/$D$7916</f>
        <v>2.4722508641056795E-2</v>
      </c>
      <c r="F186">
        <f>100*Comuni[[#This Row],[Popolazione2011]]/(SUMIFS($D$2:$D$7916,$B$2:$B$7916,"Piemonte"))</f>
        <v>0.32468544307452296</v>
      </c>
      <c r="G186" t="b">
        <f>IF(Comuni[[#This Row],[Popolazione2011]]&gt;300000,"MAGGIORE")</f>
        <v>0</v>
      </c>
      <c r="H186">
        <f>100*Comuni[[#This Row],[Popolazione2011]]/(SUMIFS($D$2:$D$7916,$B$2:$B$7916,"Piemonte"))</f>
        <v>0.32468544307452296</v>
      </c>
      <c r="I186" s="1" t="str">
        <f>_xlfn.XLOOKUP(Comuni[[#This Row],[Regione]],Ripartizione_geografica[Regione],Ripartizione_geografica[Ripartizione geografica],,0)</f>
        <v>Nord-ovest</v>
      </c>
      <c r="J186" s="1">
        <f>_xlfn.XLOOKUP(Comuni[[#This Row],[Regione]],Table_0[Regione],Table_0[Totale contagiati],,0)</f>
        <v>1792955</v>
      </c>
      <c r="K186" s="1">
        <f>_xlfn.XLOOKUP(Comuni[[#This Row],[Regione]],Table_0[Regione],Table_0[Guariti],,0)</f>
        <v>1725727</v>
      </c>
      <c r="L186" s="1">
        <f>_xlfn.XLOOKUP(Comuni[[#This Row],[Regione]],Table_0[Regione],Table_0[Deceduti],,0)</f>
        <v>13899</v>
      </c>
    </row>
    <row r="187" spans="1:12" x14ac:dyDescent="0.25">
      <c r="A187" s="1" t="s">
        <v>191</v>
      </c>
      <c r="B187" s="1" t="s">
        <v>8</v>
      </c>
      <c r="C187" s="1" t="s">
        <v>5</v>
      </c>
      <c r="D187">
        <v>3049</v>
      </c>
      <c r="E187">
        <f>100*Comuni[[#This Row],[Popolazione2011]]/$D$7916</f>
        <v>5.319989332104042E-3</v>
      </c>
      <c r="F187">
        <f>100*Comuni[[#This Row],[Popolazione2011]]/(SUMIFS($D$2:$D$7916,$B$2:$B$7916,"Piemonte"))</f>
        <v>6.9868439264183818E-2</v>
      </c>
      <c r="G187" t="b">
        <f>IF(Comuni[[#This Row],[Popolazione2011]]&gt;300000,"MAGGIORE")</f>
        <v>0</v>
      </c>
      <c r="H187">
        <f>100*Comuni[[#This Row],[Popolazione2011]]/(SUMIFS($D$2:$D$7916,$B$2:$B$7916,"Piemonte"))</f>
        <v>6.9868439264183818E-2</v>
      </c>
      <c r="I187" s="1" t="str">
        <f>_xlfn.XLOOKUP(Comuni[[#This Row],[Regione]],Ripartizione_geografica[Regione],Ripartizione_geografica[Ripartizione geografica],,0)</f>
        <v>Nord-ovest</v>
      </c>
      <c r="J187" s="1">
        <f>_xlfn.XLOOKUP(Comuni[[#This Row],[Regione]],Table_0[Regione],Table_0[Totale contagiati],,0)</f>
        <v>1792955</v>
      </c>
      <c r="K187" s="1">
        <f>_xlfn.XLOOKUP(Comuni[[#This Row],[Regione]],Table_0[Regione],Table_0[Guariti],,0)</f>
        <v>1725727</v>
      </c>
      <c r="L187" s="1">
        <f>_xlfn.XLOOKUP(Comuni[[#This Row],[Regione]],Table_0[Regione],Table_0[Deceduti],,0)</f>
        <v>13899</v>
      </c>
    </row>
    <row r="188" spans="1:12" x14ac:dyDescent="0.25">
      <c r="A188" s="1" t="s">
        <v>192</v>
      </c>
      <c r="B188" s="1" t="s">
        <v>8</v>
      </c>
      <c r="C188" s="1" t="s">
        <v>5</v>
      </c>
      <c r="D188">
        <v>34854</v>
      </c>
      <c r="E188">
        <f>100*Comuni[[#This Row],[Popolazione2011]]/$D$7916</f>
        <v>6.0814335251280507E-2</v>
      </c>
      <c r="F188">
        <f>100*Comuni[[#This Row],[Popolazione2011]]/(SUMIFS($D$2:$D$7916,$B$2:$B$7916,"Piemonte"))</f>
        <v>0.79868631751848573</v>
      </c>
      <c r="G188" t="b">
        <f>IF(Comuni[[#This Row],[Popolazione2011]]&gt;300000,"MAGGIORE")</f>
        <v>0</v>
      </c>
      <c r="H188">
        <f>100*Comuni[[#This Row],[Popolazione2011]]/(SUMIFS($D$2:$D$7916,$B$2:$B$7916,"Piemonte"))</f>
        <v>0.79868631751848573</v>
      </c>
      <c r="I188" s="1" t="str">
        <f>_xlfn.XLOOKUP(Comuni[[#This Row],[Regione]],Ripartizione_geografica[Regione],Ripartizione_geografica[Ripartizione geografica],,0)</f>
        <v>Nord-ovest</v>
      </c>
      <c r="J188" s="1">
        <f>_xlfn.XLOOKUP(Comuni[[#This Row],[Regione]],Table_0[Regione],Table_0[Totale contagiati],,0)</f>
        <v>1792955</v>
      </c>
      <c r="K188" s="1">
        <f>_xlfn.XLOOKUP(Comuni[[#This Row],[Regione]],Table_0[Regione],Table_0[Guariti],,0)</f>
        <v>1725727</v>
      </c>
      <c r="L188" s="1">
        <f>_xlfn.XLOOKUP(Comuni[[#This Row],[Regione]],Table_0[Regione],Table_0[Deceduti],,0)</f>
        <v>13899</v>
      </c>
    </row>
    <row r="189" spans="1:12" x14ac:dyDescent="0.25">
      <c r="A189" s="1" t="s">
        <v>193</v>
      </c>
      <c r="B189" s="1" t="s">
        <v>8</v>
      </c>
      <c r="C189" s="1" t="s">
        <v>5</v>
      </c>
      <c r="D189">
        <v>8481</v>
      </c>
      <c r="E189">
        <f>100*Comuni[[#This Row],[Popolazione2011]]/$D$7916</f>
        <v>1.4797910634822688E-2</v>
      </c>
      <c r="F189">
        <f>100*Comuni[[#This Row],[Popolazione2011]]/(SUMIFS($D$2:$D$7916,$B$2:$B$7916,"Piemonte"))</f>
        <v>0.19434379580175237</v>
      </c>
      <c r="G189" t="b">
        <f>IF(Comuni[[#This Row],[Popolazione2011]]&gt;300000,"MAGGIORE")</f>
        <v>0</v>
      </c>
      <c r="H189">
        <f>100*Comuni[[#This Row],[Popolazione2011]]/(SUMIFS($D$2:$D$7916,$B$2:$B$7916,"Piemonte"))</f>
        <v>0.19434379580175237</v>
      </c>
      <c r="I189" s="1" t="str">
        <f>_xlfn.XLOOKUP(Comuni[[#This Row],[Regione]],Ripartizione_geografica[Regione],Ripartizione_geografica[Ripartizione geografica],,0)</f>
        <v>Nord-ovest</v>
      </c>
      <c r="J189" s="1">
        <f>_xlfn.XLOOKUP(Comuni[[#This Row],[Regione]],Table_0[Regione],Table_0[Totale contagiati],,0)</f>
        <v>1792955</v>
      </c>
      <c r="K189" s="1">
        <f>_xlfn.XLOOKUP(Comuni[[#This Row],[Regione]],Table_0[Regione],Table_0[Guariti],,0)</f>
        <v>1725727</v>
      </c>
      <c r="L189" s="1">
        <f>_xlfn.XLOOKUP(Comuni[[#This Row],[Regione]],Table_0[Regione],Table_0[Deceduti],,0)</f>
        <v>13899</v>
      </c>
    </row>
    <row r="190" spans="1:12" x14ac:dyDescent="0.25">
      <c r="A190" s="1" t="s">
        <v>194</v>
      </c>
      <c r="B190" s="1" t="s">
        <v>8</v>
      </c>
      <c r="C190" s="1" t="s">
        <v>5</v>
      </c>
      <c r="D190">
        <v>3713</v>
      </c>
      <c r="E190">
        <f>100*Comuni[[#This Row],[Popolazione2011]]/$D$7916</f>
        <v>6.4785570318472638E-3</v>
      </c>
      <c r="F190">
        <f>100*Comuni[[#This Row],[Popolazione2011]]/(SUMIFS($D$2:$D$7916,$B$2:$B$7916,"Piemonte"))</f>
        <v>8.5084130858614146E-2</v>
      </c>
      <c r="G190" t="b">
        <f>IF(Comuni[[#This Row],[Popolazione2011]]&gt;300000,"MAGGIORE")</f>
        <v>0</v>
      </c>
      <c r="H190">
        <f>100*Comuni[[#This Row],[Popolazione2011]]/(SUMIFS($D$2:$D$7916,$B$2:$B$7916,"Piemonte"))</f>
        <v>8.5084130858614146E-2</v>
      </c>
      <c r="I190" s="1" t="str">
        <f>_xlfn.XLOOKUP(Comuni[[#This Row],[Regione]],Ripartizione_geografica[Regione],Ripartizione_geografica[Ripartizione geografica],,0)</f>
        <v>Nord-ovest</v>
      </c>
      <c r="J190" s="1">
        <f>_xlfn.XLOOKUP(Comuni[[#This Row],[Regione]],Table_0[Regione],Table_0[Totale contagiati],,0)</f>
        <v>1792955</v>
      </c>
      <c r="K190" s="1">
        <f>_xlfn.XLOOKUP(Comuni[[#This Row],[Regione]],Table_0[Regione],Table_0[Guariti],,0)</f>
        <v>1725727</v>
      </c>
      <c r="L190" s="1">
        <f>_xlfn.XLOOKUP(Comuni[[#This Row],[Regione]],Table_0[Regione],Table_0[Deceduti],,0)</f>
        <v>13899</v>
      </c>
    </row>
    <row r="191" spans="1:12" x14ac:dyDescent="0.25">
      <c r="A191" s="1" t="s">
        <v>195</v>
      </c>
      <c r="B191" s="1" t="s">
        <v>8</v>
      </c>
      <c r="C191" s="1" t="s">
        <v>5</v>
      </c>
      <c r="D191">
        <v>18186</v>
      </c>
      <c r="E191">
        <f>100*Comuni[[#This Row],[Popolazione2011]]/$D$7916</f>
        <v>3.173149425832867E-2</v>
      </c>
      <c r="F191">
        <f>100*Comuni[[#This Row],[Popolazione2011]]/(SUMIFS($D$2:$D$7916,$B$2:$B$7916,"Piemonte"))</f>
        <v>0.41673579418118956</v>
      </c>
      <c r="G191" t="b">
        <f>IF(Comuni[[#This Row],[Popolazione2011]]&gt;300000,"MAGGIORE")</f>
        <v>0</v>
      </c>
      <c r="H191">
        <f>100*Comuni[[#This Row],[Popolazione2011]]/(SUMIFS($D$2:$D$7916,$B$2:$B$7916,"Piemonte"))</f>
        <v>0.41673579418118956</v>
      </c>
      <c r="I191" s="1" t="str">
        <f>_xlfn.XLOOKUP(Comuni[[#This Row],[Regione]],Ripartizione_geografica[Regione],Ripartizione_geografica[Ripartizione geografica],,0)</f>
        <v>Nord-ovest</v>
      </c>
      <c r="J191" s="1">
        <f>_xlfn.XLOOKUP(Comuni[[#This Row],[Regione]],Table_0[Regione],Table_0[Totale contagiati],,0)</f>
        <v>1792955</v>
      </c>
      <c r="K191" s="1">
        <f>_xlfn.XLOOKUP(Comuni[[#This Row],[Regione]],Table_0[Regione],Table_0[Guariti],,0)</f>
        <v>1725727</v>
      </c>
      <c r="L191" s="1">
        <f>_xlfn.XLOOKUP(Comuni[[#This Row],[Regione]],Table_0[Regione],Table_0[Deceduti],,0)</f>
        <v>13899</v>
      </c>
    </row>
    <row r="192" spans="1:12" x14ac:dyDescent="0.25">
      <c r="A192" s="1" t="s">
        <v>196</v>
      </c>
      <c r="B192" s="1" t="s">
        <v>8</v>
      </c>
      <c r="C192" s="1" t="s">
        <v>5</v>
      </c>
      <c r="D192">
        <v>3450</v>
      </c>
      <c r="E192">
        <f>100*Comuni[[#This Row],[Popolazione2011]]/$D$7916</f>
        <v>6.0196665122200536E-3</v>
      </c>
      <c r="F192">
        <f>100*Comuni[[#This Row],[Popolazione2011]]/(SUMIFS($D$2:$D$7916,$B$2:$B$7916,"Piemonte"))</f>
        <v>7.905743373612141E-2</v>
      </c>
      <c r="G192" t="b">
        <f>IF(Comuni[[#This Row],[Popolazione2011]]&gt;300000,"MAGGIORE")</f>
        <v>0</v>
      </c>
      <c r="H192">
        <f>100*Comuni[[#This Row],[Popolazione2011]]/(SUMIFS($D$2:$D$7916,$B$2:$B$7916,"Piemonte"))</f>
        <v>7.905743373612141E-2</v>
      </c>
      <c r="I192" s="1" t="str">
        <f>_xlfn.XLOOKUP(Comuni[[#This Row],[Regione]],Ripartizione_geografica[Regione],Ripartizione_geografica[Ripartizione geografica],,0)</f>
        <v>Nord-ovest</v>
      </c>
      <c r="J192" s="1">
        <f>_xlfn.XLOOKUP(Comuni[[#This Row],[Regione]],Table_0[Regione],Table_0[Totale contagiati],,0)</f>
        <v>1792955</v>
      </c>
      <c r="K192" s="1">
        <f>_xlfn.XLOOKUP(Comuni[[#This Row],[Regione]],Table_0[Regione],Table_0[Guariti],,0)</f>
        <v>1725727</v>
      </c>
      <c r="L192" s="1">
        <f>_xlfn.XLOOKUP(Comuni[[#This Row],[Regione]],Table_0[Regione],Table_0[Deceduti],,0)</f>
        <v>13899</v>
      </c>
    </row>
    <row r="193" spans="1:12" x14ac:dyDescent="0.25">
      <c r="A193" s="1" t="s">
        <v>197</v>
      </c>
      <c r="B193" s="1" t="s">
        <v>8</v>
      </c>
      <c r="C193" s="1" t="s">
        <v>5</v>
      </c>
      <c r="D193">
        <v>1378</v>
      </c>
      <c r="E193">
        <f>100*Comuni[[#This Row],[Popolazione2011]]/$D$7916</f>
        <v>2.404376943141807E-3</v>
      </c>
      <c r="F193">
        <f>100*Comuni[[#This Row],[Popolazione2011]]/(SUMIFS($D$2:$D$7916,$B$2:$B$7916,"Piemonte"))</f>
        <v>3.1577143098079796E-2</v>
      </c>
      <c r="G193" t="b">
        <f>IF(Comuni[[#This Row],[Popolazione2011]]&gt;300000,"MAGGIORE")</f>
        <v>0</v>
      </c>
      <c r="H193">
        <f>100*Comuni[[#This Row],[Popolazione2011]]/(SUMIFS($D$2:$D$7916,$B$2:$B$7916,"Piemonte"))</f>
        <v>3.1577143098079796E-2</v>
      </c>
      <c r="I193" s="1" t="str">
        <f>_xlfn.XLOOKUP(Comuni[[#This Row],[Regione]],Ripartizione_geografica[Regione],Ripartizione_geografica[Ripartizione geografica],,0)</f>
        <v>Nord-ovest</v>
      </c>
      <c r="J193" s="1">
        <f>_xlfn.XLOOKUP(Comuni[[#This Row],[Regione]],Table_0[Regione],Table_0[Totale contagiati],,0)</f>
        <v>1792955</v>
      </c>
      <c r="K193" s="1">
        <f>_xlfn.XLOOKUP(Comuni[[#This Row],[Regione]],Table_0[Regione],Table_0[Guariti],,0)</f>
        <v>1725727</v>
      </c>
      <c r="L193" s="1">
        <f>_xlfn.XLOOKUP(Comuni[[#This Row],[Regione]],Table_0[Regione],Table_0[Deceduti],,0)</f>
        <v>13899</v>
      </c>
    </row>
    <row r="194" spans="1:12" x14ac:dyDescent="0.25">
      <c r="A194" s="1" t="s">
        <v>198</v>
      </c>
      <c r="B194" s="1" t="s">
        <v>8</v>
      </c>
      <c r="C194" s="1" t="s">
        <v>5</v>
      </c>
      <c r="D194">
        <v>10220</v>
      </c>
      <c r="E194">
        <f>100*Comuni[[#This Row],[Popolazione2011]]/$D$7916</f>
        <v>1.7832171523156217E-2</v>
      </c>
      <c r="F194">
        <f>100*Comuni[[#This Row],[Popolazione2011]]/(SUMIFS($D$2:$D$7916,$B$2:$B$7916,"Piemonte"))</f>
        <v>0.23419332544439445</v>
      </c>
      <c r="G194" t="b">
        <f>IF(Comuni[[#This Row],[Popolazione2011]]&gt;300000,"MAGGIORE")</f>
        <v>0</v>
      </c>
      <c r="H194">
        <f>100*Comuni[[#This Row],[Popolazione2011]]/(SUMIFS($D$2:$D$7916,$B$2:$B$7916,"Piemonte"))</f>
        <v>0.23419332544439445</v>
      </c>
      <c r="I194" s="1" t="str">
        <f>_xlfn.XLOOKUP(Comuni[[#This Row],[Regione]],Ripartizione_geografica[Regione],Ripartizione_geografica[Ripartizione geografica],,0)</f>
        <v>Nord-ovest</v>
      </c>
      <c r="J194" s="1">
        <f>_xlfn.XLOOKUP(Comuni[[#This Row],[Regione]],Table_0[Regione],Table_0[Totale contagiati],,0)</f>
        <v>1792955</v>
      </c>
      <c r="K194" s="1">
        <f>_xlfn.XLOOKUP(Comuni[[#This Row],[Regione]],Table_0[Regione],Table_0[Guariti],,0)</f>
        <v>1725727</v>
      </c>
      <c r="L194" s="1">
        <f>_xlfn.XLOOKUP(Comuni[[#This Row],[Regione]],Table_0[Regione],Table_0[Deceduti],,0)</f>
        <v>13899</v>
      </c>
    </row>
    <row r="195" spans="1:12" x14ac:dyDescent="0.25">
      <c r="A195" s="1" t="s">
        <v>199</v>
      </c>
      <c r="B195" s="1" t="s">
        <v>8</v>
      </c>
      <c r="C195" s="1" t="s">
        <v>5</v>
      </c>
      <c r="D195">
        <v>1068</v>
      </c>
      <c r="E195">
        <f>100*Comuni[[#This Row],[Popolazione2011]]/$D$7916</f>
        <v>1.8634793724785557E-3</v>
      </c>
      <c r="F195">
        <f>100*Comuni[[#This Row],[Popolazione2011]]/(SUMIFS($D$2:$D$7916,$B$2:$B$7916,"Piemonte"))</f>
        <v>2.4473431660921061E-2</v>
      </c>
      <c r="G195" t="b">
        <f>IF(Comuni[[#This Row],[Popolazione2011]]&gt;300000,"MAGGIORE")</f>
        <v>0</v>
      </c>
      <c r="H195">
        <f>100*Comuni[[#This Row],[Popolazione2011]]/(SUMIFS($D$2:$D$7916,$B$2:$B$7916,"Piemonte"))</f>
        <v>2.4473431660921061E-2</v>
      </c>
      <c r="I195" s="1" t="str">
        <f>_xlfn.XLOOKUP(Comuni[[#This Row],[Regione]],Ripartizione_geografica[Regione],Ripartizione_geografica[Ripartizione geografica],,0)</f>
        <v>Nord-ovest</v>
      </c>
      <c r="J195" s="1">
        <f>_xlfn.XLOOKUP(Comuni[[#This Row],[Regione]],Table_0[Regione],Table_0[Totale contagiati],,0)</f>
        <v>1792955</v>
      </c>
      <c r="K195" s="1">
        <f>_xlfn.XLOOKUP(Comuni[[#This Row],[Regione]],Table_0[Regione],Table_0[Guariti],,0)</f>
        <v>1725727</v>
      </c>
      <c r="L195" s="1">
        <f>_xlfn.XLOOKUP(Comuni[[#This Row],[Regione]],Table_0[Regione],Table_0[Deceduti],,0)</f>
        <v>13899</v>
      </c>
    </row>
    <row r="196" spans="1:12" x14ac:dyDescent="0.25">
      <c r="A196" s="1" t="s">
        <v>200</v>
      </c>
      <c r="B196" s="1" t="s">
        <v>8</v>
      </c>
      <c r="C196" s="1" t="s">
        <v>5</v>
      </c>
      <c r="D196">
        <v>3676</v>
      </c>
      <c r="E196">
        <f>100*Comuni[[#This Row],[Popolazione2011]]/$D$7916</f>
        <v>6.4139982895422953E-3</v>
      </c>
      <c r="F196">
        <f>100*Comuni[[#This Row],[Popolazione2011]]/(SUMIFS($D$2:$D$7916,$B$2:$B$7916,"Piemonte"))</f>
        <v>8.4236268525791969E-2</v>
      </c>
      <c r="G196" t="b">
        <f>IF(Comuni[[#This Row],[Popolazione2011]]&gt;300000,"MAGGIORE")</f>
        <v>0</v>
      </c>
      <c r="H196">
        <f>100*Comuni[[#This Row],[Popolazione2011]]/(SUMIFS($D$2:$D$7916,$B$2:$B$7916,"Piemonte"))</f>
        <v>8.4236268525791969E-2</v>
      </c>
      <c r="I196" s="1" t="str">
        <f>_xlfn.XLOOKUP(Comuni[[#This Row],[Regione]],Ripartizione_geografica[Regione],Ripartizione_geografica[Ripartizione geografica],,0)</f>
        <v>Nord-ovest</v>
      </c>
      <c r="J196" s="1">
        <f>_xlfn.XLOOKUP(Comuni[[#This Row],[Regione]],Table_0[Regione],Table_0[Totale contagiati],,0)</f>
        <v>1792955</v>
      </c>
      <c r="K196" s="1">
        <f>_xlfn.XLOOKUP(Comuni[[#This Row],[Regione]],Table_0[Regione],Table_0[Guariti],,0)</f>
        <v>1725727</v>
      </c>
      <c r="L196" s="1">
        <f>_xlfn.XLOOKUP(Comuni[[#This Row],[Regione]],Table_0[Regione],Table_0[Deceduti],,0)</f>
        <v>13899</v>
      </c>
    </row>
    <row r="197" spans="1:12" x14ac:dyDescent="0.25">
      <c r="A197" s="1" t="s">
        <v>201</v>
      </c>
      <c r="B197" s="1" t="s">
        <v>8</v>
      </c>
      <c r="C197" s="1" t="s">
        <v>5</v>
      </c>
      <c r="D197">
        <v>1113</v>
      </c>
      <c r="E197">
        <f>100*Comuni[[#This Row],[Popolazione2011]]/$D$7916</f>
        <v>1.9419967617683826E-3</v>
      </c>
      <c r="F197">
        <f>100*Comuni[[#This Row],[Popolazione2011]]/(SUMIFS($D$2:$D$7916,$B$2:$B$7916,"Piemonte"))</f>
        <v>2.55046155792183E-2</v>
      </c>
      <c r="G197" t="b">
        <f>IF(Comuni[[#This Row],[Popolazione2011]]&gt;300000,"MAGGIORE")</f>
        <v>0</v>
      </c>
      <c r="H197">
        <f>100*Comuni[[#This Row],[Popolazione2011]]/(SUMIFS($D$2:$D$7916,$B$2:$B$7916,"Piemonte"))</f>
        <v>2.55046155792183E-2</v>
      </c>
      <c r="I197" s="1" t="str">
        <f>_xlfn.XLOOKUP(Comuni[[#This Row],[Regione]],Ripartizione_geografica[Regione],Ripartizione_geografica[Ripartizione geografica],,0)</f>
        <v>Nord-ovest</v>
      </c>
      <c r="J197" s="1">
        <f>_xlfn.XLOOKUP(Comuni[[#This Row],[Regione]],Table_0[Regione],Table_0[Totale contagiati],,0)</f>
        <v>1792955</v>
      </c>
      <c r="K197" s="1">
        <f>_xlfn.XLOOKUP(Comuni[[#This Row],[Regione]],Table_0[Regione],Table_0[Guariti],,0)</f>
        <v>1725727</v>
      </c>
      <c r="L197" s="1">
        <f>_xlfn.XLOOKUP(Comuni[[#This Row],[Regione]],Table_0[Regione],Table_0[Deceduti],,0)</f>
        <v>13899</v>
      </c>
    </row>
    <row r="198" spans="1:12" x14ac:dyDescent="0.25">
      <c r="A198" s="1" t="s">
        <v>202</v>
      </c>
      <c r="B198" s="1" t="s">
        <v>8</v>
      </c>
      <c r="C198" s="1" t="s">
        <v>5</v>
      </c>
      <c r="D198">
        <v>724</v>
      </c>
      <c r="E198">
        <f>100*Comuni[[#This Row],[Popolazione2011]]/$D$7916</f>
        <v>1.2632575521296576E-3</v>
      </c>
      <c r="F198">
        <f>100*Comuni[[#This Row],[Popolazione2011]]/(SUMIFS($D$2:$D$7916,$B$2:$B$7916,"Piemonte"))</f>
        <v>1.6590603485493304E-2</v>
      </c>
      <c r="G198" t="b">
        <f>IF(Comuni[[#This Row],[Popolazione2011]]&gt;300000,"MAGGIORE")</f>
        <v>0</v>
      </c>
      <c r="H198">
        <f>100*Comuni[[#This Row],[Popolazione2011]]/(SUMIFS($D$2:$D$7916,$B$2:$B$7916,"Piemonte"))</f>
        <v>1.6590603485493304E-2</v>
      </c>
      <c r="I198" s="1" t="str">
        <f>_xlfn.XLOOKUP(Comuni[[#This Row],[Regione]],Ripartizione_geografica[Regione],Ripartizione_geografica[Ripartizione geografica],,0)</f>
        <v>Nord-ovest</v>
      </c>
      <c r="J198" s="1">
        <f>_xlfn.XLOOKUP(Comuni[[#This Row],[Regione]],Table_0[Regione],Table_0[Totale contagiati],,0)</f>
        <v>1792955</v>
      </c>
      <c r="K198" s="1">
        <f>_xlfn.XLOOKUP(Comuni[[#This Row],[Regione]],Table_0[Regione],Table_0[Guariti],,0)</f>
        <v>1725727</v>
      </c>
      <c r="L198" s="1">
        <f>_xlfn.XLOOKUP(Comuni[[#This Row],[Regione]],Table_0[Regione],Table_0[Deceduti],,0)</f>
        <v>13899</v>
      </c>
    </row>
    <row r="199" spans="1:12" x14ac:dyDescent="0.25">
      <c r="A199" s="1" t="s">
        <v>203</v>
      </c>
      <c r="B199" s="1" t="s">
        <v>8</v>
      </c>
      <c r="C199" s="1" t="s">
        <v>5</v>
      </c>
      <c r="D199">
        <v>272</v>
      </c>
      <c r="E199">
        <f>100*Comuni[[#This Row],[Popolazione2011]]/$D$7916</f>
        <v>4.7459399748517528E-4</v>
      </c>
      <c r="F199">
        <f>100*Comuni[[#This Row],[Popolazione2011]]/(SUMIFS($D$2:$D$7916,$B$2:$B$7916,"Piemonte"))</f>
        <v>6.2329339061521806E-3</v>
      </c>
      <c r="G199" t="b">
        <f>IF(Comuni[[#This Row],[Popolazione2011]]&gt;300000,"MAGGIORE")</f>
        <v>0</v>
      </c>
      <c r="H199">
        <f>100*Comuni[[#This Row],[Popolazione2011]]/(SUMIFS($D$2:$D$7916,$B$2:$B$7916,"Piemonte"))</f>
        <v>6.2329339061521806E-3</v>
      </c>
      <c r="I199" s="1" t="str">
        <f>_xlfn.XLOOKUP(Comuni[[#This Row],[Regione]],Ripartizione_geografica[Regione],Ripartizione_geografica[Ripartizione geografica],,0)</f>
        <v>Nord-ovest</v>
      </c>
      <c r="J199" s="1">
        <f>_xlfn.XLOOKUP(Comuni[[#This Row],[Regione]],Table_0[Regione],Table_0[Totale contagiati],,0)</f>
        <v>1792955</v>
      </c>
      <c r="K199" s="1">
        <f>_xlfn.XLOOKUP(Comuni[[#This Row],[Regione]],Table_0[Regione],Table_0[Guariti],,0)</f>
        <v>1725727</v>
      </c>
      <c r="L199" s="1">
        <f>_xlfn.XLOOKUP(Comuni[[#This Row],[Regione]],Table_0[Regione],Table_0[Deceduti],,0)</f>
        <v>13899</v>
      </c>
    </row>
    <row r="200" spans="1:12" x14ac:dyDescent="0.25">
      <c r="A200" s="1" t="s">
        <v>204</v>
      </c>
      <c r="B200" s="1" t="s">
        <v>8</v>
      </c>
      <c r="C200" s="1" t="s">
        <v>5</v>
      </c>
      <c r="D200">
        <v>1945</v>
      </c>
      <c r="E200">
        <f>100*Comuni[[#This Row],[Popolazione2011]]/$D$7916</f>
        <v>3.3936960481936247E-3</v>
      </c>
      <c r="F200">
        <f>100*Comuni[[#This Row],[Popolazione2011]]/(SUMIFS($D$2:$D$7916,$B$2:$B$7916,"Piemonte"))</f>
        <v>4.4570060468624967E-2</v>
      </c>
      <c r="G200" t="b">
        <f>IF(Comuni[[#This Row],[Popolazione2011]]&gt;300000,"MAGGIORE")</f>
        <v>0</v>
      </c>
      <c r="H200">
        <f>100*Comuni[[#This Row],[Popolazione2011]]/(SUMIFS($D$2:$D$7916,$B$2:$B$7916,"Piemonte"))</f>
        <v>4.4570060468624967E-2</v>
      </c>
      <c r="I200" s="1" t="str">
        <f>_xlfn.XLOOKUP(Comuni[[#This Row],[Regione]],Ripartizione_geografica[Regione],Ripartizione_geografica[Ripartizione geografica],,0)</f>
        <v>Nord-ovest</v>
      </c>
      <c r="J200" s="1">
        <f>_xlfn.XLOOKUP(Comuni[[#This Row],[Regione]],Table_0[Regione],Table_0[Totale contagiati],,0)</f>
        <v>1792955</v>
      </c>
      <c r="K200" s="1">
        <f>_xlfn.XLOOKUP(Comuni[[#This Row],[Regione]],Table_0[Regione],Table_0[Guariti],,0)</f>
        <v>1725727</v>
      </c>
      <c r="L200" s="1">
        <f>_xlfn.XLOOKUP(Comuni[[#This Row],[Regione]],Table_0[Regione],Table_0[Deceduti],,0)</f>
        <v>13899</v>
      </c>
    </row>
    <row r="201" spans="1:12" x14ac:dyDescent="0.25">
      <c r="A201" s="1" t="s">
        <v>205</v>
      </c>
      <c r="B201" s="1" t="s">
        <v>8</v>
      </c>
      <c r="C201" s="1" t="s">
        <v>5</v>
      </c>
      <c r="D201">
        <v>242</v>
      </c>
      <c r="E201">
        <f>100*Comuni[[#This Row],[Popolazione2011]]/$D$7916</f>
        <v>4.2224907129195739E-4</v>
      </c>
      <c r="F201">
        <f>100*Comuni[[#This Row],[Popolazione2011]]/(SUMIFS($D$2:$D$7916,$B$2:$B$7916,"Piemonte"))</f>
        <v>5.5454779606206898E-3</v>
      </c>
      <c r="G201" t="b">
        <f>IF(Comuni[[#This Row],[Popolazione2011]]&gt;300000,"MAGGIORE")</f>
        <v>0</v>
      </c>
      <c r="H201">
        <f>100*Comuni[[#This Row],[Popolazione2011]]/(SUMIFS($D$2:$D$7916,$B$2:$B$7916,"Piemonte"))</f>
        <v>5.5454779606206898E-3</v>
      </c>
      <c r="I201" s="1" t="str">
        <f>_xlfn.XLOOKUP(Comuni[[#This Row],[Regione]],Ripartizione_geografica[Regione],Ripartizione_geografica[Ripartizione geografica],,0)</f>
        <v>Nord-ovest</v>
      </c>
      <c r="J201" s="1">
        <f>_xlfn.XLOOKUP(Comuni[[#This Row],[Regione]],Table_0[Regione],Table_0[Totale contagiati],,0)</f>
        <v>1792955</v>
      </c>
      <c r="K201" s="1">
        <f>_xlfn.XLOOKUP(Comuni[[#This Row],[Regione]],Table_0[Regione],Table_0[Guariti],,0)</f>
        <v>1725727</v>
      </c>
      <c r="L201" s="1">
        <f>_xlfn.XLOOKUP(Comuni[[#This Row],[Regione]],Table_0[Regione],Table_0[Deceduti],,0)</f>
        <v>13899</v>
      </c>
    </row>
    <row r="202" spans="1:12" x14ac:dyDescent="0.25">
      <c r="A202" s="1" t="s">
        <v>206</v>
      </c>
      <c r="B202" s="1" t="s">
        <v>8</v>
      </c>
      <c r="C202" s="1" t="s">
        <v>5</v>
      </c>
      <c r="D202">
        <v>1289</v>
      </c>
      <c r="E202">
        <f>100*Comuni[[#This Row],[Popolazione2011]]/$D$7916</f>
        <v>2.2490869954352607E-3</v>
      </c>
      <c r="F202">
        <f>100*Comuni[[#This Row],[Popolazione2011]]/(SUMIFS($D$2:$D$7916,$B$2:$B$7916,"Piemonte"))</f>
        <v>2.953769045966971E-2</v>
      </c>
      <c r="G202" t="b">
        <f>IF(Comuni[[#This Row],[Popolazione2011]]&gt;300000,"MAGGIORE")</f>
        <v>0</v>
      </c>
      <c r="H202">
        <f>100*Comuni[[#This Row],[Popolazione2011]]/(SUMIFS($D$2:$D$7916,$B$2:$B$7916,"Piemonte"))</f>
        <v>2.953769045966971E-2</v>
      </c>
      <c r="I202" s="1" t="str">
        <f>_xlfn.XLOOKUP(Comuni[[#This Row],[Regione]],Ripartizione_geografica[Regione],Ripartizione_geografica[Ripartizione geografica],,0)</f>
        <v>Nord-ovest</v>
      </c>
      <c r="J202" s="1">
        <f>_xlfn.XLOOKUP(Comuni[[#This Row],[Regione]],Table_0[Regione],Table_0[Totale contagiati],,0)</f>
        <v>1792955</v>
      </c>
      <c r="K202" s="1">
        <f>_xlfn.XLOOKUP(Comuni[[#This Row],[Regione]],Table_0[Regione],Table_0[Guariti],,0)</f>
        <v>1725727</v>
      </c>
      <c r="L202" s="1">
        <f>_xlfn.XLOOKUP(Comuni[[#This Row],[Regione]],Table_0[Regione],Table_0[Deceduti],,0)</f>
        <v>13899</v>
      </c>
    </row>
    <row r="203" spans="1:12" x14ac:dyDescent="0.25">
      <c r="A203" s="1" t="s">
        <v>207</v>
      </c>
      <c r="B203" s="1" t="s">
        <v>8</v>
      </c>
      <c r="C203" s="1" t="s">
        <v>5</v>
      </c>
      <c r="D203">
        <v>781</v>
      </c>
      <c r="E203">
        <f>100*Comuni[[#This Row],[Popolazione2011]]/$D$7916</f>
        <v>1.3627129118967717E-3</v>
      </c>
      <c r="F203">
        <f>100*Comuni[[#This Row],[Popolazione2011]]/(SUMIFS($D$2:$D$7916,$B$2:$B$7916,"Piemonte"))</f>
        <v>1.7896769782003136E-2</v>
      </c>
      <c r="G203" t="b">
        <f>IF(Comuni[[#This Row],[Popolazione2011]]&gt;300000,"MAGGIORE")</f>
        <v>0</v>
      </c>
      <c r="H203">
        <f>100*Comuni[[#This Row],[Popolazione2011]]/(SUMIFS($D$2:$D$7916,$B$2:$B$7916,"Piemonte"))</f>
        <v>1.7896769782003136E-2</v>
      </c>
      <c r="I203" s="1" t="str">
        <f>_xlfn.XLOOKUP(Comuni[[#This Row],[Regione]],Ripartizione_geografica[Regione],Ripartizione_geografica[Ripartizione geografica],,0)</f>
        <v>Nord-ovest</v>
      </c>
      <c r="J203" s="1">
        <f>_xlfn.XLOOKUP(Comuni[[#This Row],[Regione]],Table_0[Regione],Table_0[Totale contagiati],,0)</f>
        <v>1792955</v>
      </c>
      <c r="K203" s="1">
        <f>_xlfn.XLOOKUP(Comuni[[#This Row],[Regione]],Table_0[Regione],Table_0[Guariti],,0)</f>
        <v>1725727</v>
      </c>
      <c r="L203" s="1">
        <f>_xlfn.XLOOKUP(Comuni[[#This Row],[Regione]],Table_0[Regione],Table_0[Deceduti],,0)</f>
        <v>13899</v>
      </c>
    </row>
    <row r="204" spans="1:12" x14ac:dyDescent="0.25">
      <c r="A204" s="1" t="s">
        <v>208</v>
      </c>
      <c r="B204" s="1" t="s">
        <v>8</v>
      </c>
      <c r="C204" s="1" t="s">
        <v>5</v>
      </c>
      <c r="D204">
        <v>548</v>
      </c>
      <c r="E204">
        <f>100*Comuni[[#This Row],[Popolazione2011]]/$D$7916</f>
        <v>9.5616731846277954E-4</v>
      </c>
      <c r="F204">
        <f>100*Comuni[[#This Row],[Popolazione2011]]/(SUMIFS($D$2:$D$7916,$B$2:$B$7916,"Piemonte"))</f>
        <v>1.2557528605041893E-2</v>
      </c>
      <c r="G204" t="b">
        <f>IF(Comuni[[#This Row],[Popolazione2011]]&gt;300000,"MAGGIORE")</f>
        <v>0</v>
      </c>
      <c r="H204">
        <f>100*Comuni[[#This Row],[Popolazione2011]]/(SUMIFS($D$2:$D$7916,$B$2:$B$7916,"Piemonte"))</f>
        <v>1.2557528605041893E-2</v>
      </c>
      <c r="I204" s="1" t="str">
        <f>_xlfn.XLOOKUP(Comuni[[#This Row],[Regione]],Ripartizione_geografica[Regione],Ripartizione_geografica[Ripartizione geografica],,0)</f>
        <v>Nord-ovest</v>
      </c>
      <c r="J204" s="1">
        <f>_xlfn.XLOOKUP(Comuni[[#This Row],[Regione]],Table_0[Regione],Table_0[Totale contagiati],,0)</f>
        <v>1792955</v>
      </c>
      <c r="K204" s="1">
        <f>_xlfn.XLOOKUP(Comuni[[#This Row],[Regione]],Table_0[Regione],Table_0[Guariti],,0)</f>
        <v>1725727</v>
      </c>
      <c r="L204" s="1">
        <f>_xlfn.XLOOKUP(Comuni[[#This Row],[Regione]],Table_0[Regione],Table_0[Deceduti],,0)</f>
        <v>13899</v>
      </c>
    </row>
    <row r="205" spans="1:12" x14ac:dyDescent="0.25">
      <c r="A205" s="1" t="s">
        <v>209</v>
      </c>
      <c r="B205" s="1" t="s">
        <v>8</v>
      </c>
      <c r="C205" s="1" t="s">
        <v>5</v>
      </c>
      <c r="D205">
        <v>331</v>
      </c>
      <c r="E205">
        <f>100*Comuni[[#This Row],[Popolazione2011]]/$D$7916</f>
        <v>5.7753901899850369E-4</v>
      </c>
      <c r="F205">
        <f>100*Comuni[[#This Row],[Popolazione2011]]/(SUMIFS($D$2:$D$7916,$B$2:$B$7916,"Piemonte"))</f>
        <v>7.5849305990307791E-3</v>
      </c>
      <c r="G205" t="b">
        <f>IF(Comuni[[#This Row],[Popolazione2011]]&gt;300000,"MAGGIORE")</f>
        <v>0</v>
      </c>
      <c r="H205">
        <f>100*Comuni[[#This Row],[Popolazione2011]]/(SUMIFS($D$2:$D$7916,$B$2:$B$7916,"Piemonte"))</f>
        <v>7.5849305990307791E-3</v>
      </c>
      <c r="I205" s="1" t="str">
        <f>_xlfn.XLOOKUP(Comuni[[#This Row],[Regione]],Ripartizione_geografica[Regione],Ripartizione_geografica[Ripartizione geografica],,0)</f>
        <v>Nord-ovest</v>
      </c>
      <c r="J205" s="1">
        <f>_xlfn.XLOOKUP(Comuni[[#This Row],[Regione]],Table_0[Regione],Table_0[Totale contagiati],,0)</f>
        <v>1792955</v>
      </c>
      <c r="K205" s="1">
        <f>_xlfn.XLOOKUP(Comuni[[#This Row],[Regione]],Table_0[Regione],Table_0[Guariti],,0)</f>
        <v>1725727</v>
      </c>
      <c r="L205" s="1">
        <f>_xlfn.XLOOKUP(Comuni[[#This Row],[Regione]],Table_0[Regione],Table_0[Deceduti],,0)</f>
        <v>13899</v>
      </c>
    </row>
    <row r="206" spans="1:12" x14ac:dyDescent="0.25">
      <c r="A206" s="1" t="s">
        <v>210</v>
      </c>
      <c r="B206" s="1" t="s">
        <v>8</v>
      </c>
      <c r="C206" s="1" t="s">
        <v>5</v>
      </c>
      <c r="D206">
        <v>359</v>
      </c>
      <c r="E206">
        <f>100*Comuni[[#This Row],[Popolazione2011]]/$D$7916</f>
        <v>6.2639428344550704E-4</v>
      </c>
      <c r="F206">
        <f>100*Comuni[[#This Row],[Popolazione2011]]/(SUMIFS($D$2:$D$7916,$B$2:$B$7916,"Piemonte"))</f>
        <v>8.2265561481935038E-3</v>
      </c>
      <c r="G206" t="b">
        <f>IF(Comuni[[#This Row],[Popolazione2011]]&gt;300000,"MAGGIORE")</f>
        <v>0</v>
      </c>
      <c r="H206">
        <f>100*Comuni[[#This Row],[Popolazione2011]]/(SUMIFS($D$2:$D$7916,$B$2:$B$7916,"Piemonte"))</f>
        <v>8.2265561481935038E-3</v>
      </c>
      <c r="I206" s="1" t="str">
        <f>_xlfn.XLOOKUP(Comuni[[#This Row],[Regione]],Ripartizione_geografica[Regione],Ripartizione_geografica[Ripartizione geografica],,0)</f>
        <v>Nord-ovest</v>
      </c>
      <c r="J206" s="1">
        <f>_xlfn.XLOOKUP(Comuni[[#This Row],[Regione]],Table_0[Regione],Table_0[Totale contagiati],,0)</f>
        <v>1792955</v>
      </c>
      <c r="K206" s="1">
        <f>_xlfn.XLOOKUP(Comuni[[#This Row],[Regione]],Table_0[Regione],Table_0[Guariti],,0)</f>
        <v>1725727</v>
      </c>
      <c r="L206" s="1">
        <f>_xlfn.XLOOKUP(Comuni[[#This Row],[Regione]],Table_0[Regione],Table_0[Deceduti],,0)</f>
        <v>13899</v>
      </c>
    </row>
    <row r="207" spans="1:12" x14ac:dyDescent="0.25">
      <c r="A207" s="1" t="s">
        <v>211</v>
      </c>
      <c r="B207" s="1" t="s">
        <v>8</v>
      </c>
      <c r="C207" s="1" t="s">
        <v>5</v>
      </c>
      <c r="D207">
        <v>1048</v>
      </c>
      <c r="E207">
        <f>100*Comuni[[#This Row],[Popolazione2011]]/$D$7916</f>
        <v>1.8285827550164105E-3</v>
      </c>
      <c r="F207">
        <f>100*Comuni[[#This Row],[Popolazione2011]]/(SUMIFS($D$2:$D$7916,$B$2:$B$7916,"Piemonte"))</f>
        <v>2.4015127697233404E-2</v>
      </c>
      <c r="G207" t="b">
        <f>IF(Comuni[[#This Row],[Popolazione2011]]&gt;300000,"MAGGIORE")</f>
        <v>0</v>
      </c>
      <c r="H207">
        <f>100*Comuni[[#This Row],[Popolazione2011]]/(SUMIFS($D$2:$D$7916,$B$2:$B$7916,"Piemonte"))</f>
        <v>2.4015127697233404E-2</v>
      </c>
      <c r="I207" s="1" t="str">
        <f>_xlfn.XLOOKUP(Comuni[[#This Row],[Regione]],Ripartizione_geografica[Regione],Ripartizione_geografica[Ripartizione geografica],,0)</f>
        <v>Nord-ovest</v>
      </c>
      <c r="J207" s="1">
        <f>_xlfn.XLOOKUP(Comuni[[#This Row],[Regione]],Table_0[Regione],Table_0[Totale contagiati],,0)</f>
        <v>1792955</v>
      </c>
      <c r="K207" s="1">
        <f>_xlfn.XLOOKUP(Comuni[[#This Row],[Regione]],Table_0[Regione],Table_0[Guariti],,0)</f>
        <v>1725727</v>
      </c>
      <c r="L207" s="1">
        <f>_xlfn.XLOOKUP(Comuni[[#This Row],[Regione]],Table_0[Regione],Table_0[Deceduti],,0)</f>
        <v>13899</v>
      </c>
    </row>
    <row r="208" spans="1:12" x14ac:dyDescent="0.25">
      <c r="A208" s="1" t="s">
        <v>212</v>
      </c>
      <c r="B208" s="1" t="s">
        <v>8</v>
      </c>
      <c r="C208" s="1" t="s">
        <v>5</v>
      </c>
      <c r="D208">
        <v>1689</v>
      </c>
      <c r="E208">
        <f>100*Comuni[[#This Row],[Popolazione2011]]/$D$7916</f>
        <v>2.9470193446781657E-3</v>
      </c>
      <c r="F208">
        <f>100*Comuni[[#This Row],[Popolazione2011]]/(SUMIFS($D$2:$D$7916,$B$2:$B$7916,"Piemonte"))</f>
        <v>3.8703769733422919E-2</v>
      </c>
      <c r="G208" t="b">
        <f>IF(Comuni[[#This Row],[Popolazione2011]]&gt;300000,"MAGGIORE")</f>
        <v>0</v>
      </c>
      <c r="H208">
        <f>100*Comuni[[#This Row],[Popolazione2011]]/(SUMIFS($D$2:$D$7916,$B$2:$B$7916,"Piemonte"))</f>
        <v>3.8703769733422919E-2</v>
      </c>
      <c r="I208" s="1" t="str">
        <f>_xlfn.XLOOKUP(Comuni[[#This Row],[Regione]],Ripartizione_geografica[Regione],Ripartizione_geografica[Ripartizione geografica],,0)</f>
        <v>Nord-ovest</v>
      </c>
      <c r="J208" s="1">
        <f>_xlfn.XLOOKUP(Comuni[[#This Row],[Regione]],Table_0[Regione],Table_0[Totale contagiati],,0)</f>
        <v>1792955</v>
      </c>
      <c r="K208" s="1">
        <f>_xlfn.XLOOKUP(Comuni[[#This Row],[Regione]],Table_0[Regione],Table_0[Guariti],,0)</f>
        <v>1725727</v>
      </c>
      <c r="L208" s="1">
        <f>_xlfn.XLOOKUP(Comuni[[#This Row],[Regione]],Table_0[Regione],Table_0[Deceduti],,0)</f>
        <v>13899</v>
      </c>
    </row>
    <row r="209" spans="1:12" x14ac:dyDescent="0.25">
      <c r="A209" s="1" t="s">
        <v>213</v>
      </c>
      <c r="B209" s="1" t="s">
        <v>8</v>
      </c>
      <c r="C209" s="1" t="s">
        <v>5</v>
      </c>
      <c r="D209">
        <v>67</v>
      </c>
      <c r="E209">
        <f>100*Comuni[[#This Row],[Popolazione2011]]/$D$7916</f>
        <v>1.1690366849818655E-4</v>
      </c>
      <c r="F209">
        <f>100*Comuni[[#This Row],[Popolazione2011]]/(SUMIFS($D$2:$D$7916,$B$2:$B$7916,"Piemonte"))</f>
        <v>1.5353182783536621E-3</v>
      </c>
      <c r="G209" t="b">
        <f>IF(Comuni[[#This Row],[Popolazione2011]]&gt;300000,"MAGGIORE")</f>
        <v>0</v>
      </c>
      <c r="H209">
        <f>100*Comuni[[#This Row],[Popolazione2011]]/(SUMIFS($D$2:$D$7916,$B$2:$B$7916,"Piemonte"))</f>
        <v>1.5353182783536621E-3</v>
      </c>
      <c r="I209" s="1" t="str">
        <f>_xlfn.XLOOKUP(Comuni[[#This Row],[Regione]],Ripartizione_geografica[Regione],Ripartizione_geografica[Ripartizione geografica],,0)</f>
        <v>Nord-ovest</v>
      </c>
      <c r="J209" s="1">
        <f>_xlfn.XLOOKUP(Comuni[[#This Row],[Regione]],Table_0[Regione],Table_0[Totale contagiati],,0)</f>
        <v>1792955</v>
      </c>
      <c r="K209" s="1">
        <f>_xlfn.XLOOKUP(Comuni[[#This Row],[Regione]],Table_0[Regione],Table_0[Guariti],,0)</f>
        <v>1725727</v>
      </c>
      <c r="L209" s="1">
        <f>_xlfn.XLOOKUP(Comuni[[#This Row],[Regione]],Table_0[Regione],Table_0[Deceduti],,0)</f>
        <v>13899</v>
      </c>
    </row>
    <row r="210" spans="1:12" x14ac:dyDescent="0.25">
      <c r="A210" s="1" t="s">
        <v>214</v>
      </c>
      <c r="B210" s="1" t="s">
        <v>8</v>
      </c>
      <c r="C210" s="1" t="s">
        <v>5</v>
      </c>
      <c r="D210">
        <v>1159</v>
      </c>
      <c r="E210">
        <f>100*Comuni[[#This Row],[Popolazione2011]]/$D$7916</f>
        <v>2.0222589819313165E-3</v>
      </c>
      <c r="F210">
        <f>100*Comuni[[#This Row],[Popolazione2011]]/(SUMIFS($D$2:$D$7916,$B$2:$B$7916,"Piemonte"))</f>
        <v>2.6558714695699918E-2</v>
      </c>
      <c r="G210" t="b">
        <f>IF(Comuni[[#This Row],[Popolazione2011]]&gt;300000,"MAGGIORE")</f>
        <v>0</v>
      </c>
      <c r="H210">
        <f>100*Comuni[[#This Row],[Popolazione2011]]/(SUMIFS($D$2:$D$7916,$B$2:$B$7916,"Piemonte"))</f>
        <v>2.6558714695699918E-2</v>
      </c>
      <c r="I210" s="1" t="str">
        <f>_xlfn.XLOOKUP(Comuni[[#This Row],[Regione]],Ripartizione_geografica[Regione],Ripartizione_geografica[Ripartizione geografica],,0)</f>
        <v>Nord-ovest</v>
      </c>
      <c r="J210" s="1">
        <f>_xlfn.XLOOKUP(Comuni[[#This Row],[Regione]],Table_0[Regione],Table_0[Totale contagiati],,0)</f>
        <v>1792955</v>
      </c>
      <c r="K210" s="1">
        <f>_xlfn.XLOOKUP(Comuni[[#This Row],[Regione]],Table_0[Regione],Table_0[Guariti],,0)</f>
        <v>1725727</v>
      </c>
      <c r="L210" s="1">
        <f>_xlfn.XLOOKUP(Comuni[[#This Row],[Regione]],Table_0[Regione],Table_0[Deceduti],,0)</f>
        <v>13899</v>
      </c>
    </row>
    <row r="211" spans="1:12" x14ac:dyDescent="0.25">
      <c r="A211" s="1" t="s">
        <v>215</v>
      </c>
      <c r="B211" s="1" t="s">
        <v>8</v>
      </c>
      <c r="C211" s="1" t="s">
        <v>5</v>
      </c>
      <c r="D211">
        <v>19245</v>
      </c>
      <c r="E211">
        <f>100*Comuni[[#This Row],[Popolazione2011]]/$D$7916</f>
        <v>3.3579270152949259E-2</v>
      </c>
      <c r="F211">
        <f>100*Comuni[[#This Row],[Popolazione2011]]/(SUMIFS($D$2:$D$7916,$B$2:$B$7916,"Piemonte"))</f>
        <v>0.44100298905845114</v>
      </c>
      <c r="G211" t="b">
        <f>IF(Comuni[[#This Row],[Popolazione2011]]&gt;300000,"MAGGIORE")</f>
        <v>0</v>
      </c>
      <c r="H211">
        <f>100*Comuni[[#This Row],[Popolazione2011]]/(SUMIFS($D$2:$D$7916,$B$2:$B$7916,"Piemonte"))</f>
        <v>0.44100298905845114</v>
      </c>
      <c r="I211" s="1" t="str">
        <f>_xlfn.XLOOKUP(Comuni[[#This Row],[Regione]],Ripartizione_geografica[Regione],Ripartizione_geografica[Ripartizione geografica],,0)</f>
        <v>Nord-ovest</v>
      </c>
      <c r="J211" s="1">
        <f>_xlfn.XLOOKUP(Comuni[[#This Row],[Regione]],Table_0[Regione],Table_0[Totale contagiati],,0)</f>
        <v>1792955</v>
      </c>
      <c r="K211" s="1">
        <f>_xlfn.XLOOKUP(Comuni[[#This Row],[Regione]],Table_0[Regione],Table_0[Guariti],,0)</f>
        <v>1725727</v>
      </c>
      <c r="L211" s="1">
        <f>_xlfn.XLOOKUP(Comuni[[#This Row],[Regione]],Table_0[Regione],Table_0[Deceduti],,0)</f>
        <v>13899</v>
      </c>
    </row>
    <row r="212" spans="1:12" x14ac:dyDescent="0.25">
      <c r="A212" s="1" t="s">
        <v>216</v>
      </c>
      <c r="B212" s="1" t="s">
        <v>8</v>
      </c>
      <c r="C212" s="1" t="s">
        <v>5</v>
      </c>
      <c r="D212">
        <v>4207</v>
      </c>
      <c r="E212">
        <f>100*Comuni[[#This Row],[Popolazione2011]]/$D$7916</f>
        <v>7.3405034831622515E-3</v>
      </c>
      <c r="F212">
        <f>100*Comuni[[#This Row],[Popolazione2011]]/(SUMIFS($D$2:$D$7916,$B$2:$B$7916,"Piemonte"))</f>
        <v>9.640423876169936E-2</v>
      </c>
      <c r="G212" t="b">
        <f>IF(Comuni[[#This Row],[Popolazione2011]]&gt;300000,"MAGGIORE")</f>
        <v>0</v>
      </c>
      <c r="H212">
        <f>100*Comuni[[#This Row],[Popolazione2011]]/(SUMIFS($D$2:$D$7916,$B$2:$B$7916,"Piemonte"))</f>
        <v>9.640423876169936E-2</v>
      </c>
      <c r="I212" s="1" t="str">
        <f>_xlfn.XLOOKUP(Comuni[[#This Row],[Regione]],Ripartizione_geografica[Regione],Ripartizione_geografica[Ripartizione geografica],,0)</f>
        <v>Nord-ovest</v>
      </c>
      <c r="J212" s="1">
        <f>_xlfn.XLOOKUP(Comuni[[#This Row],[Regione]],Table_0[Regione],Table_0[Totale contagiati],,0)</f>
        <v>1792955</v>
      </c>
      <c r="K212" s="1">
        <f>_xlfn.XLOOKUP(Comuni[[#This Row],[Regione]],Table_0[Regione],Table_0[Guariti],,0)</f>
        <v>1725727</v>
      </c>
      <c r="L212" s="1">
        <f>_xlfn.XLOOKUP(Comuni[[#This Row],[Regione]],Table_0[Regione],Table_0[Deceduti],,0)</f>
        <v>13899</v>
      </c>
    </row>
    <row r="213" spans="1:12" x14ac:dyDescent="0.25">
      <c r="A213" s="1" t="s">
        <v>217</v>
      </c>
      <c r="B213" s="1" t="s">
        <v>8</v>
      </c>
      <c r="C213" s="1" t="s">
        <v>5</v>
      </c>
      <c r="D213">
        <v>2666</v>
      </c>
      <c r="E213">
        <f>100*Comuni[[#This Row],[Popolazione2011]]/$D$7916</f>
        <v>4.6517191077039607E-3</v>
      </c>
      <c r="F213">
        <f>100*Comuni[[#This Row],[Popolazione2011]]/(SUMIFS($D$2:$D$7916,$B$2:$B$7916,"Piemonte"))</f>
        <v>6.1091918359565123E-2</v>
      </c>
      <c r="G213" t="b">
        <f>IF(Comuni[[#This Row],[Popolazione2011]]&gt;300000,"MAGGIORE")</f>
        <v>0</v>
      </c>
      <c r="H213">
        <f>100*Comuni[[#This Row],[Popolazione2011]]/(SUMIFS($D$2:$D$7916,$B$2:$B$7916,"Piemonte"))</f>
        <v>6.1091918359565123E-2</v>
      </c>
      <c r="I213" s="1" t="str">
        <f>_xlfn.XLOOKUP(Comuni[[#This Row],[Regione]],Ripartizione_geografica[Regione],Ripartizione_geografica[Ripartizione geografica],,0)</f>
        <v>Nord-ovest</v>
      </c>
      <c r="J213" s="1">
        <f>_xlfn.XLOOKUP(Comuni[[#This Row],[Regione]],Table_0[Regione],Table_0[Totale contagiati],,0)</f>
        <v>1792955</v>
      </c>
      <c r="K213" s="1">
        <f>_xlfn.XLOOKUP(Comuni[[#This Row],[Regione]],Table_0[Regione],Table_0[Guariti],,0)</f>
        <v>1725727</v>
      </c>
      <c r="L213" s="1">
        <f>_xlfn.XLOOKUP(Comuni[[#This Row],[Regione]],Table_0[Regione],Table_0[Deceduti],,0)</f>
        <v>13899</v>
      </c>
    </row>
    <row r="214" spans="1:12" x14ac:dyDescent="0.25">
      <c r="A214" s="1" t="s">
        <v>218</v>
      </c>
      <c r="B214" s="1" t="s">
        <v>8</v>
      </c>
      <c r="C214" s="1" t="s">
        <v>5</v>
      </c>
      <c r="D214">
        <v>12356</v>
      </c>
      <c r="E214">
        <f>100*Comuni[[#This Row],[Popolazione2011]]/$D$7916</f>
        <v>2.1559130268113329E-2</v>
      </c>
      <c r="F214">
        <f>100*Comuni[[#This Row],[Popolazione2011]]/(SUMIFS($D$2:$D$7916,$B$2:$B$7916,"Piemonte"))</f>
        <v>0.28314018876623659</v>
      </c>
      <c r="G214" t="b">
        <f>IF(Comuni[[#This Row],[Popolazione2011]]&gt;300000,"MAGGIORE")</f>
        <v>0</v>
      </c>
      <c r="H214">
        <f>100*Comuni[[#This Row],[Popolazione2011]]/(SUMIFS($D$2:$D$7916,$B$2:$B$7916,"Piemonte"))</f>
        <v>0.28314018876623659</v>
      </c>
      <c r="I214" s="1" t="str">
        <f>_xlfn.XLOOKUP(Comuni[[#This Row],[Regione]],Ripartizione_geografica[Regione],Ripartizione_geografica[Ripartizione geografica],,0)</f>
        <v>Nord-ovest</v>
      </c>
      <c r="J214" s="1">
        <f>_xlfn.XLOOKUP(Comuni[[#This Row],[Regione]],Table_0[Regione],Table_0[Totale contagiati],,0)</f>
        <v>1792955</v>
      </c>
      <c r="K214" s="1">
        <f>_xlfn.XLOOKUP(Comuni[[#This Row],[Regione]],Table_0[Regione],Table_0[Guariti],,0)</f>
        <v>1725727</v>
      </c>
      <c r="L214" s="1">
        <f>_xlfn.XLOOKUP(Comuni[[#This Row],[Regione]],Table_0[Regione],Table_0[Deceduti],,0)</f>
        <v>13899</v>
      </c>
    </row>
    <row r="215" spans="1:12" x14ac:dyDescent="0.25">
      <c r="A215" s="1" t="s">
        <v>219</v>
      </c>
      <c r="B215" s="1" t="s">
        <v>8</v>
      </c>
      <c r="C215" s="1" t="s">
        <v>5</v>
      </c>
      <c r="D215">
        <v>1626</v>
      </c>
      <c r="E215">
        <f>100*Comuni[[#This Row],[Popolazione2011]]/$D$7916</f>
        <v>2.8370949996724079E-3</v>
      </c>
      <c r="F215">
        <f>100*Comuni[[#This Row],[Popolazione2011]]/(SUMIFS($D$2:$D$7916,$B$2:$B$7916,"Piemonte"))</f>
        <v>3.7260112247806787E-2</v>
      </c>
      <c r="G215" t="b">
        <f>IF(Comuni[[#This Row],[Popolazione2011]]&gt;300000,"MAGGIORE")</f>
        <v>0</v>
      </c>
      <c r="H215">
        <f>100*Comuni[[#This Row],[Popolazione2011]]/(SUMIFS($D$2:$D$7916,$B$2:$B$7916,"Piemonte"))</f>
        <v>3.7260112247806787E-2</v>
      </c>
      <c r="I215" s="1" t="str">
        <f>_xlfn.XLOOKUP(Comuni[[#This Row],[Regione]],Ripartizione_geografica[Regione],Ripartizione_geografica[Ripartizione geografica],,0)</f>
        <v>Nord-ovest</v>
      </c>
      <c r="J215" s="1">
        <f>_xlfn.XLOOKUP(Comuni[[#This Row],[Regione]],Table_0[Regione],Table_0[Totale contagiati],,0)</f>
        <v>1792955</v>
      </c>
      <c r="K215" s="1">
        <f>_xlfn.XLOOKUP(Comuni[[#This Row],[Regione]],Table_0[Regione],Table_0[Guariti],,0)</f>
        <v>1725727</v>
      </c>
      <c r="L215" s="1">
        <f>_xlfn.XLOOKUP(Comuni[[#This Row],[Regione]],Table_0[Regione],Table_0[Deceduti],,0)</f>
        <v>13899</v>
      </c>
    </row>
    <row r="216" spans="1:12" x14ac:dyDescent="0.25">
      <c r="A216" s="1" t="s">
        <v>220</v>
      </c>
      <c r="B216" s="1" t="s">
        <v>8</v>
      </c>
      <c r="C216" s="1" t="s">
        <v>5</v>
      </c>
      <c r="D216">
        <v>48632</v>
      </c>
      <c r="E216">
        <f>100*Comuni[[#This Row],[Popolazione2011]]/$D$7916</f>
        <v>8.4854615020952359E-2</v>
      </c>
      <c r="F216">
        <f>100*Comuni[[#This Row],[Popolazione2011]]/(SUMIFS($D$2:$D$7916,$B$2:$B$7916,"Piemonte"))</f>
        <v>1.1144119181029148</v>
      </c>
      <c r="G216" t="b">
        <f>IF(Comuni[[#This Row],[Popolazione2011]]&gt;300000,"MAGGIORE")</f>
        <v>0</v>
      </c>
      <c r="H216">
        <f>100*Comuni[[#This Row],[Popolazione2011]]/(SUMIFS($D$2:$D$7916,$B$2:$B$7916,"Piemonte"))</f>
        <v>1.1144119181029148</v>
      </c>
      <c r="I216" s="1" t="str">
        <f>_xlfn.XLOOKUP(Comuni[[#This Row],[Regione]],Ripartizione_geografica[Regione],Ripartizione_geografica[Ripartizione geografica],,0)</f>
        <v>Nord-ovest</v>
      </c>
      <c r="J216" s="1">
        <f>_xlfn.XLOOKUP(Comuni[[#This Row],[Regione]],Table_0[Regione],Table_0[Totale contagiati],,0)</f>
        <v>1792955</v>
      </c>
      <c r="K216" s="1">
        <f>_xlfn.XLOOKUP(Comuni[[#This Row],[Regione]],Table_0[Regione],Table_0[Guariti],,0)</f>
        <v>1725727</v>
      </c>
      <c r="L216" s="1">
        <f>_xlfn.XLOOKUP(Comuni[[#This Row],[Regione]],Table_0[Regione],Table_0[Deceduti],,0)</f>
        <v>13899</v>
      </c>
    </row>
    <row r="217" spans="1:12" x14ac:dyDescent="0.25">
      <c r="A217" s="1" t="s">
        <v>221</v>
      </c>
      <c r="B217" s="1" t="s">
        <v>8</v>
      </c>
      <c r="C217" s="1" t="s">
        <v>5</v>
      </c>
      <c r="D217">
        <v>2976</v>
      </c>
      <c r="E217">
        <f>100*Comuni[[#This Row],[Popolazione2011]]/$D$7916</f>
        <v>5.192616678367212E-3</v>
      </c>
      <c r="F217">
        <f>100*Comuni[[#This Row],[Popolazione2011]]/(SUMIFS($D$2:$D$7916,$B$2:$B$7916,"Piemonte"))</f>
        <v>6.8195629796723861E-2</v>
      </c>
      <c r="G217" t="b">
        <f>IF(Comuni[[#This Row],[Popolazione2011]]&gt;300000,"MAGGIORE")</f>
        <v>0</v>
      </c>
      <c r="H217">
        <f>100*Comuni[[#This Row],[Popolazione2011]]/(SUMIFS($D$2:$D$7916,$B$2:$B$7916,"Piemonte"))</f>
        <v>6.8195629796723861E-2</v>
      </c>
      <c r="I217" s="1" t="str">
        <f>_xlfn.XLOOKUP(Comuni[[#This Row],[Regione]],Ripartizione_geografica[Regione],Ripartizione_geografica[Ripartizione geografica],,0)</f>
        <v>Nord-ovest</v>
      </c>
      <c r="J217" s="1">
        <f>_xlfn.XLOOKUP(Comuni[[#This Row],[Regione]],Table_0[Regione],Table_0[Totale contagiati],,0)</f>
        <v>1792955</v>
      </c>
      <c r="K217" s="1">
        <f>_xlfn.XLOOKUP(Comuni[[#This Row],[Regione]],Table_0[Regione],Table_0[Guariti],,0)</f>
        <v>1725727</v>
      </c>
      <c r="L217" s="1">
        <f>_xlfn.XLOOKUP(Comuni[[#This Row],[Regione]],Table_0[Regione],Table_0[Deceduti],,0)</f>
        <v>13899</v>
      </c>
    </row>
    <row r="218" spans="1:12" x14ac:dyDescent="0.25">
      <c r="A218" s="1" t="s">
        <v>222</v>
      </c>
      <c r="B218" s="1" t="s">
        <v>8</v>
      </c>
      <c r="C218" s="1" t="s">
        <v>5</v>
      </c>
      <c r="D218">
        <v>1754</v>
      </c>
      <c r="E218">
        <f>100*Comuni[[#This Row],[Popolazione2011]]/$D$7916</f>
        <v>3.0604333514301376E-3</v>
      </c>
      <c r="F218">
        <f>100*Comuni[[#This Row],[Popolazione2011]]/(SUMIFS($D$2:$D$7916,$B$2:$B$7916,"Piemonte"))</f>
        <v>4.0193257615407811E-2</v>
      </c>
      <c r="G218" t="b">
        <f>IF(Comuni[[#This Row],[Popolazione2011]]&gt;300000,"MAGGIORE")</f>
        <v>0</v>
      </c>
      <c r="H218">
        <f>100*Comuni[[#This Row],[Popolazione2011]]/(SUMIFS($D$2:$D$7916,$B$2:$B$7916,"Piemonte"))</f>
        <v>4.0193257615407811E-2</v>
      </c>
      <c r="I218" s="1" t="str">
        <f>_xlfn.XLOOKUP(Comuni[[#This Row],[Regione]],Ripartizione_geografica[Regione],Ripartizione_geografica[Ripartizione geografica],,0)</f>
        <v>Nord-ovest</v>
      </c>
      <c r="J218" s="1">
        <f>_xlfn.XLOOKUP(Comuni[[#This Row],[Regione]],Table_0[Regione],Table_0[Totale contagiati],,0)</f>
        <v>1792955</v>
      </c>
      <c r="K218" s="1">
        <f>_xlfn.XLOOKUP(Comuni[[#This Row],[Regione]],Table_0[Regione],Table_0[Guariti],,0)</f>
        <v>1725727</v>
      </c>
      <c r="L218" s="1">
        <f>_xlfn.XLOOKUP(Comuni[[#This Row],[Regione]],Table_0[Regione],Table_0[Deceduti],,0)</f>
        <v>13899</v>
      </c>
    </row>
    <row r="219" spans="1:12" x14ac:dyDescent="0.25">
      <c r="A219" s="1" t="s">
        <v>223</v>
      </c>
      <c r="B219" s="1" t="s">
        <v>8</v>
      </c>
      <c r="C219" s="1" t="s">
        <v>5</v>
      </c>
      <c r="D219">
        <v>1989</v>
      </c>
      <c r="E219">
        <f>100*Comuni[[#This Row],[Popolazione2011]]/$D$7916</f>
        <v>3.470468606610344E-3</v>
      </c>
      <c r="F219">
        <f>100*Comuni[[#This Row],[Popolazione2011]]/(SUMIFS($D$2:$D$7916,$B$2:$B$7916,"Piemonte"))</f>
        <v>4.5578329188737825E-2</v>
      </c>
      <c r="G219" t="b">
        <f>IF(Comuni[[#This Row],[Popolazione2011]]&gt;300000,"MAGGIORE")</f>
        <v>0</v>
      </c>
      <c r="H219">
        <f>100*Comuni[[#This Row],[Popolazione2011]]/(SUMIFS($D$2:$D$7916,$B$2:$B$7916,"Piemonte"))</f>
        <v>4.5578329188737825E-2</v>
      </c>
      <c r="I219" s="1" t="str">
        <f>_xlfn.XLOOKUP(Comuni[[#This Row],[Regione]],Ripartizione_geografica[Regione],Ripartizione_geografica[Ripartizione geografica],,0)</f>
        <v>Nord-ovest</v>
      </c>
      <c r="J219" s="1">
        <f>_xlfn.XLOOKUP(Comuni[[#This Row],[Regione]],Table_0[Regione],Table_0[Totale contagiati],,0)</f>
        <v>1792955</v>
      </c>
      <c r="K219" s="1">
        <f>_xlfn.XLOOKUP(Comuni[[#This Row],[Regione]],Table_0[Regione],Table_0[Guariti],,0)</f>
        <v>1725727</v>
      </c>
      <c r="L219" s="1">
        <f>_xlfn.XLOOKUP(Comuni[[#This Row],[Regione]],Table_0[Regione],Table_0[Deceduti],,0)</f>
        <v>13899</v>
      </c>
    </row>
    <row r="220" spans="1:12" x14ac:dyDescent="0.25">
      <c r="A220" s="1" t="s">
        <v>224</v>
      </c>
      <c r="B220" s="1" t="s">
        <v>8</v>
      </c>
      <c r="C220" s="1" t="s">
        <v>5</v>
      </c>
      <c r="D220">
        <v>2937</v>
      </c>
      <c r="E220">
        <f>100*Comuni[[#This Row],[Popolazione2011]]/$D$7916</f>
        <v>5.1245682743160286E-3</v>
      </c>
      <c r="F220">
        <f>100*Comuni[[#This Row],[Popolazione2011]]/(SUMIFS($D$2:$D$7916,$B$2:$B$7916,"Piemonte"))</f>
        <v>6.7301937067532916E-2</v>
      </c>
      <c r="G220" t="b">
        <f>IF(Comuni[[#This Row],[Popolazione2011]]&gt;300000,"MAGGIORE")</f>
        <v>0</v>
      </c>
      <c r="H220">
        <f>100*Comuni[[#This Row],[Popolazione2011]]/(SUMIFS($D$2:$D$7916,$B$2:$B$7916,"Piemonte"))</f>
        <v>6.7301937067532916E-2</v>
      </c>
      <c r="I220" s="1" t="str">
        <f>_xlfn.XLOOKUP(Comuni[[#This Row],[Regione]],Ripartizione_geografica[Regione],Ripartizione_geografica[Ripartizione geografica],,0)</f>
        <v>Nord-ovest</v>
      </c>
      <c r="J220" s="1">
        <f>_xlfn.XLOOKUP(Comuni[[#This Row],[Regione]],Table_0[Regione],Table_0[Totale contagiati],,0)</f>
        <v>1792955</v>
      </c>
      <c r="K220" s="1">
        <f>_xlfn.XLOOKUP(Comuni[[#This Row],[Regione]],Table_0[Regione],Table_0[Guariti],,0)</f>
        <v>1725727</v>
      </c>
      <c r="L220" s="1">
        <f>_xlfn.XLOOKUP(Comuni[[#This Row],[Regione]],Table_0[Regione],Table_0[Deceduti],,0)</f>
        <v>13899</v>
      </c>
    </row>
    <row r="221" spans="1:12" x14ac:dyDescent="0.25">
      <c r="A221" s="1" t="s">
        <v>225</v>
      </c>
      <c r="B221" s="1" t="s">
        <v>8</v>
      </c>
      <c r="C221" s="1" t="s">
        <v>5</v>
      </c>
      <c r="D221">
        <v>313</v>
      </c>
      <c r="E221">
        <f>100*Comuni[[#This Row],[Popolazione2011]]/$D$7916</f>
        <v>5.4613206328257304E-4</v>
      </c>
      <c r="F221">
        <f>100*Comuni[[#This Row],[Popolazione2011]]/(SUMIFS($D$2:$D$7916,$B$2:$B$7916,"Piemonte"))</f>
        <v>7.1724570317118841E-3</v>
      </c>
      <c r="G221" t="b">
        <f>IF(Comuni[[#This Row],[Popolazione2011]]&gt;300000,"MAGGIORE")</f>
        <v>0</v>
      </c>
      <c r="H221">
        <f>100*Comuni[[#This Row],[Popolazione2011]]/(SUMIFS($D$2:$D$7916,$B$2:$B$7916,"Piemonte"))</f>
        <v>7.1724570317118841E-3</v>
      </c>
      <c r="I221" s="1" t="str">
        <f>_xlfn.XLOOKUP(Comuni[[#This Row],[Regione]],Ripartizione_geografica[Regione],Ripartizione_geografica[Ripartizione geografica],,0)</f>
        <v>Nord-ovest</v>
      </c>
      <c r="J221" s="1">
        <f>_xlfn.XLOOKUP(Comuni[[#This Row],[Regione]],Table_0[Regione],Table_0[Totale contagiati],,0)</f>
        <v>1792955</v>
      </c>
      <c r="K221" s="1">
        <f>_xlfn.XLOOKUP(Comuni[[#This Row],[Regione]],Table_0[Regione],Table_0[Guariti],,0)</f>
        <v>1725727</v>
      </c>
      <c r="L221" s="1">
        <f>_xlfn.XLOOKUP(Comuni[[#This Row],[Regione]],Table_0[Regione],Table_0[Deceduti],,0)</f>
        <v>13899</v>
      </c>
    </row>
    <row r="222" spans="1:12" x14ac:dyDescent="0.25">
      <c r="A222" s="1" t="s">
        <v>226</v>
      </c>
      <c r="B222" s="1" t="s">
        <v>8</v>
      </c>
      <c r="C222" s="1" t="s">
        <v>5</v>
      </c>
      <c r="D222">
        <v>1834</v>
      </c>
      <c r="E222">
        <f>100*Comuni[[#This Row],[Popolazione2011]]/$D$7916</f>
        <v>3.2000198212787183E-3</v>
      </c>
      <c r="F222">
        <f>100*Comuni[[#This Row],[Popolazione2011]]/(SUMIFS($D$2:$D$7916,$B$2:$B$7916,"Piemonte"))</f>
        <v>4.2026473470158456E-2</v>
      </c>
      <c r="G222" t="b">
        <f>IF(Comuni[[#This Row],[Popolazione2011]]&gt;300000,"MAGGIORE")</f>
        <v>0</v>
      </c>
      <c r="H222">
        <f>100*Comuni[[#This Row],[Popolazione2011]]/(SUMIFS($D$2:$D$7916,$B$2:$B$7916,"Piemonte"))</f>
        <v>4.2026473470158456E-2</v>
      </c>
      <c r="I222" s="1" t="str">
        <f>_xlfn.XLOOKUP(Comuni[[#This Row],[Regione]],Ripartizione_geografica[Regione],Ripartizione_geografica[Ripartizione geografica],,0)</f>
        <v>Nord-ovest</v>
      </c>
      <c r="J222" s="1">
        <f>_xlfn.XLOOKUP(Comuni[[#This Row],[Regione]],Table_0[Regione],Table_0[Totale contagiati],,0)</f>
        <v>1792955</v>
      </c>
      <c r="K222" s="1">
        <f>_xlfn.XLOOKUP(Comuni[[#This Row],[Regione]],Table_0[Regione],Table_0[Guariti],,0)</f>
        <v>1725727</v>
      </c>
      <c r="L222" s="1">
        <f>_xlfn.XLOOKUP(Comuni[[#This Row],[Regione]],Table_0[Regione],Table_0[Deceduti],,0)</f>
        <v>13899</v>
      </c>
    </row>
    <row r="223" spans="1:12" x14ac:dyDescent="0.25">
      <c r="A223" s="1" t="s">
        <v>227</v>
      </c>
      <c r="B223" s="1" t="s">
        <v>8</v>
      </c>
      <c r="C223" s="1" t="s">
        <v>5</v>
      </c>
      <c r="D223">
        <v>255</v>
      </c>
      <c r="E223">
        <f>100*Comuni[[#This Row],[Popolazione2011]]/$D$7916</f>
        <v>4.449318726423518E-4</v>
      </c>
      <c r="F223">
        <f>100*Comuni[[#This Row],[Popolazione2011]]/(SUMIFS($D$2:$D$7916,$B$2:$B$7916,"Piemonte"))</f>
        <v>5.8433755370176695E-3</v>
      </c>
      <c r="G223" t="b">
        <f>IF(Comuni[[#This Row],[Popolazione2011]]&gt;300000,"MAGGIORE")</f>
        <v>0</v>
      </c>
      <c r="H223">
        <f>100*Comuni[[#This Row],[Popolazione2011]]/(SUMIFS($D$2:$D$7916,$B$2:$B$7916,"Piemonte"))</f>
        <v>5.8433755370176695E-3</v>
      </c>
      <c r="I223" s="1" t="str">
        <f>_xlfn.XLOOKUP(Comuni[[#This Row],[Regione]],Ripartizione_geografica[Regione],Ripartizione_geografica[Ripartizione geografica],,0)</f>
        <v>Nord-ovest</v>
      </c>
      <c r="J223" s="1">
        <f>_xlfn.XLOOKUP(Comuni[[#This Row],[Regione]],Table_0[Regione],Table_0[Totale contagiati],,0)</f>
        <v>1792955</v>
      </c>
      <c r="K223" s="1">
        <f>_xlfn.XLOOKUP(Comuni[[#This Row],[Regione]],Table_0[Regione],Table_0[Guariti],,0)</f>
        <v>1725727</v>
      </c>
      <c r="L223" s="1">
        <f>_xlfn.XLOOKUP(Comuni[[#This Row],[Regione]],Table_0[Regione],Table_0[Deceduti],,0)</f>
        <v>13899</v>
      </c>
    </row>
    <row r="224" spans="1:12" x14ac:dyDescent="0.25">
      <c r="A224" s="1" t="s">
        <v>228</v>
      </c>
      <c r="B224" s="1" t="s">
        <v>8</v>
      </c>
      <c r="C224" s="1" t="s">
        <v>5</v>
      </c>
      <c r="D224">
        <v>888</v>
      </c>
      <c r="E224">
        <f>100*Comuni[[#This Row],[Popolazione2011]]/$D$7916</f>
        <v>1.5494098153192486E-3</v>
      </c>
      <c r="F224">
        <f>100*Comuni[[#This Row],[Popolazione2011]]/(SUMIFS($D$2:$D$7916,$B$2:$B$7916,"Piemonte"))</f>
        <v>2.0348695987732118E-2</v>
      </c>
      <c r="G224" t="b">
        <f>IF(Comuni[[#This Row],[Popolazione2011]]&gt;300000,"MAGGIORE")</f>
        <v>0</v>
      </c>
      <c r="H224">
        <f>100*Comuni[[#This Row],[Popolazione2011]]/(SUMIFS($D$2:$D$7916,$B$2:$B$7916,"Piemonte"))</f>
        <v>2.0348695987732118E-2</v>
      </c>
      <c r="I224" s="1" t="str">
        <f>_xlfn.XLOOKUP(Comuni[[#This Row],[Regione]],Ripartizione_geografica[Regione],Ripartizione_geografica[Ripartizione geografica],,0)</f>
        <v>Nord-ovest</v>
      </c>
      <c r="J224" s="1">
        <f>_xlfn.XLOOKUP(Comuni[[#This Row],[Regione]],Table_0[Regione],Table_0[Totale contagiati],,0)</f>
        <v>1792955</v>
      </c>
      <c r="K224" s="1">
        <f>_xlfn.XLOOKUP(Comuni[[#This Row],[Regione]],Table_0[Regione],Table_0[Guariti],,0)</f>
        <v>1725727</v>
      </c>
      <c r="L224" s="1">
        <f>_xlfn.XLOOKUP(Comuni[[#This Row],[Regione]],Table_0[Regione],Table_0[Deceduti],,0)</f>
        <v>13899</v>
      </c>
    </row>
    <row r="225" spans="1:12" x14ac:dyDescent="0.25">
      <c r="A225" s="1" t="s">
        <v>229</v>
      </c>
      <c r="B225" s="1" t="s">
        <v>8</v>
      </c>
      <c r="C225" s="1" t="s">
        <v>5</v>
      </c>
      <c r="D225">
        <v>4621</v>
      </c>
      <c r="E225">
        <f>100*Comuni[[#This Row],[Popolazione2011]]/$D$7916</f>
        <v>8.0628634646286584E-3</v>
      </c>
      <c r="F225">
        <f>100*Comuni[[#This Row],[Popolazione2011]]/(SUMIFS($D$2:$D$7916,$B$2:$B$7916,"Piemonte"))</f>
        <v>0.10589113081003393</v>
      </c>
      <c r="G225" t="b">
        <f>IF(Comuni[[#This Row],[Popolazione2011]]&gt;300000,"MAGGIORE")</f>
        <v>0</v>
      </c>
      <c r="H225">
        <f>100*Comuni[[#This Row],[Popolazione2011]]/(SUMIFS($D$2:$D$7916,$B$2:$B$7916,"Piemonte"))</f>
        <v>0.10589113081003393</v>
      </c>
      <c r="I225" s="1" t="str">
        <f>_xlfn.XLOOKUP(Comuni[[#This Row],[Regione]],Ripartizione_geografica[Regione],Ripartizione_geografica[Ripartizione geografica],,0)</f>
        <v>Nord-ovest</v>
      </c>
      <c r="J225" s="1">
        <f>_xlfn.XLOOKUP(Comuni[[#This Row],[Regione]],Table_0[Regione],Table_0[Totale contagiati],,0)</f>
        <v>1792955</v>
      </c>
      <c r="K225" s="1">
        <f>_xlfn.XLOOKUP(Comuni[[#This Row],[Regione]],Table_0[Regione],Table_0[Guariti],,0)</f>
        <v>1725727</v>
      </c>
      <c r="L225" s="1">
        <f>_xlfn.XLOOKUP(Comuni[[#This Row],[Regione]],Table_0[Regione],Table_0[Deceduti],,0)</f>
        <v>13899</v>
      </c>
    </row>
    <row r="226" spans="1:12" x14ac:dyDescent="0.25">
      <c r="A226" s="1" t="s">
        <v>230</v>
      </c>
      <c r="B226" s="1" t="s">
        <v>8</v>
      </c>
      <c r="C226" s="1" t="s">
        <v>5</v>
      </c>
      <c r="D226">
        <v>2417</v>
      </c>
      <c r="E226">
        <f>100*Comuni[[#This Row],[Popolazione2011]]/$D$7916</f>
        <v>4.217256220300252E-3</v>
      </c>
      <c r="F226">
        <f>100*Comuni[[#This Row],[Popolazione2011]]/(SUMIFS($D$2:$D$7916,$B$2:$B$7916,"Piemonte"))</f>
        <v>5.5386034011653755E-2</v>
      </c>
      <c r="G226" t="b">
        <f>IF(Comuni[[#This Row],[Popolazione2011]]&gt;300000,"MAGGIORE")</f>
        <v>0</v>
      </c>
      <c r="H226">
        <f>100*Comuni[[#This Row],[Popolazione2011]]/(SUMIFS($D$2:$D$7916,$B$2:$B$7916,"Piemonte"))</f>
        <v>5.5386034011653755E-2</v>
      </c>
      <c r="I226" s="1" t="str">
        <f>_xlfn.XLOOKUP(Comuni[[#This Row],[Regione]],Ripartizione_geografica[Regione],Ripartizione_geografica[Ripartizione geografica],,0)</f>
        <v>Nord-ovest</v>
      </c>
      <c r="J226" s="1">
        <f>_xlfn.XLOOKUP(Comuni[[#This Row],[Regione]],Table_0[Regione],Table_0[Totale contagiati],,0)</f>
        <v>1792955</v>
      </c>
      <c r="K226" s="1">
        <f>_xlfn.XLOOKUP(Comuni[[#This Row],[Regione]],Table_0[Regione],Table_0[Guariti],,0)</f>
        <v>1725727</v>
      </c>
      <c r="L226" s="1">
        <f>_xlfn.XLOOKUP(Comuni[[#This Row],[Regione]],Table_0[Regione],Table_0[Deceduti],,0)</f>
        <v>13899</v>
      </c>
    </row>
    <row r="227" spans="1:12" x14ac:dyDescent="0.25">
      <c r="A227" s="1" t="s">
        <v>231</v>
      </c>
      <c r="B227" s="1" t="s">
        <v>8</v>
      </c>
      <c r="C227" s="1" t="s">
        <v>5</v>
      </c>
      <c r="D227">
        <v>773</v>
      </c>
      <c r="E227">
        <f>100*Comuni[[#This Row],[Popolazione2011]]/$D$7916</f>
        <v>1.3487542649119136E-3</v>
      </c>
      <c r="F227">
        <f>100*Comuni[[#This Row],[Popolazione2011]]/(SUMIFS($D$2:$D$7916,$B$2:$B$7916,"Piemonte"))</f>
        <v>1.7713448196528071E-2</v>
      </c>
      <c r="G227" t="b">
        <f>IF(Comuni[[#This Row],[Popolazione2011]]&gt;300000,"MAGGIORE")</f>
        <v>0</v>
      </c>
      <c r="H227">
        <f>100*Comuni[[#This Row],[Popolazione2011]]/(SUMIFS($D$2:$D$7916,$B$2:$B$7916,"Piemonte"))</f>
        <v>1.7713448196528071E-2</v>
      </c>
      <c r="I227" s="1" t="str">
        <f>_xlfn.XLOOKUP(Comuni[[#This Row],[Regione]],Ripartizione_geografica[Regione],Ripartizione_geografica[Ripartizione geografica],,0)</f>
        <v>Nord-ovest</v>
      </c>
      <c r="J227" s="1">
        <f>_xlfn.XLOOKUP(Comuni[[#This Row],[Regione]],Table_0[Regione],Table_0[Totale contagiati],,0)</f>
        <v>1792955</v>
      </c>
      <c r="K227" s="1">
        <f>_xlfn.XLOOKUP(Comuni[[#This Row],[Regione]],Table_0[Regione],Table_0[Guariti],,0)</f>
        <v>1725727</v>
      </c>
      <c r="L227" s="1">
        <f>_xlfn.XLOOKUP(Comuni[[#This Row],[Regione]],Table_0[Regione],Table_0[Deceduti],,0)</f>
        <v>13899</v>
      </c>
    </row>
    <row r="228" spans="1:12" x14ac:dyDescent="0.25">
      <c r="A228" s="1" t="s">
        <v>232</v>
      </c>
      <c r="B228" s="1" t="s">
        <v>8</v>
      </c>
      <c r="C228" s="1" t="s">
        <v>5</v>
      </c>
      <c r="D228">
        <v>1795</v>
      </c>
      <c r="E228">
        <f>100*Comuni[[#This Row],[Popolazione2011]]/$D$7916</f>
        <v>3.1319714172275354E-3</v>
      </c>
      <c r="F228">
        <f>100*Comuni[[#This Row],[Popolazione2011]]/(SUMIFS($D$2:$D$7916,$B$2:$B$7916,"Piemonte"))</f>
        <v>4.1132780740967517E-2</v>
      </c>
      <c r="G228" t="b">
        <f>IF(Comuni[[#This Row],[Popolazione2011]]&gt;300000,"MAGGIORE")</f>
        <v>0</v>
      </c>
      <c r="H228">
        <f>100*Comuni[[#This Row],[Popolazione2011]]/(SUMIFS($D$2:$D$7916,$B$2:$B$7916,"Piemonte"))</f>
        <v>4.1132780740967517E-2</v>
      </c>
      <c r="I228" s="1" t="str">
        <f>_xlfn.XLOOKUP(Comuni[[#This Row],[Regione]],Ripartizione_geografica[Regione],Ripartizione_geografica[Ripartizione geografica],,0)</f>
        <v>Nord-ovest</v>
      </c>
      <c r="J228" s="1">
        <f>_xlfn.XLOOKUP(Comuni[[#This Row],[Regione]],Table_0[Regione],Table_0[Totale contagiati],,0)</f>
        <v>1792955</v>
      </c>
      <c r="K228" s="1">
        <f>_xlfn.XLOOKUP(Comuni[[#This Row],[Regione]],Table_0[Regione],Table_0[Guariti],,0)</f>
        <v>1725727</v>
      </c>
      <c r="L228" s="1">
        <f>_xlfn.XLOOKUP(Comuni[[#This Row],[Regione]],Table_0[Regione],Table_0[Deceduti],,0)</f>
        <v>13899</v>
      </c>
    </row>
    <row r="229" spans="1:12" x14ac:dyDescent="0.25">
      <c r="A229" s="1" t="s">
        <v>233</v>
      </c>
      <c r="B229" s="1" t="s">
        <v>8</v>
      </c>
      <c r="C229" s="1" t="s">
        <v>5</v>
      </c>
      <c r="D229">
        <v>579</v>
      </c>
      <c r="E229">
        <f>100*Comuni[[#This Row],[Popolazione2011]]/$D$7916</f>
        <v>1.0102570755291048E-3</v>
      </c>
      <c r="F229">
        <f>100*Comuni[[#This Row],[Popolazione2011]]/(SUMIFS($D$2:$D$7916,$B$2:$B$7916,"Piemonte"))</f>
        <v>1.3267899748757767E-2</v>
      </c>
      <c r="G229" t="b">
        <f>IF(Comuni[[#This Row],[Popolazione2011]]&gt;300000,"MAGGIORE")</f>
        <v>0</v>
      </c>
      <c r="H229">
        <f>100*Comuni[[#This Row],[Popolazione2011]]/(SUMIFS($D$2:$D$7916,$B$2:$B$7916,"Piemonte"))</f>
        <v>1.3267899748757767E-2</v>
      </c>
      <c r="I229" s="1" t="str">
        <f>_xlfn.XLOOKUP(Comuni[[#This Row],[Regione]],Ripartizione_geografica[Regione],Ripartizione_geografica[Ripartizione geografica],,0)</f>
        <v>Nord-ovest</v>
      </c>
      <c r="J229" s="1">
        <f>_xlfn.XLOOKUP(Comuni[[#This Row],[Regione]],Table_0[Regione],Table_0[Totale contagiati],,0)</f>
        <v>1792955</v>
      </c>
      <c r="K229" s="1">
        <f>_xlfn.XLOOKUP(Comuni[[#This Row],[Regione]],Table_0[Regione],Table_0[Guariti],,0)</f>
        <v>1725727</v>
      </c>
      <c r="L229" s="1">
        <f>_xlfn.XLOOKUP(Comuni[[#This Row],[Regione]],Table_0[Regione],Table_0[Deceduti],,0)</f>
        <v>13899</v>
      </c>
    </row>
    <row r="230" spans="1:12" x14ac:dyDescent="0.25">
      <c r="A230" s="1" t="s">
        <v>234</v>
      </c>
      <c r="B230" s="1" t="s">
        <v>8</v>
      </c>
      <c r="C230" s="1" t="s">
        <v>5</v>
      </c>
      <c r="D230">
        <v>522</v>
      </c>
      <c r="E230">
        <f>100*Comuni[[#This Row],[Popolazione2011]]/$D$7916</f>
        <v>9.1080171576199073E-4</v>
      </c>
      <c r="F230">
        <f>100*Comuni[[#This Row],[Popolazione2011]]/(SUMIFS($D$2:$D$7916,$B$2:$B$7916,"Piemonte"))</f>
        <v>1.1961733452247936E-2</v>
      </c>
      <c r="G230" t="b">
        <f>IF(Comuni[[#This Row],[Popolazione2011]]&gt;300000,"MAGGIORE")</f>
        <v>0</v>
      </c>
      <c r="H230">
        <f>100*Comuni[[#This Row],[Popolazione2011]]/(SUMIFS($D$2:$D$7916,$B$2:$B$7916,"Piemonte"))</f>
        <v>1.1961733452247936E-2</v>
      </c>
      <c r="I230" s="1" t="str">
        <f>_xlfn.XLOOKUP(Comuni[[#This Row],[Regione]],Ripartizione_geografica[Regione],Ripartizione_geografica[Ripartizione geografica],,0)</f>
        <v>Nord-ovest</v>
      </c>
      <c r="J230" s="1">
        <f>_xlfn.XLOOKUP(Comuni[[#This Row],[Regione]],Table_0[Regione],Table_0[Totale contagiati],,0)</f>
        <v>1792955</v>
      </c>
      <c r="K230" s="1">
        <f>_xlfn.XLOOKUP(Comuni[[#This Row],[Regione]],Table_0[Regione],Table_0[Guariti],,0)</f>
        <v>1725727</v>
      </c>
      <c r="L230" s="1">
        <f>_xlfn.XLOOKUP(Comuni[[#This Row],[Regione]],Table_0[Regione],Table_0[Deceduti],,0)</f>
        <v>13899</v>
      </c>
    </row>
    <row r="231" spans="1:12" x14ac:dyDescent="0.25">
      <c r="A231" s="1" t="s">
        <v>235</v>
      </c>
      <c r="B231" s="1" t="s">
        <v>8</v>
      </c>
      <c r="C231" s="1" t="s">
        <v>5</v>
      </c>
      <c r="D231">
        <v>78</v>
      </c>
      <c r="E231">
        <f>100*Comuni[[#This Row],[Popolazione2011]]/$D$7916</f>
        <v>1.3609680810236643E-4</v>
      </c>
      <c r="F231">
        <f>100*Comuni[[#This Row],[Popolazione2011]]/(SUMIFS($D$2:$D$7916,$B$2:$B$7916,"Piemonte"))</f>
        <v>1.7873854583818753E-3</v>
      </c>
      <c r="G231" t="b">
        <f>IF(Comuni[[#This Row],[Popolazione2011]]&gt;300000,"MAGGIORE")</f>
        <v>0</v>
      </c>
      <c r="H231">
        <f>100*Comuni[[#This Row],[Popolazione2011]]/(SUMIFS($D$2:$D$7916,$B$2:$B$7916,"Piemonte"))</f>
        <v>1.7873854583818753E-3</v>
      </c>
      <c r="I231" s="1" t="str">
        <f>_xlfn.XLOOKUP(Comuni[[#This Row],[Regione]],Ripartizione_geografica[Regione],Ripartizione_geografica[Ripartizione geografica],,0)</f>
        <v>Nord-ovest</v>
      </c>
      <c r="J231" s="1">
        <f>_xlfn.XLOOKUP(Comuni[[#This Row],[Regione]],Table_0[Regione],Table_0[Totale contagiati],,0)</f>
        <v>1792955</v>
      </c>
      <c r="K231" s="1">
        <f>_xlfn.XLOOKUP(Comuni[[#This Row],[Regione]],Table_0[Regione],Table_0[Guariti],,0)</f>
        <v>1725727</v>
      </c>
      <c r="L231" s="1">
        <f>_xlfn.XLOOKUP(Comuni[[#This Row],[Regione]],Table_0[Regione],Table_0[Deceduti],,0)</f>
        <v>13899</v>
      </c>
    </row>
    <row r="232" spans="1:12" x14ac:dyDescent="0.25">
      <c r="A232" s="1" t="s">
        <v>236</v>
      </c>
      <c r="B232" s="1" t="s">
        <v>8</v>
      </c>
      <c r="C232" s="1" t="s">
        <v>5</v>
      </c>
      <c r="D232">
        <v>1614</v>
      </c>
      <c r="E232">
        <f>100*Comuni[[#This Row],[Popolazione2011]]/$D$7916</f>
        <v>2.8161570291951208E-3</v>
      </c>
      <c r="F232">
        <f>100*Comuni[[#This Row],[Popolazione2011]]/(SUMIFS($D$2:$D$7916,$B$2:$B$7916,"Piemonte"))</f>
        <v>3.6985129869594187E-2</v>
      </c>
      <c r="G232" t="b">
        <f>IF(Comuni[[#This Row],[Popolazione2011]]&gt;300000,"MAGGIORE")</f>
        <v>0</v>
      </c>
      <c r="H232">
        <f>100*Comuni[[#This Row],[Popolazione2011]]/(SUMIFS($D$2:$D$7916,$B$2:$B$7916,"Piemonte"))</f>
        <v>3.6985129869594187E-2</v>
      </c>
      <c r="I232" s="1" t="str">
        <f>_xlfn.XLOOKUP(Comuni[[#This Row],[Regione]],Ripartizione_geografica[Regione],Ripartizione_geografica[Ripartizione geografica],,0)</f>
        <v>Nord-ovest</v>
      </c>
      <c r="J232" s="1">
        <f>_xlfn.XLOOKUP(Comuni[[#This Row],[Regione]],Table_0[Regione],Table_0[Totale contagiati],,0)</f>
        <v>1792955</v>
      </c>
      <c r="K232" s="1">
        <f>_xlfn.XLOOKUP(Comuni[[#This Row],[Regione]],Table_0[Regione],Table_0[Guariti],,0)</f>
        <v>1725727</v>
      </c>
      <c r="L232" s="1">
        <f>_xlfn.XLOOKUP(Comuni[[#This Row],[Regione]],Table_0[Regione],Table_0[Deceduti],,0)</f>
        <v>13899</v>
      </c>
    </row>
    <row r="233" spans="1:12" x14ac:dyDescent="0.25">
      <c r="A233" s="1" t="s">
        <v>237</v>
      </c>
      <c r="B233" s="1" t="s">
        <v>8</v>
      </c>
      <c r="C233" s="1" t="s">
        <v>5</v>
      </c>
      <c r="D233">
        <v>5615</v>
      </c>
      <c r="E233">
        <f>100*Comuni[[#This Row],[Popolazione2011]]/$D$7916</f>
        <v>9.7972253524972758E-3</v>
      </c>
      <c r="F233">
        <f>100*Comuni[[#This Row],[Popolazione2011]]/(SUMIFS($D$2:$D$7916,$B$2:$B$7916,"Piemonte"))</f>
        <v>0.12866883780531063</v>
      </c>
      <c r="G233" t="b">
        <f>IF(Comuni[[#This Row],[Popolazione2011]]&gt;300000,"MAGGIORE")</f>
        <v>0</v>
      </c>
      <c r="H233">
        <f>100*Comuni[[#This Row],[Popolazione2011]]/(SUMIFS($D$2:$D$7916,$B$2:$B$7916,"Piemonte"))</f>
        <v>0.12866883780531063</v>
      </c>
      <c r="I233" s="1" t="str">
        <f>_xlfn.XLOOKUP(Comuni[[#This Row],[Regione]],Ripartizione_geografica[Regione],Ripartizione_geografica[Ripartizione geografica],,0)</f>
        <v>Nord-ovest</v>
      </c>
      <c r="J233" s="1">
        <f>_xlfn.XLOOKUP(Comuni[[#This Row],[Regione]],Table_0[Regione],Table_0[Totale contagiati],,0)</f>
        <v>1792955</v>
      </c>
      <c r="K233" s="1">
        <f>_xlfn.XLOOKUP(Comuni[[#This Row],[Regione]],Table_0[Regione],Table_0[Guariti],,0)</f>
        <v>1725727</v>
      </c>
      <c r="L233" s="1">
        <f>_xlfn.XLOOKUP(Comuni[[#This Row],[Regione]],Table_0[Regione],Table_0[Deceduti],,0)</f>
        <v>13899</v>
      </c>
    </row>
    <row r="234" spans="1:12" x14ac:dyDescent="0.25">
      <c r="A234" s="1" t="s">
        <v>238</v>
      </c>
      <c r="B234" s="1" t="s">
        <v>8</v>
      </c>
      <c r="C234" s="1" t="s">
        <v>5</v>
      </c>
      <c r="D234">
        <v>3874</v>
      </c>
      <c r="E234">
        <f>100*Comuni[[#This Row],[Popolazione2011]]/$D$7916</f>
        <v>6.7594748024175332E-3</v>
      </c>
      <c r="F234">
        <f>100*Comuni[[#This Row],[Popolazione2011]]/(SUMIFS($D$2:$D$7916,$B$2:$B$7916,"Piemonte"))</f>
        <v>8.8773477766299805E-2</v>
      </c>
      <c r="G234" t="b">
        <f>IF(Comuni[[#This Row],[Popolazione2011]]&gt;300000,"MAGGIORE")</f>
        <v>0</v>
      </c>
      <c r="H234">
        <f>100*Comuni[[#This Row],[Popolazione2011]]/(SUMIFS($D$2:$D$7916,$B$2:$B$7916,"Piemonte"))</f>
        <v>8.8773477766299805E-2</v>
      </c>
      <c r="I234" s="1" t="str">
        <f>_xlfn.XLOOKUP(Comuni[[#This Row],[Regione]],Ripartizione_geografica[Regione],Ripartizione_geografica[Ripartizione geografica],,0)</f>
        <v>Nord-ovest</v>
      </c>
      <c r="J234" s="1">
        <f>_xlfn.XLOOKUP(Comuni[[#This Row],[Regione]],Table_0[Regione],Table_0[Totale contagiati],,0)</f>
        <v>1792955</v>
      </c>
      <c r="K234" s="1">
        <f>_xlfn.XLOOKUP(Comuni[[#This Row],[Regione]],Table_0[Regione],Table_0[Guariti],,0)</f>
        <v>1725727</v>
      </c>
      <c r="L234" s="1">
        <f>_xlfn.XLOOKUP(Comuni[[#This Row],[Regione]],Table_0[Regione],Table_0[Deceduti],,0)</f>
        <v>13899</v>
      </c>
    </row>
    <row r="235" spans="1:12" x14ac:dyDescent="0.25">
      <c r="A235" s="1" t="s">
        <v>239</v>
      </c>
      <c r="B235" s="1" t="s">
        <v>8</v>
      </c>
      <c r="C235" s="1" t="s">
        <v>5</v>
      </c>
      <c r="D235">
        <v>376</v>
      </c>
      <c r="E235">
        <f>100*Comuni[[#This Row],[Popolazione2011]]/$D$7916</f>
        <v>6.5605640828833047E-4</v>
      </c>
      <c r="F235">
        <f>100*Comuni[[#This Row],[Popolazione2011]]/(SUMIFS($D$2:$D$7916,$B$2:$B$7916,"Piemonte"))</f>
        <v>8.6161145173280149E-3</v>
      </c>
      <c r="G235" t="b">
        <f>IF(Comuni[[#This Row],[Popolazione2011]]&gt;300000,"MAGGIORE")</f>
        <v>0</v>
      </c>
      <c r="H235">
        <f>100*Comuni[[#This Row],[Popolazione2011]]/(SUMIFS($D$2:$D$7916,$B$2:$B$7916,"Piemonte"))</f>
        <v>8.6161145173280149E-3</v>
      </c>
      <c r="I235" s="1" t="str">
        <f>_xlfn.XLOOKUP(Comuni[[#This Row],[Regione]],Ripartizione_geografica[Regione],Ripartizione_geografica[Ripartizione geografica],,0)</f>
        <v>Nord-ovest</v>
      </c>
      <c r="J235" s="1">
        <f>_xlfn.XLOOKUP(Comuni[[#This Row],[Regione]],Table_0[Regione],Table_0[Totale contagiati],,0)</f>
        <v>1792955</v>
      </c>
      <c r="K235" s="1">
        <f>_xlfn.XLOOKUP(Comuni[[#This Row],[Regione]],Table_0[Regione],Table_0[Guariti],,0)</f>
        <v>1725727</v>
      </c>
      <c r="L235" s="1">
        <f>_xlfn.XLOOKUP(Comuni[[#This Row],[Regione]],Table_0[Regione],Table_0[Deceduti],,0)</f>
        <v>13899</v>
      </c>
    </row>
    <row r="236" spans="1:12" x14ac:dyDescent="0.25">
      <c r="A236" s="1" t="s">
        <v>240</v>
      </c>
      <c r="B236" s="1" t="s">
        <v>8</v>
      </c>
      <c r="C236" s="1" t="s">
        <v>5</v>
      </c>
      <c r="D236">
        <v>566</v>
      </c>
      <c r="E236">
        <f>100*Comuni[[#This Row],[Popolazione2011]]/$D$7916</f>
        <v>9.875742741787103E-4</v>
      </c>
      <c r="F236">
        <f>100*Comuni[[#This Row],[Popolazione2011]]/(SUMIFS($D$2:$D$7916,$B$2:$B$7916,"Piemonte"))</f>
        <v>1.2970002172360788E-2</v>
      </c>
      <c r="G236" t="b">
        <f>IF(Comuni[[#This Row],[Popolazione2011]]&gt;300000,"MAGGIORE")</f>
        <v>0</v>
      </c>
      <c r="H236">
        <f>100*Comuni[[#This Row],[Popolazione2011]]/(SUMIFS($D$2:$D$7916,$B$2:$B$7916,"Piemonte"))</f>
        <v>1.2970002172360788E-2</v>
      </c>
      <c r="I236" s="1" t="str">
        <f>_xlfn.XLOOKUP(Comuni[[#This Row],[Regione]],Ripartizione_geografica[Regione],Ripartizione_geografica[Ripartizione geografica],,0)</f>
        <v>Nord-ovest</v>
      </c>
      <c r="J236" s="1">
        <f>_xlfn.XLOOKUP(Comuni[[#This Row],[Regione]],Table_0[Regione],Table_0[Totale contagiati],,0)</f>
        <v>1792955</v>
      </c>
      <c r="K236" s="1">
        <f>_xlfn.XLOOKUP(Comuni[[#This Row],[Regione]],Table_0[Regione],Table_0[Guariti],,0)</f>
        <v>1725727</v>
      </c>
      <c r="L236" s="1">
        <f>_xlfn.XLOOKUP(Comuni[[#This Row],[Regione]],Table_0[Regione],Table_0[Deceduti],,0)</f>
        <v>13899</v>
      </c>
    </row>
    <row r="237" spans="1:12" x14ac:dyDescent="0.25">
      <c r="A237" s="1" t="s">
        <v>241</v>
      </c>
      <c r="B237" s="1" t="s">
        <v>8</v>
      </c>
      <c r="C237" s="1" t="s">
        <v>5</v>
      </c>
      <c r="D237">
        <v>4825</v>
      </c>
      <c r="E237">
        <f>100*Comuni[[#This Row],[Popolazione2011]]/$D$7916</f>
        <v>8.4188089627425383E-3</v>
      </c>
      <c r="F237">
        <f>100*Comuni[[#This Row],[Popolazione2011]]/(SUMIFS($D$2:$D$7916,$B$2:$B$7916,"Piemonte"))</f>
        <v>0.11056583123964805</v>
      </c>
      <c r="G237" t="b">
        <f>IF(Comuni[[#This Row],[Popolazione2011]]&gt;300000,"MAGGIORE")</f>
        <v>0</v>
      </c>
      <c r="H237">
        <f>100*Comuni[[#This Row],[Popolazione2011]]/(SUMIFS($D$2:$D$7916,$B$2:$B$7916,"Piemonte"))</f>
        <v>0.11056583123964805</v>
      </c>
      <c r="I237" s="1" t="str">
        <f>_xlfn.XLOOKUP(Comuni[[#This Row],[Regione]],Ripartizione_geografica[Regione],Ripartizione_geografica[Ripartizione geografica],,0)</f>
        <v>Nord-ovest</v>
      </c>
      <c r="J237" s="1">
        <f>_xlfn.XLOOKUP(Comuni[[#This Row],[Regione]],Table_0[Regione],Table_0[Totale contagiati],,0)</f>
        <v>1792955</v>
      </c>
      <c r="K237" s="1">
        <f>_xlfn.XLOOKUP(Comuni[[#This Row],[Regione]],Table_0[Regione],Table_0[Guariti],,0)</f>
        <v>1725727</v>
      </c>
      <c r="L237" s="1">
        <f>_xlfn.XLOOKUP(Comuni[[#This Row],[Regione]],Table_0[Regione],Table_0[Deceduti],,0)</f>
        <v>13899</v>
      </c>
    </row>
    <row r="238" spans="1:12" x14ac:dyDescent="0.25">
      <c r="A238" s="1" t="s">
        <v>242</v>
      </c>
      <c r="B238" s="1" t="s">
        <v>8</v>
      </c>
      <c r="C238" s="1" t="s">
        <v>5</v>
      </c>
      <c r="D238">
        <v>3807</v>
      </c>
      <c r="E238">
        <f>100*Comuni[[#This Row],[Popolazione2011]]/$D$7916</f>
        <v>6.642571133919346E-3</v>
      </c>
      <c r="F238">
        <f>100*Comuni[[#This Row],[Popolazione2011]]/(SUMIFS($D$2:$D$7916,$B$2:$B$7916,"Piemonte"))</f>
        <v>8.7238159487946151E-2</v>
      </c>
      <c r="G238" t="b">
        <f>IF(Comuni[[#This Row],[Popolazione2011]]&gt;300000,"MAGGIORE")</f>
        <v>0</v>
      </c>
      <c r="H238">
        <f>100*Comuni[[#This Row],[Popolazione2011]]/(SUMIFS($D$2:$D$7916,$B$2:$B$7916,"Piemonte"))</f>
        <v>8.7238159487946151E-2</v>
      </c>
      <c r="I238" s="1" t="str">
        <f>_xlfn.XLOOKUP(Comuni[[#This Row],[Regione]],Ripartizione_geografica[Regione],Ripartizione_geografica[Ripartizione geografica],,0)</f>
        <v>Nord-ovest</v>
      </c>
      <c r="J238" s="1">
        <f>_xlfn.XLOOKUP(Comuni[[#This Row],[Regione]],Table_0[Regione],Table_0[Totale contagiati],,0)</f>
        <v>1792955</v>
      </c>
      <c r="K238" s="1">
        <f>_xlfn.XLOOKUP(Comuni[[#This Row],[Regione]],Table_0[Regione],Table_0[Guariti],,0)</f>
        <v>1725727</v>
      </c>
      <c r="L238" s="1">
        <f>_xlfn.XLOOKUP(Comuni[[#This Row],[Regione]],Table_0[Regione],Table_0[Deceduti],,0)</f>
        <v>13899</v>
      </c>
    </row>
    <row r="239" spans="1:12" x14ac:dyDescent="0.25">
      <c r="A239" s="1" t="s">
        <v>243</v>
      </c>
      <c r="B239" s="1" t="s">
        <v>8</v>
      </c>
      <c r="C239" s="1" t="s">
        <v>5</v>
      </c>
      <c r="D239">
        <v>1874</v>
      </c>
      <c r="E239">
        <f>100*Comuni[[#This Row],[Popolazione2011]]/$D$7916</f>
        <v>3.2698130562030091E-3</v>
      </c>
      <c r="F239">
        <f>100*Comuni[[#This Row],[Popolazione2011]]/(SUMIFS($D$2:$D$7916,$B$2:$B$7916,"Piemonte"))</f>
        <v>4.2943081397533778E-2</v>
      </c>
      <c r="G239" t="b">
        <f>IF(Comuni[[#This Row],[Popolazione2011]]&gt;300000,"MAGGIORE")</f>
        <v>0</v>
      </c>
      <c r="H239">
        <f>100*Comuni[[#This Row],[Popolazione2011]]/(SUMIFS($D$2:$D$7916,$B$2:$B$7916,"Piemonte"))</f>
        <v>4.2943081397533778E-2</v>
      </c>
      <c r="I239" s="1" t="str">
        <f>_xlfn.XLOOKUP(Comuni[[#This Row],[Regione]],Ripartizione_geografica[Regione],Ripartizione_geografica[Ripartizione geografica],,0)</f>
        <v>Nord-ovest</v>
      </c>
      <c r="J239" s="1">
        <f>_xlfn.XLOOKUP(Comuni[[#This Row],[Regione]],Table_0[Regione],Table_0[Totale contagiati],,0)</f>
        <v>1792955</v>
      </c>
      <c r="K239" s="1">
        <f>_xlfn.XLOOKUP(Comuni[[#This Row],[Regione]],Table_0[Regione],Table_0[Guariti],,0)</f>
        <v>1725727</v>
      </c>
      <c r="L239" s="1">
        <f>_xlfn.XLOOKUP(Comuni[[#This Row],[Regione]],Table_0[Regione],Table_0[Deceduti],,0)</f>
        <v>13899</v>
      </c>
    </row>
    <row r="240" spans="1:12" x14ac:dyDescent="0.25">
      <c r="A240" s="1" t="s">
        <v>244</v>
      </c>
      <c r="B240" s="1" t="s">
        <v>8</v>
      </c>
      <c r="C240" s="1" t="s">
        <v>5</v>
      </c>
      <c r="D240">
        <v>3023</v>
      </c>
      <c r="E240">
        <f>100*Comuni[[#This Row],[Popolazione2011]]/$D$7916</f>
        <v>5.2746237294032531E-3</v>
      </c>
      <c r="F240">
        <f>100*Comuni[[#This Row],[Popolazione2011]]/(SUMIFS($D$2:$D$7916,$B$2:$B$7916,"Piemonte"))</f>
        <v>6.9272644111389864E-2</v>
      </c>
      <c r="G240" t="b">
        <f>IF(Comuni[[#This Row],[Popolazione2011]]&gt;300000,"MAGGIORE")</f>
        <v>0</v>
      </c>
      <c r="H240">
        <f>100*Comuni[[#This Row],[Popolazione2011]]/(SUMIFS($D$2:$D$7916,$B$2:$B$7916,"Piemonte"))</f>
        <v>6.9272644111389864E-2</v>
      </c>
      <c r="I240" s="1" t="str">
        <f>_xlfn.XLOOKUP(Comuni[[#This Row],[Regione]],Ripartizione_geografica[Regione],Ripartizione_geografica[Ripartizione geografica],,0)</f>
        <v>Nord-ovest</v>
      </c>
      <c r="J240" s="1">
        <f>_xlfn.XLOOKUP(Comuni[[#This Row],[Regione]],Table_0[Regione],Table_0[Totale contagiati],,0)</f>
        <v>1792955</v>
      </c>
      <c r="K240" s="1">
        <f>_xlfn.XLOOKUP(Comuni[[#This Row],[Regione]],Table_0[Regione],Table_0[Guariti],,0)</f>
        <v>1725727</v>
      </c>
      <c r="L240" s="1">
        <f>_xlfn.XLOOKUP(Comuni[[#This Row],[Regione]],Table_0[Regione],Table_0[Deceduti],,0)</f>
        <v>13899</v>
      </c>
    </row>
    <row r="241" spans="1:12" x14ac:dyDescent="0.25">
      <c r="A241" s="1" t="s">
        <v>245</v>
      </c>
      <c r="B241" s="1" t="s">
        <v>8</v>
      </c>
      <c r="C241" s="1" t="s">
        <v>5</v>
      </c>
      <c r="D241">
        <v>2705</v>
      </c>
      <c r="E241">
        <f>100*Comuni[[#This Row],[Popolazione2011]]/$D$7916</f>
        <v>4.7197675117551441E-3</v>
      </c>
      <c r="F241">
        <f>100*Comuni[[#This Row],[Popolazione2011]]/(SUMIFS($D$2:$D$7916,$B$2:$B$7916,"Piemonte"))</f>
        <v>6.1985611088756061E-2</v>
      </c>
      <c r="G241" t="b">
        <f>IF(Comuni[[#This Row],[Popolazione2011]]&gt;300000,"MAGGIORE")</f>
        <v>0</v>
      </c>
      <c r="H241">
        <f>100*Comuni[[#This Row],[Popolazione2011]]/(SUMIFS($D$2:$D$7916,$B$2:$B$7916,"Piemonte"))</f>
        <v>6.1985611088756061E-2</v>
      </c>
      <c r="I241" s="1" t="str">
        <f>_xlfn.XLOOKUP(Comuni[[#This Row],[Regione]],Ripartizione_geografica[Regione],Ripartizione_geografica[Ripartizione geografica],,0)</f>
        <v>Nord-ovest</v>
      </c>
      <c r="J241" s="1">
        <f>_xlfn.XLOOKUP(Comuni[[#This Row],[Regione]],Table_0[Regione],Table_0[Totale contagiati],,0)</f>
        <v>1792955</v>
      </c>
      <c r="K241" s="1">
        <f>_xlfn.XLOOKUP(Comuni[[#This Row],[Regione]],Table_0[Regione],Table_0[Guariti],,0)</f>
        <v>1725727</v>
      </c>
      <c r="L241" s="1">
        <f>_xlfn.XLOOKUP(Comuni[[#This Row],[Regione]],Table_0[Regione],Table_0[Deceduti],,0)</f>
        <v>13899</v>
      </c>
    </row>
    <row r="242" spans="1:12" x14ac:dyDescent="0.25">
      <c r="A242" s="1" t="s">
        <v>246</v>
      </c>
      <c r="B242" s="1" t="s">
        <v>8</v>
      </c>
      <c r="C242" s="1" t="s">
        <v>5</v>
      </c>
      <c r="D242">
        <v>1040</v>
      </c>
      <c r="E242">
        <f>100*Comuni[[#This Row],[Popolazione2011]]/$D$7916</f>
        <v>1.8146241080315524E-3</v>
      </c>
      <c r="F242">
        <f>100*Comuni[[#This Row],[Popolazione2011]]/(SUMIFS($D$2:$D$7916,$B$2:$B$7916,"Piemonte"))</f>
        <v>2.3831806111758339E-2</v>
      </c>
      <c r="G242" t="b">
        <f>IF(Comuni[[#This Row],[Popolazione2011]]&gt;300000,"MAGGIORE")</f>
        <v>0</v>
      </c>
      <c r="H242">
        <f>100*Comuni[[#This Row],[Popolazione2011]]/(SUMIFS($D$2:$D$7916,$B$2:$B$7916,"Piemonte"))</f>
        <v>2.3831806111758339E-2</v>
      </c>
      <c r="I242" s="1" t="str">
        <f>_xlfn.XLOOKUP(Comuni[[#This Row],[Regione]],Ripartizione_geografica[Regione],Ripartizione_geografica[Ripartizione geografica],,0)</f>
        <v>Nord-ovest</v>
      </c>
      <c r="J242" s="1">
        <f>_xlfn.XLOOKUP(Comuni[[#This Row],[Regione]],Table_0[Regione],Table_0[Totale contagiati],,0)</f>
        <v>1792955</v>
      </c>
      <c r="K242" s="1">
        <f>_xlfn.XLOOKUP(Comuni[[#This Row],[Regione]],Table_0[Regione],Table_0[Guariti],,0)</f>
        <v>1725727</v>
      </c>
      <c r="L242" s="1">
        <f>_xlfn.XLOOKUP(Comuni[[#This Row],[Regione]],Table_0[Regione],Table_0[Deceduti],,0)</f>
        <v>13899</v>
      </c>
    </row>
    <row r="243" spans="1:12" x14ac:dyDescent="0.25">
      <c r="A243" s="1" t="s">
        <v>247</v>
      </c>
      <c r="B243" s="1" t="s">
        <v>8</v>
      </c>
      <c r="C243" s="1" t="s">
        <v>5</v>
      </c>
      <c r="D243">
        <v>3397</v>
      </c>
      <c r="E243">
        <f>100*Comuni[[#This Row],[Popolazione2011]]/$D$7916</f>
        <v>5.9271904759453688E-3</v>
      </c>
      <c r="F243">
        <f>100*Comuni[[#This Row],[Popolazione2011]]/(SUMIFS($D$2:$D$7916,$B$2:$B$7916,"Piemonte"))</f>
        <v>7.7842928232349104E-2</v>
      </c>
      <c r="G243" t="b">
        <f>IF(Comuni[[#This Row],[Popolazione2011]]&gt;300000,"MAGGIORE")</f>
        <v>0</v>
      </c>
      <c r="H243">
        <f>100*Comuni[[#This Row],[Popolazione2011]]/(SUMIFS($D$2:$D$7916,$B$2:$B$7916,"Piemonte"))</f>
        <v>7.7842928232349104E-2</v>
      </c>
      <c r="I243" s="1" t="str">
        <f>_xlfn.XLOOKUP(Comuni[[#This Row],[Regione]],Ripartizione_geografica[Regione],Ripartizione_geografica[Ripartizione geografica],,0)</f>
        <v>Nord-ovest</v>
      </c>
      <c r="J243" s="1">
        <f>_xlfn.XLOOKUP(Comuni[[#This Row],[Regione]],Table_0[Regione],Table_0[Totale contagiati],,0)</f>
        <v>1792955</v>
      </c>
      <c r="K243" s="1">
        <f>_xlfn.XLOOKUP(Comuni[[#This Row],[Regione]],Table_0[Regione],Table_0[Guariti],,0)</f>
        <v>1725727</v>
      </c>
      <c r="L243" s="1">
        <f>_xlfn.XLOOKUP(Comuni[[#This Row],[Regione]],Table_0[Regione],Table_0[Deceduti],,0)</f>
        <v>13899</v>
      </c>
    </row>
    <row r="244" spans="1:12" x14ac:dyDescent="0.25">
      <c r="A244" s="1" t="s">
        <v>248</v>
      </c>
      <c r="B244" s="1" t="s">
        <v>8</v>
      </c>
      <c r="C244" s="1" t="s">
        <v>5</v>
      </c>
      <c r="D244">
        <v>851</v>
      </c>
      <c r="E244">
        <f>100*Comuni[[#This Row],[Popolazione2011]]/$D$7916</f>
        <v>1.4848510730142799E-3</v>
      </c>
      <c r="F244">
        <f>100*Comuni[[#This Row],[Popolazione2011]]/(SUMIFS($D$2:$D$7916,$B$2:$B$7916,"Piemonte"))</f>
        <v>1.9500833654909948E-2</v>
      </c>
      <c r="G244" t="b">
        <f>IF(Comuni[[#This Row],[Popolazione2011]]&gt;300000,"MAGGIORE")</f>
        <v>0</v>
      </c>
      <c r="H244">
        <f>100*Comuni[[#This Row],[Popolazione2011]]/(SUMIFS($D$2:$D$7916,$B$2:$B$7916,"Piemonte"))</f>
        <v>1.9500833654909948E-2</v>
      </c>
      <c r="I244" s="1" t="str">
        <f>_xlfn.XLOOKUP(Comuni[[#This Row],[Regione]],Ripartizione_geografica[Regione],Ripartizione_geografica[Ripartizione geografica],,0)</f>
        <v>Nord-ovest</v>
      </c>
      <c r="J244" s="1">
        <f>_xlfn.XLOOKUP(Comuni[[#This Row],[Regione]],Table_0[Regione],Table_0[Totale contagiati],,0)</f>
        <v>1792955</v>
      </c>
      <c r="K244" s="1">
        <f>_xlfn.XLOOKUP(Comuni[[#This Row],[Regione]],Table_0[Regione],Table_0[Guariti],,0)</f>
        <v>1725727</v>
      </c>
      <c r="L244" s="1">
        <f>_xlfn.XLOOKUP(Comuni[[#This Row],[Regione]],Table_0[Regione],Table_0[Deceduti],,0)</f>
        <v>13899</v>
      </c>
    </row>
    <row r="245" spans="1:12" x14ac:dyDescent="0.25">
      <c r="A245" s="1" t="s">
        <v>249</v>
      </c>
      <c r="B245" s="1" t="s">
        <v>8</v>
      </c>
      <c r="C245" s="1" t="s">
        <v>5</v>
      </c>
      <c r="D245">
        <v>9646</v>
      </c>
      <c r="E245">
        <f>100*Comuni[[#This Row],[Popolazione2011]]/$D$7916</f>
        <v>1.6830638601992649E-2</v>
      </c>
      <c r="F245">
        <f>100*Comuni[[#This Row],[Popolazione2011]]/(SUMIFS($D$2:$D$7916,$B$2:$B$7916,"Piemonte"))</f>
        <v>0.22104000168655857</v>
      </c>
      <c r="G245" t="b">
        <f>IF(Comuni[[#This Row],[Popolazione2011]]&gt;300000,"MAGGIORE")</f>
        <v>0</v>
      </c>
      <c r="H245">
        <f>100*Comuni[[#This Row],[Popolazione2011]]/(SUMIFS($D$2:$D$7916,$B$2:$B$7916,"Piemonte"))</f>
        <v>0.22104000168655857</v>
      </c>
      <c r="I245" s="1" t="str">
        <f>_xlfn.XLOOKUP(Comuni[[#This Row],[Regione]],Ripartizione_geografica[Regione],Ripartizione_geografica[Ripartizione geografica],,0)</f>
        <v>Nord-ovest</v>
      </c>
      <c r="J245" s="1">
        <f>_xlfn.XLOOKUP(Comuni[[#This Row],[Regione]],Table_0[Regione],Table_0[Totale contagiati],,0)</f>
        <v>1792955</v>
      </c>
      <c r="K245" s="1">
        <f>_xlfn.XLOOKUP(Comuni[[#This Row],[Regione]],Table_0[Regione],Table_0[Guariti],,0)</f>
        <v>1725727</v>
      </c>
      <c r="L245" s="1">
        <f>_xlfn.XLOOKUP(Comuni[[#This Row],[Regione]],Table_0[Regione],Table_0[Deceduti],,0)</f>
        <v>13899</v>
      </c>
    </row>
    <row r="246" spans="1:12" x14ac:dyDescent="0.25">
      <c r="A246" s="1" t="s">
        <v>250</v>
      </c>
      <c r="B246" s="1" t="s">
        <v>8</v>
      </c>
      <c r="C246" s="1" t="s">
        <v>5</v>
      </c>
      <c r="D246">
        <v>18925</v>
      </c>
      <c r="E246">
        <f>100*Comuni[[#This Row],[Popolazione2011]]/$D$7916</f>
        <v>3.3020924273554936E-2</v>
      </c>
      <c r="F246">
        <f>100*Comuni[[#This Row],[Popolazione2011]]/(SUMIFS($D$2:$D$7916,$B$2:$B$7916,"Piemonte"))</f>
        <v>0.43367012563944862</v>
      </c>
      <c r="G246" t="b">
        <f>IF(Comuni[[#This Row],[Popolazione2011]]&gt;300000,"MAGGIORE")</f>
        <v>0</v>
      </c>
      <c r="H246">
        <f>100*Comuni[[#This Row],[Popolazione2011]]/(SUMIFS($D$2:$D$7916,$B$2:$B$7916,"Piemonte"))</f>
        <v>0.43367012563944862</v>
      </c>
      <c r="I246" s="1" t="str">
        <f>_xlfn.XLOOKUP(Comuni[[#This Row],[Regione]],Ripartizione_geografica[Regione],Ripartizione_geografica[Ripartizione geografica],,0)</f>
        <v>Nord-ovest</v>
      </c>
      <c r="J246" s="1">
        <f>_xlfn.XLOOKUP(Comuni[[#This Row],[Regione]],Table_0[Regione],Table_0[Totale contagiati],,0)</f>
        <v>1792955</v>
      </c>
      <c r="K246" s="1">
        <f>_xlfn.XLOOKUP(Comuni[[#This Row],[Regione]],Table_0[Regione],Table_0[Guariti],,0)</f>
        <v>1725727</v>
      </c>
      <c r="L246" s="1">
        <f>_xlfn.XLOOKUP(Comuni[[#This Row],[Regione]],Table_0[Regione],Table_0[Deceduti],,0)</f>
        <v>13899</v>
      </c>
    </row>
    <row r="247" spans="1:12" x14ac:dyDescent="0.25">
      <c r="A247" s="1" t="s">
        <v>251</v>
      </c>
      <c r="B247" s="1" t="s">
        <v>8</v>
      </c>
      <c r="C247" s="1" t="s">
        <v>5</v>
      </c>
      <c r="D247">
        <v>1430</v>
      </c>
      <c r="E247">
        <f>100*Comuni[[#This Row],[Popolazione2011]]/$D$7916</f>
        <v>2.4951081485433848E-3</v>
      </c>
      <c r="F247">
        <f>100*Comuni[[#This Row],[Popolazione2011]]/(SUMIFS($D$2:$D$7916,$B$2:$B$7916,"Piemonte"))</f>
        <v>3.2768733403667712E-2</v>
      </c>
      <c r="G247" t="b">
        <f>IF(Comuni[[#This Row],[Popolazione2011]]&gt;300000,"MAGGIORE")</f>
        <v>0</v>
      </c>
      <c r="H247">
        <f>100*Comuni[[#This Row],[Popolazione2011]]/(SUMIFS($D$2:$D$7916,$B$2:$B$7916,"Piemonte"))</f>
        <v>3.2768733403667712E-2</v>
      </c>
      <c r="I247" s="1" t="str">
        <f>_xlfn.XLOOKUP(Comuni[[#This Row],[Regione]],Ripartizione_geografica[Regione],Ripartizione_geografica[Ripartizione geografica],,0)</f>
        <v>Nord-ovest</v>
      </c>
      <c r="J247" s="1">
        <f>_xlfn.XLOOKUP(Comuni[[#This Row],[Regione]],Table_0[Regione],Table_0[Totale contagiati],,0)</f>
        <v>1792955</v>
      </c>
      <c r="K247" s="1">
        <f>_xlfn.XLOOKUP(Comuni[[#This Row],[Regione]],Table_0[Regione],Table_0[Guariti],,0)</f>
        <v>1725727</v>
      </c>
      <c r="L247" s="1">
        <f>_xlfn.XLOOKUP(Comuni[[#This Row],[Regione]],Table_0[Regione],Table_0[Deceduti],,0)</f>
        <v>13899</v>
      </c>
    </row>
    <row r="248" spans="1:12" x14ac:dyDescent="0.25">
      <c r="A248" s="1" t="s">
        <v>252</v>
      </c>
      <c r="B248" s="1" t="s">
        <v>8</v>
      </c>
      <c r="C248" s="1" t="s">
        <v>5</v>
      </c>
      <c r="D248">
        <v>279</v>
      </c>
      <c r="E248">
        <f>100*Comuni[[#This Row],[Popolazione2011]]/$D$7916</f>
        <v>4.8680781359692612E-4</v>
      </c>
      <c r="F248">
        <f>100*Comuni[[#This Row],[Popolazione2011]]/(SUMIFS($D$2:$D$7916,$B$2:$B$7916,"Piemonte"))</f>
        <v>6.393340293442862E-3</v>
      </c>
      <c r="G248" t="b">
        <f>IF(Comuni[[#This Row],[Popolazione2011]]&gt;300000,"MAGGIORE")</f>
        <v>0</v>
      </c>
      <c r="H248">
        <f>100*Comuni[[#This Row],[Popolazione2011]]/(SUMIFS($D$2:$D$7916,$B$2:$B$7916,"Piemonte"))</f>
        <v>6.393340293442862E-3</v>
      </c>
      <c r="I248" s="1" t="str">
        <f>_xlfn.XLOOKUP(Comuni[[#This Row],[Regione]],Ripartizione_geografica[Regione],Ripartizione_geografica[Ripartizione geografica],,0)</f>
        <v>Nord-ovest</v>
      </c>
      <c r="J248" s="1">
        <f>_xlfn.XLOOKUP(Comuni[[#This Row],[Regione]],Table_0[Regione],Table_0[Totale contagiati],,0)</f>
        <v>1792955</v>
      </c>
      <c r="K248" s="1">
        <f>_xlfn.XLOOKUP(Comuni[[#This Row],[Regione]],Table_0[Regione],Table_0[Guariti],,0)</f>
        <v>1725727</v>
      </c>
      <c r="L248" s="1">
        <f>_xlfn.XLOOKUP(Comuni[[#This Row],[Regione]],Table_0[Regione],Table_0[Deceduti],,0)</f>
        <v>13899</v>
      </c>
    </row>
    <row r="249" spans="1:12" x14ac:dyDescent="0.25">
      <c r="A249" s="1" t="s">
        <v>253</v>
      </c>
      <c r="B249" s="1" t="s">
        <v>8</v>
      </c>
      <c r="C249" s="1" t="s">
        <v>5</v>
      </c>
      <c r="D249">
        <v>3107</v>
      </c>
      <c r="E249">
        <f>100*Comuni[[#This Row],[Popolazione2011]]/$D$7916</f>
        <v>5.4211895227442627E-3</v>
      </c>
      <c r="F249">
        <f>100*Comuni[[#This Row],[Popolazione2011]]/(SUMIFS($D$2:$D$7916,$B$2:$B$7916,"Piemonte"))</f>
        <v>7.119752075887803E-2</v>
      </c>
      <c r="G249" t="b">
        <f>IF(Comuni[[#This Row],[Popolazione2011]]&gt;300000,"MAGGIORE")</f>
        <v>0</v>
      </c>
      <c r="H249">
        <f>100*Comuni[[#This Row],[Popolazione2011]]/(SUMIFS($D$2:$D$7916,$B$2:$B$7916,"Piemonte"))</f>
        <v>7.119752075887803E-2</v>
      </c>
      <c r="I249" s="1" t="str">
        <f>_xlfn.XLOOKUP(Comuni[[#This Row],[Regione]],Ripartizione_geografica[Regione],Ripartizione_geografica[Ripartizione geografica],,0)</f>
        <v>Nord-ovest</v>
      </c>
      <c r="J249" s="1">
        <f>_xlfn.XLOOKUP(Comuni[[#This Row],[Regione]],Table_0[Regione],Table_0[Totale contagiati],,0)</f>
        <v>1792955</v>
      </c>
      <c r="K249" s="1">
        <f>_xlfn.XLOOKUP(Comuni[[#This Row],[Regione]],Table_0[Regione],Table_0[Guariti],,0)</f>
        <v>1725727</v>
      </c>
      <c r="L249" s="1">
        <f>_xlfn.XLOOKUP(Comuni[[#This Row],[Regione]],Table_0[Regione],Table_0[Deceduti],,0)</f>
        <v>13899</v>
      </c>
    </row>
    <row r="250" spans="1:12" x14ac:dyDescent="0.25">
      <c r="A250" s="1" t="s">
        <v>254</v>
      </c>
      <c r="B250" s="1" t="s">
        <v>8</v>
      </c>
      <c r="C250" s="1" t="s">
        <v>5</v>
      </c>
      <c r="D250">
        <v>1909</v>
      </c>
      <c r="E250">
        <f>100*Comuni[[#This Row],[Popolazione2011]]/$D$7916</f>
        <v>3.3308821367617632E-3</v>
      </c>
      <c r="F250">
        <f>100*Comuni[[#This Row],[Popolazione2011]]/(SUMIFS($D$2:$D$7916,$B$2:$B$7916,"Piemonte"))</f>
        <v>4.374511333398718E-2</v>
      </c>
      <c r="G250" t="b">
        <f>IF(Comuni[[#This Row],[Popolazione2011]]&gt;300000,"MAGGIORE")</f>
        <v>0</v>
      </c>
      <c r="H250">
        <f>100*Comuni[[#This Row],[Popolazione2011]]/(SUMIFS($D$2:$D$7916,$B$2:$B$7916,"Piemonte"))</f>
        <v>4.374511333398718E-2</v>
      </c>
      <c r="I250" s="1" t="str">
        <f>_xlfn.XLOOKUP(Comuni[[#This Row],[Regione]],Ripartizione_geografica[Regione],Ripartizione_geografica[Ripartizione geografica],,0)</f>
        <v>Nord-ovest</v>
      </c>
      <c r="J250" s="1">
        <f>_xlfn.XLOOKUP(Comuni[[#This Row],[Regione]],Table_0[Regione],Table_0[Totale contagiati],,0)</f>
        <v>1792955</v>
      </c>
      <c r="K250" s="1">
        <f>_xlfn.XLOOKUP(Comuni[[#This Row],[Regione]],Table_0[Regione],Table_0[Guariti],,0)</f>
        <v>1725727</v>
      </c>
      <c r="L250" s="1">
        <f>_xlfn.XLOOKUP(Comuni[[#This Row],[Regione]],Table_0[Regione],Table_0[Deceduti],,0)</f>
        <v>13899</v>
      </c>
    </row>
    <row r="251" spans="1:12" x14ac:dyDescent="0.25">
      <c r="A251" s="1" t="s">
        <v>255</v>
      </c>
      <c r="B251" s="1" t="s">
        <v>8</v>
      </c>
      <c r="C251" s="1" t="s">
        <v>5</v>
      </c>
      <c r="D251">
        <v>3608</v>
      </c>
      <c r="E251">
        <f>100*Comuni[[#This Row],[Popolazione2011]]/$D$7916</f>
        <v>6.2953497901710011E-3</v>
      </c>
      <c r="F251">
        <f>100*Comuni[[#This Row],[Popolazione2011]]/(SUMIFS($D$2:$D$7916,$B$2:$B$7916,"Piemonte"))</f>
        <v>8.2678035049253931E-2</v>
      </c>
      <c r="G251" t="b">
        <f>IF(Comuni[[#This Row],[Popolazione2011]]&gt;300000,"MAGGIORE")</f>
        <v>0</v>
      </c>
      <c r="H251">
        <f>100*Comuni[[#This Row],[Popolazione2011]]/(SUMIFS($D$2:$D$7916,$B$2:$B$7916,"Piemonte"))</f>
        <v>8.2678035049253931E-2</v>
      </c>
      <c r="I251" s="1" t="str">
        <f>_xlfn.XLOOKUP(Comuni[[#This Row],[Regione]],Ripartizione_geografica[Regione],Ripartizione_geografica[Ripartizione geografica],,0)</f>
        <v>Nord-ovest</v>
      </c>
      <c r="J251" s="1">
        <f>_xlfn.XLOOKUP(Comuni[[#This Row],[Regione]],Table_0[Regione],Table_0[Totale contagiati],,0)</f>
        <v>1792955</v>
      </c>
      <c r="K251" s="1">
        <f>_xlfn.XLOOKUP(Comuni[[#This Row],[Regione]],Table_0[Regione],Table_0[Guariti],,0)</f>
        <v>1725727</v>
      </c>
      <c r="L251" s="1">
        <f>_xlfn.XLOOKUP(Comuni[[#This Row],[Regione]],Table_0[Regione],Table_0[Deceduti],,0)</f>
        <v>13899</v>
      </c>
    </row>
    <row r="252" spans="1:12" x14ac:dyDescent="0.25">
      <c r="A252" s="1" t="s">
        <v>256</v>
      </c>
      <c r="B252" s="1" t="s">
        <v>8</v>
      </c>
      <c r="C252" s="1" t="s">
        <v>5</v>
      </c>
      <c r="D252">
        <v>4753</v>
      </c>
      <c r="E252">
        <f>100*Comuni[[#This Row],[Popolazione2011]]/$D$7916</f>
        <v>8.293181139878817E-3</v>
      </c>
      <c r="F252">
        <f>100*Comuni[[#This Row],[Popolazione2011]]/(SUMIFS($D$2:$D$7916,$B$2:$B$7916,"Piemonte"))</f>
        <v>0.10891593697037248</v>
      </c>
      <c r="G252" t="b">
        <f>IF(Comuni[[#This Row],[Popolazione2011]]&gt;300000,"MAGGIORE")</f>
        <v>0</v>
      </c>
      <c r="H252">
        <f>100*Comuni[[#This Row],[Popolazione2011]]/(SUMIFS($D$2:$D$7916,$B$2:$B$7916,"Piemonte"))</f>
        <v>0.10891593697037248</v>
      </c>
      <c r="I252" s="1" t="str">
        <f>_xlfn.XLOOKUP(Comuni[[#This Row],[Regione]],Ripartizione_geografica[Regione],Ripartizione_geografica[Ripartizione geografica],,0)</f>
        <v>Nord-ovest</v>
      </c>
      <c r="J252" s="1">
        <f>_xlfn.XLOOKUP(Comuni[[#This Row],[Regione]],Table_0[Regione],Table_0[Totale contagiati],,0)</f>
        <v>1792955</v>
      </c>
      <c r="K252" s="1">
        <f>_xlfn.XLOOKUP(Comuni[[#This Row],[Regione]],Table_0[Regione],Table_0[Guariti],,0)</f>
        <v>1725727</v>
      </c>
      <c r="L252" s="1">
        <f>_xlfn.XLOOKUP(Comuni[[#This Row],[Regione]],Table_0[Regione],Table_0[Deceduti],,0)</f>
        <v>13899</v>
      </c>
    </row>
    <row r="253" spans="1:12" x14ac:dyDescent="0.25">
      <c r="A253" s="1" t="s">
        <v>257</v>
      </c>
      <c r="B253" s="1" t="s">
        <v>8</v>
      </c>
      <c r="C253" s="1" t="s">
        <v>5</v>
      </c>
      <c r="D253">
        <v>4333</v>
      </c>
      <c r="E253">
        <f>100*Comuni[[#This Row],[Popolazione2011]]/$D$7916</f>
        <v>7.5603521731737663E-3</v>
      </c>
      <c r="F253">
        <f>100*Comuni[[#This Row],[Popolazione2011]]/(SUMIFS($D$2:$D$7916,$B$2:$B$7916,"Piemonte"))</f>
        <v>9.9291553732931609E-2</v>
      </c>
      <c r="G253" t="b">
        <f>IF(Comuni[[#This Row],[Popolazione2011]]&gt;300000,"MAGGIORE")</f>
        <v>0</v>
      </c>
      <c r="H253">
        <f>100*Comuni[[#This Row],[Popolazione2011]]/(SUMIFS($D$2:$D$7916,$B$2:$B$7916,"Piemonte"))</f>
        <v>9.9291553732931609E-2</v>
      </c>
      <c r="I253" s="1" t="str">
        <f>_xlfn.XLOOKUP(Comuni[[#This Row],[Regione]],Ripartizione_geografica[Regione],Ripartizione_geografica[Ripartizione geografica],,0)</f>
        <v>Nord-ovest</v>
      </c>
      <c r="J253" s="1">
        <f>_xlfn.XLOOKUP(Comuni[[#This Row],[Regione]],Table_0[Regione],Table_0[Totale contagiati],,0)</f>
        <v>1792955</v>
      </c>
      <c r="K253" s="1">
        <f>_xlfn.XLOOKUP(Comuni[[#This Row],[Regione]],Table_0[Regione],Table_0[Guariti],,0)</f>
        <v>1725727</v>
      </c>
      <c r="L253" s="1">
        <f>_xlfn.XLOOKUP(Comuni[[#This Row],[Regione]],Table_0[Regione],Table_0[Deceduti],,0)</f>
        <v>13899</v>
      </c>
    </row>
    <row r="254" spans="1:12" x14ac:dyDescent="0.25">
      <c r="A254" s="1" t="s">
        <v>258</v>
      </c>
      <c r="B254" s="1" t="s">
        <v>8</v>
      </c>
      <c r="C254" s="1" t="s">
        <v>5</v>
      </c>
      <c r="D254">
        <v>10738</v>
      </c>
      <c r="E254">
        <f>100*Comuni[[#This Row],[Popolazione2011]]/$D$7916</f>
        <v>1.873599391542578E-2</v>
      </c>
      <c r="F254">
        <f>100*Comuni[[#This Row],[Popolazione2011]]/(SUMIFS($D$2:$D$7916,$B$2:$B$7916,"Piemonte"))</f>
        <v>0.24606339810390485</v>
      </c>
      <c r="G254" t="b">
        <f>IF(Comuni[[#This Row],[Popolazione2011]]&gt;300000,"MAGGIORE")</f>
        <v>0</v>
      </c>
      <c r="H254">
        <f>100*Comuni[[#This Row],[Popolazione2011]]/(SUMIFS($D$2:$D$7916,$B$2:$B$7916,"Piemonte"))</f>
        <v>0.24606339810390485</v>
      </c>
      <c r="I254" s="1" t="str">
        <f>_xlfn.XLOOKUP(Comuni[[#This Row],[Regione]],Ripartizione_geografica[Regione],Ripartizione_geografica[Ripartizione geografica],,0)</f>
        <v>Nord-ovest</v>
      </c>
      <c r="J254" s="1">
        <f>_xlfn.XLOOKUP(Comuni[[#This Row],[Regione]],Table_0[Regione],Table_0[Totale contagiati],,0)</f>
        <v>1792955</v>
      </c>
      <c r="K254" s="1">
        <f>_xlfn.XLOOKUP(Comuni[[#This Row],[Regione]],Table_0[Regione],Table_0[Guariti],,0)</f>
        <v>1725727</v>
      </c>
      <c r="L254" s="1">
        <f>_xlfn.XLOOKUP(Comuni[[#This Row],[Regione]],Table_0[Regione],Table_0[Deceduti],,0)</f>
        <v>13899</v>
      </c>
    </row>
    <row r="255" spans="1:12" x14ac:dyDescent="0.25">
      <c r="A255" s="1" t="s">
        <v>259</v>
      </c>
      <c r="B255" s="1" t="s">
        <v>8</v>
      </c>
      <c r="C255" s="1" t="s">
        <v>5</v>
      </c>
      <c r="D255">
        <v>219</v>
      </c>
      <c r="E255">
        <f>100*Comuni[[#This Row],[Popolazione2011]]/$D$7916</f>
        <v>3.8211796121049039E-4</v>
      </c>
      <c r="F255">
        <f>100*Comuni[[#This Row],[Popolazione2011]]/(SUMIFS($D$2:$D$7916,$B$2:$B$7916,"Piemonte"))</f>
        <v>5.0184284023798804E-3</v>
      </c>
      <c r="G255" t="b">
        <f>IF(Comuni[[#This Row],[Popolazione2011]]&gt;300000,"MAGGIORE")</f>
        <v>0</v>
      </c>
      <c r="H255">
        <f>100*Comuni[[#This Row],[Popolazione2011]]/(SUMIFS($D$2:$D$7916,$B$2:$B$7916,"Piemonte"))</f>
        <v>5.0184284023798804E-3</v>
      </c>
      <c r="I255" s="1" t="str">
        <f>_xlfn.XLOOKUP(Comuni[[#This Row],[Regione]],Ripartizione_geografica[Regione],Ripartizione_geografica[Ripartizione geografica],,0)</f>
        <v>Nord-ovest</v>
      </c>
      <c r="J255" s="1">
        <f>_xlfn.XLOOKUP(Comuni[[#This Row],[Regione]],Table_0[Regione],Table_0[Totale contagiati],,0)</f>
        <v>1792955</v>
      </c>
      <c r="K255" s="1">
        <f>_xlfn.XLOOKUP(Comuni[[#This Row],[Regione]],Table_0[Regione],Table_0[Guariti],,0)</f>
        <v>1725727</v>
      </c>
      <c r="L255" s="1">
        <f>_xlfn.XLOOKUP(Comuni[[#This Row],[Regione]],Table_0[Regione],Table_0[Deceduti],,0)</f>
        <v>13899</v>
      </c>
    </row>
    <row r="256" spans="1:12" x14ac:dyDescent="0.25">
      <c r="A256" s="1" t="s">
        <v>260</v>
      </c>
      <c r="B256" s="1" t="s">
        <v>8</v>
      </c>
      <c r="C256" s="1" t="s">
        <v>5</v>
      </c>
      <c r="D256">
        <v>1111</v>
      </c>
      <c r="E256">
        <f>100*Comuni[[#This Row],[Popolazione2011]]/$D$7916</f>
        <v>1.938507100022168E-3</v>
      </c>
      <c r="F256">
        <f>100*Comuni[[#This Row],[Popolazione2011]]/(SUMIFS($D$2:$D$7916,$B$2:$B$7916,"Piemonte"))</f>
        <v>2.5458785182849532E-2</v>
      </c>
      <c r="G256" t="b">
        <f>IF(Comuni[[#This Row],[Popolazione2011]]&gt;300000,"MAGGIORE")</f>
        <v>0</v>
      </c>
      <c r="H256">
        <f>100*Comuni[[#This Row],[Popolazione2011]]/(SUMIFS($D$2:$D$7916,$B$2:$B$7916,"Piemonte"))</f>
        <v>2.5458785182849532E-2</v>
      </c>
      <c r="I256" s="1" t="str">
        <f>_xlfn.XLOOKUP(Comuni[[#This Row],[Regione]],Ripartizione_geografica[Regione],Ripartizione_geografica[Ripartizione geografica],,0)</f>
        <v>Nord-ovest</v>
      </c>
      <c r="J256" s="1">
        <f>_xlfn.XLOOKUP(Comuni[[#This Row],[Regione]],Table_0[Regione],Table_0[Totale contagiati],,0)</f>
        <v>1792955</v>
      </c>
      <c r="K256" s="1">
        <f>_xlfn.XLOOKUP(Comuni[[#This Row],[Regione]],Table_0[Regione],Table_0[Guariti],,0)</f>
        <v>1725727</v>
      </c>
      <c r="L256" s="1">
        <f>_xlfn.XLOOKUP(Comuni[[#This Row],[Regione]],Table_0[Regione],Table_0[Deceduti],,0)</f>
        <v>13899</v>
      </c>
    </row>
    <row r="257" spans="1:12" x14ac:dyDescent="0.25">
      <c r="A257" s="1" t="s">
        <v>261</v>
      </c>
      <c r="B257" s="1" t="s">
        <v>8</v>
      </c>
      <c r="C257" s="1" t="s">
        <v>5</v>
      </c>
      <c r="D257">
        <v>3303</v>
      </c>
      <c r="E257">
        <f>100*Comuni[[#This Row],[Popolazione2011]]/$D$7916</f>
        <v>5.7631763738732866E-3</v>
      </c>
      <c r="F257">
        <f>100*Comuni[[#This Row],[Popolazione2011]]/(SUMIFS($D$2:$D$7916,$B$2:$B$7916,"Piemonte"))</f>
        <v>7.5688899603017112E-2</v>
      </c>
      <c r="G257" t="b">
        <f>IF(Comuni[[#This Row],[Popolazione2011]]&gt;300000,"MAGGIORE")</f>
        <v>0</v>
      </c>
      <c r="H257">
        <f>100*Comuni[[#This Row],[Popolazione2011]]/(SUMIFS($D$2:$D$7916,$B$2:$B$7916,"Piemonte"))</f>
        <v>7.5688899603017112E-2</v>
      </c>
      <c r="I257" s="1" t="str">
        <f>_xlfn.XLOOKUP(Comuni[[#This Row],[Regione]],Ripartizione_geografica[Regione],Ripartizione_geografica[Ripartizione geografica],,0)</f>
        <v>Nord-ovest</v>
      </c>
      <c r="J257" s="1">
        <f>_xlfn.XLOOKUP(Comuni[[#This Row],[Regione]],Table_0[Regione],Table_0[Totale contagiati],,0)</f>
        <v>1792955</v>
      </c>
      <c r="K257" s="1">
        <f>_xlfn.XLOOKUP(Comuni[[#This Row],[Regione]],Table_0[Regione],Table_0[Guariti],,0)</f>
        <v>1725727</v>
      </c>
      <c r="L257" s="1">
        <f>_xlfn.XLOOKUP(Comuni[[#This Row],[Regione]],Table_0[Regione],Table_0[Deceduti],,0)</f>
        <v>13899</v>
      </c>
    </row>
    <row r="258" spans="1:12" x14ac:dyDescent="0.25">
      <c r="A258" s="1" t="s">
        <v>262</v>
      </c>
      <c r="B258" s="1" t="s">
        <v>8</v>
      </c>
      <c r="C258" s="1" t="s">
        <v>5</v>
      </c>
      <c r="D258">
        <v>812</v>
      </c>
      <c r="E258">
        <f>100*Comuni[[#This Row],[Popolazione2011]]/$D$7916</f>
        <v>1.4168026689630967E-3</v>
      </c>
      <c r="F258">
        <f>100*Comuni[[#This Row],[Popolazione2011]]/(SUMIFS($D$2:$D$7916,$B$2:$B$7916,"Piemonte"))</f>
        <v>1.860714092571901E-2</v>
      </c>
      <c r="G258" t="b">
        <f>IF(Comuni[[#This Row],[Popolazione2011]]&gt;300000,"MAGGIORE")</f>
        <v>0</v>
      </c>
      <c r="H258">
        <f>100*Comuni[[#This Row],[Popolazione2011]]/(SUMIFS($D$2:$D$7916,$B$2:$B$7916,"Piemonte"))</f>
        <v>1.860714092571901E-2</v>
      </c>
      <c r="I258" s="1" t="str">
        <f>_xlfn.XLOOKUP(Comuni[[#This Row],[Regione]],Ripartizione_geografica[Regione],Ripartizione_geografica[Ripartizione geografica],,0)</f>
        <v>Nord-ovest</v>
      </c>
      <c r="J258" s="1">
        <f>_xlfn.XLOOKUP(Comuni[[#This Row],[Regione]],Table_0[Regione],Table_0[Totale contagiati],,0)</f>
        <v>1792955</v>
      </c>
      <c r="K258" s="1">
        <f>_xlfn.XLOOKUP(Comuni[[#This Row],[Regione]],Table_0[Regione],Table_0[Guariti],,0)</f>
        <v>1725727</v>
      </c>
      <c r="L258" s="1">
        <f>_xlfn.XLOOKUP(Comuni[[#This Row],[Regione]],Table_0[Regione],Table_0[Deceduti],,0)</f>
        <v>13899</v>
      </c>
    </row>
    <row r="259" spans="1:12" x14ac:dyDescent="0.25">
      <c r="A259" s="1" t="s">
        <v>263</v>
      </c>
      <c r="B259" s="1" t="s">
        <v>8</v>
      </c>
      <c r="C259" s="1" t="s">
        <v>5</v>
      </c>
      <c r="D259">
        <v>1513</v>
      </c>
      <c r="E259">
        <f>100*Comuni[[#This Row],[Popolazione2011]]/$D$7916</f>
        <v>2.6399291110112875E-3</v>
      </c>
      <c r="F259">
        <f>100*Comuni[[#This Row],[Popolazione2011]]/(SUMIFS($D$2:$D$7916,$B$2:$B$7916,"Piemonte"))</f>
        <v>3.4670694852971508E-2</v>
      </c>
      <c r="G259" t="b">
        <f>IF(Comuni[[#This Row],[Popolazione2011]]&gt;300000,"MAGGIORE")</f>
        <v>0</v>
      </c>
      <c r="H259">
        <f>100*Comuni[[#This Row],[Popolazione2011]]/(SUMIFS($D$2:$D$7916,$B$2:$B$7916,"Piemonte"))</f>
        <v>3.4670694852971508E-2</v>
      </c>
      <c r="I259" s="1" t="str">
        <f>_xlfn.XLOOKUP(Comuni[[#This Row],[Regione]],Ripartizione_geografica[Regione],Ripartizione_geografica[Ripartizione geografica],,0)</f>
        <v>Nord-ovest</v>
      </c>
      <c r="J259" s="1">
        <f>_xlfn.XLOOKUP(Comuni[[#This Row],[Regione]],Table_0[Regione],Table_0[Totale contagiati],,0)</f>
        <v>1792955</v>
      </c>
      <c r="K259" s="1">
        <f>_xlfn.XLOOKUP(Comuni[[#This Row],[Regione]],Table_0[Regione],Table_0[Guariti],,0)</f>
        <v>1725727</v>
      </c>
      <c r="L259" s="1">
        <f>_xlfn.XLOOKUP(Comuni[[#This Row],[Regione]],Table_0[Regione],Table_0[Deceduti],,0)</f>
        <v>13899</v>
      </c>
    </row>
    <row r="260" spans="1:12" x14ac:dyDescent="0.25">
      <c r="A260" s="1" t="s">
        <v>264</v>
      </c>
      <c r="B260" s="1" t="s">
        <v>8</v>
      </c>
      <c r="C260" s="1" t="s">
        <v>5</v>
      </c>
      <c r="D260">
        <v>838</v>
      </c>
      <c r="E260">
        <f>100*Comuni[[#This Row],[Popolazione2011]]/$D$7916</f>
        <v>1.4621682716638856E-3</v>
      </c>
      <c r="F260">
        <f>100*Comuni[[#This Row],[Popolazione2011]]/(SUMIFS($D$2:$D$7916,$B$2:$B$7916,"Piemonte"))</f>
        <v>1.9202936078512967E-2</v>
      </c>
      <c r="G260" t="b">
        <f>IF(Comuni[[#This Row],[Popolazione2011]]&gt;300000,"MAGGIORE")</f>
        <v>0</v>
      </c>
      <c r="H260">
        <f>100*Comuni[[#This Row],[Popolazione2011]]/(SUMIFS($D$2:$D$7916,$B$2:$B$7916,"Piemonte"))</f>
        <v>1.9202936078512967E-2</v>
      </c>
      <c r="I260" s="1" t="str">
        <f>_xlfn.XLOOKUP(Comuni[[#This Row],[Regione]],Ripartizione_geografica[Regione],Ripartizione_geografica[Ripartizione geografica],,0)</f>
        <v>Nord-ovest</v>
      </c>
      <c r="J260" s="1">
        <f>_xlfn.XLOOKUP(Comuni[[#This Row],[Regione]],Table_0[Regione],Table_0[Totale contagiati],,0)</f>
        <v>1792955</v>
      </c>
      <c r="K260" s="1">
        <f>_xlfn.XLOOKUP(Comuni[[#This Row],[Regione]],Table_0[Regione],Table_0[Guariti],,0)</f>
        <v>1725727</v>
      </c>
      <c r="L260" s="1">
        <f>_xlfn.XLOOKUP(Comuni[[#This Row],[Regione]],Table_0[Regione],Table_0[Deceduti],,0)</f>
        <v>13899</v>
      </c>
    </row>
    <row r="261" spans="1:12" x14ac:dyDescent="0.25">
      <c r="A261" s="1" t="s">
        <v>265</v>
      </c>
      <c r="B261" s="1" t="s">
        <v>8</v>
      </c>
      <c r="C261" s="1" t="s">
        <v>5</v>
      </c>
      <c r="D261">
        <v>503</v>
      </c>
      <c r="E261">
        <f>100*Comuni[[#This Row],[Popolazione2011]]/$D$7916</f>
        <v>8.7764992917295276E-4</v>
      </c>
      <c r="F261">
        <f>100*Comuni[[#This Row],[Popolazione2011]]/(SUMIFS($D$2:$D$7916,$B$2:$B$7916,"Piemonte"))</f>
        <v>1.1526344686744659E-2</v>
      </c>
      <c r="G261" t="b">
        <f>IF(Comuni[[#This Row],[Popolazione2011]]&gt;300000,"MAGGIORE")</f>
        <v>0</v>
      </c>
      <c r="H261">
        <f>100*Comuni[[#This Row],[Popolazione2011]]/(SUMIFS($D$2:$D$7916,$B$2:$B$7916,"Piemonte"))</f>
        <v>1.1526344686744659E-2</v>
      </c>
      <c r="I261" s="1" t="str">
        <f>_xlfn.XLOOKUP(Comuni[[#This Row],[Regione]],Ripartizione_geografica[Regione],Ripartizione_geografica[Ripartizione geografica],,0)</f>
        <v>Nord-ovest</v>
      </c>
      <c r="J261" s="1">
        <f>_xlfn.XLOOKUP(Comuni[[#This Row],[Regione]],Table_0[Regione],Table_0[Totale contagiati],,0)</f>
        <v>1792955</v>
      </c>
      <c r="K261" s="1">
        <f>_xlfn.XLOOKUP(Comuni[[#This Row],[Regione]],Table_0[Regione],Table_0[Guariti],,0)</f>
        <v>1725727</v>
      </c>
      <c r="L261" s="1">
        <f>_xlfn.XLOOKUP(Comuni[[#This Row],[Regione]],Table_0[Regione],Table_0[Deceduti],,0)</f>
        <v>13899</v>
      </c>
    </row>
    <row r="262" spans="1:12" x14ac:dyDescent="0.25">
      <c r="A262" s="1" t="s">
        <v>266</v>
      </c>
      <c r="B262" s="1" t="s">
        <v>8</v>
      </c>
      <c r="C262" s="1" t="s">
        <v>5</v>
      </c>
      <c r="D262">
        <v>46873</v>
      </c>
      <c r="E262">
        <f>100*Comuni[[#This Row],[Popolazione2011]]/$D$7916</f>
        <v>8.1785457515156687E-2</v>
      </c>
      <c r="F262">
        <f>100*Comuni[[#This Row],[Popolazione2011]]/(SUMIFS($D$2:$D$7916,$B$2:$B$7916,"Piemonte"))</f>
        <v>1.0741040844965852</v>
      </c>
      <c r="G262" t="b">
        <f>IF(Comuni[[#This Row],[Popolazione2011]]&gt;300000,"MAGGIORE")</f>
        <v>0</v>
      </c>
      <c r="H262">
        <f>100*Comuni[[#This Row],[Popolazione2011]]/(SUMIFS($D$2:$D$7916,$B$2:$B$7916,"Piemonte"))</f>
        <v>1.0741040844965852</v>
      </c>
      <c r="I262" s="1" t="str">
        <f>_xlfn.XLOOKUP(Comuni[[#This Row],[Regione]],Ripartizione_geografica[Regione],Ripartizione_geografica[Ripartizione geografica],,0)</f>
        <v>Nord-ovest</v>
      </c>
      <c r="J262" s="1">
        <f>_xlfn.XLOOKUP(Comuni[[#This Row],[Regione]],Table_0[Regione],Table_0[Totale contagiati],,0)</f>
        <v>1792955</v>
      </c>
      <c r="K262" s="1">
        <f>_xlfn.XLOOKUP(Comuni[[#This Row],[Regione]],Table_0[Regione],Table_0[Guariti],,0)</f>
        <v>1725727</v>
      </c>
      <c r="L262" s="1">
        <f>_xlfn.XLOOKUP(Comuni[[#This Row],[Regione]],Table_0[Regione],Table_0[Deceduti],,0)</f>
        <v>13899</v>
      </c>
    </row>
    <row r="263" spans="1:12" x14ac:dyDescent="0.25">
      <c r="A263" s="1" t="s">
        <v>267</v>
      </c>
      <c r="B263" s="1" t="s">
        <v>8</v>
      </c>
      <c r="C263" s="1" t="s">
        <v>5</v>
      </c>
      <c r="D263">
        <v>1543</v>
      </c>
      <c r="E263">
        <f>100*Comuni[[#This Row],[Popolazione2011]]/$D$7916</f>
        <v>2.6922740372045052E-3</v>
      </c>
      <c r="F263">
        <f>100*Comuni[[#This Row],[Popolazione2011]]/(SUMIFS($D$2:$D$7916,$B$2:$B$7916,"Piemonte"))</f>
        <v>3.5358150798502998E-2</v>
      </c>
      <c r="G263" t="b">
        <f>IF(Comuni[[#This Row],[Popolazione2011]]&gt;300000,"MAGGIORE")</f>
        <v>0</v>
      </c>
      <c r="H263">
        <f>100*Comuni[[#This Row],[Popolazione2011]]/(SUMIFS($D$2:$D$7916,$B$2:$B$7916,"Piemonte"))</f>
        <v>3.5358150798502998E-2</v>
      </c>
      <c r="I263" s="1" t="str">
        <f>_xlfn.XLOOKUP(Comuni[[#This Row],[Regione]],Ripartizione_geografica[Regione],Ripartizione_geografica[Ripartizione geografica],,0)</f>
        <v>Nord-ovest</v>
      </c>
      <c r="J263" s="1">
        <f>_xlfn.XLOOKUP(Comuni[[#This Row],[Regione]],Table_0[Regione],Table_0[Totale contagiati],,0)</f>
        <v>1792955</v>
      </c>
      <c r="K263" s="1">
        <f>_xlfn.XLOOKUP(Comuni[[#This Row],[Regione]],Table_0[Regione],Table_0[Guariti],,0)</f>
        <v>1725727</v>
      </c>
      <c r="L263" s="1">
        <f>_xlfn.XLOOKUP(Comuni[[#This Row],[Regione]],Table_0[Regione],Table_0[Deceduti],,0)</f>
        <v>13899</v>
      </c>
    </row>
    <row r="264" spans="1:12" x14ac:dyDescent="0.25">
      <c r="A264" s="1" t="s">
        <v>268</v>
      </c>
      <c r="B264" s="1" t="s">
        <v>8</v>
      </c>
      <c r="C264" s="1" t="s">
        <v>5</v>
      </c>
      <c r="D264">
        <v>1085</v>
      </c>
      <c r="E264">
        <f>100*Comuni[[#This Row],[Popolazione2011]]/$D$7916</f>
        <v>1.8931414973213793E-3</v>
      </c>
      <c r="F264">
        <f>100*Comuni[[#This Row],[Popolazione2011]]/(SUMIFS($D$2:$D$7916,$B$2:$B$7916,"Piemonte"))</f>
        <v>2.4862990030055574E-2</v>
      </c>
      <c r="G264" t="b">
        <f>IF(Comuni[[#This Row],[Popolazione2011]]&gt;300000,"MAGGIORE")</f>
        <v>0</v>
      </c>
      <c r="H264">
        <f>100*Comuni[[#This Row],[Popolazione2011]]/(SUMIFS($D$2:$D$7916,$B$2:$B$7916,"Piemonte"))</f>
        <v>2.4862990030055574E-2</v>
      </c>
      <c r="I264" s="1" t="str">
        <f>_xlfn.XLOOKUP(Comuni[[#This Row],[Regione]],Ripartizione_geografica[Regione],Ripartizione_geografica[Ripartizione geografica],,0)</f>
        <v>Nord-ovest</v>
      </c>
      <c r="J264" s="1">
        <f>_xlfn.XLOOKUP(Comuni[[#This Row],[Regione]],Table_0[Regione],Table_0[Totale contagiati],,0)</f>
        <v>1792955</v>
      </c>
      <c r="K264" s="1">
        <f>_xlfn.XLOOKUP(Comuni[[#This Row],[Regione]],Table_0[Regione],Table_0[Guariti],,0)</f>
        <v>1725727</v>
      </c>
      <c r="L264" s="1">
        <f>_xlfn.XLOOKUP(Comuni[[#This Row],[Regione]],Table_0[Regione],Table_0[Deceduti],,0)</f>
        <v>13899</v>
      </c>
    </row>
    <row r="265" spans="1:12" x14ac:dyDescent="0.25">
      <c r="A265" s="1" t="s">
        <v>269</v>
      </c>
      <c r="B265" s="1" t="s">
        <v>8</v>
      </c>
      <c r="C265" s="1" t="s">
        <v>5</v>
      </c>
      <c r="D265">
        <v>264</v>
      </c>
      <c r="E265">
        <f>100*Comuni[[#This Row],[Popolazione2011]]/$D$7916</f>
        <v>4.6063535050031718E-4</v>
      </c>
      <c r="F265">
        <f>100*Comuni[[#This Row],[Popolazione2011]]/(SUMIFS($D$2:$D$7916,$B$2:$B$7916,"Piemonte"))</f>
        <v>6.049612320677117E-3</v>
      </c>
      <c r="G265" t="b">
        <f>IF(Comuni[[#This Row],[Popolazione2011]]&gt;300000,"MAGGIORE")</f>
        <v>0</v>
      </c>
      <c r="H265">
        <f>100*Comuni[[#This Row],[Popolazione2011]]/(SUMIFS($D$2:$D$7916,$B$2:$B$7916,"Piemonte"))</f>
        <v>6.049612320677117E-3</v>
      </c>
      <c r="I265" s="1" t="str">
        <f>_xlfn.XLOOKUP(Comuni[[#This Row],[Regione]],Ripartizione_geografica[Regione],Ripartizione_geografica[Ripartizione geografica],,0)</f>
        <v>Nord-ovest</v>
      </c>
      <c r="J265" s="1">
        <f>_xlfn.XLOOKUP(Comuni[[#This Row],[Regione]],Table_0[Regione],Table_0[Totale contagiati],,0)</f>
        <v>1792955</v>
      </c>
      <c r="K265" s="1">
        <f>_xlfn.XLOOKUP(Comuni[[#This Row],[Regione]],Table_0[Regione],Table_0[Guariti],,0)</f>
        <v>1725727</v>
      </c>
      <c r="L265" s="1">
        <f>_xlfn.XLOOKUP(Comuni[[#This Row],[Regione]],Table_0[Regione],Table_0[Deceduti],,0)</f>
        <v>13899</v>
      </c>
    </row>
    <row r="266" spans="1:12" x14ac:dyDescent="0.25">
      <c r="A266" s="1" t="s">
        <v>270</v>
      </c>
      <c r="B266" s="1" t="s">
        <v>8</v>
      </c>
      <c r="C266" s="1" t="s">
        <v>5</v>
      </c>
      <c r="D266">
        <v>6336</v>
      </c>
      <c r="E266">
        <f>100*Comuni[[#This Row],[Popolazione2011]]/$D$7916</f>
        <v>1.1055248412007612E-2</v>
      </c>
      <c r="F266">
        <f>100*Comuni[[#This Row],[Popolazione2011]]/(SUMIFS($D$2:$D$7916,$B$2:$B$7916,"Piemonte"))</f>
        <v>0.14519069569625079</v>
      </c>
      <c r="G266" t="b">
        <f>IF(Comuni[[#This Row],[Popolazione2011]]&gt;300000,"MAGGIORE")</f>
        <v>0</v>
      </c>
      <c r="H266">
        <f>100*Comuni[[#This Row],[Popolazione2011]]/(SUMIFS($D$2:$D$7916,$B$2:$B$7916,"Piemonte"))</f>
        <v>0.14519069569625079</v>
      </c>
      <c r="I266" s="1" t="str">
        <f>_xlfn.XLOOKUP(Comuni[[#This Row],[Regione]],Ripartizione_geografica[Regione],Ripartizione_geografica[Ripartizione geografica],,0)</f>
        <v>Nord-ovest</v>
      </c>
      <c r="J266" s="1">
        <f>_xlfn.XLOOKUP(Comuni[[#This Row],[Regione]],Table_0[Regione],Table_0[Totale contagiati],,0)</f>
        <v>1792955</v>
      </c>
      <c r="K266" s="1">
        <f>_xlfn.XLOOKUP(Comuni[[#This Row],[Regione]],Table_0[Regione],Table_0[Guariti],,0)</f>
        <v>1725727</v>
      </c>
      <c r="L266" s="1">
        <f>_xlfn.XLOOKUP(Comuni[[#This Row],[Regione]],Table_0[Regione],Table_0[Deceduti],,0)</f>
        <v>13899</v>
      </c>
    </row>
    <row r="267" spans="1:12" x14ac:dyDescent="0.25">
      <c r="A267" s="1" t="s">
        <v>271</v>
      </c>
      <c r="B267" s="1" t="s">
        <v>8</v>
      </c>
      <c r="C267" s="1" t="s">
        <v>5</v>
      </c>
      <c r="D267">
        <v>6629</v>
      </c>
      <c r="E267">
        <f>100*Comuni[[#This Row],[Popolazione2011]]/$D$7916</f>
        <v>1.156648385782804E-2</v>
      </c>
      <c r="F267">
        <f>100*Comuni[[#This Row],[Popolazione2011]]/(SUMIFS($D$2:$D$7916,$B$2:$B$7916,"Piemonte"))</f>
        <v>0.15190484876427501</v>
      </c>
      <c r="G267" t="b">
        <f>IF(Comuni[[#This Row],[Popolazione2011]]&gt;300000,"MAGGIORE")</f>
        <v>0</v>
      </c>
      <c r="H267">
        <f>100*Comuni[[#This Row],[Popolazione2011]]/(SUMIFS($D$2:$D$7916,$B$2:$B$7916,"Piemonte"))</f>
        <v>0.15190484876427501</v>
      </c>
      <c r="I267" s="1" t="str">
        <f>_xlfn.XLOOKUP(Comuni[[#This Row],[Regione]],Ripartizione_geografica[Regione],Ripartizione_geografica[Ripartizione geografica],,0)</f>
        <v>Nord-ovest</v>
      </c>
      <c r="J267" s="1">
        <f>_xlfn.XLOOKUP(Comuni[[#This Row],[Regione]],Table_0[Regione],Table_0[Totale contagiati],,0)</f>
        <v>1792955</v>
      </c>
      <c r="K267" s="1">
        <f>_xlfn.XLOOKUP(Comuni[[#This Row],[Regione]],Table_0[Regione],Table_0[Guariti],,0)</f>
        <v>1725727</v>
      </c>
      <c r="L267" s="1">
        <f>_xlfn.XLOOKUP(Comuni[[#This Row],[Regione]],Table_0[Regione],Table_0[Deceduti],,0)</f>
        <v>13899</v>
      </c>
    </row>
    <row r="268" spans="1:12" x14ac:dyDescent="0.25">
      <c r="A268" s="1" t="s">
        <v>272</v>
      </c>
      <c r="B268" s="1" t="s">
        <v>8</v>
      </c>
      <c r="C268" s="1" t="s">
        <v>5</v>
      </c>
      <c r="D268">
        <v>813</v>
      </c>
      <c r="E268">
        <f>100*Comuni[[#This Row],[Popolazione2011]]/$D$7916</f>
        <v>1.4185474998362039E-3</v>
      </c>
      <c r="F268">
        <f>100*Comuni[[#This Row],[Popolazione2011]]/(SUMIFS($D$2:$D$7916,$B$2:$B$7916,"Piemonte"))</f>
        <v>1.8630056123903393E-2</v>
      </c>
      <c r="G268" t="b">
        <f>IF(Comuni[[#This Row],[Popolazione2011]]&gt;300000,"MAGGIORE")</f>
        <v>0</v>
      </c>
      <c r="H268">
        <f>100*Comuni[[#This Row],[Popolazione2011]]/(SUMIFS($D$2:$D$7916,$B$2:$B$7916,"Piemonte"))</f>
        <v>1.8630056123903393E-2</v>
      </c>
      <c r="I268" s="1" t="str">
        <f>_xlfn.XLOOKUP(Comuni[[#This Row],[Regione]],Ripartizione_geografica[Regione],Ripartizione_geografica[Ripartizione geografica],,0)</f>
        <v>Nord-ovest</v>
      </c>
      <c r="J268" s="1">
        <f>_xlfn.XLOOKUP(Comuni[[#This Row],[Regione]],Table_0[Regione],Table_0[Totale contagiati],,0)</f>
        <v>1792955</v>
      </c>
      <c r="K268" s="1">
        <f>_xlfn.XLOOKUP(Comuni[[#This Row],[Regione]],Table_0[Regione],Table_0[Guariti],,0)</f>
        <v>1725727</v>
      </c>
      <c r="L268" s="1">
        <f>_xlfn.XLOOKUP(Comuni[[#This Row],[Regione]],Table_0[Regione],Table_0[Deceduti],,0)</f>
        <v>13899</v>
      </c>
    </row>
    <row r="269" spans="1:12" x14ac:dyDescent="0.25">
      <c r="A269" s="1" t="s">
        <v>273</v>
      </c>
      <c r="B269" s="1" t="s">
        <v>8</v>
      </c>
      <c r="C269" s="1" t="s">
        <v>5</v>
      </c>
      <c r="D269">
        <v>872367</v>
      </c>
      <c r="E269">
        <f>100*Comuni[[#This Row],[Popolazione2011]]/$D$7916</f>
        <v>1.5221328742799629</v>
      </c>
      <c r="F269">
        <f>100*Comuni[[#This Row],[Popolazione2011]]/(SUMIFS($D$2:$D$7916,$B$2:$B$7916,"Piemonte"))</f>
        <v>19.99046269451566</v>
      </c>
      <c r="G269" t="str">
        <f>IF(Comuni[[#This Row],[Popolazione2011]]&gt;300000,"MAGGIORE")</f>
        <v>MAGGIORE</v>
      </c>
      <c r="H269">
        <f>100*Comuni[[#This Row],[Popolazione2011]]/(SUMIFS($D$2:$D$7916,$B$2:$B$7916,"Piemonte"))</f>
        <v>19.99046269451566</v>
      </c>
      <c r="I269" s="1" t="str">
        <f>_xlfn.XLOOKUP(Comuni[[#This Row],[Regione]],Ripartizione_geografica[Regione],Ripartizione_geografica[Ripartizione geografica],,0)</f>
        <v>Nord-ovest</v>
      </c>
      <c r="J269" s="1">
        <f>_xlfn.XLOOKUP(Comuni[[#This Row],[Regione]],Table_0[Regione],Table_0[Totale contagiati],,0)</f>
        <v>1792955</v>
      </c>
      <c r="K269" s="1">
        <f>_xlfn.XLOOKUP(Comuni[[#This Row],[Regione]],Table_0[Regione],Table_0[Guariti],,0)</f>
        <v>1725727</v>
      </c>
      <c r="L269" s="1">
        <f>_xlfn.XLOOKUP(Comuni[[#This Row],[Regione]],Table_0[Regione],Table_0[Deceduti],,0)</f>
        <v>13899</v>
      </c>
    </row>
    <row r="270" spans="1:12" x14ac:dyDescent="0.25">
      <c r="A270" s="1" t="s">
        <v>274</v>
      </c>
      <c r="B270" s="1" t="s">
        <v>8</v>
      </c>
      <c r="C270" s="1" t="s">
        <v>5</v>
      </c>
      <c r="D270">
        <v>2816</v>
      </c>
      <c r="E270">
        <f>100*Comuni[[#This Row],[Popolazione2011]]/$D$7916</f>
        <v>4.9134437386700496E-3</v>
      </c>
      <c r="F270">
        <f>100*Comuni[[#This Row],[Popolazione2011]]/(SUMIFS($D$2:$D$7916,$B$2:$B$7916,"Piemonte"))</f>
        <v>6.4529198087222572E-2</v>
      </c>
      <c r="G270" t="b">
        <f>IF(Comuni[[#This Row],[Popolazione2011]]&gt;300000,"MAGGIORE")</f>
        <v>0</v>
      </c>
      <c r="H270">
        <f>100*Comuni[[#This Row],[Popolazione2011]]/(SUMIFS($D$2:$D$7916,$B$2:$B$7916,"Piemonte"))</f>
        <v>6.4529198087222572E-2</v>
      </c>
      <c r="I270" s="1" t="str">
        <f>_xlfn.XLOOKUP(Comuni[[#This Row],[Regione]],Ripartizione_geografica[Regione],Ripartizione_geografica[Ripartizione geografica],,0)</f>
        <v>Nord-ovest</v>
      </c>
      <c r="J270" s="1">
        <f>_xlfn.XLOOKUP(Comuni[[#This Row],[Regione]],Table_0[Regione],Table_0[Totale contagiati],,0)</f>
        <v>1792955</v>
      </c>
      <c r="K270" s="1">
        <f>_xlfn.XLOOKUP(Comuni[[#This Row],[Regione]],Table_0[Regione],Table_0[Guariti],,0)</f>
        <v>1725727</v>
      </c>
      <c r="L270" s="1">
        <f>_xlfn.XLOOKUP(Comuni[[#This Row],[Regione]],Table_0[Regione],Table_0[Deceduti],,0)</f>
        <v>13899</v>
      </c>
    </row>
    <row r="271" spans="1:12" x14ac:dyDescent="0.25">
      <c r="A271" s="1" t="s">
        <v>275</v>
      </c>
      <c r="B271" s="1" t="s">
        <v>8</v>
      </c>
      <c r="C271" s="1" t="s">
        <v>5</v>
      </c>
      <c r="D271">
        <v>589</v>
      </c>
      <c r="E271">
        <f>100*Comuni[[#This Row],[Popolazione2011]]/$D$7916</f>
        <v>1.0277053842601773E-3</v>
      </c>
      <c r="F271">
        <f>100*Comuni[[#This Row],[Popolazione2011]]/(SUMIFS($D$2:$D$7916,$B$2:$B$7916,"Piemonte"))</f>
        <v>1.3497051730601598E-2</v>
      </c>
      <c r="G271" t="b">
        <f>IF(Comuni[[#This Row],[Popolazione2011]]&gt;300000,"MAGGIORE")</f>
        <v>0</v>
      </c>
      <c r="H271">
        <f>100*Comuni[[#This Row],[Popolazione2011]]/(SUMIFS($D$2:$D$7916,$B$2:$B$7916,"Piemonte"))</f>
        <v>1.3497051730601598E-2</v>
      </c>
      <c r="I271" s="1" t="str">
        <f>_xlfn.XLOOKUP(Comuni[[#This Row],[Regione]],Ripartizione_geografica[Regione],Ripartizione_geografica[Ripartizione geografica],,0)</f>
        <v>Nord-ovest</v>
      </c>
      <c r="J271" s="1">
        <f>_xlfn.XLOOKUP(Comuni[[#This Row],[Regione]],Table_0[Regione],Table_0[Totale contagiati],,0)</f>
        <v>1792955</v>
      </c>
      <c r="K271" s="1">
        <f>_xlfn.XLOOKUP(Comuni[[#This Row],[Regione]],Table_0[Regione],Table_0[Guariti],,0)</f>
        <v>1725727</v>
      </c>
      <c r="L271" s="1">
        <f>_xlfn.XLOOKUP(Comuni[[#This Row],[Regione]],Table_0[Regione],Table_0[Deceduti],,0)</f>
        <v>13899</v>
      </c>
    </row>
    <row r="272" spans="1:12" x14ac:dyDescent="0.25">
      <c r="A272" s="1" t="s">
        <v>276</v>
      </c>
      <c r="B272" s="1" t="s">
        <v>8</v>
      </c>
      <c r="C272" s="1" t="s">
        <v>5</v>
      </c>
      <c r="D272">
        <v>4573</v>
      </c>
      <c r="E272">
        <f>100*Comuni[[#This Row],[Popolazione2011]]/$D$7916</f>
        <v>7.9791115827195086E-3</v>
      </c>
      <c r="F272">
        <f>100*Comuni[[#This Row],[Popolazione2011]]/(SUMIFS($D$2:$D$7916,$B$2:$B$7916,"Piemonte"))</f>
        <v>0.10479120129718354</v>
      </c>
      <c r="G272" t="b">
        <f>IF(Comuni[[#This Row],[Popolazione2011]]&gt;300000,"MAGGIORE")</f>
        <v>0</v>
      </c>
      <c r="H272">
        <f>100*Comuni[[#This Row],[Popolazione2011]]/(SUMIFS($D$2:$D$7916,$B$2:$B$7916,"Piemonte"))</f>
        <v>0.10479120129718354</v>
      </c>
      <c r="I272" s="1" t="str">
        <f>_xlfn.XLOOKUP(Comuni[[#This Row],[Regione]],Ripartizione_geografica[Regione],Ripartizione_geografica[Ripartizione geografica],,0)</f>
        <v>Nord-ovest</v>
      </c>
      <c r="J272" s="1">
        <f>_xlfn.XLOOKUP(Comuni[[#This Row],[Regione]],Table_0[Regione],Table_0[Totale contagiati],,0)</f>
        <v>1792955</v>
      </c>
      <c r="K272" s="1">
        <f>_xlfn.XLOOKUP(Comuni[[#This Row],[Regione]],Table_0[Regione],Table_0[Guariti],,0)</f>
        <v>1725727</v>
      </c>
      <c r="L272" s="1">
        <f>_xlfn.XLOOKUP(Comuni[[#This Row],[Regione]],Table_0[Regione],Table_0[Deceduti],,0)</f>
        <v>13899</v>
      </c>
    </row>
    <row r="273" spans="1:12" x14ac:dyDescent="0.25">
      <c r="A273" s="1" t="s">
        <v>277</v>
      </c>
      <c r="B273" s="1" t="s">
        <v>8</v>
      </c>
      <c r="C273" s="1" t="s">
        <v>5</v>
      </c>
      <c r="D273">
        <v>3881</v>
      </c>
      <c r="E273">
        <f>100*Comuni[[#This Row],[Popolazione2011]]/$D$7916</f>
        <v>6.7716886185292839E-3</v>
      </c>
      <c r="F273">
        <f>100*Comuni[[#This Row],[Popolazione2011]]/(SUMIFS($D$2:$D$7916,$B$2:$B$7916,"Piemonte"))</f>
        <v>8.8933884153590492E-2</v>
      </c>
      <c r="G273" t="b">
        <f>IF(Comuni[[#This Row],[Popolazione2011]]&gt;300000,"MAGGIORE")</f>
        <v>0</v>
      </c>
      <c r="H273">
        <f>100*Comuni[[#This Row],[Popolazione2011]]/(SUMIFS($D$2:$D$7916,$B$2:$B$7916,"Piemonte"))</f>
        <v>8.8933884153590492E-2</v>
      </c>
      <c r="I273" s="1" t="str">
        <f>_xlfn.XLOOKUP(Comuni[[#This Row],[Regione]],Ripartizione_geografica[Regione],Ripartizione_geografica[Ripartizione geografica],,0)</f>
        <v>Nord-ovest</v>
      </c>
      <c r="J273" s="1">
        <f>_xlfn.XLOOKUP(Comuni[[#This Row],[Regione]],Table_0[Regione],Table_0[Totale contagiati],,0)</f>
        <v>1792955</v>
      </c>
      <c r="K273" s="1">
        <f>_xlfn.XLOOKUP(Comuni[[#This Row],[Regione]],Table_0[Regione],Table_0[Guariti],,0)</f>
        <v>1725727</v>
      </c>
      <c r="L273" s="1">
        <f>_xlfn.XLOOKUP(Comuni[[#This Row],[Regione]],Table_0[Regione],Table_0[Deceduti],,0)</f>
        <v>13899</v>
      </c>
    </row>
    <row r="274" spans="1:12" x14ac:dyDescent="0.25">
      <c r="A274" s="1" t="s">
        <v>278</v>
      </c>
      <c r="B274" s="1" t="s">
        <v>8</v>
      </c>
      <c r="C274" s="1" t="s">
        <v>5</v>
      </c>
      <c r="D274">
        <v>350</v>
      </c>
      <c r="E274">
        <f>100*Comuni[[#This Row],[Popolazione2011]]/$D$7916</f>
        <v>6.1069080558754166E-4</v>
      </c>
      <c r="F274">
        <f>100*Comuni[[#This Row],[Popolazione2011]]/(SUMIFS($D$2:$D$7916,$B$2:$B$7916,"Piemonte"))</f>
        <v>8.0203193645340554E-3</v>
      </c>
      <c r="G274" t="b">
        <f>IF(Comuni[[#This Row],[Popolazione2011]]&gt;300000,"MAGGIORE")</f>
        <v>0</v>
      </c>
      <c r="H274">
        <f>100*Comuni[[#This Row],[Popolazione2011]]/(SUMIFS($D$2:$D$7916,$B$2:$B$7916,"Piemonte"))</f>
        <v>8.0203193645340554E-3</v>
      </c>
      <c r="I274" s="1" t="str">
        <f>_xlfn.XLOOKUP(Comuni[[#This Row],[Regione]],Ripartizione_geografica[Regione],Ripartizione_geografica[Ripartizione geografica],,0)</f>
        <v>Nord-ovest</v>
      </c>
      <c r="J274" s="1">
        <f>_xlfn.XLOOKUP(Comuni[[#This Row],[Regione]],Table_0[Regione],Table_0[Totale contagiati],,0)</f>
        <v>1792955</v>
      </c>
      <c r="K274" s="1">
        <f>_xlfn.XLOOKUP(Comuni[[#This Row],[Regione]],Table_0[Regione],Table_0[Guariti],,0)</f>
        <v>1725727</v>
      </c>
      <c r="L274" s="1">
        <f>_xlfn.XLOOKUP(Comuni[[#This Row],[Regione]],Table_0[Regione],Table_0[Deceduti],,0)</f>
        <v>13899</v>
      </c>
    </row>
    <row r="275" spans="1:12" x14ac:dyDescent="0.25">
      <c r="A275" s="1" t="s">
        <v>279</v>
      </c>
      <c r="B275" s="1" t="s">
        <v>8</v>
      </c>
      <c r="C275" s="1" t="s">
        <v>5</v>
      </c>
      <c r="D275">
        <v>553</v>
      </c>
      <c r="E275">
        <f>100*Comuni[[#This Row],[Popolazione2011]]/$D$7916</f>
        <v>9.6489147282831584E-4</v>
      </c>
      <c r="F275">
        <f>100*Comuni[[#This Row],[Popolazione2011]]/(SUMIFS($D$2:$D$7916,$B$2:$B$7916,"Piemonte"))</f>
        <v>1.2672104595963808E-2</v>
      </c>
      <c r="G275" t="b">
        <f>IF(Comuni[[#This Row],[Popolazione2011]]&gt;300000,"MAGGIORE")</f>
        <v>0</v>
      </c>
      <c r="H275">
        <f>100*Comuni[[#This Row],[Popolazione2011]]/(SUMIFS($D$2:$D$7916,$B$2:$B$7916,"Piemonte"))</f>
        <v>1.2672104595963808E-2</v>
      </c>
      <c r="I275" s="1" t="str">
        <f>_xlfn.XLOOKUP(Comuni[[#This Row],[Regione]],Ripartizione_geografica[Regione],Ripartizione_geografica[Ripartizione geografica],,0)</f>
        <v>Nord-ovest</v>
      </c>
      <c r="J275" s="1">
        <f>_xlfn.XLOOKUP(Comuni[[#This Row],[Regione]],Table_0[Regione],Table_0[Totale contagiati],,0)</f>
        <v>1792955</v>
      </c>
      <c r="K275" s="1">
        <f>_xlfn.XLOOKUP(Comuni[[#This Row],[Regione]],Table_0[Regione],Table_0[Guariti],,0)</f>
        <v>1725727</v>
      </c>
      <c r="L275" s="1">
        <f>_xlfn.XLOOKUP(Comuni[[#This Row],[Regione]],Table_0[Regione],Table_0[Deceduti],,0)</f>
        <v>13899</v>
      </c>
    </row>
    <row r="276" spans="1:12" x14ac:dyDescent="0.25">
      <c r="A276" s="1" t="s">
        <v>280</v>
      </c>
      <c r="B276" s="1" t="s">
        <v>8</v>
      </c>
      <c r="C276" s="1" t="s">
        <v>5</v>
      </c>
      <c r="D276">
        <v>10911</v>
      </c>
      <c r="E276">
        <f>100*Comuni[[#This Row],[Popolazione2011]]/$D$7916</f>
        <v>1.9037849656473337E-2</v>
      </c>
      <c r="F276">
        <f>100*Comuni[[#This Row],[Popolazione2011]]/(SUMIFS($D$2:$D$7916,$B$2:$B$7916,"Piemonte"))</f>
        <v>0.25002772738980311</v>
      </c>
      <c r="G276" t="b">
        <f>IF(Comuni[[#This Row],[Popolazione2011]]&gt;300000,"MAGGIORE")</f>
        <v>0</v>
      </c>
      <c r="H276">
        <f>100*Comuni[[#This Row],[Popolazione2011]]/(SUMIFS($D$2:$D$7916,$B$2:$B$7916,"Piemonte"))</f>
        <v>0.25002772738980311</v>
      </c>
      <c r="I276" s="1" t="str">
        <f>_xlfn.XLOOKUP(Comuni[[#This Row],[Regione]],Ripartizione_geografica[Regione],Ripartizione_geografica[Ripartizione geografica],,0)</f>
        <v>Nord-ovest</v>
      </c>
      <c r="J276" s="1">
        <f>_xlfn.XLOOKUP(Comuni[[#This Row],[Regione]],Table_0[Regione],Table_0[Totale contagiati],,0)</f>
        <v>1792955</v>
      </c>
      <c r="K276" s="1">
        <f>_xlfn.XLOOKUP(Comuni[[#This Row],[Regione]],Table_0[Regione],Table_0[Guariti],,0)</f>
        <v>1725727</v>
      </c>
      <c r="L276" s="1">
        <f>_xlfn.XLOOKUP(Comuni[[#This Row],[Regione]],Table_0[Regione],Table_0[Deceduti],,0)</f>
        <v>13899</v>
      </c>
    </row>
    <row r="277" spans="1:12" x14ac:dyDescent="0.25">
      <c r="A277" s="1" t="s">
        <v>281</v>
      </c>
      <c r="B277" s="1" t="s">
        <v>8</v>
      </c>
      <c r="C277" s="1" t="s">
        <v>5</v>
      </c>
      <c r="D277">
        <v>185</v>
      </c>
      <c r="E277">
        <f>100*Comuni[[#This Row],[Popolazione2011]]/$D$7916</f>
        <v>3.2279371152484348E-4</v>
      </c>
      <c r="F277">
        <f>100*Comuni[[#This Row],[Popolazione2011]]/(SUMIFS($D$2:$D$7916,$B$2:$B$7916,"Piemonte"))</f>
        <v>4.2393116641108583E-3</v>
      </c>
      <c r="G277" t="b">
        <f>IF(Comuni[[#This Row],[Popolazione2011]]&gt;300000,"MAGGIORE")</f>
        <v>0</v>
      </c>
      <c r="H277">
        <f>100*Comuni[[#This Row],[Popolazione2011]]/(SUMIFS($D$2:$D$7916,$B$2:$B$7916,"Piemonte"))</f>
        <v>4.2393116641108583E-3</v>
      </c>
      <c r="I277" s="1" t="str">
        <f>_xlfn.XLOOKUP(Comuni[[#This Row],[Regione]],Ripartizione_geografica[Regione],Ripartizione_geografica[Ripartizione geografica],,0)</f>
        <v>Nord-ovest</v>
      </c>
      <c r="J277" s="1">
        <f>_xlfn.XLOOKUP(Comuni[[#This Row],[Regione]],Table_0[Regione],Table_0[Totale contagiati],,0)</f>
        <v>1792955</v>
      </c>
      <c r="K277" s="1">
        <f>_xlfn.XLOOKUP(Comuni[[#This Row],[Regione]],Table_0[Regione],Table_0[Guariti],,0)</f>
        <v>1725727</v>
      </c>
      <c r="L277" s="1">
        <f>_xlfn.XLOOKUP(Comuni[[#This Row],[Regione]],Table_0[Regione],Table_0[Deceduti],,0)</f>
        <v>13899</v>
      </c>
    </row>
    <row r="278" spans="1:12" x14ac:dyDescent="0.25">
      <c r="A278" s="1" t="s">
        <v>282</v>
      </c>
      <c r="B278" s="1" t="s">
        <v>8</v>
      </c>
      <c r="C278" s="1" t="s">
        <v>5</v>
      </c>
      <c r="D278">
        <v>219</v>
      </c>
      <c r="E278">
        <f>100*Comuni[[#This Row],[Popolazione2011]]/$D$7916</f>
        <v>3.8211796121049039E-4</v>
      </c>
      <c r="F278">
        <f>100*Comuni[[#This Row],[Popolazione2011]]/(SUMIFS($D$2:$D$7916,$B$2:$B$7916,"Piemonte"))</f>
        <v>5.0184284023798804E-3</v>
      </c>
      <c r="G278" t="b">
        <f>IF(Comuni[[#This Row],[Popolazione2011]]&gt;300000,"MAGGIORE")</f>
        <v>0</v>
      </c>
      <c r="H278">
        <f>100*Comuni[[#This Row],[Popolazione2011]]/(SUMIFS($D$2:$D$7916,$B$2:$B$7916,"Piemonte"))</f>
        <v>5.0184284023798804E-3</v>
      </c>
      <c r="I278" s="1" t="str">
        <f>_xlfn.XLOOKUP(Comuni[[#This Row],[Regione]],Ripartizione_geografica[Regione],Ripartizione_geografica[Ripartizione geografica],,0)</f>
        <v>Nord-ovest</v>
      </c>
      <c r="J278" s="1">
        <f>_xlfn.XLOOKUP(Comuni[[#This Row],[Regione]],Table_0[Regione],Table_0[Totale contagiati],,0)</f>
        <v>1792955</v>
      </c>
      <c r="K278" s="1">
        <f>_xlfn.XLOOKUP(Comuni[[#This Row],[Regione]],Table_0[Regione],Table_0[Guariti],,0)</f>
        <v>1725727</v>
      </c>
      <c r="L278" s="1">
        <f>_xlfn.XLOOKUP(Comuni[[#This Row],[Regione]],Table_0[Regione],Table_0[Deceduti],,0)</f>
        <v>13899</v>
      </c>
    </row>
    <row r="279" spans="1:12" x14ac:dyDescent="0.25">
      <c r="A279" s="1" t="s">
        <v>283</v>
      </c>
      <c r="B279" s="1" t="s">
        <v>8</v>
      </c>
      <c r="C279" s="1" t="s">
        <v>5</v>
      </c>
      <c r="D279">
        <v>1455</v>
      </c>
      <c r="E279">
        <f>100*Comuni[[#This Row],[Popolazione2011]]/$D$7916</f>
        <v>2.5387289203710663E-3</v>
      </c>
      <c r="F279">
        <f>100*Comuni[[#This Row],[Popolazione2011]]/(SUMIFS($D$2:$D$7916,$B$2:$B$7916,"Piemonte"))</f>
        <v>3.3341613358277289E-2</v>
      </c>
      <c r="G279" t="b">
        <f>IF(Comuni[[#This Row],[Popolazione2011]]&gt;300000,"MAGGIORE")</f>
        <v>0</v>
      </c>
      <c r="H279">
        <f>100*Comuni[[#This Row],[Popolazione2011]]/(SUMIFS($D$2:$D$7916,$B$2:$B$7916,"Piemonte"))</f>
        <v>3.3341613358277289E-2</v>
      </c>
      <c r="I279" s="1" t="str">
        <f>_xlfn.XLOOKUP(Comuni[[#This Row],[Regione]],Ripartizione_geografica[Regione],Ripartizione_geografica[Ripartizione geografica],,0)</f>
        <v>Nord-ovest</v>
      </c>
      <c r="J279" s="1">
        <f>_xlfn.XLOOKUP(Comuni[[#This Row],[Regione]],Table_0[Regione],Table_0[Totale contagiati],,0)</f>
        <v>1792955</v>
      </c>
      <c r="K279" s="1">
        <f>_xlfn.XLOOKUP(Comuni[[#This Row],[Regione]],Table_0[Regione],Table_0[Guariti],,0)</f>
        <v>1725727</v>
      </c>
      <c r="L279" s="1">
        <f>_xlfn.XLOOKUP(Comuni[[#This Row],[Regione]],Table_0[Regione],Table_0[Deceduti],,0)</f>
        <v>13899</v>
      </c>
    </row>
    <row r="280" spans="1:12" x14ac:dyDescent="0.25">
      <c r="A280" s="1" t="s">
        <v>284</v>
      </c>
      <c r="B280" s="1" t="s">
        <v>8</v>
      </c>
      <c r="C280" s="1" t="s">
        <v>5</v>
      </c>
      <c r="D280">
        <v>3812</v>
      </c>
      <c r="E280">
        <f>100*Comuni[[#This Row],[Popolazione2011]]/$D$7916</f>
        <v>6.6512952882848827E-3</v>
      </c>
      <c r="F280">
        <f>100*Comuni[[#This Row],[Popolazione2011]]/(SUMIFS($D$2:$D$7916,$B$2:$B$7916,"Piemonte"))</f>
        <v>8.7352735478868057E-2</v>
      </c>
      <c r="G280" t="b">
        <f>IF(Comuni[[#This Row],[Popolazione2011]]&gt;300000,"MAGGIORE")</f>
        <v>0</v>
      </c>
      <c r="H280">
        <f>100*Comuni[[#This Row],[Popolazione2011]]/(SUMIFS($D$2:$D$7916,$B$2:$B$7916,"Piemonte"))</f>
        <v>8.7352735478868057E-2</v>
      </c>
      <c r="I280" s="1" t="str">
        <f>_xlfn.XLOOKUP(Comuni[[#This Row],[Regione]],Ripartizione_geografica[Regione],Ripartizione_geografica[Ripartizione geografica],,0)</f>
        <v>Nord-ovest</v>
      </c>
      <c r="J280" s="1">
        <f>_xlfn.XLOOKUP(Comuni[[#This Row],[Regione]],Table_0[Regione],Table_0[Totale contagiati],,0)</f>
        <v>1792955</v>
      </c>
      <c r="K280" s="1">
        <f>_xlfn.XLOOKUP(Comuni[[#This Row],[Regione]],Table_0[Regione],Table_0[Guariti],,0)</f>
        <v>1725727</v>
      </c>
      <c r="L280" s="1">
        <f>_xlfn.XLOOKUP(Comuni[[#This Row],[Regione]],Table_0[Regione],Table_0[Deceduti],,0)</f>
        <v>13899</v>
      </c>
    </row>
    <row r="281" spans="1:12" x14ac:dyDescent="0.25">
      <c r="A281" s="1" t="s">
        <v>285</v>
      </c>
      <c r="B281" s="1" t="s">
        <v>8</v>
      </c>
      <c r="C281" s="1" t="s">
        <v>5</v>
      </c>
      <c r="D281">
        <v>948</v>
      </c>
      <c r="E281">
        <f>100*Comuni[[#This Row],[Popolazione2011]]/$D$7916</f>
        <v>1.6540996677056844E-3</v>
      </c>
      <c r="F281">
        <f>100*Comuni[[#This Row],[Popolazione2011]]/(SUMIFS($D$2:$D$7916,$B$2:$B$7916,"Piemonte"))</f>
        <v>2.1723607878795102E-2</v>
      </c>
      <c r="G281" t="b">
        <f>IF(Comuni[[#This Row],[Popolazione2011]]&gt;300000,"MAGGIORE")</f>
        <v>0</v>
      </c>
      <c r="H281">
        <f>100*Comuni[[#This Row],[Popolazione2011]]/(SUMIFS($D$2:$D$7916,$B$2:$B$7916,"Piemonte"))</f>
        <v>2.1723607878795102E-2</v>
      </c>
      <c r="I281" s="1" t="str">
        <f>_xlfn.XLOOKUP(Comuni[[#This Row],[Regione]],Ripartizione_geografica[Regione],Ripartizione_geografica[Ripartizione geografica],,0)</f>
        <v>Nord-ovest</v>
      </c>
      <c r="J281" s="1">
        <f>_xlfn.XLOOKUP(Comuni[[#This Row],[Regione]],Table_0[Regione],Table_0[Totale contagiati],,0)</f>
        <v>1792955</v>
      </c>
      <c r="K281" s="1">
        <f>_xlfn.XLOOKUP(Comuni[[#This Row],[Regione]],Table_0[Regione],Table_0[Guariti],,0)</f>
        <v>1725727</v>
      </c>
      <c r="L281" s="1">
        <f>_xlfn.XLOOKUP(Comuni[[#This Row],[Regione]],Table_0[Regione],Table_0[Deceduti],,0)</f>
        <v>13899</v>
      </c>
    </row>
    <row r="282" spans="1:12" x14ac:dyDescent="0.25">
      <c r="A282" s="1" t="s">
        <v>286</v>
      </c>
      <c r="B282" s="1" t="s">
        <v>8</v>
      </c>
      <c r="C282" s="1" t="s">
        <v>5</v>
      </c>
      <c r="D282">
        <v>785</v>
      </c>
      <c r="E282">
        <f>100*Comuni[[#This Row],[Popolazione2011]]/$D$7916</f>
        <v>1.3696922353892006E-3</v>
      </c>
      <c r="F282">
        <f>100*Comuni[[#This Row],[Popolazione2011]]/(SUMIFS($D$2:$D$7916,$B$2:$B$7916,"Piemonte"))</f>
        <v>1.7988430574740668E-2</v>
      </c>
      <c r="G282" t="b">
        <f>IF(Comuni[[#This Row],[Popolazione2011]]&gt;300000,"MAGGIORE")</f>
        <v>0</v>
      </c>
      <c r="H282">
        <f>100*Comuni[[#This Row],[Popolazione2011]]/(SUMIFS($D$2:$D$7916,$B$2:$B$7916,"Piemonte"))</f>
        <v>1.7988430574740668E-2</v>
      </c>
      <c r="I282" s="1" t="str">
        <f>_xlfn.XLOOKUP(Comuni[[#This Row],[Regione]],Ripartizione_geografica[Regione],Ripartizione_geografica[Ripartizione geografica],,0)</f>
        <v>Nord-ovest</v>
      </c>
      <c r="J282" s="1">
        <f>_xlfn.XLOOKUP(Comuni[[#This Row],[Regione]],Table_0[Regione],Table_0[Totale contagiati],,0)</f>
        <v>1792955</v>
      </c>
      <c r="K282" s="1">
        <f>_xlfn.XLOOKUP(Comuni[[#This Row],[Regione]],Table_0[Regione],Table_0[Guariti],,0)</f>
        <v>1725727</v>
      </c>
      <c r="L282" s="1">
        <f>_xlfn.XLOOKUP(Comuni[[#This Row],[Regione]],Table_0[Regione],Table_0[Deceduti],,0)</f>
        <v>13899</v>
      </c>
    </row>
    <row r="283" spans="1:12" x14ac:dyDescent="0.25">
      <c r="A283" s="1" t="s">
        <v>287</v>
      </c>
      <c r="B283" s="1" t="s">
        <v>8</v>
      </c>
      <c r="C283" s="1" t="s">
        <v>5</v>
      </c>
      <c r="D283">
        <v>3163</v>
      </c>
      <c r="E283">
        <f>100*Comuni[[#This Row],[Popolazione2011]]/$D$7916</f>
        <v>5.5189000516382694E-3</v>
      </c>
      <c r="F283">
        <f>100*Comuni[[#This Row],[Popolazione2011]]/(SUMIFS($D$2:$D$7916,$B$2:$B$7916,"Piemonte"))</f>
        <v>7.2480771857203488E-2</v>
      </c>
      <c r="G283" t="b">
        <f>IF(Comuni[[#This Row],[Popolazione2011]]&gt;300000,"MAGGIORE")</f>
        <v>0</v>
      </c>
      <c r="H283">
        <f>100*Comuni[[#This Row],[Popolazione2011]]/(SUMIFS($D$2:$D$7916,$B$2:$B$7916,"Piemonte"))</f>
        <v>7.2480771857203488E-2</v>
      </c>
      <c r="I283" s="1" t="str">
        <f>_xlfn.XLOOKUP(Comuni[[#This Row],[Regione]],Ripartizione_geografica[Regione],Ripartizione_geografica[Ripartizione geografica],,0)</f>
        <v>Nord-ovest</v>
      </c>
      <c r="J283" s="1">
        <f>_xlfn.XLOOKUP(Comuni[[#This Row],[Regione]],Table_0[Regione],Table_0[Totale contagiati],,0)</f>
        <v>1792955</v>
      </c>
      <c r="K283" s="1">
        <f>_xlfn.XLOOKUP(Comuni[[#This Row],[Regione]],Table_0[Regione],Table_0[Guariti],,0)</f>
        <v>1725727</v>
      </c>
      <c r="L283" s="1">
        <f>_xlfn.XLOOKUP(Comuni[[#This Row],[Regione]],Table_0[Regione],Table_0[Deceduti],,0)</f>
        <v>13899</v>
      </c>
    </row>
    <row r="284" spans="1:12" x14ac:dyDescent="0.25">
      <c r="A284" s="1" t="s">
        <v>288</v>
      </c>
      <c r="B284" s="1" t="s">
        <v>8</v>
      </c>
      <c r="C284" s="1" t="s">
        <v>5</v>
      </c>
      <c r="D284">
        <v>112</v>
      </c>
      <c r="E284">
        <f>100*Comuni[[#This Row],[Popolazione2011]]/$D$7916</f>
        <v>1.9542105778801335E-4</v>
      </c>
      <c r="F284">
        <f>100*Comuni[[#This Row],[Popolazione2011]]/(SUMIFS($D$2:$D$7916,$B$2:$B$7916,"Piemonte"))</f>
        <v>2.5665021966508978E-3</v>
      </c>
      <c r="G284" t="b">
        <f>IF(Comuni[[#This Row],[Popolazione2011]]&gt;300000,"MAGGIORE")</f>
        <v>0</v>
      </c>
      <c r="H284">
        <f>100*Comuni[[#This Row],[Popolazione2011]]/(SUMIFS($D$2:$D$7916,$B$2:$B$7916,"Piemonte"))</f>
        <v>2.5665021966508978E-3</v>
      </c>
      <c r="I284" s="1" t="str">
        <f>_xlfn.XLOOKUP(Comuni[[#This Row],[Regione]],Ripartizione_geografica[Regione],Ripartizione_geografica[Ripartizione geografica],,0)</f>
        <v>Nord-ovest</v>
      </c>
      <c r="J284" s="1">
        <f>_xlfn.XLOOKUP(Comuni[[#This Row],[Regione]],Table_0[Regione],Table_0[Totale contagiati],,0)</f>
        <v>1792955</v>
      </c>
      <c r="K284" s="1">
        <f>_xlfn.XLOOKUP(Comuni[[#This Row],[Regione]],Table_0[Regione],Table_0[Guariti],,0)</f>
        <v>1725727</v>
      </c>
      <c r="L284" s="1">
        <f>_xlfn.XLOOKUP(Comuni[[#This Row],[Regione]],Table_0[Regione],Table_0[Deceduti],,0)</f>
        <v>13899</v>
      </c>
    </row>
    <row r="285" spans="1:12" x14ac:dyDescent="0.25">
      <c r="A285" s="1" t="s">
        <v>289</v>
      </c>
      <c r="B285" s="1" t="s">
        <v>8</v>
      </c>
      <c r="C285" s="1" t="s">
        <v>5</v>
      </c>
      <c r="D285">
        <v>830</v>
      </c>
      <c r="E285">
        <f>100*Comuni[[#This Row],[Popolazione2011]]/$D$7916</f>
        <v>1.4482096246790275E-3</v>
      </c>
      <c r="F285">
        <f>100*Comuni[[#This Row],[Popolazione2011]]/(SUMIFS($D$2:$D$7916,$B$2:$B$7916,"Piemonte"))</f>
        <v>1.9019614493037903E-2</v>
      </c>
      <c r="G285" t="b">
        <f>IF(Comuni[[#This Row],[Popolazione2011]]&gt;300000,"MAGGIORE")</f>
        <v>0</v>
      </c>
      <c r="H285">
        <f>100*Comuni[[#This Row],[Popolazione2011]]/(SUMIFS($D$2:$D$7916,$B$2:$B$7916,"Piemonte"))</f>
        <v>1.9019614493037903E-2</v>
      </c>
      <c r="I285" s="1" t="str">
        <f>_xlfn.XLOOKUP(Comuni[[#This Row],[Regione]],Ripartizione_geografica[Regione],Ripartizione_geografica[Ripartizione geografica],,0)</f>
        <v>Nord-ovest</v>
      </c>
      <c r="J285" s="1">
        <f>_xlfn.XLOOKUP(Comuni[[#This Row],[Regione]],Table_0[Regione],Table_0[Totale contagiati],,0)</f>
        <v>1792955</v>
      </c>
      <c r="K285" s="1">
        <f>_xlfn.XLOOKUP(Comuni[[#This Row],[Regione]],Table_0[Regione],Table_0[Guariti],,0)</f>
        <v>1725727</v>
      </c>
      <c r="L285" s="1">
        <f>_xlfn.XLOOKUP(Comuni[[#This Row],[Regione]],Table_0[Regione],Table_0[Deceduti],,0)</f>
        <v>13899</v>
      </c>
    </row>
    <row r="286" spans="1:12" x14ac:dyDescent="0.25">
      <c r="A286" s="1" t="s">
        <v>290</v>
      </c>
      <c r="B286" s="1" t="s">
        <v>8</v>
      </c>
      <c r="C286" s="1" t="s">
        <v>5</v>
      </c>
      <c r="D286">
        <v>1465</v>
      </c>
      <c r="E286">
        <f>100*Comuni[[#This Row],[Popolazione2011]]/$D$7916</f>
        <v>2.5561772291021389E-3</v>
      </c>
      <c r="F286">
        <f>100*Comuni[[#This Row],[Popolazione2011]]/(SUMIFS($D$2:$D$7916,$B$2:$B$7916,"Piemonte"))</f>
        <v>3.3570765340121121E-2</v>
      </c>
      <c r="G286" t="b">
        <f>IF(Comuni[[#This Row],[Popolazione2011]]&gt;300000,"MAGGIORE")</f>
        <v>0</v>
      </c>
      <c r="H286">
        <f>100*Comuni[[#This Row],[Popolazione2011]]/(SUMIFS($D$2:$D$7916,$B$2:$B$7916,"Piemonte"))</f>
        <v>3.3570765340121121E-2</v>
      </c>
      <c r="I286" s="1" t="str">
        <f>_xlfn.XLOOKUP(Comuni[[#This Row],[Regione]],Ripartizione_geografica[Regione],Ripartizione_geografica[Ripartizione geografica],,0)</f>
        <v>Nord-ovest</v>
      </c>
      <c r="J286" s="1">
        <f>_xlfn.XLOOKUP(Comuni[[#This Row],[Regione]],Table_0[Regione],Table_0[Totale contagiati],,0)</f>
        <v>1792955</v>
      </c>
      <c r="K286" s="1">
        <f>_xlfn.XLOOKUP(Comuni[[#This Row],[Regione]],Table_0[Regione],Table_0[Guariti],,0)</f>
        <v>1725727</v>
      </c>
      <c r="L286" s="1">
        <f>_xlfn.XLOOKUP(Comuni[[#This Row],[Regione]],Table_0[Regione],Table_0[Deceduti],,0)</f>
        <v>13899</v>
      </c>
    </row>
    <row r="287" spans="1:12" x14ac:dyDescent="0.25">
      <c r="A287" s="1" t="s">
        <v>291</v>
      </c>
      <c r="B287" s="1" t="s">
        <v>8</v>
      </c>
      <c r="C287" s="1" t="s">
        <v>5</v>
      </c>
      <c r="D287">
        <v>959</v>
      </c>
      <c r="E287">
        <f>100*Comuni[[#This Row],[Popolazione2011]]/$D$7916</f>
        <v>1.6732928073098642E-3</v>
      </c>
      <c r="F287">
        <f>100*Comuni[[#This Row],[Popolazione2011]]/(SUMIFS($D$2:$D$7916,$B$2:$B$7916,"Piemonte"))</f>
        <v>2.1975675058823314E-2</v>
      </c>
      <c r="G287" t="b">
        <f>IF(Comuni[[#This Row],[Popolazione2011]]&gt;300000,"MAGGIORE")</f>
        <v>0</v>
      </c>
      <c r="H287">
        <f>100*Comuni[[#This Row],[Popolazione2011]]/(SUMIFS($D$2:$D$7916,$B$2:$B$7916,"Piemonte"))</f>
        <v>2.1975675058823314E-2</v>
      </c>
      <c r="I287" s="1" t="str">
        <f>_xlfn.XLOOKUP(Comuni[[#This Row],[Regione]],Ripartizione_geografica[Regione],Ripartizione_geografica[Ripartizione geografica],,0)</f>
        <v>Nord-ovest</v>
      </c>
      <c r="J287" s="1">
        <f>_xlfn.XLOOKUP(Comuni[[#This Row],[Regione]],Table_0[Regione],Table_0[Totale contagiati],,0)</f>
        <v>1792955</v>
      </c>
      <c r="K287" s="1">
        <f>_xlfn.XLOOKUP(Comuni[[#This Row],[Regione]],Table_0[Regione],Table_0[Guariti],,0)</f>
        <v>1725727</v>
      </c>
      <c r="L287" s="1">
        <f>_xlfn.XLOOKUP(Comuni[[#This Row],[Regione]],Table_0[Regione],Table_0[Deceduti],,0)</f>
        <v>13899</v>
      </c>
    </row>
    <row r="288" spans="1:12" x14ac:dyDescent="0.25">
      <c r="A288" s="1" t="s">
        <v>292</v>
      </c>
      <c r="B288" s="1" t="s">
        <v>8</v>
      </c>
      <c r="C288" s="1" t="s">
        <v>5</v>
      </c>
      <c r="D288">
        <v>33741</v>
      </c>
      <c r="E288">
        <f>100*Comuni[[#This Row],[Popolazione2011]]/$D$7916</f>
        <v>5.8872338489512129E-2</v>
      </c>
      <c r="F288">
        <f>100*Comuni[[#This Row],[Popolazione2011]]/(SUMIFS($D$2:$D$7916,$B$2:$B$7916,"Piemonte"))</f>
        <v>0.77318170193926739</v>
      </c>
      <c r="G288" t="b">
        <f>IF(Comuni[[#This Row],[Popolazione2011]]&gt;300000,"MAGGIORE")</f>
        <v>0</v>
      </c>
      <c r="H288">
        <f>100*Comuni[[#This Row],[Popolazione2011]]/(SUMIFS($D$2:$D$7916,$B$2:$B$7916,"Piemonte"))</f>
        <v>0.77318170193926739</v>
      </c>
      <c r="I288" s="1" t="str">
        <f>_xlfn.XLOOKUP(Comuni[[#This Row],[Regione]],Ripartizione_geografica[Regione],Ripartizione_geografica[Ripartizione geografica],,0)</f>
        <v>Nord-ovest</v>
      </c>
      <c r="J288" s="1">
        <f>_xlfn.XLOOKUP(Comuni[[#This Row],[Regione]],Table_0[Regione],Table_0[Totale contagiati],,0)</f>
        <v>1792955</v>
      </c>
      <c r="K288" s="1">
        <f>_xlfn.XLOOKUP(Comuni[[#This Row],[Regione]],Table_0[Regione],Table_0[Guariti],,0)</f>
        <v>1725727</v>
      </c>
      <c r="L288" s="1">
        <f>_xlfn.XLOOKUP(Comuni[[#This Row],[Regione]],Table_0[Regione],Table_0[Deceduti],,0)</f>
        <v>13899</v>
      </c>
    </row>
    <row r="289" spans="1:12" x14ac:dyDescent="0.25">
      <c r="A289" s="1" t="s">
        <v>293</v>
      </c>
      <c r="B289" s="1" t="s">
        <v>8</v>
      </c>
      <c r="C289" s="1" t="s">
        <v>5</v>
      </c>
      <c r="D289">
        <v>4962</v>
      </c>
      <c r="E289">
        <f>100*Comuni[[#This Row],[Popolazione2011]]/$D$7916</f>
        <v>8.6578507923582345E-3</v>
      </c>
      <c r="F289">
        <f>100*Comuni[[#This Row],[Popolazione2011]]/(SUMIFS($D$2:$D$7916,$B$2:$B$7916,"Piemonte"))</f>
        <v>0.11370521339090853</v>
      </c>
      <c r="G289" t="b">
        <f>IF(Comuni[[#This Row],[Popolazione2011]]&gt;300000,"MAGGIORE")</f>
        <v>0</v>
      </c>
      <c r="H289">
        <f>100*Comuni[[#This Row],[Popolazione2011]]/(SUMIFS($D$2:$D$7916,$B$2:$B$7916,"Piemonte"))</f>
        <v>0.11370521339090853</v>
      </c>
      <c r="I289" s="1" t="str">
        <f>_xlfn.XLOOKUP(Comuni[[#This Row],[Regione]],Ripartizione_geografica[Regione],Ripartizione_geografica[Ripartizione geografica],,0)</f>
        <v>Nord-ovest</v>
      </c>
      <c r="J289" s="1">
        <f>_xlfn.XLOOKUP(Comuni[[#This Row],[Regione]],Table_0[Regione],Table_0[Totale contagiati],,0)</f>
        <v>1792955</v>
      </c>
      <c r="K289" s="1">
        <f>_xlfn.XLOOKUP(Comuni[[#This Row],[Regione]],Table_0[Regione],Table_0[Guariti],,0)</f>
        <v>1725727</v>
      </c>
      <c r="L289" s="1">
        <f>_xlfn.XLOOKUP(Comuni[[#This Row],[Regione]],Table_0[Regione],Table_0[Deceduti],,0)</f>
        <v>13899</v>
      </c>
    </row>
    <row r="290" spans="1:12" x14ac:dyDescent="0.25">
      <c r="A290" s="1" t="s">
        <v>294</v>
      </c>
      <c r="B290" s="1" t="s">
        <v>8</v>
      </c>
      <c r="C290" s="1" t="s">
        <v>5</v>
      </c>
      <c r="D290">
        <v>1459</v>
      </c>
      <c r="E290">
        <f>100*Comuni[[#This Row],[Popolazione2011]]/$D$7916</f>
        <v>2.5457082438634952E-3</v>
      </c>
      <c r="F290">
        <f>100*Comuni[[#This Row],[Popolazione2011]]/(SUMIFS($D$2:$D$7916,$B$2:$B$7916,"Piemonte"))</f>
        <v>3.3433274151014825E-2</v>
      </c>
      <c r="G290" t="b">
        <f>IF(Comuni[[#This Row],[Popolazione2011]]&gt;300000,"MAGGIORE")</f>
        <v>0</v>
      </c>
      <c r="H290">
        <f>100*Comuni[[#This Row],[Popolazione2011]]/(SUMIFS($D$2:$D$7916,$B$2:$B$7916,"Piemonte"))</f>
        <v>3.3433274151014825E-2</v>
      </c>
      <c r="I290" s="1" t="str">
        <f>_xlfn.XLOOKUP(Comuni[[#This Row],[Regione]],Ripartizione_geografica[Regione],Ripartizione_geografica[Ripartizione geografica],,0)</f>
        <v>Nord-ovest</v>
      </c>
      <c r="J290" s="1">
        <f>_xlfn.XLOOKUP(Comuni[[#This Row],[Regione]],Table_0[Regione],Table_0[Totale contagiati],,0)</f>
        <v>1792955</v>
      </c>
      <c r="K290" s="1">
        <f>_xlfn.XLOOKUP(Comuni[[#This Row],[Regione]],Table_0[Regione],Table_0[Guariti],,0)</f>
        <v>1725727</v>
      </c>
      <c r="L290" s="1">
        <f>_xlfn.XLOOKUP(Comuni[[#This Row],[Regione]],Table_0[Regione],Table_0[Deceduti],,0)</f>
        <v>13899</v>
      </c>
    </row>
    <row r="291" spans="1:12" x14ac:dyDescent="0.25">
      <c r="A291" s="1" t="s">
        <v>295</v>
      </c>
      <c r="B291" s="1" t="s">
        <v>8</v>
      </c>
      <c r="C291" s="1" t="s">
        <v>5</v>
      </c>
      <c r="D291">
        <v>830</v>
      </c>
      <c r="E291">
        <f>100*Comuni[[#This Row],[Popolazione2011]]/$D$7916</f>
        <v>1.4482096246790275E-3</v>
      </c>
      <c r="F291">
        <f>100*Comuni[[#This Row],[Popolazione2011]]/(SUMIFS($D$2:$D$7916,$B$2:$B$7916,"Piemonte"))</f>
        <v>1.9019614493037903E-2</v>
      </c>
      <c r="G291" t="b">
        <f>IF(Comuni[[#This Row],[Popolazione2011]]&gt;300000,"MAGGIORE")</f>
        <v>0</v>
      </c>
      <c r="H291">
        <f>100*Comuni[[#This Row],[Popolazione2011]]/(SUMIFS($D$2:$D$7916,$B$2:$B$7916,"Piemonte"))</f>
        <v>1.9019614493037903E-2</v>
      </c>
      <c r="I291" s="1" t="str">
        <f>_xlfn.XLOOKUP(Comuni[[#This Row],[Regione]],Ripartizione_geografica[Regione],Ripartizione_geografica[Ripartizione geografica],,0)</f>
        <v>Nord-ovest</v>
      </c>
      <c r="J291" s="1">
        <f>_xlfn.XLOOKUP(Comuni[[#This Row],[Regione]],Table_0[Regione],Table_0[Totale contagiati],,0)</f>
        <v>1792955</v>
      </c>
      <c r="K291" s="1">
        <f>_xlfn.XLOOKUP(Comuni[[#This Row],[Regione]],Table_0[Regione],Table_0[Guariti],,0)</f>
        <v>1725727</v>
      </c>
      <c r="L291" s="1">
        <f>_xlfn.XLOOKUP(Comuni[[#This Row],[Regione]],Table_0[Regione],Table_0[Deceduti],,0)</f>
        <v>13899</v>
      </c>
    </row>
    <row r="292" spans="1:12" x14ac:dyDescent="0.25">
      <c r="A292" s="1" t="s">
        <v>296</v>
      </c>
      <c r="B292" s="1" t="s">
        <v>8</v>
      </c>
      <c r="C292" s="1" t="s">
        <v>5</v>
      </c>
      <c r="D292">
        <v>254</v>
      </c>
      <c r="E292">
        <f>100*Comuni[[#This Row],[Popolazione2011]]/$D$7916</f>
        <v>4.4318704176924453E-4</v>
      </c>
      <c r="F292">
        <f>100*Comuni[[#This Row],[Popolazione2011]]/(SUMIFS($D$2:$D$7916,$B$2:$B$7916,"Piemonte"))</f>
        <v>5.8204603388332865E-3</v>
      </c>
      <c r="G292" t="b">
        <f>IF(Comuni[[#This Row],[Popolazione2011]]&gt;300000,"MAGGIORE")</f>
        <v>0</v>
      </c>
      <c r="H292">
        <f>100*Comuni[[#This Row],[Popolazione2011]]/(SUMIFS($D$2:$D$7916,$B$2:$B$7916,"Piemonte"))</f>
        <v>5.8204603388332865E-3</v>
      </c>
      <c r="I292" s="1" t="str">
        <f>_xlfn.XLOOKUP(Comuni[[#This Row],[Regione]],Ripartizione_geografica[Regione],Ripartizione_geografica[Ripartizione geografica],,0)</f>
        <v>Nord-ovest</v>
      </c>
      <c r="J292" s="1">
        <f>_xlfn.XLOOKUP(Comuni[[#This Row],[Regione]],Table_0[Regione],Table_0[Totale contagiati],,0)</f>
        <v>1792955</v>
      </c>
      <c r="K292" s="1">
        <f>_xlfn.XLOOKUP(Comuni[[#This Row],[Regione]],Table_0[Regione],Table_0[Guariti],,0)</f>
        <v>1725727</v>
      </c>
      <c r="L292" s="1">
        <f>_xlfn.XLOOKUP(Comuni[[#This Row],[Regione]],Table_0[Regione],Table_0[Deceduti],,0)</f>
        <v>13899</v>
      </c>
    </row>
    <row r="293" spans="1:12" x14ac:dyDescent="0.25">
      <c r="A293" s="1" t="s">
        <v>297</v>
      </c>
      <c r="B293" s="1" t="s">
        <v>8</v>
      </c>
      <c r="C293" s="1" t="s">
        <v>5</v>
      </c>
      <c r="D293">
        <v>500</v>
      </c>
      <c r="E293">
        <f>100*Comuni[[#This Row],[Popolazione2011]]/$D$7916</f>
        <v>8.72415436553631E-4</v>
      </c>
      <c r="F293">
        <f>100*Comuni[[#This Row],[Popolazione2011]]/(SUMIFS($D$2:$D$7916,$B$2:$B$7916,"Piemonte"))</f>
        <v>1.1457599092191509E-2</v>
      </c>
      <c r="G293" t="b">
        <f>IF(Comuni[[#This Row],[Popolazione2011]]&gt;300000,"MAGGIORE")</f>
        <v>0</v>
      </c>
      <c r="H293">
        <f>100*Comuni[[#This Row],[Popolazione2011]]/(SUMIFS($D$2:$D$7916,$B$2:$B$7916,"Piemonte"))</f>
        <v>1.1457599092191509E-2</v>
      </c>
      <c r="I293" s="1" t="str">
        <f>_xlfn.XLOOKUP(Comuni[[#This Row],[Regione]],Ripartizione_geografica[Regione],Ripartizione_geografica[Ripartizione geografica],,0)</f>
        <v>Nord-ovest</v>
      </c>
      <c r="J293" s="1">
        <f>_xlfn.XLOOKUP(Comuni[[#This Row],[Regione]],Table_0[Regione],Table_0[Totale contagiati],,0)</f>
        <v>1792955</v>
      </c>
      <c r="K293" s="1">
        <f>_xlfn.XLOOKUP(Comuni[[#This Row],[Regione]],Table_0[Regione],Table_0[Guariti],,0)</f>
        <v>1725727</v>
      </c>
      <c r="L293" s="1">
        <f>_xlfn.XLOOKUP(Comuni[[#This Row],[Regione]],Table_0[Regione],Table_0[Deceduti],,0)</f>
        <v>13899</v>
      </c>
    </row>
    <row r="294" spans="1:12" x14ac:dyDescent="0.25">
      <c r="A294" s="1" t="s">
        <v>298</v>
      </c>
      <c r="B294" s="1" t="s">
        <v>8</v>
      </c>
      <c r="C294" s="1" t="s">
        <v>5</v>
      </c>
      <c r="D294">
        <v>5217</v>
      </c>
      <c r="E294">
        <f>100*Comuni[[#This Row],[Popolazione2011]]/$D$7916</f>
        <v>9.1027826650005861E-3</v>
      </c>
      <c r="F294">
        <f>100*Comuni[[#This Row],[Popolazione2011]]/(SUMIFS($D$2:$D$7916,$B$2:$B$7916,"Piemonte"))</f>
        <v>0.11954858892792621</v>
      </c>
      <c r="G294" t="b">
        <f>IF(Comuni[[#This Row],[Popolazione2011]]&gt;300000,"MAGGIORE")</f>
        <v>0</v>
      </c>
      <c r="H294">
        <f>100*Comuni[[#This Row],[Popolazione2011]]/(SUMIFS($D$2:$D$7916,$B$2:$B$7916,"Piemonte"))</f>
        <v>0.11954858892792621</v>
      </c>
      <c r="I294" s="1" t="str">
        <f>_xlfn.XLOOKUP(Comuni[[#This Row],[Regione]],Ripartizione_geografica[Regione],Ripartizione_geografica[Ripartizione geografica],,0)</f>
        <v>Nord-ovest</v>
      </c>
      <c r="J294" s="1">
        <f>_xlfn.XLOOKUP(Comuni[[#This Row],[Regione]],Table_0[Regione],Table_0[Totale contagiati],,0)</f>
        <v>1792955</v>
      </c>
      <c r="K294" s="1">
        <f>_xlfn.XLOOKUP(Comuni[[#This Row],[Regione]],Table_0[Regione],Table_0[Guariti],,0)</f>
        <v>1725727</v>
      </c>
      <c r="L294" s="1">
        <f>_xlfn.XLOOKUP(Comuni[[#This Row],[Regione]],Table_0[Regione],Table_0[Deceduti],,0)</f>
        <v>13899</v>
      </c>
    </row>
    <row r="295" spans="1:12" x14ac:dyDescent="0.25">
      <c r="A295" s="1" t="s">
        <v>299</v>
      </c>
      <c r="B295" s="1" t="s">
        <v>8</v>
      </c>
      <c r="C295" s="1" t="s">
        <v>5</v>
      </c>
      <c r="D295">
        <v>4825</v>
      </c>
      <c r="E295">
        <f>100*Comuni[[#This Row],[Popolazione2011]]/$D$7916</f>
        <v>8.4188089627425383E-3</v>
      </c>
      <c r="F295">
        <f>100*Comuni[[#This Row],[Popolazione2011]]/(SUMIFS($D$2:$D$7916,$B$2:$B$7916,"Piemonte"))</f>
        <v>0.11056583123964805</v>
      </c>
      <c r="G295" t="b">
        <f>IF(Comuni[[#This Row],[Popolazione2011]]&gt;300000,"MAGGIORE")</f>
        <v>0</v>
      </c>
      <c r="H295">
        <f>100*Comuni[[#This Row],[Popolazione2011]]/(SUMIFS($D$2:$D$7916,$B$2:$B$7916,"Piemonte"))</f>
        <v>0.11056583123964805</v>
      </c>
      <c r="I295" s="1" t="str">
        <f>_xlfn.XLOOKUP(Comuni[[#This Row],[Regione]],Ripartizione_geografica[Regione],Ripartizione_geografica[Ripartizione geografica],,0)</f>
        <v>Nord-ovest</v>
      </c>
      <c r="J295" s="1">
        <f>_xlfn.XLOOKUP(Comuni[[#This Row],[Regione]],Table_0[Regione],Table_0[Totale contagiati],,0)</f>
        <v>1792955</v>
      </c>
      <c r="K295" s="1">
        <f>_xlfn.XLOOKUP(Comuni[[#This Row],[Regione]],Table_0[Regione],Table_0[Guariti],,0)</f>
        <v>1725727</v>
      </c>
      <c r="L295" s="1">
        <f>_xlfn.XLOOKUP(Comuni[[#This Row],[Regione]],Table_0[Regione],Table_0[Deceduti],,0)</f>
        <v>13899</v>
      </c>
    </row>
    <row r="296" spans="1:12" x14ac:dyDescent="0.25">
      <c r="A296" s="1" t="s">
        <v>300</v>
      </c>
      <c r="B296" s="1" t="s">
        <v>8</v>
      </c>
      <c r="C296" s="1" t="s">
        <v>5</v>
      </c>
      <c r="D296">
        <v>1135</v>
      </c>
      <c r="E296">
        <f>100*Comuni[[#This Row],[Popolazione2011]]/$D$7916</f>
        <v>1.9803830409767425E-3</v>
      </c>
      <c r="F296">
        <f>100*Comuni[[#This Row],[Popolazione2011]]/(SUMIFS($D$2:$D$7916,$B$2:$B$7916,"Piemonte"))</f>
        <v>2.6008749939274725E-2</v>
      </c>
      <c r="G296" t="b">
        <f>IF(Comuni[[#This Row],[Popolazione2011]]&gt;300000,"MAGGIORE")</f>
        <v>0</v>
      </c>
      <c r="H296">
        <f>100*Comuni[[#This Row],[Popolazione2011]]/(SUMIFS($D$2:$D$7916,$B$2:$B$7916,"Piemonte"))</f>
        <v>2.6008749939274725E-2</v>
      </c>
      <c r="I296" s="1" t="str">
        <f>_xlfn.XLOOKUP(Comuni[[#This Row],[Regione]],Ripartizione_geografica[Regione],Ripartizione_geografica[Ripartizione geografica],,0)</f>
        <v>Nord-ovest</v>
      </c>
      <c r="J296" s="1">
        <f>_xlfn.XLOOKUP(Comuni[[#This Row],[Regione]],Table_0[Regione],Table_0[Totale contagiati],,0)</f>
        <v>1792955</v>
      </c>
      <c r="K296" s="1">
        <f>_xlfn.XLOOKUP(Comuni[[#This Row],[Regione]],Table_0[Regione],Table_0[Guariti],,0)</f>
        <v>1725727</v>
      </c>
      <c r="L296" s="1">
        <f>_xlfn.XLOOKUP(Comuni[[#This Row],[Regione]],Table_0[Regione],Table_0[Deceduti],,0)</f>
        <v>13899</v>
      </c>
    </row>
    <row r="297" spans="1:12" x14ac:dyDescent="0.25">
      <c r="A297" s="1" t="s">
        <v>301</v>
      </c>
      <c r="B297" s="1" t="s">
        <v>8</v>
      </c>
      <c r="C297" s="1" t="s">
        <v>5</v>
      </c>
      <c r="D297">
        <v>3323</v>
      </c>
      <c r="E297">
        <f>100*Comuni[[#This Row],[Popolazione2011]]/$D$7916</f>
        <v>5.7980729913354317E-3</v>
      </c>
      <c r="F297">
        <f>100*Comuni[[#This Row],[Popolazione2011]]/(SUMIFS($D$2:$D$7916,$B$2:$B$7916,"Piemonte"))</f>
        <v>7.6147203566704763E-2</v>
      </c>
      <c r="G297" t="b">
        <f>IF(Comuni[[#This Row],[Popolazione2011]]&gt;300000,"MAGGIORE")</f>
        <v>0</v>
      </c>
      <c r="H297">
        <f>100*Comuni[[#This Row],[Popolazione2011]]/(SUMIFS($D$2:$D$7916,$B$2:$B$7916,"Piemonte"))</f>
        <v>7.6147203566704763E-2</v>
      </c>
      <c r="I297" s="1" t="str">
        <f>_xlfn.XLOOKUP(Comuni[[#This Row],[Regione]],Ripartizione_geografica[Regione],Ripartizione_geografica[Ripartizione geografica],,0)</f>
        <v>Nord-ovest</v>
      </c>
      <c r="J297" s="1">
        <f>_xlfn.XLOOKUP(Comuni[[#This Row],[Regione]],Table_0[Regione],Table_0[Totale contagiati],,0)</f>
        <v>1792955</v>
      </c>
      <c r="K297" s="1">
        <f>_xlfn.XLOOKUP(Comuni[[#This Row],[Regione]],Table_0[Regione],Table_0[Guariti],,0)</f>
        <v>1725727</v>
      </c>
      <c r="L297" s="1">
        <f>_xlfn.XLOOKUP(Comuni[[#This Row],[Regione]],Table_0[Regione],Table_0[Deceduti],,0)</f>
        <v>13899</v>
      </c>
    </row>
    <row r="298" spans="1:12" x14ac:dyDescent="0.25">
      <c r="A298" s="1" t="s">
        <v>302</v>
      </c>
      <c r="B298" s="1" t="s">
        <v>8</v>
      </c>
      <c r="C298" s="1" t="s">
        <v>5</v>
      </c>
      <c r="D298">
        <v>2951</v>
      </c>
      <c r="E298">
        <f>100*Comuni[[#This Row],[Popolazione2011]]/$D$7916</f>
        <v>5.14899590653953E-3</v>
      </c>
      <c r="F298">
        <f>100*Comuni[[#This Row],[Popolazione2011]]/(SUMIFS($D$2:$D$7916,$B$2:$B$7916,"Piemonte"))</f>
        <v>6.7622749842114291E-2</v>
      </c>
      <c r="G298" t="b">
        <f>IF(Comuni[[#This Row],[Popolazione2011]]&gt;300000,"MAGGIORE")</f>
        <v>0</v>
      </c>
      <c r="H298">
        <f>100*Comuni[[#This Row],[Popolazione2011]]/(SUMIFS($D$2:$D$7916,$B$2:$B$7916,"Piemonte"))</f>
        <v>6.7622749842114291E-2</v>
      </c>
      <c r="I298" s="1" t="str">
        <f>_xlfn.XLOOKUP(Comuni[[#This Row],[Regione]],Ripartizione_geografica[Regione],Ripartizione_geografica[Ripartizione geografica],,0)</f>
        <v>Nord-ovest</v>
      </c>
      <c r="J298" s="1">
        <f>_xlfn.XLOOKUP(Comuni[[#This Row],[Regione]],Table_0[Regione],Table_0[Totale contagiati],,0)</f>
        <v>1792955</v>
      </c>
      <c r="K298" s="1">
        <f>_xlfn.XLOOKUP(Comuni[[#This Row],[Regione]],Table_0[Regione],Table_0[Guariti],,0)</f>
        <v>1725727</v>
      </c>
      <c r="L298" s="1">
        <f>_xlfn.XLOOKUP(Comuni[[#This Row],[Regione]],Table_0[Regione],Table_0[Deceduti],,0)</f>
        <v>13899</v>
      </c>
    </row>
    <row r="299" spans="1:12" x14ac:dyDescent="0.25">
      <c r="A299" s="1" t="s">
        <v>303</v>
      </c>
      <c r="B299" s="1" t="s">
        <v>8</v>
      </c>
      <c r="C299" s="1" t="s">
        <v>5</v>
      </c>
      <c r="D299">
        <v>1012</v>
      </c>
      <c r="E299">
        <f>100*Comuni[[#This Row],[Popolazione2011]]/$D$7916</f>
        <v>1.7657688435845492E-3</v>
      </c>
      <c r="F299">
        <f>100*Comuni[[#This Row],[Popolazione2011]]/(SUMIFS($D$2:$D$7916,$B$2:$B$7916,"Piemonte"))</f>
        <v>2.3190180562595614E-2</v>
      </c>
      <c r="G299" t="b">
        <f>IF(Comuni[[#This Row],[Popolazione2011]]&gt;300000,"MAGGIORE")</f>
        <v>0</v>
      </c>
      <c r="H299">
        <f>100*Comuni[[#This Row],[Popolazione2011]]/(SUMIFS($D$2:$D$7916,$B$2:$B$7916,"Piemonte"))</f>
        <v>2.3190180562595614E-2</v>
      </c>
      <c r="I299" s="1" t="str">
        <f>_xlfn.XLOOKUP(Comuni[[#This Row],[Regione]],Ripartizione_geografica[Regione],Ripartizione_geografica[Ripartizione geografica],,0)</f>
        <v>Nord-ovest</v>
      </c>
      <c r="J299" s="1">
        <f>_xlfn.XLOOKUP(Comuni[[#This Row],[Regione]],Table_0[Regione],Table_0[Totale contagiati],,0)</f>
        <v>1792955</v>
      </c>
      <c r="K299" s="1">
        <f>_xlfn.XLOOKUP(Comuni[[#This Row],[Regione]],Table_0[Regione],Table_0[Guariti],,0)</f>
        <v>1725727</v>
      </c>
      <c r="L299" s="1">
        <f>_xlfn.XLOOKUP(Comuni[[#This Row],[Regione]],Table_0[Regione],Table_0[Deceduti],,0)</f>
        <v>13899</v>
      </c>
    </row>
    <row r="300" spans="1:12" x14ac:dyDescent="0.25">
      <c r="A300" s="1" t="s">
        <v>304</v>
      </c>
      <c r="B300" s="1" t="s">
        <v>8</v>
      </c>
      <c r="C300" s="1" t="s">
        <v>5</v>
      </c>
      <c r="D300">
        <v>2068</v>
      </c>
      <c r="E300">
        <f>100*Comuni[[#This Row],[Popolazione2011]]/$D$7916</f>
        <v>3.6083102455858177E-3</v>
      </c>
      <c r="F300">
        <f>100*Comuni[[#This Row],[Popolazione2011]]/(SUMIFS($D$2:$D$7916,$B$2:$B$7916,"Piemonte"))</f>
        <v>4.7388629845304078E-2</v>
      </c>
      <c r="G300" t="b">
        <f>IF(Comuni[[#This Row],[Popolazione2011]]&gt;300000,"MAGGIORE")</f>
        <v>0</v>
      </c>
      <c r="H300">
        <f>100*Comuni[[#This Row],[Popolazione2011]]/(SUMIFS($D$2:$D$7916,$B$2:$B$7916,"Piemonte"))</f>
        <v>4.7388629845304078E-2</v>
      </c>
      <c r="I300" s="1" t="str">
        <f>_xlfn.XLOOKUP(Comuni[[#This Row],[Regione]],Ripartizione_geografica[Regione],Ripartizione_geografica[Ripartizione geografica],,0)</f>
        <v>Nord-ovest</v>
      </c>
      <c r="J300" s="1">
        <f>_xlfn.XLOOKUP(Comuni[[#This Row],[Regione]],Table_0[Regione],Table_0[Totale contagiati],,0)</f>
        <v>1792955</v>
      </c>
      <c r="K300" s="1">
        <f>_xlfn.XLOOKUP(Comuni[[#This Row],[Regione]],Table_0[Regione],Table_0[Guariti],,0)</f>
        <v>1725727</v>
      </c>
      <c r="L300" s="1">
        <f>_xlfn.XLOOKUP(Comuni[[#This Row],[Regione]],Table_0[Regione],Table_0[Deceduti],,0)</f>
        <v>13899</v>
      </c>
    </row>
    <row r="301" spans="1:12" x14ac:dyDescent="0.25">
      <c r="A301" s="1" t="s">
        <v>305</v>
      </c>
      <c r="B301" s="1" t="s">
        <v>8</v>
      </c>
      <c r="C301" s="1" t="s">
        <v>5</v>
      </c>
      <c r="D301">
        <v>1120</v>
      </c>
      <c r="E301">
        <f>100*Comuni[[#This Row],[Popolazione2011]]/$D$7916</f>
        <v>1.9542105778801336E-3</v>
      </c>
      <c r="F301">
        <f>100*Comuni[[#This Row],[Popolazione2011]]/(SUMIFS($D$2:$D$7916,$B$2:$B$7916,"Piemonte"))</f>
        <v>2.566502196650898E-2</v>
      </c>
      <c r="G301" t="b">
        <f>IF(Comuni[[#This Row],[Popolazione2011]]&gt;300000,"MAGGIORE")</f>
        <v>0</v>
      </c>
      <c r="H301">
        <f>100*Comuni[[#This Row],[Popolazione2011]]/(SUMIFS($D$2:$D$7916,$B$2:$B$7916,"Piemonte"))</f>
        <v>2.566502196650898E-2</v>
      </c>
      <c r="I301" s="1" t="str">
        <f>_xlfn.XLOOKUP(Comuni[[#This Row],[Regione]],Ripartizione_geografica[Regione],Ripartizione_geografica[Ripartizione geografica],,0)</f>
        <v>Nord-ovest</v>
      </c>
      <c r="J301" s="1">
        <f>_xlfn.XLOOKUP(Comuni[[#This Row],[Regione]],Table_0[Regione],Table_0[Totale contagiati],,0)</f>
        <v>1792955</v>
      </c>
      <c r="K301" s="1">
        <f>_xlfn.XLOOKUP(Comuni[[#This Row],[Regione]],Table_0[Regione],Table_0[Guariti],,0)</f>
        <v>1725727</v>
      </c>
      <c r="L301" s="1">
        <f>_xlfn.XLOOKUP(Comuni[[#This Row],[Regione]],Table_0[Regione],Table_0[Deceduti],,0)</f>
        <v>13899</v>
      </c>
    </row>
    <row r="302" spans="1:12" x14ac:dyDescent="0.25">
      <c r="A302" s="1" t="s">
        <v>306</v>
      </c>
      <c r="B302" s="1" t="s">
        <v>8</v>
      </c>
      <c r="C302" s="1" t="s">
        <v>5</v>
      </c>
      <c r="D302">
        <v>4149</v>
      </c>
      <c r="E302">
        <f>100*Comuni[[#This Row],[Popolazione2011]]/$D$7916</f>
        <v>7.2393032925220299E-3</v>
      </c>
      <c r="F302">
        <f>100*Comuni[[#This Row],[Popolazione2011]]/(SUMIFS($D$2:$D$7916,$B$2:$B$7916,"Piemonte"))</f>
        <v>9.5075157267005134E-2</v>
      </c>
      <c r="G302" t="b">
        <f>IF(Comuni[[#This Row],[Popolazione2011]]&gt;300000,"MAGGIORE")</f>
        <v>0</v>
      </c>
      <c r="H302">
        <f>100*Comuni[[#This Row],[Popolazione2011]]/(SUMIFS($D$2:$D$7916,$B$2:$B$7916,"Piemonte"))</f>
        <v>9.5075157267005134E-2</v>
      </c>
      <c r="I302" s="1" t="str">
        <f>_xlfn.XLOOKUP(Comuni[[#This Row],[Regione]],Ripartizione_geografica[Regione],Ripartizione_geografica[Ripartizione geografica],,0)</f>
        <v>Nord-ovest</v>
      </c>
      <c r="J302" s="1">
        <f>_xlfn.XLOOKUP(Comuni[[#This Row],[Regione]],Table_0[Regione],Table_0[Totale contagiati],,0)</f>
        <v>1792955</v>
      </c>
      <c r="K302" s="1">
        <f>_xlfn.XLOOKUP(Comuni[[#This Row],[Regione]],Table_0[Regione],Table_0[Guariti],,0)</f>
        <v>1725727</v>
      </c>
      <c r="L302" s="1">
        <f>_xlfn.XLOOKUP(Comuni[[#This Row],[Regione]],Table_0[Regione],Table_0[Deceduti],,0)</f>
        <v>13899</v>
      </c>
    </row>
    <row r="303" spans="1:12" x14ac:dyDescent="0.25">
      <c r="A303" s="1" t="s">
        <v>307</v>
      </c>
      <c r="B303" s="1" t="s">
        <v>8</v>
      </c>
      <c r="C303" s="1" t="s">
        <v>5</v>
      </c>
      <c r="D303">
        <v>4864</v>
      </c>
      <c r="E303">
        <f>100*Comuni[[#This Row],[Popolazione2011]]/$D$7916</f>
        <v>8.4868573667937226E-3</v>
      </c>
      <c r="F303">
        <f>100*Comuni[[#This Row],[Popolazione2011]]/(SUMIFS($D$2:$D$7916,$B$2:$B$7916,"Piemonte"))</f>
        <v>0.111459523968839</v>
      </c>
      <c r="G303" t="b">
        <f>IF(Comuni[[#This Row],[Popolazione2011]]&gt;300000,"MAGGIORE")</f>
        <v>0</v>
      </c>
      <c r="H303">
        <f>100*Comuni[[#This Row],[Popolazione2011]]/(SUMIFS($D$2:$D$7916,$B$2:$B$7916,"Piemonte"))</f>
        <v>0.111459523968839</v>
      </c>
      <c r="I303" s="1" t="str">
        <f>_xlfn.XLOOKUP(Comuni[[#This Row],[Regione]],Ripartizione_geografica[Regione],Ripartizione_geografica[Ripartizione geografica],,0)</f>
        <v>Nord-ovest</v>
      </c>
      <c r="J303" s="1">
        <f>_xlfn.XLOOKUP(Comuni[[#This Row],[Regione]],Table_0[Regione],Table_0[Totale contagiati],,0)</f>
        <v>1792955</v>
      </c>
      <c r="K303" s="1">
        <f>_xlfn.XLOOKUP(Comuni[[#This Row],[Regione]],Table_0[Regione],Table_0[Guariti],,0)</f>
        <v>1725727</v>
      </c>
      <c r="L303" s="1">
        <f>_xlfn.XLOOKUP(Comuni[[#This Row],[Regione]],Table_0[Regione],Table_0[Deceduti],,0)</f>
        <v>13899</v>
      </c>
    </row>
    <row r="304" spans="1:12" x14ac:dyDescent="0.25">
      <c r="A304" s="1" t="s">
        <v>308</v>
      </c>
      <c r="B304" s="1" t="s">
        <v>8</v>
      </c>
      <c r="C304" s="1" t="s">
        <v>5</v>
      </c>
      <c r="D304">
        <v>14108</v>
      </c>
      <c r="E304">
        <f>100*Comuni[[#This Row],[Popolazione2011]]/$D$7916</f>
        <v>2.4616073957797253E-2</v>
      </c>
      <c r="F304">
        <f>100*Comuni[[#This Row],[Popolazione2011]]/(SUMIFS($D$2:$D$7916,$B$2:$B$7916,"Piemonte"))</f>
        <v>0.32328761598527561</v>
      </c>
      <c r="G304" t="b">
        <f>IF(Comuni[[#This Row],[Popolazione2011]]&gt;300000,"MAGGIORE")</f>
        <v>0</v>
      </c>
      <c r="H304">
        <f>100*Comuni[[#This Row],[Popolazione2011]]/(SUMIFS($D$2:$D$7916,$B$2:$B$7916,"Piemonte"))</f>
        <v>0.32328761598527561</v>
      </c>
      <c r="I304" s="1" t="str">
        <f>_xlfn.XLOOKUP(Comuni[[#This Row],[Regione]],Ripartizione_geografica[Regione],Ripartizione_geografica[Ripartizione geografica],,0)</f>
        <v>Nord-ovest</v>
      </c>
      <c r="J304" s="1">
        <f>_xlfn.XLOOKUP(Comuni[[#This Row],[Regione]],Table_0[Regione],Table_0[Totale contagiati],,0)</f>
        <v>1792955</v>
      </c>
      <c r="K304" s="1">
        <f>_xlfn.XLOOKUP(Comuni[[#This Row],[Regione]],Table_0[Regione],Table_0[Guariti],,0)</f>
        <v>1725727</v>
      </c>
      <c r="L304" s="1">
        <f>_xlfn.XLOOKUP(Comuni[[#This Row],[Regione]],Table_0[Regione],Table_0[Deceduti],,0)</f>
        <v>13899</v>
      </c>
    </row>
    <row r="305" spans="1:12" x14ac:dyDescent="0.25">
      <c r="A305" s="1" t="s">
        <v>309</v>
      </c>
      <c r="B305" s="1" t="s">
        <v>8</v>
      </c>
      <c r="C305" s="1" t="s">
        <v>5</v>
      </c>
      <c r="D305">
        <v>1191</v>
      </c>
      <c r="E305">
        <f>100*Comuni[[#This Row],[Popolazione2011]]/$D$7916</f>
        <v>2.0780935698707492E-3</v>
      </c>
      <c r="F305">
        <f>100*Comuni[[#This Row],[Popolazione2011]]/(SUMIFS($D$2:$D$7916,$B$2:$B$7916,"Piemonte"))</f>
        <v>2.7292001037600173E-2</v>
      </c>
      <c r="G305" t="b">
        <f>IF(Comuni[[#This Row],[Popolazione2011]]&gt;300000,"MAGGIORE")</f>
        <v>0</v>
      </c>
      <c r="H305">
        <f>100*Comuni[[#This Row],[Popolazione2011]]/(SUMIFS($D$2:$D$7916,$B$2:$B$7916,"Piemonte"))</f>
        <v>2.7292001037600173E-2</v>
      </c>
      <c r="I305" s="1" t="str">
        <f>_xlfn.XLOOKUP(Comuni[[#This Row],[Regione]],Ripartizione_geografica[Regione],Ripartizione_geografica[Ripartizione geografica],,0)</f>
        <v>Nord-ovest</v>
      </c>
      <c r="J305" s="1">
        <f>_xlfn.XLOOKUP(Comuni[[#This Row],[Regione]],Table_0[Regione],Table_0[Totale contagiati],,0)</f>
        <v>1792955</v>
      </c>
      <c r="K305" s="1">
        <f>_xlfn.XLOOKUP(Comuni[[#This Row],[Regione]],Table_0[Regione],Table_0[Guariti],,0)</f>
        <v>1725727</v>
      </c>
      <c r="L305" s="1">
        <f>_xlfn.XLOOKUP(Comuni[[#This Row],[Regione]],Table_0[Regione],Table_0[Deceduti],,0)</f>
        <v>13899</v>
      </c>
    </row>
    <row r="306" spans="1:12" x14ac:dyDescent="0.25">
      <c r="A306" s="1" t="s">
        <v>310</v>
      </c>
      <c r="B306" s="1" t="s">
        <v>8</v>
      </c>
      <c r="C306" s="1" t="s">
        <v>5</v>
      </c>
      <c r="D306">
        <v>1314</v>
      </c>
      <c r="E306">
        <f>100*Comuni[[#This Row],[Popolazione2011]]/$D$7916</f>
        <v>2.2927077672629421E-3</v>
      </c>
      <c r="F306">
        <f>100*Comuni[[#This Row],[Popolazione2011]]/(SUMIFS($D$2:$D$7916,$B$2:$B$7916,"Piemonte"))</f>
        <v>3.0110570414279284E-2</v>
      </c>
      <c r="G306" t="b">
        <f>IF(Comuni[[#This Row],[Popolazione2011]]&gt;300000,"MAGGIORE")</f>
        <v>0</v>
      </c>
      <c r="H306">
        <f>100*Comuni[[#This Row],[Popolazione2011]]/(SUMIFS($D$2:$D$7916,$B$2:$B$7916,"Piemonte"))</f>
        <v>3.0110570414279284E-2</v>
      </c>
      <c r="I306" s="1" t="str">
        <f>_xlfn.XLOOKUP(Comuni[[#This Row],[Regione]],Ripartizione_geografica[Regione],Ripartizione_geografica[Ripartizione geografica],,0)</f>
        <v>Nord-ovest</v>
      </c>
      <c r="J306" s="1">
        <f>_xlfn.XLOOKUP(Comuni[[#This Row],[Regione]],Table_0[Regione],Table_0[Totale contagiati],,0)</f>
        <v>1792955</v>
      </c>
      <c r="K306" s="1">
        <f>_xlfn.XLOOKUP(Comuni[[#This Row],[Regione]],Table_0[Regione],Table_0[Guariti],,0)</f>
        <v>1725727</v>
      </c>
      <c r="L306" s="1">
        <f>_xlfn.XLOOKUP(Comuni[[#This Row],[Regione]],Table_0[Regione],Table_0[Deceduti],,0)</f>
        <v>13899</v>
      </c>
    </row>
    <row r="307" spans="1:12" x14ac:dyDescent="0.25">
      <c r="A307" s="1" t="s">
        <v>311</v>
      </c>
      <c r="B307" s="1" t="s">
        <v>8</v>
      </c>
      <c r="C307" s="1" t="s">
        <v>5</v>
      </c>
      <c r="D307">
        <v>521</v>
      </c>
      <c r="E307">
        <f>100*Comuni[[#This Row],[Popolazione2011]]/$D$7916</f>
        <v>9.0905688488888351E-4</v>
      </c>
      <c r="F307">
        <f>100*Comuni[[#This Row],[Popolazione2011]]/(SUMIFS($D$2:$D$7916,$B$2:$B$7916,"Piemonte"))</f>
        <v>1.1938818254063552E-2</v>
      </c>
      <c r="G307" t="b">
        <f>IF(Comuni[[#This Row],[Popolazione2011]]&gt;300000,"MAGGIORE")</f>
        <v>0</v>
      </c>
      <c r="H307">
        <f>100*Comuni[[#This Row],[Popolazione2011]]/(SUMIFS($D$2:$D$7916,$B$2:$B$7916,"Piemonte"))</f>
        <v>1.1938818254063552E-2</v>
      </c>
      <c r="I307" s="1" t="str">
        <f>_xlfn.XLOOKUP(Comuni[[#This Row],[Regione]],Ripartizione_geografica[Regione],Ripartizione_geografica[Ripartizione geografica],,0)</f>
        <v>Nord-ovest</v>
      </c>
      <c r="J307" s="1">
        <f>_xlfn.XLOOKUP(Comuni[[#This Row],[Regione]],Table_0[Regione],Table_0[Totale contagiati],,0)</f>
        <v>1792955</v>
      </c>
      <c r="K307" s="1">
        <f>_xlfn.XLOOKUP(Comuni[[#This Row],[Regione]],Table_0[Regione],Table_0[Guariti],,0)</f>
        <v>1725727</v>
      </c>
      <c r="L307" s="1">
        <f>_xlfn.XLOOKUP(Comuni[[#This Row],[Regione]],Table_0[Regione],Table_0[Deceduti],,0)</f>
        <v>13899</v>
      </c>
    </row>
    <row r="308" spans="1:12" x14ac:dyDescent="0.25">
      <c r="A308" s="1" t="s">
        <v>312</v>
      </c>
      <c r="B308" s="1" t="s">
        <v>8</v>
      </c>
      <c r="C308" s="1" t="s">
        <v>5</v>
      </c>
      <c r="D308">
        <v>1118</v>
      </c>
      <c r="E308">
        <f>100*Comuni[[#This Row],[Popolazione2011]]/$D$7916</f>
        <v>1.9507209161339189E-3</v>
      </c>
      <c r="F308">
        <f>100*Comuni[[#This Row],[Popolazione2011]]/(SUMIFS($D$2:$D$7916,$B$2:$B$7916,"Piemonte"))</f>
        <v>2.5619191570140212E-2</v>
      </c>
      <c r="G308" t="b">
        <f>IF(Comuni[[#This Row],[Popolazione2011]]&gt;300000,"MAGGIORE")</f>
        <v>0</v>
      </c>
      <c r="H308">
        <f>100*Comuni[[#This Row],[Popolazione2011]]/(SUMIFS($D$2:$D$7916,$B$2:$B$7916,"Piemonte"))</f>
        <v>2.5619191570140212E-2</v>
      </c>
      <c r="I308" s="1" t="str">
        <f>_xlfn.XLOOKUP(Comuni[[#This Row],[Regione]],Ripartizione_geografica[Regione],Ripartizione_geografica[Ripartizione geografica],,0)</f>
        <v>Nord-ovest</v>
      </c>
      <c r="J308" s="1">
        <f>_xlfn.XLOOKUP(Comuni[[#This Row],[Regione]],Table_0[Regione],Table_0[Totale contagiati],,0)</f>
        <v>1792955</v>
      </c>
      <c r="K308" s="1">
        <f>_xlfn.XLOOKUP(Comuni[[#This Row],[Regione]],Table_0[Regione],Table_0[Guariti],,0)</f>
        <v>1725727</v>
      </c>
      <c r="L308" s="1">
        <f>_xlfn.XLOOKUP(Comuni[[#This Row],[Regione]],Table_0[Regione],Table_0[Deceduti],,0)</f>
        <v>13899</v>
      </c>
    </row>
    <row r="309" spans="1:12" x14ac:dyDescent="0.25">
      <c r="A309" s="1" t="s">
        <v>313</v>
      </c>
      <c r="B309" s="1" t="s">
        <v>8</v>
      </c>
      <c r="C309" s="1" t="s">
        <v>5</v>
      </c>
      <c r="D309">
        <v>14998</v>
      </c>
      <c r="E309">
        <f>100*Comuni[[#This Row],[Popolazione2011]]/$D$7916</f>
        <v>2.6168973434862717E-2</v>
      </c>
      <c r="F309">
        <f>100*Comuni[[#This Row],[Popolazione2011]]/(SUMIFS($D$2:$D$7916,$B$2:$B$7916,"Piemonte"))</f>
        <v>0.3436821423693765</v>
      </c>
      <c r="G309" t="b">
        <f>IF(Comuni[[#This Row],[Popolazione2011]]&gt;300000,"MAGGIORE")</f>
        <v>0</v>
      </c>
      <c r="H309">
        <f>100*Comuni[[#This Row],[Popolazione2011]]/(SUMIFS($D$2:$D$7916,$B$2:$B$7916,"Piemonte"))</f>
        <v>0.3436821423693765</v>
      </c>
      <c r="I309" s="1" t="str">
        <f>_xlfn.XLOOKUP(Comuni[[#This Row],[Regione]],Ripartizione_geografica[Regione],Ripartizione_geografica[Ripartizione geografica],,0)</f>
        <v>Nord-ovest</v>
      </c>
      <c r="J309" s="1">
        <f>_xlfn.XLOOKUP(Comuni[[#This Row],[Regione]],Table_0[Regione],Table_0[Totale contagiati],,0)</f>
        <v>1792955</v>
      </c>
      <c r="K309" s="1">
        <f>_xlfn.XLOOKUP(Comuni[[#This Row],[Regione]],Table_0[Regione],Table_0[Guariti],,0)</f>
        <v>1725727</v>
      </c>
      <c r="L309" s="1">
        <f>_xlfn.XLOOKUP(Comuni[[#This Row],[Regione]],Table_0[Regione],Table_0[Deceduti],,0)</f>
        <v>13899</v>
      </c>
    </row>
    <row r="310" spans="1:12" x14ac:dyDescent="0.25">
      <c r="A310" s="1" t="s">
        <v>314</v>
      </c>
      <c r="B310" s="1" t="s">
        <v>8</v>
      </c>
      <c r="C310" s="1" t="s">
        <v>5</v>
      </c>
      <c r="D310">
        <v>8690</v>
      </c>
      <c r="E310">
        <f>100*Comuni[[#This Row],[Popolazione2011]]/$D$7916</f>
        <v>1.5162580287302106E-2</v>
      </c>
      <c r="F310">
        <f>100*Comuni[[#This Row],[Popolazione2011]]/(SUMIFS($D$2:$D$7916,$B$2:$B$7916,"Piemonte"))</f>
        <v>0.19913307222228843</v>
      </c>
      <c r="G310" t="b">
        <f>IF(Comuni[[#This Row],[Popolazione2011]]&gt;300000,"MAGGIORE")</f>
        <v>0</v>
      </c>
      <c r="H310">
        <f>100*Comuni[[#This Row],[Popolazione2011]]/(SUMIFS($D$2:$D$7916,$B$2:$B$7916,"Piemonte"))</f>
        <v>0.19913307222228843</v>
      </c>
      <c r="I310" s="1" t="str">
        <f>_xlfn.XLOOKUP(Comuni[[#This Row],[Regione]],Ripartizione_geografica[Regione],Ripartizione_geografica[Ripartizione geografica],,0)</f>
        <v>Nord-ovest</v>
      </c>
      <c r="J310" s="1">
        <f>_xlfn.XLOOKUP(Comuni[[#This Row],[Regione]],Table_0[Regione],Table_0[Totale contagiati],,0)</f>
        <v>1792955</v>
      </c>
      <c r="K310" s="1">
        <f>_xlfn.XLOOKUP(Comuni[[#This Row],[Regione]],Table_0[Regione],Table_0[Guariti],,0)</f>
        <v>1725727</v>
      </c>
      <c r="L310" s="1">
        <f>_xlfn.XLOOKUP(Comuni[[#This Row],[Regione]],Table_0[Regione],Table_0[Deceduti],,0)</f>
        <v>13899</v>
      </c>
    </row>
    <row r="311" spans="1:12" x14ac:dyDescent="0.25">
      <c r="A311" s="1" t="s">
        <v>315</v>
      </c>
      <c r="B311" s="1" t="s">
        <v>8</v>
      </c>
      <c r="C311" s="1" t="s">
        <v>5</v>
      </c>
      <c r="D311">
        <v>7012</v>
      </c>
      <c r="E311">
        <f>100*Comuni[[#This Row],[Popolazione2011]]/$D$7916</f>
        <v>1.2234754082228121E-2</v>
      </c>
      <c r="F311">
        <f>100*Comuni[[#This Row],[Popolazione2011]]/(SUMIFS($D$2:$D$7916,$B$2:$B$7916,"Piemonte"))</f>
        <v>0.16068136966889371</v>
      </c>
      <c r="G311" t="b">
        <f>IF(Comuni[[#This Row],[Popolazione2011]]&gt;300000,"MAGGIORE")</f>
        <v>0</v>
      </c>
      <c r="H311">
        <f>100*Comuni[[#This Row],[Popolazione2011]]/(SUMIFS($D$2:$D$7916,$B$2:$B$7916,"Piemonte"))</f>
        <v>0.16068136966889371</v>
      </c>
      <c r="I311" s="1" t="str">
        <f>_xlfn.XLOOKUP(Comuni[[#This Row],[Regione]],Ripartizione_geografica[Regione],Ripartizione_geografica[Ripartizione geografica],,0)</f>
        <v>Nord-ovest</v>
      </c>
      <c r="J311" s="1">
        <f>_xlfn.XLOOKUP(Comuni[[#This Row],[Regione]],Table_0[Regione],Table_0[Totale contagiati],,0)</f>
        <v>1792955</v>
      </c>
      <c r="K311" s="1">
        <f>_xlfn.XLOOKUP(Comuni[[#This Row],[Regione]],Table_0[Regione],Table_0[Guariti],,0)</f>
        <v>1725727</v>
      </c>
      <c r="L311" s="1">
        <f>_xlfn.XLOOKUP(Comuni[[#This Row],[Regione]],Table_0[Regione],Table_0[Deceduti],,0)</f>
        <v>13899</v>
      </c>
    </row>
    <row r="312" spans="1:12" x14ac:dyDescent="0.25">
      <c r="A312" s="1" t="s">
        <v>316</v>
      </c>
      <c r="B312" s="1" t="s">
        <v>8</v>
      </c>
      <c r="C312" s="1" t="s">
        <v>5</v>
      </c>
      <c r="D312">
        <v>1289</v>
      </c>
      <c r="E312">
        <f>100*Comuni[[#This Row],[Popolazione2011]]/$D$7916</f>
        <v>2.2490869954352607E-3</v>
      </c>
      <c r="F312">
        <f>100*Comuni[[#This Row],[Popolazione2011]]/(SUMIFS($D$2:$D$7916,$B$2:$B$7916,"Piemonte"))</f>
        <v>2.953769045966971E-2</v>
      </c>
      <c r="G312" t="b">
        <f>IF(Comuni[[#This Row],[Popolazione2011]]&gt;300000,"MAGGIORE")</f>
        <v>0</v>
      </c>
      <c r="H312">
        <f>100*Comuni[[#This Row],[Popolazione2011]]/(SUMIFS($D$2:$D$7916,$B$2:$B$7916,"Piemonte"))</f>
        <v>2.953769045966971E-2</v>
      </c>
      <c r="I312" s="1" t="str">
        <f>_xlfn.XLOOKUP(Comuni[[#This Row],[Regione]],Ripartizione_geografica[Regione],Ripartizione_geografica[Ripartizione geografica],,0)</f>
        <v>Nord-ovest</v>
      </c>
      <c r="J312" s="1">
        <f>_xlfn.XLOOKUP(Comuni[[#This Row],[Regione]],Table_0[Regione],Table_0[Totale contagiati],,0)</f>
        <v>1792955</v>
      </c>
      <c r="K312" s="1">
        <f>_xlfn.XLOOKUP(Comuni[[#This Row],[Regione]],Table_0[Regione],Table_0[Guariti],,0)</f>
        <v>1725727</v>
      </c>
      <c r="L312" s="1">
        <f>_xlfn.XLOOKUP(Comuni[[#This Row],[Regione]],Table_0[Regione],Table_0[Deceduti],,0)</f>
        <v>13899</v>
      </c>
    </row>
    <row r="313" spans="1:12" x14ac:dyDescent="0.25">
      <c r="A313" s="1" t="s">
        <v>317</v>
      </c>
      <c r="B313" s="1" t="s">
        <v>8</v>
      </c>
      <c r="C313" s="1" t="s">
        <v>5</v>
      </c>
      <c r="D313">
        <v>1106</v>
      </c>
      <c r="E313">
        <f>100*Comuni[[#This Row],[Popolazione2011]]/$D$7916</f>
        <v>1.9297829456566317E-3</v>
      </c>
      <c r="F313">
        <f>100*Comuni[[#This Row],[Popolazione2011]]/(SUMIFS($D$2:$D$7916,$B$2:$B$7916,"Piemonte"))</f>
        <v>2.5344209191927616E-2</v>
      </c>
      <c r="G313" t="b">
        <f>IF(Comuni[[#This Row],[Popolazione2011]]&gt;300000,"MAGGIORE")</f>
        <v>0</v>
      </c>
      <c r="H313">
        <f>100*Comuni[[#This Row],[Popolazione2011]]/(SUMIFS($D$2:$D$7916,$B$2:$B$7916,"Piemonte"))</f>
        <v>2.5344209191927616E-2</v>
      </c>
      <c r="I313" s="1" t="str">
        <f>_xlfn.XLOOKUP(Comuni[[#This Row],[Regione]],Ripartizione_geografica[Regione],Ripartizione_geografica[Ripartizione geografica],,0)</f>
        <v>Nord-ovest</v>
      </c>
      <c r="J313" s="1">
        <f>_xlfn.XLOOKUP(Comuni[[#This Row],[Regione]],Table_0[Regione],Table_0[Totale contagiati],,0)</f>
        <v>1792955</v>
      </c>
      <c r="K313" s="1">
        <f>_xlfn.XLOOKUP(Comuni[[#This Row],[Regione]],Table_0[Regione],Table_0[Guariti],,0)</f>
        <v>1725727</v>
      </c>
      <c r="L313" s="1">
        <f>_xlfn.XLOOKUP(Comuni[[#This Row],[Regione]],Table_0[Regione],Table_0[Deceduti],,0)</f>
        <v>13899</v>
      </c>
    </row>
    <row r="314" spans="1:12" x14ac:dyDescent="0.25">
      <c r="A314" s="1" t="s">
        <v>318</v>
      </c>
      <c r="B314" s="1" t="s">
        <v>8</v>
      </c>
      <c r="C314" s="1" t="s">
        <v>319</v>
      </c>
      <c r="D314">
        <v>671</v>
      </c>
      <c r="E314">
        <f>100*Comuni[[#This Row],[Popolazione2011]]/$D$7916</f>
        <v>1.1707815158549727E-3</v>
      </c>
      <c r="F314">
        <f>100*Comuni[[#This Row],[Popolazione2011]]/(SUMIFS($D$2:$D$7916,$B$2:$B$7916,"Piemonte"))</f>
        <v>1.5376097981721005E-2</v>
      </c>
      <c r="G314" t="b">
        <f>IF(Comuni[[#This Row],[Popolazione2011]]&gt;300000,"MAGGIORE")</f>
        <v>0</v>
      </c>
      <c r="H314">
        <f>100*Comuni[[#This Row],[Popolazione2011]]/(SUMIFS($D$2:$D$7916,$B$2:$B$7916,"Piemonte"))</f>
        <v>1.5376097981721005E-2</v>
      </c>
      <c r="I314" s="1" t="str">
        <f>_xlfn.XLOOKUP(Comuni[[#This Row],[Regione]],Ripartizione_geografica[Regione],Ripartizione_geografica[Ripartizione geografica],,0)</f>
        <v>Nord-ovest</v>
      </c>
      <c r="J314" s="1">
        <f>_xlfn.XLOOKUP(Comuni[[#This Row],[Regione]],Table_0[Regione],Table_0[Totale contagiati],,0)</f>
        <v>1792955</v>
      </c>
      <c r="K314" s="1">
        <f>_xlfn.XLOOKUP(Comuni[[#This Row],[Regione]],Table_0[Regione],Table_0[Guariti],,0)</f>
        <v>1725727</v>
      </c>
      <c r="L314" s="1">
        <f>_xlfn.XLOOKUP(Comuni[[#This Row],[Regione]],Table_0[Regione],Table_0[Deceduti],,0)</f>
        <v>13899</v>
      </c>
    </row>
    <row r="315" spans="1:12" x14ac:dyDescent="0.25">
      <c r="A315" s="1" t="s">
        <v>320</v>
      </c>
      <c r="B315" s="1" t="s">
        <v>8</v>
      </c>
      <c r="C315" s="1" t="s">
        <v>319</v>
      </c>
      <c r="D315">
        <v>334</v>
      </c>
      <c r="E315">
        <f>100*Comuni[[#This Row],[Popolazione2011]]/$D$7916</f>
        <v>5.8277351161782555E-4</v>
      </c>
      <c r="F315">
        <f>100*Comuni[[#This Row],[Popolazione2011]]/(SUMIFS($D$2:$D$7916,$B$2:$B$7916,"Piemonte"))</f>
        <v>7.6536761935839274E-3</v>
      </c>
      <c r="G315" t="b">
        <f>IF(Comuni[[#This Row],[Popolazione2011]]&gt;300000,"MAGGIORE")</f>
        <v>0</v>
      </c>
      <c r="H315">
        <f>100*Comuni[[#This Row],[Popolazione2011]]/(SUMIFS($D$2:$D$7916,$B$2:$B$7916,"Piemonte"))</f>
        <v>7.6536761935839274E-3</v>
      </c>
      <c r="I315" s="1" t="str">
        <f>_xlfn.XLOOKUP(Comuni[[#This Row],[Regione]],Ripartizione_geografica[Regione],Ripartizione_geografica[Ripartizione geografica],,0)</f>
        <v>Nord-ovest</v>
      </c>
      <c r="J315" s="1">
        <f>_xlfn.XLOOKUP(Comuni[[#This Row],[Regione]],Table_0[Regione],Table_0[Totale contagiati],,0)</f>
        <v>1792955</v>
      </c>
      <c r="K315" s="1">
        <f>_xlfn.XLOOKUP(Comuni[[#This Row],[Regione]],Table_0[Regione],Table_0[Guariti],,0)</f>
        <v>1725727</v>
      </c>
      <c r="L315" s="1">
        <f>_xlfn.XLOOKUP(Comuni[[#This Row],[Regione]],Table_0[Regione],Table_0[Deceduti],,0)</f>
        <v>13899</v>
      </c>
    </row>
    <row r="316" spans="1:12" x14ac:dyDescent="0.25">
      <c r="A316" s="1" t="s">
        <v>321</v>
      </c>
      <c r="B316" s="1" t="s">
        <v>8</v>
      </c>
      <c r="C316" s="1" t="s">
        <v>319</v>
      </c>
      <c r="D316">
        <v>2721</v>
      </c>
      <c r="E316">
        <f>100*Comuni[[#This Row],[Popolazione2011]]/$D$7916</f>
        <v>4.7476848057248595E-3</v>
      </c>
      <c r="F316">
        <f>100*Comuni[[#This Row],[Popolazione2011]]/(SUMIFS($D$2:$D$7916,$B$2:$B$7916,"Piemonte"))</f>
        <v>6.235225425970619E-2</v>
      </c>
      <c r="G316" t="b">
        <f>IF(Comuni[[#This Row],[Popolazione2011]]&gt;300000,"MAGGIORE")</f>
        <v>0</v>
      </c>
      <c r="H316">
        <f>100*Comuni[[#This Row],[Popolazione2011]]/(SUMIFS($D$2:$D$7916,$B$2:$B$7916,"Piemonte"))</f>
        <v>6.235225425970619E-2</v>
      </c>
      <c r="I316" s="1" t="str">
        <f>_xlfn.XLOOKUP(Comuni[[#This Row],[Regione]],Ripartizione_geografica[Regione],Ripartizione_geografica[Ripartizione geografica],,0)</f>
        <v>Nord-ovest</v>
      </c>
      <c r="J316" s="1">
        <f>_xlfn.XLOOKUP(Comuni[[#This Row],[Regione]],Table_0[Regione],Table_0[Totale contagiati],,0)</f>
        <v>1792955</v>
      </c>
      <c r="K316" s="1">
        <f>_xlfn.XLOOKUP(Comuni[[#This Row],[Regione]],Table_0[Regione],Table_0[Guariti],,0)</f>
        <v>1725727</v>
      </c>
      <c r="L316" s="1">
        <f>_xlfn.XLOOKUP(Comuni[[#This Row],[Regione]],Table_0[Regione],Table_0[Deceduti],,0)</f>
        <v>13899</v>
      </c>
    </row>
    <row r="317" spans="1:12" x14ac:dyDescent="0.25">
      <c r="A317" s="1" t="s">
        <v>322</v>
      </c>
      <c r="B317" s="1" t="s">
        <v>8</v>
      </c>
      <c r="C317" s="1" t="s">
        <v>319</v>
      </c>
      <c r="D317">
        <v>909</v>
      </c>
      <c r="E317">
        <f>100*Comuni[[#This Row],[Popolazione2011]]/$D$7916</f>
        <v>1.5860512636545012E-3</v>
      </c>
      <c r="F317">
        <f>100*Comuni[[#This Row],[Popolazione2011]]/(SUMIFS($D$2:$D$7916,$B$2:$B$7916,"Piemonte"))</f>
        <v>2.0829915149604163E-2</v>
      </c>
      <c r="G317" t="b">
        <f>IF(Comuni[[#This Row],[Popolazione2011]]&gt;300000,"MAGGIORE")</f>
        <v>0</v>
      </c>
      <c r="H317">
        <f>100*Comuni[[#This Row],[Popolazione2011]]/(SUMIFS($D$2:$D$7916,$B$2:$B$7916,"Piemonte"))</f>
        <v>2.0829915149604163E-2</v>
      </c>
      <c r="I317" s="1" t="str">
        <f>_xlfn.XLOOKUP(Comuni[[#This Row],[Regione]],Ripartizione_geografica[Regione],Ripartizione_geografica[Ripartizione geografica],,0)</f>
        <v>Nord-ovest</v>
      </c>
      <c r="J317" s="1">
        <f>_xlfn.XLOOKUP(Comuni[[#This Row],[Regione]],Table_0[Regione],Table_0[Totale contagiati],,0)</f>
        <v>1792955</v>
      </c>
      <c r="K317" s="1">
        <f>_xlfn.XLOOKUP(Comuni[[#This Row],[Regione]],Table_0[Regione],Table_0[Guariti],,0)</f>
        <v>1725727</v>
      </c>
      <c r="L317" s="1">
        <f>_xlfn.XLOOKUP(Comuni[[#This Row],[Regione]],Table_0[Regione],Table_0[Deceduti],,0)</f>
        <v>13899</v>
      </c>
    </row>
    <row r="318" spans="1:12" x14ac:dyDescent="0.25">
      <c r="A318" s="1" t="s">
        <v>323</v>
      </c>
      <c r="B318" s="1" t="s">
        <v>8</v>
      </c>
      <c r="C318" s="1" t="s">
        <v>319</v>
      </c>
      <c r="D318">
        <v>1401</v>
      </c>
      <c r="E318">
        <f>100*Comuni[[#This Row],[Popolazione2011]]/$D$7916</f>
        <v>2.4445080532232741E-3</v>
      </c>
      <c r="F318">
        <f>100*Comuni[[#This Row],[Popolazione2011]]/(SUMIFS($D$2:$D$7916,$B$2:$B$7916,"Piemonte"))</f>
        <v>3.2104192656320606E-2</v>
      </c>
      <c r="G318" t="b">
        <f>IF(Comuni[[#This Row],[Popolazione2011]]&gt;300000,"MAGGIORE")</f>
        <v>0</v>
      </c>
      <c r="H318">
        <f>100*Comuni[[#This Row],[Popolazione2011]]/(SUMIFS($D$2:$D$7916,$B$2:$B$7916,"Piemonte"))</f>
        <v>3.2104192656320606E-2</v>
      </c>
      <c r="I318" s="1" t="str">
        <f>_xlfn.XLOOKUP(Comuni[[#This Row],[Regione]],Ripartizione_geografica[Regione],Ripartizione_geografica[Ripartizione geografica],,0)</f>
        <v>Nord-ovest</v>
      </c>
      <c r="J318" s="1">
        <f>_xlfn.XLOOKUP(Comuni[[#This Row],[Regione]],Table_0[Regione],Table_0[Totale contagiati],,0)</f>
        <v>1792955</v>
      </c>
      <c r="K318" s="1">
        <f>_xlfn.XLOOKUP(Comuni[[#This Row],[Regione]],Table_0[Regione],Table_0[Guariti],,0)</f>
        <v>1725727</v>
      </c>
      <c r="L318" s="1">
        <f>_xlfn.XLOOKUP(Comuni[[#This Row],[Regione]],Table_0[Regione],Table_0[Deceduti],,0)</f>
        <v>13899</v>
      </c>
    </row>
    <row r="319" spans="1:12" x14ac:dyDescent="0.25">
      <c r="A319" s="1" t="s">
        <v>324</v>
      </c>
      <c r="B319" s="1" t="s">
        <v>8</v>
      </c>
      <c r="C319" s="1" t="s">
        <v>319</v>
      </c>
      <c r="D319">
        <v>94</v>
      </c>
      <c r="E319">
        <f>100*Comuni[[#This Row],[Popolazione2011]]/$D$7916</f>
        <v>1.6401410207208262E-4</v>
      </c>
      <c r="F319">
        <f>100*Comuni[[#This Row],[Popolazione2011]]/(SUMIFS($D$2:$D$7916,$B$2:$B$7916,"Piemonte"))</f>
        <v>2.1540286293320037E-3</v>
      </c>
      <c r="G319" t="b">
        <f>IF(Comuni[[#This Row],[Popolazione2011]]&gt;300000,"MAGGIORE")</f>
        <v>0</v>
      </c>
      <c r="H319">
        <f>100*Comuni[[#This Row],[Popolazione2011]]/(SUMIFS($D$2:$D$7916,$B$2:$B$7916,"Piemonte"))</f>
        <v>2.1540286293320037E-3</v>
      </c>
      <c r="I319" s="1" t="str">
        <f>_xlfn.XLOOKUP(Comuni[[#This Row],[Regione]],Ripartizione_geografica[Regione],Ripartizione_geografica[Ripartizione geografica],,0)</f>
        <v>Nord-ovest</v>
      </c>
      <c r="J319" s="1">
        <f>_xlfn.XLOOKUP(Comuni[[#This Row],[Regione]],Table_0[Regione],Table_0[Totale contagiati],,0)</f>
        <v>1792955</v>
      </c>
      <c r="K319" s="1">
        <f>_xlfn.XLOOKUP(Comuni[[#This Row],[Regione]],Table_0[Regione],Table_0[Guariti],,0)</f>
        <v>1725727</v>
      </c>
      <c r="L319" s="1">
        <f>_xlfn.XLOOKUP(Comuni[[#This Row],[Regione]],Table_0[Regione],Table_0[Deceduti],,0)</f>
        <v>13899</v>
      </c>
    </row>
    <row r="320" spans="1:12" x14ac:dyDescent="0.25">
      <c r="A320" s="1" t="s">
        <v>325</v>
      </c>
      <c r="B320" s="1" t="s">
        <v>8</v>
      </c>
      <c r="C320" s="1" t="s">
        <v>319</v>
      </c>
      <c r="D320">
        <v>239</v>
      </c>
      <c r="E320">
        <f>100*Comuni[[#This Row],[Popolazione2011]]/$D$7916</f>
        <v>4.1701457867263564E-4</v>
      </c>
      <c r="F320">
        <f>100*Comuni[[#This Row],[Popolazione2011]]/(SUMIFS($D$2:$D$7916,$B$2:$B$7916,"Piemonte"))</f>
        <v>5.4767323660675415E-3</v>
      </c>
      <c r="G320" t="b">
        <f>IF(Comuni[[#This Row],[Popolazione2011]]&gt;300000,"MAGGIORE")</f>
        <v>0</v>
      </c>
      <c r="H320">
        <f>100*Comuni[[#This Row],[Popolazione2011]]/(SUMIFS($D$2:$D$7916,$B$2:$B$7916,"Piemonte"))</f>
        <v>5.4767323660675415E-3</v>
      </c>
      <c r="I320" s="1" t="str">
        <f>_xlfn.XLOOKUP(Comuni[[#This Row],[Regione]],Ripartizione_geografica[Regione],Ripartizione_geografica[Ripartizione geografica],,0)</f>
        <v>Nord-ovest</v>
      </c>
      <c r="J320" s="1">
        <f>_xlfn.XLOOKUP(Comuni[[#This Row],[Regione]],Table_0[Regione],Table_0[Totale contagiati],,0)</f>
        <v>1792955</v>
      </c>
      <c r="K320" s="1">
        <f>_xlfn.XLOOKUP(Comuni[[#This Row],[Regione]],Table_0[Regione],Table_0[Guariti],,0)</f>
        <v>1725727</v>
      </c>
      <c r="L320" s="1">
        <f>_xlfn.XLOOKUP(Comuni[[#This Row],[Regione]],Table_0[Regione],Table_0[Deceduti],,0)</f>
        <v>13899</v>
      </c>
    </row>
    <row r="321" spans="1:12" x14ac:dyDescent="0.25">
      <c r="A321" s="1" t="s">
        <v>326</v>
      </c>
      <c r="B321" s="1" t="s">
        <v>8</v>
      </c>
      <c r="C321" s="1" t="s">
        <v>319</v>
      </c>
      <c r="D321">
        <v>2028</v>
      </c>
      <c r="E321">
        <f>100*Comuni[[#This Row],[Popolazione2011]]/$D$7916</f>
        <v>3.5385170106615274E-3</v>
      </c>
      <c r="F321">
        <f>100*Comuni[[#This Row],[Popolazione2011]]/(SUMIFS($D$2:$D$7916,$B$2:$B$7916,"Piemonte"))</f>
        <v>4.6472021917928756E-2</v>
      </c>
      <c r="G321" t="b">
        <f>IF(Comuni[[#This Row],[Popolazione2011]]&gt;300000,"MAGGIORE")</f>
        <v>0</v>
      </c>
      <c r="H321">
        <f>100*Comuni[[#This Row],[Popolazione2011]]/(SUMIFS($D$2:$D$7916,$B$2:$B$7916,"Piemonte"))</f>
        <v>4.6472021917928756E-2</v>
      </c>
      <c r="I321" s="1" t="str">
        <f>_xlfn.XLOOKUP(Comuni[[#This Row],[Regione]],Ripartizione_geografica[Regione],Ripartizione_geografica[Ripartizione geografica],,0)</f>
        <v>Nord-ovest</v>
      </c>
      <c r="J321" s="1">
        <f>_xlfn.XLOOKUP(Comuni[[#This Row],[Regione]],Table_0[Regione],Table_0[Totale contagiati],,0)</f>
        <v>1792955</v>
      </c>
      <c r="K321" s="1">
        <f>_xlfn.XLOOKUP(Comuni[[#This Row],[Regione]],Table_0[Regione],Table_0[Guariti],,0)</f>
        <v>1725727</v>
      </c>
      <c r="L321" s="1">
        <f>_xlfn.XLOOKUP(Comuni[[#This Row],[Regione]],Table_0[Regione],Table_0[Deceduti],,0)</f>
        <v>13899</v>
      </c>
    </row>
    <row r="322" spans="1:12" x14ac:dyDescent="0.25">
      <c r="A322" s="1" t="s">
        <v>327</v>
      </c>
      <c r="B322" s="1" t="s">
        <v>8</v>
      </c>
      <c r="C322" s="1" t="s">
        <v>319</v>
      </c>
      <c r="D322">
        <v>219</v>
      </c>
      <c r="E322">
        <f>100*Comuni[[#This Row],[Popolazione2011]]/$D$7916</f>
        <v>3.8211796121049039E-4</v>
      </c>
      <c r="F322">
        <f>100*Comuni[[#This Row],[Popolazione2011]]/(SUMIFS($D$2:$D$7916,$B$2:$B$7916,"Piemonte"))</f>
        <v>5.0184284023798804E-3</v>
      </c>
      <c r="G322" t="b">
        <f>IF(Comuni[[#This Row],[Popolazione2011]]&gt;300000,"MAGGIORE")</f>
        <v>0</v>
      </c>
      <c r="H322">
        <f>100*Comuni[[#This Row],[Popolazione2011]]/(SUMIFS($D$2:$D$7916,$B$2:$B$7916,"Piemonte"))</f>
        <v>5.0184284023798804E-3</v>
      </c>
      <c r="I322" s="1" t="str">
        <f>_xlfn.XLOOKUP(Comuni[[#This Row],[Regione]],Ripartizione_geografica[Regione],Ripartizione_geografica[Ripartizione geografica],,0)</f>
        <v>Nord-ovest</v>
      </c>
      <c r="J322" s="1">
        <f>_xlfn.XLOOKUP(Comuni[[#This Row],[Regione]],Table_0[Regione],Table_0[Totale contagiati],,0)</f>
        <v>1792955</v>
      </c>
      <c r="K322" s="1">
        <f>_xlfn.XLOOKUP(Comuni[[#This Row],[Regione]],Table_0[Regione],Table_0[Guariti],,0)</f>
        <v>1725727</v>
      </c>
      <c r="L322" s="1">
        <f>_xlfn.XLOOKUP(Comuni[[#This Row],[Regione]],Table_0[Regione],Table_0[Deceduti],,0)</f>
        <v>13899</v>
      </c>
    </row>
    <row r="323" spans="1:12" x14ac:dyDescent="0.25">
      <c r="A323" s="1" t="s">
        <v>328</v>
      </c>
      <c r="B323" s="1" t="s">
        <v>8</v>
      </c>
      <c r="C323" s="1" t="s">
        <v>319</v>
      </c>
      <c r="D323">
        <v>2588</v>
      </c>
      <c r="E323">
        <f>100*Comuni[[#This Row],[Popolazione2011]]/$D$7916</f>
        <v>4.5156222996015939E-3</v>
      </c>
      <c r="F323">
        <f>100*Comuni[[#This Row],[Popolazione2011]]/(SUMIFS($D$2:$D$7916,$B$2:$B$7916,"Piemonte"))</f>
        <v>5.9304532901183246E-2</v>
      </c>
      <c r="G323" t="b">
        <f>IF(Comuni[[#This Row],[Popolazione2011]]&gt;300000,"MAGGIORE")</f>
        <v>0</v>
      </c>
      <c r="H323">
        <f>100*Comuni[[#This Row],[Popolazione2011]]/(SUMIFS($D$2:$D$7916,$B$2:$B$7916,"Piemonte"))</f>
        <v>5.9304532901183246E-2</v>
      </c>
      <c r="I323" s="1" t="str">
        <f>_xlfn.XLOOKUP(Comuni[[#This Row],[Regione]],Ripartizione_geografica[Regione],Ripartizione_geografica[Ripartizione geografica],,0)</f>
        <v>Nord-ovest</v>
      </c>
      <c r="J323" s="1">
        <f>_xlfn.XLOOKUP(Comuni[[#This Row],[Regione]],Table_0[Regione],Table_0[Totale contagiati],,0)</f>
        <v>1792955</v>
      </c>
      <c r="K323" s="1">
        <f>_xlfn.XLOOKUP(Comuni[[#This Row],[Regione]],Table_0[Regione],Table_0[Guariti],,0)</f>
        <v>1725727</v>
      </c>
      <c r="L323" s="1">
        <f>_xlfn.XLOOKUP(Comuni[[#This Row],[Regione]],Table_0[Regione],Table_0[Deceduti],,0)</f>
        <v>13899</v>
      </c>
    </row>
    <row r="324" spans="1:12" x14ac:dyDescent="0.25">
      <c r="A324" s="1" t="s">
        <v>329</v>
      </c>
      <c r="B324" s="1" t="s">
        <v>8</v>
      </c>
      <c r="C324" s="1" t="s">
        <v>319</v>
      </c>
      <c r="D324">
        <v>13031</v>
      </c>
      <c r="E324">
        <f>100*Comuni[[#This Row],[Popolazione2011]]/$D$7916</f>
        <v>2.273689110746073E-2</v>
      </c>
      <c r="F324">
        <f>100*Comuni[[#This Row],[Popolazione2011]]/(SUMIFS($D$2:$D$7916,$B$2:$B$7916,"Piemonte"))</f>
        <v>0.29860794754069508</v>
      </c>
      <c r="G324" t="b">
        <f>IF(Comuni[[#This Row],[Popolazione2011]]&gt;300000,"MAGGIORE")</f>
        <v>0</v>
      </c>
      <c r="H324">
        <f>100*Comuni[[#This Row],[Popolazione2011]]/(SUMIFS($D$2:$D$7916,$B$2:$B$7916,"Piemonte"))</f>
        <v>0.29860794754069508</v>
      </c>
      <c r="I324" s="1" t="str">
        <f>_xlfn.XLOOKUP(Comuni[[#This Row],[Regione]],Ripartizione_geografica[Regione],Ripartizione_geografica[Ripartizione geografica],,0)</f>
        <v>Nord-ovest</v>
      </c>
      <c r="J324" s="1">
        <f>_xlfn.XLOOKUP(Comuni[[#This Row],[Regione]],Table_0[Regione],Table_0[Totale contagiati],,0)</f>
        <v>1792955</v>
      </c>
      <c r="K324" s="1">
        <f>_xlfn.XLOOKUP(Comuni[[#This Row],[Regione]],Table_0[Regione],Table_0[Guariti],,0)</f>
        <v>1725727</v>
      </c>
      <c r="L324" s="1">
        <f>_xlfn.XLOOKUP(Comuni[[#This Row],[Regione]],Table_0[Regione],Table_0[Deceduti],,0)</f>
        <v>13899</v>
      </c>
    </row>
    <row r="325" spans="1:12" x14ac:dyDescent="0.25">
      <c r="A325" s="1" t="s">
        <v>330</v>
      </c>
      <c r="B325" s="1" t="s">
        <v>8</v>
      </c>
      <c r="C325" s="1" t="s">
        <v>319</v>
      </c>
      <c r="D325">
        <v>2295</v>
      </c>
      <c r="E325">
        <f>100*Comuni[[#This Row],[Popolazione2011]]/$D$7916</f>
        <v>4.004386853781166E-3</v>
      </c>
      <c r="F325">
        <f>100*Comuni[[#This Row],[Popolazione2011]]/(SUMIFS($D$2:$D$7916,$B$2:$B$7916,"Piemonte"))</f>
        <v>5.2590379833159027E-2</v>
      </c>
      <c r="G325" t="b">
        <f>IF(Comuni[[#This Row],[Popolazione2011]]&gt;300000,"MAGGIORE")</f>
        <v>0</v>
      </c>
      <c r="H325">
        <f>100*Comuni[[#This Row],[Popolazione2011]]/(SUMIFS($D$2:$D$7916,$B$2:$B$7916,"Piemonte"))</f>
        <v>5.2590379833159027E-2</v>
      </c>
      <c r="I325" s="1" t="str">
        <f>_xlfn.XLOOKUP(Comuni[[#This Row],[Regione]],Ripartizione_geografica[Regione],Ripartizione_geografica[Ripartizione geografica],,0)</f>
        <v>Nord-ovest</v>
      </c>
      <c r="J325" s="1">
        <f>_xlfn.XLOOKUP(Comuni[[#This Row],[Regione]],Table_0[Regione],Table_0[Totale contagiati],,0)</f>
        <v>1792955</v>
      </c>
      <c r="K325" s="1">
        <f>_xlfn.XLOOKUP(Comuni[[#This Row],[Regione]],Table_0[Regione],Table_0[Guariti],,0)</f>
        <v>1725727</v>
      </c>
      <c r="L325" s="1">
        <f>_xlfn.XLOOKUP(Comuni[[#This Row],[Regione]],Table_0[Regione],Table_0[Deceduti],,0)</f>
        <v>13899</v>
      </c>
    </row>
    <row r="326" spans="1:12" x14ac:dyDescent="0.25">
      <c r="A326" s="1" t="s">
        <v>331</v>
      </c>
      <c r="B326" s="1" t="s">
        <v>8</v>
      </c>
      <c r="C326" s="1" t="s">
        <v>319</v>
      </c>
      <c r="D326">
        <v>916</v>
      </c>
      <c r="E326">
        <f>100*Comuni[[#This Row],[Popolazione2011]]/$D$7916</f>
        <v>1.598265079766252E-3</v>
      </c>
      <c r="F326">
        <f>100*Comuni[[#This Row],[Popolazione2011]]/(SUMIFS($D$2:$D$7916,$B$2:$B$7916,"Piemonte"))</f>
        <v>2.0990321536894844E-2</v>
      </c>
      <c r="G326" t="b">
        <f>IF(Comuni[[#This Row],[Popolazione2011]]&gt;300000,"MAGGIORE")</f>
        <v>0</v>
      </c>
      <c r="H326">
        <f>100*Comuni[[#This Row],[Popolazione2011]]/(SUMIFS($D$2:$D$7916,$B$2:$B$7916,"Piemonte"))</f>
        <v>2.0990321536894844E-2</v>
      </c>
      <c r="I326" s="1" t="str">
        <f>_xlfn.XLOOKUP(Comuni[[#This Row],[Regione]],Ripartizione_geografica[Regione],Ripartizione_geografica[Ripartizione geografica],,0)</f>
        <v>Nord-ovest</v>
      </c>
      <c r="J326" s="1">
        <f>_xlfn.XLOOKUP(Comuni[[#This Row],[Regione]],Table_0[Regione],Table_0[Totale contagiati],,0)</f>
        <v>1792955</v>
      </c>
      <c r="K326" s="1">
        <f>_xlfn.XLOOKUP(Comuni[[#This Row],[Regione]],Table_0[Regione],Table_0[Guariti],,0)</f>
        <v>1725727</v>
      </c>
      <c r="L326" s="1">
        <f>_xlfn.XLOOKUP(Comuni[[#This Row],[Regione]],Table_0[Regione],Table_0[Deceduti],,0)</f>
        <v>13899</v>
      </c>
    </row>
    <row r="327" spans="1:12" x14ac:dyDescent="0.25">
      <c r="A327" s="1" t="s">
        <v>332</v>
      </c>
      <c r="B327" s="1" t="s">
        <v>8</v>
      </c>
      <c r="C327" s="1" t="s">
        <v>319</v>
      </c>
      <c r="D327">
        <v>243</v>
      </c>
      <c r="E327">
        <f>100*Comuni[[#This Row],[Popolazione2011]]/$D$7916</f>
        <v>4.2399390216506466E-4</v>
      </c>
      <c r="F327">
        <f>100*Comuni[[#This Row],[Popolazione2011]]/(SUMIFS($D$2:$D$7916,$B$2:$B$7916,"Piemonte"))</f>
        <v>5.5683931588050729E-3</v>
      </c>
      <c r="G327" t="b">
        <f>IF(Comuni[[#This Row],[Popolazione2011]]&gt;300000,"MAGGIORE")</f>
        <v>0</v>
      </c>
      <c r="H327">
        <f>100*Comuni[[#This Row],[Popolazione2011]]/(SUMIFS($D$2:$D$7916,$B$2:$B$7916,"Piemonte"))</f>
        <v>5.5683931588050729E-3</v>
      </c>
      <c r="I327" s="1" t="str">
        <f>_xlfn.XLOOKUP(Comuni[[#This Row],[Regione]],Ripartizione_geografica[Regione],Ripartizione_geografica[Ripartizione geografica],,0)</f>
        <v>Nord-ovest</v>
      </c>
      <c r="J327" s="1">
        <f>_xlfn.XLOOKUP(Comuni[[#This Row],[Regione]],Table_0[Regione],Table_0[Totale contagiati],,0)</f>
        <v>1792955</v>
      </c>
      <c r="K327" s="1">
        <f>_xlfn.XLOOKUP(Comuni[[#This Row],[Regione]],Table_0[Regione],Table_0[Guariti],,0)</f>
        <v>1725727</v>
      </c>
      <c r="L327" s="1">
        <f>_xlfn.XLOOKUP(Comuni[[#This Row],[Regione]],Table_0[Regione],Table_0[Deceduti],,0)</f>
        <v>13899</v>
      </c>
    </row>
    <row r="328" spans="1:12" x14ac:dyDescent="0.25">
      <c r="A328" s="1" t="s">
        <v>333</v>
      </c>
      <c r="B328" s="1" t="s">
        <v>8</v>
      </c>
      <c r="C328" s="1" t="s">
        <v>319</v>
      </c>
      <c r="D328">
        <v>75</v>
      </c>
      <c r="E328">
        <f>100*Comuni[[#This Row],[Popolazione2011]]/$D$7916</f>
        <v>1.3086231548304464E-4</v>
      </c>
      <c r="F328">
        <f>100*Comuni[[#This Row],[Popolazione2011]]/(SUMIFS($D$2:$D$7916,$B$2:$B$7916,"Piemonte"))</f>
        <v>1.7186398638287263E-3</v>
      </c>
      <c r="G328" t="b">
        <f>IF(Comuni[[#This Row],[Popolazione2011]]&gt;300000,"MAGGIORE")</f>
        <v>0</v>
      </c>
      <c r="H328">
        <f>100*Comuni[[#This Row],[Popolazione2011]]/(SUMIFS($D$2:$D$7916,$B$2:$B$7916,"Piemonte"))</f>
        <v>1.7186398638287263E-3</v>
      </c>
      <c r="I328" s="1" t="str">
        <f>_xlfn.XLOOKUP(Comuni[[#This Row],[Regione]],Ripartizione_geografica[Regione],Ripartizione_geografica[Ripartizione geografica],,0)</f>
        <v>Nord-ovest</v>
      </c>
      <c r="J328" s="1">
        <f>_xlfn.XLOOKUP(Comuni[[#This Row],[Regione]],Table_0[Regione],Table_0[Totale contagiati],,0)</f>
        <v>1792955</v>
      </c>
      <c r="K328" s="1">
        <f>_xlfn.XLOOKUP(Comuni[[#This Row],[Regione]],Table_0[Regione],Table_0[Guariti],,0)</f>
        <v>1725727</v>
      </c>
      <c r="L328" s="1">
        <f>_xlfn.XLOOKUP(Comuni[[#This Row],[Regione]],Table_0[Regione],Table_0[Deceduti],,0)</f>
        <v>13899</v>
      </c>
    </row>
    <row r="329" spans="1:12" x14ac:dyDescent="0.25">
      <c r="A329" s="1" t="s">
        <v>334</v>
      </c>
      <c r="B329" s="1" t="s">
        <v>8</v>
      </c>
      <c r="C329" s="1" t="s">
        <v>319</v>
      </c>
      <c r="D329">
        <v>1028</v>
      </c>
      <c r="E329">
        <f>100*Comuni[[#This Row],[Popolazione2011]]/$D$7916</f>
        <v>1.7936861375542654E-3</v>
      </c>
      <c r="F329">
        <f>100*Comuni[[#This Row],[Popolazione2011]]/(SUMIFS($D$2:$D$7916,$B$2:$B$7916,"Piemonte"))</f>
        <v>2.3556823733545743E-2</v>
      </c>
      <c r="G329" t="b">
        <f>IF(Comuni[[#This Row],[Popolazione2011]]&gt;300000,"MAGGIORE")</f>
        <v>0</v>
      </c>
      <c r="H329">
        <f>100*Comuni[[#This Row],[Popolazione2011]]/(SUMIFS($D$2:$D$7916,$B$2:$B$7916,"Piemonte"))</f>
        <v>2.3556823733545743E-2</v>
      </c>
      <c r="I329" s="1" t="str">
        <f>_xlfn.XLOOKUP(Comuni[[#This Row],[Regione]],Ripartizione_geografica[Regione],Ripartizione_geografica[Ripartizione geografica],,0)</f>
        <v>Nord-ovest</v>
      </c>
      <c r="J329" s="1">
        <f>_xlfn.XLOOKUP(Comuni[[#This Row],[Regione]],Table_0[Regione],Table_0[Totale contagiati],,0)</f>
        <v>1792955</v>
      </c>
      <c r="K329" s="1">
        <f>_xlfn.XLOOKUP(Comuni[[#This Row],[Regione]],Table_0[Regione],Table_0[Guariti],,0)</f>
        <v>1725727</v>
      </c>
      <c r="L329" s="1">
        <f>_xlfn.XLOOKUP(Comuni[[#This Row],[Regione]],Table_0[Regione],Table_0[Deceduti],,0)</f>
        <v>13899</v>
      </c>
    </row>
    <row r="330" spans="1:12" x14ac:dyDescent="0.25">
      <c r="A330" s="1" t="s">
        <v>335</v>
      </c>
      <c r="B330" s="1" t="s">
        <v>8</v>
      </c>
      <c r="C330" s="1" t="s">
        <v>319</v>
      </c>
      <c r="D330">
        <v>1137</v>
      </c>
      <c r="E330">
        <f>100*Comuni[[#This Row],[Popolazione2011]]/$D$7916</f>
        <v>1.9838727027229569E-3</v>
      </c>
      <c r="F330">
        <f>100*Comuni[[#This Row],[Popolazione2011]]/(SUMIFS($D$2:$D$7916,$B$2:$B$7916,"Piemonte"))</f>
        <v>2.6054580335643489E-2</v>
      </c>
      <c r="G330" t="b">
        <f>IF(Comuni[[#This Row],[Popolazione2011]]&gt;300000,"MAGGIORE")</f>
        <v>0</v>
      </c>
      <c r="H330">
        <f>100*Comuni[[#This Row],[Popolazione2011]]/(SUMIFS($D$2:$D$7916,$B$2:$B$7916,"Piemonte"))</f>
        <v>2.6054580335643489E-2</v>
      </c>
      <c r="I330" s="1" t="str">
        <f>_xlfn.XLOOKUP(Comuni[[#This Row],[Regione]],Ripartizione_geografica[Regione],Ripartizione_geografica[Ripartizione geografica],,0)</f>
        <v>Nord-ovest</v>
      </c>
      <c r="J330" s="1">
        <f>_xlfn.XLOOKUP(Comuni[[#This Row],[Regione]],Table_0[Regione],Table_0[Totale contagiati],,0)</f>
        <v>1792955</v>
      </c>
      <c r="K330" s="1">
        <f>_xlfn.XLOOKUP(Comuni[[#This Row],[Regione]],Table_0[Regione],Table_0[Guariti],,0)</f>
        <v>1725727</v>
      </c>
      <c r="L330" s="1">
        <f>_xlfn.XLOOKUP(Comuni[[#This Row],[Regione]],Table_0[Regione],Table_0[Deceduti],,0)</f>
        <v>13899</v>
      </c>
    </row>
    <row r="331" spans="1:12" x14ac:dyDescent="0.25">
      <c r="A331" s="1" t="s">
        <v>336</v>
      </c>
      <c r="B331" s="1" t="s">
        <v>8</v>
      </c>
      <c r="C331" s="1" t="s">
        <v>319</v>
      </c>
      <c r="D331">
        <v>864</v>
      </c>
      <c r="E331">
        <f>100*Comuni[[#This Row],[Popolazione2011]]/$D$7916</f>
        <v>1.5075338743646743E-3</v>
      </c>
      <c r="F331">
        <f>100*Comuni[[#This Row],[Popolazione2011]]/(SUMIFS($D$2:$D$7916,$B$2:$B$7916,"Piemonte"))</f>
        <v>1.9798731231306928E-2</v>
      </c>
      <c r="G331" t="b">
        <f>IF(Comuni[[#This Row],[Popolazione2011]]&gt;300000,"MAGGIORE")</f>
        <v>0</v>
      </c>
      <c r="H331">
        <f>100*Comuni[[#This Row],[Popolazione2011]]/(SUMIFS($D$2:$D$7916,$B$2:$B$7916,"Piemonte"))</f>
        <v>1.9798731231306928E-2</v>
      </c>
      <c r="I331" s="1" t="str">
        <f>_xlfn.XLOOKUP(Comuni[[#This Row],[Regione]],Ripartizione_geografica[Regione],Ripartizione_geografica[Ripartizione geografica],,0)</f>
        <v>Nord-ovest</v>
      </c>
      <c r="J331" s="1">
        <f>_xlfn.XLOOKUP(Comuni[[#This Row],[Regione]],Table_0[Regione],Table_0[Totale contagiati],,0)</f>
        <v>1792955</v>
      </c>
      <c r="K331" s="1">
        <f>_xlfn.XLOOKUP(Comuni[[#This Row],[Regione]],Table_0[Regione],Table_0[Guariti],,0)</f>
        <v>1725727</v>
      </c>
      <c r="L331" s="1">
        <f>_xlfn.XLOOKUP(Comuni[[#This Row],[Regione]],Table_0[Regione],Table_0[Deceduti],,0)</f>
        <v>13899</v>
      </c>
    </row>
    <row r="332" spans="1:12" x14ac:dyDescent="0.25">
      <c r="A332" s="1" t="s">
        <v>337</v>
      </c>
      <c r="B332" s="1" t="s">
        <v>8</v>
      </c>
      <c r="C332" s="1" t="s">
        <v>319</v>
      </c>
      <c r="D332">
        <v>265</v>
      </c>
      <c r="E332">
        <f>100*Comuni[[#This Row],[Popolazione2011]]/$D$7916</f>
        <v>4.6238018137342445E-4</v>
      </c>
      <c r="F332">
        <f>100*Comuni[[#This Row],[Popolazione2011]]/(SUMIFS($D$2:$D$7916,$B$2:$B$7916,"Piemonte"))</f>
        <v>6.0725275188614992E-3</v>
      </c>
      <c r="G332" t="b">
        <f>IF(Comuni[[#This Row],[Popolazione2011]]&gt;300000,"MAGGIORE")</f>
        <v>0</v>
      </c>
      <c r="H332">
        <f>100*Comuni[[#This Row],[Popolazione2011]]/(SUMIFS($D$2:$D$7916,$B$2:$B$7916,"Piemonte"))</f>
        <v>6.0725275188614992E-3</v>
      </c>
      <c r="I332" s="1" t="str">
        <f>_xlfn.XLOOKUP(Comuni[[#This Row],[Regione]],Ripartizione_geografica[Regione],Ripartizione_geografica[Ripartizione geografica],,0)</f>
        <v>Nord-ovest</v>
      </c>
      <c r="J332" s="1">
        <f>_xlfn.XLOOKUP(Comuni[[#This Row],[Regione]],Table_0[Regione],Table_0[Totale contagiati],,0)</f>
        <v>1792955</v>
      </c>
      <c r="K332" s="1">
        <f>_xlfn.XLOOKUP(Comuni[[#This Row],[Regione]],Table_0[Regione],Table_0[Guariti],,0)</f>
        <v>1725727</v>
      </c>
      <c r="L332" s="1">
        <f>_xlfn.XLOOKUP(Comuni[[#This Row],[Regione]],Table_0[Regione],Table_0[Deceduti],,0)</f>
        <v>13899</v>
      </c>
    </row>
    <row r="333" spans="1:12" x14ac:dyDescent="0.25">
      <c r="A333" s="1" t="s">
        <v>338</v>
      </c>
      <c r="B333" s="1" t="s">
        <v>8</v>
      </c>
      <c r="C333" s="1" t="s">
        <v>319</v>
      </c>
      <c r="D333">
        <v>329</v>
      </c>
      <c r="E333">
        <f>100*Comuni[[#This Row],[Popolazione2011]]/$D$7916</f>
        <v>5.7404935725228914E-4</v>
      </c>
      <c r="F333">
        <f>100*Comuni[[#This Row],[Popolazione2011]]/(SUMIFS($D$2:$D$7916,$B$2:$B$7916,"Piemonte"))</f>
        <v>7.539100202662013E-3</v>
      </c>
      <c r="G333" t="b">
        <f>IF(Comuni[[#This Row],[Popolazione2011]]&gt;300000,"MAGGIORE")</f>
        <v>0</v>
      </c>
      <c r="H333">
        <f>100*Comuni[[#This Row],[Popolazione2011]]/(SUMIFS($D$2:$D$7916,$B$2:$B$7916,"Piemonte"))</f>
        <v>7.539100202662013E-3</v>
      </c>
      <c r="I333" s="1" t="str">
        <f>_xlfn.XLOOKUP(Comuni[[#This Row],[Regione]],Ripartizione_geografica[Regione],Ripartizione_geografica[Ripartizione geografica],,0)</f>
        <v>Nord-ovest</v>
      </c>
      <c r="J333" s="1">
        <f>_xlfn.XLOOKUP(Comuni[[#This Row],[Regione]],Table_0[Regione],Table_0[Totale contagiati],,0)</f>
        <v>1792955</v>
      </c>
      <c r="K333" s="1">
        <f>_xlfn.XLOOKUP(Comuni[[#This Row],[Regione]],Table_0[Regione],Table_0[Guariti],,0)</f>
        <v>1725727</v>
      </c>
      <c r="L333" s="1">
        <f>_xlfn.XLOOKUP(Comuni[[#This Row],[Regione]],Table_0[Regione],Table_0[Deceduti],,0)</f>
        <v>13899</v>
      </c>
    </row>
    <row r="334" spans="1:12" x14ac:dyDescent="0.25">
      <c r="A334" s="1" t="s">
        <v>339</v>
      </c>
      <c r="B334" s="1" t="s">
        <v>8</v>
      </c>
      <c r="C334" s="1" t="s">
        <v>319</v>
      </c>
      <c r="D334">
        <v>48</v>
      </c>
      <c r="E334">
        <f>100*Comuni[[#This Row],[Popolazione2011]]/$D$7916</f>
        <v>8.3751881909148579E-5</v>
      </c>
      <c r="F334">
        <f>100*Comuni[[#This Row],[Popolazione2011]]/(SUMIFS($D$2:$D$7916,$B$2:$B$7916,"Piemonte"))</f>
        <v>1.0999295128503849E-3</v>
      </c>
      <c r="G334" t="b">
        <f>IF(Comuni[[#This Row],[Popolazione2011]]&gt;300000,"MAGGIORE")</f>
        <v>0</v>
      </c>
      <c r="H334">
        <f>100*Comuni[[#This Row],[Popolazione2011]]/(SUMIFS($D$2:$D$7916,$B$2:$B$7916,"Piemonte"))</f>
        <v>1.0999295128503849E-3</v>
      </c>
      <c r="I334" s="1" t="str">
        <f>_xlfn.XLOOKUP(Comuni[[#This Row],[Regione]],Ripartizione_geografica[Regione],Ripartizione_geografica[Ripartizione geografica],,0)</f>
        <v>Nord-ovest</v>
      </c>
      <c r="J334" s="1">
        <f>_xlfn.XLOOKUP(Comuni[[#This Row],[Regione]],Table_0[Regione],Table_0[Totale contagiati],,0)</f>
        <v>1792955</v>
      </c>
      <c r="K334" s="1">
        <f>_xlfn.XLOOKUP(Comuni[[#This Row],[Regione]],Table_0[Regione],Table_0[Guariti],,0)</f>
        <v>1725727</v>
      </c>
      <c r="L334" s="1">
        <f>_xlfn.XLOOKUP(Comuni[[#This Row],[Regione]],Table_0[Regione],Table_0[Deceduti],,0)</f>
        <v>13899</v>
      </c>
    </row>
    <row r="335" spans="1:12" x14ac:dyDescent="0.25">
      <c r="A335" s="1" t="s">
        <v>340</v>
      </c>
      <c r="B335" s="1" t="s">
        <v>8</v>
      </c>
      <c r="C335" s="1" t="s">
        <v>319</v>
      </c>
      <c r="D335">
        <v>4547</v>
      </c>
      <c r="E335">
        <f>100*Comuni[[#This Row],[Popolazione2011]]/$D$7916</f>
        <v>7.9337459800187197E-3</v>
      </c>
      <c r="F335">
        <f>100*Comuni[[#This Row],[Popolazione2011]]/(SUMIFS($D$2:$D$7916,$B$2:$B$7916,"Piemonte"))</f>
        <v>0.10419540614438957</v>
      </c>
      <c r="G335" t="b">
        <f>IF(Comuni[[#This Row],[Popolazione2011]]&gt;300000,"MAGGIORE")</f>
        <v>0</v>
      </c>
      <c r="H335">
        <f>100*Comuni[[#This Row],[Popolazione2011]]/(SUMIFS($D$2:$D$7916,$B$2:$B$7916,"Piemonte"))</f>
        <v>0.10419540614438957</v>
      </c>
      <c r="I335" s="1" t="str">
        <f>_xlfn.XLOOKUP(Comuni[[#This Row],[Regione]],Ripartizione_geografica[Regione],Ripartizione_geografica[Ripartizione geografica],,0)</f>
        <v>Nord-ovest</v>
      </c>
      <c r="J335" s="1">
        <f>_xlfn.XLOOKUP(Comuni[[#This Row],[Regione]],Table_0[Regione],Table_0[Totale contagiati],,0)</f>
        <v>1792955</v>
      </c>
      <c r="K335" s="1">
        <f>_xlfn.XLOOKUP(Comuni[[#This Row],[Regione]],Table_0[Regione],Table_0[Guariti],,0)</f>
        <v>1725727</v>
      </c>
      <c r="L335" s="1">
        <f>_xlfn.XLOOKUP(Comuni[[#This Row],[Regione]],Table_0[Regione],Table_0[Deceduti],,0)</f>
        <v>13899</v>
      </c>
    </row>
    <row r="336" spans="1:12" x14ac:dyDescent="0.25">
      <c r="A336" s="1" t="s">
        <v>341</v>
      </c>
      <c r="B336" s="1" t="s">
        <v>8</v>
      </c>
      <c r="C336" s="1" t="s">
        <v>319</v>
      </c>
      <c r="D336">
        <v>265</v>
      </c>
      <c r="E336">
        <f>100*Comuni[[#This Row],[Popolazione2011]]/$D$7916</f>
        <v>4.6238018137342445E-4</v>
      </c>
      <c r="F336">
        <f>100*Comuni[[#This Row],[Popolazione2011]]/(SUMIFS($D$2:$D$7916,$B$2:$B$7916,"Piemonte"))</f>
        <v>6.0725275188614992E-3</v>
      </c>
      <c r="G336" t="b">
        <f>IF(Comuni[[#This Row],[Popolazione2011]]&gt;300000,"MAGGIORE")</f>
        <v>0</v>
      </c>
      <c r="H336">
        <f>100*Comuni[[#This Row],[Popolazione2011]]/(SUMIFS($D$2:$D$7916,$B$2:$B$7916,"Piemonte"))</f>
        <v>6.0725275188614992E-3</v>
      </c>
      <c r="I336" s="1" t="str">
        <f>_xlfn.XLOOKUP(Comuni[[#This Row],[Regione]],Ripartizione_geografica[Regione],Ripartizione_geografica[Ripartizione geografica],,0)</f>
        <v>Nord-ovest</v>
      </c>
      <c r="J336" s="1">
        <f>_xlfn.XLOOKUP(Comuni[[#This Row],[Regione]],Table_0[Regione],Table_0[Totale contagiati],,0)</f>
        <v>1792955</v>
      </c>
      <c r="K336" s="1">
        <f>_xlfn.XLOOKUP(Comuni[[#This Row],[Regione]],Table_0[Regione],Table_0[Guariti],,0)</f>
        <v>1725727</v>
      </c>
      <c r="L336" s="1">
        <f>_xlfn.XLOOKUP(Comuni[[#This Row],[Regione]],Table_0[Regione],Table_0[Deceduti],,0)</f>
        <v>13899</v>
      </c>
    </row>
    <row r="337" spans="1:12" x14ac:dyDescent="0.25">
      <c r="A337" s="1" t="s">
        <v>342</v>
      </c>
      <c r="B337" s="1" t="s">
        <v>8</v>
      </c>
      <c r="C337" s="1" t="s">
        <v>319</v>
      </c>
      <c r="D337">
        <v>105</v>
      </c>
      <c r="E337">
        <f>100*Comuni[[#This Row],[Popolazione2011]]/$D$7916</f>
        <v>1.8320724167626251E-4</v>
      </c>
      <c r="F337">
        <f>100*Comuni[[#This Row],[Popolazione2011]]/(SUMIFS($D$2:$D$7916,$B$2:$B$7916,"Piemonte"))</f>
        <v>2.4060958093602169E-3</v>
      </c>
      <c r="G337" t="b">
        <f>IF(Comuni[[#This Row],[Popolazione2011]]&gt;300000,"MAGGIORE")</f>
        <v>0</v>
      </c>
      <c r="H337">
        <f>100*Comuni[[#This Row],[Popolazione2011]]/(SUMIFS($D$2:$D$7916,$B$2:$B$7916,"Piemonte"))</f>
        <v>2.4060958093602169E-3</v>
      </c>
      <c r="I337" s="1" t="str">
        <f>_xlfn.XLOOKUP(Comuni[[#This Row],[Regione]],Ripartizione_geografica[Regione],Ripartizione_geografica[Ripartizione geografica],,0)</f>
        <v>Nord-ovest</v>
      </c>
      <c r="J337" s="1">
        <f>_xlfn.XLOOKUP(Comuni[[#This Row],[Regione]],Table_0[Regione],Table_0[Totale contagiati],,0)</f>
        <v>1792955</v>
      </c>
      <c r="K337" s="1">
        <f>_xlfn.XLOOKUP(Comuni[[#This Row],[Regione]],Table_0[Regione],Table_0[Guariti],,0)</f>
        <v>1725727</v>
      </c>
      <c r="L337" s="1">
        <f>_xlfn.XLOOKUP(Comuni[[#This Row],[Regione]],Table_0[Regione],Table_0[Deceduti],,0)</f>
        <v>13899</v>
      </c>
    </row>
    <row r="338" spans="1:12" x14ac:dyDescent="0.25">
      <c r="A338" s="1" t="s">
        <v>343</v>
      </c>
      <c r="B338" s="1" t="s">
        <v>8</v>
      </c>
      <c r="C338" s="1" t="s">
        <v>319</v>
      </c>
      <c r="D338">
        <v>816</v>
      </c>
      <c r="E338">
        <f>100*Comuni[[#This Row],[Popolazione2011]]/$D$7916</f>
        <v>1.4237819924555258E-3</v>
      </c>
      <c r="F338">
        <f>100*Comuni[[#This Row],[Popolazione2011]]/(SUMIFS($D$2:$D$7916,$B$2:$B$7916,"Piemonte"))</f>
        <v>1.8698801718456542E-2</v>
      </c>
      <c r="G338" t="b">
        <f>IF(Comuni[[#This Row],[Popolazione2011]]&gt;300000,"MAGGIORE")</f>
        <v>0</v>
      </c>
      <c r="H338">
        <f>100*Comuni[[#This Row],[Popolazione2011]]/(SUMIFS($D$2:$D$7916,$B$2:$B$7916,"Piemonte"))</f>
        <v>1.8698801718456542E-2</v>
      </c>
      <c r="I338" s="1" t="str">
        <f>_xlfn.XLOOKUP(Comuni[[#This Row],[Regione]],Ripartizione_geografica[Regione],Ripartizione_geografica[Ripartizione geografica],,0)</f>
        <v>Nord-ovest</v>
      </c>
      <c r="J338" s="1">
        <f>_xlfn.XLOOKUP(Comuni[[#This Row],[Regione]],Table_0[Regione],Table_0[Totale contagiati],,0)</f>
        <v>1792955</v>
      </c>
      <c r="K338" s="1">
        <f>_xlfn.XLOOKUP(Comuni[[#This Row],[Regione]],Table_0[Regione],Table_0[Guariti],,0)</f>
        <v>1725727</v>
      </c>
      <c r="L338" s="1">
        <f>_xlfn.XLOOKUP(Comuni[[#This Row],[Regione]],Table_0[Regione],Table_0[Deceduti],,0)</f>
        <v>13899</v>
      </c>
    </row>
    <row r="339" spans="1:12" x14ac:dyDescent="0.25">
      <c r="A339" s="1" t="s">
        <v>344</v>
      </c>
      <c r="B339" s="1" t="s">
        <v>8</v>
      </c>
      <c r="C339" s="1" t="s">
        <v>319</v>
      </c>
      <c r="D339">
        <v>278</v>
      </c>
      <c r="E339">
        <f>100*Comuni[[#This Row],[Popolazione2011]]/$D$7916</f>
        <v>4.8506298272381885E-4</v>
      </c>
      <c r="F339">
        <f>100*Comuni[[#This Row],[Popolazione2011]]/(SUMIFS($D$2:$D$7916,$B$2:$B$7916,"Piemonte"))</f>
        <v>6.3704250952584789E-3</v>
      </c>
      <c r="G339" t="b">
        <f>IF(Comuni[[#This Row],[Popolazione2011]]&gt;300000,"MAGGIORE")</f>
        <v>0</v>
      </c>
      <c r="H339">
        <f>100*Comuni[[#This Row],[Popolazione2011]]/(SUMIFS($D$2:$D$7916,$B$2:$B$7916,"Piemonte"))</f>
        <v>6.3704250952584789E-3</v>
      </c>
      <c r="I339" s="1" t="str">
        <f>_xlfn.XLOOKUP(Comuni[[#This Row],[Regione]],Ripartizione_geografica[Regione],Ripartizione_geografica[Ripartizione geografica],,0)</f>
        <v>Nord-ovest</v>
      </c>
      <c r="J339" s="1">
        <f>_xlfn.XLOOKUP(Comuni[[#This Row],[Regione]],Table_0[Regione],Table_0[Totale contagiati],,0)</f>
        <v>1792955</v>
      </c>
      <c r="K339" s="1">
        <f>_xlfn.XLOOKUP(Comuni[[#This Row],[Regione]],Table_0[Regione],Table_0[Guariti],,0)</f>
        <v>1725727</v>
      </c>
      <c r="L339" s="1">
        <f>_xlfn.XLOOKUP(Comuni[[#This Row],[Regione]],Table_0[Regione],Table_0[Deceduti],,0)</f>
        <v>13899</v>
      </c>
    </row>
    <row r="340" spans="1:12" x14ac:dyDescent="0.25">
      <c r="A340" s="1" t="s">
        <v>345</v>
      </c>
      <c r="B340" s="1" t="s">
        <v>8</v>
      </c>
      <c r="C340" s="1" t="s">
        <v>319</v>
      </c>
      <c r="D340">
        <v>7984</v>
      </c>
      <c r="E340">
        <f>100*Comuni[[#This Row],[Popolazione2011]]/$D$7916</f>
        <v>1.3930729690888381E-2</v>
      </c>
      <c r="F340">
        <f>100*Comuni[[#This Row],[Popolazione2011]]/(SUMIFS($D$2:$D$7916,$B$2:$B$7916,"Piemonte"))</f>
        <v>0.18295494230411402</v>
      </c>
      <c r="G340" t="b">
        <f>IF(Comuni[[#This Row],[Popolazione2011]]&gt;300000,"MAGGIORE")</f>
        <v>0</v>
      </c>
      <c r="H340">
        <f>100*Comuni[[#This Row],[Popolazione2011]]/(SUMIFS($D$2:$D$7916,$B$2:$B$7916,"Piemonte"))</f>
        <v>0.18295494230411402</v>
      </c>
      <c r="I340" s="1" t="str">
        <f>_xlfn.XLOOKUP(Comuni[[#This Row],[Regione]],Ripartizione_geografica[Regione],Ripartizione_geografica[Ripartizione geografica],,0)</f>
        <v>Nord-ovest</v>
      </c>
      <c r="J340" s="1">
        <f>_xlfn.XLOOKUP(Comuni[[#This Row],[Regione]],Table_0[Regione],Table_0[Totale contagiati],,0)</f>
        <v>1792955</v>
      </c>
      <c r="K340" s="1">
        <f>_xlfn.XLOOKUP(Comuni[[#This Row],[Regione]],Table_0[Regione],Table_0[Guariti],,0)</f>
        <v>1725727</v>
      </c>
      <c r="L340" s="1">
        <f>_xlfn.XLOOKUP(Comuni[[#This Row],[Regione]],Table_0[Regione],Table_0[Deceduti],,0)</f>
        <v>13899</v>
      </c>
    </row>
    <row r="341" spans="1:12" x14ac:dyDescent="0.25">
      <c r="A341" s="1" t="s">
        <v>346</v>
      </c>
      <c r="B341" s="1" t="s">
        <v>8</v>
      </c>
      <c r="C341" s="1" t="s">
        <v>319</v>
      </c>
      <c r="D341">
        <v>410</v>
      </c>
      <c r="E341">
        <f>100*Comuni[[#This Row],[Popolazione2011]]/$D$7916</f>
        <v>7.1538065797397744E-4</v>
      </c>
      <c r="F341">
        <f>100*Comuni[[#This Row],[Popolazione2011]]/(SUMIFS($D$2:$D$7916,$B$2:$B$7916,"Piemonte"))</f>
        <v>9.395231255597037E-3</v>
      </c>
      <c r="G341" t="b">
        <f>IF(Comuni[[#This Row],[Popolazione2011]]&gt;300000,"MAGGIORE")</f>
        <v>0</v>
      </c>
      <c r="H341">
        <f>100*Comuni[[#This Row],[Popolazione2011]]/(SUMIFS($D$2:$D$7916,$B$2:$B$7916,"Piemonte"))</f>
        <v>9.395231255597037E-3</v>
      </c>
      <c r="I341" s="1" t="str">
        <f>_xlfn.XLOOKUP(Comuni[[#This Row],[Regione]],Ripartizione_geografica[Regione],Ripartizione_geografica[Ripartizione geografica],,0)</f>
        <v>Nord-ovest</v>
      </c>
      <c r="J341" s="1">
        <f>_xlfn.XLOOKUP(Comuni[[#This Row],[Regione]],Table_0[Regione],Table_0[Totale contagiati],,0)</f>
        <v>1792955</v>
      </c>
      <c r="K341" s="1">
        <f>_xlfn.XLOOKUP(Comuni[[#This Row],[Regione]],Table_0[Regione],Table_0[Guariti],,0)</f>
        <v>1725727</v>
      </c>
      <c r="L341" s="1">
        <f>_xlfn.XLOOKUP(Comuni[[#This Row],[Regione]],Table_0[Regione],Table_0[Deceduti],,0)</f>
        <v>13899</v>
      </c>
    </row>
    <row r="342" spans="1:12" x14ac:dyDescent="0.25">
      <c r="A342" s="1" t="s">
        <v>347</v>
      </c>
      <c r="B342" s="1" t="s">
        <v>8</v>
      </c>
      <c r="C342" s="1" t="s">
        <v>319</v>
      </c>
      <c r="D342">
        <v>1055</v>
      </c>
      <c r="E342">
        <f>100*Comuni[[#This Row],[Popolazione2011]]/$D$7916</f>
        <v>1.8407965711281615E-3</v>
      </c>
      <c r="F342">
        <f>100*Comuni[[#This Row],[Popolazione2011]]/(SUMIFS($D$2:$D$7916,$B$2:$B$7916,"Piemonte"))</f>
        <v>2.4175534084524084E-2</v>
      </c>
      <c r="G342" t="b">
        <f>IF(Comuni[[#This Row],[Popolazione2011]]&gt;300000,"MAGGIORE")</f>
        <v>0</v>
      </c>
      <c r="H342">
        <f>100*Comuni[[#This Row],[Popolazione2011]]/(SUMIFS($D$2:$D$7916,$B$2:$B$7916,"Piemonte"))</f>
        <v>2.4175534084524084E-2</v>
      </c>
      <c r="I342" s="1" t="str">
        <f>_xlfn.XLOOKUP(Comuni[[#This Row],[Regione]],Ripartizione_geografica[Regione],Ripartizione_geografica[Ripartizione geografica],,0)</f>
        <v>Nord-ovest</v>
      </c>
      <c r="J342" s="1">
        <f>_xlfn.XLOOKUP(Comuni[[#This Row],[Regione]],Table_0[Regione],Table_0[Totale contagiati],,0)</f>
        <v>1792955</v>
      </c>
      <c r="K342" s="1">
        <f>_xlfn.XLOOKUP(Comuni[[#This Row],[Regione]],Table_0[Regione],Table_0[Guariti],,0)</f>
        <v>1725727</v>
      </c>
      <c r="L342" s="1">
        <f>_xlfn.XLOOKUP(Comuni[[#This Row],[Regione]],Table_0[Regione],Table_0[Deceduti],,0)</f>
        <v>13899</v>
      </c>
    </row>
    <row r="343" spans="1:12" x14ac:dyDescent="0.25">
      <c r="A343" s="1" t="s">
        <v>348</v>
      </c>
      <c r="B343" s="1" t="s">
        <v>8</v>
      </c>
      <c r="C343" s="1" t="s">
        <v>319</v>
      </c>
      <c r="D343">
        <v>219</v>
      </c>
      <c r="E343">
        <f>100*Comuni[[#This Row],[Popolazione2011]]/$D$7916</f>
        <v>3.8211796121049039E-4</v>
      </c>
      <c r="F343">
        <f>100*Comuni[[#This Row],[Popolazione2011]]/(SUMIFS($D$2:$D$7916,$B$2:$B$7916,"Piemonte"))</f>
        <v>5.0184284023798804E-3</v>
      </c>
      <c r="G343" t="b">
        <f>IF(Comuni[[#This Row],[Popolazione2011]]&gt;300000,"MAGGIORE")</f>
        <v>0</v>
      </c>
      <c r="H343">
        <f>100*Comuni[[#This Row],[Popolazione2011]]/(SUMIFS($D$2:$D$7916,$B$2:$B$7916,"Piemonte"))</f>
        <v>5.0184284023798804E-3</v>
      </c>
      <c r="I343" s="1" t="str">
        <f>_xlfn.XLOOKUP(Comuni[[#This Row],[Regione]],Ripartizione_geografica[Regione],Ripartizione_geografica[Ripartizione geografica],,0)</f>
        <v>Nord-ovest</v>
      </c>
      <c r="J343" s="1">
        <f>_xlfn.XLOOKUP(Comuni[[#This Row],[Regione]],Table_0[Regione],Table_0[Totale contagiati],,0)</f>
        <v>1792955</v>
      </c>
      <c r="K343" s="1">
        <f>_xlfn.XLOOKUP(Comuni[[#This Row],[Regione]],Table_0[Regione],Table_0[Guariti],,0)</f>
        <v>1725727</v>
      </c>
      <c r="L343" s="1">
        <f>_xlfn.XLOOKUP(Comuni[[#This Row],[Regione]],Table_0[Regione],Table_0[Deceduti],,0)</f>
        <v>13899</v>
      </c>
    </row>
    <row r="344" spans="1:12" x14ac:dyDescent="0.25">
      <c r="A344" s="1" t="s">
        <v>349</v>
      </c>
      <c r="B344" s="1" t="s">
        <v>8</v>
      </c>
      <c r="C344" s="1" t="s">
        <v>319</v>
      </c>
      <c r="D344">
        <v>1203</v>
      </c>
      <c r="E344">
        <f>100*Comuni[[#This Row],[Popolazione2011]]/$D$7916</f>
        <v>2.0990315403480362E-3</v>
      </c>
      <c r="F344">
        <f>100*Comuni[[#This Row],[Popolazione2011]]/(SUMIFS($D$2:$D$7916,$B$2:$B$7916,"Piemonte"))</f>
        <v>2.7566983415812769E-2</v>
      </c>
      <c r="G344" t="b">
        <f>IF(Comuni[[#This Row],[Popolazione2011]]&gt;300000,"MAGGIORE")</f>
        <v>0</v>
      </c>
      <c r="H344">
        <f>100*Comuni[[#This Row],[Popolazione2011]]/(SUMIFS($D$2:$D$7916,$B$2:$B$7916,"Piemonte"))</f>
        <v>2.7566983415812769E-2</v>
      </c>
      <c r="I344" s="1" t="str">
        <f>_xlfn.XLOOKUP(Comuni[[#This Row],[Regione]],Ripartizione_geografica[Regione],Ripartizione_geografica[Ripartizione geografica],,0)</f>
        <v>Nord-ovest</v>
      </c>
      <c r="J344" s="1">
        <f>_xlfn.XLOOKUP(Comuni[[#This Row],[Regione]],Table_0[Regione],Table_0[Totale contagiati],,0)</f>
        <v>1792955</v>
      </c>
      <c r="K344" s="1">
        <f>_xlfn.XLOOKUP(Comuni[[#This Row],[Regione]],Table_0[Regione],Table_0[Guariti],,0)</f>
        <v>1725727</v>
      </c>
      <c r="L344" s="1">
        <f>_xlfn.XLOOKUP(Comuni[[#This Row],[Regione]],Table_0[Regione],Table_0[Deceduti],,0)</f>
        <v>13899</v>
      </c>
    </row>
    <row r="345" spans="1:12" x14ac:dyDescent="0.25">
      <c r="A345" s="1" t="s">
        <v>350</v>
      </c>
      <c r="B345" s="1" t="s">
        <v>8</v>
      </c>
      <c r="C345" s="1" t="s">
        <v>319</v>
      </c>
      <c r="D345">
        <v>550</v>
      </c>
      <c r="E345">
        <f>100*Comuni[[#This Row],[Popolazione2011]]/$D$7916</f>
        <v>9.5965698020899408E-4</v>
      </c>
      <c r="F345">
        <f>100*Comuni[[#This Row],[Popolazione2011]]/(SUMIFS($D$2:$D$7916,$B$2:$B$7916,"Piemonte"))</f>
        <v>1.260335900141066E-2</v>
      </c>
      <c r="G345" t="b">
        <f>IF(Comuni[[#This Row],[Popolazione2011]]&gt;300000,"MAGGIORE")</f>
        <v>0</v>
      </c>
      <c r="H345">
        <f>100*Comuni[[#This Row],[Popolazione2011]]/(SUMIFS($D$2:$D$7916,$B$2:$B$7916,"Piemonte"))</f>
        <v>1.260335900141066E-2</v>
      </c>
      <c r="I345" s="1" t="str">
        <f>_xlfn.XLOOKUP(Comuni[[#This Row],[Regione]],Ripartizione_geografica[Regione],Ripartizione_geografica[Ripartizione geografica],,0)</f>
        <v>Nord-ovest</v>
      </c>
      <c r="J345" s="1">
        <f>_xlfn.XLOOKUP(Comuni[[#This Row],[Regione]],Table_0[Regione],Table_0[Totale contagiati],,0)</f>
        <v>1792955</v>
      </c>
      <c r="K345" s="1">
        <f>_xlfn.XLOOKUP(Comuni[[#This Row],[Regione]],Table_0[Regione],Table_0[Guariti],,0)</f>
        <v>1725727</v>
      </c>
      <c r="L345" s="1">
        <f>_xlfn.XLOOKUP(Comuni[[#This Row],[Regione]],Table_0[Regione],Table_0[Deceduti],,0)</f>
        <v>13899</v>
      </c>
    </row>
    <row r="346" spans="1:12" x14ac:dyDescent="0.25">
      <c r="A346" s="1" t="s">
        <v>351</v>
      </c>
      <c r="B346" s="1" t="s">
        <v>8</v>
      </c>
      <c r="C346" s="1" t="s">
        <v>319</v>
      </c>
      <c r="D346">
        <v>8272</v>
      </c>
      <c r="E346">
        <f>100*Comuni[[#This Row],[Popolazione2011]]/$D$7916</f>
        <v>1.4433240982343271E-2</v>
      </c>
      <c r="F346">
        <f>100*Comuni[[#This Row],[Popolazione2011]]/(SUMIFS($D$2:$D$7916,$B$2:$B$7916,"Piemonte"))</f>
        <v>0.18955451938121631</v>
      </c>
      <c r="G346" t="b">
        <f>IF(Comuni[[#This Row],[Popolazione2011]]&gt;300000,"MAGGIORE")</f>
        <v>0</v>
      </c>
      <c r="H346">
        <f>100*Comuni[[#This Row],[Popolazione2011]]/(SUMIFS($D$2:$D$7916,$B$2:$B$7916,"Piemonte"))</f>
        <v>0.18955451938121631</v>
      </c>
      <c r="I346" s="1" t="str">
        <f>_xlfn.XLOOKUP(Comuni[[#This Row],[Regione]],Ripartizione_geografica[Regione],Ripartizione_geografica[Ripartizione geografica],,0)</f>
        <v>Nord-ovest</v>
      </c>
      <c r="J346" s="1">
        <f>_xlfn.XLOOKUP(Comuni[[#This Row],[Regione]],Table_0[Regione],Table_0[Totale contagiati],,0)</f>
        <v>1792955</v>
      </c>
      <c r="K346" s="1">
        <f>_xlfn.XLOOKUP(Comuni[[#This Row],[Regione]],Table_0[Regione],Table_0[Guariti],,0)</f>
        <v>1725727</v>
      </c>
      <c r="L346" s="1">
        <f>_xlfn.XLOOKUP(Comuni[[#This Row],[Regione]],Table_0[Regione],Table_0[Deceduti],,0)</f>
        <v>13899</v>
      </c>
    </row>
    <row r="347" spans="1:12" x14ac:dyDescent="0.25">
      <c r="A347" s="1" t="s">
        <v>352</v>
      </c>
      <c r="B347" s="1" t="s">
        <v>8</v>
      </c>
      <c r="C347" s="1" t="s">
        <v>319</v>
      </c>
      <c r="D347">
        <v>899</v>
      </c>
      <c r="E347">
        <f>100*Comuni[[#This Row],[Popolazione2011]]/$D$7916</f>
        <v>1.5686029549234286E-3</v>
      </c>
      <c r="F347">
        <f>100*Comuni[[#This Row],[Popolazione2011]]/(SUMIFS($D$2:$D$7916,$B$2:$B$7916,"Piemonte"))</f>
        <v>2.0600763167760331E-2</v>
      </c>
      <c r="G347" t="b">
        <f>IF(Comuni[[#This Row],[Popolazione2011]]&gt;300000,"MAGGIORE")</f>
        <v>0</v>
      </c>
      <c r="H347">
        <f>100*Comuni[[#This Row],[Popolazione2011]]/(SUMIFS($D$2:$D$7916,$B$2:$B$7916,"Piemonte"))</f>
        <v>2.0600763167760331E-2</v>
      </c>
      <c r="I347" s="1" t="str">
        <f>_xlfn.XLOOKUP(Comuni[[#This Row],[Regione]],Ripartizione_geografica[Regione],Ripartizione_geografica[Ripartizione geografica],,0)</f>
        <v>Nord-ovest</v>
      </c>
      <c r="J347" s="1">
        <f>_xlfn.XLOOKUP(Comuni[[#This Row],[Regione]],Table_0[Regione],Table_0[Totale contagiati],,0)</f>
        <v>1792955</v>
      </c>
      <c r="K347" s="1">
        <f>_xlfn.XLOOKUP(Comuni[[#This Row],[Regione]],Table_0[Regione],Table_0[Guariti],,0)</f>
        <v>1725727</v>
      </c>
      <c r="L347" s="1">
        <f>_xlfn.XLOOKUP(Comuni[[#This Row],[Regione]],Table_0[Regione],Table_0[Deceduti],,0)</f>
        <v>13899</v>
      </c>
    </row>
    <row r="348" spans="1:12" x14ac:dyDescent="0.25">
      <c r="A348" s="1" t="s">
        <v>353</v>
      </c>
      <c r="B348" s="1" t="s">
        <v>8</v>
      </c>
      <c r="C348" s="1" t="s">
        <v>319</v>
      </c>
      <c r="D348">
        <v>382</v>
      </c>
      <c r="E348">
        <f>100*Comuni[[#This Row],[Popolazione2011]]/$D$7916</f>
        <v>6.6652539352697409E-4</v>
      </c>
      <c r="F348">
        <f>100*Comuni[[#This Row],[Popolazione2011]]/(SUMIFS($D$2:$D$7916,$B$2:$B$7916,"Piemonte"))</f>
        <v>8.7536057064343132E-3</v>
      </c>
      <c r="G348" t="b">
        <f>IF(Comuni[[#This Row],[Popolazione2011]]&gt;300000,"MAGGIORE")</f>
        <v>0</v>
      </c>
      <c r="H348">
        <f>100*Comuni[[#This Row],[Popolazione2011]]/(SUMIFS($D$2:$D$7916,$B$2:$B$7916,"Piemonte"))</f>
        <v>8.7536057064343132E-3</v>
      </c>
      <c r="I348" s="1" t="str">
        <f>_xlfn.XLOOKUP(Comuni[[#This Row],[Regione]],Ripartizione_geografica[Regione],Ripartizione_geografica[Ripartizione geografica],,0)</f>
        <v>Nord-ovest</v>
      </c>
      <c r="J348" s="1">
        <f>_xlfn.XLOOKUP(Comuni[[#This Row],[Regione]],Table_0[Regione],Table_0[Totale contagiati],,0)</f>
        <v>1792955</v>
      </c>
      <c r="K348" s="1">
        <f>_xlfn.XLOOKUP(Comuni[[#This Row],[Regione]],Table_0[Regione],Table_0[Guariti],,0)</f>
        <v>1725727</v>
      </c>
      <c r="L348" s="1">
        <f>_xlfn.XLOOKUP(Comuni[[#This Row],[Regione]],Table_0[Regione],Table_0[Deceduti],,0)</f>
        <v>13899</v>
      </c>
    </row>
    <row r="349" spans="1:12" x14ac:dyDescent="0.25">
      <c r="A349" s="1" t="s">
        <v>354</v>
      </c>
      <c r="B349" s="1" t="s">
        <v>8</v>
      </c>
      <c r="C349" s="1" t="s">
        <v>319</v>
      </c>
      <c r="D349">
        <v>340</v>
      </c>
      <c r="E349">
        <f>100*Comuni[[#This Row],[Popolazione2011]]/$D$7916</f>
        <v>5.9324249685646906E-4</v>
      </c>
      <c r="F349">
        <f>100*Comuni[[#This Row],[Popolazione2011]]/(SUMIFS($D$2:$D$7916,$B$2:$B$7916,"Piemonte"))</f>
        <v>7.7911673826902257E-3</v>
      </c>
      <c r="G349" t="b">
        <f>IF(Comuni[[#This Row],[Popolazione2011]]&gt;300000,"MAGGIORE")</f>
        <v>0</v>
      </c>
      <c r="H349">
        <f>100*Comuni[[#This Row],[Popolazione2011]]/(SUMIFS($D$2:$D$7916,$B$2:$B$7916,"Piemonte"))</f>
        <v>7.7911673826902257E-3</v>
      </c>
      <c r="I349" s="1" t="str">
        <f>_xlfn.XLOOKUP(Comuni[[#This Row],[Regione]],Ripartizione_geografica[Regione],Ripartizione_geografica[Ripartizione geografica],,0)</f>
        <v>Nord-ovest</v>
      </c>
      <c r="J349" s="1">
        <f>_xlfn.XLOOKUP(Comuni[[#This Row],[Regione]],Table_0[Regione],Table_0[Totale contagiati],,0)</f>
        <v>1792955</v>
      </c>
      <c r="K349" s="1">
        <f>_xlfn.XLOOKUP(Comuni[[#This Row],[Regione]],Table_0[Regione],Table_0[Guariti],,0)</f>
        <v>1725727</v>
      </c>
      <c r="L349" s="1">
        <f>_xlfn.XLOOKUP(Comuni[[#This Row],[Regione]],Table_0[Regione],Table_0[Deceduti],,0)</f>
        <v>13899</v>
      </c>
    </row>
    <row r="350" spans="1:12" x14ac:dyDescent="0.25">
      <c r="A350" s="1" t="s">
        <v>355</v>
      </c>
      <c r="B350" s="1" t="s">
        <v>8</v>
      </c>
      <c r="C350" s="1" t="s">
        <v>319</v>
      </c>
      <c r="D350">
        <v>546</v>
      </c>
      <c r="E350">
        <f>100*Comuni[[#This Row],[Popolazione2011]]/$D$7916</f>
        <v>9.52677656716565E-4</v>
      </c>
      <c r="F350">
        <f>100*Comuni[[#This Row],[Popolazione2011]]/(SUMIFS($D$2:$D$7916,$B$2:$B$7916,"Piemonte"))</f>
        <v>1.2511698208673127E-2</v>
      </c>
      <c r="G350" t="b">
        <f>IF(Comuni[[#This Row],[Popolazione2011]]&gt;300000,"MAGGIORE")</f>
        <v>0</v>
      </c>
      <c r="H350">
        <f>100*Comuni[[#This Row],[Popolazione2011]]/(SUMIFS($D$2:$D$7916,$B$2:$B$7916,"Piemonte"))</f>
        <v>1.2511698208673127E-2</v>
      </c>
      <c r="I350" s="1" t="str">
        <f>_xlfn.XLOOKUP(Comuni[[#This Row],[Regione]],Ripartizione_geografica[Regione],Ripartizione_geografica[Ripartizione geografica],,0)</f>
        <v>Nord-ovest</v>
      </c>
      <c r="J350" s="1">
        <f>_xlfn.XLOOKUP(Comuni[[#This Row],[Regione]],Table_0[Regione],Table_0[Totale contagiati],,0)</f>
        <v>1792955</v>
      </c>
      <c r="K350" s="1">
        <f>_xlfn.XLOOKUP(Comuni[[#This Row],[Regione]],Table_0[Regione],Table_0[Guariti],,0)</f>
        <v>1725727</v>
      </c>
      <c r="L350" s="1">
        <f>_xlfn.XLOOKUP(Comuni[[#This Row],[Regione]],Table_0[Regione],Table_0[Deceduti],,0)</f>
        <v>13899</v>
      </c>
    </row>
    <row r="351" spans="1:12" x14ac:dyDescent="0.25">
      <c r="A351" s="1" t="s">
        <v>356</v>
      </c>
      <c r="B351" s="1" t="s">
        <v>8</v>
      </c>
      <c r="C351" s="1" t="s">
        <v>319</v>
      </c>
      <c r="D351">
        <v>878</v>
      </c>
      <c r="E351">
        <f>100*Comuni[[#This Row],[Popolazione2011]]/$D$7916</f>
        <v>1.531961506588176E-3</v>
      </c>
      <c r="F351">
        <f>100*Comuni[[#This Row],[Popolazione2011]]/(SUMIFS($D$2:$D$7916,$B$2:$B$7916,"Piemonte"))</f>
        <v>2.0119544005888289E-2</v>
      </c>
      <c r="G351" t="b">
        <f>IF(Comuni[[#This Row],[Popolazione2011]]&gt;300000,"MAGGIORE")</f>
        <v>0</v>
      </c>
      <c r="H351">
        <f>100*Comuni[[#This Row],[Popolazione2011]]/(SUMIFS($D$2:$D$7916,$B$2:$B$7916,"Piemonte"))</f>
        <v>2.0119544005888289E-2</v>
      </c>
      <c r="I351" s="1" t="str">
        <f>_xlfn.XLOOKUP(Comuni[[#This Row],[Regione]],Ripartizione_geografica[Regione],Ripartizione_geografica[Ripartizione geografica],,0)</f>
        <v>Nord-ovest</v>
      </c>
      <c r="J351" s="1">
        <f>_xlfn.XLOOKUP(Comuni[[#This Row],[Regione]],Table_0[Regione],Table_0[Totale contagiati],,0)</f>
        <v>1792955</v>
      </c>
      <c r="K351" s="1">
        <f>_xlfn.XLOOKUP(Comuni[[#This Row],[Regione]],Table_0[Regione],Table_0[Guariti],,0)</f>
        <v>1725727</v>
      </c>
      <c r="L351" s="1">
        <f>_xlfn.XLOOKUP(Comuni[[#This Row],[Regione]],Table_0[Regione],Table_0[Deceduti],,0)</f>
        <v>13899</v>
      </c>
    </row>
    <row r="352" spans="1:12" x14ac:dyDescent="0.25">
      <c r="A352" s="1" t="s">
        <v>357</v>
      </c>
      <c r="B352" s="1" t="s">
        <v>8</v>
      </c>
      <c r="C352" s="1" t="s">
        <v>319</v>
      </c>
      <c r="D352">
        <v>579</v>
      </c>
      <c r="E352">
        <f>100*Comuni[[#This Row],[Popolazione2011]]/$D$7916</f>
        <v>1.0102570755291048E-3</v>
      </c>
      <c r="F352">
        <f>100*Comuni[[#This Row],[Popolazione2011]]/(SUMIFS($D$2:$D$7916,$B$2:$B$7916,"Piemonte"))</f>
        <v>1.3267899748757767E-2</v>
      </c>
      <c r="G352" t="b">
        <f>IF(Comuni[[#This Row],[Popolazione2011]]&gt;300000,"MAGGIORE")</f>
        <v>0</v>
      </c>
      <c r="H352">
        <f>100*Comuni[[#This Row],[Popolazione2011]]/(SUMIFS($D$2:$D$7916,$B$2:$B$7916,"Piemonte"))</f>
        <v>1.3267899748757767E-2</v>
      </c>
      <c r="I352" s="1" t="str">
        <f>_xlfn.XLOOKUP(Comuni[[#This Row],[Regione]],Ripartizione_geografica[Regione],Ripartizione_geografica[Ripartizione geografica],,0)</f>
        <v>Nord-ovest</v>
      </c>
      <c r="J352" s="1">
        <f>_xlfn.XLOOKUP(Comuni[[#This Row],[Regione]],Table_0[Regione],Table_0[Totale contagiati],,0)</f>
        <v>1792955</v>
      </c>
      <c r="K352" s="1">
        <f>_xlfn.XLOOKUP(Comuni[[#This Row],[Regione]],Table_0[Regione],Table_0[Guariti],,0)</f>
        <v>1725727</v>
      </c>
      <c r="L352" s="1">
        <f>_xlfn.XLOOKUP(Comuni[[#This Row],[Regione]],Table_0[Regione],Table_0[Deceduti],,0)</f>
        <v>13899</v>
      </c>
    </row>
    <row r="353" spans="1:12" x14ac:dyDescent="0.25">
      <c r="A353" s="1" t="s">
        <v>358</v>
      </c>
      <c r="B353" s="1" t="s">
        <v>8</v>
      </c>
      <c r="C353" s="1" t="s">
        <v>319</v>
      </c>
      <c r="D353">
        <v>4450</v>
      </c>
      <c r="E353">
        <f>100*Comuni[[#This Row],[Popolazione2011]]/$D$7916</f>
        <v>7.7644973853273156E-3</v>
      </c>
      <c r="F353">
        <f>100*Comuni[[#This Row],[Popolazione2011]]/(SUMIFS($D$2:$D$7916,$B$2:$B$7916,"Piemonte"))</f>
        <v>0.10197263192050443</v>
      </c>
      <c r="G353" t="b">
        <f>IF(Comuni[[#This Row],[Popolazione2011]]&gt;300000,"MAGGIORE")</f>
        <v>0</v>
      </c>
      <c r="H353">
        <f>100*Comuni[[#This Row],[Popolazione2011]]/(SUMIFS($D$2:$D$7916,$B$2:$B$7916,"Piemonte"))</f>
        <v>0.10197263192050443</v>
      </c>
      <c r="I353" s="1" t="str">
        <f>_xlfn.XLOOKUP(Comuni[[#This Row],[Regione]],Ripartizione_geografica[Regione],Ripartizione_geografica[Ripartizione geografica],,0)</f>
        <v>Nord-ovest</v>
      </c>
      <c r="J353" s="1">
        <f>_xlfn.XLOOKUP(Comuni[[#This Row],[Regione]],Table_0[Regione],Table_0[Totale contagiati],,0)</f>
        <v>1792955</v>
      </c>
      <c r="K353" s="1">
        <f>_xlfn.XLOOKUP(Comuni[[#This Row],[Regione]],Table_0[Regione],Table_0[Guariti],,0)</f>
        <v>1725727</v>
      </c>
      <c r="L353" s="1">
        <f>_xlfn.XLOOKUP(Comuni[[#This Row],[Regione]],Table_0[Regione],Table_0[Deceduti],,0)</f>
        <v>13899</v>
      </c>
    </row>
    <row r="354" spans="1:12" x14ac:dyDescent="0.25">
      <c r="A354" s="1" t="s">
        <v>359</v>
      </c>
      <c r="B354" s="1" t="s">
        <v>8</v>
      </c>
      <c r="C354" s="1" t="s">
        <v>319</v>
      </c>
      <c r="D354">
        <v>819</v>
      </c>
      <c r="E354">
        <f>100*Comuni[[#This Row],[Popolazione2011]]/$D$7916</f>
        <v>1.4290164850748477E-3</v>
      </c>
      <c r="F354">
        <f>100*Comuni[[#This Row],[Popolazione2011]]/(SUMIFS($D$2:$D$7916,$B$2:$B$7916,"Piemonte"))</f>
        <v>1.876754731300969E-2</v>
      </c>
      <c r="G354" t="b">
        <f>IF(Comuni[[#This Row],[Popolazione2011]]&gt;300000,"MAGGIORE")</f>
        <v>0</v>
      </c>
      <c r="H354">
        <f>100*Comuni[[#This Row],[Popolazione2011]]/(SUMIFS($D$2:$D$7916,$B$2:$B$7916,"Piemonte"))</f>
        <v>1.876754731300969E-2</v>
      </c>
      <c r="I354" s="1" t="str">
        <f>_xlfn.XLOOKUP(Comuni[[#This Row],[Regione]],Ripartizione_geografica[Regione],Ripartizione_geografica[Ripartizione geografica],,0)</f>
        <v>Nord-ovest</v>
      </c>
      <c r="J354" s="1">
        <f>_xlfn.XLOOKUP(Comuni[[#This Row],[Regione]],Table_0[Regione],Table_0[Totale contagiati],,0)</f>
        <v>1792955</v>
      </c>
      <c r="K354" s="1">
        <f>_xlfn.XLOOKUP(Comuni[[#This Row],[Regione]],Table_0[Regione],Table_0[Guariti],,0)</f>
        <v>1725727</v>
      </c>
      <c r="L354" s="1">
        <f>_xlfn.XLOOKUP(Comuni[[#This Row],[Regione]],Table_0[Regione],Table_0[Deceduti],,0)</f>
        <v>13899</v>
      </c>
    </row>
    <row r="355" spans="1:12" x14ac:dyDescent="0.25">
      <c r="A355" s="1" t="s">
        <v>360</v>
      </c>
      <c r="B355" s="1" t="s">
        <v>8</v>
      </c>
      <c r="C355" s="1" t="s">
        <v>319</v>
      </c>
      <c r="D355">
        <v>104</v>
      </c>
      <c r="E355">
        <f>100*Comuni[[#This Row],[Popolazione2011]]/$D$7916</f>
        <v>1.8146241080315524E-4</v>
      </c>
      <c r="F355">
        <f>100*Comuni[[#This Row],[Popolazione2011]]/(SUMIFS($D$2:$D$7916,$B$2:$B$7916,"Piemonte"))</f>
        <v>2.3831806111758338E-3</v>
      </c>
      <c r="G355" t="b">
        <f>IF(Comuni[[#This Row],[Popolazione2011]]&gt;300000,"MAGGIORE")</f>
        <v>0</v>
      </c>
      <c r="H355">
        <f>100*Comuni[[#This Row],[Popolazione2011]]/(SUMIFS($D$2:$D$7916,$B$2:$B$7916,"Piemonte"))</f>
        <v>2.3831806111758338E-3</v>
      </c>
      <c r="I355" s="1" t="str">
        <f>_xlfn.XLOOKUP(Comuni[[#This Row],[Regione]],Ripartizione_geografica[Regione],Ripartizione_geografica[Ripartizione geografica],,0)</f>
        <v>Nord-ovest</v>
      </c>
      <c r="J355" s="1">
        <f>_xlfn.XLOOKUP(Comuni[[#This Row],[Regione]],Table_0[Regione],Table_0[Totale contagiati],,0)</f>
        <v>1792955</v>
      </c>
      <c r="K355" s="1">
        <f>_xlfn.XLOOKUP(Comuni[[#This Row],[Regione]],Table_0[Regione],Table_0[Guariti],,0)</f>
        <v>1725727</v>
      </c>
      <c r="L355" s="1">
        <f>_xlfn.XLOOKUP(Comuni[[#This Row],[Regione]],Table_0[Regione],Table_0[Deceduti],,0)</f>
        <v>13899</v>
      </c>
    </row>
    <row r="356" spans="1:12" x14ac:dyDescent="0.25">
      <c r="A356" s="1" t="s">
        <v>361</v>
      </c>
      <c r="B356" s="1" t="s">
        <v>8</v>
      </c>
      <c r="C356" s="1" t="s">
        <v>319</v>
      </c>
      <c r="D356">
        <v>1465</v>
      </c>
      <c r="E356">
        <f>100*Comuni[[#This Row],[Popolazione2011]]/$D$7916</f>
        <v>2.5561772291021389E-3</v>
      </c>
      <c r="F356">
        <f>100*Comuni[[#This Row],[Popolazione2011]]/(SUMIFS($D$2:$D$7916,$B$2:$B$7916,"Piemonte"))</f>
        <v>3.3570765340121121E-2</v>
      </c>
      <c r="G356" t="b">
        <f>IF(Comuni[[#This Row],[Popolazione2011]]&gt;300000,"MAGGIORE")</f>
        <v>0</v>
      </c>
      <c r="H356">
        <f>100*Comuni[[#This Row],[Popolazione2011]]/(SUMIFS($D$2:$D$7916,$B$2:$B$7916,"Piemonte"))</f>
        <v>3.3570765340121121E-2</v>
      </c>
      <c r="I356" s="1" t="str">
        <f>_xlfn.XLOOKUP(Comuni[[#This Row],[Regione]],Ripartizione_geografica[Regione],Ripartizione_geografica[Ripartizione geografica],,0)</f>
        <v>Nord-ovest</v>
      </c>
      <c r="J356" s="1">
        <f>_xlfn.XLOOKUP(Comuni[[#This Row],[Regione]],Table_0[Regione],Table_0[Totale contagiati],,0)</f>
        <v>1792955</v>
      </c>
      <c r="K356" s="1">
        <f>_xlfn.XLOOKUP(Comuni[[#This Row],[Regione]],Table_0[Regione],Table_0[Guariti],,0)</f>
        <v>1725727</v>
      </c>
      <c r="L356" s="1">
        <f>_xlfn.XLOOKUP(Comuni[[#This Row],[Regione]],Table_0[Regione],Table_0[Deceduti],,0)</f>
        <v>13899</v>
      </c>
    </row>
    <row r="357" spans="1:12" x14ac:dyDescent="0.25">
      <c r="A357" s="1" t="s">
        <v>362</v>
      </c>
      <c r="B357" s="1" t="s">
        <v>8</v>
      </c>
      <c r="C357" s="1" t="s">
        <v>319</v>
      </c>
      <c r="D357">
        <v>804</v>
      </c>
      <c r="E357">
        <f>100*Comuni[[#This Row],[Popolazione2011]]/$D$7916</f>
        <v>1.4028440219782386E-3</v>
      </c>
      <c r="F357">
        <f>100*Comuni[[#This Row],[Popolazione2011]]/(SUMIFS($D$2:$D$7916,$B$2:$B$7916,"Piemonte"))</f>
        <v>1.8423819340243945E-2</v>
      </c>
      <c r="G357" t="b">
        <f>IF(Comuni[[#This Row],[Popolazione2011]]&gt;300000,"MAGGIORE")</f>
        <v>0</v>
      </c>
      <c r="H357">
        <f>100*Comuni[[#This Row],[Popolazione2011]]/(SUMIFS($D$2:$D$7916,$B$2:$B$7916,"Piemonte"))</f>
        <v>1.8423819340243945E-2</v>
      </c>
      <c r="I357" s="1" t="str">
        <f>_xlfn.XLOOKUP(Comuni[[#This Row],[Regione]],Ripartizione_geografica[Regione],Ripartizione_geografica[Ripartizione geografica],,0)</f>
        <v>Nord-ovest</v>
      </c>
      <c r="J357" s="1">
        <f>_xlfn.XLOOKUP(Comuni[[#This Row],[Regione]],Table_0[Regione],Table_0[Totale contagiati],,0)</f>
        <v>1792955</v>
      </c>
      <c r="K357" s="1">
        <f>_xlfn.XLOOKUP(Comuni[[#This Row],[Regione]],Table_0[Regione],Table_0[Guariti],,0)</f>
        <v>1725727</v>
      </c>
      <c r="L357" s="1">
        <f>_xlfn.XLOOKUP(Comuni[[#This Row],[Regione]],Table_0[Regione],Table_0[Deceduti],,0)</f>
        <v>13899</v>
      </c>
    </row>
    <row r="358" spans="1:12" x14ac:dyDescent="0.25">
      <c r="A358" s="1" t="s">
        <v>363</v>
      </c>
      <c r="B358" s="1" t="s">
        <v>8</v>
      </c>
      <c r="C358" s="1" t="s">
        <v>319</v>
      </c>
      <c r="D358">
        <v>754</v>
      </c>
      <c r="E358">
        <f>100*Comuni[[#This Row],[Popolazione2011]]/$D$7916</f>
        <v>1.3156024783228756E-3</v>
      </c>
      <c r="F358">
        <f>100*Comuni[[#This Row],[Popolazione2011]]/(SUMIFS($D$2:$D$7916,$B$2:$B$7916,"Piemonte"))</f>
        <v>1.7278059431024794E-2</v>
      </c>
      <c r="G358" t="b">
        <f>IF(Comuni[[#This Row],[Popolazione2011]]&gt;300000,"MAGGIORE")</f>
        <v>0</v>
      </c>
      <c r="H358">
        <f>100*Comuni[[#This Row],[Popolazione2011]]/(SUMIFS($D$2:$D$7916,$B$2:$B$7916,"Piemonte"))</f>
        <v>1.7278059431024794E-2</v>
      </c>
      <c r="I358" s="1" t="str">
        <f>_xlfn.XLOOKUP(Comuni[[#This Row],[Regione]],Ripartizione_geografica[Regione],Ripartizione_geografica[Ripartizione geografica],,0)</f>
        <v>Nord-ovest</v>
      </c>
      <c r="J358" s="1">
        <f>_xlfn.XLOOKUP(Comuni[[#This Row],[Regione]],Table_0[Regione],Table_0[Totale contagiati],,0)</f>
        <v>1792955</v>
      </c>
      <c r="K358" s="1">
        <f>_xlfn.XLOOKUP(Comuni[[#This Row],[Regione]],Table_0[Regione],Table_0[Guariti],,0)</f>
        <v>1725727</v>
      </c>
      <c r="L358" s="1">
        <f>_xlfn.XLOOKUP(Comuni[[#This Row],[Regione]],Table_0[Regione],Table_0[Deceduti],,0)</f>
        <v>13899</v>
      </c>
    </row>
    <row r="359" spans="1:12" x14ac:dyDescent="0.25">
      <c r="A359" s="1" t="s">
        <v>364</v>
      </c>
      <c r="B359" s="1" t="s">
        <v>8</v>
      </c>
      <c r="C359" s="1" t="s">
        <v>319</v>
      </c>
      <c r="D359">
        <v>252</v>
      </c>
      <c r="E359">
        <f>100*Comuni[[#This Row],[Popolazione2011]]/$D$7916</f>
        <v>4.3969738002303004E-4</v>
      </c>
      <c r="F359">
        <f>100*Comuni[[#This Row],[Popolazione2011]]/(SUMIFS($D$2:$D$7916,$B$2:$B$7916,"Piemonte"))</f>
        <v>5.7746299424645204E-3</v>
      </c>
      <c r="G359" t="b">
        <f>IF(Comuni[[#This Row],[Popolazione2011]]&gt;300000,"MAGGIORE")</f>
        <v>0</v>
      </c>
      <c r="H359">
        <f>100*Comuni[[#This Row],[Popolazione2011]]/(SUMIFS($D$2:$D$7916,$B$2:$B$7916,"Piemonte"))</f>
        <v>5.7746299424645204E-3</v>
      </c>
      <c r="I359" s="1" t="str">
        <f>_xlfn.XLOOKUP(Comuni[[#This Row],[Regione]],Ripartizione_geografica[Regione],Ripartizione_geografica[Ripartizione geografica],,0)</f>
        <v>Nord-ovest</v>
      </c>
      <c r="J359" s="1">
        <f>_xlfn.XLOOKUP(Comuni[[#This Row],[Regione]],Table_0[Regione],Table_0[Totale contagiati],,0)</f>
        <v>1792955</v>
      </c>
      <c r="K359" s="1">
        <f>_xlfn.XLOOKUP(Comuni[[#This Row],[Regione]],Table_0[Regione],Table_0[Guariti],,0)</f>
        <v>1725727</v>
      </c>
      <c r="L359" s="1">
        <f>_xlfn.XLOOKUP(Comuni[[#This Row],[Regione]],Table_0[Regione],Table_0[Deceduti],,0)</f>
        <v>13899</v>
      </c>
    </row>
    <row r="360" spans="1:12" x14ac:dyDescent="0.25">
      <c r="A360" s="1" t="s">
        <v>365</v>
      </c>
      <c r="B360" s="1" t="s">
        <v>8</v>
      </c>
      <c r="C360" s="1" t="s">
        <v>319</v>
      </c>
      <c r="D360">
        <v>1292</v>
      </c>
      <c r="E360">
        <f>100*Comuni[[#This Row],[Popolazione2011]]/$D$7916</f>
        <v>2.2543214880545825E-3</v>
      </c>
      <c r="F360">
        <f>100*Comuni[[#This Row],[Popolazione2011]]/(SUMIFS($D$2:$D$7916,$B$2:$B$7916,"Piemonte"))</f>
        <v>2.9606436054222859E-2</v>
      </c>
      <c r="G360" t="b">
        <f>IF(Comuni[[#This Row],[Popolazione2011]]&gt;300000,"MAGGIORE")</f>
        <v>0</v>
      </c>
      <c r="H360">
        <f>100*Comuni[[#This Row],[Popolazione2011]]/(SUMIFS($D$2:$D$7916,$B$2:$B$7916,"Piemonte"))</f>
        <v>2.9606436054222859E-2</v>
      </c>
      <c r="I360" s="1" t="str">
        <f>_xlfn.XLOOKUP(Comuni[[#This Row],[Regione]],Ripartizione_geografica[Regione],Ripartizione_geografica[Ripartizione geografica],,0)</f>
        <v>Nord-ovest</v>
      </c>
      <c r="J360" s="1">
        <f>_xlfn.XLOOKUP(Comuni[[#This Row],[Regione]],Table_0[Regione],Table_0[Totale contagiati],,0)</f>
        <v>1792955</v>
      </c>
      <c r="K360" s="1">
        <f>_xlfn.XLOOKUP(Comuni[[#This Row],[Regione]],Table_0[Regione],Table_0[Guariti],,0)</f>
        <v>1725727</v>
      </c>
      <c r="L360" s="1">
        <f>_xlfn.XLOOKUP(Comuni[[#This Row],[Regione]],Table_0[Regione],Table_0[Deceduti],,0)</f>
        <v>13899</v>
      </c>
    </row>
    <row r="361" spans="1:12" x14ac:dyDescent="0.25">
      <c r="A361" s="1" t="s">
        <v>366</v>
      </c>
      <c r="B361" s="1" t="s">
        <v>8</v>
      </c>
      <c r="C361" s="1" t="s">
        <v>319</v>
      </c>
      <c r="D361">
        <v>321</v>
      </c>
      <c r="E361">
        <f>100*Comuni[[#This Row],[Popolazione2011]]/$D$7916</f>
        <v>5.6009071026743109E-4</v>
      </c>
      <c r="F361">
        <f>100*Comuni[[#This Row],[Popolazione2011]]/(SUMIFS($D$2:$D$7916,$B$2:$B$7916,"Piemonte"))</f>
        <v>7.3557786171869486E-3</v>
      </c>
      <c r="G361" t="b">
        <f>IF(Comuni[[#This Row],[Popolazione2011]]&gt;300000,"MAGGIORE")</f>
        <v>0</v>
      </c>
      <c r="H361">
        <f>100*Comuni[[#This Row],[Popolazione2011]]/(SUMIFS($D$2:$D$7916,$B$2:$B$7916,"Piemonte"))</f>
        <v>7.3557786171869486E-3</v>
      </c>
      <c r="I361" s="1" t="str">
        <f>_xlfn.XLOOKUP(Comuni[[#This Row],[Regione]],Ripartizione_geografica[Regione],Ripartizione_geografica[Ripartizione geografica],,0)</f>
        <v>Nord-ovest</v>
      </c>
      <c r="J361" s="1">
        <f>_xlfn.XLOOKUP(Comuni[[#This Row],[Regione]],Table_0[Regione],Table_0[Totale contagiati],,0)</f>
        <v>1792955</v>
      </c>
      <c r="K361" s="1">
        <f>_xlfn.XLOOKUP(Comuni[[#This Row],[Regione]],Table_0[Regione],Table_0[Guariti],,0)</f>
        <v>1725727</v>
      </c>
      <c r="L361" s="1">
        <f>_xlfn.XLOOKUP(Comuni[[#This Row],[Regione]],Table_0[Regione],Table_0[Deceduti],,0)</f>
        <v>13899</v>
      </c>
    </row>
    <row r="362" spans="1:12" x14ac:dyDescent="0.25">
      <c r="A362" s="1" t="s">
        <v>367</v>
      </c>
      <c r="B362" s="1" t="s">
        <v>8</v>
      </c>
      <c r="C362" s="1" t="s">
        <v>319</v>
      </c>
      <c r="D362">
        <v>1346</v>
      </c>
      <c r="E362">
        <f>100*Comuni[[#This Row],[Popolazione2011]]/$D$7916</f>
        <v>2.3485423552023748E-3</v>
      </c>
      <c r="F362">
        <f>100*Comuni[[#This Row],[Popolazione2011]]/(SUMIFS($D$2:$D$7916,$B$2:$B$7916,"Piemonte"))</f>
        <v>3.0843856756179542E-2</v>
      </c>
      <c r="G362" t="b">
        <f>IF(Comuni[[#This Row],[Popolazione2011]]&gt;300000,"MAGGIORE")</f>
        <v>0</v>
      </c>
      <c r="H362">
        <f>100*Comuni[[#This Row],[Popolazione2011]]/(SUMIFS($D$2:$D$7916,$B$2:$B$7916,"Piemonte"))</f>
        <v>3.0843856756179542E-2</v>
      </c>
      <c r="I362" s="1" t="str">
        <f>_xlfn.XLOOKUP(Comuni[[#This Row],[Regione]],Ripartizione_geografica[Regione],Ripartizione_geografica[Ripartizione geografica],,0)</f>
        <v>Nord-ovest</v>
      </c>
      <c r="J362" s="1">
        <f>_xlfn.XLOOKUP(Comuni[[#This Row],[Regione]],Table_0[Regione],Table_0[Totale contagiati],,0)</f>
        <v>1792955</v>
      </c>
      <c r="K362" s="1">
        <f>_xlfn.XLOOKUP(Comuni[[#This Row],[Regione]],Table_0[Regione],Table_0[Guariti],,0)</f>
        <v>1725727</v>
      </c>
      <c r="L362" s="1">
        <f>_xlfn.XLOOKUP(Comuni[[#This Row],[Regione]],Table_0[Regione],Table_0[Deceduti],,0)</f>
        <v>13899</v>
      </c>
    </row>
    <row r="363" spans="1:12" x14ac:dyDescent="0.25">
      <c r="A363" s="1" t="s">
        <v>368</v>
      </c>
      <c r="B363" s="1" t="s">
        <v>8</v>
      </c>
      <c r="C363" s="1" t="s">
        <v>319</v>
      </c>
      <c r="D363">
        <v>137</v>
      </c>
      <c r="E363">
        <f>100*Comuni[[#This Row],[Popolazione2011]]/$D$7916</f>
        <v>2.3904182961569488E-4</v>
      </c>
      <c r="F363">
        <f>100*Comuni[[#This Row],[Popolazione2011]]/(SUMIFS($D$2:$D$7916,$B$2:$B$7916,"Piemonte"))</f>
        <v>3.1393821512604734E-3</v>
      </c>
      <c r="G363" t="b">
        <f>IF(Comuni[[#This Row],[Popolazione2011]]&gt;300000,"MAGGIORE")</f>
        <v>0</v>
      </c>
      <c r="H363">
        <f>100*Comuni[[#This Row],[Popolazione2011]]/(SUMIFS($D$2:$D$7916,$B$2:$B$7916,"Piemonte"))</f>
        <v>3.1393821512604734E-3</v>
      </c>
      <c r="I363" s="1" t="str">
        <f>_xlfn.XLOOKUP(Comuni[[#This Row],[Regione]],Ripartizione_geografica[Regione],Ripartizione_geografica[Ripartizione geografica],,0)</f>
        <v>Nord-ovest</v>
      </c>
      <c r="J363" s="1">
        <f>_xlfn.XLOOKUP(Comuni[[#This Row],[Regione]],Table_0[Regione],Table_0[Totale contagiati],,0)</f>
        <v>1792955</v>
      </c>
      <c r="K363" s="1">
        <f>_xlfn.XLOOKUP(Comuni[[#This Row],[Regione]],Table_0[Regione],Table_0[Guariti],,0)</f>
        <v>1725727</v>
      </c>
      <c r="L363" s="1">
        <f>_xlfn.XLOOKUP(Comuni[[#This Row],[Regione]],Table_0[Regione],Table_0[Deceduti],,0)</f>
        <v>13899</v>
      </c>
    </row>
    <row r="364" spans="1:12" x14ac:dyDescent="0.25">
      <c r="A364" s="1" t="s">
        <v>369</v>
      </c>
      <c r="B364" s="1" t="s">
        <v>8</v>
      </c>
      <c r="C364" s="1" t="s">
        <v>319</v>
      </c>
      <c r="D364">
        <v>193</v>
      </c>
      <c r="E364">
        <f>100*Comuni[[#This Row],[Popolazione2011]]/$D$7916</f>
        <v>3.3675235850970158E-4</v>
      </c>
      <c r="F364">
        <f>100*Comuni[[#This Row],[Popolazione2011]]/(SUMIFS($D$2:$D$7916,$B$2:$B$7916,"Piemonte"))</f>
        <v>4.4226332495859227E-3</v>
      </c>
      <c r="G364" t="b">
        <f>IF(Comuni[[#This Row],[Popolazione2011]]&gt;300000,"MAGGIORE")</f>
        <v>0</v>
      </c>
      <c r="H364">
        <f>100*Comuni[[#This Row],[Popolazione2011]]/(SUMIFS($D$2:$D$7916,$B$2:$B$7916,"Piemonte"))</f>
        <v>4.4226332495859227E-3</v>
      </c>
      <c r="I364" s="1" t="str">
        <f>_xlfn.XLOOKUP(Comuni[[#This Row],[Regione]],Ripartizione_geografica[Regione],Ripartizione_geografica[Ripartizione geografica],,0)</f>
        <v>Nord-ovest</v>
      </c>
      <c r="J364" s="1">
        <f>_xlfn.XLOOKUP(Comuni[[#This Row],[Regione]],Table_0[Regione],Table_0[Totale contagiati],,0)</f>
        <v>1792955</v>
      </c>
      <c r="K364" s="1">
        <f>_xlfn.XLOOKUP(Comuni[[#This Row],[Regione]],Table_0[Regione],Table_0[Guariti],,0)</f>
        <v>1725727</v>
      </c>
      <c r="L364" s="1">
        <f>_xlfn.XLOOKUP(Comuni[[#This Row],[Regione]],Table_0[Regione],Table_0[Deceduti],,0)</f>
        <v>13899</v>
      </c>
    </row>
    <row r="365" spans="1:12" x14ac:dyDescent="0.25">
      <c r="A365" s="1" t="s">
        <v>370</v>
      </c>
      <c r="B365" s="1" t="s">
        <v>8</v>
      </c>
      <c r="C365" s="1" t="s">
        <v>319</v>
      </c>
      <c r="D365">
        <v>594</v>
      </c>
      <c r="E365">
        <f>100*Comuni[[#This Row],[Popolazione2011]]/$D$7916</f>
        <v>1.0364295386257136E-3</v>
      </c>
      <c r="F365">
        <f>100*Comuni[[#This Row],[Popolazione2011]]/(SUMIFS($D$2:$D$7916,$B$2:$B$7916,"Piemonte"))</f>
        <v>1.3611627721523512E-2</v>
      </c>
      <c r="G365" t="b">
        <f>IF(Comuni[[#This Row],[Popolazione2011]]&gt;300000,"MAGGIORE")</f>
        <v>0</v>
      </c>
      <c r="H365">
        <f>100*Comuni[[#This Row],[Popolazione2011]]/(SUMIFS($D$2:$D$7916,$B$2:$B$7916,"Piemonte"))</f>
        <v>1.3611627721523512E-2</v>
      </c>
      <c r="I365" s="1" t="str">
        <f>_xlfn.XLOOKUP(Comuni[[#This Row],[Regione]],Ripartizione_geografica[Regione],Ripartizione_geografica[Ripartizione geografica],,0)</f>
        <v>Nord-ovest</v>
      </c>
      <c r="J365" s="1">
        <f>_xlfn.XLOOKUP(Comuni[[#This Row],[Regione]],Table_0[Regione],Table_0[Totale contagiati],,0)</f>
        <v>1792955</v>
      </c>
      <c r="K365" s="1">
        <f>_xlfn.XLOOKUP(Comuni[[#This Row],[Regione]],Table_0[Regione],Table_0[Guariti],,0)</f>
        <v>1725727</v>
      </c>
      <c r="L365" s="1">
        <f>_xlfn.XLOOKUP(Comuni[[#This Row],[Regione]],Table_0[Regione],Table_0[Deceduti],,0)</f>
        <v>13899</v>
      </c>
    </row>
    <row r="366" spans="1:12" x14ac:dyDescent="0.25">
      <c r="A366" s="1" t="s">
        <v>371</v>
      </c>
      <c r="B366" s="1" t="s">
        <v>8</v>
      </c>
      <c r="C366" s="1" t="s">
        <v>319</v>
      </c>
      <c r="D366">
        <v>672</v>
      </c>
      <c r="E366">
        <f>100*Comuni[[#This Row],[Popolazione2011]]/$D$7916</f>
        <v>1.17252634672808E-3</v>
      </c>
      <c r="F366">
        <f>100*Comuni[[#This Row],[Popolazione2011]]/(SUMIFS($D$2:$D$7916,$B$2:$B$7916,"Piemonte"))</f>
        <v>1.5399013179905387E-2</v>
      </c>
      <c r="G366" t="b">
        <f>IF(Comuni[[#This Row],[Popolazione2011]]&gt;300000,"MAGGIORE")</f>
        <v>0</v>
      </c>
      <c r="H366">
        <f>100*Comuni[[#This Row],[Popolazione2011]]/(SUMIFS($D$2:$D$7916,$B$2:$B$7916,"Piemonte"))</f>
        <v>1.5399013179905387E-2</v>
      </c>
      <c r="I366" s="1" t="str">
        <f>_xlfn.XLOOKUP(Comuni[[#This Row],[Regione]],Ripartizione_geografica[Regione],Ripartizione_geografica[Ripartizione geografica],,0)</f>
        <v>Nord-ovest</v>
      </c>
      <c r="J366" s="1">
        <f>_xlfn.XLOOKUP(Comuni[[#This Row],[Regione]],Table_0[Regione],Table_0[Totale contagiati],,0)</f>
        <v>1792955</v>
      </c>
      <c r="K366" s="1">
        <f>_xlfn.XLOOKUP(Comuni[[#This Row],[Regione]],Table_0[Regione],Table_0[Guariti],,0)</f>
        <v>1725727</v>
      </c>
      <c r="L366" s="1">
        <f>_xlfn.XLOOKUP(Comuni[[#This Row],[Regione]],Table_0[Regione],Table_0[Deceduti],,0)</f>
        <v>13899</v>
      </c>
    </row>
    <row r="367" spans="1:12" x14ac:dyDescent="0.25">
      <c r="A367" s="1" t="s">
        <v>372</v>
      </c>
      <c r="B367" s="1" t="s">
        <v>8</v>
      </c>
      <c r="C367" s="1" t="s">
        <v>319</v>
      </c>
      <c r="D367">
        <v>4246</v>
      </c>
      <c r="E367">
        <f>100*Comuni[[#This Row],[Popolazione2011]]/$D$7916</f>
        <v>7.4085518872134349E-3</v>
      </c>
      <c r="F367">
        <f>100*Comuni[[#This Row],[Popolazione2011]]/(SUMIFS($D$2:$D$7916,$B$2:$B$7916,"Piemonte"))</f>
        <v>9.7297931490890291E-2</v>
      </c>
      <c r="G367" t="b">
        <f>IF(Comuni[[#This Row],[Popolazione2011]]&gt;300000,"MAGGIORE")</f>
        <v>0</v>
      </c>
      <c r="H367">
        <f>100*Comuni[[#This Row],[Popolazione2011]]/(SUMIFS($D$2:$D$7916,$B$2:$B$7916,"Piemonte"))</f>
        <v>9.7297931490890291E-2</v>
      </c>
      <c r="I367" s="1" t="str">
        <f>_xlfn.XLOOKUP(Comuni[[#This Row],[Regione]],Ripartizione_geografica[Regione],Ripartizione_geografica[Ripartizione geografica],,0)</f>
        <v>Nord-ovest</v>
      </c>
      <c r="J367" s="1">
        <f>_xlfn.XLOOKUP(Comuni[[#This Row],[Regione]],Table_0[Regione],Table_0[Totale contagiati],,0)</f>
        <v>1792955</v>
      </c>
      <c r="K367" s="1">
        <f>_xlfn.XLOOKUP(Comuni[[#This Row],[Regione]],Table_0[Regione],Table_0[Guariti],,0)</f>
        <v>1725727</v>
      </c>
      <c r="L367" s="1">
        <f>_xlfn.XLOOKUP(Comuni[[#This Row],[Regione]],Table_0[Regione],Table_0[Deceduti],,0)</f>
        <v>13899</v>
      </c>
    </row>
    <row r="368" spans="1:12" x14ac:dyDescent="0.25">
      <c r="A368" s="1" t="s">
        <v>373</v>
      </c>
      <c r="B368" s="1" t="s">
        <v>8</v>
      </c>
      <c r="C368" s="1" t="s">
        <v>319</v>
      </c>
      <c r="D368">
        <v>400</v>
      </c>
      <c r="E368">
        <f>100*Comuni[[#This Row],[Popolazione2011]]/$D$7916</f>
        <v>6.9793234924290484E-4</v>
      </c>
      <c r="F368">
        <f>100*Comuni[[#This Row],[Popolazione2011]]/(SUMIFS($D$2:$D$7916,$B$2:$B$7916,"Piemonte"))</f>
        <v>9.1660792737532065E-3</v>
      </c>
      <c r="G368" t="b">
        <f>IF(Comuni[[#This Row],[Popolazione2011]]&gt;300000,"MAGGIORE")</f>
        <v>0</v>
      </c>
      <c r="H368">
        <f>100*Comuni[[#This Row],[Popolazione2011]]/(SUMIFS($D$2:$D$7916,$B$2:$B$7916,"Piemonte"))</f>
        <v>9.1660792737532065E-3</v>
      </c>
      <c r="I368" s="1" t="str">
        <f>_xlfn.XLOOKUP(Comuni[[#This Row],[Regione]],Ripartizione_geografica[Regione],Ripartizione_geografica[Ripartizione geografica],,0)</f>
        <v>Nord-ovest</v>
      </c>
      <c r="J368" s="1">
        <f>_xlfn.XLOOKUP(Comuni[[#This Row],[Regione]],Table_0[Regione],Table_0[Totale contagiati],,0)</f>
        <v>1792955</v>
      </c>
      <c r="K368" s="1">
        <f>_xlfn.XLOOKUP(Comuni[[#This Row],[Regione]],Table_0[Regione],Table_0[Guariti],,0)</f>
        <v>1725727</v>
      </c>
      <c r="L368" s="1">
        <f>_xlfn.XLOOKUP(Comuni[[#This Row],[Regione]],Table_0[Regione],Table_0[Deceduti],,0)</f>
        <v>13899</v>
      </c>
    </row>
    <row r="369" spans="1:12" x14ac:dyDescent="0.25">
      <c r="A369" s="1" t="s">
        <v>374</v>
      </c>
      <c r="B369" s="1" t="s">
        <v>8</v>
      </c>
      <c r="C369" s="1" t="s">
        <v>319</v>
      </c>
      <c r="D369">
        <v>66</v>
      </c>
      <c r="E369">
        <f>100*Comuni[[#This Row],[Popolazione2011]]/$D$7916</f>
        <v>1.1515883762507929E-4</v>
      </c>
      <c r="F369">
        <f>100*Comuni[[#This Row],[Popolazione2011]]/(SUMIFS($D$2:$D$7916,$B$2:$B$7916,"Piemonte"))</f>
        <v>1.5124030801692793E-3</v>
      </c>
      <c r="G369" t="b">
        <f>IF(Comuni[[#This Row],[Popolazione2011]]&gt;300000,"MAGGIORE")</f>
        <v>0</v>
      </c>
      <c r="H369">
        <f>100*Comuni[[#This Row],[Popolazione2011]]/(SUMIFS($D$2:$D$7916,$B$2:$B$7916,"Piemonte"))</f>
        <v>1.5124030801692793E-3</v>
      </c>
      <c r="I369" s="1" t="str">
        <f>_xlfn.XLOOKUP(Comuni[[#This Row],[Regione]],Ripartizione_geografica[Regione],Ripartizione_geografica[Ripartizione geografica],,0)</f>
        <v>Nord-ovest</v>
      </c>
      <c r="J369" s="1">
        <f>_xlfn.XLOOKUP(Comuni[[#This Row],[Regione]],Table_0[Regione],Table_0[Totale contagiati],,0)</f>
        <v>1792955</v>
      </c>
      <c r="K369" s="1">
        <f>_xlfn.XLOOKUP(Comuni[[#This Row],[Regione]],Table_0[Regione],Table_0[Guariti],,0)</f>
        <v>1725727</v>
      </c>
      <c r="L369" s="1">
        <f>_xlfn.XLOOKUP(Comuni[[#This Row],[Regione]],Table_0[Regione],Table_0[Deceduti],,0)</f>
        <v>13899</v>
      </c>
    </row>
    <row r="370" spans="1:12" x14ac:dyDescent="0.25">
      <c r="A370" s="1" t="s">
        <v>375</v>
      </c>
      <c r="B370" s="1" t="s">
        <v>8</v>
      </c>
      <c r="C370" s="1" t="s">
        <v>319</v>
      </c>
      <c r="D370">
        <v>137</v>
      </c>
      <c r="E370">
        <f>100*Comuni[[#This Row],[Popolazione2011]]/$D$7916</f>
        <v>2.3904182961569488E-4</v>
      </c>
      <c r="F370">
        <f>100*Comuni[[#This Row],[Popolazione2011]]/(SUMIFS($D$2:$D$7916,$B$2:$B$7916,"Piemonte"))</f>
        <v>3.1393821512604734E-3</v>
      </c>
      <c r="G370" t="b">
        <f>IF(Comuni[[#This Row],[Popolazione2011]]&gt;300000,"MAGGIORE")</f>
        <v>0</v>
      </c>
      <c r="H370">
        <f>100*Comuni[[#This Row],[Popolazione2011]]/(SUMIFS($D$2:$D$7916,$B$2:$B$7916,"Piemonte"))</f>
        <v>3.1393821512604734E-3</v>
      </c>
      <c r="I370" s="1" t="str">
        <f>_xlfn.XLOOKUP(Comuni[[#This Row],[Regione]],Ripartizione_geografica[Regione],Ripartizione_geografica[Ripartizione geografica],,0)</f>
        <v>Nord-ovest</v>
      </c>
      <c r="J370" s="1">
        <f>_xlfn.XLOOKUP(Comuni[[#This Row],[Regione]],Table_0[Regione],Table_0[Totale contagiati],,0)</f>
        <v>1792955</v>
      </c>
      <c r="K370" s="1">
        <f>_xlfn.XLOOKUP(Comuni[[#This Row],[Regione]],Table_0[Regione],Table_0[Guariti],,0)</f>
        <v>1725727</v>
      </c>
      <c r="L370" s="1">
        <f>_xlfn.XLOOKUP(Comuni[[#This Row],[Regione]],Table_0[Regione],Table_0[Deceduti],,0)</f>
        <v>13899</v>
      </c>
    </row>
    <row r="371" spans="1:12" x14ac:dyDescent="0.25">
      <c r="A371" s="1" t="s">
        <v>376</v>
      </c>
      <c r="B371" s="1" t="s">
        <v>8</v>
      </c>
      <c r="C371" s="1" t="s">
        <v>319</v>
      </c>
      <c r="D371">
        <v>469</v>
      </c>
      <c r="E371">
        <f>100*Comuni[[#This Row],[Popolazione2011]]/$D$7916</f>
        <v>8.1832567948730589E-4</v>
      </c>
      <c r="F371">
        <f>100*Comuni[[#This Row],[Popolazione2011]]/(SUMIFS($D$2:$D$7916,$B$2:$B$7916,"Piemonte"))</f>
        <v>1.0747227948475635E-2</v>
      </c>
      <c r="G371" t="b">
        <f>IF(Comuni[[#This Row],[Popolazione2011]]&gt;300000,"MAGGIORE")</f>
        <v>0</v>
      </c>
      <c r="H371">
        <f>100*Comuni[[#This Row],[Popolazione2011]]/(SUMIFS($D$2:$D$7916,$B$2:$B$7916,"Piemonte"))</f>
        <v>1.0747227948475635E-2</v>
      </c>
      <c r="I371" s="1" t="str">
        <f>_xlfn.XLOOKUP(Comuni[[#This Row],[Regione]],Ripartizione_geografica[Regione],Ripartizione_geografica[Ripartizione geografica],,0)</f>
        <v>Nord-ovest</v>
      </c>
      <c r="J371" s="1">
        <f>_xlfn.XLOOKUP(Comuni[[#This Row],[Regione]],Table_0[Regione],Table_0[Totale contagiati],,0)</f>
        <v>1792955</v>
      </c>
      <c r="K371" s="1">
        <f>_xlfn.XLOOKUP(Comuni[[#This Row],[Regione]],Table_0[Regione],Table_0[Guariti],,0)</f>
        <v>1725727</v>
      </c>
      <c r="L371" s="1">
        <f>_xlfn.XLOOKUP(Comuni[[#This Row],[Regione]],Table_0[Regione],Table_0[Deceduti],,0)</f>
        <v>13899</v>
      </c>
    </row>
    <row r="372" spans="1:12" x14ac:dyDescent="0.25">
      <c r="A372" s="1" t="s">
        <v>377</v>
      </c>
      <c r="B372" s="1" t="s">
        <v>8</v>
      </c>
      <c r="C372" s="1" t="s">
        <v>319</v>
      </c>
      <c r="D372">
        <v>2465</v>
      </c>
      <c r="E372">
        <f>100*Comuni[[#This Row],[Popolazione2011]]/$D$7916</f>
        <v>4.3010081022094009E-3</v>
      </c>
      <c r="F372">
        <f>100*Comuni[[#This Row],[Popolazione2011]]/(SUMIFS($D$2:$D$7916,$B$2:$B$7916,"Piemonte"))</f>
        <v>5.6485963524504135E-2</v>
      </c>
      <c r="G372" t="b">
        <f>IF(Comuni[[#This Row],[Popolazione2011]]&gt;300000,"MAGGIORE")</f>
        <v>0</v>
      </c>
      <c r="H372">
        <f>100*Comuni[[#This Row],[Popolazione2011]]/(SUMIFS($D$2:$D$7916,$B$2:$B$7916,"Piemonte"))</f>
        <v>5.6485963524504135E-2</v>
      </c>
      <c r="I372" s="1" t="str">
        <f>_xlfn.XLOOKUP(Comuni[[#This Row],[Regione]],Ripartizione_geografica[Regione],Ripartizione_geografica[Ripartizione geografica],,0)</f>
        <v>Nord-ovest</v>
      </c>
      <c r="J372" s="1">
        <f>_xlfn.XLOOKUP(Comuni[[#This Row],[Regione]],Table_0[Regione],Table_0[Totale contagiati],,0)</f>
        <v>1792955</v>
      </c>
      <c r="K372" s="1">
        <f>_xlfn.XLOOKUP(Comuni[[#This Row],[Regione]],Table_0[Regione],Table_0[Guariti],,0)</f>
        <v>1725727</v>
      </c>
      <c r="L372" s="1">
        <f>_xlfn.XLOOKUP(Comuni[[#This Row],[Regione]],Table_0[Regione],Table_0[Deceduti],,0)</f>
        <v>13899</v>
      </c>
    </row>
    <row r="373" spans="1:12" x14ac:dyDescent="0.25">
      <c r="A373" s="1" t="s">
        <v>378</v>
      </c>
      <c r="B373" s="1" t="s">
        <v>8</v>
      </c>
      <c r="C373" s="1" t="s">
        <v>319</v>
      </c>
      <c r="D373">
        <v>580</v>
      </c>
      <c r="E373">
        <f>100*Comuni[[#This Row],[Popolazione2011]]/$D$7916</f>
        <v>1.012001906402212E-3</v>
      </c>
      <c r="F373">
        <f>100*Comuni[[#This Row],[Popolazione2011]]/(SUMIFS($D$2:$D$7916,$B$2:$B$7916,"Piemonte"))</f>
        <v>1.3290814946942149E-2</v>
      </c>
      <c r="G373" t="b">
        <f>IF(Comuni[[#This Row],[Popolazione2011]]&gt;300000,"MAGGIORE")</f>
        <v>0</v>
      </c>
      <c r="H373">
        <f>100*Comuni[[#This Row],[Popolazione2011]]/(SUMIFS($D$2:$D$7916,$B$2:$B$7916,"Piemonte"))</f>
        <v>1.3290814946942149E-2</v>
      </c>
      <c r="I373" s="1" t="str">
        <f>_xlfn.XLOOKUP(Comuni[[#This Row],[Regione]],Ripartizione_geografica[Regione],Ripartizione_geografica[Ripartizione geografica],,0)</f>
        <v>Nord-ovest</v>
      </c>
      <c r="J373" s="1">
        <f>_xlfn.XLOOKUP(Comuni[[#This Row],[Regione]],Table_0[Regione],Table_0[Totale contagiati],,0)</f>
        <v>1792955</v>
      </c>
      <c r="K373" s="1">
        <f>_xlfn.XLOOKUP(Comuni[[#This Row],[Regione]],Table_0[Regione],Table_0[Guariti],,0)</f>
        <v>1725727</v>
      </c>
      <c r="L373" s="1">
        <f>_xlfn.XLOOKUP(Comuni[[#This Row],[Regione]],Table_0[Regione],Table_0[Deceduti],,0)</f>
        <v>13899</v>
      </c>
    </row>
    <row r="374" spans="1:12" x14ac:dyDescent="0.25">
      <c r="A374" s="1" t="s">
        <v>379</v>
      </c>
      <c r="B374" s="1" t="s">
        <v>8</v>
      </c>
      <c r="C374" s="1" t="s">
        <v>319</v>
      </c>
      <c r="D374">
        <v>194</v>
      </c>
      <c r="E374">
        <f>100*Comuni[[#This Row],[Popolazione2011]]/$D$7916</f>
        <v>3.384971893828088E-4</v>
      </c>
      <c r="F374">
        <f>100*Comuni[[#This Row],[Popolazione2011]]/(SUMIFS($D$2:$D$7916,$B$2:$B$7916,"Piemonte"))</f>
        <v>4.4455484477703058E-3</v>
      </c>
      <c r="G374" t="b">
        <f>IF(Comuni[[#This Row],[Popolazione2011]]&gt;300000,"MAGGIORE")</f>
        <v>0</v>
      </c>
      <c r="H374">
        <f>100*Comuni[[#This Row],[Popolazione2011]]/(SUMIFS($D$2:$D$7916,$B$2:$B$7916,"Piemonte"))</f>
        <v>4.4455484477703058E-3</v>
      </c>
      <c r="I374" s="1" t="str">
        <f>_xlfn.XLOOKUP(Comuni[[#This Row],[Regione]],Ripartizione_geografica[Regione],Ripartizione_geografica[Ripartizione geografica],,0)</f>
        <v>Nord-ovest</v>
      </c>
      <c r="J374" s="1">
        <f>_xlfn.XLOOKUP(Comuni[[#This Row],[Regione]],Table_0[Regione],Table_0[Totale contagiati],,0)</f>
        <v>1792955</v>
      </c>
      <c r="K374" s="1">
        <f>_xlfn.XLOOKUP(Comuni[[#This Row],[Regione]],Table_0[Regione],Table_0[Guariti],,0)</f>
        <v>1725727</v>
      </c>
      <c r="L374" s="1">
        <f>_xlfn.XLOOKUP(Comuni[[#This Row],[Regione]],Table_0[Regione],Table_0[Deceduti],,0)</f>
        <v>13899</v>
      </c>
    </row>
    <row r="375" spans="1:12" x14ac:dyDescent="0.25">
      <c r="A375" s="1" t="s">
        <v>380</v>
      </c>
      <c r="B375" s="1" t="s">
        <v>8</v>
      </c>
      <c r="C375" s="1" t="s">
        <v>319</v>
      </c>
      <c r="D375">
        <v>979</v>
      </c>
      <c r="E375">
        <f>100*Comuni[[#This Row],[Popolazione2011]]/$D$7916</f>
        <v>1.7081894247720096E-3</v>
      </c>
      <c r="F375">
        <f>100*Comuni[[#This Row],[Popolazione2011]]/(SUMIFS($D$2:$D$7916,$B$2:$B$7916,"Piemonte"))</f>
        <v>2.2433979022510975E-2</v>
      </c>
      <c r="G375" t="b">
        <f>IF(Comuni[[#This Row],[Popolazione2011]]&gt;300000,"MAGGIORE")</f>
        <v>0</v>
      </c>
      <c r="H375">
        <f>100*Comuni[[#This Row],[Popolazione2011]]/(SUMIFS($D$2:$D$7916,$B$2:$B$7916,"Piemonte"))</f>
        <v>2.2433979022510975E-2</v>
      </c>
      <c r="I375" s="1" t="str">
        <f>_xlfn.XLOOKUP(Comuni[[#This Row],[Regione]],Ripartizione_geografica[Regione],Ripartizione_geografica[Ripartizione geografica],,0)</f>
        <v>Nord-ovest</v>
      </c>
      <c r="J375" s="1">
        <f>_xlfn.XLOOKUP(Comuni[[#This Row],[Regione]],Table_0[Regione],Table_0[Totale contagiati],,0)</f>
        <v>1792955</v>
      </c>
      <c r="K375" s="1">
        <f>_xlfn.XLOOKUP(Comuni[[#This Row],[Regione]],Table_0[Regione],Table_0[Guariti],,0)</f>
        <v>1725727</v>
      </c>
      <c r="L375" s="1">
        <f>_xlfn.XLOOKUP(Comuni[[#This Row],[Regione]],Table_0[Regione],Table_0[Deceduti],,0)</f>
        <v>13899</v>
      </c>
    </row>
    <row r="376" spans="1:12" x14ac:dyDescent="0.25">
      <c r="A376" s="1" t="s">
        <v>381</v>
      </c>
      <c r="B376" s="1" t="s">
        <v>8</v>
      </c>
      <c r="C376" s="1" t="s">
        <v>319</v>
      </c>
      <c r="D376">
        <v>237</v>
      </c>
      <c r="E376">
        <f>100*Comuni[[#This Row],[Popolazione2011]]/$D$7916</f>
        <v>4.135249169264211E-4</v>
      </c>
      <c r="F376">
        <f>100*Comuni[[#This Row],[Popolazione2011]]/(SUMIFS($D$2:$D$7916,$B$2:$B$7916,"Piemonte"))</f>
        <v>5.4309019696987754E-3</v>
      </c>
      <c r="G376" t="b">
        <f>IF(Comuni[[#This Row],[Popolazione2011]]&gt;300000,"MAGGIORE")</f>
        <v>0</v>
      </c>
      <c r="H376">
        <f>100*Comuni[[#This Row],[Popolazione2011]]/(SUMIFS($D$2:$D$7916,$B$2:$B$7916,"Piemonte"))</f>
        <v>5.4309019696987754E-3</v>
      </c>
      <c r="I376" s="1" t="str">
        <f>_xlfn.XLOOKUP(Comuni[[#This Row],[Regione]],Ripartizione_geografica[Regione],Ripartizione_geografica[Ripartizione geografica],,0)</f>
        <v>Nord-ovest</v>
      </c>
      <c r="J376" s="1">
        <f>_xlfn.XLOOKUP(Comuni[[#This Row],[Regione]],Table_0[Regione],Table_0[Totale contagiati],,0)</f>
        <v>1792955</v>
      </c>
      <c r="K376" s="1">
        <f>_xlfn.XLOOKUP(Comuni[[#This Row],[Regione]],Table_0[Regione],Table_0[Guariti],,0)</f>
        <v>1725727</v>
      </c>
      <c r="L376" s="1">
        <f>_xlfn.XLOOKUP(Comuni[[#This Row],[Regione]],Table_0[Regione],Table_0[Deceduti],,0)</f>
        <v>13899</v>
      </c>
    </row>
    <row r="377" spans="1:12" x14ac:dyDescent="0.25">
      <c r="A377" s="1" t="s">
        <v>382</v>
      </c>
      <c r="B377" s="1" t="s">
        <v>8</v>
      </c>
      <c r="C377" s="1" t="s">
        <v>319</v>
      </c>
      <c r="D377">
        <v>114</v>
      </c>
      <c r="E377">
        <f>100*Comuni[[#This Row],[Popolazione2011]]/$D$7916</f>
        <v>1.9891071953422786E-4</v>
      </c>
      <c r="F377">
        <f>100*Comuni[[#This Row],[Popolazione2011]]/(SUMIFS($D$2:$D$7916,$B$2:$B$7916,"Piemonte"))</f>
        <v>2.612332593019664E-3</v>
      </c>
      <c r="G377" t="b">
        <f>IF(Comuni[[#This Row],[Popolazione2011]]&gt;300000,"MAGGIORE")</f>
        <v>0</v>
      </c>
      <c r="H377">
        <f>100*Comuni[[#This Row],[Popolazione2011]]/(SUMIFS($D$2:$D$7916,$B$2:$B$7916,"Piemonte"))</f>
        <v>2.612332593019664E-3</v>
      </c>
      <c r="I377" s="1" t="str">
        <f>_xlfn.XLOOKUP(Comuni[[#This Row],[Regione]],Ripartizione_geografica[Regione],Ripartizione_geografica[Ripartizione geografica],,0)</f>
        <v>Nord-ovest</v>
      </c>
      <c r="J377" s="1">
        <f>_xlfn.XLOOKUP(Comuni[[#This Row],[Regione]],Table_0[Regione],Table_0[Totale contagiati],,0)</f>
        <v>1792955</v>
      </c>
      <c r="K377" s="1">
        <f>_xlfn.XLOOKUP(Comuni[[#This Row],[Regione]],Table_0[Regione],Table_0[Guariti],,0)</f>
        <v>1725727</v>
      </c>
      <c r="L377" s="1">
        <f>_xlfn.XLOOKUP(Comuni[[#This Row],[Regione]],Table_0[Regione],Table_0[Deceduti],,0)</f>
        <v>13899</v>
      </c>
    </row>
    <row r="378" spans="1:12" x14ac:dyDescent="0.25">
      <c r="A378" s="1" t="s">
        <v>383</v>
      </c>
      <c r="B378" s="1" t="s">
        <v>8</v>
      </c>
      <c r="C378" s="1" t="s">
        <v>319</v>
      </c>
      <c r="D378">
        <v>4170</v>
      </c>
      <c r="E378">
        <f>100*Comuni[[#This Row],[Popolazione2011]]/$D$7916</f>
        <v>7.2759447408572821E-3</v>
      </c>
      <c r="F378">
        <f>100*Comuni[[#This Row],[Popolazione2011]]/(SUMIFS($D$2:$D$7916,$B$2:$B$7916,"Piemonte"))</f>
        <v>9.5556376428877182E-2</v>
      </c>
      <c r="G378" t="b">
        <f>IF(Comuni[[#This Row],[Popolazione2011]]&gt;300000,"MAGGIORE")</f>
        <v>0</v>
      </c>
      <c r="H378">
        <f>100*Comuni[[#This Row],[Popolazione2011]]/(SUMIFS($D$2:$D$7916,$B$2:$B$7916,"Piemonte"))</f>
        <v>9.5556376428877182E-2</v>
      </c>
      <c r="I378" s="1" t="str">
        <f>_xlfn.XLOOKUP(Comuni[[#This Row],[Regione]],Ripartizione_geografica[Regione],Ripartizione_geografica[Ripartizione geografica],,0)</f>
        <v>Nord-ovest</v>
      </c>
      <c r="J378" s="1">
        <f>_xlfn.XLOOKUP(Comuni[[#This Row],[Regione]],Table_0[Regione],Table_0[Totale contagiati],,0)</f>
        <v>1792955</v>
      </c>
      <c r="K378" s="1">
        <f>_xlfn.XLOOKUP(Comuni[[#This Row],[Regione]],Table_0[Regione],Table_0[Guariti],,0)</f>
        <v>1725727</v>
      </c>
      <c r="L378" s="1">
        <f>_xlfn.XLOOKUP(Comuni[[#This Row],[Regione]],Table_0[Regione],Table_0[Deceduti],,0)</f>
        <v>13899</v>
      </c>
    </row>
    <row r="379" spans="1:12" x14ac:dyDescent="0.25">
      <c r="A379" s="1" t="s">
        <v>384</v>
      </c>
      <c r="B379" s="1" t="s">
        <v>8</v>
      </c>
      <c r="C379" s="1" t="s">
        <v>319</v>
      </c>
      <c r="D379">
        <v>1768</v>
      </c>
      <c r="E379">
        <f>100*Comuni[[#This Row],[Popolazione2011]]/$D$7916</f>
        <v>3.084860983653639E-3</v>
      </c>
      <c r="F379">
        <f>100*Comuni[[#This Row],[Popolazione2011]]/(SUMIFS($D$2:$D$7916,$B$2:$B$7916,"Piemonte"))</f>
        <v>4.0514070389989172E-2</v>
      </c>
      <c r="G379" t="b">
        <f>IF(Comuni[[#This Row],[Popolazione2011]]&gt;300000,"MAGGIORE")</f>
        <v>0</v>
      </c>
      <c r="H379">
        <f>100*Comuni[[#This Row],[Popolazione2011]]/(SUMIFS($D$2:$D$7916,$B$2:$B$7916,"Piemonte"))</f>
        <v>4.0514070389989172E-2</v>
      </c>
      <c r="I379" s="1" t="str">
        <f>_xlfn.XLOOKUP(Comuni[[#This Row],[Regione]],Ripartizione_geografica[Regione],Ripartizione_geografica[Ripartizione geografica],,0)</f>
        <v>Nord-ovest</v>
      </c>
      <c r="J379" s="1">
        <f>_xlfn.XLOOKUP(Comuni[[#This Row],[Regione]],Table_0[Regione],Table_0[Totale contagiati],,0)</f>
        <v>1792955</v>
      </c>
      <c r="K379" s="1">
        <f>_xlfn.XLOOKUP(Comuni[[#This Row],[Regione]],Table_0[Regione],Table_0[Guariti],,0)</f>
        <v>1725727</v>
      </c>
      <c r="L379" s="1">
        <f>_xlfn.XLOOKUP(Comuni[[#This Row],[Regione]],Table_0[Regione],Table_0[Deceduti],,0)</f>
        <v>13899</v>
      </c>
    </row>
    <row r="380" spans="1:12" x14ac:dyDescent="0.25">
      <c r="A380" s="1" t="s">
        <v>385</v>
      </c>
      <c r="B380" s="1" t="s">
        <v>8</v>
      </c>
      <c r="C380" s="1" t="s">
        <v>319</v>
      </c>
      <c r="D380">
        <v>8825</v>
      </c>
      <c r="E380">
        <f>100*Comuni[[#This Row],[Popolazione2011]]/$D$7916</f>
        <v>1.5398132455171586E-2</v>
      </c>
      <c r="F380">
        <f>100*Comuni[[#This Row],[Popolazione2011]]/(SUMIFS($D$2:$D$7916,$B$2:$B$7916,"Piemonte"))</f>
        <v>0.20222662397718014</v>
      </c>
      <c r="G380" t="b">
        <f>IF(Comuni[[#This Row],[Popolazione2011]]&gt;300000,"MAGGIORE")</f>
        <v>0</v>
      </c>
      <c r="H380">
        <f>100*Comuni[[#This Row],[Popolazione2011]]/(SUMIFS($D$2:$D$7916,$B$2:$B$7916,"Piemonte"))</f>
        <v>0.20222662397718014</v>
      </c>
      <c r="I380" s="1" t="str">
        <f>_xlfn.XLOOKUP(Comuni[[#This Row],[Regione]],Ripartizione_geografica[Regione],Ripartizione_geografica[Ripartizione geografica],,0)</f>
        <v>Nord-ovest</v>
      </c>
      <c r="J380" s="1">
        <f>_xlfn.XLOOKUP(Comuni[[#This Row],[Regione]],Table_0[Regione],Table_0[Totale contagiati],,0)</f>
        <v>1792955</v>
      </c>
      <c r="K380" s="1">
        <f>_xlfn.XLOOKUP(Comuni[[#This Row],[Regione]],Table_0[Regione],Table_0[Guariti],,0)</f>
        <v>1725727</v>
      </c>
      <c r="L380" s="1">
        <f>_xlfn.XLOOKUP(Comuni[[#This Row],[Regione]],Table_0[Regione],Table_0[Deceduti],,0)</f>
        <v>13899</v>
      </c>
    </row>
    <row r="381" spans="1:12" x14ac:dyDescent="0.25">
      <c r="A381" s="1" t="s">
        <v>386</v>
      </c>
      <c r="B381" s="1" t="s">
        <v>8</v>
      </c>
      <c r="C381" s="1" t="s">
        <v>319</v>
      </c>
      <c r="D381">
        <v>391</v>
      </c>
      <c r="E381">
        <f>100*Comuni[[#This Row],[Popolazione2011]]/$D$7916</f>
        <v>6.8222887138493947E-4</v>
      </c>
      <c r="F381">
        <f>100*Comuni[[#This Row],[Popolazione2011]]/(SUMIFS($D$2:$D$7916,$B$2:$B$7916,"Piemonte"))</f>
        <v>8.9598424900937598E-3</v>
      </c>
      <c r="G381" t="b">
        <f>IF(Comuni[[#This Row],[Popolazione2011]]&gt;300000,"MAGGIORE")</f>
        <v>0</v>
      </c>
      <c r="H381">
        <f>100*Comuni[[#This Row],[Popolazione2011]]/(SUMIFS($D$2:$D$7916,$B$2:$B$7916,"Piemonte"))</f>
        <v>8.9598424900937598E-3</v>
      </c>
      <c r="I381" s="1" t="str">
        <f>_xlfn.XLOOKUP(Comuni[[#This Row],[Regione]],Ripartizione_geografica[Regione],Ripartizione_geografica[Ripartizione geografica],,0)</f>
        <v>Nord-ovest</v>
      </c>
      <c r="J381" s="1">
        <f>_xlfn.XLOOKUP(Comuni[[#This Row],[Regione]],Table_0[Regione],Table_0[Totale contagiati],,0)</f>
        <v>1792955</v>
      </c>
      <c r="K381" s="1">
        <f>_xlfn.XLOOKUP(Comuni[[#This Row],[Regione]],Table_0[Regione],Table_0[Guariti],,0)</f>
        <v>1725727</v>
      </c>
      <c r="L381" s="1">
        <f>_xlfn.XLOOKUP(Comuni[[#This Row],[Regione]],Table_0[Regione],Table_0[Deceduti],,0)</f>
        <v>13899</v>
      </c>
    </row>
    <row r="382" spans="1:12" x14ac:dyDescent="0.25">
      <c r="A382" s="1" t="s">
        <v>387</v>
      </c>
      <c r="B382" s="1" t="s">
        <v>8</v>
      </c>
      <c r="C382" s="1" t="s">
        <v>319</v>
      </c>
      <c r="D382">
        <v>402</v>
      </c>
      <c r="E382">
        <f>100*Comuni[[#This Row],[Popolazione2011]]/$D$7916</f>
        <v>7.0142201098911928E-4</v>
      </c>
      <c r="F382">
        <f>100*Comuni[[#This Row],[Popolazione2011]]/(SUMIFS($D$2:$D$7916,$B$2:$B$7916,"Piemonte"))</f>
        <v>9.2119096701219726E-3</v>
      </c>
      <c r="G382" t="b">
        <f>IF(Comuni[[#This Row],[Popolazione2011]]&gt;300000,"MAGGIORE")</f>
        <v>0</v>
      </c>
      <c r="H382">
        <f>100*Comuni[[#This Row],[Popolazione2011]]/(SUMIFS($D$2:$D$7916,$B$2:$B$7916,"Piemonte"))</f>
        <v>9.2119096701219726E-3</v>
      </c>
      <c r="I382" s="1" t="str">
        <f>_xlfn.XLOOKUP(Comuni[[#This Row],[Regione]],Ripartizione_geografica[Regione],Ripartizione_geografica[Ripartizione geografica],,0)</f>
        <v>Nord-ovest</v>
      </c>
      <c r="J382" s="1">
        <f>_xlfn.XLOOKUP(Comuni[[#This Row],[Regione]],Table_0[Regione],Table_0[Totale contagiati],,0)</f>
        <v>1792955</v>
      </c>
      <c r="K382" s="1">
        <f>_xlfn.XLOOKUP(Comuni[[#This Row],[Regione]],Table_0[Regione],Table_0[Guariti],,0)</f>
        <v>1725727</v>
      </c>
      <c r="L382" s="1">
        <f>_xlfn.XLOOKUP(Comuni[[#This Row],[Regione]],Table_0[Regione],Table_0[Deceduti],,0)</f>
        <v>13899</v>
      </c>
    </row>
    <row r="383" spans="1:12" x14ac:dyDescent="0.25">
      <c r="A383" s="1" t="s">
        <v>388</v>
      </c>
      <c r="B383" s="1" t="s">
        <v>8</v>
      </c>
      <c r="C383" s="1" t="s">
        <v>319</v>
      </c>
      <c r="D383">
        <v>5141</v>
      </c>
      <c r="E383">
        <f>100*Comuni[[#This Row],[Popolazione2011]]/$D$7916</f>
        <v>8.9701755186444333E-3</v>
      </c>
      <c r="F383">
        <f>100*Comuni[[#This Row],[Popolazione2011]]/(SUMIFS($D$2:$D$7916,$B$2:$B$7916,"Piemonte"))</f>
        <v>0.1178070338659131</v>
      </c>
      <c r="G383" t="b">
        <f>IF(Comuni[[#This Row],[Popolazione2011]]&gt;300000,"MAGGIORE")</f>
        <v>0</v>
      </c>
      <c r="H383">
        <f>100*Comuni[[#This Row],[Popolazione2011]]/(SUMIFS($D$2:$D$7916,$B$2:$B$7916,"Piemonte"))</f>
        <v>0.1178070338659131</v>
      </c>
      <c r="I383" s="1" t="str">
        <f>_xlfn.XLOOKUP(Comuni[[#This Row],[Regione]],Ripartizione_geografica[Regione],Ripartizione_geografica[Ripartizione geografica],,0)</f>
        <v>Nord-ovest</v>
      </c>
      <c r="J383" s="1">
        <f>_xlfn.XLOOKUP(Comuni[[#This Row],[Regione]],Table_0[Regione],Table_0[Totale contagiati],,0)</f>
        <v>1792955</v>
      </c>
      <c r="K383" s="1">
        <f>_xlfn.XLOOKUP(Comuni[[#This Row],[Regione]],Table_0[Regione],Table_0[Guariti],,0)</f>
        <v>1725727</v>
      </c>
      <c r="L383" s="1">
        <f>_xlfn.XLOOKUP(Comuni[[#This Row],[Regione]],Table_0[Regione],Table_0[Deceduti],,0)</f>
        <v>13899</v>
      </c>
    </row>
    <row r="384" spans="1:12" x14ac:dyDescent="0.25">
      <c r="A384" s="1" t="s">
        <v>389</v>
      </c>
      <c r="B384" s="1" t="s">
        <v>8</v>
      </c>
      <c r="C384" s="1" t="s">
        <v>319</v>
      </c>
      <c r="D384">
        <v>1258</v>
      </c>
      <c r="E384">
        <f>100*Comuni[[#This Row],[Popolazione2011]]/$D$7916</f>
        <v>2.1949972383689354E-3</v>
      </c>
      <c r="F384">
        <f>100*Comuni[[#This Row],[Popolazione2011]]/(SUMIFS($D$2:$D$7916,$B$2:$B$7916,"Piemonte"))</f>
        <v>2.8827319315953837E-2</v>
      </c>
      <c r="G384" t="b">
        <f>IF(Comuni[[#This Row],[Popolazione2011]]&gt;300000,"MAGGIORE")</f>
        <v>0</v>
      </c>
      <c r="H384">
        <f>100*Comuni[[#This Row],[Popolazione2011]]/(SUMIFS($D$2:$D$7916,$B$2:$B$7916,"Piemonte"))</f>
        <v>2.8827319315953837E-2</v>
      </c>
      <c r="I384" s="1" t="str">
        <f>_xlfn.XLOOKUP(Comuni[[#This Row],[Regione]],Ripartizione_geografica[Regione],Ripartizione_geografica[Ripartizione geografica],,0)</f>
        <v>Nord-ovest</v>
      </c>
      <c r="J384" s="1">
        <f>_xlfn.XLOOKUP(Comuni[[#This Row],[Regione]],Table_0[Regione],Table_0[Totale contagiati],,0)</f>
        <v>1792955</v>
      </c>
      <c r="K384" s="1">
        <f>_xlfn.XLOOKUP(Comuni[[#This Row],[Regione]],Table_0[Regione],Table_0[Guariti],,0)</f>
        <v>1725727</v>
      </c>
      <c r="L384" s="1">
        <f>_xlfn.XLOOKUP(Comuni[[#This Row],[Regione]],Table_0[Regione],Table_0[Deceduti],,0)</f>
        <v>13899</v>
      </c>
    </row>
    <row r="385" spans="1:12" x14ac:dyDescent="0.25">
      <c r="A385" s="1" t="s">
        <v>390</v>
      </c>
      <c r="B385" s="1" t="s">
        <v>8</v>
      </c>
      <c r="C385" s="1" t="s">
        <v>319</v>
      </c>
      <c r="D385">
        <v>709</v>
      </c>
      <c r="E385">
        <f>100*Comuni[[#This Row],[Popolazione2011]]/$D$7916</f>
        <v>1.2370850890330487E-3</v>
      </c>
      <c r="F385">
        <f>100*Comuni[[#This Row],[Popolazione2011]]/(SUMIFS($D$2:$D$7916,$B$2:$B$7916,"Piemonte"))</f>
        <v>1.6246875512727559E-2</v>
      </c>
      <c r="G385" t="b">
        <f>IF(Comuni[[#This Row],[Popolazione2011]]&gt;300000,"MAGGIORE")</f>
        <v>0</v>
      </c>
      <c r="H385">
        <f>100*Comuni[[#This Row],[Popolazione2011]]/(SUMIFS($D$2:$D$7916,$B$2:$B$7916,"Piemonte"))</f>
        <v>1.6246875512727559E-2</v>
      </c>
      <c r="I385" s="1" t="str">
        <f>_xlfn.XLOOKUP(Comuni[[#This Row],[Regione]],Ripartizione_geografica[Regione],Ripartizione_geografica[Ripartizione geografica],,0)</f>
        <v>Nord-ovest</v>
      </c>
      <c r="J385" s="1">
        <f>_xlfn.XLOOKUP(Comuni[[#This Row],[Regione]],Table_0[Regione],Table_0[Totale contagiati],,0)</f>
        <v>1792955</v>
      </c>
      <c r="K385" s="1">
        <f>_xlfn.XLOOKUP(Comuni[[#This Row],[Regione]],Table_0[Regione],Table_0[Guariti],,0)</f>
        <v>1725727</v>
      </c>
      <c r="L385" s="1">
        <f>_xlfn.XLOOKUP(Comuni[[#This Row],[Regione]],Table_0[Regione],Table_0[Deceduti],,0)</f>
        <v>13899</v>
      </c>
    </row>
    <row r="386" spans="1:12" x14ac:dyDescent="0.25">
      <c r="A386" s="1" t="s">
        <v>391</v>
      </c>
      <c r="B386" s="1" t="s">
        <v>8</v>
      </c>
      <c r="C386" s="1" t="s">
        <v>319</v>
      </c>
      <c r="D386">
        <v>7437</v>
      </c>
      <c r="E386">
        <f>100*Comuni[[#This Row],[Popolazione2011]]/$D$7916</f>
        <v>1.2976307203298707E-2</v>
      </c>
      <c r="F386">
        <f>100*Comuni[[#This Row],[Popolazione2011]]/(SUMIFS($D$2:$D$7916,$B$2:$B$7916,"Piemonte"))</f>
        <v>0.1704203288972565</v>
      </c>
      <c r="G386" t="b">
        <f>IF(Comuni[[#This Row],[Popolazione2011]]&gt;300000,"MAGGIORE")</f>
        <v>0</v>
      </c>
      <c r="H386">
        <f>100*Comuni[[#This Row],[Popolazione2011]]/(SUMIFS($D$2:$D$7916,$B$2:$B$7916,"Piemonte"))</f>
        <v>0.1704203288972565</v>
      </c>
      <c r="I386" s="1" t="str">
        <f>_xlfn.XLOOKUP(Comuni[[#This Row],[Regione]],Ripartizione_geografica[Regione],Ripartizione_geografica[Ripartizione geografica],,0)</f>
        <v>Nord-ovest</v>
      </c>
      <c r="J386" s="1">
        <f>_xlfn.XLOOKUP(Comuni[[#This Row],[Regione]],Table_0[Regione],Table_0[Totale contagiati],,0)</f>
        <v>1792955</v>
      </c>
      <c r="K386" s="1">
        <f>_xlfn.XLOOKUP(Comuni[[#This Row],[Regione]],Table_0[Regione],Table_0[Guariti],,0)</f>
        <v>1725727</v>
      </c>
      <c r="L386" s="1">
        <f>_xlfn.XLOOKUP(Comuni[[#This Row],[Regione]],Table_0[Regione],Table_0[Deceduti],,0)</f>
        <v>13899</v>
      </c>
    </row>
    <row r="387" spans="1:12" x14ac:dyDescent="0.25">
      <c r="A387" s="1" t="s">
        <v>392</v>
      </c>
      <c r="B387" s="1" t="s">
        <v>8</v>
      </c>
      <c r="C387" s="1" t="s">
        <v>319</v>
      </c>
      <c r="D387">
        <v>3558</v>
      </c>
      <c r="E387">
        <f>100*Comuni[[#This Row],[Popolazione2011]]/$D$7916</f>
        <v>6.2081082465156381E-3</v>
      </c>
      <c r="F387">
        <f>100*Comuni[[#This Row],[Popolazione2011]]/(SUMIFS($D$2:$D$7916,$B$2:$B$7916,"Piemonte"))</f>
        <v>8.1532275140034777E-2</v>
      </c>
      <c r="G387" t="b">
        <f>IF(Comuni[[#This Row],[Popolazione2011]]&gt;300000,"MAGGIORE")</f>
        <v>0</v>
      </c>
      <c r="H387">
        <f>100*Comuni[[#This Row],[Popolazione2011]]/(SUMIFS($D$2:$D$7916,$B$2:$B$7916,"Piemonte"))</f>
        <v>8.1532275140034777E-2</v>
      </c>
      <c r="I387" s="1" t="str">
        <f>_xlfn.XLOOKUP(Comuni[[#This Row],[Regione]],Ripartizione_geografica[Regione],Ripartizione_geografica[Ripartizione geografica],,0)</f>
        <v>Nord-ovest</v>
      </c>
      <c r="J387" s="1">
        <f>_xlfn.XLOOKUP(Comuni[[#This Row],[Regione]],Table_0[Regione],Table_0[Totale contagiati],,0)</f>
        <v>1792955</v>
      </c>
      <c r="K387" s="1">
        <f>_xlfn.XLOOKUP(Comuni[[#This Row],[Regione]],Table_0[Regione],Table_0[Guariti],,0)</f>
        <v>1725727</v>
      </c>
      <c r="L387" s="1">
        <f>_xlfn.XLOOKUP(Comuni[[#This Row],[Regione]],Table_0[Regione],Table_0[Deceduti],,0)</f>
        <v>13899</v>
      </c>
    </row>
    <row r="388" spans="1:12" x14ac:dyDescent="0.25">
      <c r="A388" s="1" t="s">
        <v>393</v>
      </c>
      <c r="B388" s="1" t="s">
        <v>8</v>
      </c>
      <c r="C388" s="1" t="s">
        <v>319</v>
      </c>
      <c r="D388">
        <v>2117</v>
      </c>
      <c r="E388">
        <f>100*Comuni[[#This Row],[Popolazione2011]]/$D$7916</f>
        <v>3.6938069583680737E-3</v>
      </c>
      <c r="F388">
        <f>100*Comuni[[#This Row],[Popolazione2011]]/(SUMIFS($D$2:$D$7916,$B$2:$B$7916,"Piemonte"))</f>
        <v>4.8511474556338849E-2</v>
      </c>
      <c r="G388" t="b">
        <f>IF(Comuni[[#This Row],[Popolazione2011]]&gt;300000,"MAGGIORE")</f>
        <v>0</v>
      </c>
      <c r="H388">
        <f>100*Comuni[[#This Row],[Popolazione2011]]/(SUMIFS($D$2:$D$7916,$B$2:$B$7916,"Piemonte"))</f>
        <v>4.8511474556338849E-2</v>
      </c>
      <c r="I388" s="1" t="str">
        <f>_xlfn.XLOOKUP(Comuni[[#This Row],[Regione]],Ripartizione_geografica[Regione],Ripartizione_geografica[Ripartizione geografica],,0)</f>
        <v>Nord-ovest</v>
      </c>
      <c r="J388" s="1">
        <f>_xlfn.XLOOKUP(Comuni[[#This Row],[Regione]],Table_0[Regione],Table_0[Totale contagiati],,0)</f>
        <v>1792955</v>
      </c>
      <c r="K388" s="1">
        <f>_xlfn.XLOOKUP(Comuni[[#This Row],[Regione]],Table_0[Regione],Table_0[Guariti],,0)</f>
        <v>1725727</v>
      </c>
      <c r="L388" s="1">
        <f>_xlfn.XLOOKUP(Comuni[[#This Row],[Regione]],Table_0[Regione],Table_0[Deceduti],,0)</f>
        <v>13899</v>
      </c>
    </row>
    <row r="389" spans="1:12" x14ac:dyDescent="0.25">
      <c r="A389" s="1" t="s">
        <v>394</v>
      </c>
      <c r="B389" s="1" t="s">
        <v>8</v>
      </c>
      <c r="C389" s="1" t="s">
        <v>319</v>
      </c>
      <c r="D389">
        <v>7542</v>
      </c>
      <c r="E389">
        <f>100*Comuni[[#This Row],[Popolazione2011]]/$D$7916</f>
        <v>1.3159514444974971E-2</v>
      </c>
      <c r="F389">
        <f>100*Comuni[[#This Row],[Popolazione2011]]/(SUMIFS($D$2:$D$7916,$B$2:$B$7916,"Piemonte"))</f>
        <v>0.17282642470661672</v>
      </c>
      <c r="G389" t="b">
        <f>IF(Comuni[[#This Row],[Popolazione2011]]&gt;300000,"MAGGIORE")</f>
        <v>0</v>
      </c>
      <c r="H389">
        <f>100*Comuni[[#This Row],[Popolazione2011]]/(SUMIFS($D$2:$D$7916,$B$2:$B$7916,"Piemonte"))</f>
        <v>0.17282642470661672</v>
      </c>
      <c r="I389" s="1" t="str">
        <f>_xlfn.XLOOKUP(Comuni[[#This Row],[Regione]],Ripartizione_geografica[Regione],Ripartizione_geografica[Ripartizione geografica],,0)</f>
        <v>Nord-ovest</v>
      </c>
      <c r="J389" s="1">
        <f>_xlfn.XLOOKUP(Comuni[[#This Row],[Regione]],Table_0[Regione],Table_0[Totale contagiati],,0)</f>
        <v>1792955</v>
      </c>
      <c r="K389" s="1">
        <f>_xlfn.XLOOKUP(Comuni[[#This Row],[Regione]],Table_0[Regione],Table_0[Guariti],,0)</f>
        <v>1725727</v>
      </c>
      <c r="L389" s="1">
        <f>_xlfn.XLOOKUP(Comuni[[#This Row],[Regione]],Table_0[Regione],Table_0[Deceduti],,0)</f>
        <v>13899</v>
      </c>
    </row>
    <row r="390" spans="1:12" x14ac:dyDescent="0.25">
      <c r="A390" s="1" t="s">
        <v>395</v>
      </c>
      <c r="B390" s="1" t="s">
        <v>8</v>
      </c>
      <c r="C390" s="1" t="s">
        <v>319</v>
      </c>
      <c r="D390">
        <v>46308</v>
      </c>
      <c r="E390">
        <f>100*Comuni[[#This Row],[Popolazione2011]]/$D$7916</f>
        <v>8.0799628071851093E-2</v>
      </c>
      <c r="F390">
        <f>100*Comuni[[#This Row],[Popolazione2011]]/(SUMIFS($D$2:$D$7916,$B$2:$B$7916,"Piemonte"))</f>
        <v>1.0611569975224087</v>
      </c>
      <c r="G390" t="b">
        <f>IF(Comuni[[#This Row],[Popolazione2011]]&gt;300000,"MAGGIORE")</f>
        <v>0</v>
      </c>
      <c r="H390">
        <f>100*Comuni[[#This Row],[Popolazione2011]]/(SUMIFS($D$2:$D$7916,$B$2:$B$7916,"Piemonte"))</f>
        <v>1.0611569975224087</v>
      </c>
      <c r="I390" s="1" t="str">
        <f>_xlfn.XLOOKUP(Comuni[[#This Row],[Regione]],Ripartizione_geografica[Regione],Ripartizione_geografica[Ripartizione geografica],,0)</f>
        <v>Nord-ovest</v>
      </c>
      <c r="J390" s="1">
        <f>_xlfn.XLOOKUP(Comuni[[#This Row],[Regione]],Table_0[Regione],Table_0[Totale contagiati],,0)</f>
        <v>1792955</v>
      </c>
      <c r="K390" s="1">
        <f>_xlfn.XLOOKUP(Comuni[[#This Row],[Regione]],Table_0[Regione],Table_0[Guariti],,0)</f>
        <v>1725727</v>
      </c>
      <c r="L390" s="1">
        <f>_xlfn.XLOOKUP(Comuni[[#This Row],[Regione]],Table_0[Regione],Table_0[Deceduti],,0)</f>
        <v>13899</v>
      </c>
    </row>
    <row r="391" spans="1:12" x14ac:dyDescent="0.25">
      <c r="A391" s="1" t="s">
        <v>396</v>
      </c>
      <c r="B391" s="1" t="s">
        <v>8</v>
      </c>
      <c r="C391" s="1" t="s">
        <v>319</v>
      </c>
      <c r="D391">
        <v>465</v>
      </c>
      <c r="E391">
        <f>100*Comuni[[#This Row],[Popolazione2011]]/$D$7916</f>
        <v>8.1134635599487681E-4</v>
      </c>
      <c r="F391">
        <f>100*Comuni[[#This Row],[Popolazione2011]]/(SUMIFS($D$2:$D$7916,$B$2:$B$7916,"Piemonte"))</f>
        <v>1.0655567155738102E-2</v>
      </c>
      <c r="G391" t="b">
        <f>IF(Comuni[[#This Row],[Popolazione2011]]&gt;300000,"MAGGIORE")</f>
        <v>0</v>
      </c>
      <c r="H391">
        <f>100*Comuni[[#This Row],[Popolazione2011]]/(SUMIFS($D$2:$D$7916,$B$2:$B$7916,"Piemonte"))</f>
        <v>1.0655567155738102E-2</v>
      </c>
      <c r="I391" s="1" t="str">
        <f>_xlfn.XLOOKUP(Comuni[[#This Row],[Regione]],Ripartizione_geografica[Regione],Ripartizione_geografica[Ripartizione geografica],,0)</f>
        <v>Nord-ovest</v>
      </c>
      <c r="J391" s="1">
        <f>_xlfn.XLOOKUP(Comuni[[#This Row],[Regione]],Table_0[Regione],Table_0[Totale contagiati],,0)</f>
        <v>1792955</v>
      </c>
      <c r="K391" s="1">
        <f>_xlfn.XLOOKUP(Comuni[[#This Row],[Regione]],Table_0[Regione],Table_0[Guariti],,0)</f>
        <v>1725727</v>
      </c>
      <c r="L391" s="1">
        <f>_xlfn.XLOOKUP(Comuni[[#This Row],[Regione]],Table_0[Regione],Table_0[Deceduti],,0)</f>
        <v>13899</v>
      </c>
    </row>
    <row r="392" spans="1:12" x14ac:dyDescent="0.25">
      <c r="A392" s="1" t="s">
        <v>397</v>
      </c>
      <c r="B392" s="1" t="s">
        <v>8</v>
      </c>
      <c r="C392" s="1" t="s">
        <v>319</v>
      </c>
      <c r="D392">
        <v>1618</v>
      </c>
      <c r="E392">
        <f>100*Comuni[[#This Row],[Popolazione2011]]/$D$7916</f>
        <v>2.8231363526875497E-3</v>
      </c>
      <c r="F392">
        <f>100*Comuni[[#This Row],[Popolazione2011]]/(SUMIFS($D$2:$D$7916,$B$2:$B$7916,"Piemonte"))</f>
        <v>3.7076790662331723E-2</v>
      </c>
      <c r="G392" t="b">
        <f>IF(Comuni[[#This Row],[Popolazione2011]]&gt;300000,"MAGGIORE")</f>
        <v>0</v>
      </c>
      <c r="H392">
        <f>100*Comuni[[#This Row],[Popolazione2011]]/(SUMIFS($D$2:$D$7916,$B$2:$B$7916,"Piemonte"))</f>
        <v>3.7076790662331723E-2</v>
      </c>
      <c r="I392" s="1" t="str">
        <f>_xlfn.XLOOKUP(Comuni[[#This Row],[Regione]],Ripartizione_geografica[Regione],Ripartizione_geografica[Ripartizione geografica],,0)</f>
        <v>Nord-ovest</v>
      </c>
      <c r="J392" s="1">
        <f>_xlfn.XLOOKUP(Comuni[[#This Row],[Regione]],Table_0[Regione],Table_0[Totale contagiati],,0)</f>
        <v>1792955</v>
      </c>
      <c r="K392" s="1">
        <f>_xlfn.XLOOKUP(Comuni[[#This Row],[Regione]],Table_0[Regione],Table_0[Guariti],,0)</f>
        <v>1725727</v>
      </c>
      <c r="L392" s="1">
        <f>_xlfn.XLOOKUP(Comuni[[#This Row],[Regione]],Table_0[Regione],Table_0[Deceduti],,0)</f>
        <v>13899</v>
      </c>
    </row>
    <row r="393" spans="1:12" x14ac:dyDescent="0.25">
      <c r="A393" s="1" t="s">
        <v>398</v>
      </c>
      <c r="B393" s="1" t="s">
        <v>8</v>
      </c>
      <c r="C393" s="1" t="s">
        <v>319</v>
      </c>
      <c r="D393">
        <v>162</v>
      </c>
      <c r="E393">
        <f>100*Comuni[[#This Row],[Popolazione2011]]/$D$7916</f>
        <v>2.8266260144337642E-4</v>
      </c>
      <c r="F393">
        <f>100*Comuni[[#This Row],[Popolazione2011]]/(SUMIFS($D$2:$D$7916,$B$2:$B$7916,"Piemonte"))</f>
        <v>3.7122621058700489E-3</v>
      </c>
      <c r="G393" t="b">
        <f>IF(Comuni[[#This Row],[Popolazione2011]]&gt;300000,"MAGGIORE")</f>
        <v>0</v>
      </c>
      <c r="H393">
        <f>100*Comuni[[#This Row],[Popolazione2011]]/(SUMIFS($D$2:$D$7916,$B$2:$B$7916,"Piemonte"))</f>
        <v>3.7122621058700489E-3</v>
      </c>
      <c r="I393" s="1" t="str">
        <f>_xlfn.XLOOKUP(Comuni[[#This Row],[Regione]],Ripartizione_geografica[Regione],Ripartizione_geografica[Ripartizione geografica],,0)</f>
        <v>Nord-ovest</v>
      </c>
      <c r="J393" s="1">
        <f>_xlfn.XLOOKUP(Comuni[[#This Row],[Regione]],Table_0[Regione],Table_0[Totale contagiati],,0)</f>
        <v>1792955</v>
      </c>
      <c r="K393" s="1">
        <f>_xlfn.XLOOKUP(Comuni[[#This Row],[Regione]],Table_0[Regione],Table_0[Guariti],,0)</f>
        <v>1725727</v>
      </c>
      <c r="L393" s="1">
        <f>_xlfn.XLOOKUP(Comuni[[#This Row],[Regione]],Table_0[Regione],Table_0[Deceduti],,0)</f>
        <v>13899</v>
      </c>
    </row>
    <row r="394" spans="1:12" x14ac:dyDescent="0.25">
      <c r="A394" s="1" t="s">
        <v>399</v>
      </c>
      <c r="B394" s="1" t="s">
        <v>8</v>
      </c>
      <c r="C394" s="1" t="s">
        <v>319</v>
      </c>
      <c r="D394">
        <v>190</v>
      </c>
      <c r="E394">
        <f>100*Comuni[[#This Row],[Popolazione2011]]/$D$7916</f>
        <v>3.3151786589037977E-4</v>
      </c>
      <c r="F394">
        <f>100*Comuni[[#This Row],[Popolazione2011]]/(SUMIFS($D$2:$D$7916,$B$2:$B$7916,"Piemonte"))</f>
        <v>4.3538876550327735E-3</v>
      </c>
      <c r="G394" t="b">
        <f>IF(Comuni[[#This Row],[Popolazione2011]]&gt;300000,"MAGGIORE")</f>
        <v>0</v>
      </c>
      <c r="H394">
        <f>100*Comuni[[#This Row],[Popolazione2011]]/(SUMIFS($D$2:$D$7916,$B$2:$B$7916,"Piemonte"))</f>
        <v>4.3538876550327735E-3</v>
      </c>
      <c r="I394" s="1" t="str">
        <f>_xlfn.XLOOKUP(Comuni[[#This Row],[Regione]],Ripartizione_geografica[Regione],Ripartizione_geografica[Ripartizione geografica],,0)</f>
        <v>Nord-ovest</v>
      </c>
      <c r="J394" s="1">
        <f>_xlfn.XLOOKUP(Comuni[[#This Row],[Regione]],Table_0[Regione],Table_0[Totale contagiati],,0)</f>
        <v>1792955</v>
      </c>
      <c r="K394" s="1">
        <f>_xlfn.XLOOKUP(Comuni[[#This Row],[Regione]],Table_0[Regione],Table_0[Guariti],,0)</f>
        <v>1725727</v>
      </c>
      <c r="L394" s="1">
        <f>_xlfn.XLOOKUP(Comuni[[#This Row],[Regione]],Table_0[Regione],Table_0[Deceduti],,0)</f>
        <v>13899</v>
      </c>
    </row>
    <row r="395" spans="1:12" x14ac:dyDescent="0.25">
      <c r="A395" s="1" t="s">
        <v>400</v>
      </c>
      <c r="B395" s="1" t="s">
        <v>8</v>
      </c>
      <c r="C395" s="1" t="s">
        <v>319</v>
      </c>
      <c r="D395">
        <v>1027</v>
      </c>
      <c r="E395">
        <f>100*Comuni[[#This Row],[Popolazione2011]]/$D$7916</f>
        <v>1.7919413066811581E-3</v>
      </c>
      <c r="F395">
        <f>100*Comuni[[#This Row],[Popolazione2011]]/(SUMIFS($D$2:$D$7916,$B$2:$B$7916,"Piemonte"))</f>
        <v>2.3533908535361359E-2</v>
      </c>
      <c r="G395" t="b">
        <f>IF(Comuni[[#This Row],[Popolazione2011]]&gt;300000,"MAGGIORE")</f>
        <v>0</v>
      </c>
      <c r="H395">
        <f>100*Comuni[[#This Row],[Popolazione2011]]/(SUMIFS($D$2:$D$7916,$B$2:$B$7916,"Piemonte"))</f>
        <v>2.3533908535361359E-2</v>
      </c>
      <c r="I395" s="1" t="str">
        <f>_xlfn.XLOOKUP(Comuni[[#This Row],[Regione]],Ripartizione_geografica[Regione],Ripartizione_geografica[Ripartizione geografica],,0)</f>
        <v>Nord-ovest</v>
      </c>
      <c r="J395" s="1">
        <f>_xlfn.XLOOKUP(Comuni[[#This Row],[Regione]],Table_0[Regione],Table_0[Totale contagiati],,0)</f>
        <v>1792955</v>
      </c>
      <c r="K395" s="1">
        <f>_xlfn.XLOOKUP(Comuni[[#This Row],[Regione]],Table_0[Regione],Table_0[Guariti],,0)</f>
        <v>1725727</v>
      </c>
      <c r="L395" s="1">
        <f>_xlfn.XLOOKUP(Comuni[[#This Row],[Regione]],Table_0[Regione],Table_0[Deceduti],,0)</f>
        <v>13899</v>
      </c>
    </row>
    <row r="396" spans="1:12" x14ac:dyDescent="0.25">
      <c r="A396" s="1" t="s">
        <v>401</v>
      </c>
      <c r="B396" s="1" t="s">
        <v>8</v>
      </c>
      <c r="C396" s="1" t="s">
        <v>402</v>
      </c>
      <c r="D396">
        <v>1554</v>
      </c>
      <c r="E396">
        <f>100*Comuni[[#This Row],[Popolazione2011]]/$D$7916</f>
        <v>2.7114671768086853E-3</v>
      </c>
      <c r="F396">
        <f>100*Comuni[[#This Row],[Popolazione2011]]/(SUMIFS($D$2:$D$7916,$B$2:$B$7916,"Piemonte"))</f>
        <v>3.5610217978531207E-2</v>
      </c>
      <c r="G396" t="b">
        <f>IF(Comuni[[#This Row],[Popolazione2011]]&gt;300000,"MAGGIORE")</f>
        <v>0</v>
      </c>
      <c r="H396">
        <f>100*Comuni[[#This Row],[Popolazione2011]]/(SUMIFS($D$2:$D$7916,$B$2:$B$7916,"Piemonte"))</f>
        <v>3.5610217978531207E-2</v>
      </c>
      <c r="I396" s="1" t="str">
        <f>_xlfn.XLOOKUP(Comuni[[#This Row],[Regione]],Ripartizione_geografica[Regione],Ripartizione_geografica[Ripartizione geografica],,0)</f>
        <v>Nord-ovest</v>
      </c>
      <c r="J396" s="1">
        <f>_xlfn.XLOOKUP(Comuni[[#This Row],[Regione]],Table_0[Regione],Table_0[Totale contagiati],,0)</f>
        <v>1792955</v>
      </c>
      <c r="K396" s="1">
        <f>_xlfn.XLOOKUP(Comuni[[#This Row],[Regione]],Table_0[Regione],Table_0[Guariti],,0)</f>
        <v>1725727</v>
      </c>
      <c r="L396" s="1">
        <f>_xlfn.XLOOKUP(Comuni[[#This Row],[Regione]],Table_0[Regione],Table_0[Deceduti],,0)</f>
        <v>13899</v>
      </c>
    </row>
    <row r="397" spans="1:12" x14ac:dyDescent="0.25">
      <c r="A397" s="1" t="s">
        <v>403</v>
      </c>
      <c r="B397" s="1" t="s">
        <v>8</v>
      </c>
      <c r="C397" s="1" t="s">
        <v>402</v>
      </c>
      <c r="D397">
        <v>874</v>
      </c>
      <c r="E397">
        <f>100*Comuni[[#This Row],[Popolazione2011]]/$D$7916</f>
        <v>1.5249821830957469E-3</v>
      </c>
      <c r="F397">
        <f>100*Comuni[[#This Row],[Popolazione2011]]/(SUMIFS($D$2:$D$7916,$B$2:$B$7916,"Piemonte"))</f>
        <v>2.0027883213150757E-2</v>
      </c>
      <c r="G397" t="b">
        <f>IF(Comuni[[#This Row],[Popolazione2011]]&gt;300000,"MAGGIORE")</f>
        <v>0</v>
      </c>
      <c r="H397">
        <f>100*Comuni[[#This Row],[Popolazione2011]]/(SUMIFS($D$2:$D$7916,$B$2:$B$7916,"Piemonte"))</f>
        <v>2.0027883213150757E-2</v>
      </c>
      <c r="I397" s="1" t="str">
        <f>_xlfn.XLOOKUP(Comuni[[#This Row],[Regione]],Ripartizione_geografica[Regione],Ripartizione_geografica[Ripartizione geografica],,0)</f>
        <v>Nord-ovest</v>
      </c>
      <c r="J397" s="1">
        <f>_xlfn.XLOOKUP(Comuni[[#This Row],[Regione]],Table_0[Regione],Table_0[Totale contagiati],,0)</f>
        <v>1792955</v>
      </c>
      <c r="K397" s="1">
        <f>_xlfn.XLOOKUP(Comuni[[#This Row],[Regione]],Table_0[Regione],Table_0[Guariti],,0)</f>
        <v>1725727</v>
      </c>
      <c r="L397" s="1">
        <f>_xlfn.XLOOKUP(Comuni[[#This Row],[Regione]],Table_0[Regione],Table_0[Deceduti],,0)</f>
        <v>13899</v>
      </c>
    </row>
    <row r="398" spans="1:12" x14ac:dyDescent="0.25">
      <c r="A398" s="1" t="s">
        <v>404</v>
      </c>
      <c r="B398" s="1" t="s">
        <v>8</v>
      </c>
      <c r="C398" s="1" t="s">
        <v>402</v>
      </c>
      <c r="D398">
        <v>2201</v>
      </c>
      <c r="E398">
        <f>100*Comuni[[#This Row],[Popolazione2011]]/$D$7916</f>
        <v>3.8403727517090838E-3</v>
      </c>
      <c r="F398">
        <f>100*Comuni[[#This Row],[Popolazione2011]]/(SUMIFS($D$2:$D$7916,$B$2:$B$7916,"Piemonte"))</f>
        <v>5.0436351203827022E-2</v>
      </c>
      <c r="G398" t="b">
        <f>IF(Comuni[[#This Row],[Popolazione2011]]&gt;300000,"MAGGIORE")</f>
        <v>0</v>
      </c>
      <c r="H398">
        <f>100*Comuni[[#This Row],[Popolazione2011]]/(SUMIFS($D$2:$D$7916,$B$2:$B$7916,"Piemonte"))</f>
        <v>5.0436351203827022E-2</v>
      </c>
      <c r="I398" s="1" t="str">
        <f>_xlfn.XLOOKUP(Comuni[[#This Row],[Regione]],Ripartizione_geografica[Regione],Ripartizione_geografica[Ripartizione geografica],,0)</f>
        <v>Nord-ovest</v>
      </c>
      <c r="J398" s="1">
        <f>_xlfn.XLOOKUP(Comuni[[#This Row],[Regione]],Table_0[Regione],Table_0[Totale contagiati],,0)</f>
        <v>1792955</v>
      </c>
      <c r="K398" s="1">
        <f>_xlfn.XLOOKUP(Comuni[[#This Row],[Regione]],Table_0[Regione],Table_0[Guariti],,0)</f>
        <v>1725727</v>
      </c>
      <c r="L398" s="1">
        <f>_xlfn.XLOOKUP(Comuni[[#This Row],[Regione]],Table_0[Regione],Table_0[Deceduti],,0)</f>
        <v>13899</v>
      </c>
    </row>
    <row r="399" spans="1:12" x14ac:dyDescent="0.25">
      <c r="A399" s="1" t="s">
        <v>405</v>
      </c>
      <c r="B399" s="1" t="s">
        <v>8</v>
      </c>
      <c r="C399" s="1" t="s">
        <v>402</v>
      </c>
      <c r="D399">
        <v>14195</v>
      </c>
      <c r="E399">
        <f>100*Comuni[[#This Row],[Popolazione2011]]/$D$7916</f>
        <v>2.4767874243757582E-2</v>
      </c>
      <c r="F399">
        <f>100*Comuni[[#This Row],[Popolazione2011]]/(SUMIFS($D$2:$D$7916,$B$2:$B$7916,"Piemonte"))</f>
        <v>0.32528123822731692</v>
      </c>
      <c r="G399" t="b">
        <f>IF(Comuni[[#This Row],[Popolazione2011]]&gt;300000,"MAGGIORE")</f>
        <v>0</v>
      </c>
      <c r="H399">
        <f>100*Comuni[[#This Row],[Popolazione2011]]/(SUMIFS($D$2:$D$7916,$B$2:$B$7916,"Piemonte"))</f>
        <v>0.32528123822731692</v>
      </c>
      <c r="I399" s="1" t="str">
        <f>_xlfn.XLOOKUP(Comuni[[#This Row],[Regione]],Ripartizione_geografica[Regione],Ripartizione_geografica[Ripartizione geografica],,0)</f>
        <v>Nord-ovest</v>
      </c>
      <c r="J399" s="1">
        <f>_xlfn.XLOOKUP(Comuni[[#This Row],[Regione]],Table_0[Regione],Table_0[Totale contagiati],,0)</f>
        <v>1792955</v>
      </c>
      <c r="K399" s="1">
        <f>_xlfn.XLOOKUP(Comuni[[#This Row],[Regione]],Table_0[Regione],Table_0[Guariti],,0)</f>
        <v>1725727</v>
      </c>
      <c r="L399" s="1">
        <f>_xlfn.XLOOKUP(Comuni[[#This Row],[Regione]],Table_0[Regione],Table_0[Deceduti],,0)</f>
        <v>13899</v>
      </c>
    </row>
    <row r="400" spans="1:12" x14ac:dyDescent="0.25">
      <c r="A400" s="1" t="s">
        <v>406</v>
      </c>
      <c r="B400" s="1" t="s">
        <v>8</v>
      </c>
      <c r="C400" s="1" t="s">
        <v>402</v>
      </c>
      <c r="D400">
        <v>852</v>
      </c>
      <c r="E400">
        <f>100*Comuni[[#This Row],[Popolazione2011]]/$D$7916</f>
        <v>1.4865959038873873E-3</v>
      </c>
      <c r="F400">
        <f>100*Comuni[[#This Row],[Popolazione2011]]/(SUMIFS($D$2:$D$7916,$B$2:$B$7916,"Piemonte"))</f>
        <v>1.9523748853094332E-2</v>
      </c>
      <c r="G400" t="b">
        <f>IF(Comuni[[#This Row],[Popolazione2011]]&gt;300000,"MAGGIORE")</f>
        <v>0</v>
      </c>
      <c r="H400">
        <f>100*Comuni[[#This Row],[Popolazione2011]]/(SUMIFS($D$2:$D$7916,$B$2:$B$7916,"Piemonte"))</f>
        <v>1.9523748853094332E-2</v>
      </c>
      <c r="I400" s="1" t="str">
        <f>_xlfn.XLOOKUP(Comuni[[#This Row],[Regione]],Ripartizione_geografica[Regione],Ripartizione_geografica[Ripartizione geografica],,0)</f>
        <v>Nord-ovest</v>
      </c>
      <c r="J400" s="1">
        <f>_xlfn.XLOOKUP(Comuni[[#This Row],[Regione]],Table_0[Regione],Table_0[Totale contagiati],,0)</f>
        <v>1792955</v>
      </c>
      <c r="K400" s="1">
        <f>_xlfn.XLOOKUP(Comuni[[#This Row],[Regione]],Table_0[Regione],Table_0[Guariti],,0)</f>
        <v>1725727</v>
      </c>
      <c r="L400" s="1">
        <f>_xlfn.XLOOKUP(Comuni[[#This Row],[Regione]],Table_0[Regione],Table_0[Deceduti],,0)</f>
        <v>13899</v>
      </c>
    </row>
    <row r="401" spans="1:12" x14ac:dyDescent="0.25">
      <c r="A401" s="1" t="s">
        <v>407</v>
      </c>
      <c r="B401" s="1" t="s">
        <v>8</v>
      </c>
      <c r="C401" s="1" t="s">
        <v>402</v>
      </c>
      <c r="D401">
        <v>9375</v>
      </c>
      <c r="E401">
        <f>100*Comuni[[#This Row],[Popolazione2011]]/$D$7916</f>
        <v>1.635778943538058E-2</v>
      </c>
      <c r="F401">
        <f>100*Comuni[[#This Row],[Popolazione2011]]/(SUMIFS($D$2:$D$7916,$B$2:$B$7916,"Piemonte"))</f>
        <v>0.21482998297859079</v>
      </c>
      <c r="G401" t="b">
        <f>IF(Comuni[[#This Row],[Popolazione2011]]&gt;300000,"MAGGIORE")</f>
        <v>0</v>
      </c>
      <c r="H401">
        <f>100*Comuni[[#This Row],[Popolazione2011]]/(SUMIFS($D$2:$D$7916,$B$2:$B$7916,"Piemonte"))</f>
        <v>0.21482998297859079</v>
      </c>
      <c r="I401" s="1" t="str">
        <f>_xlfn.XLOOKUP(Comuni[[#This Row],[Regione]],Ripartizione_geografica[Regione],Ripartizione_geografica[Ripartizione geografica],,0)</f>
        <v>Nord-ovest</v>
      </c>
      <c r="J401" s="1">
        <f>_xlfn.XLOOKUP(Comuni[[#This Row],[Regione]],Table_0[Regione],Table_0[Totale contagiati],,0)</f>
        <v>1792955</v>
      </c>
      <c r="K401" s="1">
        <f>_xlfn.XLOOKUP(Comuni[[#This Row],[Regione]],Table_0[Regione],Table_0[Guariti],,0)</f>
        <v>1725727</v>
      </c>
      <c r="L401" s="1">
        <f>_xlfn.XLOOKUP(Comuni[[#This Row],[Regione]],Table_0[Regione],Table_0[Deceduti],,0)</f>
        <v>13899</v>
      </c>
    </row>
    <row r="402" spans="1:12" x14ac:dyDescent="0.25">
      <c r="A402" s="1" t="s">
        <v>408</v>
      </c>
      <c r="B402" s="1" t="s">
        <v>8</v>
      </c>
      <c r="C402" s="1" t="s">
        <v>402</v>
      </c>
      <c r="D402">
        <v>1200</v>
      </c>
      <c r="E402">
        <f>100*Comuni[[#This Row],[Popolazione2011]]/$D$7916</f>
        <v>2.0937970477287143E-3</v>
      </c>
      <c r="F402">
        <f>100*Comuni[[#This Row],[Popolazione2011]]/(SUMIFS($D$2:$D$7916,$B$2:$B$7916,"Piemonte"))</f>
        <v>2.7498237821259621E-2</v>
      </c>
      <c r="G402" t="b">
        <f>IF(Comuni[[#This Row],[Popolazione2011]]&gt;300000,"MAGGIORE")</f>
        <v>0</v>
      </c>
      <c r="H402">
        <f>100*Comuni[[#This Row],[Popolazione2011]]/(SUMIFS($D$2:$D$7916,$B$2:$B$7916,"Piemonte"))</f>
        <v>2.7498237821259621E-2</v>
      </c>
      <c r="I402" s="1" t="str">
        <f>_xlfn.XLOOKUP(Comuni[[#This Row],[Regione]],Ripartizione_geografica[Regione],Ripartizione_geografica[Ripartizione geografica],,0)</f>
        <v>Nord-ovest</v>
      </c>
      <c r="J402" s="1">
        <f>_xlfn.XLOOKUP(Comuni[[#This Row],[Regione]],Table_0[Regione],Table_0[Totale contagiati],,0)</f>
        <v>1792955</v>
      </c>
      <c r="K402" s="1">
        <f>_xlfn.XLOOKUP(Comuni[[#This Row],[Regione]],Table_0[Regione],Table_0[Guariti],,0)</f>
        <v>1725727</v>
      </c>
      <c r="L402" s="1">
        <f>_xlfn.XLOOKUP(Comuni[[#This Row],[Regione]],Table_0[Regione],Table_0[Deceduti],,0)</f>
        <v>13899</v>
      </c>
    </row>
    <row r="403" spans="1:12" x14ac:dyDescent="0.25">
      <c r="A403" s="1" t="s">
        <v>409</v>
      </c>
      <c r="B403" s="1" t="s">
        <v>8</v>
      </c>
      <c r="C403" s="1" t="s">
        <v>402</v>
      </c>
      <c r="D403">
        <v>1227</v>
      </c>
      <c r="E403">
        <f>100*Comuni[[#This Row],[Popolazione2011]]/$D$7916</f>
        <v>2.1409074813026107E-3</v>
      </c>
      <c r="F403">
        <f>100*Comuni[[#This Row],[Popolazione2011]]/(SUMIFS($D$2:$D$7916,$B$2:$B$7916,"Piemonte"))</f>
        <v>2.8116948172237963E-2</v>
      </c>
      <c r="G403" t="b">
        <f>IF(Comuni[[#This Row],[Popolazione2011]]&gt;300000,"MAGGIORE")</f>
        <v>0</v>
      </c>
      <c r="H403">
        <f>100*Comuni[[#This Row],[Popolazione2011]]/(SUMIFS($D$2:$D$7916,$B$2:$B$7916,"Piemonte"))</f>
        <v>2.8116948172237963E-2</v>
      </c>
      <c r="I403" s="1" t="str">
        <f>_xlfn.XLOOKUP(Comuni[[#This Row],[Regione]],Ripartizione_geografica[Regione],Ripartizione_geografica[Ripartizione geografica],,0)</f>
        <v>Nord-ovest</v>
      </c>
      <c r="J403" s="1">
        <f>_xlfn.XLOOKUP(Comuni[[#This Row],[Regione]],Table_0[Regione],Table_0[Totale contagiati],,0)</f>
        <v>1792955</v>
      </c>
      <c r="K403" s="1">
        <f>_xlfn.XLOOKUP(Comuni[[#This Row],[Regione]],Table_0[Regione],Table_0[Guariti],,0)</f>
        <v>1725727</v>
      </c>
      <c r="L403" s="1">
        <f>_xlfn.XLOOKUP(Comuni[[#This Row],[Regione]],Table_0[Regione],Table_0[Deceduti],,0)</f>
        <v>13899</v>
      </c>
    </row>
    <row r="404" spans="1:12" x14ac:dyDescent="0.25">
      <c r="A404" s="1" t="s">
        <v>410</v>
      </c>
      <c r="B404" s="1" t="s">
        <v>8</v>
      </c>
      <c r="C404" s="1" t="s">
        <v>402</v>
      </c>
      <c r="D404">
        <v>1325</v>
      </c>
      <c r="E404">
        <f>100*Comuni[[#This Row],[Popolazione2011]]/$D$7916</f>
        <v>2.3119009068671222E-3</v>
      </c>
      <c r="F404">
        <f>100*Comuni[[#This Row],[Popolazione2011]]/(SUMIFS($D$2:$D$7916,$B$2:$B$7916,"Piemonte"))</f>
        <v>3.0362637594307497E-2</v>
      </c>
      <c r="G404" t="b">
        <f>IF(Comuni[[#This Row],[Popolazione2011]]&gt;300000,"MAGGIORE")</f>
        <v>0</v>
      </c>
      <c r="H404">
        <f>100*Comuni[[#This Row],[Popolazione2011]]/(SUMIFS($D$2:$D$7916,$B$2:$B$7916,"Piemonte"))</f>
        <v>3.0362637594307497E-2</v>
      </c>
      <c r="I404" s="1" t="str">
        <f>_xlfn.XLOOKUP(Comuni[[#This Row],[Regione]],Ripartizione_geografica[Regione],Ripartizione_geografica[Ripartizione geografica],,0)</f>
        <v>Nord-ovest</v>
      </c>
      <c r="J404" s="1">
        <f>_xlfn.XLOOKUP(Comuni[[#This Row],[Regione]],Table_0[Regione],Table_0[Totale contagiati],,0)</f>
        <v>1792955</v>
      </c>
      <c r="K404" s="1">
        <f>_xlfn.XLOOKUP(Comuni[[#This Row],[Regione]],Table_0[Regione],Table_0[Guariti],,0)</f>
        <v>1725727</v>
      </c>
      <c r="L404" s="1">
        <f>_xlfn.XLOOKUP(Comuni[[#This Row],[Regione]],Table_0[Regione],Table_0[Deceduti],,0)</f>
        <v>13899</v>
      </c>
    </row>
    <row r="405" spans="1:12" x14ac:dyDescent="0.25">
      <c r="A405" s="1" t="s">
        <v>411</v>
      </c>
      <c r="B405" s="1" t="s">
        <v>8</v>
      </c>
      <c r="C405" s="1" t="s">
        <v>402</v>
      </c>
      <c r="D405">
        <v>1176</v>
      </c>
      <c r="E405">
        <f>100*Comuni[[#This Row],[Popolazione2011]]/$D$7916</f>
        <v>2.0519211067741403E-3</v>
      </c>
      <c r="F405">
        <f>100*Comuni[[#This Row],[Popolazione2011]]/(SUMIFS($D$2:$D$7916,$B$2:$B$7916,"Piemonte"))</f>
        <v>2.6948273064834428E-2</v>
      </c>
      <c r="G405" t="b">
        <f>IF(Comuni[[#This Row],[Popolazione2011]]&gt;300000,"MAGGIORE")</f>
        <v>0</v>
      </c>
      <c r="H405">
        <f>100*Comuni[[#This Row],[Popolazione2011]]/(SUMIFS($D$2:$D$7916,$B$2:$B$7916,"Piemonte"))</f>
        <v>2.6948273064834428E-2</v>
      </c>
      <c r="I405" s="1" t="str">
        <f>_xlfn.XLOOKUP(Comuni[[#This Row],[Regione]],Ripartizione_geografica[Regione],Ripartizione_geografica[Ripartizione geografica],,0)</f>
        <v>Nord-ovest</v>
      </c>
      <c r="J405" s="1">
        <f>_xlfn.XLOOKUP(Comuni[[#This Row],[Regione]],Table_0[Regione],Table_0[Totale contagiati],,0)</f>
        <v>1792955</v>
      </c>
      <c r="K405" s="1">
        <f>_xlfn.XLOOKUP(Comuni[[#This Row],[Regione]],Table_0[Regione],Table_0[Guariti],,0)</f>
        <v>1725727</v>
      </c>
      <c r="L405" s="1">
        <f>_xlfn.XLOOKUP(Comuni[[#This Row],[Regione]],Table_0[Regione],Table_0[Deceduti],,0)</f>
        <v>13899</v>
      </c>
    </row>
    <row r="406" spans="1:12" x14ac:dyDescent="0.25">
      <c r="A406" s="1" t="s">
        <v>412</v>
      </c>
      <c r="B406" s="1" t="s">
        <v>8</v>
      </c>
      <c r="C406" s="1" t="s">
        <v>402</v>
      </c>
      <c r="D406">
        <v>2083</v>
      </c>
      <c r="E406">
        <f>100*Comuni[[#This Row],[Popolazione2011]]/$D$7916</f>
        <v>3.6344827086824266E-3</v>
      </c>
      <c r="F406">
        <f>100*Comuni[[#This Row],[Popolazione2011]]/(SUMIFS($D$2:$D$7916,$B$2:$B$7916,"Piemonte"))</f>
        <v>4.7732357818069823E-2</v>
      </c>
      <c r="G406" t="b">
        <f>IF(Comuni[[#This Row],[Popolazione2011]]&gt;300000,"MAGGIORE")</f>
        <v>0</v>
      </c>
      <c r="H406">
        <f>100*Comuni[[#This Row],[Popolazione2011]]/(SUMIFS($D$2:$D$7916,$B$2:$B$7916,"Piemonte"))</f>
        <v>4.7732357818069823E-2</v>
      </c>
      <c r="I406" s="1" t="str">
        <f>_xlfn.XLOOKUP(Comuni[[#This Row],[Regione]],Ripartizione_geografica[Regione],Ripartizione_geografica[Ripartizione geografica],,0)</f>
        <v>Nord-ovest</v>
      </c>
      <c r="J406" s="1">
        <f>_xlfn.XLOOKUP(Comuni[[#This Row],[Regione]],Table_0[Regione],Table_0[Totale contagiati],,0)</f>
        <v>1792955</v>
      </c>
      <c r="K406" s="1">
        <f>_xlfn.XLOOKUP(Comuni[[#This Row],[Regione]],Table_0[Regione],Table_0[Guariti],,0)</f>
        <v>1725727</v>
      </c>
      <c r="L406" s="1">
        <f>_xlfn.XLOOKUP(Comuni[[#This Row],[Regione]],Table_0[Regione],Table_0[Deceduti],,0)</f>
        <v>13899</v>
      </c>
    </row>
    <row r="407" spans="1:12" x14ac:dyDescent="0.25">
      <c r="A407" s="1" t="s">
        <v>413</v>
      </c>
      <c r="B407" s="1" t="s">
        <v>8</v>
      </c>
      <c r="C407" s="1" t="s">
        <v>402</v>
      </c>
      <c r="D407">
        <v>21166</v>
      </c>
      <c r="E407">
        <f>100*Comuni[[#This Row],[Popolazione2011]]/$D$7916</f>
        <v>3.6931090260188308E-2</v>
      </c>
      <c r="F407">
        <f>100*Comuni[[#This Row],[Popolazione2011]]/(SUMIFS($D$2:$D$7916,$B$2:$B$7916,"Piemonte"))</f>
        <v>0.48502308477065093</v>
      </c>
      <c r="G407" t="b">
        <f>IF(Comuni[[#This Row],[Popolazione2011]]&gt;300000,"MAGGIORE")</f>
        <v>0</v>
      </c>
      <c r="H407">
        <f>100*Comuni[[#This Row],[Popolazione2011]]/(SUMIFS($D$2:$D$7916,$B$2:$B$7916,"Piemonte"))</f>
        <v>0.48502308477065093</v>
      </c>
      <c r="I407" s="1" t="str">
        <f>_xlfn.XLOOKUP(Comuni[[#This Row],[Regione]],Ripartizione_geografica[Regione],Ripartizione_geografica[Ripartizione geografica],,0)</f>
        <v>Nord-ovest</v>
      </c>
      <c r="J407" s="1">
        <f>_xlfn.XLOOKUP(Comuni[[#This Row],[Regione]],Table_0[Regione],Table_0[Totale contagiati],,0)</f>
        <v>1792955</v>
      </c>
      <c r="K407" s="1">
        <f>_xlfn.XLOOKUP(Comuni[[#This Row],[Regione]],Table_0[Regione],Table_0[Guariti],,0)</f>
        <v>1725727</v>
      </c>
      <c r="L407" s="1">
        <f>_xlfn.XLOOKUP(Comuni[[#This Row],[Regione]],Table_0[Regione],Table_0[Deceduti],,0)</f>
        <v>13899</v>
      </c>
    </row>
    <row r="408" spans="1:12" x14ac:dyDescent="0.25">
      <c r="A408" s="1" t="s">
        <v>414</v>
      </c>
      <c r="B408" s="1" t="s">
        <v>8</v>
      </c>
      <c r="C408" s="1" t="s">
        <v>402</v>
      </c>
      <c r="D408">
        <v>4929</v>
      </c>
      <c r="E408">
        <f>100*Comuni[[#This Row],[Popolazione2011]]/$D$7916</f>
        <v>8.600271373545694E-3</v>
      </c>
      <c r="F408">
        <f>100*Comuni[[#This Row],[Popolazione2011]]/(SUMIFS($D$2:$D$7916,$B$2:$B$7916,"Piemonte"))</f>
        <v>0.1129490118508239</v>
      </c>
      <c r="G408" t="b">
        <f>IF(Comuni[[#This Row],[Popolazione2011]]&gt;300000,"MAGGIORE")</f>
        <v>0</v>
      </c>
      <c r="H408">
        <f>100*Comuni[[#This Row],[Popolazione2011]]/(SUMIFS($D$2:$D$7916,$B$2:$B$7916,"Piemonte"))</f>
        <v>0.1129490118508239</v>
      </c>
      <c r="I408" s="1" t="str">
        <f>_xlfn.XLOOKUP(Comuni[[#This Row],[Regione]],Ripartizione_geografica[Regione],Ripartizione_geografica[Ripartizione geografica],,0)</f>
        <v>Nord-ovest</v>
      </c>
      <c r="J408" s="1">
        <f>_xlfn.XLOOKUP(Comuni[[#This Row],[Regione]],Table_0[Regione],Table_0[Totale contagiati],,0)</f>
        <v>1792955</v>
      </c>
      <c r="K408" s="1">
        <f>_xlfn.XLOOKUP(Comuni[[#This Row],[Regione]],Table_0[Regione],Table_0[Guariti],,0)</f>
        <v>1725727</v>
      </c>
      <c r="L408" s="1">
        <f>_xlfn.XLOOKUP(Comuni[[#This Row],[Regione]],Table_0[Regione],Table_0[Deceduti],,0)</f>
        <v>13899</v>
      </c>
    </row>
    <row r="409" spans="1:12" x14ac:dyDescent="0.25">
      <c r="A409" s="1" t="s">
        <v>415</v>
      </c>
      <c r="B409" s="1" t="s">
        <v>8</v>
      </c>
      <c r="C409" s="1" t="s">
        <v>402</v>
      </c>
      <c r="D409">
        <v>3050</v>
      </c>
      <c r="E409">
        <f>100*Comuni[[#This Row],[Popolazione2011]]/$D$7916</f>
        <v>5.321734162977149E-3</v>
      </c>
      <c r="F409">
        <f>100*Comuni[[#This Row],[Popolazione2011]]/(SUMIFS($D$2:$D$7916,$B$2:$B$7916,"Piemonte"))</f>
        <v>6.9891354462368202E-2</v>
      </c>
      <c r="G409" t="b">
        <f>IF(Comuni[[#This Row],[Popolazione2011]]&gt;300000,"MAGGIORE")</f>
        <v>0</v>
      </c>
      <c r="H409">
        <f>100*Comuni[[#This Row],[Popolazione2011]]/(SUMIFS($D$2:$D$7916,$B$2:$B$7916,"Piemonte"))</f>
        <v>6.9891354462368202E-2</v>
      </c>
      <c r="I409" s="1" t="str">
        <f>_xlfn.XLOOKUP(Comuni[[#This Row],[Regione]],Ripartizione_geografica[Regione],Ripartizione_geografica[Ripartizione geografica],,0)</f>
        <v>Nord-ovest</v>
      </c>
      <c r="J409" s="1">
        <f>_xlfn.XLOOKUP(Comuni[[#This Row],[Regione]],Table_0[Regione],Table_0[Totale contagiati],,0)</f>
        <v>1792955</v>
      </c>
      <c r="K409" s="1">
        <f>_xlfn.XLOOKUP(Comuni[[#This Row],[Regione]],Table_0[Regione],Table_0[Guariti],,0)</f>
        <v>1725727</v>
      </c>
      <c r="L409" s="1">
        <f>_xlfn.XLOOKUP(Comuni[[#This Row],[Regione]],Table_0[Regione],Table_0[Deceduti],,0)</f>
        <v>13899</v>
      </c>
    </row>
    <row r="410" spans="1:12" x14ac:dyDescent="0.25">
      <c r="A410" s="1" t="s">
        <v>416</v>
      </c>
      <c r="B410" s="1" t="s">
        <v>8</v>
      </c>
      <c r="C410" s="1" t="s">
        <v>402</v>
      </c>
      <c r="D410">
        <v>1234</v>
      </c>
      <c r="E410">
        <f>100*Comuni[[#This Row],[Popolazione2011]]/$D$7916</f>
        <v>2.1531212974143614E-3</v>
      </c>
      <c r="F410">
        <f>100*Comuni[[#This Row],[Popolazione2011]]/(SUMIFS($D$2:$D$7916,$B$2:$B$7916,"Piemonte"))</f>
        <v>2.8277354559528643E-2</v>
      </c>
      <c r="G410" t="b">
        <f>IF(Comuni[[#This Row],[Popolazione2011]]&gt;300000,"MAGGIORE")</f>
        <v>0</v>
      </c>
      <c r="H410">
        <f>100*Comuni[[#This Row],[Popolazione2011]]/(SUMIFS($D$2:$D$7916,$B$2:$B$7916,"Piemonte"))</f>
        <v>2.8277354559528643E-2</v>
      </c>
      <c r="I410" s="1" t="str">
        <f>_xlfn.XLOOKUP(Comuni[[#This Row],[Regione]],Ripartizione_geografica[Regione],Ripartizione_geografica[Ripartizione geografica],,0)</f>
        <v>Nord-ovest</v>
      </c>
      <c r="J410" s="1">
        <f>_xlfn.XLOOKUP(Comuni[[#This Row],[Regione]],Table_0[Regione],Table_0[Totale contagiati],,0)</f>
        <v>1792955</v>
      </c>
      <c r="K410" s="1">
        <f>_xlfn.XLOOKUP(Comuni[[#This Row],[Regione]],Table_0[Regione],Table_0[Guariti],,0)</f>
        <v>1725727</v>
      </c>
      <c r="L410" s="1">
        <f>_xlfn.XLOOKUP(Comuni[[#This Row],[Regione]],Table_0[Regione],Table_0[Deceduti],,0)</f>
        <v>13899</v>
      </c>
    </row>
    <row r="411" spans="1:12" x14ac:dyDescent="0.25">
      <c r="A411" s="1" t="s">
        <v>417</v>
      </c>
      <c r="B411" s="1" t="s">
        <v>8</v>
      </c>
      <c r="C411" s="1" t="s">
        <v>402</v>
      </c>
      <c r="D411">
        <v>2585</v>
      </c>
      <c r="E411">
        <f>100*Comuni[[#This Row],[Popolazione2011]]/$D$7916</f>
        <v>4.5103878069822721E-3</v>
      </c>
      <c r="F411">
        <f>100*Comuni[[#This Row],[Popolazione2011]]/(SUMIFS($D$2:$D$7916,$B$2:$B$7916,"Piemonte"))</f>
        <v>5.9235787306630101E-2</v>
      </c>
      <c r="G411" t="b">
        <f>IF(Comuni[[#This Row],[Popolazione2011]]&gt;300000,"MAGGIORE")</f>
        <v>0</v>
      </c>
      <c r="H411">
        <f>100*Comuni[[#This Row],[Popolazione2011]]/(SUMIFS($D$2:$D$7916,$B$2:$B$7916,"Piemonte"))</f>
        <v>5.9235787306630101E-2</v>
      </c>
      <c r="I411" s="1" t="str">
        <f>_xlfn.XLOOKUP(Comuni[[#This Row],[Regione]],Ripartizione_geografica[Regione],Ripartizione_geografica[Ripartizione geografica],,0)</f>
        <v>Nord-ovest</v>
      </c>
      <c r="J411" s="1">
        <f>_xlfn.XLOOKUP(Comuni[[#This Row],[Regione]],Table_0[Regione],Table_0[Totale contagiati],,0)</f>
        <v>1792955</v>
      </c>
      <c r="K411" s="1">
        <f>_xlfn.XLOOKUP(Comuni[[#This Row],[Regione]],Table_0[Regione],Table_0[Guariti],,0)</f>
        <v>1725727</v>
      </c>
      <c r="L411" s="1">
        <f>_xlfn.XLOOKUP(Comuni[[#This Row],[Regione]],Table_0[Regione],Table_0[Deceduti],,0)</f>
        <v>13899</v>
      </c>
    </row>
    <row r="412" spans="1:12" x14ac:dyDescent="0.25">
      <c r="A412" s="1" t="s">
        <v>418</v>
      </c>
      <c r="B412" s="1" t="s">
        <v>8</v>
      </c>
      <c r="C412" s="1" t="s">
        <v>402</v>
      </c>
      <c r="D412">
        <v>10770</v>
      </c>
      <c r="E412">
        <f>100*Comuni[[#This Row],[Popolazione2011]]/$D$7916</f>
        <v>1.8791828503365211E-2</v>
      </c>
      <c r="F412">
        <f>100*Comuni[[#This Row],[Popolazione2011]]/(SUMIFS($D$2:$D$7916,$B$2:$B$7916,"Piemonte"))</f>
        <v>0.2467966844458051</v>
      </c>
      <c r="G412" t="b">
        <f>IF(Comuni[[#This Row],[Popolazione2011]]&gt;300000,"MAGGIORE")</f>
        <v>0</v>
      </c>
      <c r="H412">
        <f>100*Comuni[[#This Row],[Popolazione2011]]/(SUMIFS($D$2:$D$7916,$B$2:$B$7916,"Piemonte"))</f>
        <v>0.2467966844458051</v>
      </c>
      <c r="I412" s="1" t="str">
        <f>_xlfn.XLOOKUP(Comuni[[#This Row],[Regione]],Ripartizione_geografica[Regione],Ripartizione_geografica[Ripartizione geografica],,0)</f>
        <v>Nord-ovest</v>
      </c>
      <c r="J412" s="1">
        <f>_xlfn.XLOOKUP(Comuni[[#This Row],[Regione]],Table_0[Regione],Table_0[Totale contagiati],,0)</f>
        <v>1792955</v>
      </c>
      <c r="K412" s="1">
        <f>_xlfn.XLOOKUP(Comuni[[#This Row],[Regione]],Table_0[Regione],Table_0[Guariti],,0)</f>
        <v>1725727</v>
      </c>
      <c r="L412" s="1">
        <f>_xlfn.XLOOKUP(Comuni[[#This Row],[Regione]],Table_0[Regione],Table_0[Deceduti],,0)</f>
        <v>13899</v>
      </c>
    </row>
    <row r="413" spans="1:12" x14ac:dyDescent="0.25">
      <c r="A413" s="1" t="s">
        <v>419</v>
      </c>
      <c r="B413" s="1" t="s">
        <v>8</v>
      </c>
      <c r="C413" s="1" t="s">
        <v>402</v>
      </c>
      <c r="D413">
        <v>2578</v>
      </c>
      <c r="E413">
        <f>100*Comuni[[#This Row],[Popolazione2011]]/$D$7916</f>
        <v>4.4981739908705213E-3</v>
      </c>
      <c r="F413">
        <f>100*Comuni[[#This Row],[Popolazione2011]]/(SUMIFS($D$2:$D$7916,$B$2:$B$7916,"Piemonte"))</f>
        <v>5.9075380919339421E-2</v>
      </c>
      <c r="G413" t="b">
        <f>IF(Comuni[[#This Row],[Popolazione2011]]&gt;300000,"MAGGIORE")</f>
        <v>0</v>
      </c>
      <c r="H413">
        <f>100*Comuni[[#This Row],[Popolazione2011]]/(SUMIFS($D$2:$D$7916,$B$2:$B$7916,"Piemonte"))</f>
        <v>5.9075380919339421E-2</v>
      </c>
      <c r="I413" s="1" t="str">
        <f>_xlfn.XLOOKUP(Comuni[[#This Row],[Regione]],Ripartizione_geografica[Regione],Ripartizione_geografica[Ripartizione geografica],,0)</f>
        <v>Nord-ovest</v>
      </c>
      <c r="J413" s="1">
        <f>_xlfn.XLOOKUP(Comuni[[#This Row],[Regione]],Table_0[Regione],Table_0[Totale contagiati],,0)</f>
        <v>1792955</v>
      </c>
      <c r="K413" s="1">
        <f>_xlfn.XLOOKUP(Comuni[[#This Row],[Regione]],Table_0[Regione],Table_0[Guariti],,0)</f>
        <v>1725727</v>
      </c>
      <c r="L413" s="1">
        <f>_xlfn.XLOOKUP(Comuni[[#This Row],[Regione]],Table_0[Regione],Table_0[Deceduti],,0)</f>
        <v>13899</v>
      </c>
    </row>
    <row r="414" spans="1:12" x14ac:dyDescent="0.25">
      <c r="A414" s="1" t="s">
        <v>420</v>
      </c>
      <c r="B414" s="1" t="s">
        <v>8</v>
      </c>
      <c r="C414" s="1" t="s">
        <v>402</v>
      </c>
      <c r="D414">
        <v>1076</v>
      </c>
      <c r="E414">
        <f>100*Comuni[[#This Row],[Popolazione2011]]/$D$7916</f>
        <v>1.8774380194634139E-3</v>
      </c>
      <c r="F414">
        <f>100*Comuni[[#This Row],[Popolazione2011]]/(SUMIFS($D$2:$D$7916,$B$2:$B$7916,"Piemonte"))</f>
        <v>2.4656753246396126E-2</v>
      </c>
      <c r="G414" t="b">
        <f>IF(Comuni[[#This Row],[Popolazione2011]]&gt;300000,"MAGGIORE")</f>
        <v>0</v>
      </c>
      <c r="H414">
        <f>100*Comuni[[#This Row],[Popolazione2011]]/(SUMIFS($D$2:$D$7916,$B$2:$B$7916,"Piemonte"))</f>
        <v>2.4656753246396126E-2</v>
      </c>
      <c r="I414" s="1" t="str">
        <f>_xlfn.XLOOKUP(Comuni[[#This Row],[Regione]],Ripartizione_geografica[Regione],Ripartizione_geografica[Ripartizione geografica],,0)</f>
        <v>Nord-ovest</v>
      </c>
      <c r="J414" s="1">
        <f>_xlfn.XLOOKUP(Comuni[[#This Row],[Regione]],Table_0[Regione],Table_0[Totale contagiati],,0)</f>
        <v>1792955</v>
      </c>
      <c r="K414" s="1">
        <f>_xlfn.XLOOKUP(Comuni[[#This Row],[Regione]],Table_0[Regione],Table_0[Guariti],,0)</f>
        <v>1725727</v>
      </c>
      <c r="L414" s="1">
        <f>_xlfn.XLOOKUP(Comuni[[#This Row],[Regione]],Table_0[Regione],Table_0[Deceduti],,0)</f>
        <v>13899</v>
      </c>
    </row>
    <row r="415" spans="1:12" x14ac:dyDescent="0.25">
      <c r="A415" s="1" t="s">
        <v>421</v>
      </c>
      <c r="B415" s="1" t="s">
        <v>8</v>
      </c>
      <c r="C415" s="1" t="s">
        <v>402</v>
      </c>
      <c r="D415">
        <v>930</v>
      </c>
      <c r="E415">
        <f>100*Comuni[[#This Row],[Popolazione2011]]/$D$7916</f>
        <v>1.6226927119897536E-3</v>
      </c>
      <c r="F415">
        <f>100*Comuni[[#This Row],[Popolazione2011]]/(SUMIFS($D$2:$D$7916,$B$2:$B$7916,"Piemonte"))</f>
        <v>2.1311134311476205E-2</v>
      </c>
      <c r="G415" t="b">
        <f>IF(Comuni[[#This Row],[Popolazione2011]]&gt;300000,"MAGGIORE")</f>
        <v>0</v>
      </c>
      <c r="H415">
        <f>100*Comuni[[#This Row],[Popolazione2011]]/(SUMIFS($D$2:$D$7916,$B$2:$B$7916,"Piemonte"))</f>
        <v>2.1311134311476205E-2</v>
      </c>
      <c r="I415" s="1" t="str">
        <f>_xlfn.XLOOKUP(Comuni[[#This Row],[Regione]],Ripartizione_geografica[Regione],Ripartizione_geografica[Ripartizione geografica],,0)</f>
        <v>Nord-ovest</v>
      </c>
      <c r="J415" s="1">
        <f>_xlfn.XLOOKUP(Comuni[[#This Row],[Regione]],Table_0[Regione],Table_0[Totale contagiati],,0)</f>
        <v>1792955</v>
      </c>
      <c r="K415" s="1">
        <f>_xlfn.XLOOKUP(Comuni[[#This Row],[Regione]],Table_0[Regione],Table_0[Guariti],,0)</f>
        <v>1725727</v>
      </c>
      <c r="L415" s="1">
        <f>_xlfn.XLOOKUP(Comuni[[#This Row],[Regione]],Table_0[Regione],Table_0[Deceduti],,0)</f>
        <v>13899</v>
      </c>
    </row>
    <row r="416" spans="1:12" x14ac:dyDescent="0.25">
      <c r="A416" s="1" t="s">
        <v>422</v>
      </c>
      <c r="B416" s="1" t="s">
        <v>8</v>
      </c>
      <c r="C416" s="1" t="s">
        <v>402</v>
      </c>
      <c r="D416">
        <v>1555</v>
      </c>
      <c r="E416">
        <f>100*Comuni[[#This Row],[Popolazione2011]]/$D$7916</f>
        <v>2.7132120076817923E-3</v>
      </c>
      <c r="F416">
        <f>100*Comuni[[#This Row],[Popolazione2011]]/(SUMIFS($D$2:$D$7916,$B$2:$B$7916,"Piemonte"))</f>
        <v>3.5633133176715591E-2</v>
      </c>
      <c r="G416" t="b">
        <f>IF(Comuni[[#This Row],[Popolazione2011]]&gt;300000,"MAGGIORE")</f>
        <v>0</v>
      </c>
      <c r="H416">
        <f>100*Comuni[[#This Row],[Popolazione2011]]/(SUMIFS($D$2:$D$7916,$B$2:$B$7916,"Piemonte"))</f>
        <v>3.5633133176715591E-2</v>
      </c>
      <c r="I416" s="1" t="str">
        <f>_xlfn.XLOOKUP(Comuni[[#This Row],[Regione]],Ripartizione_geografica[Regione],Ripartizione_geografica[Ripartizione geografica],,0)</f>
        <v>Nord-ovest</v>
      </c>
      <c r="J416" s="1">
        <f>_xlfn.XLOOKUP(Comuni[[#This Row],[Regione]],Table_0[Regione],Table_0[Totale contagiati],,0)</f>
        <v>1792955</v>
      </c>
      <c r="K416" s="1">
        <f>_xlfn.XLOOKUP(Comuni[[#This Row],[Regione]],Table_0[Regione],Table_0[Guariti],,0)</f>
        <v>1725727</v>
      </c>
      <c r="L416" s="1">
        <f>_xlfn.XLOOKUP(Comuni[[#This Row],[Regione]],Table_0[Regione],Table_0[Deceduti],,0)</f>
        <v>13899</v>
      </c>
    </row>
    <row r="417" spans="1:12" x14ac:dyDescent="0.25">
      <c r="A417" s="1" t="s">
        <v>423</v>
      </c>
      <c r="B417" s="1" t="s">
        <v>8</v>
      </c>
      <c r="C417" s="1" t="s">
        <v>402</v>
      </c>
      <c r="D417">
        <v>867</v>
      </c>
      <c r="E417">
        <f>100*Comuni[[#This Row],[Popolazione2011]]/$D$7916</f>
        <v>1.5127683669839962E-3</v>
      </c>
      <c r="F417">
        <f>100*Comuni[[#This Row],[Popolazione2011]]/(SUMIFS($D$2:$D$7916,$B$2:$B$7916,"Piemonte"))</f>
        <v>1.9867476825860077E-2</v>
      </c>
      <c r="G417" t="b">
        <f>IF(Comuni[[#This Row],[Popolazione2011]]&gt;300000,"MAGGIORE")</f>
        <v>0</v>
      </c>
      <c r="H417">
        <f>100*Comuni[[#This Row],[Popolazione2011]]/(SUMIFS($D$2:$D$7916,$B$2:$B$7916,"Piemonte"))</f>
        <v>1.9867476825860077E-2</v>
      </c>
      <c r="I417" s="1" t="str">
        <f>_xlfn.XLOOKUP(Comuni[[#This Row],[Regione]],Ripartizione_geografica[Regione],Ripartizione_geografica[Ripartizione geografica],,0)</f>
        <v>Nord-ovest</v>
      </c>
      <c r="J417" s="1">
        <f>_xlfn.XLOOKUP(Comuni[[#This Row],[Regione]],Table_0[Regione],Table_0[Totale contagiati],,0)</f>
        <v>1792955</v>
      </c>
      <c r="K417" s="1">
        <f>_xlfn.XLOOKUP(Comuni[[#This Row],[Regione]],Table_0[Regione],Table_0[Guariti],,0)</f>
        <v>1725727</v>
      </c>
      <c r="L417" s="1">
        <f>_xlfn.XLOOKUP(Comuni[[#This Row],[Regione]],Table_0[Regione],Table_0[Deceduti],,0)</f>
        <v>13899</v>
      </c>
    </row>
    <row r="418" spans="1:12" x14ac:dyDescent="0.25">
      <c r="A418" s="1" t="s">
        <v>424</v>
      </c>
      <c r="B418" s="1" t="s">
        <v>8</v>
      </c>
      <c r="C418" s="1" t="s">
        <v>402</v>
      </c>
      <c r="D418">
        <v>323</v>
      </c>
      <c r="E418">
        <f>100*Comuni[[#This Row],[Popolazione2011]]/$D$7916</f>
        <v>5.6358037201364563E-4</v>
      </c>
      <c r="F418">
        <f>100*Comuni[[#This Row],[Popolazione2011]]/(SUMIFS($D$2:$D$7916,$B$2:$B$7916,"Piemonte"))</f>
        <v>7.4016090135557147E-3</v>
      </c>
      <c r="G418" t="b">
        <f>IF(Comuni[[#This Row],[Popolazione2011]]&gt;300000,"MAGGIORE")</f>
        <v>0</v>
      </c>
      <c r="H418">
        <f>100*Comuni[[#This Row],[Popolazione2011]]/(SUMIFS($D$2:$D$7916,$B$2:$B$7916,"Piemonte"))</f>
        <v>7.4016090135557147E-3</v>
      </c>
      <c r="I418" s="1" t="str">
        <f>_xlfn.XLOOKUP(Comuni[[#This Row],[Regione]],Ripartizione_geografica[Regione],Ripartizione_geografica[Ripartizione geografica],,0)</f>
        <v>Nord-ovest</v>
      </c>
      <c r="J418" s="1">
        <f>_xlfn.XLOOKUP(Comuni[[#This Row],[Regione]],Table_0[Regione],Table_0[Totale contagiati],,0)</f>
        <v>1792955</v>
      </c>
      <c r="K418" s="1">
        <f>_xlfn.XLOOKUP(Comuni[[#This Row],[Regione]],Table_0[Regione],Table_0[Guariti],,0)</f>
        <v>1725727</v>
      </c>
      <c r="L418" s="1">
        <f>_xlfn.XLOOKUP(Comuni[[#This Row],[Regione]],Table_0[Regione],Table_0[Deceduti],,0)</f>
        <v>13899</v>
      </c>
    </row>
    <row r="419" spans="1:12" x14ac:dyDescent="0.25">
      <c r="A419" s="1" t="s">
        <v>425</v>
      </c>
      <c r="B419" s="1" t="s">
        <v>8</v>
      </c>
      <c r="C419" s="1" t="s">
        <v>402</v>
      </c>
      <c r="D419">
        <v>10005</v>
      </c>
      <c r="E419">
        <f>100*Comuni[[#This Row],[Popolazione2011]]/$D$7916</f>
        <v>1.7457032885438158E-2</v>
      </c>
      <c r="F419">
        <f>100*Comuni[[#This Row],[Popolazione2011]]/(SUMIFS($D$2:$D$7916,$B$2:$B$7916,"Piemonte"))</f>
        <v>0.22926655783475208</v>
      </c>
      <c r="G419" t="b">
        <f>IF(Comuni[[#This Row],[Popolazione2011]]&gt;300000,"MAGGIORE")</f>
        <v>0</v>
      </c>
      <c r="H419">
        <f>100*Comuni[[#This Row],[Popolazione2011]]/(SUMIFS($D$2:$D$7916,$B$2:$B$7916,"Piemonte"))</f>
        <v>0.22926655783475208</v>
      </c>
      <c r="I419" s="1" t="str">
        <f>_xlfn.XLOOKUP(Comuni[[#This Row],[Regione]],Ripartizione_geografica[Regione],Ripartizione_geografica[Ripartizione geografica],,0)</f>
        <v>Nord-ovest</v>
      </c>
      <c r="J419" s="1">
        <f>_xlfn.XLOOKUP(Comuni[[#This Row],[Regione]],Table_0[Regione],Table_0[Totale contagiati],,0)</f>
        <v>1792955</v>
      </c>
      <c r="K419" s="1">
        <f>_xlfn.XLOOKUP(Comuni[[#This Row],[Regione]],Table_0[Regione],Table_0[Guariti],,0)</f>
        <v>1725727</v>
      </c>
      <c r="L419" s="1">
        <f>_xlfn.XLOOKUP(Comuni[[#This Row],[Regione]],Table_0[Regione],Table_0[Deceduti],,0)</f>
        <v>13899</v>
      </c>
    </row>
    <row r="420" spans="1:12" x14ac:dyDescent="0.25">
      <c r="A420" s="1" t="s">
        <v>426</v>
      </c>
      <c r="B420" s="1" t="s">
        <v>8</v>
      </c>
      <c r="C420" s="1" t="s">
        <v>402</v>
      </c>
      <c r="D420">
        <v>407</v>
      </c>
      <c r="E420">
        <f>100*Comuni[[#This Row],[Popolazione2011]]/$D$7916</f>
        <v>7.1014616535465568E-4</v>
      </c>
      <c r="F420">
        <f>100*Comuni[[#This Row],[Popolazione2011]]/(SUMIFS($D$2:$D$7916,$B$2:$B$7916,"Piemonte"))</f>
        <v>9.3264856610438887E-3</v>
      </c>
      <c r="G420" t="b">
        <f>IF(Comuni[[#This Row],[Popolazione2011]]&gt;300000,"MAGGIORE")</f>
        <v>0</v>
      </c>
      <c r="H420">
        <f>100*Comuni[[#This Row],[Popolazione2011]]/(SUMIFS($D$2:$D$7916,$B$2:$B$7916,"Piemonte"))</f>
        <v>9.3264856610438887E-3</v>
      </c>
      <c r="I420" s="1" t="str">
        <f>_xlfn.XLOOKUP(Comuni[[#This Row],[Regione]],Ripartizione_geografica[Regione],Ripartizione_geografica[Ripartizione geografica],,0)</f>
        <v>Nord-ovest</v>
      </c>
      <c r="J420" s="1">
        <f>_xlfn.XLOOKUP(Comuni[[#This Row],[Regione]],Table_0[Regione],Table_0[Totale contagiati],,0)</f>
        <v>1792955</v>
      </c>
      <c r="K420" s="1">
        <f>_xlfn.XLOOKUP(Comuni[[#This Row],[Regione]],Table_0[Regione],Table_0[Guariti],,0)</f>
        <v>1725727</v>
      </c>
      <c r="L420" s="1">
        <f>_xlfn.XLOOKUP(Comuni[[#This Row],[Regione]],Table_0[Regione],Table_0[Deceduti],,0)</f>
        <v>13899</v>
      </c>
    </row>
    <row r="421" spans="1:12" x14ac:dyDescent="0.25">
      <c r="A421" s="1" t="s">
        <v>427</v>
      </c>
      <c r="B421" s="1" t="s">
        <v>8</v>
      </c>
      <c r="C421" s="1" t="s">
        <v>402</v>
      </c>
      <c r="D421">
        <v>1280</v>
      </c>
      <c r="E421">
        <f>100*Comuni[[#This Row],[Popolazione2011]]/$D$7916</f>
        <v>2.2333835175772955E-3</v>
      </c>
      <c r="F421">
        <f>100*Comuni[[#This Row],[Popolazione2011]]/(SUMIFS($D$2:$D$7916,$B$2:$B$7916,"Piemonte"))</f>
        <v>2.9331453676010262E-2</v>
      </c>
      <c r="G421" t="b">
        <f>IF(Comuni[[#This Row],[Popolazione2011]]&gt;300000,"MAGGIORE")</f>
        <v>0</v>
      </c>
      <c r="H421">
        <f>100*Comuni[[#This Row],[Popolazione2011]]/(SUMIFS($D$2:$D$7916,$B$2:$B$7916,"Piemonte"))</f>
        <v>2.9331453676010262E-2</v>
      </c>
      <c r="I421" s="1" t="str">
        <f>_xlfn.XLOOKUP(Comuni[[#This Row],[Regione]],Ripartizione_geografica[Regione],Ripartizione_geografica[Ripartizione geografica],,0)</f>
        <v>Nord-ovest</v>
      </c>
      <c r="J421" s="1">
        <f>_xlfn.XLOOKUP(Comuni[[#This Row],[Regione]],Table_0[Regione],Table_0[Totale contagiati],,0)</f>
        <v>1792955</v>
      </c>
      <c r="K421" s="1">
        <f>_xlfn.XLOOKUP(Comuni[[#This Row],[Regione]],Table_0[Regione],Table_0[Guariti],,0)</f>
        <v>1725727</v>
      </c>
      <c r="L421" s="1">
        <f>_xlfn.XLOOKUP(Comuni[[#This Row],[Regione]],Table_0[Regione],Table_0[Deceduti],,0)</f>
        <v>13899</v>
      </c>
    </row>
    <row r="422" spans="1:12" x14ac:dyDescent="0.25">
      <c r="A422" s="1" t="s">
        <v>428</v>
      </c>
      <c r="B422" s="1" t="s">
        <v>8</v>
      </c>
      <c r="C422" s="1" t="s">
        <v>402</v>
      </c>
      <c r="D422">
        <v>1249</v>
      </c>
      <c r="E422">
        <f>100*Comuni[[#This Row],[Popolazione2011]]/$D$7916</f>
        <v>2.1792937605109703E-3</v>
      </c>
      <c r="F422">
        <f>100*Comuni[[#This Row],[Popolazione2011]]/(SUMIFS($D$2:$D$7916,$B$2:$B$7916,"Piemonte"))</f>
        <v>2.8621082532294388E-2</v>
      </c>
      <c r="G422" t="b">
        <f>IF(Comuni[[#This Row],[Popolazione2011]]&gt;300000,"MAGGIORE")</f>
        <v>0</v>
      </c>
      <c r="H422">
        <f>100*Comuni[[#This Row],[Popolazione2011]]/(SUMIFS($D$2:$D$7916,$B$2:$B$7916,"Piemonte"))</f>
        <v>2.8621082532294388E-2</v>
      </c>
      <c r="I422" s="1" t="str">
        <f>_xlfn.XLOOKUP(Comuni[[#This Row],[Regione]],Ripartizione_geografica[Regione],Ripartizione_geografica[Ripartizione geografica],,0)</f>
        <v>Nord-ovest</v>
      </c>
      <c r="J422" s="1">
        <f>_xlfn.XLOOKUP(Comuni[[#This Row],[Regione]],Table_0[Regione],Table_0[Totale contagiati],,0)</f>
        <v>1792955</v>
      </c>
      <c r="K422" s="1">
        <f>_xlfn.XLOOKUP(Comuni[[#This Row],[Regione]],Table_0[Regione],Table_0[Guariti],,0)</f>
        <v>1725727</v>
      </c>
      <c r="L422" s="1">
        <f>_xlfn.XLOOKUP(Comuni[[#This Row],[Regione]],Table_0[Regione],Table_0[Deceduti],,0)</f>
        <v>13899</v>
      </c>
    </row>
    <row r="423" spans="1:12" x14ac:dyDescent="0.25">
      <c r="A423" s="1" t="s">
        <v>429</v>
      </c>
      <c r="B423" s="1" t="s">
        <v>8</v>
      </c>
      <c r="C423" s="1" t="s">
        <v>402</v>
      </c>
      <c r="D423">
        <v>6728</v>
      </c>
      <c r="E423">
        <f>100*Comuni[[#This Row],[Popolazione2011]]/$D$7916</f>
        <v>1.1739222114265658E-2</v>
      </c>
      <c r="F423">
        <f>100*Comuni[[#This Row],[Popolazione2011]]/(SUMIFS($D$2:$D$7916,$B$2:$B$7916,"Piemonte"))</f>
        <v>0.15417345338452895</v>
      </c>
      <c r="G423" t="b">
        <f>IF(Comuni[[#This Row],[Popolazione2011]]&gt;300000,"MAGGIORE")</f>
        <v>0</v>
      </c>
      <c r="H423">
        <f>100*Comuni[[#This Row],[Popolazione2011]]/(SUMIFS($D$2:$D$7916,$B$2:$B$7916,"Piemonte"))</f>
        <v>0.15417345338452895</v>
      </c>
      <c r="I423" s="1" t="str">
        <f>_xlfn.XLOOKUP(Comuni[[#This Row],[Regione]],Ripartizione_geografica[Regione],Ripartizione_geografica[Ripartizione geografica],,0)</f>
        <v>Nord-ovest</v>
      </c>
      <c r="J423" s="1">
        <f>_xlfn.XLOOKUP(Comuni[[#This Row],[Regione]],Table_0[Regione],Table_0[Totale contagiati],,0)</f>
        <v>1792955</v>
      </c>
      <c r="K423" s="1">
        <f>_xlfn.XLOOKUP(Comuni[[#This Row],[Regione]],Table_0[Regione],Table_0[Guariti],,0)</f>
        <v>1725727</v>
      </c>
      <c r="L423" s="1">
        <f>_xlfn.XLOOKUP(Comuni[[#This Row],[Regione]],Table_0[Regione],Table_0[Deceduti],,0)</f>
        <v>13899</v>
      </c>
    </row>
    <row r="424" spans="1:12" x14ac:dyDescent="0.25">
      <c r="A424" s="1" t="s">
        <v>430</v>
      </c>
      <c r="B424" s="1" t="s">
        <v>8</v>
      </c>
      <c r="C424" s="1" t="s">
        <v>402</v>
      </c>
      <c r="D424">
        <v>463</v>
      </c>
      <c r="E424">
        <f>100*Comuni[[#This Row],[Popolazione2011]]/$D$7916</f>
        <v>8.0785669424866227E-4</v>
      </c>
      <c r="F424">
        <f>100*Comuni[[#This Row],[Popolazione2011]]/(SUMIFS($D$2:$D$7916,$B$2:$B$7916,"Piemonte"))</f>
        <v>1.0609736759369336E-2</v>
      </c>
      <c r="G424" t="b">
        <f>IF(Comuni[[#This Row],[Popolazione2011]]&gt;300000,"MAGGIORE")</f>
        <v>0</v>
      </c>
      <c r="H424">
        <f>100*Comuni[[#This Row],[Popolazione2011]]/(SUMIFS($D$2:$D$7916,$B$2:$B$7916,"Piemonte"))</f>
        <v>1.0609736759369336E-2</v>
      </c>
      <c r="I424" s="1" t="str">
        <f>_xlfn.XLOOKUP(Comuni[[#This Row],[Regione]],Ripartizione_geografica[Regione],Ripartizione_geografica[Ripartizione geografica],,0)</f>
        <v>Nord-ovest</v>
      </c>
      <c r="J424" s="1">
        <f>_xlfn.XLOOKUP(Comuni[[#This Row],[Regione]],Table_0[Regione],Table_0[Totale contagiati],,0)</f>
        <v>1792955</v>
      </c>
      <c r="K424" s="1">
        <f>_xlfn.XLOOKUP(Comuni[[#This Row],[Regione]],Table_0[Regione],Table_0[Guariti],,0)</f>
        <v>1725727</v>
      </c>
      <c r="L424" s="1">
        <f>_xlfn.XLOOKUP(Comuni[[#This Row],[Regione]],Table_0[Regione],Table_0[Deceduti],,0)</f>
        <v>13899</v>
      </c>
    </row>
    <row r="425" spans="1:12" x14ac:dyDescent="0.25">
      <c r="A425" s="1" t="s">
        <v>431</v>
      </c>
      <c r="B425" s="1" t="s">
        <v>8</v>
      </c>
      <c r="C425" s="1" t="s">
        <v>402</v>
      </c>
      <c r="D425">
        <v>1223</v>
      </c>
      <c r="E425">
        <f>100*Comuni[[#This Row],[Popolazione2011]]/$D$7916</f>
        <v>2.1339281578101814E-3</v>
      </c>
      <c r="F425">
        <f>100*Comuni[[#This Row],[Popolazione2011]]/(SUMIFS($D$2:$D$7916,$B$2:$B$7916,"Piemonte"))</f>
        <v>2.8025287379500431E-2</v>
      </c>
      <c r="G425" t="b">
        <f>IF(Comuni[[#This Row],[Popolazione2011]]&gt;300000,"MAGGIORE")</f>
        <v>0</v>
      </c>
      <c r="H425">
        <f>100*Comuni[[#This Row],[Popolazione2011]]/(SUMIFS($D$2:$D$7916,$B$2:$B$7916,"Piemonte"))</f>
        <v>2.8025287379500431E-2</v>
      </c>
      <c r="I425" s="1" t="str">
        <f>_xlfn.XLOOKUP(Comuni[[#This Row],[Regione]],Ripartizione_geografica[Regione],Ripartizione_geografica[Ripartizione geografica],,0)</f>
        <v>Nord-ovest</v>
      </c>
      <c r="J425" s="1">
        <f>_xlfn.XLOOKUP(Comuni[[#This Row],[Regione]],Table_0[Regione],Table_0[Totale contagiati],,0)</f>
        <v>1792955</v>
      </c>
      <c r="K425" s="1">
        <f>_xlfn.XLOOKUP(Comuni[[#This Row],[Regione]],Table_0[Regione],Table_0[Guariti],,0)</f>
        <v>1725727</v>
      </c>
      <c r="L425" s="1">
        <f>_xlfn.XLOOKUP(Comuni[[#This Row],[Regione]],Table_0[Regione],Table_0[Deceduti],,0)</f>
        <v>13899</v>
      </c>
    </row>
    <row r="426" spans="1:12" x14ac:dyDescent="0.25">
      <c r="A426" s="1" t="s">
        <v>432</v>
      </c>
      <c r="B426" s="1" t="s">
        <v>8</v>
      </c>
      <c r="C426" s="1" t="s">
        <v>402</v>
      </c>
      <c r="D426">
        <v>1571</v>
      </c>
      <c r="E426">
        <f>100*Comuni[[#This Row],[Popolazione2011]]/$D$7916</f>
        <v>2.7411293016515086E-3</v>
      </c>
      <c r="F426">
        <f>100*Comuni[[#This Row],[Popolazione2011]]/(SUMIFS($D$2:$D$7916,$B$2:$B$7916,"Piemonte"))</f>
        <v>3.599977634766572E-2</v>
      </c>
      <c r="G426" t="b">
        <f>IF(Comuni[[#This Row],[Popolazione2011]]&gt;300000,"MAGGIORE")</f>
        <v>0</v>
      </c>
      <c r="H426">
        <f>100*Comuni[[#This Row],[Popolazione2011]]/(SUMIFS($D$2:$D$7916,$B$2:$B$7916,"Piemonte"))</f>
        <v>3.599977634766572E-2</v>
      </c>
      <c r="I426" s="1" t="str">
        <f>_xlfn.XLOOKUP(Comuni[[#This Row],[Regione]],Ripartizione_geografica[Regione],Ripartizione_geografica[Ripartizione geografica],,0)</f>
        <v>Nord-ovest</v>
      </c>
      <c r="J426" s="1">
        <f>_xlfn.XLOOKUP(Comuni[[#This Row],[Regione]],Table_0[Regione],Table_0[Totale contagiati],,0)</f>
        <v>1792955</v>
      </c>
      <c r="K426" s="1">
        <f>_xlfn.XLOOKUP(Comuni[[#This Row],[Regione]],Table_0[Regione],Table_0[Guariti],,0)</f>
        <v>1725727</v>
      </c>
      <c r="L426" s="1">
        <f>_xlfn.XLOOKUP(Comuni[[#This Row],[Regione]],Table_0[Regione],Table_0[Deceduti],,0)</f>
        <v>13899</v>
      </c>
    </row>
    <row r="427" spans="1:12" x14ac:dyDescent="0.25">
      <c r="A427" s="1" t="s">
        <v>433</v>
      </c>
      <c r="B427" s="1" t="s">
        <v>8</v>
      </c>
      <c r="C427" s="1" t="s">
        <v>402</v>
      </c>
      <c r="D427">
        <v>2604</v>
      </c>
      <c r="E427">
        <f>100*Comuni[[#This Row],[Popolazione2011]]/$D$7916</f>
        <v>4.5435395935713102E-3</v>
      </c>
      <c r="F427">
        <f>100*Comuni[[#This Row],[Popolazione2011]]/(SUMIFS($D$2:$D$7916,$B$2:$B$7916,"Piemonte"))</f>
        <v>5.9671176072133375E-2</v>
      </c>
      <c r="G427" t="b">
        <f>IF(Comuni[[#This Row],[Popolazione2011]]&gt;300000,"MAGGIORE")</f>
        <v>0</v>
      </c>
      <c r="H427">
        <f>100*Comuni[[#This Row],[Popolazione2011]]/(SUMIFS($D$2:$D$7916,$B$2:$B$7916,"Piemonte"))</f>
        <v>5.9671176072133375E-2</v>
      </c>
      <c r="I427" s="1" t="str">
        <f>_xlfn.XLOOKUP(Comuni[[#This Row],[Regione]],Ripartizione_geografica[Regione],Ripartizione_geografica[Ripartizione geografica],,0)</f>
        <v>Nord-ovest</v>
      </c>
      <c r="J427" s="1">
        <f>_xlfn.XLOOKUP(Comuni[[#This Row],[Regione]],Table_0[Regione],Table_0[Totale contagiati],,0)</f>
        <v>1792955</v>
      </c>
      <c r="K427" s="1">
        <f>_xlfn.XLOOKUP(Comuni[[#This Row],[Regione]],Table_0[Regione],Table_0[Guariti],,0)</f>
        <v>1725727</v>
      </c>
      <c r="L427" s="1">
        <f>_xlfn.XLOOKUP(Comuni[[#This Row],[Regione]],Table_0[Regione],Table_0[Deceduti],,0)</f>
        <v>13899</v>
      </c>
    </row>
    <row r="428" spans="1:12" x14ac:dyDescent="0.25">
      <c r="A428" s="1" t="s">
        <v>434</v>
      </c>
      <c r="B428" s="1" t="s">
        <v>8</v>
      </c>
      <c r="C428" s="1" t="s">
        <v>402</v>
      </c>
      <c r="D428">
        <v>1445</v>
      </c>
      <c r="E428">
        <f>100*Comuni[[#This Row],[Popolazione2011]]/$D$7916</f>
        <v>2.5212806116399937E-3</v>
      </c>
      <c r="F428">
        <f>100*Comuni[[#This Row],[Popolazione2011]]/(SUMIFS($D$2:$D$7916,$B$2:$B$7916,"Piemonte"))</f>
        <v>3.3112461376433464E-2</v>
      </c>
      <c r="G428" t="b">
        <f>IF(Comuni[[#This Row],[Popolazione2011]]&gt;300000,"MAGGIORE")</f>
        <v>0</v>
      </c>
      <c r="H428">
        <f>100*Comuni[[#This Row],[Popolazione2011]]/(SUMIFS($D$2:$D$7916,$B$2:$B$7916,"Piemonte"))</f>
        <v>3.3112461376433464E-2</v>
      </c>
      <c r="I428" s="1" t="str">
        <f>_xlfn.XLOOKUP(Comuni[[#This Row],[Regione]],Ripartizione_geografica[Regione],Ripartizione_geografica[Ripartizione geografica],,0)</f>
        <v>Nord-ovest</v>
      </c>
      <c r="J428" s="1">
        <f>_xlfn.XLOOKUP(Comuni[[#This Row],[Regione]],Table_0[Regione],Table_0[Totale contagiati],,0)</f>
        <v>1792955</v>
      </c>
      <c r="K428" s="1">
        <f>_xlfn.XLOOKUP(Comuni[[#This Row],[Regione]],Table_0[Regione],Table_0[Guariti],,0)</f>
        <v>1725727</v>
      </c>
      <c r="L428" s="1">
        <f>_xlfn.XLOOKUP(Comuni[[#This Row],[Regione]],Table_0[Regione],Table_0[Deceduti],,0)</f>
        <v>13899</v>
      </c>
    </row>
    <row r="429" spans="1:12" x14ac:dyDescent="0.25">
      <c r="A429" s="1" t="s">
        <v>435</v>
      </c>
      <c r="B429" s="1" t="s">
        <v>8</v>
      </c>
      <c r="C429" s="1" t="s">
        <v>402</v>
      </c>
      <c r="D429">
        <v>2643</v>
      </c>
      <c r="E429">
        <f>100*Comuni[[#This Row],[Popolazione2011]]/$D$7916</f>
        <v>4.6115879976224936E-3</v>
      </c>
      <c r="F429">
        <f>100*Comuni[[#This Row],[Popolazione2011]]/(SUMIFS($D$2:$D$7916,$B$2:$B$7916,"Piemonte"))</f>
        <v>6.0564868801324313E-2</v>
      </c>
      <c r="G429" t="b">
        <f>IF(Comuni[[#This Row],[Popolazione2011]]&gt;300000,"MAGGIORE")</f>
        <v>0</v>
      </c>
      <c r="H429">
        <f>100*Comuni[[#This Row],[Popolazione2011]]/(SUMIFS($D$2:$D$7916,$B$2:$B$7916,"Piemonte"))</f>
        <v>6.0564868801324313E-2</v>
      </c>
      <c r="I429" s="1" t="str">
        <f>_xlfn.XLOOKUP(Comuni[[#This Row],[Regione]],Ripartizione_geografica[Regione],Ripartizione_geografica[Ripartizione geografica],,0)</f>
        <v>Nord-ovest</v>
      </c>
      <c r="J429" s="1">
        <f>_xlfn.XLOOKUP(Comuni[[#This Row],[Regione]],Table_0[Regione],Table_0[Totale contagiati],,0)</f>
        <v>1792955</v>
      </c>
      <c r="K429" s="1">
        <f>_xlfn.XLOOKUP(Comuni[[#This Row],[Regione]],Table_0[Regione],Table_0[Guariti],,0)</f>
        <v>1725727</v>
      </c>
      <c r="L429" s="1">
        <f>_xlfn.XLOOKUP(Comuni[[#This Row],[Regione]],Table_0[Regione],Table_0[Deceduti],,0)</f>
        <v>13899</v>
      </c>
    </row>
    <row r="430" spans="1:12" x14ac:dyDescent="0.25">
      <c r="A430" s="1" t="s">
        <v>436</v>
      </c>
      <c r="B430" s="1" t="s">
        <v>8</v>
      </c>
      <c r="C430" s="1" t="s">
        <v>402</v>
      </c>
      <c r="D430">
        <v>2113</v>
      </c>
      <c r="E430">
        <f>100*Comuni[[#This Row],[Popolazione2011]]/$D$7916</f>
        <v>3.6868276348756444E-3</v>
      </c>
      <c r="F430">
        <f>100*Comuni[[#This Row],[Popolazione2011]]/(SUMIFS($D$2:$D$7916,$B$2:$B$7916,"Piemonte"))</f>
        <v>4.8419813763601313E-2</v>
      </c>
      <c r="G430" t="b">
        <f>IF(Comuni[[#This Row],[Popolazione2011]]&gt;300000,"MAGGIORE")</f>
        <v>0</v>
      </c>
      <c r="H430">
        <f>100*Comuni[[#This Row],[Popolazione2011]]/(SUMIFS($D$2:$D$7916,$B$2:$B$7916,"Piemonte"))</f>
        <v>4.8419813763601313E-2</v>
      </c>
      <c r="I430" s="1" t="str">
        <f>_xlfn.XLOOKUP(Comuni[[#This Row],[Regione]],Ripartizione_geografica[Regione],Ripartizione_geografica[Ripartizione geografica],,0)</f>
        <v>Nord-ovest</v>
      </c>
      <c r="J430" s="1">
        <f>_xlfn.XLOOKUP(Comuni[[#This Row],[Regione]],Table_0[Regione],Table_0[Totale contagiati],,0)</f>
        <v>1792955</v>
      </c>
      <c r="K430" s="1">
        <f>_xlfn.XLOOKUP(Comuni[[#This Row],[Regione]],Table_0[Regione],Table_0[Guariti],,0)</f>
        <v>1725727</v>
      </c>
      <c r="L430" s="1">
        <f>_xlfn.XLOOKUP(Comuni[[#This Row],[Regione]],Table_0[Regione],Table_0[Deceduti],,0)</f>
        <v>13899</v>
      </c>
    </row>
    <row r="431" spans="1:12" x14ac:dyDescent="0.25">
      <c r="A431" s="1" t="s">
        <v>437</v>
      </c>
      <c r="B431" s="1" t="s">
        <v>8</v>
      </c>
      <c r="C431" s="1" t="s">
        <v>402</v>
      </c>
      <c r="D431">
        <v>2731</v>
      </c>
      <c r="E431">
        <f>100*Comuni[[#This Row],[Popolazione2011]]/$D$7916</f>
        <v>4.7651331144559321E-3</v>
      </c>
      <c r="F431">
        <f>100*Comuni[[#This Row],[Popolazione2011]]/(SUMIFS($D$2:$D$7916,$B$2:$B$7916,"Piemonte"))</f>
        <v>6.2581406241550022E-2</v>
      </c>
      <c r="G431" t="b">
        <f>IF(Comuni[[#This Row],[Popolazione2011]]&gt;300000,"MAGGIORE")</f>
        <v>0</v>
      </c>
      <c r="H431">
        <f>100*Comuni[[#This Row],[Popolazione2011]]/(SUMIFS($D$2:$D$7916,$B$2:$B$7916,"Piemonte"))</f>
        <v>6.2581406241550022E-2</v>
      </c>
      <c r="I431" s="1" t="str">
        <f>_xlfn.XLOOKUP(Comuni[[#This Row],[Regione]],Ripartizione_geografica[Regione],Ripartizione_geografica[Ripartizione geografica],,0)</f>
        <v>Nord-ovest</v>
      </c>
      <c r="J431" s="1">
        <f>_xlfn.XLOOKUP(Comuni[[#This Row],[Regione]],Table_0[Regione],Table_0[Totale contagiati],,0)</f>
        <v>1792955</v>
      </c>
      <c r="K431" s="1">
        <f>_xlfn.XLOOKUP(Comuni[[#This Row],[Regione]],Table_0[Regione],Table_0[Guariti],,0)</f>
        <v>1725727</v>
      </c>
      <c r="L431" s="1">
        <f>_xlfn.XLOOKUP(Comuni[[#This Row],[Regione]],Table_0[Regione],Table_0[Deceduti],,0)</f>
        <v>13899</v>
      </c>
    </row>
    <row r="432" spans="1:12" x14ac:dyDescent="0.25">
      <c r="A432" s="1" t="s">
        <v>438</v>
      </c>
      <c r="B432" s="1" t="s">
        <v>8</v>
      </c>
      <c r="C432" s="1" t="s">
        <v>402</v>
      </c>
      <c r="D432">
        <v>15008</v>
      </c>
      <c r="E432">
        <f>100*Comuni[[#This Row],[Popolazione2011]]/$D$7916</f>
        <v>2.6186421743593789E-2</v>
      </c>
      <c r="F432">
        <f>100*Comuni[[#This Row],[Popolazione2011]]/(SUMIFS($D$2:$D$7916,$B$2:$B$7916,"Piemonte"))</f>
        <v>0.34391129435122031</v>
      </c>
      <c r="G432" t="b">
        <f>IF(Comuni[[#This Row],[Popolazione2011]]&gt;300000,"MAGGIORE")</f>
        <v>0</v>
      </c>
      <c r="H432">
        <f>100*Comuni[[#This Row],[Popolazione2011]]/(SUMIFS($D$2:$D$7916,$B$2:$B$7916,"Piemonte"))</f>
        <v>0.34391129435122031</v>
      </c>
      <c r="I432" s="1" t="str">
        <f>_xlfn.XLOOKUP(Comuni[[#This Row],[Regione]],Ripartizione_geografica[Regione],Ripartizione_geografica[Ripartizione geografica],,0)</f>
        <v>Nord-ovest</v>
      </c>
      <c r="J432" s="1">
        <f>_xlfn.XLOOKUP(Comuni[[#This Row],[Regione]],Table_0[Regione],Table_0[Totale contagiati],,0)</f>
        <v>1792955</v>
      </c>
      <c r="K432" s="1">
        <f>_xlfn.XLOOKUP(Comuni[[#This Row],[Regione]],Table_0[Regione],Table_0[Guariti],,0)</f>
        <v>1725727</v>
      </c>
      <c r="L432" s="1">
        <f>_xlfn.XLOOKUP(Comuni[[#This Row],[Regione]],Table_0[Regione],Table_0[Deceduti],,0)</f>
        <v>13899</v>
      </c>
    </row>
    <row r="433" spans="1:12" x14ac:dyDescent="0.25">
      <c r="A433" s="1" t="s">
        <v>439</v>
      </c>
      <c r="B433" s="1" t="s">
        <v>8</v>
      </c>
      <c r="C433" s="1" t="s">
        <v>402</v>
      </c>
      <c r="D433">
        <v>1350</v>
      </c>
      <c r="E433">
        <f>100*Comuni[[#This Row],[Popolazione2011]]/$D$7916</f>
        <v>2.3555216786948037E-3</v>
      </c>
      <c r="F433">
        <f>100*Comuni[[#This Row],[Popolazione2011]]/(SUMIFS($D$2:$D$7916,$B$2:$B$7916,"Piemonte"))</f>
        <v>3.0935517548917074E-2</v>
      </c>
      <c r="G433" t="b">
        <f>IF(Comuni[[#This Row],[Popolazione2011]]&gt;300000,"MAGGIORE")</f>
        <v>0</v>
      </c>
      <c r="H433">
        <f>100*Comuni[[#This Row],[Popolazione2011]]/(SUMIFS($D$2:$D$7916,$B$2:$B$7916,"Piemonte"))</f>
        <v>3.0935517548917074E-2</v>
      </c>
      <c r="I433" s="1" t="str">
        <f>_xlfn.XLOOKUP(Comuni[[#This Row],[Regione]],Ripartizione_geografica[Regione],Ripartizione_geografica[Ripartizione geografica],,0)</f>
        <v>Nord-ovest</v>
      </c>
      <c r="J433" s="1">
        <f>_xlfn.XLOOKUP(Comuni[[#This Row],[Regione]],Table_0[Regione],Table_0[Totale contagiati],,0)</f>
        <v>1792955</v>
      </c>
      <c r="K433" s="1">
        <f>_xlfn.XLOOKUP(Comuni[[#This Row],[Regione]],Table_0[Regione],Table_0[Guariti],,0)</f>
        <v>1725727</v>
      </c>
      <c r="L433" s="1">
        <f>_xlfn.XLOOKUP(Comuni[[#This Row],[Regione]],Table_0[Regione],Table_0[Deceduti],,0)</f>
        <v>13899</v>
      </c>
    </row>
    <row r="434" spans="1:12" x14ac:dyDescent="0.25">
      <c r="A434" s="1" t="s">
        <v>440</v>
      </c>
      <c r="B434" s="1" t="s">
        <v>8</v>
      </c>
      <c r="C434" s="1" t="s">
        <v>402</v>
      </c>
      <c r="D434">
        <v>1869</v>
      </c>
      <c r="E434">
        <f>100*Comuni[[#This Row],[Popolazione2011]]/$D$7916</f>
        <v>3.2610889018374728E-3</v>
      </c>
      <c r="F434">
        <f>100*Comuni[[#This Row],[Popolazione2011]]/(SUMIFS($D$2:$D$7916,$B$2:$B$7916,"Piemonte"))</f>
        <v>4.2828505406611858E-2</v>
      </c>
      <c r="G434" t="b">
        <f>IF(Comuni[[#This Row],[Popolazione2011]]&gt;300000,"MAGGIORE")</f>
        <v>0</v>
      </c>
      <c r="H434">
        <f>100*Comuni[[#This Row],[Popolazione2011]]/(SUMIFS($D$2:$D$7916,$B$2:$B$7916,"Piemonte"))</f>
        <v>4.2828505406611858E-2</v>
      </c>
      <c r="I434" s="1" t="str">
        <f>_xlfn.XLOOKUP(Comuni[[#This Row],[Regione]],Ripartizione_geografica[Regione],Ripartizione_geografica[Ripartizione geografica],,0)</f>
        <v>Nord-ovest</v>
      </c>
      <c r="J434" s="1">
        <f>_xlfn.XLOOKUP(Comuni[[#This Row],[Regione]],Table_0[Regione],Table_0[Totale contagiati],,0)</f>
        <v>1792955</v>
      </c>
      <c r="K434" s="1">
        <f>_xlfn.XLOOKUP(Comuni[[#This Row],[Regione]],Table_0[Regione],Table_0[Guariti],,0)</f>
        <v>1725727</v>
      </c>
      <c r="L434" s="1">
        <f>_xlfn.XLOOKUP(Comuni[[#This Row],[Regione]],Table_0[Regione],Table_0[Deceduti],,0)</f>
        <v>13899</v>
      </c>
    </row>
    <row r="435" spans="1:12" x14ac:dyDescent="0.25">
      <c r="A435" s="1" t="s">
        <v>441</v>
      </c>
      <c r="B435" s="1" t="s">
        <v>8</v>
      </c>
      <c r="C435" s="1" t="s">
        <v>402</v>
      </c>
      <c r="D435">
        <v>3617</v>
      </c>
      <c r="E435">
        <f>100*Comuni[[#This Row],[Popolazione2011]]/$D$7916</f>
        <v>6.3110532680289667E-3</v>
      </c>
      <c r="F435">
        <f>100*Comuni[[#This Row],[Popolazione2011]]/(SUMIFS($D$2:$D$7916,$B$2:$B$7916,"Piemonte"))</f>
        <v>8.2884271832913373E-2</v>
      </c>
      <c r="G435" t="b">
        <f>IF(Comuni[[#This Row],[Popolazione2011]]&gt;300000,"MAGGIORE")</f>
        <v>0</v>
      </c>
      <c r="H435">
        <f>100*Comuni[[#This Row],[Popolazione2011]]/(SUMIFS($D$2:$D$7916,$B$2:$B$7916,"Piemonte"))</f>
        <v>8.2884271832913373E-2</v>
      </c>
      <c r="I435" s="1" t="str">
        <f>_xlfn.XLOOKUP(Comuni[[#This Row],[Regione]],Ripartizione_geografica[Regione],Ripartizione_geografica[Ripartizione geografica],,0)</f>
        <v>Nord-ovest</v>
      </c>
      <c r="J435" s="1">
        <f>_xlfn.XLOOKUP(Comuni[[#This Row],[Regione]],Table_0[Regione],Table_0[Totale contagiati],,0)</f>
        <v>1792955</v>
      </c>
      <c r="K435" s="1">
        <f>_xlfn.XLOOKUP(Comuni[[#This Row],[Regione]],Table_0[Regione],Table_0[Guariti],,0)</f>
        <v>1725727</v>
      </c>
      <c r="L435" s="1">
        <f>_xlfn.XLOOKUP(Comuni[[#This Row],[Regione]],Table_0[Regione],Table_0[Deceduti],,0)</f>
        <v>13899</v>
      </c>
    </row>
    <row r="436" spans="1:12" x14ac:dyDescent="0.25">
      <c r="A436" s="1" t="s">
        <v>442</v>
      </c>
      <c r="B436" s="1" t="s">
        <v>8</v>
      </c>
      <c r="C436" s="1" t="s">
        <v>402</v>
      </c>
      <c r="D436">
        <v>5601</v>
      </c>
      <c r="E436">
        <f>100*Comuni[[#This Row],[Popolazione2011]]/$D$7916</f>
        <v>9.7727977202737744E-3</v>
      </c>
      <c r="F436">
        <f>100*Comuni[[#This Row],[Popolazione2011]]/(SUMIFS($D$2:$D$7916,$B$2:$B$7916,"Piemonte"))</f>
        <v>0.12834802503072928</v>
      </c>
      <c r="G436" t="b">
        <f>IF(Comuni[[#This Row],[Popolazione2011]]&gt;300000,"MAGGIORE")</f>
        <v>0</v>
      </c>
      <c r="H436">
        <f>100*Comuni[[#This Row],[Popolazione2011]]/(SUMIFS($D$2:$D$7916,$B$2:$B$7916,"Piemonte"))</f>
        <v>0.12834802503072928</v>
      </c>
      <c r="I436" s="1" t="str">
        <f>_xlfn.XLOOKUP(Comuni[[#This Row],[Regione]],Ripartizione_geografica[Regione],Ripartizione_geografica[Ripartizione geografica],,0)</f>
        <v>Nord-ovest</v>
      </c>
      <c r="J436" s="1">
        <f>_xlfn.XLOOKUP(Comuni[[#This Row],[Regione]],Table_0[Regione],Table_0[Totale contagiati],,0)</f>
        <v>1792955</v>
      </c>
      <c r="K436" s="1">
        <f>_xlfn.XLOOKUP(Comuni[[#This Row],[Regione]],Table_0[Regione],Table_0[Guariti],,0)</f>
        <v>1725727</v>
      </c>
      <c r="L436" s="1">
        <f>_xlfn.XLOOKUP(Comuni[[#This Row],[Regione]],Table_0[Regione],Table_0[Deceduti],,0)</f>
        <v>13899</v>
      </c>
    </row>
    <row r="437" spans="1:12" x14ac:dyDescent="0.25">
      <c r="A437" s="1" t="s">
        <v>443</v>
      </c>
      <c r="B437" s="1" t="s">
        <v>8</v>
      </c>
      <c r="C437" s="1" t="s">
        <v>402</v>
      </c>
      <c r="D437">
        <v>1432</v>
      </c>
      <c r="E437">
        <f>100*Comuni[[#This Row],[Popolazione2011]]/$D$7916</f>
        <v>2.4985978102895993E-3</v>
      </c>
      <c r="F437">
        <f>100*Comuni[[#This Row],[Popolazione2011]]/(SUMIFS($D$2:$D$7916,$B$2:$B$7916,"Piemonte"))</f>
        <v>3.2814563800036479E-2</v>
      </c>
      <c r="G437" t="b">
        <f>IF(Comuni[[#This Row],[Popolazione2011]]&gt;300000,"MAGGIORE")</f>
        <v>0</v>
      </c>
      <c r="H437">
        <f>100*Comuni[[#This Row],[Popolazione2011]]/(SUMIFS($D$2:$D$7916,$B$2:$B$7916,"Piemonte"))</f>
        <v>3.2814563800036479E-2</v>
      </c>
      <c r="I437" s="1" t="str">
        <f>_xlfn.XLOOKUP(Comuni[[#This Row],[Regione]],Ripartizione_geografica[Regione],Ripartizione_geografica[Ripartizione geografica],,0)</f>
        <v>Nord-ovest</v>
      </c>
      <c r="J437" s="1">
        <f>_xlfn.XLOOKUP(Comuni[[#This Row],[Regione]],Table_0[Regione],Table_0[Totale contagiati],,0)</f>
        <v>1792955</v>
      </c>
      <c r="K437" s="1">
        <f>_xlfn.XLOOKUP(Comuni[[#This Row],[Regione]],Table_0[Regione],Table_0[Guariti],,0)</f>
        <v>1725727</v>
      </c>
      <c r="L437" s="1">
        <f>_xlfn.XLOOKUP(Comuni[[#This Row],[Regione]],Table_0[Regione],Table_0[Deceduti],,0)</f>
        <v>13899</v>
      </c>
    </row>
    <row r="438" spans="1:12" x14ac:dyDescent="0.25">
      <c r="A438" s="1" t="s">
        <v>444</v>
      </c>
      <c r="B438" s="1" t="s">
        <v>8</v>
      </c>
      <c r="C438" s="1" t="s">
        <v>402</v>
      </c>
      <c r="D438">
        <v>4691</v>
      </c>
      <c r="E438">
        <f>100*Comuni[[#This Row],[Popolazione2011]]/$D$7916</f>
        <v>8.1850016257461657E-3</v>
      </c>
      <c r="F438">
        <f>100*Comuni[[#This Row],[Popolazione2011]]/(SUMIFS($D$2:$D$7916,$B$2:$B$7916,"Piemonte"))</f>
        <v>0.10749519468294073</v>
      </c>
      <c r="G438" t="b">
        <f>IF(Comuni[[#This Row],[Popolazione2011]]&gt;300000,"MAGGIORE")</f>
        <v>0</v>
      </c>
      <c r="H438">
        <f>100*Comuni[[#This Row],[Popolazione2011]]/(SUMIFS($D$2:$D$7916,$B$2:$B$7916,"Piemonte"))</f>
        <v>0.10749519468294073</v>
      </c>
      <c r="I438" s="1" t="str">
        <f>_xlfn.XLOOKUP(Comuni[[#This Row],[Regione]],Ripartizione_geografica[Regione],Ripartizione_geografica[Ripartizione geografica],,0)</f>
        <v>Nord-ovest</v>
      </c>
      <c r="J438" s="1">
        <f>_xlfn.XLOOKUP(Comuni[[#This Row],[Regione]],Table_0[Regione],Table_0[Totale contagiati],,0)</f>
        <v>1792955</v>
      </c>
      <c r="K438" s="1">
        <f>_xlfn.XLOOKUP(Comuni[[#This Row],[Regione]],Table_0[Regione],Table_0[Guariti],,0)</f>
        <v>1725727</v>
      </c>
      <c r="L438" s="1">
        <f>_xlfn.XLOOKUP(Comuni[[#This Row],[Regione]],Table_0[Regione],Table_0[Deceduti],,0)</f>
        <v>13899</v>
      </c>
    </row>
    <row r="439" spans="1:12" x14ac:dyDescent="0.25">
      <c r="A439" s="1" t="s">
        <v>445</v>
      </c>
      <c r="B439" s="1" t="s">
        <v>8</v>
      </c>
      <c r="C439" s="1" t="s">
        <v>402</v>
      </c>
      <c r="D439">
        <v>4464</v>
      </c>
      <c r="E439">
        <f>100*Comuni[[#This Row],[Popolazione2011]]/$D$7916</f>
        <v>7.7889250175508179E-3</v>
      </c>
      <c r="F439">
        <f>100*Comuni[[#This Row],[Popolazione2011]]/(SUMIFS($D$2:$D$7916,$B$2:$B$7916,"Piemonte"))</f>
        <v>0.10229344469508579</v>
      </c>
      <c r="G439" t="b">
        <f>IF(Comuni[[#This Row],[Popolazione2011]]&gt;300000,"MAGGIORE")</f>
        <v>0</v>
      </c>
      <c r="H439">
        <f>100*Comuni[[#This Row],[Popolazione2011]]/(SUMIFS($D$2:$D$7916,$B$2:$B$7916,"Piemonte"))</f>
        <v>0.10229344469508579</v>
      </c>
      <c r="I439" s="1" t="str">
        <f>_xlfn.XLOOKUP(Comuni[[#This Row],[Regione]],Ripartizione_geografica[Regione],Ripartizione_geografica[Ripartizione geografica],,0)</f>
        <v>Nord-ovest</v>
      </c>
      <c r="J439" s="1">
        <f>_xlfn.XLOOKUP(Comuni[[#This Row],[Regione]],Table_0[Regione],Table_0[Totale contagiati],,0)</f>
        <v>1792955</v>
      </c>
      <c r="K439" s="1">
        <f>_xlfn.XLOOKUP(Comuni[[#This Row],[Regione]],Table_0[Regione],Table_0[Guariti],,0)</f>
        <v>1725727</v>
      </c>
      <c r="L439" s="1">
        <f>_xlfn.XLOOKUP(Comuni[[#This Row],[Regione]],Table_0[Regione],Table_0[Deceduti],,0)</f>
        <v>13899</v>
      </c>
    </row>
    <row r="440" spans="1:12" x14ac:dyDescent="0.25">
      <c r="A440" s="1" t="s">
        <v>446</v>
      </c>
      <c r="B440" s="1" t="s">
        <v>8</v>
      </c>
      <c r="C440" s="1" t="s">
        <v>402</v>
      </c>
      <c r="D440">
        <v>590</v>
      </c>
      <c r="E440">
        <f>100*Comuni[[#This Row],[Popolazione2011]]/$D$7916</f>
        <v>1.0294502151332846E-3</v>
      </c>
      <c r="F440">
        <f>100*Comuni[[#This Row],[Popolazione2011]]/(SUMIFS($D$2:$D$7916,$B$2:$B$7916,"Piemonte"))</f>
        <v>1.351996692878598E-2</v>
      </c>
      <c r="G440" t="b">
        <f>IF(Comuni[[#This Row],[Popolazione2011]]&gt;300000,"MAGGIORE")</f>
        <v>0</v>
      </c>
      <c r="H440">
        <f>100*Comuni[[#This Row],[Popolazione2011]]/(SUMIFS($D$2:$D$7916,$B$2:$B$7916,"Piemonte"))</f>
        <v>1.351996692878598E-2</v>
      </c>
      <c r="I440" s="1" t="str">
        <f>_xlfn.XLOOKUP(Comuni[[#This Row],[Regione]],Ripartizione_geografica[Regione],Ripartizione_geografica[Ripartizione geografica],,0)</f>
        <v>Nord-ovest</v>
      </c>
      <c r="J440" s="1">
        <f>_xlfn.XLOOKUP(Comuni[[#This Row],[Regione]],Table_0[Regione],Table_0[Totale contagiati],,0)</f>
        <v>1792955</v>
      </c>
      <c r="K440" s="1">
        <f>_xlfn.XLOOKUP(Comuni[[#This Row],[Regione]],Table_0[Regione],Table_0[Guariti],,0)</f>
        <v>1725727</v>
      </c>
      <c r="L440" s="1">
        <f>_xlfn.XLOOKUP(Comuni[[#This Row],[Regione]],Table_0[Regione],Table_0[Deceduti],,0)</f>
        <v>13899</v>
      </c>
    </row>
    <row r="441" spans="1:12" x14ac:dyDescent="0.25">
      <c r="A441" s="1" t="s">
        <v>447</v>
      </c>
      <c r="B441" s="1" t="s">
        <v>8</v>
      </c>
      <c r="C441" s="1" t="s">
        <v>402</v>
      </c>
      <c r="D441">
        <v>2236</v>
      </c>
      <c r="E441">
        <f>100*Comuni[[#This Row],[Popolazione2011]]/$D$7916</f>
        <v>3.9014418322678378E-3</v>
      </c>
      <c r="F441">
        <f>100*Comuni[[#This Row],[Popolazione2011]]/(SUMIFS($D$2:$D$7916,$B$2:$B$7916,"Piemonte"))</f>
        <v>5.1238383140280425E-2</v>
      </c>
      <c r="G441" t="b">
        <f>IF(Comuni[[#This Row],[Popolazione2011]]&gt;300000,"MAGGIORE")</f>
        <v>0</v>
      </c>
      <c r="H441">
        <f>100*Comuni[[#This Row],[Popolazione2011]]/(SUMIFS($D$2:$D$7916,$B$2:$B$7916,"Piemonte"))</f>
        <v>5.1238383140280425E-2</v>
      </c>
      <c r="I441" s="1" t="str">
        <f>_xlfn.XLOOKUP(Comuni[[#This Row],[Regione]],Ripartizione_geografica[Regione],Ripartizione_geografica[Ripartizione geografica],,0)</f>
        <v>Nord-ovest</v>
      </c>
      <c r="J441" s="1">
        <f>_xlfn.XLOOKUP(Comuni[[#This Row],[Regione]],Table_0[Regione],Table_0[Totale contagiati],,0)</f>
        <v>1792955</v>
      </c>
      <c r="K441" s="1">
        <f>_xlfn.XLOOKUP(Comuni[[#This Row],[Regione]],Table_0[Regione],Table_0[Guariti],,0)</f>
        <v>1725727</v>
      </c>
      <c r="L441" s="1">
        <f>_xlfn.XLOOKUP(Comuni[[#This Row],[Regione]],Table_0[Regione],Table_0[Deceduti],,0)</f>
        <v>13899</v>
      </c>
    </row>
    <row r="442" spans="1:12" x14ac:dyDescent="0.25">
      <c r="A442" s="1" t="s">
        <v>448</v>
      </c>
      <c r="B442" s="1" t="s">
        <v>8</v>
      </c>
      <c r="C442" s="1" t="s">
        <v>402</v>
      </c>
      <c r="D442">
        <v>1742</v>
      </c>
      <c r="E442">
        <f>100*Comuni[[#This Row],[Popolazione2011]]/$D$7916</f>
        <v>3.0394953809528506E-3</v>
      </c>
      <c r="F442">
        <f>100*Comuni[[#This Row],[Popolazione2011]]/(SUMIFS($D$2:$D$7916,$B$2:$B$7916,"Piemonte"))</f>
        <v>3.9918275237195218E-2</v>
      </c>
      <c r="G442" t="b">
        <f>IF(Comuni[[#This Row],[Popolazione2011]]&gt;300000,"MAGGIORE")</f>
        <v>0</v>
      </c>
      <c r="H442">
        <f>100*Comuni[[#This Row],[Popolazione2011]]/(SUMIFS($D$2:$D$7916,$B$2:$B$7916,"Piemonte"))</f>
        <v>3.9918275237195218E-2</v>
      </c>
      <c r="I442" s="1" t="str">
        <f>_xlfn.XLOOKUP(Comuni[[#This Row],[Regione]],Ripartizione_geografica[Regione],Ripartizione_geografica[Ripartizione geografica],,0)</f>
        <v>Nord-ovest</v>
      </c>
      <c r="J442" s="1">
        <f>_xlfn.XLOOKUP(Comuni[[#This Row],[Regione]],Table_0[Regione],Table_0[Totale contagiati],,0)</f>
        <v>1792955</v>
      </c>
      <c r="K442" s="1">
        <f>_xlfn.XLOOKUP(Comuni[[#This Row],[Regione]],Table_0[Regione],Table_0[Guariti],,0)</f>
        <v>1725727</v>
      </c>
      <c r="L442" s="1">
        <f>_xlfn.XLOOKUP(Comuni[[#This Row],[Regione]],Table_0[Regione],Table_0[Deceduti],,0)</f>
        <v>13899</v>
      </c>
    </row>
    <row r="443" spans="1:12" x14ac:dyDescent="0.25">
      <c r="A443" s="1" t="s">
        <v>449</v>
      </c>
      <c r="B443" s="1" t="s">
        <v>8</v>
      </c>
      <c r="C443" s="1" t="s">
        <v>402</v>
      </c>
      <c r="D443">
        <v>244</v>
      </c>
      <c r="E443">
        <f>100*Comuni[[#This Row],[Popolazione2011]]/$D$7916</f>
        <v>4.2573873303817193E-4</v>
      </c>
      <c r="F443">
        <f>100*Comuni[[#This Row],[Popolazione2011]]/(SUMIFS($D$2:$D$7916,$B$2:$B$7916,"Piemonte"))</f>
        <v>5.5913083569894559E-3</v>
      </c>
      <c r="G443" t="b">
        <f>IF(Comuni[[#This Row],[Popolazione2011]]&gt;300000,"MAGGIORE")</f>
        <v>0</v>
      </c>
      <c r="H443">
        <f>100*Comuni[[#This Row],[Popolazione2011]]/(SUMIFS($D$2:$D$7916,$B$2:$B$7916,"Piemonte"))</f>
        <v>5.5913083569894559E-3</v>
      </c>
      <c r="I443" s="1" t="str">
        <f>_xlfn.XLOOKUP(Comuni[[#This Row],[Regione]],Ripartizione_geografica[Regione],Ripartizione_geografica[Ripartizione geografica],,0)</f>
        <v>Nord-ovest</v>
      </c>
      <c r="J443" s="1">
        <f>_xlfn.XLOOKUP(Comuni[[#This Row],[Regione]],Table_0[Regione],Table_0[Totale contagiati],,0)</f>
        <v>1792955</v>
      </c>
      <c r="K443" s="1">
        <f>_xlfn.XLOOKUP(Comuni[[#This Row],[Regione]],Table_0[Regione],Table_0[Guariti],,0)</f>
        <v>1725727</v>
      </c>
      <c r="L443" s="1">
        <f>_xlfn.XLOOKUP(Comuni[[#This Row],[Regione]],Table_0[Regione],Table_0[Deceduti],,0)</f>
        <v>13899</v>
      </c>
    </row>
    <row r="444" spans="1:12" x14ac:dyDescent="0.25">
      <c r="A444" s="1" t="s">
        <v>450</v>
      </c>
      <c r="B444" s="1" t="s">
        <v>8</v>
      </c>
      <c r="C444" s="1" t="s">
        <v>402</v>
      </c>
      <c r="D444">
        <v>1554</v>
      </c>
      <c r="E444">
        <f>100*Comuni[[#This Row],[Popolazione2011]]/$D$7916</f>
        <v>2.7114671768086853E-3</v>
      </c>
      <c r="F444">
        <f>100*Comuni[[#This Row],[Popolazione2011]]/(SUMIFS($D$2:$D$7916,$B$2:$B$7916,"Piemonte"))</f>
        <v>3.5610217978531207E-2</v>
      </c>
      <c r="G444" t="b">
        <f>IF(Comuni[[#This Row],[Popolazione2011]]&gt;300000,"MAGGIORE")</f>
        <v>0</v>
      </c>
      <c r="H444">
        <f>100*Comuni[[#This Row],[Popolazione2011]]/(SUMIFS($D$2:$D$7916,$B$2:$B$7916,"Piemonte"))</f>
        <v>3.5610217978531207E-2</v>
      </c>
      <c r="I444" s="1" t="str">
        <f>_xlfn.XLOOKUP(Comuni[[#This Row],[Regione]],Ripartizione_geografica[Regione],Ripartizione_geografica[Ripartizione geografica],,0)</f>
        <v>Nord-ovest</v>
      </c>
      <c r="J444" s="1">
        <f>_xlfn.XLOOKUP(Comuni[[#This Row],[Regione]],Table_0[Regione],Table_0[Totale contagiati],,0)</f>
        <v>1792955</v>
      </c>
      <c r="K444" s="1">
        <f>_xlfn.XLOOKUP(Comuni[[#This Row],[Regione]],Table_0[Regione],Table_0[Guariti],,0)</f>
        <v>1725727</v>
      </c>
      <c r="L444" s="1">
        <f>_xlfn.XLOOKUP(Comuni[[#This Row],[Regione]],Table_0[Regione],Table_0[Deceduti],,0)</f>
        <v>13899</v>
      </c>
    </row>
    <row r="445" spans="1:12" x14ac:dyDescent="0.25">
      <c r="A445" s="1" t="s">
        <v>451</v>
      </c>
      <c r="B445" s="1" t="s">
        <v>8</v>
      </c>
      <c r="C445" s="1" t="s">
        <v>402</v>
      </c>
      <c r="D445">
        <v>1111</v>
      </c>
      <c r="E445">
        <f>100*Comuni[[#This Row],[Popolazione2011]]/$D$7916</f>
        <v>1.938507100022168E-3</v>
      </c>
      <c r="F445">
        <f>100*Comuni[[#This Row],[Popolazione2011]]/(SUMIFS($D$2:$D$7916,$B$2:$B$7916,"Piemonte"))</f>
        <v>2.5458785182849532E-2</v>
      </c>
      <c r="G445" t="b">
        <f>IF(Comuni[[#This Row],[Popolazione2011]]&gt;300000,"MAGGIORE")</f>
        <v>0</v>
      </c>
      <c r="H445">
        <f>100*Comuni[[#This Row],[Popolazione2011]]/(SUMIFS($D$2:$D$7916,$B$2:$B$7916,"Piemonte"))</f>
        <v>2.5458785182849532E-2</v>
      </c>
      <c r="I445" s="1" t="str">
        <f>_xlfn.XLOOKUP(Comuni[[#This Row],[Regione]],Ripartizione_geografica[Regione],Ripartizione_geografica[Ripartizione geografica],,0)</f>
        <v>Nord-ovest</v>
      </c>
      <c r="J445" s="1">
        <f>_xlfn.XLOOKUP(Comuni[[#This Row],[Regione]],Table_0[Regione],Table_0[Totale contagiati],,0)</f>
        <v>1792955</v>
      </c>
      <c r="K445" s="1">
        <f>_xlfn.XLOOKUP(Comuni[[#This Row],[Regione]],Table_0[Regione],Table_0[Guariti],,0)</f>
        <v>1725727</v>
      </c>
      <c r="L445" s="1">
        <f>_xlfn.XLOOKUP(Comuni[[#This Row],[Regione]],Table_0[Regione],Table_0[Deceduti],,0)</f>
        <v>13899</v>
      </c>
    </row>
    <row r="446" spans="1:12" x14ac:dyDescent="0.25">
      <c r="A446" s="1" t="s">
        <v>452</v>
      </c>
      <c r="B446" s="1" t="s">
        <v>8</v>
      </c>
      <c r="C446" s="1" t="s">
        <v>402</v>
      </c>
      <c r="D446">
        <v>2556</v>
      </c>
      <c r="E446">
        <f>100*Comuni[[#This Row],[Popolazione2011]]/$D$7916</f>
        <v>4.4597877116621613E-3</v>
      </c>
      <c r="F446">
        <f>100*Comuni[[#This Row],[Popolazione2011]]/(SUMIFS($D$2:$D$7916,$B$2:$B$7916,"Piemonte"))</f>
        <v>5.8571246559282995E-2</v>
      </c>
      <c r="G446" t="b">
        <f>IF(Comuni[[#This Row],[Popolazione2011]]&gt;300000,"MAGGIORE")</f>
        <v>0</v>
      </c>
      <c r="H446">
        <f>100*Comuni[[#This Row],[Popolazione2011]]/(SUMIFS($D$2:$D$7916,$B$2:$B$7916,"Piemonte"))</f>
        <v>5.8571246559282995E-2</v>
      </c>
      <c r="I446" s="1" t="str">
        <f>_xlfn.XLOOKUP(Comuni[[#This Row],[Regione]],Ripartizione_geografica[Regione],Ripartizione_geografica[Ripartizione geografica],,0)</f>
        <v>Nord-ovest</v>
      </c>
      <c r="J446" s="1">
        <f>_xlfn.XLOOKUP(Comuni[[#This Row],[Regione]],Table_0[Regione],Table_0[Totale contagiati],,0)</f>
        <v>1792955</v>
      </c>
      <c r="K446" s="1">
        <f>_xlfn.XLOOKUP(Comuni[[#This Row],[Regione]],Table_0[Regione],Table_0[Guariti],,0)</f>
        <v>1725727</v>
      </c>
      <c r="L446" s="1">
        <f>_xlfn.XLOOKUP(Comuni[[#This Row],[Regione]],Table_0[Regione],Table_0[Deceduti],,0)</f>
        <v>13899</v>
      </c>
    </row>
    <row r="447" spans="1:12" x14ac:dyDescent="0.25">
      <c r="A447" s="1" t="s">
        <v>453</v>
      </c>
      <c r="B447" s="1" t="s">
        <v>8</v>
      </c>
      <c r="C447" s="1" t="s">
        <v>402</v>
      </c>
      <c r="D447">
        <v>1176</v>
      </c>
      <c r="E447">
        <f>100*Comuni[[#This Row],[Popolazione2011]]/$D$7916</f>
        <v>2.0519211067741403E-3</v>
      </c>
      <c r="F447">
        <f>100*Comuni[[#This Row],[Popolazione2011]]/(SUMIFS($D$2:$D$7916,$B$2:$B$7916,"Piemonte"))</f>
        <v>2.6948273064834428E-2</v>
      </c>
      <c r="G447" t="b">
        <f>IF(Comuni[[#This Row],[Popolazione2011]]&gt;300000,"MAGGIORE")</f>
        <v>0</v>
      </c>
      <c r="H447">
        <f>100*Comuni[[#This Row],[Popolazione2011]]/(SUMIFS($D$2:$D$7916,$B$2:$B$7916,"Piemonte"))</f>
        <v>2.6948273064834428E-2</v>
      </c>
      <c r="I447" s="1" t="str">
        <f>_xlfn.XLOOKUP(Comuni[[#This Row],[Regione]],Ripartizione_geografica[Regione],Ripartizione_geografica[Ripartizione geografica],,0)</f>
        <v>Nord-ovest</v>
      </c>
      <c r="J447" s="1">
        <f>_xlfn.XLOOKUP(Comuni[[#This Row],[Regione]],Table_0[Regione],Table_0[Totale contagiati],,0)</f>
        <v>1792955</v>
      </c>
      <c r="K447" s="1">
        <f>_xlfn.XLOOKUP(Comuni[[#This Row],[Regione]],Table_0[Regione],Table_0[Guariti],,0)</f>
        <v>1725727</v>
      </c>
      <c r="L447" s="1">
        <f>_xlfn.XLOOKUP(Comuni[[#This Row],[Regione]],Table_0[Regione],Table_0[Deceduti],,0)</f>
        <v>13899</v>
      </c>
    </row>
    <row r="448" spans="1:12" x14ac:dyDescent="0.25">
      <c r="A448" s="1" t="s">
        <v>454</v>
      </c>
      <c r="B448" s="1" t="s">
        <v>8</v>
      </c>
      <c r="C448" s="1" t="s">
        <v>402</v>
      </c>
      <c r="D448">
        <v>887</v>
      </c>
      <c r="E448">
        <f>100*Comuni[[#This Row],[Popolazione2011]]/$D$7916</f>
        <v>1.5476649844461414E-3</v>
      </c>
      <c r="F448">
        <f>100*Comuni[[#This Row],[Popolazione2011]]/(SUMIFS($D$2:$D$7916,$B$2:$B$7916,"Piemonte"))</f>
        <v>2.0325780789547738E-2</v>
      </c>
      <c r="G448" t="b">
        <f>IF(Comuni[[#This Row],[Popolazione2011]]&gt;300000,"MAGGIORE")</f>
        <v>0</v>
      </c>
      <c r="H448">
        <f>100*Comuni[[#This Row],[Popolazione2011]]/(SUMIFS($D$2:$D$7916,$B$2:$B$7916,"Piemonte"))</f>
        <v>2.0325780789547738E-2</v>
      </c>
      <c r="I448" s="1" t="str">
        <f>_xlfn.XLOOKUP(Comuni[[#This Row],[Regione]],Ripartizione_geografica[Regione],Ripartizione_geografica[Ripartizione geografica],,0)</f>
        <v>Nord-ovest</v>
      </c>
      <c r="J448" s="1">
        <f>_xlfn.XLOOKUP(Comuni[[#This Row],[Regione]],Table_0[Regione],Table_0[Totale contagiati],,0)</f>
        <v>1792955</v>
      </c>
      <c r="K448" s="1">
        <f>_xlfn.XLOOKUP(Comuni[[#This Row],[Regione]],Table_0[Regione],Table_0[Guariti],,0)</f>
        <v>1725727</v>
      </c>
      <c r="L448" s="1">
        <f>_xlfn.XLOOKUP(Comuni[[#This Row],[Regione]],Table_0[Regione],Table_0[Deceduti],,0)</f>
        <v>13899</v>
      </c>
    </row>
    <row r="449" spans="1:12" x14ac:dyDescent="0.25">
      <c r="A449" s="1" t="s">
        <v>455</v>
      </c>
      <c r="B449" s="1" t="s">
        <v>8</v>
      </c>
      <c r="C449" s="1" t="s">
        <v>402</v>
      </c>
      <c r="D449">
        <v>2673</v>
      </c>
      <c r="E449">
        <f>100*Comuni[[#This Row],[Popolazione2011]]/$D$7916</f>
        <v>4.6639329238157114E-3</v>
      </c>
      <c r="F449">
        <f>100*Comuni[[#This Row],[Popolazione2011]]/(SUMIFS($D$2:$D$7916,$B$2:$B$7916,"Piemonte"))</f>
        <v>6.1252324746855803E-2</v>
      </c>
      <c r="G449" t="b">
        <f>IF(Comuni[[#This Row],[Popolazione2011]]&gt;300000,"MAGGIORE")</f>
        <v>0</v>
      </c>
      <c r="H449">
        <f>100*Comuni[[#This Row],[Popolazione2011]]/(SUMIFS($D$2:$D$7916,$B$2:$B$7916,"Piemonte"))</f>
        <v>6.1252324746855803E-2</v>
      </c>
      <c r="I449" s="1" t="str">
        <f>_xlfn.XLOOKUP(Comuni[[#This Row],[Regione]],Ripartizione_geografica[Regione],Ripartizione_geografica[Ripartizione geografica],,0)</f>
        <v>Nord-ovest</v>
      </c>
      <c r="J449" s="1">
        <f>_xlfn.XLOOKUP(Comuni[[#This Row],[Regione]],Table_0[Regione],Table_0[Totale contagiati],,0)</f>
        <v>1792955</v>
      </c>
      <c r="K449" s="1">
        <f>_xlfn.XLOOKUP(Comuni[[#This Row],[Regione]],Table_0[Regione],Table_0[Guariti],,0)</f>
        <v>1725727</v>
      </c>
      <c r="L449" s="1">
        <f>_xlfn.XLOOKUP(Comuni[[#This Row],[Regione]],Table_0[Regione],Table_0[Deceduti],,0)</f>
        <v>13899</v>
      </c>
    </row>
    <row r="450" spans="1:12" x14ac:dyDescent="0.25">
      <c r="A450" s="1" t="s">
        <v>456</v>
      </c>
      <c r="B450" s="1" t="s">
        <v>8</v>
      </c>
      <c r="C450" s="1" t="s">
        <v>402</v>
      </c>
      <c r="D450">
        <v>1856</v>
      </c>
      <c r="E450">
        <f>100*Comuni[[#This Row],[Popolazione2011]]/$D$7916</f>
        <v>3.2384061004870784E-3</v>
      </c>
      <c r="F450">
        <f>100*Comuni[[#This Row],[Popolazione2011]]/(SUMIFS($D$2:$D$7916,$B$2:$B$7916,"Piemonte"))</f>
        <v>4.2530607830214881E-2</v>
      </c>
      <c r="G450" t="b">
        <f>IF(Comuni[[#This Row],[Popolazione2011]]&gt;300000,"MAGGIORE")</f>
        <v>0</v>
      </c>
      <c r="H450">
        <f>100*Comuni[[#This Row],[Popolazione2011]]/(SUMIFS($D$2:$D$7916,$B$2:$B$7916,"Piemonte"))</f>
        <v>4.2530607830214881E-2</v>
      </c>
      <c r="I450" s="1" t="str">
        <f>_xlfn.XLOOKUP(Comuni[[#This Row],[Regione]],Ripartizione_geografica[Regione],Ripartizione_geografica[Ripartizione geografica],,0)</f>
        <v>Nord-ovest</v>
      </c>
      <c r="J450" s="1">
        <f>_xlfn.XLOOKUP(Comuni[[#This Row],[Regione]],Table_0[Regione],Table_0[Totale contagiati],,0)</f>
        <v>1792955</v>
      </c>
      <c r="K450" s="1">
        <f>_xlfn.XLOOKUP(Comuni[[#This Row],[Regione]],Table_0[Regione],Table_0[Guariti],,0)</f>
        <v>1725727</v>
      </c>
      <c r="L450" s="1">
        <f>_xlfn.XLOOKUP(Comuni[[#This Row],[Regione]],Table_0[Regione],Table_0[Deceduti],,0)</f>
        <v>13899</v>
      </c>
    </row>
    <row r="451" spans="1:12" x14ac:dyDescent="0.25">
      <c r="A451" s="1" t="s">
        <v>457</v>
      </c>
      <c r="B451" s="1" t="s">
        <v>8</v>
      </c>
      <c r="C451" s="1" t="s">
        <v>402</v>
      </c>
      <c r="D451">
        <v>792</v>
      </c>
      <c r="E451">
        <f>100*Comuni[[#This Row],[Popolazione2011]]/$D$7916</f>
        <v>1.3819060515009515E-3</v>
      </c>
      <c r="F451">
        <f>100*Comuni[[#This Row],[Popolazione2011]]/(SUMIFS($D$2:$D$7916,$B$2:$B$7916,"Piemonte"))</f>
        <v>1.8148836962031348E-2</v>
      </c>
      <c r="G451" t="b">
        <f>IF(Comuni[[#This Row],[Popolazione2011]]&gt;300000,"MAGGIORE")</f>
        <v>0</v>
      </c>
      <c r="H451">
        <f>100*Comuni[[#This Row],[Popolazione2011]]/(SUMIFS($D$2:$D$7916,$B$2:$B$7916,"Piemonte"))</f>
        <v>1.8148836962031348E-2</v>
      </c>
      <c r="I451" s="1" t="str">
        <f>_xlfn.XLOOKUP(Comuni[[#This Row],[Regione]],Ripartizione_geografica[Regione],Ripartizione_geografica[Ripartizione geografica],,0)</f>
        <v>Nord-ovest</v>
      </c>
      <c r="J451" s="1">
        <f>_xlfn.XLOOKUP(Comuni[[#This Row],[Regione]],Table_0[Regione],Table_0[Totale contagiati],,0)</f>
        <v>1792955</v>
      </c>
      <c r="K451" s="1">
        <f>_xlfn.XLOOKUP(Comuni[[#This Row],[Regione]],Table_0[Regione],Table_0[Guariti],,0)</f>
        <v>1725727</v>
      </c>
      <c r="L451" s="1">
        <f>_xlfn.XLOOKUP(Comuni[[#This Row],[Regione]],Table_0[Regione],Table_0[Deceduti],,0)</f>
        <v>13899</v>
      </c>
    </row>
    <row r="452" spans="1:12" x14ac:dyDescent="0.25">
      <c r="A452" s="1" t="s">
        <v>458</v>
      </c>
      <c r="B452" s="1" t="s">
        <v>8</v>
      </c>
      <c r="C452" s="1" t="s">
        <v>402</v>
      </c>
      <c r="D452">
        <v>101952</v>
      </c>
      <c r="E452">
        <f>100*Comuni[[#This Row],[Popolazione2011]]/$D$7916</f>
        <v>0.17788899717503157</v>
      </c>
      <c r="F452">
        <f>100*Comuni[[#This Row],[Popolazione2011]]/(SUMIFS($D$2:$D$7916,$B$2:$B$7916,"Piemonte"))</f>
        <v>2.3362502852942173</v>
      </c>
      <c r="G452" t="b">
        <f>IF(Comuni[[#This Row],[Popolazione2011]]&gt;300000,"MAGGIORE")</f>
        <v>0</v>
      </c>
      <c r="H452">
        <f>100*Comuni[[#This Row],[Popolazione2011]]/(SUMIFS($D$2:$D$7916,$B$2:$B$7916,"Piemonte"))</f>
        <v>2.3362502852942173</v>
      </c>
      <c r="I452" s="1" t="str">
        <f>_xlfn.XLOOKUP(Comuni[[#This Row],[Regione]],Ripartizione_geografica[Regione],Ripartizione_geografica[Ripartizione geografica],,0)</f>
        <v>Nord-ovest</v>
      </c>
      <c r="J452" s="1">
        <f>_xlfn.XLOOKUP(Comuni[[#This Row],[Regione]],Table_0[Regione],Table_0[Totale contagiati],,0)</f>
        <v>1792955</v>
      </c>
      <c r="K452" s="1">
        <f>_xlfn.XLOOKUP(Comuni[[#This Row],[Regione]],Table_0[Regione],Table_0[Guariti],,0)</f>
        <v>1725727</v>
      </c>
      <c r="L452" s="1">
        <f>_xlfn.XLOOKUP(Comuni[[#This Row],[Regione]],Table_0[Regione],Table_0[Deceduti],,0)</f>
        <v>13899</v>
      </c>
    </row>
    <row r="453" spans="1:12" x14ac:dyDescent="0.25">
      <c r="A453" s="1" t="s">
        <v>459</v>
      </c>
      <c r="B453" s="1" t="s">
        <v>8</v>
      </c>
      <c r="C453" s="1" t="s">
        <v>402</v>
      </c>
      <c r="D453">
        <v>13650</v>
      </c>
      <c r="E453">
        <f>100*Comuni[[#This Row],[Popolazione2011]]/$D$7916</f>
        <v>2.3816941417914125E-2</v>
      </c>
      <c r="F453">
        <f>100*Comuni[[#This Row],[Popolazione2011]]/(SUMIFS($D$2:$D$7916,$B$2:$B$7916,"Piemonte"))</f>
        <v>0.31279245521682819</v>
      </c>
      <c r="G453" t="b">
        <f>IF(Comuni[[#This Row],[Popolazione2011]]&gt;300000,"MAGGIORE")</f>
        <v>0</v>
      </c>
      <c r="H453">
        <f>100*Comuni[[#This Row],[Popolazione2011]]/(SUMIFS($D$2:$D$7916,$B$2:$B$7916,"Piemonte"))</f>
        <v>0.31279245521682819</v>
      </c>
      <c r="I453" s="1" t="str">
        <f>_xlfn.XLOOKUP(Comuni[[#This Row],[Regione]],Ripartizione_geografica[Regione],Ripartizione_geografica[Ripartizione geografica],,0)</f>
        <v>Nord-ovest</v>
      </c>
      <c r="J453" s="1">
        <f>_xlfn.XLOOKUP(Comuni[[#This Row],[Regione]],Table_0[Regione],Table_0[Totale contagiati],,0)</f>
        <v>1792955</v>
      </c>
      <c r="K453" s="1">
        <f>_xlfn.XLOOKUP(Comuni[[#This Row],[Regione]],Table_0[Regione],Table_0[Guariti],,0)</f>
        <v>1725727</v>
      </c>
      <c r="L453" s="1">
        <f>_xlfn.XLOOKUP(Comuni[[#This Row],[Regione]],Table_0[Regione],Table_0[Deceduti],,0)</f>
        <v>13899</v>
      </c>
    </row>
    <row r="454" spans="1:12" x14ac:dyDescent="0.25">
      <c r="A454" s="1" t="s">
        <v>460</v>
      </c>
      <c r="B454" s="1" t="s">
        <v>8</v>
      </c>
      <c r="C454" s="1" t="s">
        <v>402</v>
      </c>
      <c r="D454">
        <v>1968</v>
      </c>
      <c r="E454">
        <f>100*Comuni[[#This Row],[Popolazione2011]]/$D$7916</f>
        <v>3.4338271582750918E-3</v>
      </c>
      <c r="F454">
        <f>100*Comuni[[#This Row],[Popolazione2011]]/(SUMIFS($D$2:$D$7916,$B$2:$B$7916,"Piemonte"))</f>
        <v>4.5097110026865776E-2</v>
      </c>
      <c r="G454" t="b">
        <f>IF(Comuni[[#This Row],[Popolazione2011]]&gt;300000,"MAGGIORE")</f>
        <v>0</v>
      </c>
      <c r="H454">
        <f>100*Comuni[[#This Row],[Popolazione2011]]/(SUMIFS($D$2:$D$7916,$B$2:$B$7916,"Piemonte"))</f>
        <v>4.5097110026865776E-2</v>
      </c>
      <c r="I454" s="1" t="str">
        <f>_xlfn.XLOOKUP(Comuni[[#This Row],[Regione]],Ripartizione_geografica[Regione],Ripartizione_geografica[Ripartizione geografica],,0)</f>
        <v>Nord-ovest</v>
      </c>
      <c r="J454" s="1">
        <f>_xlfn.XLOOKUP(Comuni[[#This Row],[Regione]],Table_0[Regione],Table_0[Totale contagiati],,0)</f>
        <v>1792955</v>
      </c>
      <c r="K454" s="1">
        <f>_xlfn.XLOOKUP(Comuni[[#This Row],[Regione]],Table_0[Regione],Table_0[Guariti],,0)</f>
        <v>1725727</v>
      </c>
      <c r="L454" s="1">
        <f>_xlfn.XLOOKUP(Comuni[[#This Row],[Regione]],Table_0[Regione],Table_0[Deceduti],,0)</f>
        <v>13899</v>
      </c>
    </row>
    <row r="455" spans="1:12" x14ac:dyDescent="0.25">
      <c r="A455" s="1" t="s">
        <v>461</v>
      </c>
      <c r="B455" s="1" t="s">
        <v>8</v>
      </c>
      <c r="C455" s="1" t="s">
        <v>402</v>
      </c>
      <c r="D455">
        <v>1163</v>
      </c>
      <c r="E455">
        <f>100*Comuni[[#This Row],[Popolazione2011]]/$D$7916</f>
        <v>2.0292383054237458E-3</v>
      </c>
      <c r="F455">
        <f>100*Comuni[[#This Row],[Popolazione2011]]/(SUMIFS($D$2:$D$7916,$B$2:$B$7916,"Piemonte"))</f>
        <v>2.6650375488437451E-2</v>
      </c>
      <c r="G455" t="b">
        <f>IF(Comuni[[#This Row],[Popolazione2011]]&gt;300000,"MAGGIORE")</f>
        <v>0</v>
      </c>
      <c r="H455">
        <f>100*Comuni[[#This Row],[Popolazione2011]]/(SUMIFS($D$2:$D$7916,$B$2:$B$7916,"Piemonte"))</f>
        <v>2.6650375488437451E-2</v>
      </c>
      <c r="I455" s="1" t="str">
        <f>_xlfn.XLOOKUP(Comuni[[#This Row],[Regione]],Ripartizione_geografica[Regione],Ripartizione_geografica[Ripartizione geografica],,0)</f>
        <v>Nord-ovest</v>
      </c>
      <c r="J455" s="1">
        <f>_xlfn.XLOOKUP(Comuni[[#This Row],[Regione]],Table_0[Regione],Table_0[Totale contagiati],,0)</f>
        <v>1792955</v>
      </c>
      <c r="K455" s="1">
        <f>_xlfn.XLOOKUP(Comuni[[#This Row],[Regione]],Table_0[Regione],Table_0[Guariti],,0)</f>
        <v>1725727</v>
      </c>
      <c r="L455" s="1">
        <f>_xlfn.XLOOKUP(Comuni[[#This Row],[Regione]],Table_0[Regione],Table_0[Deceduti],,0)</f>
        <v>13899</v>
      </c>
    </row>
    <row r="456" spans="1:12" x14ac:dyDescent="0.25">
      <c r="A456" s="1" t="s">
        <v>462</v>
      </c>
      <c r="B456" s="1" t="s">
        <v>8</v>
      </c>
      <c r="C456" s="1" t="s">
        <v>402</v>
      </c>
      <c r="D456">
        <v>2088</v>
      </c>
      <c r="E456">
        <f>100*Comuni[[#This Row],[Popolazione2011]]/$D$7916</f>
        <v>3.6432068630479629E-3</v>
      </c>
      <c r="F456">
        <f>100*Comuni[[#This Row],[Popolazione2011]]/(SUMIFS($D$2:$D$7916,$B$2:$B$7916,"Piemonte"))</f>
        <v>4.7846933808991743E-2</v>
      </c>
      <c r="G456" t="b">
        <f>IF(Comuni[[#This Row],[Popolazione2011]]&gt;300000,"MAGGIORE")</f>
        <v>0</v>
      </c>
      <c r="H456">
        <f>100*Comuni[[#This Row],[Popolazione2011]]/(SUMIFS($D$2:$D$7916,$B$2:$B$7916,"Piemonte"))</f>
        <v>4.7846933808991743E-2</v>
      </c>
      <c r="I456" s="1" t="str">
        <f>_xlfn.XLOOKUP(Comuni[[#This Row],[Regione]],Ripartizione_geografica[Regione],Ripartizione_geografica[Ripartizione geografica],,0)</f>
        <v>Nord-ovest</v>
      </c>
      <c r="J456" s="1">
        <f>_xlfn.XLOOKUP(Comuni[[#This Row],[Regione]],Table_0[Regione],Table_0[Totale contagiati],,0)</f>
        <v>1792955</v>
      </c>
      <c r="K456" s="1">
        <f>_xlfn.XLOOKUP(Comuni[[#This Row],[Regione]],Table_0[Regione],Table_0[Guariti],,0)</f>
        <v>1725727</v>
      </c>
      <c r="L456" s="1">
        <f>_xlfn.XLOOKUP(Comuni[[#This Row],[Regione]],Table_0[Regione],Table_0[Deceduti],,0)</f>
        <v>13899</v>
      </c>
    </row>
    <row r="457" spans="1:12" x14ac:dyDescent="0.25">
      <c r="A457" s="1" t="s">
        <v>463</v>
      </c>
      <c r="B457" s="1" t="s">
        <v>8</v>
      </c>
      <c r="C457" s="1" t="s">
        <v>402</v>
      </c>
      <c r="D457">
        <v>1038</v>
      </c>
      <c r="E457">
        <f>100*Comuni[[#This Row],[Popolazione2011]]/$D$7916</f>
        <v>1.8111344462853379E-3</v>
      </c>
      <c r="F457">
        <f>100*Comuni[[#This Row],[Popolazione2011]]/(SUMIFS($D$2:$D$7916,$B$2:$B$7916,"Piemonte"))</f>
        <v>2.3785975715389571E-2</v>
      </c>
      <c r="G457" t="b">
        <f>IF(Comuni[[#This Row],[Popolazione2011]]&gt;300000,"MAGGIORE")</f>
        <v>0</v>
      </c>
      <c r="H457">
        <f>100*Comuni[[#This Row],[Popolazione2011]]/(SUMIFS($D$2:$D$7916,$B$2:$B$7916,"Piemonte"))</f>
        <v>2.3785975715389571E-2</v>
      </c>
      <c r="I457" s="1" t="str">
        <f>_xlfn.XLOOKUP(Comuni[[#This Row],[Regione]],Ripartizione_geografica[Regione],Ripartizione_geografica[Ripartizione geografica],,0)</f>
        <v>Nord-ovest</v>
      </c>
      <c r="J457" s="1">
        <f>_xlfn.XLOOKUP(Comuni[[#This Row],[Regione]],Table_0[Regione],Table_0[Totale contagiati],,0)</f>
        <v>1792955</v>
      </c>
      <c r="K457" s="1">
        <f>_xlfn.XLOOKUP(Comuni[[#This Row],[Regione]],Table_0[Regione],Table_0[Guariti],,0)</f>
        <v>1725727</v>
      </c>
      <c r="L457" s="1">
        <f>_xlfn.XLOOKUP(Comuni[[#This Row],[Regione]],Table_0[Regione],Table_0[Deceduti],,0)</f>
        <v>13899</v>
      </c>
    </row>
    <row r="458" spans="1:12" x14ac:dyDescent="0.25">
      <c r="A458" s="1" t="s">
        <v>464</v>
      </c>
      <c r="B458" s="1" t="s">
        <v>8</v>
      </c>
      <c r="C458" s="1" t="s">
        <v>402</v>
      </c>
      <c r="D458">
        <v>1368</v>
      </c>
      <c r="E458">
        <f>100*Comuni[[#This Row],[Popolazione2011]]/$D$7916</f>
        <v>2.3869286344107344E-3</v>
      </c>
      <c r="F458">
        <f>100*Comuni[[#This Row],[Popolazione2011]]/(SUMIFS($D$2:$D$7916,$B$2:$B$7916,"Piemonte"))</f>
        <v>3.1347991116235971E-2</v>
      </c>
      <c r="G458" t="b">
        <f>IF(Comuni[[#This Row],[Popolazione2011]]&gt;300000,"MAGGIORE")</f>
        <v>0</v>
      </c>
      <c r="H458">
        <f>100*Comuni[[#This Row],[Popolazione2011]]/(SUMIFS($D$2:$D$7916,$B$2:$B$7916,"Piemonte"))</f>
        <v>3.1347991116235971E-2</v>
      </c>
      <c r="I458" s="1" t="str">
        <f>_xlfn.XLOOKUP(Comuni[[#This Row],[Regione]],Ripartizione_geografica[Regione],Ripartizione_geografica[Ripartizione geografica],,0)</f>
        <v>Nord-ovest</v>
      </c>
      <c r="J458" s="1">
        <f>_xlfn.XLOOKUP(Comuni[[#This Row],[Regione]],Table_0[Regione],Table_0[Totale contagiati],,0)</f>
        <v>1792955</v>
      </c>
      <c r="K458" s="1">
        <f>_xlfn.XLOOKUP(Comuni[[#This Row],[Regione]],Table_0[Regione],Table_0[Guariti],,0)</f>
        <v>1725727</v>
      </c>
      <c r="L458" s="1">
        <f>_xlfn.XLOOKUP(Comuni[[#This Row],[Regione]],Table_0[Regione],Table_0[Deceduti],,0)</f>
        <v>13899</v>
      </c>
    </row>
    <row r="459" spans="1:12" x14ac:dyDescent="0.25">
      <c r="A459" s="1" t="s">
        <v>465</v>
      </c>
      <c r="B459" s="1" t="s">
        <v>8</v>
      </c>
      <c r="C459" s="1" t="s">
        <v>402</v>
      </c>
      <c r="D459">
        <v>770</v>
      </c>
      <c r="E459">
        <f>100*Comuni[[#This Row],[Popolazione2011]]/$D$7916</f>
        <v>1.3435197722925917E-3</v>
      </c>
      <c r="F459">
        <f>100*Comuni[[#This Row],[Popolazione2011]]/(SUMIFS($D$2:$D$7916,$B$2:$B$7916,"Piemonte"))</f>
        <v>1.7644702601974923E-2</v>
      </c>
      <c r="G459" t="b">
        <f>IF(Comuni[[#This Row],[Popolazione2011]]&gt;300000,"MAGGIORE")</f>
        <v>0</v>
      </c>
      <c r="H459">
        <f>100*Comuni[[#This Row],[Popolazione2011]]/(SUMIFS($D$2:$D$7916,$B$2:$B$7916,"Piemonte"))</f>
        <v>1.7644702601974923E-2</v>
      </c>
      <c r="I459" s="1" t="str">
        <f>_xlfn.XLOOKUP(Comuni[[#This Row],[Regione]],Ripartizione_geografica[Regione],Ripartizione_geografica[Ripartizione geografica],,0)</f>
        <v>Nord-ovest</v>
      </c>
      <c r="J459" s="1">
        <f>_xlfn.XLOOKUP(Comuni[[#This Row],[Regione]],Table_0[Regione],Table_0[Totale contagiati],,0)</f>
        <v>1792955</v>
      </c>
      <c r="K459" s="1">
        <f>_xlfn.XLOOKUP(Comuni[[#This Row],[Regione]],Table_0[Regione],Table_0[Guariti],,0)</f>
        <v>1725727</v>
      </c>
      <c r="L459" s="1">
        <f>_xlfn.XLOOKUP(Comuni[[#This Row],[Regione]],Table_0[Regione],Table_0[Deceduti],,0)</f>
        <v>13899</v>
      </c>
    </row>
    <row r="460" spans="1:12" x14ac:dyDescent="0.25">
      <c r="A460" s="1" t="s">
        <v>466</v>
      </c>
      <c r="B460" s="1" t="s">
        <v>8</v>
      </c>
      <c r="C460" s="1" t="s">
        <v>402</v>
      </c>
      <c r="D460">
        <v>1538</v>
      </c>
      <c r="E460">
        <f>100*Comuni[[#This Row],[Popolazione2011]]/$D$7916</f>
        <v>2.6835498828389689E-3</v>
      </c>
      <c r="F460">
        <f>100*Comuni[[#This Row],[Popolazione2011]]/(SUMIFS($D$2:$D$7916,$B$2:$B$7916,"Piemonte"))</f>
        <v>3.5243574807581078E-2</v>
      </c>
      <c r="G460" t="b">
        <f>IF(Comuni[[#This Row],[Popolazione2011]]&gt;300000,"MAGGIORE")</f>
        <v>0</v>
      </c>
      <c r="H460">
        <f>100*Comuni[[#This Row],[Popolazione2011]]/(SUMIFS($D$2:$D$7916,$B$2:$B$7916,"Piemonte"))</f>
        <v>3.5243574807581078E-2</v>
      </c>
      <c r="I460" s="1" t="str">
        <f>_xlfn.XLOOKUP(Comuni[[#This Row],[Regione]],Ripartizione_geografica[Regione],Ripartizione_geografica[Ripartizione geografica],,0)</f>
        <v>Nord-ovest</v>
      </c>
      <c r="J460" s="1">
        <f>_xlfn.XLOOKUP(Comuni[[#This Row],[Regione]],Table_0[Regione],Table_0[Totale contagiati],,0)</f>
        <v>1792955</v>
      </c>
      <c r="K460" s="1">
        <f>_xlfn.XLOOKUP(Comuni[[#This Row],[Regione]],Table_0[Regione],Table_0[Guariti],,0)</f>
        <v>1725727</v>
      </c>
      <c r="L460" s="1">
        <f>_xlfn.XLOOKUP(Comuni[[#This Row],[Regione]],Table_0[Regione],Table_0[Deceduti],,0)</f>
        <v>13899</v>
      </c>
    </row>
    <row r="461" spans="1:12" x14ac:dyDescent="0.25">
      <c r="A461" s="1" t="s">
        <v>467</v>
      </c>
      <c r="B461" s="1" t="s">
        <v>8</v>
      </c>
      <c r="C461" s="1" t="s">
        <v>402</v>
      </c>
      <c r="D461">
        <v>2182</v>
      </c>
      <c r="E461">
        <f>100*Comuni[[#This Row],[Popolazione2011]]/$D$7916</f>
        <v>3.8072209651200456E-3</v>
      </c>
      <c r="F461">
        <f>100*Comuni[[#This Row],[Popolazione2011]]/(SUMIFS($D$2:$D$7916,$B$2:$B$7916,"Piemonte"))</f>
        <v>5.0000962438323741E-2</v>
      </c>
      <c r="G461" t="b">
        <f>IF(Comuni[[#This Row],[Popolazione2011]]&gt;300000,"MAGGIORE")</f>
        <v>0</v>
      </c>
      <c r="H461">
        <f>100*Comuni[[#This Row],[Popolazione2011]]/(SUMIFS($D$2:$D$7916,$B$2:$B$7916,"Piemonte"))</f>
        <v>5.0000962438323741E-2</v>
      </c>
      <c r="I461" s="1" t="str">
        <f>_xlfn.XLOOKUP(Comuni[[#This Row],[Regione]],Ripartizione_geografica[Regione],Ripartizione_geografica[Ripartizione geografica],,0)</f>
        <v>Nord-ovest</v>
      </c>
      <c r="J461" s="1">
        <f>_xlfn.XLOOKUP(Comuni[[#This Row],[Regione]],Table_0[Regione],Table_0[Totale contagiati],,0)</f>
        <v>1792955</v>
      </c>
      <c r="K461" s="1">
        <f>_xlfn.XLOOKUP(Comuni[[#This Row],[Regione]],Table_0[Regione],Table_0[Guariti],,0)</f>
        <v>1725727</v>
      </c>
      <c r="L461" s="1">
        <f>_xlfn.XLOOKUP(Comuni[[#This Row],[Regione]],Table_0[Regione],Table_0[Deceduti],,0)</f>
        <v>13899</v>
      </c>
    </row>
    <row r="462" spans="1:12" x14ac:dyDescent="0.25">
      <c r="A462" s="1" t="s">
        <v>468</v>
      </c>
      <c r="B462" s="1" t="s">
        <v>8</v>
      </c>
      <c r="C462" s="1" t="s">
        <v>402</v>
      </c>
      <c r="D462">
        <v>1993</v>
      </c>
      <c r="E462">
        <f>100*Comuni[[#This Row],[Popolazione2011]]/$D$7916</f>
        <v>3.4774479301027733E-3</v>
      </c>
      <c r="F462">
        <f>100*Comuni[[#This Row],[Popolazione2011]]/(SUMIFS($D$2:$D$7916,$B$2:$B$7916,"Piemonte"))</f>
        <v>4.5669989981475353E-2</v>
      </c>
      <c r="G462" t="b">
        <f>IF(Comuni[[#This Row],[Popolazione2011]]&gt;300000,"MAGGIORE")</f>
        <v>0</v>
      </c>
      <c r="H462">
        <f>100*Comuni[[#This Row],[Popolazione2011]]/(SUMIFS($D$2:$D$7916,$B$2:$B$7916,"Piemonte"))</f>
        <v>4.5669989981475353E-2</v>
      </c>
      <c r="I462" s="1" t="str">
        <f>_xlfn.XLOOKUP(Comuni[[#This Row],[Regione]],Ripartizione_geografica[Regione],Ripartizione_geografica[Ripartizione geografica],,0)</f>
        <v>Nord-ovest</v>
      </c>
      <c r="J462" s="1">
        <f>_xlfn.XLOOKUP(Comuni[[#This Row],[Regione]],Table_0[Regione],Table_0[Totale contagiati],,0)</f>
        <v>1792955</v>
      </c>
      <c r="K462" s="1">
        <f>_xlfn.XLOOKUP(Comuni[[#This Row],[Regione]],Table_0[Regione],Table_0[Guariti],,0)</f>
        <v>1725727</v>
      </c>
      <c r="L462" s="1">
        <f>_xlfn.XLOOKUP(Comuni[[#This Row],[Regione]],Table_0[Regione],Table_0[Deceduti],,0)</f>
        <v>13899</v>
      </c>
    </row>
    <row r="463" spans="1:12" x14ac:dyDescent="0.25">
      <c r="A463" s="1" t="s">
        <v>469</v>
      </c>
      <c r="B463" s="1" t="s">
        <v>8</v>
      </c>
      <c r="C463" s="1" t="s">
        <v>402</v>
      </c>
      <c r="D463">
        <v>916</v>
      </c>
      <c r="E463">
        <f>100*Comuni[[#This Row],[Popolazione2011]]/$D$7916</f>
        <v>1.598265079766252E-3</v>
      </c>
      <c r="F463">
        <f>100*Comuni[[#This Row],[Popolazione2011]]/(SUMIFS($D$2:$D$7916,$B$2:$B$7916,"Piemonte"))</f>
        <v>2.0990321536894844E-2</v>
      </c>
      <c r="G463" t="b">
        <f>IF(Comuni[[#This Row],[Popolazione2011]]&gt;300000,"MAGGIORE")</f>
        <v>0</v>
      </c>
      <c r="H463">
        <f>100*Comuni[[#This Row],[Popolazione2011]]/(SUMIFS($D$2:$D$7916,$B$2:$B$7916,"Piemonte"))</f>
        <v>2.0990321536894844E-2</v>
      </c>
      <c r="I463" s="1" t="str">
        <f>_xlfn.XLOOKUP(Comuni[[#This Row],[Regione]],Ripartizione_geografica[Regione],Ripartizione_geografica[Ripartizione geografica],,0)</f>
        <v>Nord-ovest</v>
      </c>
      <c r="J463" s="1">
        <f>_xlfn.XLOOKUP(Comuni[[#This Row],[Regione]],Table_0[Regione],Table_0[Totale contagiati],,0)</f>
        <v>1792955</v>
      </c>
      <c r="K463" s="1">
        <f>_xlfn.XLOOKUP(Comuni[[#This Row],[Regione]],Table_0[Regione],Table_0[Guariti],,0)</f>
        <v>1725727</v>
      </c>
      <c r="L463" s="1">
        <f>_xlfn.XLOOKUP(Comuni[[#This Row],[Regione]],Table_0[Regione],Table_0[Deceduti],,0)</f>
        <v>13899</v>
      </c>
    </row>
    <row r="464" spans="1:12" x14ac:dyDescent="0.25">
      <c r="A464" s="1" t="s">
        <v>470</v>
      </c>
      <c r="B464" s="1" t="s">
        <v>8</v>
      </c>
      <c r="C464" s="1" t="s">
        <v>402</v>
      </c>
      <c r="D464">
        <v>4049</v>
      </c>
      <c r="E464">
        <f>100*Comuni[[#This Row],[Popolazione2011]]/$D$7916</f>
        <v>7.064820205211304E-3</v>
      </c>
      <c r="F464">
        <f>100*Comuni[[#This Row],[Popolazione2011]]/(SUMIFS($D$2:$D$7916,$B$2:$B$7916,"Piemonte"))</f>
        <v>9.2783637448566839E-2</v>
      </c>
      <c r="G464" t="b">
        <f>IF(Comuni[[#This Row],[Popolazione2011]]&gt;300000,"MAGGIORE")</f>
        <v>0</v>
      </c>
      <c r="H464">
        <f>100*Comuni[[#This Row],[Popolazione2011]]/(SUMIFS($D$2:$D$7916,$B$2:$B$7916,"Piemonte"))</f>
        <v>9.2783637448566839E-2</v>
      </c>
      <c r="I464" s="1" t="str">
        <f>_xlfn.XLOOKUP(Comuni[[#This Row],[Regione]],Ripartizione_geografica[Regione],Ripartizione_geografica[Ripartizione geografica],,0)</f>
        <v>Nord-ovest</v>
      </c>
      <c r="J464" s="1">
        <f>_xlfn.XLOOKUP(Comuni[[#This Row],[Regione]],Table_0[Regione],Table_0[Totale contagiati],,0)</f>
        <v>1792955</v>
      </c>
      <c r="K464" s="1">
        <f>_xlfn.XLOOKUP(Comuni[[#This Row],[Regione]],Table_0[Regione],Table_0[Guariti],,0)</f>
        <v>1725727</v>
      </c>
      <c r="L464" s="1">
        <f>_xlfn.XLOOKUP(Comuni[[#This Row],[Regione]],Table_0[Regione],Table_0[Deceduti],,0)</f>
        <v>13899</v>
      </c>
    </row>
    <row r="465" spans="1:12" x14ac:dyDescent="0.25">
      <c r="A465" s="1" t="s">
        <v>471</v>
      </c>
      <c r="B465" s="1" t="s">
        <v>8</v>
      </c>
      <c r="C465" s="1" t="s">
        <v>402</v>
      </c>
      <c r="D465">
        <v>5379</v>
      </c>
      <c r="E465">
        <f>100*Comuni[[#This Row],[Popolazione2011]]/$D$7916</f>
        <v>9.3854452664439616E-3</v>
      </c>
      <c r="F465">
        <f>100*Comuni[[#This Row],[Popolazione2011]]/(SUMIFS($D$2:$D$7916,$B$2:$B$7916,"Piemonte"))</f>
        <v>0.12326085103379625</v>
      </c>
      <c r="G465" t="b">
        <f>IF(Comuni[[#This Row],[Popolazione2011]]&gt;300000,"MAGGIORE")</f>
        <v>0</v>
      </c>
      <c r="H465">
        <f>100*Comuni[[#This Row],[Popolazione2011]]/(SUMIFS($D$2:$D$7916,$B$2:$B$7916,"Piemonte"))</f>
        <v>0.12326085103379625</v>
      </c>
      <c r="I465" s="1" t="str">
        <f>_xlfn.XLOOKUP(Comuni[[#This Row],[Regione]],Ripartizione_geografica[Regione],Ripartizione_geografica[Ripartizione geografica],,0)</f>
        <v>Nord-ovest</v>
      </c>
      <c r="J465" s="1">
        <f>_xlfn.XLOOKUP(Comuni[[#This Row],[Regione]],Table_0[Regione],Table_0[Totale contagiati],,0)</f>
        <v>1792955</v>
      </c>
      <c r="K465" s="1">
        <f>_xlfn.XLOOKUP(Comuni[[#This Row],[Regione]],Table_0[Regione],Table_0[Guariti],,0)</f>
        <v>1725727</v>
      </c>
      <c r="L465" s="1">
        <f>_xlfn.XLOOKUP(Comuni[[#This Row],[Regione]],Table_0[Regione],Table_0[Deceduti],,0)</f>
        <v>13899</v>
      </c>
    </row>
    <row r="466" spans="1:12" x14ac:dyDescent="0.25">
      <c r="A466" s="1" t="s">
        <v>472</v>
      </c>
      <c r="B466" s="1" t="s">
        <v>8</v>
      </c>
      <c r="C466" s="1" t="s">
        <v>402</v>
      </c>
      <c r="D466">
        <v>3104</v>
      </c>
      <c r="E466">
        <f>100*Comuni[[#This Row],[Popolazione2011]]/$D$7916</f>
        <v>5.4159550301249408E-3</v>
      </c>
      <c r="F466">
        <f>100*Comuni[[#This Row],[Popolazione2011]]/(SUMIFS($D$2:$D$7916,$B$2:$B$7916,"Piemonte"))</f>
        <v>7.1128775164324892E-2</v>
      </c>
      <c r="G466" t="b">
        <f>IF(Comuni[[#This Row],[Popolazione2011]]&gt;300000,"MAGGIORE")</f>
        <v>0</v>
      </c>
      <c r="H466">
        <f>100*Comuni[[#This Row],[Popolazione2011]]/(SUMIFS($D$2:$D$7916,$B$2:$B$7916,"Piemonte"))</f>
        <v>7.1128775164324892E-2</v>
      </c>
      <c r="I466" s="1" t="str">
        <f>_xlfn.XLOOKUP(Comuni[[#This Row],[Regione]],Ripartizione_geografica[Regione],Ripartizione_geografica[Ripartizione geografica],,0)</f>
        <v>Nord-ovest</v>
      </c>
      <c r="J466" s="1">
        <f>_xlfn.XLOOKUP(Comuni[[#This Row],[Regione]],Table_0[Regione],Table_0[Totale contagiati],,0)</f>
        <v>1792955</v>
      </c>
      <c r="K466" s="1">
        <f>_xlfn.XLOOKUP(Comuni[[#This Row],[Regione]],Table_0[Regione],Table_0[Guariti],,0)</f>
        <v>1725727</v>
      </c>
      <c r="L466" s="1">
        <f>_xlfn.XLOOKUP(Comuni[[#This Row],[Regione]],Table_0[Regione],Table_0[Deceduti],,0)</f>
        <v>13899</v>
      </c>
    </row>
    <row r="467" spans="1:12" x14ac:dyDescent="0.25">
      <c r="A467" s="1" t="s">
        <v>473</v>
      </c>
      <c r="B467" s="1" t="s">
        <v>8</v>
      </c>
      <c r="C467" s="1" t="s">
        <v>402</v>
      </c>
      <c r="D467">
        <v>690</v>
      </c>
      <c r="E467">
        <f>100*Comuni[[#This Row],[Popolazione2011]]/$D$7916</f>
        <v>1.2039333024440107E-3</v>
      </c>
      <c r="F467">
        <f>100*Comuni[[#This Row],[Popolazione2011]]/(SUMIFS($D$2:$D$7916,$B$2:$B$7916,"Piemonte"))</f>
        <v>1.5811486747224282E-2</v>
      </c>
      <c r="G467" t="b">
        <f>IF(Comuni[[#This Row],[Popolazione2011]]&gt;300000,"MAGGIORE")</f>
        <v>0</v>
      </c>
      <c r="H467">
        <f>100*Comuni[[#This Row],[Popolazione2011]]/(SUMIFS($D$2:$D$7916,$B$2:$B$7916,"Piemonte"))</f>
        <v>1.5811486747224282E-2</v>
      </c>
      <c r="I467" s="1" t="str">
        <f>_xlfn.XLOOKUP(Comuni[[#This Row],[Regione]],Ripartizione_geografica[Regione],Ripartizione_geografica[Ripartizione geografica],,0)</f>
        <v>Nord-ovest</v>
      </c>
      <c r="J467" s="1">
        <f>_xlfn.XLOOKUP(Comuni[[#This Row],[Regione]],Table_0[Regione],Table_0[Totale contagiati],,0)</f>
        <v>1792955</v>
      </c>
      <c r="K467" s="1">
        <f>_xlfn.XLOOKUP(Comuni[[#This Row],[Regione]],Table_0[Regione],Table_0[Guariti],,0)</f>
        <v>1725727</v>
      </c>
      <c r="L467" s="1">
        <f>_xlfn.XLOOKUP(Comuni[[#This Row],[Regione]],Table_0[Regione],Table_0[Deceduti],,0)</f>
        <v>13899</v>
      </c>
    </row>
    <row r="468" spans="1:12" x14ac:dyDescent="0.25">
      <c r="A468" s="1" t="s">
        <v>474</v>
      </c>
      <c r="B468" s="1" t="s">
        <v>8</v>
      </c>
      <c r="C468" s="1" t="s">
        <v>402</v>
      </c>
      <c r="D468">
        <v>1996</v>
      </c>
      <c r="E468">
        <f>100*Comuni[[#This Row],[Popolazione2011]]/$D$7916</f>
        <v>3.4826824227220951E-3</v>
      </c>
      <c r="F468">
        <f>100*Comuni[[#This Row],[Popolazione2011]]/(SUMIFS($D$2:$D$7916,$B$2:$B$7916,"Piemonte"))</f>
        <v>4.5738735576028505E-2</v>
      </c>
      <c r="G468" t="b">
        <f>IF(Comuni[[#This Row],[Popolazione2011]]&gt;300000,"MAGGIORE")</f>
        <v>0</v>
      </c>
      <c r="H468">
        <f>100*Comuni[[#This Row],[Popolazione2011]]/(SUMIFS($D$2:$D$7916,$B$2:$B$7916,"Piemonte"))</f>
        <v>4.5738735576028505E-2</v>
      </c>
      <c r="I468" s="1" t="str">
        <f>_xlfn.XLOOKUP(Comuni[[#This Row],[Regione]],Ripartizione_geografica[Regione],Ripartizione_geografica[Ripartizione geografica],,0)</f>
        <v>Nord-ovest</v>
      </c>
      <c r="J468" s="1">
        <f>_xlfn.XLOOKUP(Comuni[[#This Row],[Regione]],Table_0[Regione],Table_0[Totale contagiati],,0)</f>
        <v>1792955</v>
      </c>
      <c r="K468" s="1">
        <f>_xlfn.XLOOKUP(Comuni[[#This Row],[Regione]],Table_0[Regione],Table_0[Guariti],,0)</f>
        <v>1725727</v>
      </c>
      <c r="L468" s="1">
        <f>_xlfn.XLOOKUP(Comuni[[#This Row],[Regione]],Table_0[Regione],Table_0[Deceduti],,0)</f>
        <v>13899</v>
      </c>
    </row>
    <row r="469" spans="1:12" x14ac:dyDescent="0.25">
      <c r="A469" s="1" t="s">
        <v>475</v>
      </c>
      <c r="B469" s="1" t="s">
        <v>8</v>
      </c>
      <c r="C469" s="1" t="s">
        <v>402</v>
      </c>
      <c r="D469">
        <v>595</v>
      </c>
      <c r="E469">
        <f>100*Comuni[[#This Row],[Popolazione2011]]/$D$7916</f>
        <v>1.0381743694988209E-3</v>
      </c>
      <c r="F469">
        <f>100*Comuni[[#This Row],[Popolazione2011]]/(SUMIFS($D$2:$D$7916,$B$2:$B$7916,"Piemonte"))</f>
        <v>1.3634542919707896E-2</v>
      </c>
      <c r="G469" t="b">
        <f>IF(Comuni[[#This Row],[Popolazione2011]]&gt;300000,"MAGGIORE")</f>
        <v>0</v>
      </c>
      <c r="H469">
        <f>100*Comuni[[#This Row],[Popolazione2011]]/(SUMIFS($D$2:$D$7916,$B$2:$B$7916,"Piemonte"))</f>
        <v>1.3634542919707896E-2</v>
      </c>
      <c r="I469" s="1" t="str">
        <f>_xlfn.XLOOKUP(Comuni[[#This Row],[Regione]],Ripartizione_geografica[Regione],Ripartizione_geografica[Ripartizione geografica],,0)</f>
        <v>Nord-ovest</v>
      </c>
      <c r="J469" s="1">
        <f>_xlfn.XLOOKUP(Comuni[[#This Row],[Regione]],Table_0[Regione],Table_0[Totale contagiati],,0)</f>
        <v>1792955</v>
      </c>
      <c r="K469" s="1">
        <f>_xlfn.XLOOKUP(Comuni[[#This Row],[Regione]],Table_0[Regione],Table_0[Guariti],,0)</f>
        <v>1725727</v>
      </c>
      <c r="L469" s="1">
        <f>_xlfn.XLOOKUP(Comuni[[#This Row],[Regione]],Table_0[Regione],Table_0[Deceduti],,0)</f>
        <v>13899</v>
      </c>
    </row>
    <row r="470" spans="1:12" x14ac:dyDescent="0.25">
      <c r="A470" s="1" t="s">
        <v>476</v>
      </c>
      <c r="B470" s="1" t="s">
        <v>8</v>
      </c>
      <c r="C470" s="1" t="s">
        <v>402</v>
      </c>
      <c r="D470">
        <v>1446</v>
      </c>
      <c r="E470">
        <f>100*Comuni[[#This Row],[Popolazione2011]]/$D$7916</f>
        <v>2.5230254425131007E-3</v>
      </c>
      <c r="F470">
        <f>100*Comuni[[#This Row],[Popolazione2011]]/(SUMIFS($D$2:$D$7916,$B$2:$B$7916,"Piemonte"))</f>
        <v>3.3135376574617841E-2</v>
      </c>
      <c r="G470" t="b">
        <f>IF(Comuni[[#This Row],[Popolazione2011]]&gt;300000,"MAGGIORE")</f>
        <v>0</v>
      </c>
      <c r="H470">
        <f>100*Comuni[[#This Row],[Popolazione2011]]/(SUMIFS($D$2:$D$7916,$B$2:$B$7916,"Piemonte"))</f>
        <v>3.3135376574617841E-2</v>
      </c>
      <c r="I470" s="1" t="str">
        <f>_xlfn.XLOOKUP(Comuni[[#This Row],[Regione]],Ripartizione_geografica[Regione],Ripartizione_geografica[Ripartizione geografica],,0)</f>
        <v>Nord-ovest</v>
      </c>
      <c r="J470" s="1">
        <f>_xlfn.XLOOKUP(Comuni[[#This Row],[Regione]],Table_0[Regione],Table_0[Totale contagiati],,0)</f>
        <v>1792955</v>
      </c>
      <c r="K470" s="1">
        <f>_xlfn.XLOOKUP(Comuni[[#This Row],[Regione]],Table_0[Regione],Table_0[Guariti],,0)</f>
        <v>1725727</v>
      </c>
      <c r="L470" s="1">
        <f>_xlfn.XLOOKUP(Comuni[[#This Row],[Regione]],Table_0[Regione],Table_0[Deceduti],,0)</f>
        <v>13899</v>
      </c>
    </row>
    <row r="471" spans="1:12" x14ac:dyDescent="0.25">
      <c r="A471" s="1" t="s">
        <v>477</v>
      </c>
      <c r="B471" s="1" t="s">
        <v>8</v>
      </c>
      <c r="C471" s="1" t="s">
        <v>402</v>
      </c>
      <c r="D471">
        <v>781</v>
      </c>
      <c r="E471">
        <f>100*Comuni[[#This Row],[Popolazione2011]]/$D$7916</f>
        <v>1.3627129118967717E-3</v>
      </c>
      <c r="F471">
        <f>100*Comuni[[#This Row],[Popolazione2011]]/(SUMIFS($D$2:$D$7916,$B$2:$B$7916,"Piemonte"))</f>
        <v>1.7896769782003136E-2</v>
      </c>
      <c r="G471" t="b">
        <f>IF(Comuni[[#This Row],[Popolazione2011]]&gt;300000,"MAGGIORE")</f>
        <v>0</v>
      </c>
      <c r="H471">
        <f>100*Comuni[[#This Row],[Popolazione2011]]/(SUMIFS($D$2:$D$7916,$B$2:$B$7916,"Piemonte"))</f>
        <v>1.7896769782003136E-2</v>
      </c>
      <c r="I471" s="1" t="str">
        <f>_xlfn.XLOOKUP(Comuni[[#This Row],[Regione]],Ripartizione_geografica[Regione],Ripartizione_geografica[Ripartizione geografica],,0)</f>
        <v>Nord-ovest</v>
      </c>
      <c r="J471" s="1">
        <f>_xlfn.XLOOKUP(Comuni[[#This Row],[Regione]],Table_0[Regione],Table_0[Totale contagiati],,0)</f>
        <v>1792955</v>
      </c>
      <c r="K471" s="1">
        <f>_xlfn.XLOOKUP(Comuni[[#This Row],[Regione]],Table_0[Regione],Table_0[Guariti],,0)</f>
        <v>1725727</v>
      </c>
      <c r="L471" s="1">
        <f>_xlfn.XLOOKUP(Comuni[[#This Row],[Regione]],Table_0[Regione],Table_0[Deceduti],,0)</f>
        <v>13899</v>
      </c>
    </row>
    <row r="472" spans="1:12" x14ac:dyDescent="0.25">
      <c r="A472" s="1" t="s">
        <v>478</v>
      </c>
      <c r="B472" s="1" t="s">
        <v>8</v>
      </c>
      <c r="C472" s="1" t="s">
        <v>402</v>
      </c>
      <c r="D472">
        <v>1055</v>
      </c>
      <c r="E472">
        <f>100*Comuni[[#This Row],[Popolazione2011]]/$D$7916</f>
        <v>1.8407965711281615E-3</v>
      </c>
      <c r="F472">
        <f>100*Comuni[[#This Row],[Popolazione2011]]/(SUMIFS($D$2:$D$7916,$B$2:$B$7916,"Piemonte"))</f>
        <v>2.4175534084524084E-2</v>
      </c>
      <c r="G472" t="b">
        <f>IF(Comuni[[#This Row],[Popolazione2011]]&gt;300000,"MAGGIORE")</f>
        <v>0</v>
      </c>
      <c r="H472">
        <f>100*Comuni[[#This Row],[Popolazione2011]]/(SUMIFS($D$2:$D$7916,$B$2:$B$7916,"Piemonte"))</f>
        <v>2.4175534084524084E-2</v>
      </c>
      <c r="I472" s="1" t="str">
        <f>_xlfn.XLOOKUP(Comuni[[#This Row],[Regione]],Ripartizione_geografica[Regione],Ripartizione_geografica[Ripartizione geografica],,0)</f>
        <v>Nord-ovest</v>
      </c>
      <c r="J472" s="1">
        <f>_xlfn.XLOOKUP(Comuni[[#This Row],[Regione]],Table_0[Regione],Table_0[Totale contagiati],,0)</f>
        <v>1792955</v>
      </c>
      <c r="K472" s="1">
        <f>_xlfn.XLOOKUP(Comuni[[#This Row],[Regione]],Table_0[Regione],Table_0[Guariti],,0)</f>
        <v>1725727</v>
      </c>
      <c r="L472" s="1">
        <f>_xlfn.XLOOKUP(Comuni[[#This Row],[Regione]],Table_0[Regione],Table_0[Deceduti],,0)</f>
        <v>13899</v>
      </c>
    </row>
    <row r="473" spans="1:12" x14ac:dyDescent="0.25">
      <c r="A473" s="1" t="s">
        <v>479</v>
      </c>
      <c r="B473" s="1" t="s">
        <v>8</v>
      </c>
      <c r="C473" s="1" t="s">
        <v>402</v>
      </c>
      <c r="D473">
        <v>2808</v>
      </c>
      <c r="E473">
        <f>100*Comuni[[#This Row],[Popolazione2011]]/$D$7916</f>
        <v>4.8994850916851919E-3</v>
      </c>
      <c r="F473">
        <f>100*Comuni[[#This Row],[Popolazione2011]]/(SUMIFS($D$2:$D$7916,$B$2:$B$7916,"Piemonte"))</f>
        <v>6.4345876501747515E-2</v>
      </c>
      <c r="G473" t="b">
        <f>IF(Comuni[[#This Row],[Popolazione2011]]&gt;300000,"MAGGIORE")</f>
        <v>0</v>
      </c>
      <c r="H473">
        <f>100*Comuni[[#This Row],[Popolazione2011]]/(SUMIFS($D$2:$D$7916,$B$2:$B$7916,"Piemonte"))</f>
        <v>6.4345876501747515E-2</v>
      </c>
      <c r="I473" s="1" t="str">
        <f>_xlfn.XLOOKUP(Comuni[[#This Row],[Regione]],Ripartizione_geografica[Regione],Ripartizione_geografica[Ripartizione geografica],,0)</f>
        <v>Nord-ovest</v>
      </c>
      <c r="J473" s="1">
        <f>_xlfn.XLOOKUP(Comuni[[#This Row],[Regione]],Table_0[Regione],Table_0[Totale contagiati],,0)</f>
        <v>1792955</v>
      </c>
      <c r="K473" s="1">
        <f>_xlfn.XLOOKUP(Comuni[[#This Row],[Regione]],Table_0[Regione],Table_0[Guariti],,0)</f>
        <v>1725727</v>
      </c>
      <c r="L473" s="1">
        <f>_xlfn.XLOOKUP(Comuni[[#This Row],[Regione]],Table_0[Regione],Table_0[Deceduti],,0)</f>
        <v>13899</v>
      </c>
    </row>
    <row r="474" spans="1:12" x14ac:dyDescent="0.25">
      <c r="A474" s="1" t="s">
        <v>480</v>
      </c>
      <c r="B474" s="1" t="s">
        <v>8</v>
      </c>
      <c r="C474" s="1" t="s">
        <v>402</v>
      </c>
      <c r="D474">
        <v>500</v>
      </c>
      <c r="E474">
        <f>100*Comuni[[#This Row],[Popolazione2011]]/$D$7916</f>
        <v>8.72415436553631E-4</v>
      </c>
      <c r="F474">
        <f>100*Comuni[[#This Row],[Popolazione2011]]/(SUMIFS($D$2:$D$7916,$B$2:$B$7916,"Piemonte"))</f>
        <v>1.1457599092191509E-2</v>
      </c>
      <c r="G474" t="b">
        <f>IF(Comuni[[#This Row],[Popolazione2011]]&gt;300000,"MAGGIORE")</f>
        <v>0</v>
      </c>
      <c r="H474">
        <f>100*Comuni[[#This Row],[Popolazione2011]]/(SUMIFS($D$2:$D$7916,$B$2:$B$7916,"Piemonte"))</f>
        <v>1.1457599092191509E-2</v>
      </c>
      <c r="I474" s="1" t="str">
        <f>_xlfn.XLOOKUP(Comuni[[#This Row],[Regione]],Ripartizione_geografica[Regione],Ripartizione_geografica[Ripartizione geografica],,0)</f>
        <v>Nord-ovest</v>
      </c>
      <c r="J474" s="1">
        <f>_xlfn.XLOOKUP(Comuni[[#This Row],[Regione]],Table_0[Regione],Table_0[Totale contagiati],,0)</f>
        <v>1792955</v>
      </c>
      <c r="K474" s="1">
        <f>_xlfn.XLOOKUP(Comuni[[#This Row],[Regione]],Table_0[Regione],Table_0[Guariti],,0)</f>
        <v>1725727</v>
      </c>
      <c r="L474" s="1">
        <f>_xlfn.XLOOKUP(Comuni[[#This Row],[Regione]],Table_0[Regione],Table_0[Deceduti],,0)</f>
        <v>13899</v>
      </c>
    </row>
    <row r="475" spans="1:12" x14ac:dyDescent="0.25">
      <c r="A475" s="1" t="s">
        <v>481</v>
      </c>
      <c r="B475" s="1" t="s">
        <v>8</v>
      </c>
      <c r="C475" s="1" t="s">
        <v>402</v>
      </c>
      <c r="D475">
        <v>876</v>
      </c>
      <c r="E475">
        <f>100*Comuni[[#This Row],[Popolazione2011]]/$D$7916</f>
        <v>1.5284718448419616E-3</v>
      </c>
      <c r="F475">
        <f>100*Comuni[[#This Row],[Popolazione2011]]/(SUMIFS($D$2:$D$7916,$B$2:$B$7916,"Piemonte"))</f>
        <v>2.0073713609519522E-2</v>
      </c>
      <c r="G475" t="b">
        <f>IF(Comuni[[#This Row],[Popolazione2011]]&gt;300000,"MAGGIORE")</f>
        <v>0</v>
      </c>
      <c r="H475">
        <f>100*Comuni[[#This Row],[Popolazione2011]]/(SUMIFS($D$2:$D$7916,$B$2:$B$7916,"Piemonte"))</f>
        <v>2.0073713609519522E-2</v>
      </c>
      <c r="I475" s="1" t="str">
        <f>_xlfn.XLOOKUP(Comuni[[#This Row],[Regione]],Ripartizione_geografica[Regione],Ripartizione_geografica[Ripartizione geografica],,0)</f>
        <v>Nord-ovest</v>
      </c>
      <c r="J475" s="1">
        <f>_xlfn.XLOOKUP(Comuni[[#This Row],[Regione]],Table_0[Regione],Table_0[Totale contagiati],,0)</f>
        <v>1792955</v>
      </c>
      <c r="K475" s="1">
        <f>_xlfn.XLOOKUP(Comuni[[#This Row],[Regione]],Table_0[Regione],Table_0[Guariti],,0)</f>
        <v>1725727</v>
      </c>
      <c r="L475" s="1">
        <f>_xlfn.XLOOKUP(Comuni[[#This Row],[Regione]],Table_0[Regione],Table_0[Deceduti],,0)</f>
        <v>13899</v>
      </c>
    </row>
    <row r="476" spans="1:12" x14ac:dyDescent="0.25">
      <c r="A476" s="1" t="s">
        <v>482</v>
      </c>
      <c r="B476" s="1" t="s">
        <v>8</v>
      </c>
      <c r="C476" s="1" t="s">
        <v>402</v>
      </c>
      <c r="D476">
        <v>19856</v>
      </c>
      <c r="E476">
        <f>100*Comuni[[#This Row],[Popolazione2011]]/$D$7916</f>
        <v>3.4645361816417794E-2</v>
      </c>
      <c r="F476">
        <f>100*Comuni[[#This Row],[Popolazione2011]]/(SUMIFS($D$2:$D$7916,$B$2:$B$7916,"Piemonte"))</f>
        <v>0.45500417514910918</v>
      </c>
      <c r="G476" t="b">
        <f>IF(Comuni[[#This Row],[Popolazione2011]]&gt;300000,"MAGGIORE")</f>
        <v>0</v>
      </c>
      <c r="H476">
        <f>100*Comuni[[#This Row],[Popolazione2011]]/(SUMIFS($D$2:$D$7916,$B$2:$B$7916,"Piemonte"))</f>
        <v>0.45500417514910918</v>
      </c>
      <c r="I476" s="1" t="str">
        <f>_xlfn.XLOOKUP(Comuni[[#This Row],[Regione]],Ripartizione_geografica[Regione],Ripartizione_geografica[Ripartizione geografica],,0)</f>
        <v>Nord-ovest</v>
      </c>
      <c r="J476" s="1">
        <f>_xlfn.XLOOKUP(Comuni[[#This Row],[Regione]],Table_0[Regione],Table_0[Totale contagiati],,0)</f>
        <v>1792955</v>
      </c>
      <c r="K476" s="1">
        <f>_xlfn.XLOOKUP(Comuni[[#This Row],[Regione]],Table_0[Regione],Table_0[Guariti],,0)</f>
        <v>1725727</v>
      </c>
      <c r="L476" s="1">
        <f>_xlfn.XLOOKUP(Comuni[[#This Row],[Regione]],Table_0[Regione],Table_0[Deceduti],,0)</f>
        <v>13899</v>
      </c>
    </row>
    <row r="477" spans="1:12" x14ac:dyDescent="0.25">
      <c r="A477" s="1" t="s">
        <v>483</v>
      </c>
      <c r="B477" s="1" t="s">
        <v>8</v>
      </c>
      <c r="C477" s="1" t="s">
        <v>402</v>
      </c>
      <c r="D477">
        <v>1015</v>
      </c>
      <c r="E477">
        <f>100*Comuni[[#This Row],[Popolazione2011]]/$D$7916</f>
        <v>1.7710033362038709E-3</v>
      </c>
      <c r="F477">
        <f>100*Comuni[[#This Row],[Popolazione2011]]/(SUMIFS($D$2:$D$7916,$B$2:$B$7916,"Piemonte"))</f>
        <v>2.3258926157148762E-2</v>
      </c>
      <c r="G477" t="b">
        <f>IF(Comuni[[#This Row],[Popolazione2011]]&gt;300000,"MAGGIORE")</f>
        <v>0</v>
      </c>
      <c r="H477">
        <f>100*Comuni[[#This Row],[Popolazione2011]]/(SUMIFS($D$2:$D$7916,$B$2:$B$7916,"Piemonte"))</f>
        <v>2.3258926157148762E-2</v>
      </c>
      <c r="I477" s="1" t="str">
        <f>_xlfn.XLOOKUP(Comuni[[#This Row],[Regione]],Ripartizione_geografica[Regione],Ripartizione_geografica[Ripartizione geografica],,0)</f>
        <v>Nord-ovest</v>
      </c>
      <c r="J477" s="1">
        <f>_xlfn.XLOOKUP(Comuni[[#This Row],[Regione]],Table_0[Regione],Table_0[Totale contagiati],,0)</f>
        <v>1792955</v>
      </c>
      <c r="K477" s="1">
        <f>_xlfn.XLOOKUP(Comuni[[#This Row],[Regione]],Table_0[Regione],Table_0[Guariti],,0)</f>
        <v>1725727</v>
      </c>
      <c r="L477" s="1">
        <f>_xlfn.XLOOKUP(Comuni[[#This Row],[Regione]],Table_0[Regione],Table_0[Deceduti],,0)</f>
        <v>13899</v>
      </c>
    </row>
    <row r="478" spans="1:12" x14ac:dyDescent="0.25">
      <c r="A478" s="1" t="s">
        <v>484</v>
      </c>
      <c r="B478" s="1" t="s">
        <v>8</v>
      </c>
      <c r="C478" s="1" t="s">
        <v>402</v>
      </c>
      <c r="D478">
        <v>5004</v>
      </c>
      <c r="E478">
        <f>100*Comuni[[#This Row],[Popolazione2011]]/$D$7916</f>
        <v>8.7311336890287389E-3</v>
      </c>
      <c r="F478">
        <f>100*Comuni[[#This Row],[Popolazione2011]]/(SUMIFS($D$2:$D$7916,$B$2:$B$7916,"Piemonte"))</f>
        <v>0.11466765171465262</v>
      </c>
      <c r="G478" t="b">
        <f>IF(Comuni[[#This Row],[Popolazione2011]]&gt;300000,"MAGGIORE")</f>
        <v>0</v>
      </c>
      <c r="H478">
        <f>100*Comuni[[#This Row],[Popolazione2011]]/(SUMIFS($D$2:$D$7916,$B$2:$B$7916,"Piemonte"))</f>
        <v>0.11466765171465262</v>
      </c>
      <c r="I478" s="1" t="str">
        <f>_xlfn.XLOOKUP(Comuni[[#This Row],[Regione]],Ripartizione_geografica[Regione],Ripartizione_geografica[Ripartizione geografica],,0)</f>
        <v>Nord-ovest</v>
      </c>
      <c r="J478" s="1">
        <f>_xlfn.XLOOKUP(Comuni[[#This Row],[Regione]],Table_0[Regione],Table_0[Totale contagiati],,0)</f>
        <v>1792955</v>
      </c>
      <c r="K478" s="1">
        <f>_xlfn.XLOOKUP(Comuni[[#This Row],[Regione]],Table_0[Regione],Table_0[Guariti],,0)</f>
        <v>1725727</v>
      </c>
      <c r="L478" s="1">
        <f>_xlfn.XLOOKUP(Comuni[[#This Row],[Regione]],Table_0[Regione],Table_0[Deceduti],,0)</f>
        <v>13899</v>
      </c>
    </row>
    <row r="479" spans="1:12" x14ac:dyDescent="0.25">
      <c r="A479" s="1" t="s">
        <v>485</v>
      </c>
      <c r="B479" s="1" t="s">
        <v>8</v>
      </c>
      <c r="C479" s="1" t="s">
        <v>402</v>
      </c>
      <c r="D479">
        <v>2067</v>
      </c>
      <c r="E479">
        <f>100*Comuni[[#This Row],[Popolazione2011]]/$D$7916</f>
        <v>3.6065654147127107E-3</v>
      </c>
      <c r="F479">
        <f>100*Comuni[[#This Row],[Popolazione2011]]/(SUMIFS($D$2:$D$7916,$B$2:$B$7916,"Piemonte"))</f>
        <v>4.7365714647119694E-2</v>
      </c>
      <c r="G479" t="b">
        <f>IF(Comuni[[#This Row],[Popolazione2011]]&gt;300000,"MAGGIORE")</f>
        <v>0</v>
      </c>
      <c r="H479">
        <f>100*Comuni[[#This Row],[Popolazione2011]]/(SUMIFS($D$2:$D$7916,$B$2:$B$7916,"Piemonte"))</f>
        <v>4.7365714647119694E-2</v>
      </c>
      <c r="I479" s="1" t="str">
        <f>_xlfn.XLOOKUP(Comuni[[#This Row],[Regione]],Ripartizione_geografica[Regione],Ripartizione_geografica[Ripartizione geografica],,0)</f>
        <v>Nord-ovest</v>
      </c>
      <c r="J479" s="1">
        <f>_xlfn.XLOOKUP(Comuni[[#This Row],[Regione]],Table_0[Regione],Table_0[Totale contagiati],,0)</f>
        <v>1792955</v>
      </c>
      <c r="K479" s="1">
        <f>_xlfn.XLOOKUP(Comuni[[#This Row],[Regione]],Table_0[Regione],Table_0[Guariti],,0)</f>
        <v>1725727</v>
      </c>
      <c r="L479" s="1">
        <f>_xlfn.XLOOKUP(Comuni[[#This Row],[Regione]],Table_0[Regione],Table_0[Deceduti],,0)</f>
        <v>13899</v>
      </c>
    </row>
    <row r="480" spans="1:12" x14ac:dyDescent="0.25">
      <c r="A480" s="1" t="s">
        <v>486</v>
      </c>
      <c r="B480" s="1" t="s">
        <v>8</v>
      </c>
      <c r="C480" s="1" t="s">
        <v>402</v>
      </c>
      <c r="D480">
        <v>883</v>
      </c>
      <c r="E480">
        <f>100*Comuni[[#This Row],[Popolazione2011]]/$D$7916</f>
        <v>1.5406856609537123E-3</v>
      </c>
      <c r="F480">
        <f>100*Comuni[[#This Row],[Popolazione2011]]/(SUMIFS($D$2:$D$7916,$B$2:$B$7916,"Piemonte"))</f>
        <v>2.0234119996810206E-2</v>
      </c>
      <c r="G480" t="b">
        <f>IF(Comuni[[#This Row],[Popolazione2011]]&gt;300000,"MAGGIORE")</f>
        <v>0</v>
      </c>
      <c r="H480">
        <f>100*Comuni[[#This Row],[Popolazione2011]]/(SUMIFS($D$2:$D$7916,$B$2:$B$7916,"Piemonte"))</f>
        <v>2.0234119996810206E-2</v>
      </c>
      <c r="I480" s="1" t="str">
        <f>_xlfn.XLOOKUP(Comuni[[#This Row],[Regione]],Ripartizione_geografica[Regione],Ripartizione_geografica[Ripartizione geografica],,0)</f>
        <v>Nord-ovest</v>
      </c>
      <c r="J480" s="1">
        <f>_xlfn.XLOOKUP(Comuni[[#This Row],[Regione]],Table_0[Regione],Table_0[Totale contagiati],,0)</f>
        <v>1792955</v>
      </c>
      <c r="K480" s="1">
        <f>_xlfn.XLOOKUP(Comuni[[#This Row],[Regione]],Table_0[Regione],Table_0[Guariti],,0)</f>
        <v>1725727</v>
      </c>
      <c r="L480" s="1">
        <f>_xlfn.XLOOKUP(Comuni[[#This Row],[Regione]],Table_0[Regione],Table_0[Deceduti],,0)</f>
        <v>13899</v>
      </c>
    </row>
    <row r="481" spans="1:12" x14ac:dyDescent="0.25">
      <c r="A481" s="1" t="s">
        <v>487</v>
      </c>
      <c r="B481" s="1" t="s">
        <v>8</v>
      </c>
      <c r="C481" s="1" t="s">
        <v>402</v>
      </c>
      <c r="D481">
        <v>588</v>
      </c>
      <c r="E481">
        <f>100*Comuni[[#This Row],[Popolazione2011]]/$D$7916</f>
        <v>1.0259605533870701E-3</v>
      </c>
      <c r="F481">
        <f>100*Comuni[[#This Row],[Popolazione2011]]/(SUMIFS($D$2:$D$7916,$B$2:$B$7916,"Piemonte"))</f>
        <v>1.3474136532417214E-2</v>
      </c>
      <c r="G481" t="b">
        <f>IF(Comuni[[#This Row],[Popolazione2011]]&gt;300000,"MAGGIORE")</f>
        <v>0</v>
      </c>
      <c r="H481">
        <f>100*Comuni[[#This Row],[Popolazione2011]]/(SUMIFS($D$2:$D$7916,$B$2:$B$7916,"Piemonte"))</f>
        <v>1.3474136532417214E-2</v>
      </c>
      <c r="I481" s="1" t="str">
        <f>_xlfn.XLOOKUP(Comuni[[#This Row],[Regione]],Ripartizione_geografica[Regione],Ripartizione_geografica[Ripartizione geografica],,0)</f>
        <v>Nord-ovest</v>
      </c>
      <c r="J481" s="1">
        <f>_xlfn.XLOOKUP(Comuni[[#This Row],[Regione]],Table_0[Regione],Table_0[Totale contagiati],,0)</f>
        <v>1792955</v>
      </c>
      <c r="K481" s="1">
        <f>_xlfn.XLOOKUP(Comuni[[#This Row],[Regione]],Table_0[Regione],Table_0[Guariti],,0)</f>
        <v>1725727</v>
      </c>
      <c r="L481" s="1">
        <f>_xlfn.XLOOKUP(Comuni[[#This Row],[Regione]],Table_0[Regione],Table_0[Deceduti],,0)</f>
        <v>13899</v>
      </c>
    </row>
    <row r="482" spans="1:12" x14ac:dyDescent="0.25">
      <c r="A482" s="1" t="s">
        <v>488</v>
      </c>
      <c r="B482" s="1" t="s">
        <v>8</v>
      </c>
      <c r="C482" s="1" t="s">
        <v>402</v>
      </c>
      <c r="D482">
        <v>5205</v>
      </c>
      <c r="E482">
        <f>100*Comuni[[#This Row],[Popolazione2011]]/$D$7916</f>
        <v>9.0818446945232986E-3</v>
      </c>
      <c r="F482">
        <f>100*Comuni[[#This Row],[Popolazione2011]]/(SUMIFS($D$2:$D$7916,$B$2:$B$7916,"Piemonte"))</f>
        <v>0.11927360654971361</v>
      </c>
      <c r="G482" t="b">
        <f>IF(Comuni[[#This Row],[Popolazione2011]]&gt;300000,"MAGGIORE")</f>
        <v>0</v>
      </c>
      <c r="H482">
        <f>100*Comuni[[#This Row],[Popolazione2011]]/(SUMIFS($D$2:$D$7916,$B$2:$B$7916,"Piemonte"))</f>
        <v>0.11927360654971361</v>
      </c>
      <c r="I482" s="1" t="str">
        <f>_xlfn.XLOOKUP(Comuni[[#This Row],[Regione]],Ripartizione_geografica[Regione],Ripartizione_geografica[Ripartizione geografica],,0)</f>
        <v>Nord-ovest</v>
      </c>
      <c r="J482" s="1">
        <f>_xlfn.XLOOKUP(Comuni[[#This Row],[Regione]],Table_0[Regione],Table_0[Totale contagiati],,0)</f>
        <v>1792955</v>
      </c>
      <c r="K482" s="1">
        <f>_xlfn.XLOOKUP(Comuni[[#This Row],[Regione]],Table_0[Regione],Table_0[Guariti],,0)</f>
        <v>1725727</v>
      </c>
      <c r="L482" s="1">
        <f>_xlfn.XLOOKUP(Comuni[[#This Row],[Regione]],Table_0[Regione],Table_0[Deceduti],,0)</f>
        <v>13899</v>
      </c>
    </row>
    <row r="483" spans="1:12" x14ac:dyDescent="0.25">
      <c r="A483" s="1" t="s">
        <v>489</v>
      </c>
      <c r="B483" s="1" t="s">
        <v>8</v>
      </c>
      <c r="C483" s="1" t="s">
        <v>490</v>
      </c>
      <c r="D483">
        <v>174</v>
      </c>
      <c r="E483">
        <f>100*Comuni[[#This Row],[Popolazione2011]]/$D$7916</f>
        <v>3.0360057192066361E-4</v>
      </c>
      <c r="F483">
        <f>100*Comuni[[#This Row],[Popolazione2011]]/(SUMIFS($D$2:$D$7916,$B$2:$B$7916,"Piemonte"))</f>
        <v>3.9872444840826447E-3</v>
      </c>
      <c r="G483" t="b">
        <f>IF(Comuni[[#This Row],[Popolazione2011]]&gt;300000,"MAGGIORE")</f>
        <v>0</v>
      </c>
      <c r="H483">
        <f>100*Comuni[[#This Row],[Popolazione2011]]/(SUMIFS($D$2:$D$7916,$B$2:$B$7916,"Piemonte"))</f>
        <v>3.9872444840826447E-3</v>
      </c>
      <c r="I483" s="1" t="str">
        <f>_xlfn.XLOOKUP(Comuni[[#This Row],[Regione]],Ripartizione_geografica[Regione],Ripartizione_geografica[Ripartizione geografica],,0)</f>
        <v>Nord-ovest</v>
      </c>
      <c r="J483" s="1">
        <f>_xlfn.XLOOKUP(Comuni[[#This Row],[Regione]],Table_0[Regione],Table_0[Totale contagiati],,0)</f>
        <v>1792955</v>
      </c>
      <c r="K483" s="1">
        <f>_xlfn.XLOOKUP(Comuni[[#This Row],[Regione]],Table_0[Regione],Table_0[Guariti],,0)</f>
        <v>1725727</v>
      </c>
      <c r="L483" s="1">
        <f>_xlfn.XLOOKUP(Comuni[[#This Row],[Regione]],Table_0[Regione],Table_0[Deceduti],,0)</f>
        <v>13899</v>
      </c>
    </row>
    <row r="484" spans="1:12" x14ac:dyDescent="0.25">
      <c r="A484" s="1" t="s">
        <v>491</v>
      </c>
      <c r="B484" s="1" t="s">
        <v>8</v>
      </c>
      <c r="C484" s="1" t="s">
        <v>490</v>
      </c>
      <c r="D484">
        <v>254</v>
      </c>
      <c r="E484">
        <f>100*Comuni[[#This Row],[Popolazione2011]]/$D$7916</f>
        <v>4.4318704176924453E-4</v>
      </c>
      <c r="F484">
        <f>100*Comuni[[#This Row],[Popolazione2011]]/(SUMIFS($D$2:$D$7916,$B$2:$B$7916,"Piemonte"))</f>
        <v>5.8204603388332865E-3</v>
      </c>
      <c r="G484" t="b">
        <f>IF(Comuni[[#This Row],[Popolazione2011]]&gt;300000,"MAGGIORE")</f>
        <v>0</v>
      </c>
      <c r="H484">
        <f>100*Comuni[[#This Row],[Popolazione2011]]/(SUMIFS($D$2:$D$7916,$B$2:$B$7916,"Piemonte"))</f>
        <v>5.8204603388332865E-3</v>
      </c>
      <c r="I484" s="1" t="str">
        <f>_xlfn.XLOOKUP(Comuni[[#This Row],[Regione]],Ripartizione_geografica[Regione],Ripartizione_geografica[Ripartizione geografica],,0)</f>
        <v>Nord-ovest</v>
      </c>
      <c r="J484" s="1">
        <f>_xlfn.XLOOKUP(Comuni[[#This Row],[Regione]],Table_0[Regione],Table_0[Totale contagiati],,0)</f>
        <v>1792955</v>
      </c>
      <c r="K484" s="1">
        <f>_xlfn.XLOOKUP(Comuni[[#This Row],[Regione]],Table_0[Regione],Table_0[Guariti],,0)</f>
        <v>1725727</v>
      </c>
      <c r="L484" s="1">
        <f>_xlfn.XLOOKUP(Comuni[[#This Row],[Regione]],Table_0[Regione],Table_0[Deceduti],,0)</f>
        <v>13899</v>
      </c>
    </row>
    <row r="485" spans="1:12" x14ac:dyDescent="0.25">
      <c r="A485" s="1" t="s">
        <v>492</v>
      </c>
      <c r="B485" s="1" t="s">
        <v>8</v>
      </c>
      <c r="C485" s="1" t="s">
        <v>490</v>
      </c>
      <c r="D485">
        <v>30804</v>
      </c>
      <c r="E485">
        <f>100*Comuni[[#This Row],[Popolazione2011]]/$D$7916</f>
        <v>5.3747770215196097E-2</v>
      </c>
      <c r="F485">
        <f>100*Comuni[[#This Row],[Popolazione2011]]/(SUMIFS($D$2:$D$7916,$B$2:$B$7916,"Piemonte"))</f>
        <v>0.70587976487173443</v>
      </c>
      <c r="G485" t="b">
        <f>IF(Comuni[[#This Row],[Popolazione2011]]&gt;300000,"MAGGIORE")</f>
        <v>0</v>
      </c>
      <c r="H485">
        <f>100*Comuni[[#This Row],[Popolazione2011]]/(SUMIFS($D$2:$D$7916,$B$2:$B$7916,"Piemonte"))</f>
        <v>0.70587976487173443</v>
      </c>
      <c r="I485" s="1" t="str">
        <f>_xlfn.XLOOKUP(Comuni[[#This Row],[Regione]],Ripartizione_geografica[Regione],Ripartizione_geografica[Ripartizione geografica],,0)</f>
        <v>Nord-ovest</v>
      </c>
      <c r="J485" s="1">
        <f>_xlfn.XLOOKUP(Comuni[[#This Row],[Regione]],Table_0[Regione],Table_0[Totale contagiati],,0)</f>
        <v>1792955</v>
      </c>
      <c r="K485" s="1">
        <f>_xlfn.XLOOKUP(Comuni[[#This Row],[Regione]],Table_0[Regione],Table_0[Guariti],,0)</f>
        <v>1725727</v>
      </c>
      <c r="L485" s="1">
        <f>_xlfn.XLOOKUP(Comuni[[#This Row],[Regione]],Table_0[Regione],Table_0[Deceduti],,0)</f>
        <v>13899</v>
      </c>
    </row>
    <row r="486" spans="1:12" x14ac:dyDescent="0.25">
      <c r="A486" s="1" t="s">
        <v>493</v>
      </c>
      <c r="B486" s="1" t="s">
        <v>8</v>
      </c>
      <c r="C486" s="1" t="s">
        <v>490</v>
      </c>
      <c r="D486">
        <v>259</v>
      </c>
      <c r="E486">
        <f>100*Comuni[[#This Row],[Popolazione2011]]/$D$7916</f>
        <v>4.5191119613478088E-4</v>
      </c>
      <c r="F486">
        <f>100*Comuni[[#This Row],[Popolazione2011]]/(SUMIFS($D$2:$D$7916,$B$2:$B$7916,"Piemonte"))</f>
        <v>5.9350363297552017E-3</v>
      </c>
      <c r="G486" t="b">
        <f>IF(Comuni[[#This Row],[Popolazione2011]]&gt;300000,"MAGGIORE")</f>
        <v>0</v>
      </c>
      <c r="H486">
        <f>100*Comuni[[#This Row],[Popolazione2011]]/(SUMIFS($D$2:$D$7916,$B$2:$B$7916,"Piemonte"))</f>
        <v>5.9350363297552017E-3</v>
      </c>
      <c r="I486" s="1" t="str">
        <f>_xlfn.XLOOKUP(Comuni[[#This Row],[Regione]],Ripartizione_geografica[Regione],Ripartizione_geografica[Ripartizione geografica],,0)</f>
        <v>Nord-ovest</v>
      </c>
      <c r="J486" s="1">
        <f>_xlfn.XLOOKUP(Comuni[[#This Row],[Regione]],Table_0[Regione],Table_0[Totale contagiati],,0)</f>
        <v>1792955</v>
      </c>
      <c r="K486" s="1">
        <f>_xlfn.XLOOKUP(Comuni[[#This Row],[Regione]],Table_0[Regione],Table_0[Guariti],,0)</f>
        <v>1725727</v>
      </c>
      <c r="L486" s="1">
        <f>_xlfn.XLOOKUP(Comuni[[#This Row],[Regione]],Table_0[Regione],Table_0[Deceduti],,0)</f>
        <v>13899</v>
      </c>
    </row>
    <row r="487" spans="1:12" x14ac:dyDescent="0.25">
      <c r="A487" s="1" t="s">
        <v>494</v>
      </c>
      <c r="B487" s="1" t="s">
        <v>8</v>
      </c>
      <c r="C487" s="1" t="s">
        <v>490</v>
      </c>
      <c r="D487">
        <v>121</v>
      </c>
      <c r="E487">
        <f>100*Comuni[[#This Row],[Popolazione2011]]/$D$7916</f>
        <v>2.111245356459787E-4</v>
      </c>
      <c r="F487">
        <f>100*Comuni[[#This Row],[Popolazione2011]]/(SUMIFS($D$2:$D$7916,$B$2:$B$7916,"Piemonte"))</f>
        <v>2.7727389803103449E-3</v>
      </c>
      <c r="G487" t="b">
        <f>IF(Comuni[[#This Row],[Popolazione2011]]&gt;300000,"MAGGIORE")</f>
        <v>0</v>
      </c>
      <c r="H487">
        <f>100*Comuni[[#This Row],[Popolazione2011]]/(SUMIFS($D$2:$D$7916,$B$2:$B$7916,"Piemonte"))</f>
        <v>2.7727389803103449E-3</v>
      </c>
      <c r="I487" s="1" t="str">
        <f>_xlfn.XLOOKUP(Comuni[[#This Row],[Regione]],Ripartizione_geografica[Regione],Ripartizione_geografica[Ripartizione geografica],,0)</f>
        <v>Nord-ovest</v>
      </c>
      <c r="J487" s="1">
        <f>_xlfn.XLOOKUP(Comuni[[#This Row],[Regione]],Table_0[Regione],Table_0[Totale contagiati],,0)</f>
        <v>1792955</v>
      </c>
      <c r="K487" s="1">
        <f>_xlfn.XLOOKUP(Comuni[[#This Row],[Regione]],Table_0[Regione],Table_0[Guariti],,0)</f>
        <v>1725727</v>
      </c>
      <c r="L487" s="1">
        <f>_xlfn.XLOOKUP(Comuni[[#This Row],[Regione]],Table_0[Regione],Table_0[Deceduti],,0)</f>
        <v>13899</v>
      </c>
    </row>
    <row r="488" spans="1:12" x14ac:dyDescent="0.25">
      <c r="A488" s="1" t="s">
        <v>495</v>
      </c>
      <c r="B488" s="1" t="s">
        <v>8</v>
      </c>
      <c r="C488" s="1" t="s">
        <v>490</v>
      </c>
      <c r="D488">
        <v>79</v>
      </c>
      <c r="E488">
        <f>100*Comuni[[#This Row],[Popolazione2011]]/$D$7916</f>
        <v>1.378416389754737E-4</v>
      </c>
      <c r="F488">
        <f>100*Comuni[[#This Row],[Popolazione2011]]/(SUMIFS($D$2:$D$7916,$B$2:$B$7916,"Piemonte"))</f>
        <v>1.8103006565662583E-3</v>
      </c>
      <c r="G488" t="b">
        <f>IF(Comuni[[#This Row],[Popolazione2011]]&gt;300000,"MAGGIORE")</f>
        <v>0</v>
      </c>
      <c r="H488">
        <f>100*Comuni[[#This Row],[Popolazione2011]]/(SUMIFS($D$2:$D$7916,$B$2:$B$7916,"Piemonte"))</f>
        <v>1.8103006565662583E-3</v>
      </c>
      <c r="I488" s="1" t="str">
        <f>_xlfn.XLOOKUP(Comuni[[#This Row],[Regione]],Ripartizione_geografica[Regione],Ripartizione_geografica[Ripartizione geografica],,0)</f>
        <v>Nord-ovest</v>
      </c>
      <c r="J488" s="1">
        <f>_xlfn.XLOOKUP(Comuni[[#This Row],[Regione]],Table_0[Regione],Table_0[Totale contagiati],,0)</f>
        <v>1792955</v>
      </c>
      <c r="K488" s="1">
        <f>_xlfn.XLOOKUP(Comuni[[#This Row],[Regione]],Table_0[Regione],Table_0[Guariti],,0)</f>
        <v>1725727</v>
      </c>
      <c r="L488" s="1">
        <f>_xlfn.XLOOKUP(Comuni[[#This Row],[Regione]],Table_0[Regione],Table_0[Deceduti],,0)</f>
        <v>13899</v>
      </c>
    </row>
    <row r="489" spans="1:12" x14ac:dyDescent="0.25">
      <c r="A489" s="1" t="s">
        <v>496</v>
      </c>
      <c r="B489" s="1" t="s">
        <v>8</v>
      </c>
      <c r="C489" s="1" t="s">
        <v>490</v>
      </c>
      <c r="D489">
        <v>201</v>
      </c>
      <c r="E489">
        <f>100*Comuni[[#This Row],[Popolazione2011]]/$D$7916</f>
        <v>3.5071100549455964E-4</v>
      </c>
      <c r="F489">
        <f>100*Comuni[[#This Row],[Popolazione2011]]/(SUMIFS($D$2:$D$7916,$B$2:$B$7916,"Piemonte"))</f>
        <v>4.6059548350609863E-3</v>
      </c>
      <c r="G489" t="b">
        <f>IF(Comuni[[#This Row],[Popolazione2011]]&gt;300000,"MAGGIORE")</f>
        <v>0</v>
      </c>
      <c r="H489">
        <f>100*Comuni[[#This Row],[Popolazione2011]]/(SUMIFS($D$2:$D$7916,$B$2:$B$7916,"Piemonte"))</f>
        <v>4.6059548350609863E-3</v>
      </c>
      <c r="I489" s="1" t="str">
        <f>_xlfn.XLOOKUP(Comuni[[#This Row],[Regione]],Ripartizione_geografica[Regione],Ripartizione_geografica[Ripartizione geografica],,0)</f>
        <v>Nord-ovest</v>
      </c>
      <c r="J489" s="1">
        <f>_xlfn.XLOOKUP(Comuni[[#This Row],[Regione]],Table_0[Regione],Table_0[Totale contagiati],,0)</f>
        <v>1792955</v>
      </c>
      <c r="K489" s="1">
        <f>_xlfn.XLOOKUP(Comuni[[#This Row],[Regione]],Table_0[Regione],Table_0[Guariti],,0)</f>
        <v>1725727</v>
      </c>
      <c r="L489" s="1">
        <f>_xlfn.XLOOKUP(Comuni[[#This Row],[Regione]],Table_0[Regione],Table_0[Deceduti],,0)</f>
        <v>13899</v>
      </c>
    </row>
    <row r="490" spans="1:12" x14ac:dyDescent="0.25">
      <c r="A490" s="1" t="s">
        <v>497</v>
      </c>
      <c r="B490" s="1" t="s">
        <v>8</v>
      </c>
      <c r="C490" s="1" t="s">
        <v>490</v>
      </c>
      <c r="D490">
        <v>1038</v>
      </c>
      <c r="E490">
        <f>100*Comuni[[#This Row],[Popolazione2011]]/$D$7916</f>
        <v>1.8111344462853379E-3</v>
      </c>
      <c r="F490">
        <f>100*Comuni[[#This Row],[Popolazione2011]]/(SUMIFS($D$2:$D$7916,$B$2:$B$7916,"Piemonte"))</f>
        <v>2.3785975715389571E-2</v>
      </c>
      <c r="G490" t="b">
        <f>IF(Comuni[[#This Row],[Popolazione2011]]&gt;300000,"MAGGIORE")</f>
        <v>0</v>
      </c>
      <c r="H490">
        <f>100*Comuni[[#This Row],[Popolazione2011]]/(SUMIFS($D$2:$D$7916,$B$2:$B$7916,"Piemonte"))</f>
        <v>2.3785975715389571E-2</v>
      </c>
      <c r="I490" s="1" t="str">
        <f>_xlfn.XLOOKUP(Comuni[[#This Row],[Regione]],Ripartizione_geografica[Regione],Ripartizione_geografica[Ripartizione geografica],,0)</f>
        <v>Nord-ovest</v>
      </c>
      <c r="J490" s="1">
        <f>_xlfn.XLOOKUP(Comuni[[#This Row],[Regione]],Table_0[Regione],Table_0[Totale contagiati],,0)</f>
        <v>1792955</v>
      </c>
      <c r="K490" s="1">
        <f>_xlfn.XLOOKUP(Comuni[[#This Row],[Regione]],Table_0[Regione],Table_0[Guariti],,0)</f>
        <v>1725727</v>
      </c>
      <c r="L490" s="1">
        <f>_xlfn.XLOOKUP(Comuni[[#This Row],[Regione]],Table_0[Regione],Table_0[Deceduti],,0)</f>
        <v>13899</v>
      </c>
    </row>
    <row r="491" spans="1:12" x14ac:dyDescent="0.25">
      <c r="A491" s="1" t="s">
        <v>498</v>
      </c>
      <c r="B491" s="1" t="s">
        <v>8</v>
      </c>
      <c r="C491" s="1" t="s">
        <v>490</v>
      </c>
      <c r="D491">
        <v>6040</v>
      </c>
      <c r="E491">
        <f>100*Comuni[[#This Row],[Popolazione2011]]/$D$7916</f>
        <v>1.0538778473567862E-2</v>
      </c>
      <c r="F491">
        <f>100*Comuni[[#This Row],[Popolazione2011]]/(SUMIFS($D$2:$D$7916,$B$2:$B$7916,"Piemonte"))</f>
        <v>0.13840779703367342</v>
      </c>
      <c r="G491" t="b">
        <f>IF(Comuni[[#This Row],[Popolazione2011]]&gt;300000,"MAGGIORE")</f>
        <v>0</v>
      </c>
      <c r="H491">
        <f>100*Comuni[[#This Row],[Popolazione2011]]/(SUMIFS($D$2:$D$7916,$B$2:$B$7916,"Piemonte"))</f>
        <v>0.13840779703367342</v>
      </c>
      <c r="I491" s="1" t="str">
        <f>_xlfn.XLOOKUP(Comuni[[#This Row],[Regione]],Ripartizione_geografica[Regione],Ripartizione_geografica[Ripartizione geografica],,0)</f>
        <v>Nord-ovest</v>
      </c>
      <c r="J491" s="1">
        <f>_xlfn.XLOOKUP(Comuni[[#This Row],[Regione]],Table_0[Regione],Table_0[Totale contagiati],,0)</f>
        <v>1792955</v>
      </c>
      <c r="K491" s="1">
        <f>_xlfn.XLOOKUP(Comuni[[#This Row],[Regione]],Table_0[Regione],Table_0[Guariti],,0)</f>
        <v>1725727</v>
      </c>
      <c r="L491" s="1">
        <f>_xlfn.XLOOKUP(Comuni[[#This Row],[Regione]],Table_0[Regione],Table_0[Deceduti],,0)</f>
        <v>13899</v>
      </c>
    </row>
    <row r="492" spans="1:12" x14ac:dyDescent="0.25">
      <c r="A492" s="1" t="s">
        <v>499</v>
      </c>
      <c r="B492" s="1" t="s">
        <v>8</v>
      </c>
      <c r="C492" s="1" t="s">
        <v>490</v>
      </c>
      <c r="D492">
        <v>1086</v>
      </c>
      <c r="E492">
        <f>100*Comuni[[#This Row],[Popolazione2011]]/$D$7916</f>
        <v>1.8948863281944865E-3</v>
      </c>
      <c r="F492">
        <f>100*Comuni[[#This Row],[Popolazione2011]]/(SUMIFS($D$2:$D$7916,$B$2:$B$7916,"Piemonte"))</f>
        <v>2.4885905228239958E-2</v>
      </c>
      <c r="G492" t="b">
        <f>IF(Comuni[[#This Row],[Popolazione2011]]&gt;300000,"MAGGIORE")</f>
        <v>0</v>
      </c>
      <c r="H492">
        <f>100*Comuni[[#This Row],[Popolazione2011]]/(SUMIFS($D$2:$D$7916,$B$2:$B$7916,"Piemonte"))</f>
        <v>2.4885905228239958E-2</v>
      </c>
      <c r="I492" s="1" t="str">
        <f>_xlfn.XLOOKUP(Comuni[[#This Row],[Regione]],Ripartizione_geografica[Regione],Ripartizione_geografica[Ripartizione geografica],,0)</f>
        <v>Nord-ovest</v>
      </c>
      <c r="J492" s="1">
        <f>_xlfn.XLOOKUP(Comuni[[#This Row],[Regione]],Table_0[Regione],Table_0[Totale contagiati],,0)</f>
        <v>1792955</v>
      </c>
      <c r="K492" s="1">
        <f>_xlfn.XLOOKUP(Comuni[[#This Row],[Regione]],Table_0[Regione],Table_0[Guariti],,0)</f>
        <v>1725727</v>
      </c>
      <c r="L492" s="1">
        <f>_xlfn.XLOOKUP(Comuni[[#This Row],[Regione]],Table_0[Regione],Table_0[Deceduti],,0)</f>
        <v>13899</v>
      </c>
    </row>
    <row r="493" spans="1:12" x14ac:dyDescent="0.25">
      <c r="A493" s="1" t="s">
        <v>500</v>
      </c>
      <c r="B493" s="1" t="s">
        <v>8</v>
      </c>
      <c r="C493" s="1" t="s">
        <v>490</v>
      </c>
      <c r="D493">
        <v>677</v>
      </c>
      <c r="E493">
        <f>100*Comuni[[#This Row],[Popolazione2011]]/$D$7916</f>
        <v>1.1812505010936165E-3</v>
      </c>
      <c r="F493">
        <f>100*Comuni[[#This Row],[Popolazione2011]]/(SUMIFS($D$2:$D$7916,$B$2:$B$7916,"Piemonte"))</f>
        <v>1.5513589170827303E-2</v>
      </c>
      <c r="G493" t="b">
        <f>IF(Comuni[[#This Row],[Popolazione2011]]&gt;300000,"MAGGIORE")</f>
        <v>0</v>
      </c>
      <c r="H493">
        <f>100*Comuni[[#This Row],[Popolazione2011]]/(SUMIFS($D$2:$D$7916,$B$2:$B$7916,"Piemonte"))</f>
        <v>1.5513589170827303E-2</v>
      </c>
      <c r="I493" s="1" t="str">
        <f>_xlfn.XLOOKUP(Comuni[[#This Row],[Regione]],Ripartizione_geografica[Regione],Ripartizione_geografica[Ripartizione geografica],,0)</f>
        <v>Nord-ovest</v>
      </c>
      <c r="J493" s="1">
        <f>_xlfn.XLOOKUP(Comuni[[#This Row],[Regione]],Table_0[Regione],Table_0[Totale contagiati],,0)</f>
        <v>1792955</v>
      </c>
      <c r="K493" s="1">
        <f>_xlfn.XLOOKUP(Comuni[[#This Row],[Regione]],Table_0[Regione],Table_0[Guariti],,0)</f>
        <v>1725727</v>
      </c>
      <c r="L493" s="1">
        <f>_xlfn.XLOOKUP(Comuni[[#This Row],[Regione]],Table_0[Regione],Table_0[Deceduti],,0)</f>
        <v>13899</v>
      </c>
    </row>
    <row r="494" spans="1:12" x14ac:dyDescent="0.25">
      <c r="A494" s="1" t="s">
        <v>501</v>
      </c>
      <c r="B494" s="1" t="s">
        <v>8</v>
      </c>
      <c r="C494" s="1" t="s">
        <v>490</v>
      </c>
      <c r="D494">
        <v>7861</v>
      </c>
      <c r="E494">
        <f>100*Comuni[[#This Row],[Popolazione2011]]/$D$7916</f>
        <v>1.3716115493496186E-2</v>
      </c>
      <c r="F494">
        <f>100*Comuni[[#This Row],[Popolazione2011]]/(SUMIFS($D$2:$D$7916,$B$2:$B$7916,"Piemonte"))</f>
        <v>0.1801363729274349</v>
      </c>
      <c r="G494" t="b">
        <f>IF(Comuni[[#This Row],[Popolazione2011]]&gt;300000,"MAGGIORE")</f>
        <v>0</v>
      </c>
      <c r="H494">
        <f>100*Comuni[[#This Row],[Popolazione2011]]/(SUMIFS($D$2:$D$7916,$B$2:$B$7916,"Piemonte"))</f>
        <v>0.1801363729274349</v>
      </c>
      <c r="I494" s="1" t="str">
        <f>_xlfn.XLOOKUP(Comuni[[#This Row],[Regione]],Ripartizione_geografica[Regione],Ripartizione_geografica[Ripartizione geografica],,0)</f>
        <v>Nord-ovest</v>
      </c>
      <c r="J494" s="1">
        <f>_xlfn.XLOOKUP(Comuni[[#This Row],[Regione]],Table_0[Regione],Table_0[Totale contagiati],,0)</f>
        <v>1792955</v>
      </c>
      <c r="K494" s="1">
        <f>_xlfn.XLOOKUP(Comuni[[#This Row],[Regione]],Table_0[Regione],Table_0[Guariti],,0)</f>
        <v>1725727</v>
      </c>
      <c r="L494" s="1">
        <f>_xlfn.XLOOKUP(Comuni[[#This Row],[Regione]],Table_0[Regione],Table_0[Deceduti],,0)</f>
        <v>13899</v>
      </c>
    </row>
    <row r="495" spans="1:12" x14ac:dyDescent="0.25">
      <c r="A495" s="1" t="s">
        <v>502</v>
      </c>
      <c r="B495" s="1" t="s">
        <v>8</v>
      </c>
      <c r="C495" s="1" t="s">
        <v>490</v>
      </c>
      <c r="D495">
        <v>705</v>
      </c>
      <c r="E495">
        <f>100*Comuni[[#This Row],[Popolazione2011]]/$D$7916</f>
        <v>1.2301057655406196E-3</v>
      </c>
      <c r="F495">
        <f>100*Comuni[[#This Row],[Popolazione2011]]/(SUMIFS($D$2:$D$7916,$B$2:$B$7916,"Piemonte"))</f>
        <v>1.6155214719990027E-2</v>
      </c>
      <c r="G495" t="b">
        <f>IF(Comuni[[#This Row],[Popolazione2011]]&gt;300000,"MAGGIORE")</f>
        <v>0</v>
      </c>
      <c r="H495">
        <f>100*Comuni[[#This Row],[Popolazione2011]]/(SUMIFS($D$2:$D$7916,$B$2:$B$7916,"Piemonte"))</f>
        <v>1.6155214719990027E-2</v>
      </c>
      <c r="I495" s="1" t="str">
        <f>_xlfn.XLOOKUP(Comuni[[#This Row],[Regione]],Ripartizione_geografica[Regione],Ripartizione_geografica[Ripartizione geografica],,0)</f>
        <v>Nord-ovest</v>
      </c>
      <c r="J495" s="1">
        <f>_xlfn.XLOOKUP(Comuni[[#This Row],[Regione]],Table_0[Regione],Table_0[Totale contagiati],,0)</f>
        <v>1792955</v>
      </c>
      <c r="K495" s="1">
        <f>_xlfn.XLOOKUP(Comuni[[#This Row],[Regione]],Table_0[Regione],Table_0[Guariti],,0)</f>
        <v>1725727</v>
      </c>
      <c r="L495" s="1">
        <f>_xlfn.XLOOKUP(Comuni[[#This Row],[Regione]],Table_0[Regione],Table_0[Deceduti],,0)</f>
        <v>13899</v>
      </c>
    </row>
    <row r="496" spans="1:12" x14ac:dyDescent="0.25">
      <c r="A496" s="1" t="s">
        <v>503</v>
      </c>
      <c r="B496" s="1" t="s">
        <v>8</v>
      </c>
      <c r="C496" s="1" t="s">
        <v>490</v>
      </c>
      <c r="D496">
        <v>646</v>
      </c>
      <c r="E496">
        <f>100*Comuni[[#This Row],[Popolazione2011]]/$D$7916</f>
        <v>1.1271607440272913E-3</v>
      </c>
      <c r="F496">
        <f>100*Comuni[[#This Row],[Popolazione2011]]/(SUMIFS($D$2:$D$7916,$B$2:$B$7916,"Piemonte"))</f>
        <v>1.4803218027111429E-2</v>
      </c>
      <c r="G496" t="b">
        <f>IF(Comuni[[#This Row],[Popolazione2011]]&gt;300000,"MAGGIORE")</f>
        <v>0</v>
      </c>
      <c r="H496">
        <f>100*Comuni[[#This Row],[Popolazione2011]]/(SUMIFS($D$2:$D$7916,$B$2:$B$7916,"Piemonte"))</f>
        <v>1.4803218027111429E-2</v>
      </c>
      <c r="I496" s="1" t="str">
        <f>_xlfn.XLOOKUP(Comuni[[#This Row],[Regione]],Ripartizione_geografica[Regione],Ripartizione_geografica[Ripartizione geografica],,0)</f>
        <v>Nord-ovest</v>
      </c>
      <c r="J496" s="1">
        <f>_xlfn.XLOOKUP(Comuni[[#This Row],[Regione]],Table_0[Regione],Table_0[Totale contagiati],,0)</f>
        <v>1792955</v>
      </c>
      <c r="K496" s="1">
        <f>_xlfn.XLOOKUP(Comuni[[#This Row],[Regione]],Table_0[Regione],Table_0[Guariti],,0)</f>
        <v>1725727</v>
      </c>
      <c r="L496" s="1">
        <f>_xlfn.XLOOKUP(Comuni[[#This Row],[Regione]],Table_0[Regione],Table_0[Deceduti],,0)</f>
        <v>13899</v>
      </c>
    </row>
    <row r="497" spans="1:12" x14ac:dyDescent="0.25">
      <c r="A497" s="1" t="s">
        <v>504</v>
      </c>
      <c r="B497" s="1" t="s">
        <v>8</v>
      </c>
      <c r="C497" s="1" t="s">
        <v>490</v>
      </c>
      <c r="D497">
        <v>234</v>
      </c>
      <c r="E497">
        <f>100*Comuni[[#This Row],[Popolazione2011]]/$D$7916</f>
        <v>4.0829042430709929E-4</v>
      </c>
      <c r="F497">
        <f>100*Comuni[[#This Row],[Popolazione2011]]/(SUMIFS($D$2:$D$7916,$B$2:$B$7916,"Piemonte"))</f>
        <v>5.3621563751456262E-3</v>
      </c>
      <c r="G497" t="b">
        <f>IF(Comuni[[#This Row],[Popolazione2011]]&gt;300000,"MAGGIORE")</f>
        <v>0</v>
      </c>
      <c r="H497">
        <f>100*Comuni[[#This Row],[Popolazione2011]]/(SUMIFS($D$2:$D$7916,$B$2:$B$7916,"Piemonte"))</f>
        <v>5.3621563751456262E-3</v>
      </c>
      <c r="I497" s="1" t="str">
        <f>_xlfn.XLOOKUP(Comuni[[#This Row],[Regione]],Ripartizione_geografica[Regione],Ripartizione_geografica[Ripartizione geografica],,0)</f>
        <v>Nord-ovest</v>
      </c>
      <c r="J497" s="1">
        <f>_xlfn.XLOOKUP(Comuni[[#This Row],[Regione]],Table_0[Regione],Table_0[Totale contagiati],,0)</f>
        <v>1792955</v>
      </c>
      <c r="K497" s="1">
        <f>_xlfn.XLOOKUP(Comuni[[#This Row],[Regione]],Table_0[Regione],Table_0[Guariti],,0)</f>
        <v>1725727</v>
      </c>
      <c r="L497" s="1">
        <f>_xlfn.XLOOKUP(Comuni[[#This Row],[Regione]],Table_0[Regione],Table_0[Deceduti],,0)</f>
        <v>13899</v>
      </c>
    </row>
    <row r="498" spans="1:12" x14ac:dyDescent="0.25">
      <c r="A498" s="1" t="s">
        <v>505</v>
      </c>
      <c r="B498" s="1" t="s">
        <v>8</v>
      </c>
      <c r="C498" s="1" t="s">
        <v>490</v>
      </c>
      <c r="D498">
        <v>3200</v>
      </c>
      <c r="E498">
        <f>100*Comuni[[#This Row],[Popolazione2011]]/$D$7916</f>
        <v>5.5834587939432388E-3</v>
      </c>
      <c r="F498">
        <f>100*Comuni[[#This Row],[Popolazione2011]]/(SUMIFS($D$2:$D$7916,$B$2:$B$7916,"Piemonte"))</f>
        <v>7.3328634190025652E-2</v>
      </c>
      <c r="G498" t="b">
        <f>IF(Comuni[[#This Row],[Popolazione2011]]&gt;300000,"MAGGIORE")</f>
        <v>0</v>
      </c>
      <c r="H498">
        <f>100*Comuni[[#This Row],[Popolazione2011]]/(SUMIFS($D$2:$D$7916,$B$2:$B$7916,"Piemonte"))</f>
        <v>7.3328634190025652E-2</v>
      </c>
      <c r="I498" s="1" t="str">
        <f>_xlfn.XLOOKUP(Comuni[[#This Row],[Regione]],Ripartizione_geografica[Regione],Ripartizione_geografica[Ripartizione geografica],,0)</f>
        <v>Nord-ovest</v>
      </c>
      <c r="J498" s="1">
        <f>_xlfn.XLOOKUP(Comuni[[#This Row],[Regione]],Table_0[Regione],Table_0[Totale contagiati],,0)</f>
        <v>1792955</v>
      </c>
      <c r="K498" s="1">
        <f>_xlfn.XLOOKUP(Comuni[[#This Row],[Regione]],Table_0[Regione],Table_0[Guariti],,0)</f>
        <v>1725727</v>
      </c>
      <c r="L498" s="1">
        <f>_xlfn.XLOOKUP(Comuni[[#This Row],[Regione]],Table_0[Regione],Table_0[Deceduti],,0)</f>
        <v>13899</v>
      </c>
    </row>
    <row r="499" spans="1:12" x14ac:dyDescent="0.25">
      <c r="A499" s="1" t="s">
        <v>506</v>
      </c>
      <c r="B499" s="1" t="s">
        <v>8</v>
      </c>
      <c r="C499" s="1" t="s">
        <v>490</v>
      </c>
      <c r="D499">
        <v>135</v>
      </c>
      <c r="E499">
        <f>100*Comuni[[#This Row],[Popolazione2011]]/$D$7916</f>
        <v>2.3555216786948037E-4</v>
      </c>
      <c r="F499">
        <f>100*Comuni[[#This Row],[Popolazione2011]]/(SUMIFS($D$2:$D$7916,$B$2:$B$7916,"Piemonte"))</f>
        <v>3.0935517548917072E-3</v>
      </c>
      <c r="G499" t="b">
        <f>IF(Comuni[[#This Row],[Popolazione2011]]&gt;300000,"MAGGIORE")</f>
        <v>0</v>
      </c>
      <c r="H499">
        <f>100*Comuni[[#This Row],[Popolazione2011]]/(SUMIFS($D$2:$D$7916,$B$2:$B$7916,"Piemonte"))</f>
        <v>3.0935517548917072E-3</v>
      </c>
      <c r="I499" s="1" t="str">
        <f>_xlfn.XLOOKUP(Comuni[[#This Row],[Regione]],Ripartizione_geografica[Regione],Ripartizione_geografica[Ripartizione geografica],,0)</f>
        <v>Nord-ovest</v>
      </c>
      <c r="J499" s="1">
        <f>_xlfn.XLOOKUP(Comuni[[#This Row],[Regione]],Table_0[Regione],Table_0[Totale contagiati],,0)</f>
        <v>1792955</v>
      </c>
      <c r="K499" s="1">
        <f>_xlfn.XLOOKUP(Comuni[[#This Row],[Regione]],Table_0[Regione],Table_0[Guariti],,0)</f>
        <v>1725727</v>
      </c>
      <c r="L499" s="1">
        <f>_xlfn.XLOOKUP(Comuni[[#This Row],[Regione]],Table_0[Regione],Table_0[Deceduti],,0)</f>
        <v>13899</v>
      </c>
    </row>
    <row r="500" spans="1:12" x14ac:dyDescent="0.25">
      <c r="A500" s="1" t="s">
        <v>507</v>
      </c>
      <c r="B500" s="1" t="s">
        <v>8</v>
      </c>
      <c r="C500" s="1" t="s">
        <v>490</v>
      </c>
      <c r="D500">
        <v>370</v>
      </c>
      <c r="E500">
        <f>100*Comuni[[#This Row],[Popolazione2011]]/$D$7916</f>
        <v>6.4558742304968695E-4</v>
      </c>
      <c r="F500">
        <f>100*Comuni[[#This Row],[Popolazione2011]]/(SUMIFS($D$2:$D$7916,$B$2:$B$7916,"Piemonte"))</f>
        <v>8.4786233282217165E-3</v>
      </c>
      <c r="G500" t="b">
        <f>IF(Comuni[[#This Row],[Popolazione2011]]&gt;300000,"MAGGIORE")</f>
        <v>0</v>
      </c>
      <c r="H500">
        <f>100*Comuni[[#This Row],[Popolazione2011]]/(SUMIFS($D$2:$D$7916,$B$2:$B$7916,"Piemonte"))</f>
        <v>8.4786233282217165E-3</v>
      </c>
      <c r="I500" s="1" t="str">
        <f>_xlfn.XLOOKUP(Comuni[[#This Row],[Regione]],Ripartizione_geografica[Regione],Ripartizione_geografica[Ripartizione geografica],,0)</f>
        <v>Nord-ovest</v>
      </c>
      <c r="J500" s="1">
        <f>_xlfn.XLOOKUP(Comuni[[#This Row],[Regione]],Table_0[Regione],Table_0[Totale contagiati],,0)</f>
        <v>1792955</v>
      </c>
      <c r="K500" s="1">
        <f>_xlfn.XLOOKUP(Comuni[[#This Row],[Regione]],Table_0[Regione],Table_0[Guariti],,0)</f>
        <v>1725727</v>
      </c>
      <c r="L500" s="1">
        <f>_xlfn.XLOOKUP(Comuni[[#This Row],[Regione]],Table_0[Regione],Table_0[Deceduti],,0)</f>
        <v>13899</v>
      </c>
    </row>
    <row r="501" spans="1:12" x14ac:dyDescent="0.25">
      <c r="A501" s="1" t="s">
        <v>508</v>
      </c>
      <c r="B501" s="1" t="s">
        <v>8</v>
      </c>
      <c r="C501" s="1" t="s">
        <v>490</v>
      </c>
      <c r="D501">
        <v>3671</v>
      </c>
      <c r="E501">
        <f>100*Comuni[[#This Row],[Popolazione2011]]/$D$7916</f>
        <v>6.4052741351767585E-3</v>
      </c>
      <c r="F501">
        <f>100*Comuni[[#This Row],[Popolazione2011]]/(SUMIFS($D$2:$D$7916,$B$2:$B$7916,"Piemonte"))</f>
        <v>8.4121692534870063E-2</v>
      </c>
      <c r="G501" t="b">
        <f>IF(Comuni[[#This Row],[Popolazione2011]]&gt;300000,"MAGGIORE")</f>
        <v>0</v>
      </c>
      <c r="H501">
        <f>100*Comuni[[#This Row],[Popolazione2011]]/(SUMIFS($D$2:$D$7916,$B$2:$B$7916,"Piemonte"))</f>
        <v>8.4121692534870063E-2</v>
      </c>
      <c r="I501" s="1" t="str">
        <f>_xlfn.XLOOKUP(Comuni[[#This Row],[Regione]],Ripartizione_geografica[Regione],Ripartizione_geografica[Ripartizione geografica],,0)</f>
        <v>Nord-ovest</v>
      </c>
      <c r="J501" s="1">
        <f>_xlfn.XLOOKUP(Comuni[[#This Row],[Regione]],Table_0[Regione],Table_0[Totale contagiati],,0)</f>
        <v>1792955</v>
      </c>
      <c r="K501" s="1">
        <f>_xlfn.XLOOKUP(Comuni[[#This Row],[Regione]],Table_0[Regione],Table_0[Guariti],,0)</f>
        <v>1725727</v>
      </c>
      <c r="L501" s="1">
        <f>_xlfn.XLOOKUP(Comuni[[#This Row],[Regione]],Table_0[Regione],Table_0[Deceduti],,0)</f>
        <v>13899</v>
      </c>
    </row>
    <row r="502" spans="1:12" x14ac:dyDescent="0.25">
      <c r="A502" s="1" t="s">
        <v>509</v>
      </c>
      <c r="B502" s="1" t="s">
        <v>8</v>
      </c>
      <c r="C502" s="1" t="s">
        <v>490</v>
      </c>
      <c r="D502">
        <v>457</v>
      </c>
      <c r="E502">
        <f>100*Comuni[[#This Row],[Popolazione2011]]/$D$7916</f>
        <v>7.9738770901001876E-4</v>
      </c>
      <c r="F502">
        <f>100*Comuni[[#This Row],[Popolazione2011]]/(SUMIFS($D$2:$D$7916,$B$2:$B$7916,"Piemonte"))</f>
        <v>1.047224557026304E-2</v>
      </c>
      <c r="G502" t="b">
        <f>IF(Comuni[[#This Row],[Popolazione2011]]&gt;300000,"MAGGIORE")</f>
        <v>0</v>
      </c>
      <c r="H502">
        <f>100*Comuni[[#This Row],[Popolazione2011]]/(SUMIFS($D$2:$D$7916,$B$2:$B$7916,"Piemonte"))</f>
        <v>1.047224557026304E-2</v>
      </c>
      <c r="I502" s="1" t="str">
        <f>_xlfn.XLOOKUP(Comuni[[#This Row],[Regione]],Ripartizione_geografica[Regione],Ripartizione_geografica[Ripartizione geografica],,0)</f>
        <v>Nord-ovest</v>
      </c>
      <c r="J502" s="1">
        <f>_xlfn.XLOOKUP(Comuni[[#This Row],[Regione]],Table_0[Regione],Table_0[Totale contagiati],,0)</f>
        <v>1792955</v>
      </c>
      <c r="K502" s="1">
        <f>_xlfn.XLOOKUP(Comuni[[#This Row],[Regione]],Table_0[Regione],Table_0[Guariti],,0)</f>
        <v>1725727</v>
      </c>
      <c r="L502" s="1">
        <f>_xlfn.XLOOKUP(Comuni[[#This Row],[Regione]],Table_0[Regione],Table_0[Deceduti],,0)</f>
        <v>13899</v>
      </c>
    </row>
    <row r="503" spans="1:12" x14ac:dyDescent="0.25">
      <c r="A503" s="1" t="s">
        <v>510</v>
      </c>
      <c r="B503" s="1" t="s">
        <v>8</v>
      </c>
      <c r="C503" s="1" t="s">
        <v>490</v>
      </c>
      <c r="D503">
        <v>67</v>
      </c>
      <c r="E503">
        <f>100*Comuni[[#This Row],[Popolazione2011]]/$D$7916</f>
        <v>1.1690366849818655E-4</v>
      </c>
      <c r="F503">
        <f>100*Comuni[[#This Row],[Popolazione2011]]/(SUMIFS($D$2:$D$7916,$B$2:$B$7916,"Piemonte"))</f>
        <v>1.5353182783536621E-3</v>
      </c>
      <c r="G503" t="b">
        <f>IF(Comuni[[#This Row],[Popolazione2011]]&gt;300000,"MAGGIORE")</f>
        <v>0</v>
      </c>
      <c r="H503">
        <f>100*Comuni[[#This Row],[Popolazione2011]]/(SUMIFS($D$2:$D$7916,$B$2:$B$7916,"Piemonte"))</f>
        <v>1.5353182783536621E-3</v>
      </c>
      <c r="I503" s="1" t="str">
        <f>_xlfn.XLOOKUP(Comuni[[#This Row],[Regione]],Ripartizione_geografica[Regione],Ripartizione_geografica[Ripartizione geografica],,0)</f>
        <v>Nord-ovest</v>
      </c>
      <c r="J503" s="1">
        <f>_xlfn.XLOOKUP(Comuni[[#This Row],[Regione]],Table_0[Regione],Table_0[Totale contagiati],,0)</f>
        <v>1792955</v>
      </c>
      <c r="K503" s="1">
        <f>_xlfn.XLOOKUP(Comuni[[#This Row],[Regione]],Table_0[Regione],Table_0[Guariti],,0)</f>
        <v>1725727</v>
      </c>
      <c r="L503" s="1">
        <f>_xlfn.XLOOKUP(Comuni[[#This Row],[Regione]],Table_0[Regione],Table_0[Deceduti],,0)</f>
        <v>13899</v>
      </c>
    </row>
    <row r="504" spans="1:12" x14ac:dyDescent="0.25">
      <c r="A504" s="1" t="s">
        <v>511</v>
      </c>
      <c r="B504" s="1" t="s">
        <v>8</v>
      </c>
      <c r="C504" s="1" t="s">
        <v>490</v>
      </c>
      <c r="D504">
        <v>3785</v>
      </c>
      <c r="E504">
        <f>100*Comuni[[#This Row],[Popolazione2011]]/$D$7916</f>
        <v>6.6041848547109868E-3</v>
      </c>
      <c r="F504">
        <f>100*Comuni[[#This Row],[Popolazione2011]]/(SUMIFS($D$2:$D$7916,$B$2:$B$7916,"Piemonte"))</f>
        <v>8.6734025127889719E-2</v>
      </c>
      <c r="G504" t="b">
        <f>IF(Comuni[[#This Row],[Popolazione2011]]&gt;300000,"MAGGIORE")</f>
        <v>0</v>
      </c>
      <c r="H504">
        <f>100*Comuni[[#This Row],[Popolazione2011]]/(SUMIFS($D$2:$D$7916,$B$2:$B$7916,"Piemonte"))</f>
        <v>8.6734025127889719E-2</v>
      </c>
      <c r="I504" s="1" t="str">
        <f>_xlfn.XLOOKUP(Comuni[[#This Row],[Regione]],Ripartizione_geografica[Regione],Ripartizione_geografica[Ripartizione geografica],,0)</f>
        <v>Nord-ovest</v>
      </c>
      <c r="J504" s="1">
        <f>_xlfn.XLOOKUP(Comuni[[#This Row],[Regione]],Table_0[Regione],Table_0[Totale contagiati],,0)</f>
        <v>1792955</v>
      </c>
      <c r="K504" s="1">
        <f>_xlfn.XLOOKUP(Comuni[[#This Row],[Regione]],Table_0[Regione],Table_0[Guariti],,0)</f>
        <v>1725727</v>
      </c>
      <c r="L504" s="1">
        <f>_xlfn.XLOOKUP(Comuni[[#This Row],[Regione]],Table_0[Regione],Table_0[Deceduti],,0)</f>
        <v>13899</v>
      </c>
    </row>
    <row r="505" spans="1:12" x14ac:dyDescent="0.25">
      <c r="A505" s="1" t="s">
        <v>512</v>
      </c>
      <c r="B505" s="1" t="s">
        <v>8</v>
      </c>
      <c r="C505" s="1" t="s">
        <v>490</v>
      </c>
      <c r="D505">
        <v>107</v>
      </c>
      <c r="E505">
        <f>100*Comuni[[#This Row],[Popolazione2011]]/$D$7916</f>
        <v>1.8669690342247702E-4</v>
      </c>
      <c r="F505">
        <f>100*Comuni[[#This Row],[Popolazione2011]]/(SUMIFS($D$2:$D$7916,$B$2:$B$7916,"Piemonte"))</f>
        <v>2.451926205728983E-3</v>
      </c>
      <c r="G505" t="b">
        <f>IF(Comuni[[#This Row],[Popolazione2011]]&gt;300000,"MAGGIORE")</f>
        <v>0</v>
      </c>
      <c r="H505">
        <f>100*Comuni[[#This Row],[Popolazione2011]]/(SUMIFS($D$2:$D$7916,$B$2:$B$7916,"Piemonte"))</f>
        <v>2.451926205728983E-3</v>
      </c>
      <c r="I505" s="1" t="str">
        <f>_xlfn.XLOOKUP(Comuni[[#This Row],[Regione]],Ripartizione_geografica[Regione],Ripartizione_geografica[Ripartizione geografica],,0)</f>
        <v>Nord-ovest</v>
      </c>
      <c r="J505" s="1">
        <f>_xlfn.XLOOKUP(Comuni[[#This Row],[Regione]],Table_0[Regione],Table_0[Totale contagiati],,0)</f>
        <v>1792955</v>
      </c>
      <c r="K505" s="1">
        <f>_xlfn.XLOOKUP(Comuni[[#This Row],[Regione]],Table_0[Regione],Table_0[Guariti],,0)</f>
        <v>1725727</v>
      </c>
      <c r="L505" s="1">
        <f>_xlfn.XLOOKUP(Comuni[[#This Row],[Regione]],Table_0[Regione],Table_0[Deceduti],,0)</f>
        <v>13899</v>
      </c>
    </row>
    <row r="506" spans="1:12" x14ac:dyDescent="0.25">
      <c r="A506" s="1" t="s">
        <v>513</v>
      </c>
      <c r="B506" s="1" t="s">
        <v>8</v>
      </c>
      <c r="C506" s="1" t="s">
        <v>490</v>
      </c>
      <c r="D506">
        <v>389</v>
      </c>
      <c r="E506">
        <f>100*Comuni[[#This Row],[Popolazione2011]]/$D$7916</f>
        <v>6.7873920963872493E-4</v>
      </c>
      <c r="F506">
        <f>100*Comuni[[#This Row],[Popolazione2011]]/(SUMIFS($D$2:$D$7916,$B$2:$B$7916,"Piemonte"))</f>
        <v>8.9140120937249937E-3</v>
      </c>
      <c r="G506" t="b">
        <f>IF(Comuni[[#This Row],[Popolazione2011]]&gt;300000,"MAGGIORE")</f>
        <v>0</v>
      </c>
      <c r="H506">
        <f>100*Comuni[[#This Row],[Popolazione2011]]/(SUMIFS($D$2:$D$7916,$B$2:$B$7916,"Piemonte"))</f>
        <v>8.9140120937249937E-3</v>
      </c>
      <c r="I506" s="1" t="str">
        <f>_xlfn.XLOOKUP(Comuni[[#This Row],[Regione]],Ripartizione_geografica[Regione],Ripartizione_geografica[Ripartizione geografica],,0)</f>
        <v>Nord-ovest</v>
      </c>
      <c r="J506" s="1">
        <f>_xlfn.XLOOKUP(Comuni[[#This Row],[Regione]],Table_0[Regione],Table_0[Totale contagiati],,0)</f>
        <v>1792955</v>
      </c>
      <c r="K506" s="1">
        <f>_xlfn.XLOOKUP(Comuni[[#This Row],[Regione]],Table_0[Regione],Table_0[Guariti],,0)</f>
        <v>1725727</v>
      </c>
      <c r="L506" s="1">
        <f>_xlfn.XLOOKUP(Comuni[[#This Row],[Regione]],Table_0[Regione],Table_0[Deceduti],,0)</f>
        <v>13899</v>
      </c>
    </row>
    <row r="507" spans="1:12" x14ac:dyDescent="0.25">
      <c r="A507" s="1" t="s">
        <v>514</v>
      </c>
      <c r="B507" s="1" t="s">
        <v>8</v>
      </c>
      <c r="C507" s="1" t="s">
        <v>490</v>
      </c>
      <c r="D507">
        <v>12372</v>
      </c>
      <c r="E507">
        <f>100*Comuni[[#This Row],[Popolazione2011]]/$D$7916</f>
        <v>2.1587047562083045E-2</v>
      </c>
      <c r="F507">
        <f>100*Comuni[[#This Row],[Popolazione2011]]/(SUMIFS($D$2:$D$7916,$B$2:$B$7916,"Piemonte"))</f>
        <v>0.28350683193718668</v>
      </c>
      <c r="G507" t="b">
        <f>IF(Comuni[[#This Row],[Popolazione2011]]&gt;300000,"MAGGIORE")</f>
        <v>0</v>
      </c>
      <c r="H507">
        <f>100*Comuni[[#This Row],[Popolazione2011]]/(SUMIFS($D$2:$D$7916,$B$2:$B$7916,"Piemonte"))</f>
        <v>0.28350683193718668</v>
      </c>
      <c r="I507" s="1" t="str">
        <f>_xlfn.XLOOKUP(Comuni[[#This Row],[Regione]],Ripartizione_geografica[Regione],Ripartizione_geografica[Ripartizione geografica],,0)</f>
        <v>Nord-ovest</v>
      </c>
      <c r="J507" s="1">
        <f>_xlfn.XLOOKUP(Comuni[[#This Row],[Regione]],Table_0[Regione],Table_0[Totale contagiati],,0)</f>
        <v>1792955</v>
      </c>
      <c r="K507" s="1">
        <f>_xlfn.XLOOKUP(Comuni[[#This Row],[Regione]],Table_0[Regione],Table_0[Guariti],,0)</f>
        <v>1725727</v>
      </c>
      <c r="L507" s="1">
        <f>_xlfn.XLOOKUP(Comuni[[#This Row],[Regione]],Table_0[Regione],Table_0[Deceduti],,0)</f>
        <v>13899</v>
      </c>
    </row>
    <row r="508" spans="1:12" x14ac:dyDescent="0.25">
      <c r="A508" s="1" t="s">
        <v>515</v>
      </c>
      <c r="B508" s="1" t="s">
        <v>8</v>
      </c>
      <c r="C508" s="1" t="s">
        <v>490</v>
      </c>
      <c r="D508">
        <v>181</v>
      </c>
      <c r="E508">
        <f>100*Comuni[[#This Row],[Popolazione2011]]/$D$7916</f>
        <v>3.158143880324144E-4</v>
      </c>
      <c r="F508">
        <f>100*Comuni[[#This Row],[Popolazione2011]]/(SUMIFS($D$2:$D$7916,$B$2:$B$7916,"Piemonte"))</f>
        <v>4.147650871373326E-3</v>
      </c>
      <c r="G508" t="b">
        <f>IF(Comuni[[#This Row],[Popolazione2011]]&gt;300000,"MAGGIORE")</f>
        <v>0</v>
      </c>
      <c r="H508">
        <f>100*Comuni[[#This Row],[Popolazione2011]]/(SUMIFS($D$2:$D$7916,$B$2:$B$7916,"Piemonte"))</f>
        <v>4.147650871373326E-3</v>
      </c>
      <c r="I508" s="1" t="str">
        <f>_xlfn.XLOOKUP(Comuni[[#This Row],[Regione]],Ripartizione_geografica[Regione],Ripartizione_geografica[Ripartizione geografica],,0)</f>
        <v>Nord-ovest</v>
      </c>
      <c r="J508" s="1">
        <f>_xlfn.XLOOKUP(Comuni[[#This Row],[Regione]],Table_0[Regione],Table_0[Totale contagiati],,0)</f>
        <v>1792955</v>
      </c>
      <c r="K508" s="1">
        <f>_xlfn.XLOOKUP(Comuni[[#This Row],[Regione]],Table_0[Regione],Table_0[Guariti],,0)</f>
        <v>1725727</v>
      </c>
      <c r="L508" s="1">
        <f>_xlfn.XLOOKUP(Comuni[[#This Row],[Regione]],Table_0[Regione],Table_0[Deceduti],,0)</f>
        <v>13899</v>
      </c>
    </row>
    <row r="509" spans="1:12" x14ac:dyDescent="0.25">
      <c r="A509" s="1" t="s">
        <v>516</v>
      </c>
      <c r="B509" s="1" t="s">
        <v>8</v>
      </c>
      <c r="C509" s="1" t="s">
        <v>490</v>
      </c>
      <c r="D509">
        <v>676</v>
      </c>
      <c r="E509">
        <f>100*Comuni[[#This Row],[Popolazione2011]]/$D$7916</f>
        <v>1.179505670220509E-3</v>
      </c>
      <c r="F509">
        <f>100*Comuni[[#This Row],[Popolazione2011]]/(SUMIFS($D$2:$D$7916,$B$2:$B$7916,"Piemonte"))</f>
        <v>1.5490673972642919E-2</v>
      </c>
      <c r="G509" t="b">
        <f>IF(Comuni[[#This Row],[Popolazione2011]]&gt;300000,"MAGGIORE")</f>
        <v>0</v>
      </c>
      <c r="H509">
        <f>100*Comuni[[#This Row],[Popolazione2011]]/(SUMIFS($D$2:$D$7916,$B$2:$B$7916,"Piemonte"))</f>
        <v>1.5490673972642919E-2</v>
      </c>
      <c r="I509" s="1" t="str">
        <f>_xlfn.XLOOKUP(Comuni[[#This Row],[Regione]],Ripartizione_geografica[Regione],Ripartizione_geografica[Ripartizione geografica],,0)</f>
        <v>Nord-ovest</v>
      </c>
      <c r="J509" s="1">
        <f>_xlfn.XLOOKUP(Comuni[[#This Row],[Regione]],Table_0[Regione],Table_0[Totale contagiati],,0)</f>
        <v>1792955</v>
      </c>
      <c r="K509" s="1">
        <f>_xlfn.XLOOKUP(Comuni[[#This Row],[Regione]],Table_0[Regione],Table_0[Guariti],,0)</f>
        <v>1725727</v>
      </c>
      <c r="L509" s="1">
        <f>_xlfn.XLOOKUP(Comuni[[#This Row],[Regione]],Table_0[Regione],Table_0[Deceduti],,0)</f>
        <v>13899</v>
      </c>
    </row>
    <row r="510" spans="1:12" x14ac:dyDescent="0.25">
      <c r="A510" s="1" t="s">
        <v>517</v>
      </c>
      <c r="B510" s="1" t="s">
        <v>8</v>
      </c>
      <c r="C510" s="1" t="s">
        <v>490</v>
      </c>
      <c r="D510">
        <v>9725</v>
      </c>
      <c r="E510">
        <f>100*Comuni[[#This Row],[Popolazione2011]]/$D$7916</f>
        <v>1.6968480240968122E-2</v>
      </c>
      <c r="F510">
        <f>100*Comuni[[#This Row],[Popolazione2011]]/(SUMIFS($D$2:$D$7916,$B$2:$B$7916,"Piemonte"))</f>
        <v>0.22285030234312483</v>
      </c>
      <c r="G510" t="b">
        <f>IF(Comuni[[#This Row],[Popolazione2011]]&gt;300000,"MAGGIORE")</f>
        <v>0</v>
      </c>
      <c r="H510">
        <f>100*Comuni[[#This Row],[Popolazione2011]]/(SUMIFS($D$2:$D$7916,$B$2:$B$7916,"Piemonte"))</f>
        <v>0.22285030234312483</v>
      </c>
      <c r="I510" s="1" t="str">
        <f>_xlfn.XLOOKUP(Comuni[[#This Row],[Regione]],Ripartizione_geografica[Regione],Ripartizione_geografica[Ripartizione geografica],,0)</f>
        <v>Nord-ovest</v>
      </c>
      <c r="J510" s="1">
        <f>_xlfn.XLOOKUP(Comuni[[#This Row],[Regione]],Table_0[Regione],Table_0[Totale contagiati],,0)</f>
        <v>1792955</v>
      </c>
      <c r="K510" s="1">
        <f>_xlfn.XLOOKUP(Comuni[[#This Row],[Regione]],Table_0[Regione],Table_0[Guariti],,0)</f>
        <v>1725727</v>
      </c>
      <c r="L510" s="1">
        <f>_xlfn.XLOOKUP(Comuni[[#This Row],[Regione]],Table_0[Regione],Table_0[Deceduti],,0)</f>
        <v>13899</v>
      </c>
    </row>
    <row r="511" spans="1:12" x14ac:dyDescent="0.25">
      <c r="A511" s="1" t="s">
        <v>518</v>
      </c>
      <c r="B511" s="1" t="s">
        <v>8</v>
      </c>
      <c r="C511" s="1" t="s">
        <v>490</v>
      </c>
      <c r="D511">
        <v>28935</v>
      </c>
      <c r="E511">
        <f>100*Comuni[[#This Row],[Popolazione2011]]/$D$7916</f>
        <v>5.0486681313358629E-2</v>
      </c>
      <c r="F511">
        <f>100*Comuni[[#This Row],[Popolazione2011]]/(SUMIFS($D$2:$D$7916,$B$2:$B$7916,"Piemonte"))</f>
        <v>0.66305125946512256</v>
      </c>
      <c r="G511" t="b">
        <f>IF(Comuni[[#This Row],[Popolazione2011]]&gt;300000,"MAGGIORE")</f>
        <v>0</v>
      </c>
      <c r="H511">
        <f>100*Comuni[[#This Row],[Popolazione2011]]/(SUMIFS($D$2:$D$7916,$B$2:$B$7916,"Piemonte"))</f>
        <v>0.66305125946512256</v>
      </c>
      <c r="I511" s="1" t="str">
        <f>_xlfn.XLOOKUP(Comuni[[#This Row],[Regione]],Ripartizione_geografica[Regione],Ripartizione_geografica[Ripartizione geografica],,0)</f>
        <v>Nord-ovest</v>
      </c>
      <c r="J511" s="1">
        <f>_xlfn.XLOOKUP(Comuni[[#This Row],[Regione]],Table_0[Regione],Table_0[Totale contagiati],,0)</f>
        <v>1792955</v>
      </c>
      <c r="K511" s="1">
        <f>_xlfn.XLOOKUP(Comuni[[#This Row],[Regione]],Table_0[Regione],Table_0[Guariti],,0)</f>
        <v>1725727</v>
      </c>
      <c r="L511" s="1">
        <f>_xlfn.XLOOKUP(Comuni[[#This Row],[Regione]],Table_0[Regione],Table_0[Deceduti],,0)</f>
        <v>13899</v>
      </c>
    </row>
    <row r="512" spans="1:12" x14ac:dyDescent="0.25">
      <c r="A512" s="1" t="s">
        <v>519</v>
      </c>
      <c r="B512" s="1" t="s">
        <v>8</v>
      </c>
      <c r="C512" s="1" t="s">
        <v>490</v>
      </c>
      <c r="D512">
        <v>324</v>
      </c>
      <c r="E512">
        <f>100*Comuni[[#This Row],[Popolazione2011]]/$D$7916</f>
        <v>5.6532520288675285E-4</v>
      </c>
      <c r="F512">
        <f>100*Comuni[[#This Row],[Popolazione2011]]/(SUMIFS($D$2:$D$7916,$B$2:$B$7916,"Piemonte"))</f>
        <v>7.4245242117400977E-3</v>
      </c>
      <c r="G512" t="b">
        <f>IF(Comuni[[#This Row],[Popolazione2011]]&gt;300000,"MAGGIORE")</f>
        <v>0</v>
      </c>
      <c r="H512">
        <f>100*Comuni[[#This Row],[Popolazione2011]]/(SUMIFS($D$2:$D$7916,$B$2:$B$7916,"Piemonte"))</f>
        <v>7.4245242117400977E-3</v>
      </c>
      <c r="I512" s="1" t="str">
        <f>_xlfn.XLOOKUP(Comuni[[#This Row],[Regione]],Ripartizione_geografica[Regione],Ripartizione_geografica[Ripartizione geografica],,0)</f>
        <v>Nord-ovest</v>
      </c>
      <c r="J512" s="1">
        <f>_xlfn.XLOOKUP(Comuni[[#This Row],[Regione]],Table_0[Regione],Table_0[Totale contagiati],,0)</f>
        <v>1792955</v>
      </c>
      <c r="K512" s="1">
        <f>_xlfn.XLOOKUP(Comuni[[#This Row],[Regione]],Table_0[Regione],Table_0[Guariti],,0)</f>
        <v>1725727</v>
      </c>
      <c r="L512" s="1">
        <f>_xlfn.XLOOKUP(Comuni[[#This Row],[Regione]],Table_0[Regione],Table_0[Deceduti],,0)</f>
        <v>13899</v>
      </c>
    </row>
    <row r="513" spans="1:12" x14ac:dyDescent="0.25">
      <c r="A513" s="1" t="s">
        <v>520</v>
      </c>
      <c r="B513" s="1" t="s">
        <v>8</v>
      </c>
      <c r="C513" s="1" t="s">
        <v>490</v>
      </c>
      <c r="D513">
        <v>48</v>
      </c>
      <c r="E513">
        <f>100*Comuni[[#This Row],[Popolazione2011]]/$D$7916</f>
        <v>8.3751881909148579E-5</v>
      </c>
      <c r="F513">
        <f>100*Comuni[[#This Row],[Popolazione2011]]/(SUMIFS($D$2:$D$7916,$B$2:$B$7916,"Piemonte"))</f>
        <v>1.0999295128503849E-3</v>
      </c>
      <c r="G513" t="b">
        <f>IF(Comuni[[#This Row],[Popolazione2011]]&gt;300000,"MAGGIORE")</f>
        <v>0</v>
      </c>
      <c r="H513">
        <f>100*Comuni[[#This Row],[Popolazione2011]]/(SUMIFS($D$2:$D$7916,$B$2:$B$7916,"Piemonte"))</f>
        <v>1.0999295128503849E-3</v>
      </c>
      <c r="I513" s="1" t="str">
        <f>_xlfn.XLOOKUP(Comuni[[#This Row],[Regione]],Ripartizione_geografica[Regione],Ripartizione_geografica[Ripartizione geografica],,0)</f>
        <v>Nord-ovest</v>
      </c>
      <c r="J513" s="1">
        <f>_xlfn.XLOOKUP(Comuni[[#This Row],[Regione]],Table_0[Regione],Table_0[Totale contagiati],,0)</f>
        <v>1792955</v>
      </c>
      <c r="K513" s="1">
        <f>_xlfn.XLOOKUP(Comuni[[#This Row],[Regione]],Table_0[Regione],Table_0[Guariti],,0)</f>
        <v>1725727</v>
      </c>
      <c r="L513" s="1">
        <f>_xlfn.XLOOKUP(Comuni[[#This Row],[Regione]],Table_0[Regione],Table_0[Deceduti],,0)</f>
        <v>13899</v>
      </c>
    </row>
    <row r="514" spans="1:12" x14ac:dyDescent="0.25">
      <c r="A514" s="1" t="s">
        <v>521</v>
      </c>
      <c r="B514" s="1" t="s">
        <v>8</v>
      </c>
      <c r="C514" s="1" t="s">
        <v>490</v>
      </c>
      <c r="D514">
        <v>287</v>
      </c>
      <c r="E514">
        <f>100*Comuni[[#This Row],[Popolazione2011]]/$D$7916</f>
        <v>5.0076646058178423E-4</v>
      </c>
      <c r="F514">
        <f>100*Comuni[[#This Row],[Popolazione2011]]/(SUMIFS($D$2:$D$7916,$B$2:$B$7916,"Piemonte"))</f>
        <v>6.5766618789179264E-3</v>
      </c>
      <c r="G514" t="b">
        <f>IF(Comuni[[#This Row],[Popolazione2011]]&gt;300000,"MAGGIORE")</f>
        <v>0</v>
      </c>
      <c r="H514">
        <f>100*Comuni[[#This Row],[Popolazione2011]]/(SUMIFS($D$2:$D$7916,$B$2:$B$7916,"Piemonte"))</f>
        <v>6.5766618789179264E-3</v>
      </c>
      <c r="I514" s="1" t="str">
        <f>_xlfn.XLOOKUP(Comuni[[#This Row],[Regione]],Ripartizione_geografica[Regione],Ripartizione_geografica[Ripartizione geografica],,0)</f>
        <v>Nord-ovest</v>
      </c>
      <c r="J514" s="1">
        <f>_xlfn.XLOOKUP(Comuni[[#This Row],[Regione]],Table_0[Regione],Table_0[Totale contagiati],,0)</f>
        <v>1792955</v>
      </c>
      <c r="K514" s="1">
        <f>_xlfn.XLOOKUP(Comuni[[#This Row],[Regione]],Table_0[Regione],Table_0[Guariti],,0)</f>
        <v>1725727</v>
      </c>
      <c r="L514" s="1">
        <f>_xlfn.XLOOKUP(Comuni[[#This Row],[Regione]],Table_0[Regione],Table_0[Deceduti],,0)</f>
        <v>13899</v>
      </c>
    </row>
    <row r="515" spans="1:12" x14ac:dyDescent="0.25">
      <c r="A515" s="1" t="s">
        <v>522</v>
      </c>
      <c r="B515" s="1" t="s">
        <v>8</v>
      </c>
      <c r="C515" s="1" t="s">
        <v>490</v>
      </c>
      <c r="D515">
        <v>1109</v>
      </c>
      <c r="E515">
        <f>100*Comuni[[#This Row],[Popolazione2011]]/$D$7916</f>
        <v>1.9350174382759535E-3</v>
      </c>
      <c r="F515">
        <f>100*Comuni[[#This Row],[Popolazione2011]]/(SUMIFS($D$2:$D$7916,$B$2:$B$7916,"Piemonte"))</f>
        <v>2.5412954786480767E-2</v>
      </c>
      <c r="G515" t="b">
        <f>IF(Comuni[[#This Row],[Popolazione2011]]&gt;300000,"MAGGIORE")</f>
        <v>0</v>
      </c>
      <c r="H515">
        <f>100*Comuni[[#This Row],[Popolazione2011]]/(SUMIFS($D$2:$D$7916,$B$2:$B$7916,"Piemonte"))</f>
        <v>2.5412954786480767E-2</v>
      </c>
      <c r="I515" s="1" t="str">
        <f>_xlfn.XLOOKUP(Comuni[[#This Row],[Regione]],Ripartizione_geografica[Regione],Ripartizione_geografica[Ripartizione geografica],,0)</f>
        <v>Nord-ovest</v>
      </c>
      <c r="J515" s="1">
        <f>_xlfn.XLOOKUP(Comuni[[#This Row],[Regione]],Table_0[Regione],Table_0[Totale contagiati],,0)</f>
        <v>1792955</v>
      </c>
      <c r="K515" s="1">
        <f>_xlfn.XLOOKUP(Comuni[[#This Row],[Regione]],Table_0[Regione],Table_0[Guariti],,0)</f>
        <v>1725727</v>
      </c>
      <c r="L515" s="1">
        <f>_xlfn.XLOOKUP(Comuni[[#This Row],[Regione]],Table_0[Regione],Table_0[Deceduti],,0)</f>
        <v>13899</v>
      </c>
    </row>
    <row r="516" spans="1:12" x14ac:dyDescent="0.25">
      <c r="A516" s="1" t="s">
        <v>523</v>
      </c>
      <c r="B516" s="1" t="s">
        <v>8</v>
      </c>
      <c r="C516" s="1" t="s">
        <v>490</v>
      </c>
      <c r="D516">
        <v>10113</v>
      </c>
      <c r="E516">
        <f>100*Comuni[[#This Row],[Popolazione2011]]/$D$7916</f>
        <v>1.7645474619733741E-2</v>
      </c>
      <c r="F516">
        <f>100*Comuni[[#This Row],[Popolazione2011]]/(SUMIFS($D$2:$D$7916,$B$2:$B$7916,"Piemonte"))</f>
        <v>0.23174139923866546</v>
      </c>
      <c r="G516" t="b">
        <f>IF(Comuni[[#This Row],[Popolazione2011]]&gt;300000,"MAGGIORE")</f>
        <v>0</v>
      </c>
      <c r="H516">
        <f>100*Comuni[[#This Row],[Popolazione2011]]/(SUMIFS($D$2:$D$7916,$B$2:$B$7916,"Piemonte"))</f>
        <v>0.23174139923866546</v>
      </c>
      <c r="I516" s="1" t="str">
        <f>_xlfn.XLOOKUP(Comuni[[#This Row],[Regione]],Ripartizione_geografica[Regione],Ripartizione_geografica[Ripartizione geografica],,0)</f>
        <v>Nord-ovest</v>
      </c>
      <c r="J516" s="1">
        <f>_xlfn.XLOOKUP(Comuni[[#This Row],[Regione]],Table_0[Regione],Table_0[Totale contagiati],,0)</f>
        <v>1792955</v>
      </c>
      <c r="K516" s="1">
        <f>_xlfn.XLOOKUP(Comuni[[#This Row],[Regione]],Table_0[Regione],Table_0[Guariti],,0)</f>
        <v>1725727</v>
      </c>
      <c r="L516" s="1">
        <f>_xlfn.XLOOKUP(Comuni[[#This Row],[Regione]],Table_0[Regione],Table_0[Deceduti],,0)</f>
        <v>13899</v>
      </c>
    </row>
    <row r="517" spans="1:12" x14ac:dyDescent="0.25">
      <c r="A517" s="1" t="s">
        <v>524</v>
      </c>
      <c r="B517" s="1" t="s">
        <v>8</v>
      </c>
      <c r="C517" s="1" t="s">
        <v>490</v>
      </c>
      <c r="D517">
        <v>655</v>
      </c>
      <c r="E517">
        <f>100*Comuni[[#This Row],[Popolazione2011]]/$D$7916</f>
        <v>1.1428642218852566E-3</v>
      </c>
      <c r="F517">
        <f>100*Comuni[[#This Row],[Popolazione2011]]/(SUMIFS($D$2:$D$7916,$B$2:$B$7916,"Piemonte"))</f>
        <v>1.5009454810770876E-2</v>
      </c>
      <c r="G517" t="b">
        <f>IF(Comuni[[#This Row],[Popolazione2011]]&gt;300000,"MAGGIORE")</f>
        <v>0</v>
      </c>
      <c r="H517">
        <f>100*Comuni[[#This Row],[Popolazione2011]]/(SUMIFS($D$2:$D$7916,$B$2:$B$7916,"Piemonte"))</f>
        <v>1.5009454810770876E-2</v>
      </c>
      <c r="I517" s="1" t="str">
        <f>_xlfn.XLOOKUP(Comuni[[#This Row],[Regione]],Ripartizione_geografica[Regione],Ripartizione_geografica[Ripartizione geografica],,0)</f>
        <v>Nord-ovest</v>
      </c>
      <c r="J517" s="1">
        <f>_xlfn.XLOOKUP(Comuni[[#This Row],[Regione]],Table_0[Regione],Table_0[Totale contagiati],,0)</f>
        <v>1792955</v>
      </c>
      <c r="K517" s="1">
        <f>_xlfn.XLOOKUP(Comuni[[#This Row],[Regione]],Table_0[Regione],Table_0[Guariti],,0)</f>
        <v>1725727</v>
      </c>
      <c r="L517" s="1">
        <f>_xlfn.XLOOKUP(Comuni[[#This Row],[Regione]],Table_0[Regione],Table_0[Deceduti],,0)</f>
        <v>13899</v>
      </c>
    </row>
    <row r="518" spans="1:12" x14ac:dyDescent="0.25">
      <c r="A518" s="1" t="s">
        <v>525</v>
      </c>
      <c r="B518" s="1" t="s">
        <v>8</v>
      </c>
      <c r="C518" s="1" t="s">
        <v>490</v>
      </c>
      <c r="D518">
        <v>5636</v>
      </c>
      <c r="E518">
        <f>100*Comuni[[#This Row],[Popolazione2011]]/$D$7916</f>
        <v>9.8338668008325289E-3</v>
      </c>
      <c r="F518">
        <f>100*Comuni[[#This Row],[Popolazione2011]]/(SUMIFS($D$2:$D$7916,$B$2:$B$7916,"Piemonte"))</f>
        <v>0.12915005696718268</v>
      </c>
      <c r="G518" t="b">
        <f>IF(Comuni[[#This Row],[Popolazione2011]]&gt;300000,"MAGGIORE")</f>
        <v>0</v>
      </c>
      <c r="H518">
        <f>100*Comuni[[#This Row],[Popolazione2011]]/(SUMIFS($D$2:$D$7916,$B$2:$B$7916,"Piemonte"))</f>
        <v>0.12915005696718268</v>
      </c>
      <c r="I518" s="1" t="str">
        <f>_xlfn.XLOOKUP(Comuni[[#This Row],[Regione]],Ripartizione_geografica[Regione],Ripartizione_geografica[Ripartizione geografica],,0)</f>
        <v>Nord-ovest</v>
      </c>
      <c r="J518" s="1">
        <f>_xlfn.XLOOKUP(Comuni[[#This Row],[Regione]],Table_0[Regione],Table_0[Totale contagiati],,0)</f>
        <v>1792955</v>
      </c>
      <c r="K518" s="1">
        <f>_xlfn.XLOOKUP(Comuni[[#This Row],[Regione]],Table_0[Regione],Table_0[Guariti],,0)</f>
        <v>1725727</v>
      </c>
      <c r="L518" s="1">
        <f>_xlfn.XLOOKUP(Comuni[[#This Row],[Regione]],Table_0[Regione],Table_0[Deceduti],,0)</f>
        <v>13899</v>
      </c>
    </row>
    <row r="519" spans="1:12" x14ac:dyDescent="0.25">
      <c r="A519" s="1" t="s">
        <v>526</v>
      </c>
      <c r="B519" s="1" t="s">
        <v>8</v>
      </c>
      <c r="C519" s="1" t="s">
        <v>490</v>
      </c>
      <c r="D519">
        <v>82</v>
      </c>
      <c r="E519">
        <f>100*Comuni[[#This Row],[Popolazione2011]]/$D$7916</f>
        <v>1.4307613159479548E-4</v>
      </c>
      <c r="F519">
        <f>100*Comuni[[#This Row],[Popolazione2011]]/(SUMIFS($D$2:$D$7916,$B$2:$B$7916,"Piemonte"))</f>
        <v>1.8790462511194075E-3</v>
      </c>
      <c r="G519" t="b">
        <f>IF(Comuni[[#This Row],[Popolazione2011]]&gt;300000,"MAGGIORE")</f>
        <v>0</v>
      </c>
      <c r="H519">
        <f>100*Comuni[[#This Row],[Popolazione2011]]/(SUMIFS($D$2:$D$7916,$B$2:$B$7916,"Piemonte"))</f>
        <v>1.8790462511194075E-3</v>
      </c>
      <c r="I519" s="1" t="str">
        <f>_xlfn.XLOOKUP(Comuni[[#This Row],[Regione]],Ripartizione_geografica[Regione],Ripartizione_geografica[Ripartizione geografica],,0)</f>
        <v>Nord-ovest</v>
      </c>
      <c r="J519" s="1">
        <f>_xlfn.XLOOKUP(Comuni[[#This Row],[Regione]],Table_0[Regione],Table_0[Totale contagiati],,0)</f>
        <v>1792955</v>
      </c>
      <c r="K519" s="1">
        <f>_xlfn.XLOOKUP(Comuni[[#This Row],[Regione]],Table_0[Regione],Table_0[Guariti],,0)</f>
        <v>1725727</v>
      </c>
      <c r="L519" s="1">
        <f>_xlfn.XLOOKUP(Comuni[[#This Row],[Regione]],Table_0[Regione],Table_0[Deceduti],,0)</f>
        <v>13899</v>
      </c>
    </row>
    <row r="520" spans="1:12" x14ac:dyDescent="0.25">
      <c r="A520" s="1" t="s">
        <v>527</v>
      </c>
      <c r="B520" s="1" t="s">
        <v>8</v>
      </c>
      <c r="C520" s="1" t="s">
        <v>490</v>
      </c>
      <c r="D520">
        <v>120</v>
      </c>
      <c r="E520">
        <f>100*Comuni[[#This Row],[Popolazione2011]]/$D$7916</f>
        <v>2.0937970477287143E-4</v>
      </c>
      <c r="F520">
        <f>100*Comuni[[#This Row],[Popolazione2011]]/(SUMIFS($D$2:$D$7916,$B$2:$B$7916,"Piemonte"))</f>
        <v>2.7498237821259623E-3</v>
      </c>
      <c r="G520" t="b">
        <f>IF(Comuni[[#This Row],[Popolazione2011]]&gt;300000,"MAGGIORE")</f>
        <v>0</v>
      </c>
      <c r="H520">
        <f>100*Comuni[[#This Row],[Popolazione2011]]/(SUMIFS($D$2:$D$7916,$B$2:$B$7916,"Piemonte"))</f>
        <v>2.7498237821259623E-3</v>
      </c>
      <c r="I520" s="1" t="str">
        <f>_xlfn.XLOOKUP(Comuni[[#This Row],[Regione]],Ripartizione_geografica[Regione],Ripartizione_geografica[Ripartizione geografica],,0)</f>
        <v>Nord-ovest</v>
      </c>
      <c r="J520" s="1">
        <f>_xlfn.XLOOKUP(Comuni[[#This Row],[Regione]],Table_0[Regione],Table_0[Totale contagiati],,0)</f>
        <v>1792955</v>
      </c>
      <c r="K520" s="1">
        <f>_xlfn.XLOOKUP(Comuni[[#This Row],[Regione]],Table_0[Regione],Table_0[Guariti],,0)</f>
        <v>1725727</v>
      </c>
      <c r="L520" s="1">
        <f>_xlfn.XLOOKUP(Comuni[[#This Row],[Regione]],Table_0[Regione],Table_0[Deceduti],,0)</f>
        <v>13899</v>
      </c>
    </row>
    <row r="521" spans="1:12" x14ac:dyDescent="0.25">
      <c r="A521" s="1" t="s">
        <v>528</v>
      </c>
      <c r="B521" s="1" t="s">
        <v>8</v>
      </c>
      <c r="C521" s="1" t="s">
        <v>490</v>
      </c>
      <c r="D521">
        <v>6755</v>
      </c>
      <c r="E521">
        <f>100*Comuni[[#This Row],[Popolazione2011]]/$D$7916</f>
        <v>1.1786332547839555E-2</v>
      </c>
      <c r="F521">
        <f>100*Comuni[[#This Row],[Popolazione2011]]/(SUMIFS($D$2:$D$7916,$B$2:$B$7916,"Piemonte"))</f>
        <v>0.15479216373550728</v>
      </c>
      <c r="G521" t="b">
        <f>IF(Comuni[[#This Row],[Popolazione2011]]&gt;300000,"MAGGIORE")</f>
        <v>0</v>
      </c>
      <c r="H521">
        <f>100*Comuni[[#This Row],[Popolazione2011]]/(SUMIFS($D$2:$D$7916,$B$2:$B$7916,"Piemonte"))</f>
        <v>0.15479216373550728</v>
      </c>
      <c r="I521" s="1" t="str">
        <f>_xlfn.XLOOKUP(Comuni[[#This Row],[Regione]],Ripartizione_geografica[Regione],Ripartizione_geografica[Ripartizione geografica],,0)</f>
        <v>Nord-ovest</v>
      </c>
      <c r="J521" s="1">
        <f>_xlfn.XLOOKUP(Comuni[[#This Row],[Regione]],Table_0[Regione],Table_0[Totale contagiati],,0)</f>
        <v>1792955</v>
      </c>
      <c r="K521" s="1">
        <f>_xlfn.XLOOKUP(Comuni[[#This Row],[Regione]],Table_0[Regione],Table_0[Guariti],,0)</f>
        <v>1725727</v>
      </c>
      <c r="L521" s="1">
        <f>_xlfn.XLOOKUP(Comuni[[#This Row],[Regione]],Table_0[Regione],Table_0[Deceduti],,0)</f>
        <v>13899</v>
      </c>
    </row>
    <row r="522" spans="1:12" x14ac:dyDescent="0.25">
      <c r="A522" s="1" t="s">
        <v>529</v>
      </c>
      <c r="B522" s="1" t="s">
        <v>8</v>
      </c>
      <c r="C522" s="1" t="s">
        <v>490</v>
      </c>
      <c r="D522">
        <v>3032</v>
      </c>
      <c r="E522">
        <f>100*Comuni[[#This Row],[Popolazione2011]]/$D$7916</f>
        <v>5.2903272072612187E-3</v>
      </c>
      <c r="F522">
        <f>100*Comuni[[#This Row],[Popolazione2011]]/(SUMIFS($D$2:$D$7916,$B$2:$B$7916,"Piemonte"))</f>
        <v>6.9478880895049305E-2</v>
      </c>
      <c r="G522" t="b">
        <f>IF(Comuni[[#This Row],[Popolazione2011]]&gt;300000,"MAGGIORE")</f>
        <v>0</v>
      </c>
      <c r="H522">
        <f>100*Comuni[[#This Row],[Popolazione2011]]/(SUMIFS($D$2:$D$7916,$B$2:$B$7916,"Piemonte"))</f>
        <v>6.9478880895049305E-2</v>
      </c>
      <c r="I522" s="1" t="str">
        <f>_xlfn.XLOOKUP(Comuni[[#This Row],[Regione]],Ripartizione_geografica[Regione],Ripartizione_geografica[Ripartizione geografica],,0)</f>
        <v>Nord-ovest</v>
      </c>
      <c r="J522" s="1">
        <f>_xlfn.XLOOKUP(Comuni[[#This Row],[Regione]],Table_0[Regione],Table_0[Totale contagiati],,0)</f>
        <v>1792955</v>
      </c>
      <c r="K522" s="1">
        <f>_xlfn.XLOOKUP(Comuni[[#This Row],[Regione]],Table_0[Regione],Table_0[Guariti],,0)</f>
        <v>1725727</v>
      </c>
      <c r="L522" s="1">
        <f>_xlfn.XLOOKUP(Comuni[[#This Row],[Regione]],Table_0[Regione],Table_0[Deceduti],,0)</f>
        <v>13899</v>
      </c>
    </row>
    <row r="523" spans="1:12" x14ac:dyDescent="0.25">
      <c r="A523" s="1" t="s">
        <v>530</v>
      </c>
      <c r="B523" s="1" t="s">
        <v>8</v>
      </c>
      <c r="C523" s="1" t="s">
        <v>490</v>
      </c>
      <c r="D523">
        <v>1134</v>
      </c>
      <c r="E523">
        <f>100*Comuni[[#This Row],[Popolazione2011]]/$D$7916</f>
        <v>1.978638210103635E-3</v>
      </c>
      <c r="F523">
        <f>100*Comuni[[#This Row],[Popolazione2011]]/(SUMIFS($D$2:$D$7916,$B$2:$B$7916,"Piemonte"))</f>
        <v>2.5985834741090341E-2</v>
      </c>
      <c r="G523" t="b">
        <f>IF(Comuni[[#This Row],[Popolazione2011]]&gt;300000,"MAGGIORE")</f>
        <v>0</v>
      </c>
      <c r="H523">
        <f>100*Comuni[[#This Row],[Popolazione2011]]/(SUMIFS($D$2:$D$7916,$B$2:$B$7916,"Piemonte"))</f>
        <v>2.5985834741090341E-2</v>
      </c>
      <c r="I523" s="1" t="str">
        <f>_xlfn.XLOOKUP(Comuni[[#This Row],[Regione]],Ripartizione_geografica[Regione],Ripartizione_geografica[Ripartizione geografica],,0)</f>
        <v>Nord-ovest</v>
      </c>
      <c r="J523" s="1">
        <f>_xlfn.XLOOKUP(Comuni[[#This Row],[Regione]],Table_0[Regione],Table_0[Totale contagiati],,0)</f>
        <v>1792955</v>
      </c>
      <c r="K523" s="1">
        <f>_xlfn.XLOOKUP(Comuni[[#This Row],[Regione]],Table_0[Regione],Table_0[Guariti],,0)</f>
        <v>1725727</v>
      </c>
      <c r="L523" s="1">
        <f>_xlfn.XLOOKUP(Comuni[[#This Row],[Regione]],Table_0[Regione],Table_0[Deceduti],,0)</f>
        <v>13899</v>
      </c>
    </row>
    <row r="524" spans="1:12" x14ac:dyDescent="0.25">
      <c r="A524" s="1" t="s">
        <v>531</v>
      </c>
      <c r="B524" s="1" t="s">
        <v>8</v>
      </c>
      <c r="C524" s="1" t="s">
        <v>490</v>
      </c>
      <c r="D524">
        <v>4428</v>
      </c>
      <c r="E524">
        <f>100*Comuni[[#This Row],[Popolazione2011]]/$D$7916</f>
        <v>7.7261111061189564E-3</v>
      </c>
      <c r="F524">
        <f>100*Comuni[[#This Row],[Popolazione2011]]/(SUMIFS($D$2:$D$7916,$B$2:$B$7916,"Piemonte"))</f>
        <v>0.101468497560448</v>
      </c>
      <c r="G524" t="b">
        <f>IF(Comuni[[#This Row],[Popolazione2011]]&gt;300000,"MAGGIORE")</f>
        <v>0</v>
      </c>
      <c r="H524">
        <f>100*Comuni[[#This Row],[Popolazione2011]]/(SUMIFS($D$2:$D$7916,$B$2:$B$7916,"Piemonte"))</f>
        <v>0.101468497560448</v>
      </c>
      <c r="I524" s="1" t="str">
        <f>_xlfn.XLOOKUP(Comuni[[#This Row],[Regione]],Ripartizione_geografica[Regione],Ripartizione_geografica[Ripartizione geografica],,0)</f>
        <v>Nord-ovest</v>
      </c>
      <c r="J524" s="1">
        <f>_xlfn.XLOOKUP(Comuni[[#This Row],[Regione]],Table_0[Regione],Table_0[Totale contagiati],,0)</f>
        <v>1792955</v>
      </c>
      <c r="K524" s="1">
        <f>_xlfn.XLOOKUP(Comuni[[#This Row],[Regione]],Table_0[Regione],Table_0[Guariti],,0)</f>
        <v>1725727</v>
      </c>
      <c r="L524" s="1">
        <f>_xlfn.XLOOKUP(Comuni[[#This Row],[Regione]],Table_0[Regione],Table_0[Deceduti],,0)</f>
        <v>13899</v>
      </c>
    </row>
    <row r="525" spans="1:12" x14ac:dyDescent="0.25">
      <c r="A525" s="1" t="s">
        <v>532</v>
      </c>
      <c r="B525" s="1" t="s">
        <v>8</v>
      </c>
      <c r="C525" s="1" t="s">
        <v>490</v>
      </c>
      <c r="D525">
        <v>178</v>
      </c>
      <c r="E525">
        <f>100*Comuni[[#This Row],[Popolazione2011]]/$D$7916</f>
        <v>3.1057989541309264E-4</v>
      </c>
      <c r="F525">
        <f>100*Comuni[[#This Row],[Popolazione2011]]/(SUMIFS($D$2:$D$7916,$B$2:$B$7916,"Piemonte"))</f>
        <v>4.0789052768201769E-3</v>
      </c>
      <c r="G525" t="b">
        <f>IF(Comuni[[#This Row],[Popolazione2011]]&gt;300000,"MAGGIORE")</f>
        <v>0</v>
      </c>
      <c r="H525">
        <f>100*Comuni[[#This Row],[Popolazione2011]]/(SUMIFS($D$2:$D$7916,$B$2:$B$7916,"Piemonte"))</f>
        <v>4.0789052768201769E-3</v>
      </c>
      <c r="I525" s="1" t="str">
        <f>_xlfn.XLOOKUP(Comuni[[#This Row],[Regione]],Ripartizione_geografica[Regione],Ripartizione_geografica[Ripartizione geografica],,0)</f>
        <v>Nord-ovest</v>
      </c>
      <c r="J525" s="1">
        <f>_xlfn.XLOOKUP(Comuni[[#This Row],[Regione]],Table_0[Regione],Table_0[Totale contagiati],,0)</f>
        <v>1792955</v>
      </c>
      <c r="K525" s="1">
        <f>_xlfn.XLOOKUP(Comuni[[#This Row],[Regione]],Table_0[Regione],Table_0[Guariti],,0)</f>
        <v>1725727</v>
      </c>
      <c r="L525" s="1">
        <f>_xlfn.XLOOKUP(Comuni[[#This Row],[Regione]],Table_0[Regione],Table_0[Deceduti],,0)</f>
        <v>13899</v>
      </c>
    </row>
    <row r="526" spans="1:12" x14ac:dyDescent="0.25">
      <c r="A526" s="1" t="s">
        <v>533</v>
      </c>
      <c r="B526" s="1" t="s">
        <v>8</v>
      </c>
      <c r="C526" s="1" t="s">
        <v>490</v>
      </c>
      <c r="D526">
        <v>1448</v>
      </c>
      <c r="E526">
        <f>100*Comuni[[#This Row],[Popolazione2011]]/$D$7916</f>
        <v>2.5265151042593152E-3</v>
      </c>
      <c r="F526">
        <f>100*Comuni[[#This Row],[Popolazione2011]]/(SUMIFS($D$2:$D$7916,$B$2:$B$7916,"Piemonte"))</f>
        <v>3.3181206970986608E-2</v>
      </c>
      <c r="G526" t="b">
        <f>IF(Comuni[[#This Row],[Popolazione2011]]&gt;300000,"MAGGIORE")</f>
        <v>0</v>
      </c>
      <c r="H526">
        <f>100*Comuni[[#This Row],[Popolazione2011]]/(SUMIFS($D$2:$D$7916,$B$2:$B$7916,"Piemonte"))</f>
        <v>3.3181206970986608E-2</v>
      </c>
      <c r="I526" s="1" t="str">
        <f>_xlfn.XLOOKUP(Comuni[[#This Row],[Regione]],Ripartizione_geografica[Regione],Ripartizione_geografica[Ripartizione geografica],,0)</f>
        <v>Nord-ovest</v>
      </c>
      <c r="J526" s="1">
        <f>_xlfn.XLOOKUP(Comuni[[#This Row],[Regione]],Table_0[Regione],Table_0[Totale contagiati],,0)</f>
        <v>1792955</v>
      </c>
      <c r="K526" s="1">
        <f>_xlfn.XLOOKUP(Comuni[[#This Row],[Regione]],Table_0[Regione],Table_0[Guariti],,0)</f>
        <v>1725727</v>
      </c>
      <c r="L526" s="1">
        <f>_xlfn.XLOOKUP(Comuni[[#This Row],[Regione]],Table_0[Regione],Table_0[Deceduti],,0)</f>
        <v>13899</v>
      </c>
    </row>
    <row r="527" spans="1:12" x14ac:dyDescent="0.25">
      <c r="A527" s="1" t="s">
        <v>534</v>
      </c>
      <c r="B527" s="1" t="s">
        <v>8</v>
      </c>
      <c r="C527" s="1" t="s">
        <v>490</v>
      </c>
      <c r="D527">
        <v>2113</v>
      </c>
      <c r="E527">
        <f>100*Comuni[[#This Row],[Popolazione2011]]/$D$7916</f>
        <v>3.6868276348756444E-3</v>
      </c>
      <c r="F527">
        <f>100*Comuni[[#This Row],[Popolazione2011]]/(SUMIFS($D$2:$D$7916,$B$2:$B$7916,"Piemonte"))</f>
        <v>4.8419813763601313E-2</v>
      </c>
      <c r="G527" t="b">
        <f>IF(Comuni[[#This Row],[Popolazione2011]]&gt;300000,"MAGGIORE")</f>
        <v>0</v>
      </c>
      <c r="H527">
        <f>100*Comuni[[#This Row],[Popolazione2011]]/(SUMIFS($D$2:$D$7916,$B$2:$B$7916,"Piemonte"))</f>
        <v>4.8419813763601313E-2</v>
      </c>
      <c r="I527" s="1" t="str">
        <f>_xlfn.XLOOKUP(Comuni[[#This Row],[Regione]],Ripartizione_geografica[Regione],Ripartizione_geografica[Ripartizione geografica],,0)</f>
        <v>Nord-ovest</v>
      </c>
      <c r="J527" s="1">
        <f>_xlfn.XLOOKUP(Comuni[[#This Row],[Regione]],Table_0[Regione],Table_0[Totale contagiati],,0)</f>
        <v>1792955</v>
      </c>
      <c r="K527" s="1">
        <f>_xlfn.XLOOKUP(Comuni[[#This Row],[Regione]],Table_0[Regione],Table_0[Guariti],,0)</f>
        <v>1725727</v>
      </c>
      <c r="L527" s="1">
        <f>_xlfn.XLOOKUP(Comuni[[#This Row],[Regione]],Table_0[Regione],Table_0[Deceduti],,0)</f>
        <v>13899</v>
      </c>
    </row>
    <row r="528" spans="1:12" x14ac:dyDescent="0.25">
      <c r="A528" s="1" t="s">
        <v>535</v>
      </c>
      <c r="B528" s="1" t="s">
        <v>8</v>
      </c>
      <c r="C528" s="1" t="s">
        <v>490</v>
      </c>
      <c r="D528">
        <v>179</v>
      </c>
      <c r="E528">
        <f>100*Comuni[[#This Row],[Popolazione2011]]/$D$7916</f>
        <v>3.1232472628619991E-4</v>
      </c>
      <c r="F528">
        <f>100*Comuni[[#This Row],[Popolazione2011]]/(SUMIFS($D$2:$D$7916,$B$2:$B$7916,"Piemonte"))</f>
        <v>4.1018204750045599E-3</v>
      </c>
      <c r="G528" t="b">
        <f>IF(Comuni[[#This Row],[Popolazione2011]]&gt;300000,"MAGGIORE")</f>
        <v>0</v>
      </c>
      <c r="H528">
        <f>100*Comuni[[#This Row],[Popolazione2011]]/(SUMIFS($D$2:$D$7916,$B$2:$B$7916,"Piemonte"))</f>
        <v>4.1018204750045599E-3</v>
      </c>
      <c r="I528" s="1" t="str">
        <f>_xlfn.XLOOKUP(Comuni[[#This Row],[Regione]],Ripartizione_geografica[Regione],Ripartizione_geografica[Ripartizione geografica],,0)</f>
        <v>Nord-ovest</v>
      </c>
      <c r="J528" s="1">
        <f>_xlfn.XLOOKUP(Comuni[[#This Row],[Regione]],Table_0[Regione],Table_0[Totale contagiati],,0)</f>
        <v>1792955</v>
      </c>
      <c r="K528" s="1">
        <f>_xlfn.XLOOKUP(Comuni[[#This Row],[Regione]],Table_0[Regione],Table_0[Guariti],,0)</f>
        <v>1725727</v>
      </c>
      <c r="L528" s="1">
        <f>_xlfn.XLOOKUP(Comuni[[#This Row],[Regione]],Table_0[Regione],Table_0[Deceduti],,0)</f>
        <v>13899</v>
      </c>
    </row>
    <row r="529" spans="1:12" x14ac:dyDescent="0.25">
      <c r="A529" s="1" t="s">
        <v>536</v>
      </c>
      <c r="B529" s="1" t="s">
        <v>8</v>
      </c>
      <c r="C529" s="1" t="s">
        <v>490</v>
      </c>
      <c r="D529">
        <v>1351</v>
      </c>
      <c r="E529">
        <f>100*Comuni[[#This Row],[Popolazione2011]]/$D$7916</f>
        <v>2.3572665095679111E-3</v>
      </c>
      <c r="F529">
        <f>100*Comuni[[#This Row],[Popolazione2011]]/(SUMIFS($D$2:$D$7916,$B$2:$B$7916,"Piemonte"))</f>
        <v>3.0958432747101458E-2</v>
      </c>
      <c r="G529" t="b">
        <f>IF(Comuni[[#This Row],[Popolazione2011]]&gt;300000,"MAGGIORE")</f>
        <v>0</v>
      </c>
      <c r="H529">
        <f>100*Comuni[[#This Row],[Popolazione2011]]/(SUMIFS($D$2:$D$7916,$B$2:$B$7916,"Piemonte"))</f>
        <v>3.0958432747101458E-2</v>
      </c>
      <c r="I529" s="1" t="str">
        <f>_xlfn.XLOOKUP(Comuni[[#This Row],[Regione]],Ripartizione_geografica[Regione],Ripartizione_geografica[Ripartizione geografica],,0)</f>
        <v>Nord-ovest</v>
      </c>
      <c r="J529" s="1">
        <f>_xlfn.XLOOKUP(Comuni[[#This Row],[Regione]],Table_0[Regione],Table_0[Totale contagiati],,0)</f>
        <v>1792955</v>
      </c>
      <c r="K529" s="1">
        <f>_xlfn.XLOOKUP(Comuni[[#This Row],[Regione]],Table_0[Regione],Table_0[Guariti],,0)</f>
        <v>1725727</v>
      </c>
      <c r="L529" s="1">
        <f>_xlfn.XLOOKUP(Comuni[[#This Row],[Regione]],Table_0[Regione],Table_0[Deceduti],,0)</f>
        <v>13899</v>
      </c>
    </row>
    <row r="530" spans="1:12" x14ac:dyDescent="0.25">
      <c r="A530" s="1" t="s">
        <v>537</v>
      </c>
      <c r="B530" s="1" t="s">
        <v>8</v>
      </c>
      <c r="C530" s="1" t="s">
        <v>490</v>
      </c>
      <c r="D530">
        <v>365</v>
      </c>
      <c r="E530">
        <f>100*Comuni[[#This Row],[Popolazione2011]]/$D$7916</f>
        <v>6.3686326868415066E-4</v>
      </c>
      <c r="F530">
        <f>100*Comuni[[#This Row],[Popolazione2011]]/(SUMIFS($D$2:$D$7916,$B$2:$B$7916,"Piemonte"))</f>
        <v>8.3640473372998021E-3</v>
      </c>
      <c r="G530" t="b">
        <f>IF(Comuni[[#This Row],[Popolazione2011]]&gt;300000,"MAGGIORE")</f>
        <v>0</v>
      </c>
      <c r="H530">
        <f>100*Comuni[[#This Row],[Popolazione2011]]/(SUMIFS($D$2:$D$7916,$B$2:$B$7916,"Piemonte"))</f>
        <v>8.3640473372998021E-3</v>
      </c>
      <c r="I530" s="1" t="str">
        <f>_xlfn.XLOOKUP(Comuni[[#This Row],[Regione]],Ripartizione_geografica[Regione],Ripartizione_geografica[Ripartizione geografica],,0)</f>
        <v>Nord-ovest</v>
      </c>
      <c r="J530" s="1">
        <f>_xlfn.XLOOKUP(Comuni[[#This Row],[Regione]],Table_0[Regione],Table_0[Totale contagiati],,0)</f>
        <v>1792955</v>
      </c>
      <c r="K530" s="1">
        <f>_xlfn.XLOOKUP(Comuni[[#This Row],[Regione]],Table_0[Regione],Table_0[Guariti],,0)</f>
        <v>1725727</v>
      </c>
      <c r="L530" s="1">
        <f>_xlfn.XLOOKUP(Comuni[[#This Row],[Regione]],Table_0[Regione],Table_0[Deceduti],,0)</f>
        <v>13899</v>
      </c>
    </row>
    <row r="531" spans="1:12" x14ac:dyDescent="0.25">
      <c r="A531" s="1" t="s">
        <v>538</v>
      </c>
      <c r="B531" s="1" t="s">
        <v>8</v>
      </c>
      <c r="C531" s="1" t="s">
        <v>490</v>
      </c>
      <c r="D531">
        <v>897</v>
      </c>
      <c r="E531">
        <f>100*Comuni[[#This Row],[Popolazione2011]]/$D$7916</f>
        <v>1.565113293177214E-3</v>
      </c>
      <c r="F531">
        <f>100*Comuni[[#This Row],[Popolazione2011]]/(SUMIFS($D$2:$D$7916,$B$2:$B$7916,"Piemonte"))</f>
        <v>2.0554932771391567E-2</v>
      </c>
      <c r="G531" t="b">
        <f>IF(Comuni[[#This Row],[Popolazione2011]]&gt;300000,"MAGGIORE")</f>
        <v>0</v>
      </c>
      <c r="H531">
        <f>100*Comuni[[#This Row],[Popolazione2011]]/(SUMIFS($D$2:$D$7916,$B$2:$B$7916,"Piemonte"))</f>
        <v>2.0554932771391567E-2</v>
      </c>
      <c r="I531" s="1" t="str">
        <f>_xlfn.XLOOKUP(Comuni[[#This Row],[Regione]],Ripartizione_geografica[Regione],Ripartizione_geografica[Ripartizione geografica],,0)</f>
        <v>Nord-ovest</v>
      </c>
      <c r="J531" s="1">
        <f>_xlfn.XLOOKUP(Comuni[[#This Row],[Regione]],Table_0[Regione],Table_0[Totale contagiati],,0)</f>
        <v>1792955</v>
      </c>
      <c r="K531" s="1">
        <f>_xlfn.XLOOKUP(Comuni[[#This Row],[Regione]],Table_0[Regione],Table_0[Guariti],,0)</f>
        <v>1725727</v>
      </c>
      <c r="L531" s="1">
        <f>_xlfn.XLOOKUP(Comuni[[#This Row],[Regione]],Table_0[Regione],Table_0[Deceduti],,0)</f>
        <v>13899</v>
      </c>
    </row>
    <row r="532" spans="1:12" x14ac:dyDescent="0.25">
      <c r="A532" s="1" t="s">
        <v>539</v>
      </c>
      <c r="B532" s="1" t="s">
        <v>8</v>
      </c>
      <c r="C532" s="1" t="s">
        <v>490</v>
      </c>
      <c r="D532">
        <v>337</v>
      </c>
      <c r="E532">
        <f>100*Comuni[[#This Row],[Popolazione2011]]/$D$7916</f>
        <v>5.8800800423714731E-4</v>
      </c>
      <c r="F532">
        <f>100*Comuni[[#This Row],[Popolazione2011]]/(SUMIFS($D$2:$D$7916,$B$2:$B$7916,"Piemonte"))</f>
        <v>7.7224217881370766E-3</v>
      </c>
      <c r="G532" t="b">
        <f>IF(Comuni[[#This Row],[Popolazione2011]]&gt;300000,"MAGGIORE")</f>
        <v>0</v>
      </c>
      <c r="H532">
        <f>100*Comuni[[#This Row],[Popolazione2011]]/(SUMIFS($D$2:$D$7916,$B$2:$B$7916,"Piemonte"))</f>
        <v>7.7224217881370766E-3</v>
      </c>
      <c r="I532" s="1" t="str">
        <f>_xlfn.XLOOKUP(Comuni[[#This Row],[Regione]],Ripartizione_geografica[Regione],Ripartizione_geografica[Ripartizione geografica],,0)</f>
        <v>Nord-ovest</v>
      </c>
      <c r="J532" s="1">
        <f>_xlfn.XLOOKUP(Comuni[[#This Row],[Regione]],Table_0[Regione],Table_0[Totale contagiati],,0)</f>
        <v>1792955</v>
      </c>
      <c r="K532" s="1">
        <f>_xlfn.XLOOKUP(Comuni[[#This Row],[Regione]],Table_0[Regione],Table_0[Guariti],,0)</f>
        <v>1725727</v>
      </c>
      <c r="L532" s="1">
        <f>_xlfn.XLOOKUP(Comuni[[#This Row],[Regione]],Table_0[Regione],Table_0[Deceduti],,0)</f>
        <v>13899</v>
      </c>
    </row>
    <row r="533" spans="1:12" x14ac:dyDescent="0.25">
      <c r="A533" s="1" t="s">
        <v>540</v>
      </c>
      <c r="B533" s="1" t="s">
        <v>8</v>
      </c>
      <c r="C533" s="1" t="s">
        <v>490</v>
      </c>
      <c r="D533">
        <v>82</v>
      </c>
      <c r="E533">
        <f>100*Comuni[[#This Row],[Popolazione2011]]/$D$7916</f>
        <v>1.4307613159479548E-4</v>
      </c>
      <c r="F533">
        <f>100*Comuni[[#This Row],[Popolazione2011]]/(SUMIFS($D$2:$D$7916,$B$2:$B$7916,"Piemonte"))</f>
        <v>1.8790462511194075E-3</v>
      </c>
      <c r="G533" t="b">
        <f>IF(Comuni[[#This Row],[Popolazione2011]]&gt;300000,"MAGGIORE")</f>
        <v>0</v>
      </c>
      <c r="H533">
        <f>100*Comuni[[#This Row],[Popolazione2011]]/(SUMIFS($D$2:$D$7916,$B$2:$B$7916,"Piemonte"))</f>
        <v>1.8790462511194075E-3</v>
      </c>
      <c r="I533" s="1" t="str">
        <f>_xlfn.XLOOKUP(Comuni[[#This Row],[Regione]],Ripartizione_geografica[Regione],Ripartizione_geografica[Ripartizione geografica],,0)</f>
        <v>Nord-ovest</v>
      </c>
      <c r="J533" s="1">
        <f>_xlfn.XLOOKUP(Comuni[[#This Row],[Regione]],Table_0[Regione],Table_0[Totale contagiati],,0)</f>
        <v>1792955</v>
      </c>
      <c r="K533" s="1">
        <f>_xlfn.XLOOKUP(Comuni[[#This Row],[Regione]],Table_0[Regione],Table_0[Guariti],,0)</f>
        <v>1725727</v>
      </c>
      <c r="L533" s="1">
        <f>_xlfn.XLOOKUP(Comuni[[#This Row],[Regione]],Table_0[Regione],Table_0[Deceduti],,0)</f>
        <v>13899</v>
      </c>
    </row>
    <row r="534" spans="1:12" x14ac:dyDescent="0.25">
      <c r="A534" s="1" t="s">
        <v>541</v>
      </c>
      <c r="B534" s="1" t="s">
        <v>8</v>
      </c>
      <c r="C534" s="1" t="s">
        <v>490</v>
      </c>
      <c r="D534">
        <v>139</v>
      </c>
      <c r="E534">
        <f>100*Comuni[[#This Row],[Popolazione2011]]/$D$7916</f>
        <v>2.4253149136190943E-4</v>
      </c>
      <c r="F534">
        <f>100*Comuni[[#This Row],[Popolazione2011]]/(SUMIFS($D$2:$D$7916,$B$2:$B$7916,"Piemonte"))</f>
        <v>3.1852125476292395E-3</v>
      </c>
      <c r="G534" t="b">
        <f>IF(Comuni[[#This Row],[Popolazione2011]]&gt;300000,"MAGGIORE")</f>
        <v>0</v>
      </c>
      <c r="H534">
        <f>100*Comuni[[#This Row],[Popolazione2011]]/(SUMIFS($D$2:$D$7916,$B$2:$B$7916,"Piemonte"))</f>
        <v>3.1852125476292395E-3</v>
      </c>
      <c r="I534" s="1" t="str">
        <f>_xlfn.XLOOKUP(Comuni[[#This Row],[Regione]],Ripartizione_geografica[Regione],Ripartizione_geografica[Ripartizione geografica],,0)</f>
        <v>Nord-ovest</v>
      </c>
      <c r="J534" s="1">
        <f>_xlfn.XLOOKUP(Comuni[[#This Row],[Regione]],Table_0[Regione],Table_0[Totale contagiati],,0)</f>
        <v>1792955</v>
      </c>
      <c r="K534" s="1">
        <f>_xlfn.XLOOKUP(Comuni[[#This Row],[Regione]],Table_0[Regione],Table_0[Guariti],,0)</f>
        <v>1725727</v>
      </c>
      <c r="L534" s="1">
        <f>_xlfn.XLOOKUP(Comuni[[#This Row],[Regione]],Table_0[Regione],Table_0[Deceduti],,0)</f>
        <v>13899</v>
      </c>
    </row>
    <row r="535" spans="1:12" x14ac:dyDescent="0.25">
      <c r="A535" s="1" t="s">
        <v>542</v>
      </c>
      <c r="B535" s="1" t="s">
        <v>8</v>
      </c>
      <c r="C535" s="1" t="s">
        <v>490</v>
      </c>
      <c r="D535">
        <v>708</v>
      </c>
      <c r="E535">
        <f>100*Comuni[[#This Row],[Popolazione2011]]/$D$7916</f>
        <v>1.2353402581599415E-3</v>
      </c>
      <c r="F535">
        <f>100*Comuni[[#This Row],[Popolazione2011]]/(SUMIFS($D$2:$D$7916,$B$2:$B$7916,"Piemonte"))</f>
        <v>1.6223960314543175E-2</v>
      </c>
      <c r="G535" t="b">
        <f>IF(Comuni[[#This Row],[Popolazione2011]]&gt;300000,"MAGGIORE")</f>
        <v>0</v>
      </c>
      <c r="H535">
        <f>100*Comuni[[#This Row],[Popolazione2011]]/(SUMIFS($D$2:$D$7916,$B$2:$B$7916,"Piemonte"))</f>
        <v>1.6223960314543175E-2</v>
      </c>
      <c r="I535" s="1" t="str">
        <f>_xlfn.XLOOKUP(Comuni[[#This Row],[Regione]],Ripartizione_geografica[Regione],Ripartizione_geografica[Ripartizione geografica],,0)</f>
        <v>Nord-ovest</v>
      </c>
      <c r="J535" s="1">
        <f>_xlfn.XLOOKUP(Comuni[[#This Row],[Regione]],Table_0[Regione],Table_0[Totale contagiati],,0)</f>
        <v>1792955</v>
      </c>
      <c r="K535" s="1">
        <f>_xlfn.XLOOKUP(Comuni[[#This Row],[Regione]],Table_0[Regione],Table_0[Guariti],,0)</f>
        <v>1725727</v>
      </c>
      <c r="L535" s="1">
        <f>_xlfn.XLOOKUP(Comuni[[#This Row],[Regione]],Table_0[Regione],Table_0[Deceduti],,0)</f>
        <v>13899</v>
      </c>
    </row>
    <row r="536" spans="1:12" x14ac:dyDescent="0.25">
      <c r="A536" s="1" t="s">
        <v>543</v>
      </c>
      <c r="B536" s="1" t="s">
        <v>8</v>
      </c>
      <c r="C536" s="1" t="s">
        <v>490</v>
      </c>
      <c r="D536">
        <v>871</v>
      </c>
      <c r="E536">
        <f>100*Comuni[[#This Row],[Popolazione2011]]/$D$7916</f>
        <v>1.5197476904764253E-3</v>
      </c>
      <c r="F536">
        <f>100*Comuni[[#This Row],[Popolazione2011]]/(SUMIFS($D$2:$D$7916,$B$2:$B$7916,"Piemonte"))</f>
        <v>1.9959137618597609E-2</v>
      </c>
      <c r="G536" t="b">
        <f>IF(Comuni[[#This Row],[Popolazione2011]]&gt;300000,"MAGGIORE")</f>
        <v>0</v>
      </c>
      <c r="H536">
        <f>100*Comuni[[#This Row],[Popolazione2011]]/(SUMIFS($D$2:$D$7916,$B$2:$B$7916,"Piemonte"))</f>
        <v>1.9959137618597609E-2</v>
      </c>
      <c r="I536" s="1" t="str">
        <f>_xlfn.XLOOKUP(Comuni[[#This Row],[Regione]],Ripartizione_geografica[Regione],Ripartizione_geografica[Ripartizione geografica],,0)</f>
        <v>Nord-ovest</v>
      </c>
      <c r="J536" s="1">
        <f>_xlfn.XLOOKUP(Comuni[[#This Row],[Regione]],Table_0[Regione],Table_0[Totale contagiati],,0)</f>
        <v>1792955</v>
      </c>
      <c r="K536" s="1">
        <f>_xlfn.XLOOKUP(Comuni[[#This Row],[Regione]],Table_0[Regione],Table_0[Guariti],,0)</f>
        <v>1725727</v>
      </c>
      <c r="L536" s="1">
        <f>_xlfn.XLOOKUP(Comuni[[#This Row],[Regione]],Table_0[Regione],Table_0[Deceduti],,0)</f>
        <v>13899</v>
      </c>
    </row>
    <row r="537" spans="1:12" x14ac:dyDescent="0.25">
      <c r="A537" s="1" t="s">
        <v>544</v>
      </c>
      <c r="B537" s="1" t="s">
        <v>8</v>
      </c>
      <c r="C537" s="1" t="s">
        <v>490</v>
      </c>
      <c r="D537">
        <v>500</v>
      </c>
      <c r="E537">
        <f>100*Comuni[[#This Row],[Popolazione2011]]/$D$7916</f>
        <v>8.72415436553631E-4</v>
      </c>
      <c r="F537">
        <f>100*Comuni[[#This Row],[Popolazione2011]]/(SUMIFS($D$2:$D$7916,$B$2:$B$7916,"Piemonte"))</f>
        <v>1.1457599092191509E-2</v>
      </c>
      <c r="G537" t="b">
        <f>IF(Comuni[[#This Row],[Popolazione2011]]&gt;300000,"MAGGIORE")</f>
        <v>0</v>
      </c>
      <c r="H537">
        <f>100*Comuni[[#This Row],[Popolazione2011]]/(SUMIFS($D$2:$D$7916,$B$2:$B$7916,"Piemonte"))</f>
        <v>1.1457599092191509E-2</v>
      </c>
      <c r="I537" s="1" t="str">
        <f>_xlfn.XLOOKUP(Comuni[[#This Row],[Regione]],Ripartizione_geografica[Regione],Ripartizione_geografica[Ripartizione geografica],,0)</f>
        <v>Nord-ovest</v>
      </c>
      <c r="J537" s="1">
        <f>_xlfn.XLOOKUP(Comuni[[#This Row],[Regione]],Table_0[Regione],Table_0[Totale contagiati],,0)</f>
        <v>1792955</v>
      </c>
      <c r="K537" s="1">
        <f>_xlfn.XLOOKUP(Comuni[[#This Row],[Regione]],Table_0[Regione],Table_0[Guariti],,0)</f>
        <v>1725727</v>
      </c>
      <c r="L537" s="1">
        <f>_xlfn.XLOOKUP(Comuni[[#This Row],[Regione]],Table_0[Regione],Table_0[Deceduti],,0)</f>
        <v>13899</v>
      </c>
    </row>
    <row r="538" spans="1:12" x14ac:dyDescent="0.25">
      <c r="A538" s="1" t="s">
        <v>545</v>
      </c>
      <c r="B538" s="1" t="s">
        <v>8</v>
      </c>
      <c r="C538" s="1" t="s">
        <v>490</v>
      </c>
      <c r="D538">
        <v>652</v>
      </c>
      <c r="E538">
        <f>100*Comuni[[#This Row],[Popolazione2011]]/$D$7916</f>
        <v>1.1376297292659348E-3</v>
      </c>
      <c r="F538">
        <f>100*Comuni[[#This Row],[Popolazione2011]]/(SUMIFS($D$2:$D$7916,$B$2:$B$7916,"Piemonte"))</f>
        <v>1.4940709216217728E-2</v>
      </c>
      <c r="G538" t="b">
        <f>IF(Comuni[[#This Row],[Popolazione2011]]&gt;300000,"MAGGIORE")</f>
        <v>0</v>
      </c>
      <c r="H538">
        <f>100*Comuni[[#This Row],[Popolazione2011]]/(SUMIFS($D$2:$D$7916,$B$2:$B$7916,"Piemonte"))</f>
        <v>1.4940709216217728E-2</v>
      </c>
      <c r="I538" s="1" t="str">
        <f>_xlfn.XLOOKUP(Comuni[[#This Row],[Regione]],Ripartizione_geografica[Regione],Ripartizione_geografica[Ripartizione geografica],,0)</f>
        <v>Nord-ovest</v>
      </c>
      <c r="J538" s="1">
        <f>_xlfn.XLOOKUP(Comuni[[#This Row],[Regione]],Table_0[Regione],Table_0[Totale contagiati],,0)</f>
        <v>1792955</v>
      </c>
      <c r="K538" s="1">
        <f>_xlfn.XLOOKUP(Comuni[[#This Row],[Regione]],Table_0[Regione],Table_0[Guariti],,0)</f>
        <v>1725727</v>
      </c>
      <c r="L538" s="1">
        <f>_xlfn.XLOOKUP(Comuni[[#This Row],[Regione]],Table_0[Regione],Table_0[Deceduti],,0)</f>
        <v>13899</v>
      </c>
    </row>
    <row r="539" spans="1:12" x14ac:dyDescent="0.25">
      <c r="A539" s="1" t="s">
        <v>546</v>
      </c>
      <c r="B539" s="1" t="s">
        <v>8</v>
      </c>
      <c r="C539" s="1" t="s">
        <v>490</v>
      </c>
      <c r="D539">
        <v>5472</v>
      </c>
      <c r="E539">
        <f>100*Comuni[[#This Row],[Popolazione2011]]/$D$7916</f>
        <v>9.5477145376429377E-3</v>
      </c>
      <c r="F539">
        <f>100*Comuni[[#This Row],[Popolazione2011]]/(SUMIFS($D$2:$D$7916,$B$2:$B$7916,"Piemonte"))</f>
        <v>0.12539196446494388</v>
      </c>
      <c r="G539" t="b">
        <f>IF(Comuni[[#This Row],[Popolazione2011]]&gt;300000,"MAGGIORE")</f>
        <v>0</v>
      </c>
      <c r="H539">
        <f>100*Comuni[[#This Row],[Popolazione2011]]/(SUMIFS($D$2:$D$7916,$B$2:$B$7916,"Piemonte"))</f>
        <v>0.12539196446494388</v>
      </c>
      <c r="I539" s="1" t="str">
        <f>_xlfn.XLOOKUP(Comuni[[#This Row],[Regione]],Ripartizione_geografica[Regione],Ripartizione_geografica[Ripartizione geografica],,0)</f>
        <v>Nord-ovest</v>
      </c>
      <c r="J539" s="1">
        <f>_xlfn.XLOOKUP(Comuni[[#This Row],[Regione]],Table_0[Regione],Table_0[Totale contagiati],,0)</f>
        <v>1792955</v>
      </c>
      <c r="K539" s="1">
        <f>_xlfn.XLOOKUP(Comuni[[#This Row],[Regione]],Table_0[Regione],Table_0[Guariti],,0)</f>
        <v>1725727</v>
      </c>
      <c r="L539" s="1">
        <f>_xlfn.XLOOKUP(Comuni[[#This Row],[Regione]],Table_0[Regione],Table_0[Deceduti],,0)</f>
        <v>13899</v>
      </c>
    </row>
    <row r="540" spans="1:12" x14ac:dyDescent="0.25">
      <c r="A540" s="1" t="s">
        <v>547</v>
      </c>
      <c r="B540" s="1" t="s">
        <v>8</v>
      </c>
      <c r="C540" s="1" t="s">
        <v>490</v>
      </c>
      <c r="D540">
        <v>93</v>
      </c>
      <c r="E540">
        <f>100*Comuni[[#This Row],[Popolazione2011]]/$D$7916</f>
        <v>1.6226927119897537E-4</v>
      </c>
      <c r="F540">
        <f>100*Comuni[[#This Row],[Popolazione2011]]/(SUMIFS($D$2:$D$7916,$B$2:$B$7916,"Piemonte"))</f>
        <v>2.1311134311476207E-3</v>
      </c>
      <c r="G540" t="b">
        <f>IF(Comuni[[#This Row],[Popolazione2011]]&gt;300000,"MAGGIORE")</f>
        <v>0</v>
      </c>
      <c r="H540">
        <f>100*Comuni[[#This Row],[Popolazione2011]]/(SUMIFS($D$2:$D$7916,$B$2:$B$7916,"Piemonte"))</f>
        <v>2.1311134311476207E-3</v>
      </c>
      <c r="I540" s="1" t="str">
        <f>_xlfn.XLOOKUP(Comuni[[#This Row],[Regione]],Ripartizione_geografica[Regione],Ripartizione_geografica[Ripartizione geografica],,0)</f>
        <v>Nord-ovest</v>
      </c>
      <c r="J540" s="1">
        <f>_xlfn.XLOOKUP(Comuni[[#This Row],[Regione]],Table_0[Regione],Table_0[Totale contagiati],,0)</f>
        <v>1792955</v>
      </c>
      <c r="K540" s="1">
        <f>_xlfn.XLOOKUP(Comuni[[#This Row],[Regione]],Table_0[Regione],Table_0[Guariti],,0)</f>
        <v>1725727</v>
      </c>
      <c r="L540" s="1">
        <f>_xlfn.XLOOKUP(Comuni[[#This Row],[Regione]],Table_0[Regione],Table_0[Deceduti],,0)</f>
        <v>13899</v>
      </c>
    </row>
    <row r="541" spans="1:12" x14ac:dyDescent="0.25">
      <c r="A541" s="1" t="s">
        <v>548</v>
      </c>
      <c r="B541" s="1" t="s">
        <v>8</v>
      </c>
      <c r="C541" s="1" t="s">
        <v>490</v>
      </c>
      <c r="D541">
        <v>6817</v>
      </c>
      <c r="E541">
        <f>100*Comuni[[#This Row],[Popolazione2011]]/$D$7916</f>
        <v>1.1894512061972205E-2</v>
      </c>
      <c r="F541">
        <f>100*Comuni[[#This Row],[Popolazione2011]]/(SUMIFS($D$2:$D$7916,$B$2:$B$7916,"Piemonte"))</f>
        <v>0.15621290602293902</v>
      </c>
      <c r="G541" t="b">
        <f>IF(Comuni[[#This Row],[Popolazione2011]]&gt;300000,"MAGGIORE")</f>
        <v>0</v>
      </c>
      <c r="H541">
        <f>100*Comuni[[#This Row],[Popolazione2011]]/(SUMIFS($D$2:$D$7916,$B$2:$B$7916,"Piemonte"))</f>
        <v>0.15621290602293902</v>
      </c>
      <c r="I541" s="1" t="str">
        <f>_xlfn.XLOOKUP(Comuni[[#This Row],[Regione]],Ripartizione_geografica[Regione],Ripartizione_geografica[Ripartizione geografica],,0)</f>
        <v>Nord-ovest</v>
      </c>
      <c r="J541" s="1">
        <f>_xlfn.XLOOKUP(Comuni[[#This Row],[Regione]],Table_0[Regione],Table_0[Totale contagiati],,0)</f>
        <v>1792955</v>
      </c>
      <c r="K541" s="1">
        <f>_xlfn.XLOOKUP(Comuni[[#This Row],[Regione]],Table_0[Regione],Table_0[Guariti],,0)</f>
        <v>1725727</v>
      </c>
      <c r="L541" s="1">
        <f>_xlfn.XLOOKUP(Comuni[[#This Row],[Regione]],Table_0[Regione],Table_0[Deceduti],,0)</f>
        <v>13899</v>
      </c>
    </row>
    <row r="542" spans="1:12" x14ac:dyDescent="0.25">
      <c r="A542" s="1" t="s">
        <v>549</v>
      </c>
      <c r="B542" s="1" t="s">
        <v>8</v>
      </c>
      <c r="C542" s="1" t="s">
        <v>490</v>
      </c>
      <c r="D542">
        <v>2115</v>
      </c>
      <c r="E542">
        <f>100*Comuni[[#This Row],[Popolazione2011]]/$D$7916</f>
        <v>3.6903172966218593E-3</v>
      </c>
      <c r="F542">
        <f>100*Comuni[[#This Row],[Popolazione2011]]/(SUMIFS($D$2:$D$7916,$B$2:$B$7916,"Piemonte"))</f>
        <v>4.8465644159970081E-2</v>
      </c>
      <c r="G542" t="b">
        <f>IF(Comuni[[#This Row],[Popolazione2011]]&gt;300000,"MAGGIORE")</f>
        <v>0</v>
      </c>
      <c r="H542">
        <f>100*Comuni[[#This Row],[Popolazione2011]]/(SUMIFS($D$2:$D$7916,$B$2:$B$7916,"Piemonte"))</f>
        <v>4.8465644159970081E-2</v>
      </c>
      <c r="I542" s="1" t="str">
        <f>_xlfn.XLOOKUP(Comuni[[#This Row],[Regione]],Ripartizione_geografica[Regione],Ripartizione_geografica[Ripartizione geografica],,0)</f>
        <v>Nord-ovest</v>
      </c>
      <c r="J542" s="1">
        <f>_xlfn.XLOOKUP(Comuni[[#This Row],[Regione]],Table_0[Regione],Table_0[Totale contagiati],,0)</f>
        <v>1792955</v>
      </c>
      <c r="K542" s="1">
        <f>_xlfn.XLOOKUP(Comuni[[#This Row],[Regione]],Table_0[Regione],Table_0[Guariti],,0)</f>
        <v>1725727</v>
      </c>
      <c r="L542" s="1">
        <f>_xlfn.XLOOKUP(Comuni[[#This Row],[Regione]],Table_0[Regione],Table_0[Deceduti],,0)</f>
        <v>13899</v>
      </c>
    </row>
    <row r="543" spans="1:12" x14ac:dyDescent="0.25">
      <c r="A543" s="1" t="s">
        <v>550</v>
      </c>
      <c r="B543" s="1" t="s">
        <v>8</v>
      </c>
      <c r="C543" s="1" t="s">
        <v>490</v>
      </c>
      <c r="D543">
        <v>455</v>
      </c>
      <c r="E543">
        <f>100*Comuni[[#This Row],[Popolazione2011]]/$D$7916</f>
        <v>7.9389804726380422E-4</v>
      </c>
      <c r="F543">
        <f>100*Comuni[[#This Row],[Popolazione2011]]/(SUMIFS($D$2:$D$7916,$B$2:$B$7916,"Piemonte"))</f>
        <v>1.0426415173894274E-2</v>
      </c>
      <c r="G543" t="b">
        <f>IF(Comuni[[#This Row],[Popolazione2011]]&gt;300000,"MAGGIORE")</f>
        <v>0</v>
      </c>
      <c r="H543">
        <f>100*Comuni[[#This Row],[Popolazione2011]]/(SUMIFS($D$2:$D$7916,$B$2:$B$7916,"Piemonte"))</f>
        <v>1.0426415173894274E-2</v>
      </c>
      <c r="I543" s="1" t="str">
        <f>_xlfn.XLOOKUP(Comuni[[#This Row],[Regione]],Ripartizione_geografica[Regione],Ripartizione_geografica[Ripartizione geografica],,0)</f>
        <v>Nord-ovest</v>
      </c>
      <c r="J543" s="1">
        <f>_xlfn.XLOOKUP(Comuni[[#This Row],[Regione]],Table_0[Regione],Table_0[Totale contagiati],,0)</f>
        <v>1792955</v>
      </c>
      <c r="K543" s="1">
        <f>_xlfn.XLOOKUP(Comuni[[#This Row],[Regione]],Table_0[Regione],Table_0[Guariti],,0)</f>
        <v>1725727</v>
      </c>
      <c r="L543" s="1">
        <f>_xlfn.XLOOKUP(Comuni[[#This Row],[Regione]],Table_0[Regione],Table_0[Deceduti],,0)</f>
        <v>13899</v>
      </c>
    </row>
    <row r="544" spans="1:12" x14ac:dyDescent="0.25">
      <c r="A544" s="1" t="s">
        <v>551</v>
      </c>
      <c r="B544" s="1" t="s">
        <v>8</v>
      </c>
      <c r="C544" s="1" t="s">
        <v>490</v>
      </c>
      <c r="D544">
        <v>4804</v>
      </c>
      <c r="E544">
        <f>100*Comuni[[#This Row],[Popolazione2011]]/$D$7916</f>
        <v>8.382167514407287E-3</v>
      </c>
      <c r="F544">
        <f>100*Comuni[[#This Row],[Popolazione2011]]/(SUMIFS($D$2:$D$7916,$B$2:$B$7916,"Piemonte"))</f>
        <v>0.11008461207777602</v>
      </c>
      <c r="G544" t="b">
        <f>IF(Comuni[[#This Row],[Popolazione2011]]&gt;300000,"MAGGIORE")</f>
        <v>0</v>
      </c>
      <c r="H544">
        <f>100*Comuni[[#This Row],[Popolazione2011]]/(SUMIFS($D$2:$D$7916,$B$2:$B$7916,"Piemonte"))</f>
        <v>0.11008461207777602</v>
      </c>
      <c r="I544" s="1" t="str">
        <f>_xlfn.XLOOKUP(Comuni[[#This Row],[Regione]],Ripartizione_geografica[Regione],Ripartizione_geografica[Ripartizione geografica],,0)</f>
        <v>Nord-ovest</v>
      </c>
      <c r="J544" s="1">
        <f>_xlfn.XLOOKUP(Comuni[[#This Row],[Regione]],Table_0[Regione],Table_0[Totale contagiati],,0)</f>
        <v>1792955</v>
      </c>
      <c r="K544" s="1">
        <f>_xlfn.XLOOKUP(Comuni[[#This Row],[Regione]],Table_0[Regione],Table_0[Guariti],,0)</f>
        <v>1725727</v>
      </c>
      <c r="L544" s="1">
        <f>_xlfn.XLOOKUP(Comuni[[#This Row],[Regione]],Table_0[Regione],Table_0[Deceduti],,0)</f>
        <v>13899</v>
      </c>
    </row>
    <row r="545" spans="1:12" x14ac:dyDescent="0.25">
      <c r="A545" s="1" t="s">
        <v>552</v>
      </c>
      <c r="B545" s="1" t="s">
        <v>8</v>
      </c>
      <c r="C545" s="1" t="s">
        <v>490</v>
      </c>
      <c r="D545">
        <v>2162</v>
      </c>
      <c r="E545">
        <f>100*Comuni[[#This Row],[Popolazione2011]]/$D$7916</f>
        <v>3.7723243476579004E-3</v>
      </c>
      <c r="F545">
        <f>100*Comuni[[#This Row],[Popolazione2011]]/(SUMIFS($D$2:$D$7916,$B$2:$B$7916,"Piemonte"))</f>
        <v>4.9542658474636084E-2</v>
      </c>
      <c r="G545" t="b">
        <f>IF(Comuni[[#This Row],[Popolazione2011]]&gt;300000,"MAGGIORE")</f>
        <v>0</v>
      </c>
      <c r="H545">
        <f>100*Comuni[[#This Row],[Popolazione2011]]/(SUMIFS($D$2:$D$7916,$B$2:$B$7916,"Piemonte"))</f>
        <v>4.9542658474636084E-2</v>
      </c>
      <c r="I545" s="1" t="str">
        <f>_xlfn.XLOOKUP(Comuni[[#This Row],[Regione]],Ripartizione_geografica[Regione],Ripartizione_geografica[Ripartizione geografica],,0)</f>
        <v>Nord-ovest</v>
      </c>
      <c r="J545" s="1">
        <f>_xlfn.XLOOKUP(Comuni[[#This Row],[Regione]],Table_0[Regione],Table_0[Totale contagiati],,0)</f>
        <v>1792955</v>
      </c>
      <c r="K545" s="1">
        <f>_xlfn.XLOOKUP(Comuni[[#This Row],[Regione]],Table_0[Regione],Table_0[Guariti],,0)</f>
        <v>1725727</v>
      </c>
      <c r="L545" s="1">
        <f>_xlfn.XLOOKUP(Comuni[[#This Row],[Regione]],Table_0[Regione],Table_0[Deceduti],,0)</f>
        <v>13899</v>
      </c>
    </row>
    <row r="546" spans="1:12" x14ac:dyDescent="0.25">
      <c r="A546" s="1" t="s">
        <v>553</v>
      </c>
      <c r="B546" s="1" t="s">
        <v>8</v>
      </c>
      <c r="C546" s="1" t="s">
        <v>490</v>
      </c>
      <c r="D546">
        <v>5757</v>
      </c>
      <c r="E546">
        <f>100*Comuni[[#This Row],[Popolazione2011]]/$D$7916</f>
        <v>1.0044991336478508E-2</v>
      </c>
      <c r="F546">
        <f>100*Comuni[[#This Row],[Popolazione2011]]/(SUMIFS($D$2:$D$7916,$B$2:$B$7916,"Piemonte"))</f>
        <v>0.13192279594749304</v>
      </c>
      <c r="G546" t="b">
        <f>IF(Comuni[[#This Row],[Popolazione2011]]&gt;300000,"MAGGIORE")</f>
        <v>0</v>
      </c>
      <c r="H546">
        <f>100*Comuni[[#This Row],[Popolazione2011]]/(SUMIFS($D$2:$D$7916,$B$2:$B$7916,"Piemonte"))</f>
        <v>0.13192279594749304</v>
      </c>
      <c r="I546" s="1" t="str">
        <f>_xlfn.XLOOKUP(Comuni[[#This Row],[Regione]],Ripartizione_geografica[Regione],Ripartizione_geografica[Ripartizione geografica],,0)</f>
        <v>Nord-ovest</v>
      </c>
      <c r="J546" s="1">
        <f>_xlfn.XLOOKUP(Comuni[[#This Row],[Regione]],Table_0[Regione],Table_0[Totale contagiati],,0)</f>
        <v>1792955</v>
      </c>
      <c r="K546" s="1">
        <f>_xlfn.XLOOKUP(Comuni[[#This Row],[Regione]],Table_0[Regione],Table_0[Guariti],,0)</f>
        <v>1725727</v>
      </c>
      <c r="L546" s="1">
        <f>_xlfn.XLOOKUP(Comuni[[#This Row],[Regione]],Table_0[Regione],Table_0[Deceduti],,0)</f>
        <v>13899</v>
      </c>
    </row>
    <row r="547" spans="1:12" x14ac:dyDescent="0.25">
      <c r="A547" s="1" t="s">
        <v>554</v>
      </c>
      <c r="B547" s="1" t="s">
        <v>8</v>
      </c>
      <c r="C547" s="1" t="s">
        <v>490</v>
      </c>
      <c r="D547">
        <v>8652</v>
      </c>
      <c r="E547">
        <f>100*Comuni[[#This Row],[Popolazione2011]]/$D$7916</f>
        <v>1.5096276714124031E-2</v>
      </c>
      <c r="F547">
        <f>100*Comuni[[#This Row],[Popolazione2011]]/(SUMIFS($D$2:$D$7916,$B$2:$B$7916,"Piemonte"))</f>
        <v>0.19826229469128187</v>
      </c>
      <c r="G547" t="b">
        <f>IF(Comuni[[#This Row],[Popolazione2011]]&gt;300000,"MAGGIORE")</f>
        <v>0</v>
      </c>
      <c r="H547">
        <f>100*Comuni[[#This Row],[Popolazione2011]]/(SUMIFS($D$2:$D$7916,$B$2:$B$7916,"Piemonte"))</f>
        <v>0.19826229469128187</v>
      </c>
      <c r="I547" s="1" t="str">
        <f>_xlfn.XLOOKUP(Comuni[[#This Row],[Regione]],Ripartizione_geografica[Regione],Ripartizione_geografica[Ripartizione geografica],,0)</f>
        <v>Nord-ovest</v>
      </c>
      <c r="J547" s="1">
        <f>_xlfn.XLOOKUP(Comuni[[#This Row],[Regione]],Table_0[Regione],Table_0[Totale contagiati],,0)</f>
        <v>1792955</v>
      </c>
      <c r="K547" s="1">
        <f>_xlfn.XLOOKUP(Comuni[[#This Row],[Regione]],Table_0[Regione],Table_0[Guariti],,0)</f>
        <v>1725727</v>
      </c>
      <c r="L547" s="1">
        <f>_xlfn.XLOOKUP(Comuni[[#This Row],[Regione]],Table_0[Regione],Table_0[Deceduti],,0)</f>
        <v>13899</v>
      </c>
    </row>
    <row r="548" spans="1:12" x14ac:dyDescent="0.25">
      <c r="A548" s="1" t="s">
        <v>555</v>
      </c>
      <c r="B548" s="1" t="s">
        <v>8</v>
      </c>
      <c r="C548" s="1" t="s">
        <v>490</v>
      </c>
      <c r="D548">
        <v>3730</v>
      </c>
      <c r="E548">
        <f>100*Comuni[[#This Row],[Popolazione2011]]/$D$7916</f>
        <v>6.5082191566900871E-3</v>
      </c>
      <c r="F548">
        <f>100*Comuni[[#This Row],[Popolazione2011]]/(SUMIFS($D$2:$D$7916,$B$2:$B$7916,"Piemonte"))</f>
        <v>8.5473689227748659E-2</v>
      </c>
      <c r="G548" t="b">
        <f>IF(Comuni[[#This Row],[Popolazione2011]]&gt;300000,"MAGGIORE")</f>
        <v>0</v>
      </c>
      <c r="H548">
        <f>100*Comuni[[#This Row],[Popolazione2011]]/(SUMIFS($D$2:$D$7916,$B$2:$B$7916,"Piemonte"))</f>
        <v>8.5473689227748659E-2</v>
      </c>
      <c r="I548" s="1" t="str">
        <f>_xlfn.XLOOKUP(Comuni[[#This Row],[Regione]],Ripartizione_geografica[Regione],Ripartizione_geografica[Ripartizione geografica],,0)</f>
        <v>Nord-ovest</v>
      </c>
      <c r="J548" s="1">
        <f>_xlfn.XLOOKUP(Comuni[[#This Row],[Regione]],Table_0[Regione],Table_0[Totale contagiati],,0)</f>
        <v>1792955</v>
      </c>
      <c r="K548" s="1">
        <f>_xlfn.XLOOKUP(Comuni[[#This Row],[Regione]],Table_0[Regione],Table_0[Guariti],,0)</f>
        <v>1725727</v>
      </c>
      <c r="L548" s="1">
        <f>_xlfn.XLOOKUP(Comuni[[#This Row],[Regione]],Table_0[Regione],Table_0[Deceduti],,0)</f>
        <v>13899</v>
      </c>
    </row>
    <row r="549" spans="1:12" x14ac:dyDescent="0.25">
      <c r="A549" s="1" t="s">
        <v>556</v>
      </c>
      <c r="B549" s="1" t="s">
        <v>8</v>
      </c>
      <c r="C549" s="1" t="s">
        <v>490</v>
      </c>
      <c r="D549">
        <v>196</v>
      </c>
      <c r="E549">
        <f>100*Comuni[[#This Row],[Popolazione2011]]/$D$7916</f>
        <v>3.4198685112902334E-4</v>
      </c>
      <c r="F549">
        <f>100*Comuni[[#This Row],[Popolazione2011]]/(SUMIFS($D$2:$D$7916,$B$2:$B$7916,"Piemonte"))</f>
        <v>4.491378844139071E-3</v>
      </c>
      <c r="G549" t="b">
        <f>IF(Comuni[[#This Row],[Popolazione2011]]&gt;300000,"MAGGIORE")</f>
        <v>0</v>
      </c>
      <c r="H549">
        <f>100*Comuni[[#This Row],[Popolazione2011]]/(SUMIFS($D$2:$D$7916,$B$2:$B$7916,"Piemonte"))</f>
        <v>4.491378844139071E-3</v>
      </c>
      <c r="I549" s="1" t="str">
        <f>_xlfn.XLOOKUP(Comuni[[#This Row],[Regione]],Ripartizione_geografica[Regione],Ripartizione_geografica[Ripartizione geografica],,0)</f>
        <v>Nord-ovest</v>
      </c>
      <c r="J549" s="1">
        <f>_xlfn.XLOOKUP(Comuni[[#This Row],[Regione]],Table_0[Regione],Table_0[Totale contagiati],,0)</f>
        <v>1792955</v>
      </c>
      <c r="K549" s="1">
        <f>_xlfn.XLOOKUP(Comuni[[#This Row],[Regione]],Table_0[Regione],Table_0[Guariti],,0)</f>
        <v>1725727</v>
      </c>
      <c r="L549" s="1">
        <f>_xlfn.XLOOKUP(Comuni[[#This Row],[Regione]],Table_0[Regione],Table_0[Deceduti],,0)</f>
        <v>13899</v>
      </c>
    </row>
    <row r="550" spans="1:12" x14ac:dyDescent="0.25">
      <c r="A550" s="1" t="s">
        <v>557</v>
      </c>
      <c r="B550" s="1" t="s">
        <v>8</v>
      </c>
      <c r="C550" s="1" t="s">
        <v>490</v>
      </c>
      <c r="D550">
        <v>82</v>
      </c>
      <c r="E550">
        <f>100*Comuni[[#This Row],[Popolazione2011]]/$D$7916</f>
        <v>1.4307613159479548E-4</v>
      </c>
      <c r="F550">
        <f>100*Comuni[[#This Row],[Popolazione2011]]/(SUMIFS($D$2:$D$7916,$B$2:$B$7916,"Piemonte"))</f>
        <v>1.8790462511194075E-3</v>
      </c>
      <c r="G550" t="b">
        <f>IF(Comuni[[#This Row],[Popolazione2011]]&gt;300000,"MAGGIORE")</f>
        <v>0</v>
      </c>
      <c r="H550">
        <f>100*Comuni[[#This Row],[Popolazione2011]]/(SUMIFS($D$2:$D$7916,$B$2:$B$7916,"Piemonte"))</f>
        <v>1.8790462511194075E-3</v>
      </c>
      <c r="I550" s="1" t="str">
        <f>_xlfn.XLOOKUP(Comuni[[#This Row],[Regione]],Ripartizione_geografica[Regione],Ripartizione_geografica[Ripartizione geografica],,0)</f>
        <v>Nord-ovest</v>
      </c>
      <c r="J550" s="1">
        <f>_xlfn.XLOOKUP(Comuni[[#This Row],[Regione]],Table_0[Regione],Table_0[Totale contagiati],,0)</f>
        <v>1792955</v>
      </c>
      <c r="K550" s="1">
        <f>_xlfn.XLOOKUP(Comuni[[#This Row],[Regione]],Table_0[Regione],Table_0[Guariti],,0)</f>
        <v>1725727</v>
      </c>
      <c r="L550" s="1">
        <f>_xlfn.XLOOKUP(Comuni[[#This Row],[Regione]],Table_0[Regione],Table_0[Deceduti],,0)</f>
        <v>13899</v>
      </c>
    </row>
    <row r="551" spans="1:12" x14ac:dyDescent="0.25">
      <c r="A551" s="1" t="s">
        <v>558</v>
      </c>
      <c r="B551" s="1" t="s">
        <v>8</v>
      </c>
      <c r="C551" s="1" t="s">
        <v>490</v>
      </c>
      <c r="D551">
        <v>900</v>
      </c>
      <c r="E551">
        <f>100*Comuni[[#This Row],[Popolazione2011]]/$D$7916</f>
        <v>1.5703477857965358E-3</v>
      </c>
      <c r="F551">
        <f>100*Comuni[[#This Row],[Popolazione2011]]/(SUMIFS($D$2:$D$7916,$B$2:$B$7916,"Piemonte"))</f>
        <v>2.0623678365944715E-2</v>
      </c>
      <c r="G551" t="b">
        <f>IF(Comuni[[#This Row],[Popolazione2011]]&gt;300000,"MAGGIORE")</f>
        <v>0</v>
      </c>
      <c r="H551">
        <f>100*Comuni[[#This Row],[Popolazione2011]]/(SUMIFS($D$2:$D$7916,$B$2:$B$7916,"Piemonte"))</f>
        <v>2.0623678365944715E-2</v>
      </c>
      <c r="I551" s="1" t="str">
        <f>_xlfn.XLOOKUP(Comuni[[#This Row],[Regione]],Ripartizione_geografica[Regione],Ripartizione_geografica[Ripartizione geografica],,0)</f>
        <v>Nord-ovest</v>
      </c>
      <c r="J551" s="1">
        <f>_xlfn.XLOOKUP(Comuni[[#This Row],[Regione]],Table_0[Regione],Table_0[Totale contagiati],,0)</f>
        <v>1792955</v>
      </c>
      <c r="K551" s="1">
        <f>_xlfn.XLOOKUP(Comuni[[#This Row],[Regione]],Table_0[Regione],Table_0[Guariti],,0)</f>
        <v>1725727</v>
      </c>
      <c r="L551" s="1">
        <f>_xlfn.XLOOKUP(Comuni[[#This Row],[Regione]],Table_0[Regione],Table_0[Deceduti],,0)</f>
        <v>13899</v>
      </c>
    </row>
    <row r="552" spans="1:12" x14ac:dyDescent="0.25">
      <c r="A552" s="1" t="s">
        <v>559</v>
      </c>
      <c r="B552" s="1" t="s">
        <v>8</v>
      </c>
      <c r="C552" s="1" t="s">
        <v>490</v>
      </c>
      <c r="D552">
        <v>2037</v>
      </c>
      <c r="E552">
        <f>100*Comuni[[#This Row],[Popolazione2011]]/$D$7916</f>
        <v>3.5542204885194925E-3</v>
      </c>
      <c r="F552">
        <f>100*Comuni[[#This Row],[Popolazione2011]]/(SUMIFS($D$2:$D$7916,$B$2:$B$7916,"Piemonte"))</f>
        <v>4.6678258701588204E-2</v>
      </c>
      <c r="G552" t="b">
        <f>IF(Comuni[[#This Row],[Popolazione2011]]&gt;300000,"MAGGIORE")</f>
        <v>0</v>
      </c>
      <c r="H552">
        <f>100*Comuni[[#This Row],[Popolazione2011]]/(SUMIFS($D$2:$D$7916,$B$2:$B$7916,"Piemonte"))</f>
        <v>4.6678258701588204E-2</v>
      </c>
      <c r="I552" s="1" t="str">
        <f>_xlfn.XLOOKUP(Comuni[[#This Row],[Regione]],Ripartizione_geografica[Regione],Ripartizione_geografica[Ripartizione geografica],,0)</f>
        <v>Nord-ovest</v>
      </c>
      <c r="J552" s="1">
        <f>_xlfn.XLOOKUP(Comuni[[#This Row],[Regione]],Table_0[Regione],Table_0[Totale contagiati],,0)</f>
        <v>1792955</v>
      </c>
      <c r="K552" s="1">
        <f>_xlfn.XLOOKUP(Comuni[[#This Row],[Regione]],Table_0[Regione],Table_0[Guariti],,0)</f>
        <v>1725727</v>
      </c>
      <c r="L552" s="1">
        <f>_xlfn.XLOOKUP(Comuni[[#This Row],[Regione]],Table_0[Regione],Table_0[Deceduti],,0)</f>
        <v>13899</v>
      </c>
    </row>
    <row r="553" spans="1:12" x14ac:dyDescent="0.25">
      <c r="A553" s="1" t="s">
        <v>560</v>
      </c>
      <c r="B553" s="1" t="s">
        <v>8</v>
      </c>
      <c r="C553" s="1" t="s">
        <v>490</v>
      </c>
      <c r="D553">
        <v>2388</v>
      </c>
      <c r="E553">
        <f>100*Comuni[[#This Row],[Popolazione2011]]/$D$7916</f>
        <v>4.166656124980142E-3</v>
      </c>
      <c r="F553">
        <f>100*Comuni[[#This Row],[Popolazione2011]]/(SUMIFS($D$2:$D$7916,$B$2:$B$7916,"Piemonte"))</f>
        <v>5.4721493264306649E-2</v>
      </c>
      <c r="G553" t="b">
        <f>IF(Comuni[[#This Row],[Popolazione2011]]&gt;300000,"MAGGIORE")</f>
        <v>0</v>
      </c>
      <c r="H553">
        <f>100*Comuni[[#This Row],[Popolazione2011]]/(SUMIFS($D$2:$D$7916,$B$2:$B$7916,"Piemonte"))</f>
        <v>5.4721493264306649E-2</v>
      </c>
      <c r="I553" s="1" t="str">
        <f>_xlfn.XLOOKUP(Comuni[[#This Row],[Regione]],Ripartizione_geografica[Regione],Ripartizione_geografica[Ripartizione geografica],,0)</f>
        <v>Nord-ovest</v>
      </c>
      <c r="J553" s="1">
        <f>_xlfn.XLOOKUP(Comuni[[#This Row],[Regione]],Table_0[Regione],Table_0[Totale contagiati],,0)</f>
        <v>1792955</v>
      </c>
      <c r="K553" s="1">
        <f>_xlfn.XLOOKUP(Comuni[[#This Row],[Regione]],Table_0[Regione],Table_0[Guariti],,0)</f>
        <v>1725727</v>
      </c>
      <c r="L553" s="1">
        <f>_xlfn.XLOOKUP(Comuni[[#This Row],[Regione]],Table_0[Regione],Table_0[Deceduti],,0)</f>
        <v>13899</v>
      </c>
    </row>
    <row r="554" spans="1:12" x14ac:dyDescent="0.25">
      <c r="A554" s="1" t="s">
        <v>561</v>
      </c>
      <c r="B554" s="1" t="s">
        <v>8</v>
      </c>
      <c r="C554" s="1" t="s">
        <v>490</v>
      </c>
      <c r="D554">
        <v>1030</v>
      </c>
      <c r="E554">
        <f>100*Comuni[[#This Row],[Popolazione2011]]/$D$7916</f>
        <v>1.7971757993004798E-3</v>
      </c>
      <c r="F554">
        <f>100*Comuni[[#This Row],[Popolazione2011]]/(SUMIFS($D$2:$D$7916,$B$2:$B$7916,"Piemonte"))</f>
        <v>2.3602654129914507E-2</v>
      </c>
      <c r="G554" t="b">
        <f>IF(Comuni[[#This Row],[Popolazione2011]]&gt;300000,"MAGGIORE")</f>
        <v>0</v>
      </c>
      <c r="H554">
        <f>100*Comuni[[#This Row],[Popolazione2011]]/(SUMIFS($D$2:$D$7916,$B$2:$B$7916,"Piemonte"))</f>
        <v>2.3602654129914507E-2</v>
      </c>
      <c r="I554" s="1" t="str">
        <f>_xlfn.XLOOKUP(Comuni[[#This Row],[Regione]],Ripartizione_geografica[Regione],Ripartizione_geografica[Ripartizione geografica],,0)</f>
        <v>Nord-ovest</v>
      </c>
      <c r="J554" s="1">
        <f>_xlfn.XLOOKUP(Comuni[[#This Row],[Regione]],Table_0[Regione],Table_0[Totale contagiati],,0)</f>
        <v>1792955</v>
      </c>
      <c r="K554" s="1">
        <f>_xlfn.XLOOKUP(Comuni[[#This Row],[Regione]],Table_0[Regione],Table_0[Guariti],,0)</f>
        <v>1725727</v>
      </c>
      <c r="L554" s="1">
        <f>_xlfn.XLOOKUP(Comuni[[#This Row],[Regione]],Table_0[Regione],Table_0[Deceduti],,0)</f>
        <v>13899</v>
      </c>
    </row>
    <row r="555" spans="1:12" x14ac:dyDescent="0.25">
      <c r="A555" s="1" t="s">
        <v>562</v>
      </c>
      <c r="B555" s="1" t="s">
        <v>8</v>
      </c>
      <c r="C555" s="1" t="s">
        <v>490</v>
      </c>
      <c r="D555">
        <v>3344</v>
      </c>
      <c r="E555">
        <f>100*Comuni[[#This Row],[Popolazione2011]]/$D$7916</f>
        <v>5.8347144396706839E-3</v>
      </c>
      <c r="F555">
        <f>100*Comuni[[#This Row],[Popolazione2011]]/(SUMIFS($D$2:$D$7916,$B$2:$B$7916,"Piemonte"))</f>
        <v>7.6628422728576812E-2</v>
      </c>
      <c r="G555" t="b">
        <f>IF(Comuni[[#This Row],[Popolazione2011]]&gt;300000,"MAGGIORE")</f>
        <v>0</v>
      </c>
      <c r="H555">
        <f>100*Comuni[[#This Row],[Popolazione2011]]/(SUMIFS($D$2:$D$7916,$B$2:$B$7916,"Piemonte"))</f>
        <v>7.6628422728576812E-2</v>
      </c>
      <c r="I555" s="1" t="str">
        <f>_xlfn.XLOOKUP(Comuni[[#This Row],[Regione]],Ripartizione_geografica[Regione],Ripartizione_geografica[Ripartizione geografica],,0)</f>
        <v>Nord-ovest</v>
      </c>
      <c r="J555" s="1">
        <f>_xlfn.XLOOKUP(Comuni[[#This Row],[Regione]],Table_0[Regione],Table_0[Totale contagiati],,0)</f>
        <v>1792955</v>
      </c>
      <c r="K555" s="1">
        <f>_xlfn.XLOOKUP(Comuni[[#This Row],[Regione]],Table_0[Regione],Table_0[Guariti],,0)</f>
        <v>1725727</v>
      </c>
      <c r="L555" s="1">
        <f>_xlfn.XLOOKUP(Comuni[[#This Row],[Regione]],Table_0[Regione],Table_0[Deceduti],,0)</f>
        <v>13899</v>
      </c>
    </row>
    <row r="556" spans="1:12" x14ac:dyDescent="0.25">
      <c r="A556" s="1" t="s">
        <v>563</v>
      </c>
      <c r="B556" s="1" t="s">
        <v>8</v>
      </c>
      <c r="C556" s="1" t="s">
        <v>490</v>
      </c>
      <c r="D556">
        <v>408</v>
      </c>
      <c r="E556">
        <f>100*Comuni[[#This Row],[Popolazione2011]]/$D$7916</f>
        <v>7.118909962277629E-4</v>
      </c>
      <c r="F556">
        <f>100*Comuni[[#This Row],[Popolazione2011]]/(SUMIFS($D$2:$D$7916,$B$2:$B$7916,"Piemonte"))</f>
        <v>9.3494008592282709E-3</v>
      </c>
      <c r="G556" t="b">
        <f>IF(Comuni[[#This Row],[Popolazione2011]]&gt;300000,"MAGGIORE")</f>
        <v>0</v>
      </c>
      <c r="H556">
        <f>100*Comuni[[#This Row],[Popolazione2011]]/(SUMIFS($D$2:$D$7916,$B$2:$B$7916,"Piemonte"))</f>
        <v>9.3494008592282709E-3</v>
      </c>
      <c r="I556" s="1" t="str">
        <f>_xlfn.XLOOKUP(Comuni[[#This Row],[Regione]],Ripartizione_geografica[Regione],Ripartizione_geografica[Ripartizione geografica],,0)</f>
        <v>Nord-ovest</v>
      </c>
      <c r="J556" s="1">
        <f>_xlfn.XLOOKUP(Comuni[[#This Row],[Regione]],Table_0[Regione],Table_0[Totale contagiati],,0)</f>
        <v>1792955</v>
      </c>
      <c r="K556" s="1">
        <f>_xlfn.XLOOKUP(Comuni[[#This Row],[Regione]],Table_0[Regione],Table_0[Guariti],,0)</f>
        <v>1725727</v>
      </c>
      <c r="L556" s="1">
        <f>_xlfn.XLOOKUP(Comuni[[#This Row],[Regione]],Table_0[Regione],Table_0[Deceduti],,0)</f>
        <v>13899</v>
      </c>
    </row>
    <row r="557" spans="1:12" x14ac:dyDescent="0.25">
      <c r="A557" s="1" t="s">
        <v>564</v>
      </c>
      <c r="B557" s="1" t="s">
        <v>8</v>
      </c>
      <c r="C557" s="1" t="s">
        <v>490</v>
      </c>
      <c r="D557">
        <v>172</v>
      </c>
      <c r="E557">
        <f>100*Comuni[[#This Row],[Popolazione2011]]/$D$7916</f>
        <v>3.0011091017444907E-4</v>
      </c>
      <c r="F557">
        <f>100*Comuni[[#This Row],[Popolazione2011]]/(SUMIFS($D$2:$D$7916,$B$2:$B$7916,"Piemonte"))</f>
        <v>3.9414140877138794E-3</v>
      </c>
      <c r="G557" t="b">
        <f>IF(Comuni[[#This Row],[Popolazione2011]]&gt;300000,"MAGGIORE")</f>
        <v>0</v>
      </c>
      <c r="H557">
        <f>100*Comuni[[#This Row],[Popolazione2011]]/(SUMIFS($D$2:$D$7916,$B$2:$B$7916,"Piemonte"))</f>
        <v>3.9414140877138794E-3</v>
      </c>
      <c r="I557" s="1" t="str">
        <f>_xlfn.XLOOKUP(Comuni[[#This Row],[Regione]],Ripartizione_geografica[Regione],Ripartizione_geografica[Ripartizione geografica],,0)</f>
        <v>Nord-ovest</v>
      </c>
      <c r="J557" s="1">
        <f>_xlfn.XLOOKUP(Comuni[[#This Row],[Regione]],Table_0[Regione],Table_0[Totale contagiati],,0)</f>
        <v>1792955</v>
      </c>
      <c r="K557" s="1">
        <f>_xlfn.XLOOKUP(Comuni[[#This Row],[Regione]],Table_0[Regione],Table_0[Guariti],,0)</f>
        <v>1725727</v>
      </c>
      <c r="L557" s="1">
        <f>_xlfn.XLOOKUP(Comuni[[#This Row],[Regione]],Table_0[Regione],Table_0[Deceduti],,0)</f>
        <v>13899</v>
      </c>
    </row>
    <row r="558" spans="1:12" x14ac:dyDescent="0.25">
      <c r="A558" s="1" t="s">
        <v>565</v>
      </c>
      <c r="B558" s="1" t="s">
        <v>8</v>
      </c>
      <c r="C558" s="1" t="s">
        <v>490</v>
      </c>
      <c r="D558">
        <v>55013</v>
      </c>
      <c r="E558">
        <f>100*Comuni[[#This Row],[Popolazione2011]]/$D$7916</f>
        <v>9.5988380822249808E-2</v>
      </c>
      <c r="F558">
        <f>100*Comuni[[#This Row],[Popolazione2011]]/(SUMIFS($D$2:$D$7916,$B$2:$B$7916,"Piemonte"))</f>
        <v>1.2606337977174629</v>
      </c>
      <c r="G558" t="b">
        <f>IF(Comuni[[#This Row],[Popolazione2011]]&gt;300000,"MAGGIORE")</f>
        <v>0</v>
      </c>
      <c r="H558">
        <f>100*Comuni[[#This Row],[Popolazione2011]]/(SUMIFS($D$2:$D$7916,$B$2:$B$7916,"Piemonte"))</f>
        <v>1.2606337977174629</v>
      </c>
      <c r="I558" s="1" t="str">
        <f>_xlfn.XLOOKUP(Comuni[[#This Row],[Regione]],Ripartizione_geografica[Regione],Ripartizione_geografica[Ripartizione geografica],,0)</f>
        <v>Nord-ovest</v>
      </c>
      <c r="J558" s="1">
        <f>_xlfn.XLOOKUP(Comuni[[#This Row],[Regione]],Table_0[Regione],Table_0[Totale contagiati],,0)</f>
        <v>1792955</v>
      </c>
      <c r="K558" s="1">
        <f>_xlfn.XLOOKUP(Comuni[[#This Row],[Regione]],Table_0[Regione],Table_0[Guariti],,0)</f>
        <v>1725727</v>
      </c>
      <c r="L558" s="1">
        <f>_xlfn.XLOOKUP(Comuni[[#This Row],[Regione]],Table_0[Regione],Table_0[Deceduti],,0)</f>
        <v>13899</v>
      </c>
    </row>
    <row r="559" spans="1:12" x14ac:dyDescent="0.25">
      <c r="A559" s="1" t="s">
        <v>566</v>
      </c>
      <c r="B559" s="1" t="s">
        <v>8</v>
      </c>
      <c r="C559" s="1" t="s">
        <v>490</v>
      </c>
      <c r="D559">
        <v>2059</v>
      </c>
      <c r="E559">
        <f>100*Comuni[[#This Row],[Popolazione2011]]/$D$7916</f>
        <v>3.5926067677278526E-3</v>
      </c>
      <c r="F559">
        <f>100*Comuni[[#This Row],[Popolazione2011]]/(SUMIFS($D$2:$D$7916,$B$2:$B$7916,"Piemonte"))</f>
        <v>4.718239306164463E-2</v>
      </c>
      <c r="G559" t="b">
        <f>IF(Comuni[[#This Row],[Popolazione2011]]&gt;300000,"MAGGIORE")</f>
        <v>0</v>
      </c>
      <c r="H559">
        <f>100*Comuni[[#This Row],[Popolazione2011]]/(SUMIFS($D$2:$D$7916,$B$2:$B$7916,"Piemonte"))</f>
        <v>4.718239306164463E-2</v>
      </c>
      <c r="I559" s="1" t="str">
        <f>_xlfn.XLOOKUP(Comuni[[#This Row],[Regione]],Ripartizione_geografica[Regione],Ripartizione_geografica[Ripartizione geografica],,0)</f>
        <v>Nord-ovest</v>
      </c>
      <c r="J559" s="1">
        <f>_xlfn.XLOOKUP(Comuni[[#This Row],[Regione]],Table_0[Regione],Table_0[Totale contagiati],,0)</f>
        <v>1792955</v>
      </c>
      <c r="K559" s="1">
        <f>_xlfn.XLOOKUP(Comuni[[#This Row],[Regione]],Table_0[Regione],Table_0[Guariti],,0)</f>
        <v>1725727</v>
      </c>
      <c r="L559" s="1">
        <f>_xlfn.XLOOKUP(Comuni[[#This Row],[Regione]],Table_0[Regione],Table_0[Deceduti],,0)</f>
        <v>13899</v>
      </c>
    </row>
    <row r="560" spans="1:12" x14ac:dyDescent="0.25">
      <c r="A560" s="1" t="s">
        <v>567</v>
      </c>
      <c r="B560" s="1" t="s">
        <v>8</v>
      </c>
      <c r="C560" s="1" t="s">
        <v>490</v>
      </c>
      <c r="D560">
        <v>3451</v>
      </c>
      <c r="E560">
        <f>100*Comuni[[#This Row],[Popolazione2011]]/$D$7916</f>
        <v>6.0214113430931615E-3</v>
      </c>
      <c r="F560">
        <f>100*Comuni[[#This Row],[Popolazione2011]]/(SUMIFS($D$2:$D$7916,$B$2:$B$7916,"Piemonte"))</f>
        <v>7.9080348934305794E-2</v>
      </c>
      <c r="G560" t="b">
        <f>IF(Comuni[[#This Row],[Popolazione2011]]&gt;300000,"MAGGIORE")</f>
        <v>0</v>
      </c>
      <c r="H560">
        <f>100*Comuni[[#This Row],[Popolazione2011]]/(SUMIFS($D$2:$D$7916,$B$2:$B$7916,"Piemonte"))</f>
        <v>7.9080348934305794E-2</v>
      </c>
      <c r="I560" s="1" t="str">
        <f>_xlfn.XLOOKUP(Comuni[[#This Row],[Regione]],Ripartizione_geografica[Regione],Ripartizione_geografica[Ripartizione geografica],,0)</f>
        <v>Nord-ovest</v>
      </c>
      <c r="J560" s="1">
        <f>_xlfn.XLOOKUP(Comuni[[#This Row],[Regione]],Table_0[Regione],Table_0[Totale contagiati],,0)</f>
        <v>1792955</v>
      </c>
      <c r="K560" s="1">
        <f>_xlfn.XLOOKUP(Comuni[[#This Row],[Regione]],Table_0[Regione],Table_0[Guariti],,0)</f>
        <v>1725727</v>
      </c>
      <c r="L560" s="1">
        <f>_xlfn.XLOOKUP(Comuni[[#This Row],[Regione]],Table_0[Regione],Table_0[Deceduti],,0)</f>
        <v>13899</v>
      </c>
    </row>
    <row r="561" spans="1:12" x14ac:dyDescent="0.25">
      <c r="A561" s="1" t="s">
        <v>568</v>
      </c>
      <c r="B561" s="1" t="s">
        <v>8</v>
      </c>
      <c r="C561" s="1" t="s">
        <v>490</v>
      </c>
      <c r="D561">
        <v>4805</v>
      </c>
      <c r="E561">
        <f>100*Comuni[[#This Row],[Popolazione2011]]/$D$7916</f>
        <v>8.3839123452803931E-3</v>
      </c>
      <c r="F561">
        <f>100*Comuni[[#This Row],[Popolazione2011]]/(SUMIFS($D$2:$D$7916,$B$2:$B$7916,"Piemonte"))</f>
        <v>0.1101075272759604</v>
      </c>
      <c r="G561" t="b">
        <f>IF(Comuni[[#This Row],[Popolazione2011]]&gt;300000,"MAGGIORE")</f>
        <v>0</v>
      </c>
      <c r="H561">
        <f>100*Comuni[[#This Row],[Popolazione2011]]/(SUMIFS($D$2:$D$7916,$B$2:$B$7916,"Piemonte"))</f>
        <v>0.1101075272759604</v>
      </c>
      <c r="I561" s="1" t="str">
        <f>_xlfn.XLOOKUP(Comuni[[#This Row],[Regione]],Ripartizione_geografica[Regione],Ripartizione_geografica[Ripartizione geografica],,0)</f>
        <v>Nord-ovest</v>
      </c>
      <c r="J561" s="1">
        <f>_xlfn.XLOOKUP(Comuni[[#This Row],[Regione]],Table_0[Regione],Table_0[Totale contagiati],,0)</f>
        <v>1792955</v>
      </c>
      <c r="K561" s="1">
        <f>_xlfn.XLOOKUP(Comuni[[#This Row],[Regione]],Table_0[Regione],Table_0[Guariti],,0)</f>
        <v>1725727</v>
      </c>
      <c r="L561" s="1">
        <f>_xlfn.XLOOKUP(Comuni[[#This Row],[Regione]],Table_0[Regione],Table_0[Deceduti],,0)</f>
        <v>13899</v>
      </c>
    </row>
    <row r="562" spans="1:12" x14ac:dyDescent="0.25">
      <c r="A562" s="1" t="s">
        <v>569</v>
      </c>
      <c r="B562" s="1" t="s">
        <v>8</v>
      </c>
      <c r="C562" s="1" t="s">
        <v>490</v>
      </c>
      <c r="D562">
        <v>7205</v>
      </c>
      <c r="E562">
        <f>100*Comuni[[#This Row],[Popolazione2011]]/$D$7916</f>
        <v>1.2571506440737823E-2</v>
      </c>
      <c r="F562">
        <f>100*Comuni[[#This Row],[Popolazione2011]]/(SUMIFS($D$2:$D$7916,$B$2:$B$7916,"Piemonte"))</f>
        <v>0.16510400291847965</v>
      </c>
      <c r="G562" t="b">
        <f>IF(Comuni[[#This Row],[Popolazione2011]]&gt;300000,"MAGGIORE")</f>
        <v>0</v>
      </c>
      <c r="H562">
        <f>100*Comuni[[#This Row],[Popolazione2011]]/(SUMIFS($D$2:$D$7916,$B$2:$B$7916,"Piemonte"))</f>
        <v>0.16510400291847965</v>
      </c>
      <c r="I562" s="1" t="str">
        <f>_xlfn.XLOOKUP(Comuni[[#This Row],[Regione]],Ripartizione_geografica[Regione],Ripartizione_geografica[Ripartizione geografica],,0)</f>
        <v>Nord-ovest</v>
      </c>
      <c r="J562" s="1">
        <f>_xlfn.XLOOKUP(Comuni[[#This Row],[Regione]],Table_0[Regione],Table_0[Totale contagiati],,0)</f>
        <v>1792955</v>
      </c>
      <c r="K562" s="1">
        <f>_xlfn.XLOOKUP(Comuni[[#This Row],[Regione]],Table_0[Regione],Table_0[Guariti],,0)</f>
        <v>1725727</v>
      </c>
      <c r="L562" s="1">
        <f>_xlfn.XLOOKUP(Comuni[[#This Row],[Regione]],Table_0[Regione],Table_0[Deceduti],,0)</f>
        <v>13899</v>
      </c>
    </row>
    <row r="563" spans="1:12" x14ac:dyDescent="0.25">
      <c r="A563" s="1" t="s">
        <v>570</v>
      </c>
      <c r="B563" s="1" t="s">
        <v>8</v>
      </c>
      <c r="C563" s="1" t="s">
        <v>490</v>
      </c>
      <c r="D563">
        <v>94</v>
      </c>
      <c r="E563">
        <f>100*Comuni[[#This Row],[Popolazione2011]]/$D$7916</f>
        <v>1.6401410207208262E-4</v>
      </c>
      <c r="F563">
        <f>100*Comuni[[#This Row],[Popolazione2011]]/(SUMIFS($D$2:$D$7916,$B$2:$B$7916,"Piemonte"))</f>
        <v>2.1540286293320037E-3</v>
      </c>
      <c r="G563" t="b">
        <f>IF(Comuni[[#This Row],[Popolazione2011]]&gt;300000,"MAGGIORE")</f>
        <v>0</v>
      </c>
      <c r="H563">
        <f>100*Comuni[[#This Row],[Popolazione2011]]/(SUMIFS($D$2:$D$7916,$B$2:$B$7916,"Piemonte"))</f>
        <v>2.1540286293320037E-3</v>
      </c>
      <c r="I563" s="1" t="str">
        <f>_xlfn.XLOOKUP(Comuni[[#This Row],[Regione]],Ripartizione_geografica[Regione],Ripartizione_geografica[Ripartizione geografica],,0)</f>
        <v>Nord-ovest</v>
      </c>
      <c r="J563" s="1">
        <f>_xlfn.XLOOKUP(Comuni[[#This Row],[Regione]],Table_0[Regione],Table_0[Totale contagiati],,0)</f>
        <v>1792955</v>
      </c>
      <c r="K563" s="1">
        <f>_xlfn.XLOOKUP(Comuni[[#This Row],[Regione]],Table_0[Regione],Table_0[Guariti],,0)</f>
        <v>1725727</v>
      </c>
      <c r="L563" s="1">
        <f>_xlfn.XLOOKUP(Comuni[[#This Row],[Regione]],Table_0[Regione],Table_0[Deceduti],,0)</f>
        <v>13899</v>
      </c>
    </row>
    <row r="564" spans="1:12" x14ac:dyDescent="0.25">
      <c r="A564" s="1" t="s">
        <v>571</v>
      </c>
      <c r="B564" s="1" t="s">
        <v>8</v>
      </c>
      <c r="C564" s="1" t="s">
        <v>490</v>
      </c>
      <c r="D564">
        <v>807</v>
      </c>
      <c r="E564">
        <f>100*Comuni[[#This Row],[Popolazione2011]]/$D$7916</f>
        <v>1.4080785145975604E-3</v>
      </c>
      <c r="F564">
        <f>100*Comuni[[#This Row],[Popolazione2011]]/(SUMIFS($D$2:$D$7916,$B$2:$B$7916,"Piemonte"))</f>
        <v>1.8492564934797093E-2</v>
      </c>
      <c r="G564" t="b">
        <f>IF(Comuni[[#This Row],[Popolazione2011]]&gt;300000,"MAGGIORE")</f>
        <v>0</v>
      </c>
      <c r="H564">
        <f>100*Comuni[[#This Row],[Popolazione2011]]/(SUMIFS($D$2:$D$7916,$B$2:$B$7916,"Piemonte"))</f>
        <v>1.8492564934797093E-2</v>
      </c>
      <c r="I564" s="1" t="str">
        <f>_xlfn.XLOOKUP(Comuni[[#This Row],[Regione]],Ripartizione_geografica[Regione],Ripartizione_geografica[Ripartizione geografica],,0)</f>
        <v>Nord-ovest</v>
      </c>
      <c r="J564" s="1">
        <f>_xlfn.XLOOKUP(Comuni[[#This Row],[Regione]],Table_0[Regione],Table_0[Totale contagiati],,0)</f>
        <v>1792955</v>
      </c>
      <c r="K564" s="1">
        <f>_xlfn.XLOOKUP(Comuni[[#This Row],[Regione]],Table_0[Regione],Table_0[Guariti],,0)</f>
        <v>1725727</v>
      </c>
      <c r="L564" s="1">
        <f>_xlfn.XLOOKUP(Comuni[[#This Row],[Regione]],Table_0[Regione],Table_0[Deceduti],,0)</f>
        <v>13899</v>
      </c>
    </row>
    <row r="565" spans="1:12" x14ac:dyDescent="0.25">
      <c r="A565" s="1" t="s">
        <v>572</v>
      </c>
      <c r="B565" s="1" t="s">
        <v>8</v>
      </c>
      <c r="C565" s="1" t="s">
        <v>490</v>
      </c>
      <c r="D565">
        <v>2057</v>
      </c>
      <c r="E565">
        <f>100*Comuni[[#This Row],[Popolazione2011]]/$D$7916</f>
        <v>3.5891171059816381E-3</v>
      </c>
      <c r="F565">
        <f>100*Comuni[[#This Row],[Popolazione2011]]/(SUMIFS($D$2:$D$7916,$B$2:$B$7916,"Piemonte"))</f>
        <v>4.7136562665275869E-2</v>
      </c>
      <c r="G565" t="b">
        <f>IF(Comuni[[#This Row],[Popolazione2011]]&gt;300000,"MAGGIORE")</f>
        <v>0</v>
      </c>
      <c r="H565">
        <f>100*Comuni[[#This Row],[Popolazione2011]]/(SUMIFS($D$2:$D$7916,$B$2:$B$7916,"Piemonte"))</f>
        <v>4.7136562665275869E-2</v>
      </c>
      <c r="I565" s="1" t="str">
        <f>_xlfn.XLOOKUP(Comuni[[#This Row],[Regione]],Ripartizione_geografica[Regione],Ripartizione_geografica[Ripartizione geografica],,0)</f>
        <v>Nord-ovest</v>
      </c>
      <c r="J565" s="1">
        <f>_xlfn.XLOOKUP(Comuni[[#This Row],[Regione]],Table_0[Regione],Table_0[Totale contagiati],,0)</f>
        <v>1792955</v>
      </c>
      <c r="K565" s="1">
        <f>_xlfn.XLOOKUP(Comuni[[#This Row],[Regione]],Table_0[Regione],Table_0[Guariti],,0)</f>
        <v>1725727</v>
      </c>
      <c r="L565" s="1">
        <f>_xlfn.XLOOKUP(Comuni[[#This Row],[Regione]],Table_0[Regione],Table_0[Deceduti],,0)</f>
        <v>13899</v>
      </c>
    </row>
    <row r="566" spans="1:12" x14ac:dyDescent="0.25">
      <c r="A566" s="1" t="s">
        <v>573</v>
      </c>
      <c r="B566" s="1" t="s">
        <v>8</v>
      </c>
      <c r="C566" s="1" t="s">
        <v>490</v>
      </c>
      <c r="D566">
        <v>1747</v>
      </c>
      <c r="E566">
        <f>100*Comuni[[#This Row],[Popolazione2011]]/$D$7916</f>
        <v>3.0482195353183869E-3</v>
      </c>
      <c r="F566">
        <f>100*Comuni[[#This Row],[Popolazione2011]]/(SUMIFS($D$2:$D$7916,$B$2:$B$7916,"Piemonte"))</f>
        <v>4.0032851228117131E-2</v>
      </c>
      <c r="G566" t="b">
        <f>IF(Comuni[[#This Row],[Popolazione2011]]&gt;300000,"MAGGIORE")</f>
        <v>0</v>
      </c>
      <c r="H566">
        <f>100*Comuni[[#This Row],[Popolazione2011]]/(SUMIFS($D$2:$D$7916,$B$2:$B$7916,"Piemonte"))</f>
        <v>4.0032851228117131E-2</v>
      </c>
      <c r="I566" s="1" t="str">
        <f>_xlfn.XLOOKUP(Comuni[[#This Row],[Regione]],Ripartizione_geografica[Regione],Ripartizione_geografica[Ripartizione geografica],,0)</f>
        <v>Nord-ovest</v>
      </c>
      <c r="J566" s="1">
        <f>_xlfn.XLOOKUP(Comuni[[#This Row],[Regione]],Table_0[Regione],Table_0[Totale contagiati],,0)</f>
        <v>1792955</v>
      </c>
      <c r="K566" s="1">
        <f>_xlfn.XLOOKUP(Comuni[[#This Row],[Regione]],Table_0[Regione],Table_0[Guariti],,0)</f>
        <v>1725727</v>
      </c>
      <c r="L566" s="1">
        <f>_xlfn.XLOOKUP(Comuni[[#This Row],[Regione]],Table_0[Regione],Table_0[Deceduti],,0)</f>
        <v>13899</v>
      </c>
    </row>
    <row r="567" spans="1:12" x14ac:dyDescent="0.25">
      <c r="A567" s="1" t="s">
        <v>574</v>
      </c>
      <c r="B567" s="1" t="s">
        <v>8</v>
      </c>
      <c r="C567" s="1" t="s">
        <v>490</v>
      </c>
      <c r="D567">
        <v>496</v>
      </c>
      <c r="E567">
        <f>100*Comuni[[#This Row],[Popolazione2011]]/$D$7916</f>
        <v>8.6543611306120192E-4</v>
      </c>
      <c r="F567">
        <f>100*Comuni[[#This Row],[Popolazione2011]]/(SUMIFS($D$2:$D$7916,$B$2:$B$7916,"Piemonte"))</f>
        <v>1.1365938299453976E-2</v>
      </c>
      <c r="G567" t="b">
        <f>IF(Comuni[[#This Row],[Popolazione2011]]&gt;300000,"MAGGIORE")</f>
        <v>0</v>
      </c>
      <c r="H567">
        <f>100*Comuni[[#This Row],[Popolazione2011]]/(SUMIFS($D$2:$D$7916,$B$2:$B$7916,"Piemonte"))</f>
        <v>1.1365938299453976E-2</v>
      </c>
      <c r="I567" s="1" t="str">
        <f>_xlfn.XLOOKUP(Comuni[[#This Row],[Regione]],Ripartizione_geografica[Regione],Ripartizione_geografica[Ripartizione geografica],,0)</f>
        <v>Nord-ovest</v>
      </c>
      <c r="J567" s="1">
        <f>_xlfn.XLOOKUP(Comuni[[#This Row],[Regione]],Table_0[Regione],Table_0[Totale contagiati],,0)</f>
        <v>1792955</v>
      </c>
      <c r="K567" s="1">
        <f>_xlfn.XLOOKUP(Comuni[[#This Row],[Regione]],Table_0[Regione],Table_0[Guariti],,0)</f>
        <v>1725727</v>
      </c>
      <c r="L567" s="1">
        <f>_xlfn.XLOOKUP(Comuni[[#This Row],[Regione]],Table_0[Regione],Table_0[Deceduti],,0)</f>
        <v>13899</v>
      </c>
    </row>
    <row r="568" spans="1:12" x14ac:dyDescent="0.25">
      <c r="A568" s="1" t="s">
        <v>575</v>
      </c>
      <c r="B568" s="1" t="s">
        <v>8</v>
      </c>
      <c r="C568" s="1" t="s">
        <v>490</v>
      </c>
      <c r="D568">
        <v>344</v>
      </c>
      <c r="E568">
        <f>100*Comuni[[#This Row],[Popolazione2011]]/$D$7916</f>
        <v>6.0022182034889814E-4</v>
      </c>
      <c r="F568">
        <f>100*Comuni[[#This Row],[Popolazione2011]]/(SUMIFS($D$2:$D$7916,$B$2:$B$7916,"Piemonte"))</f>
        <v>7.8828281754277588E-3</v>
      </c>
      <c r="G568" t="b">
        <f>IF(Comuni[[#This Row],[Popolazione2011]]&gt;300000,"MAGGIORE")</f>
        <v>0</v>
      </c>
      <c r="H568">
        <f>100*Comuni[[#This Row],[Popolazione2011]]/(SUMIFS($D$2:$D$7916,$B$2:$B$7916,"Piemonte"))</f>
        <v>7.8828281754277588E-3</v>
      </c>
      <c r="I568" s="1" t="str">
        <f>_xlfn.XLOOKUP(Comuni[[#This Row],[Regione]],Ripartizione_geografica[Regione],Ripartizione_geografica[Ripartizione geografica],,0)</f>
        <v>Nord-ovest</v>
      </c>
      <c r="J568" s="1">
        <f>_xlfn.XLOOKUP(Comuni[[#This Row],[Regione]],Table_0[Regione],Table_0[Totale contagiati],,0)</f>
        <v>1792955</v>
      </c>
      <c r="K568" s="1">
        <f>_xlfn.XLOOKUP(Comuni[[#This Row],[Regione]],Table_0[Regione],Table_0[Guariti],,0)</f>
        <v>1725727</v>
      </c>
      <c r="L568" s="1">
        <f>_xlfn.XLOOKUP(Comuni[[#This Row],[Regione]],Table_0[Regione],Table_0[Deceduti],,0)</f>
        <v>13899</v>
      </c>
    </row>
    <row r="569" spans="1:12" x14ac:dyDescent="0.25">
      <c r="A569" s="1" t="s">
        <v>576</v>
      </c>
      <c r="B569" s="1" t="s">
        <v>8</v>
      </c>
      <c r="C569" s="1" t="s">
        <v>490</v>
      </c>
      <c r="D569">
        <v>24710</v>
      </c>
      <c r="E569">
        <f>100*Comuni[[#This Row],[Popolazione2011]]/$D$7916</f>
        <v>4.3114770874480443E-2</v>
      </c>
      <c r="F569">
        <f>100*Comuni[[#This Row],[Popolazione2011]]/(SUMIFS($D$2:$D$7916,$B$2:$B$7916,"Piemonte"))</f>
        <v>0.56623454713610433</v>
      </c>
      <c r="G569" t="b">
        <f>IF(Comuni[[#This Row],[Popolazione2011]]&gt;300000,"MAGGIORE")</f>
        <v>0</v>
      </c>
      <c r="H569">
        <f>100*Comuni[[#This Row],[Popolazione2011]]/(SUMIFS($D$2:$D$7916,$B$2:$B$7916,"Piemonte"))</f>
        <v>0.56623454713610433</v>
      </c>
      <c r="I569" s="1" t="str">
        <f>_xlfn.XLOOKUP(Comuni[[#This Row],[Regione]],Ripartizione_geografica[Regione],Ripartizione_geografica[Ripartizione geografica],,0)</f>
        <v>Nord-ovest</v>
      </c>
      <c r="J569" s="1">
        <f>_xlfn.XLOOKUP(Comuni[[#This Row],[Regione]],Table_0[Regione],Table_0[Totale contagiati],,0)</f>
        <v>1792955</v>
      </c>
      <c r="K569" s="1">
        <f>_xlfn.XLOOKUP(Comuni[[#This Row],[Regione]],Table_0[Regione],Table_0[Guariti],,0)</f>
        <v>1725727</v>
      </c>
      <c r="L569" s="1">
        <f>_xlfn.XLOOKUP(Comuni[[#This Row],[Regione]],Table_0[Regione],Table_0[Deceduti],,0)</f>
        <v>13899</v>
      </c>
    </row>
    <row r="570" spans="1:12" x14ac:dyDescent="0.25">
      <c r="A570" s="1" t="s">
        <v>577</v>
      </c>
      <c r="B570" s="1" t="s">
        <v>8</v>
      </c>
      <c r="C570" s="1" t="s">
        <v>490</v>
      </c>
      <c r="D570">
        <v>815</v>
      </c>
      <c r="E570">
        <f>100*Comuni[[#This Row],[Popolazione2011]]/$D$7916</f>
        <v>1.4220371615824186E-3</v>
      </c>
      <c r="F570">
        <f>100*Comuni[[#This Row],[Popolazione2011]]/(SUMIFS($D$2:$D$7916,$B$2:$B$7916,"Piemonte"))</f>
        <v>1.8675886520272158E-2</v>
      </c>
      <c r="G570" t="b">
        <f>IF(Comuni[[#This Row],[Popolazione2011]]&gt;300000,"MAGGIORE")</f>
        <v>0</v>
      </c>
      <c r="H570">
        <f>100*Comuni[[#This Row],[Popolazione2011]]/(SUMIFS($D$2:$D$7916,$B$2:$B$7916,"Piemonte"))</f>
        <v>1.8675886520272158E-2</v>
      </c>
      <c r="I570" s="1" t="str">
        <f>_xlfn.XLOOKUP(Comuni[[#This Row],[Regione]],Ripartizione_geografica[Regione],Ripartizione_geografica[Ripartizione geografica],,0)</f>
        <v>Nord-ovest</v>
      </c>
      <c r="J570" s="1">
        <f>_xlfn.XLOOKUP(Comuni[[#This Row],[Regione]],Table_0[Regione],Table_0[Totale contagiati],,0)</f>
        <v>1792955</v>
      </c>
      <c r="K570" s="1">
        <f>_xlfn.XLOOKUP(Comuni[[#This Row],[Regione]],Table_0[Regione],Table_0[Guariti],,0)</f>
        <v>1725727</v>
      </c>
      <c r="L570" s="1">
        <f>_xlfn.XLOOKUP(Comuni[[#This Row],[Regione]],Table_0[Regione],Table_0[Deceduti],,0)</f>
        <v>13899</v>
      </c>
    </row>
    <row r="571" spans="1:12" x14ac:dyDescent="0.25">
      <c r="A571" s="1" t="s">
        <v>578</v>
      </c>
      <c r="B571" s="1" t="s">
        <v>8</v>
      </c>
      <c r="C571" s="1" t="s">
        <v>490</v>
      </c>
      <c r="D571">
        <v>1494</v>
      </c>
      <c r="E571">
        <f>100*Comuni[[#This Row],[Popolazione2011]]/$D$7916</f>
        <v>2.6067773244222493E-3</v>
      </c>
      <c r="F571">
        <f>100*Comuni[[#This Row],[Popolazione2011]]/(SUMIFS($D$2:$D$7916,$B$2:$B$7916,"Piemonte"))</f>
        <v>3.4235306087468227E-2</v>
      </c>
      <c r="G571" t="b">
        <f>IF(Comuni[[#This Row],[Popolazione2011]]&gt;300000,"MAGGIORE")</f>
        <v>0</v>
      </c>
      <c r="H571">
        <f>100*Comuni[[#This Row],[Popolazione2011]]/(SUMIFS($D$2:$D$7916,$B$2:$B$7916,"Piemonte"))</f>
        <v>3.4235306087468227E-2</v>
      </c>
      <c r="I571" s="1" t="str">
        <f>_xlfn.XLOOKUP(Comuni[[#This Row],[Regione]],Ripartizione_geografica[Regione],Ripartizione_geografica[Ripartizione geografica],,0)</f>
        <v>Nord-ovest</v>
      </c>
      <c r="J571" s="1">
        <f>_xlfn.XLOOKUP(Comuni[[#This Row],[Regione]],Table_0[Regione],Table_0[Totale contagiati],,0)</f>
        <v>1792955</v>
      </c>
      <c r="K571" s="1">
        <f>_xlfn.XLOOKUP(Comuni[[#This Row],[Regione]],Table_0[Regione],Table_0[Guariti],,0)</f>
        <v>1725727</v>
      </c>
      <c r="L571" s="1">
        <f>_xlfn.XLOOKUP(Comuni[[#This Row],[Regione]],Table_0[Regione],Table_0[Deceduti],,0)</f>
        <v>13899</v>
      </c>
    </row>
    <row r="572" spans="1:12" x14ac:dyDescent="0.25">
      <c r="A572" s="1" t="s">
        <v>579</v>
      </c>
      <c r="B572" s="1" t="s">
        <v>8</v>
      </c>
      <c r="C572" s="1" t="s">
        <v>490</v>
      </c>
      <c r="D572">
        <v>290</v>
      </c>
      <c r="E572">
        <f>100*Comuni[[#This Row],[Popolazione2011]]/$D$7916</f>
        <v>5.0600095320110599E-4</v>
      </c>
      <c r="F572">
        <f>100*Comuni[[#This Row],[Popolazione2011]]/(SUMIFS($D$2:$D$7916,$B$2:$B$7916,"Piemonte"))</f>
        <v>6.6454074734710747E-3</v>
      </c>
      <c r="G572" t="b">
        <f>IF(Comuni[[#This Row],[Popolazione2011]]&gt;300000,"MAGGIORE")</f>
        <v>0</v>
      </c>
      <c r="H572">
        <f>100*Comuni[[#This Row],[Popolazione2011]]/(SUMIFS($D$2:$D$7916,$B$2:$B$7916,"Piemonte"))</f>
        <v>6.6454074734710747E-3</v>
      </c>
      <c r="I572" s="1" t="str">
        <f>_xlfn.XLOOKUP(Comuni[[#This Row],[Regione]],Ripartizione_geografica[Regione],Ripartizione_geografica[Ripartizione geografica],,0)</f>
        <v>Nord-ovest</v>
      </c>
      <c r="J572" s="1">
        <f>_xlfn.XLOOKUP(Comuni[[#This Row],[Regione]],Table_0[Regione],Table_0[Totale contagiati],,0)</f>
        <v>1792955</v>
      </c>
      <c r="K572" s="1">
        <f>_xlfn.XLOOKUP(Comuni[[#This Row],[Regione]],Table_0[Regione],Table_0[Guariti],,0)</f>
        <v>1725727</v>
      </c>
      <c r="L572" s="1">
        <f>_xlfn.XLOOKUP(Comuni[[#This Row],[Regione]],Table_0[Regione],Table_0[Deceduti],,0)</f>
        <v>13899</v>
      </c>
    </row>
    <row r="573" spans="1:12" x14ac:dyDescent="0.25">
      <c r="A573" s="1" t="s">
        <v>580</v>
      </c>
      <c r="B573" s="1" t="s">
        <v>8</v>
      </c>
      <c r="C573" s="1" t="s">
        <v>490</v>
      </c>
      <c r="D573">
        <v>600</v>
      </c>
      <c r="E573">
        <f>100*Comuni[[#This Row],[Popolazione2011]]/$D$7916</f>
        <v>1.0468985238643572E-3</v>
      </c>
      <c r="F573">
        <f>100*Comuni[[#This Row],[Popolazione2011]]/(SUMIFS($D$2:$D$7916,$B$2:$B$7916,"Piemonte"))</f>
        <v>1.3749118910629811E-2</v>
      </c>
      <c r="G573" t="b">
        <f>IF(Comuni[[#This Row],[Popolazione2011]]&gt;300000,"MAGGIORE")</f>
        <v>0</v>
      </c>
      <c r="H573">
        <f>100*Comuni[[#This Row],[Popolazione2011]]/(SUMIFS($D$2:$D$7916,$B$2:$B$7916,"Piemonte"))</f>
        <v>1.3749118910629811E-2</v>
      </c>
      <c r="I573" s="1" t="str">
        <f>_xlfn.XLOOKUP(Comuni[[#This Row],[Regione]],Ripartizione_geografica[Regione],Ripartizione_geografica[Ripartizione geografica],,0)</f>
        <v>Nord-ovest</v>
      </c>
      <c r="J573" s="1">
        <f>_xlfn.XLOOKUP(Comuni[[#This Row],[Regione]],Table_0[Regione],Table_0[Totale contagiati],,0)</f>
        <v>1792955</v>
      </c>
      <c r="K573" s="1">
        <f>_xlfn.XLOOKUP(Comuni[[#This Row],[Regione]],Table_0[Regione],Table_0[Guariti],,0)</f>
        <v>1725727</v>
      </c>
      <c r="L573" s="1">
        <f>_xlfn.XLOOKUP(Comuni[[#This Row],[Regione]],Table_0[Regione],Table_0[Deceduti],,0)</f>
        <v>13899</v>
      </c>
    </row>
    <row r="574" spans="1:12" x14ac:dyDescent="0.25">
      <c r="A574" s="1" t="s">
        <v>581</v>
      </c>
      <c r="B574" s="1" t="s">
        <v>8</v>
      </c>
      <c r="C574" s="1" t="s">
        <v>490</v>
      </c>
      <c r="D574">
        <v>408</v>
      </c>
      <c r="E574">
        <f>100*Comuni[[#This Row],[Popolazione2011]]/$D$7916</f>
        <v>7.118909962277629E-4</v>
      </c>
      <c r="F574">
        <f>100*Comuni[[#This Row],[Popolazione2011]]/(SUMIFS($D$2:$D$7916,$B$2:$B$7916,"Piemonte"))</f>
        <v>9.3494008592282709E-3</v>
      </c>
      <c r="G574" t="b">
        <f>IF(Comuni[[#This Row],[Popolazione2011]]&gt;300000,"MAGGIORE")</f>
        <v>0</v>
      </c>
      <c r="H574">
        <f>100*Comuni[[#This Row],[Popolazione2011]]/(SUMIFS($D$2:$D$7916,$B$2:$B$7916,"Piemonte"))</f>
        <v>9.3494008592282709E-3</v>
      </c>
      <c r="I574" s="1" t="str">
        <f>_xlfn.XLOOKUP(Comuni[[#This Row],[Regione]],Ripartizione_geografica[Regione],Ripartizione_geografica[Ripartizione geografica],,0)</f>
        <v>Nord-ovest</v>
      </c>
      <c r="J574" s="1">
        <f>_xlfn.XLOOKUP(Comuni[[#This Row],[Regione]],Table_0[Regione],Table_0[Totale contagiati],,0)</f>
        <v>1792955</v>
      </c>
      <c r="K574" s="1">
        <f>_xlfn.XLOOKUP(Comuni[[#This Row],[Regione]],Table_0[Regione],Table_0[Guariti],,0)</f>
        <v>1725727</v>
      </c>
      <c r="L574" s="1">
        <f>_xlfn.XLOOKUP(Comuni[[#This Row],[Regione]],Table_0[Regione],Table_0[Deceduti],,0)</f>
        <v>13899</v>
      </c>
    </row>
    <row r="575" spans="1:12" x14ac:dyDescent="0.25">
      <c r="A575" s="1" t="s">
        <v>582</v>
      </c>
      <c r="B575" s="1" t="s">
        <v>8</v>
      </c>
      <c r="C575" s="1" t="s">
        <v>490</v>
      </c>
      <c r="D575">
        <v>3362</v>
      </c>
      <c r="E575">
        <f>100*Comuni[[#This Row],[Popolazione2011]]/$D$7916</f>
        <v>5.8661213953866151E-3</v>
      </c>
      <c r="F575">
        <f>100*Comuni[[#This Row],[Popolazione2011]]/(SUMIFS($D$2:$D$7916,$B$2:$B$7916,"Piemonte"))</f>
        <v>7.7040896295895708E-2</v>
      </c>
      <c r="G575" t="b">
        <f>IF(Comuni[[#This Row],[Popolazione2011]]&gt;300000,"MAGGIORE")</f>
        <v>0</v>
      </c>
      <c r="H575">
        <f>100*Comuni[[#This Row],[Popolazione2011]]/(SUMIFS($D$2:$D$7916,$B$2:$B$7916,"Piemonte"))</f>
        <v>7.7040896295895708E-2</v>
      </c>
      <c r="I575" s="1" t="str">
        <f>_xlfn.XLOOKUP(Comuni[[#This Row],[Regione]],Ripartizione_geografica[Regione],Ripartizione_geografica[Ripartizione geografica],,0)</f>
        <v>Nord-ovest</v>
      </c>
      <c r="J575" s="1">
        <f>_xlfn.XLOOKUP(Comuni[[#This Row],[Regione]],Table_0[Regione],Table_0[Totale contagiati],,0)</f>
        <v>1792955</v>
      </c>
      <c r="K575" s="1">
        <f>_xlfn.XLOOKUP(Comuni[[#This Row],[Regione]],Table_0[Regione],Table_0[Guariti],,0)</f>
        <v>1725727</v>
      </c>
      <c r="L575" s="1">
        <f>_xlfn.XLOOKUP(Comuni[[#This Row],[Regione]],Table_0[Regione],Table_0[Deceduti],,0)</f>
        <v>13899</v>
      </c>
    </row>
    <row r="576" spans="1:12" x14ac:dyDescent="0.25">
      <c r="A576" s="1" t="s">
        <v>583</v>
      </c>
      <c r="B576" s="1" t="s">
        <v>8</v>
      </c>
      <c r="C576" s="1" t="s">
        <v>490</v>
      </c>
      <c r="D576">
        <v>2596</v>
      </c>
      <c r="E576">
        <f>100*Comuni[[#This Row],[Popolazione2011]]/$D$7916</f>
        <v>4.5295809465864525E-3</v>
      </c>
      <c r="F576">
        <f>100*Comuni[[#This Row],[Popolazione2011]]/(SUMIFS($D$2:$D$7916,$B$2:$B$7916,"Piemonte"))</f>
        <v>5.9487854486658311E-2</v>
      </c>
      <c r="G576" t="b">
        <f>IF(Comuni[[#This Row],[Popolazione2011]]&gt;300000,"MAGGIORE")</f>
        <v>0</v>
      </c>
      <c r="H576">
        <f>100*Comuni[[#This Row],[Popolazione2011]]/(SUMIFS($D$2:$D$7916,$B$2:$B$7916,"Piemonte"))</f>
        <v>5.9487854486658311E-2</v>
      </c>
      <c r="I576" s="1" t="str">
        <f>_xlfn.XLOOKUP(Comuni[[#This Row],[Regione]],Ripartizione_geografica[Regione],Ripartizione_geografica[Ripartizione geografica],,0)</f>
        <v>Nord-ovest</v>
      </c>
      <c r="J576" s="1">
        <f>_xlfn.XLOOKUP(Comuni[[#This Row],[Regione]],Table_0[Regione],Table_0[Totale contagiati],,0)</f>
        <v>1792955</v>
      </c>
      <c r="K576" s="1">
        <f>_xlfn.XLOOKUP(Comuni[[#This Row],[Regione]],Table_0[Regione],Table_0[Guariti],,0)</f>
        <v>1725727</v>
      </c>
      <c r="L576" s="1">
        <f>_xlfn.XLOOKUP(Comuni[[#This Row],[Regione]],Table_0[Regione],Table_0[Deceduti],,0)</f>
        <v>13899</v>
      </c>
    </row>
    <row r="577" spans="1:12" x14ac:dyDescent="0.25">
      <c r="A577" s="1" t="s">
        <v>584</v>
      </c>
      <c r="B577" s="1" t="s">
        <v>8</v>
      </c>
      <c r="C577" s="1" t="s">
        <v>490</v>
      </c>
      <c r="D577">
        <v>322</v>
      </c>
      <c r="E577">
        <f>100*Comuni[[#This Row],[Popolazione2011]]/$D$7916</f>
        <v>5.6183554114053842E-4</v>
      </c>
      <c r="F577">
        <f>100*Comuni[[#This Row],[Popolazione2011]]/(SUMIFS($D$2:$D$7916,$B$2:$B$7916,"Piemonte"))</f>
        <v>7.3786938153713316E-3</v>
      </c>
      <c r="G577" t="b">
        <f>IF(Comuni[[#This Row],[Popolazione2011]]&gt;300000,"MAGGIORE")</f>
        <v>0</v>
      </c>
      <c r="H577">
        <f>100*Comuni[[#This Row],[Popolazione2011]]/(SUMIFS($D$2:$D$7916,$B$2:$B$7916,"Piemonte"))</f>
        <v>7.3786938153713316E-3</v>
      </c>
      <c r="I577" s="1" t="str">
        <f>_xlfn.XLOOKUP(Comuni[[#This Row],[Regione]],Ripartizione_geografica[Regione],Ripartizione_geografica[Ripartizione geografica],,0)</f>
        <v>Nord-ovest</v>
      </c>
      <c r="J577" s="1">
        <f>_xlfn.XLOOKUP(Comuni[[#This Row],[Regione]],Table_0[Regione],Table_0[Totale contagiati],,0)</f>
        <v>1792955</v>
      </c>
      <c r="K577" s="1">
        <f>_xlfn.XLOOKUP(Comuni[[#This Row],[Regione]],Table_0[Regione],Table_0[Guariti],,0)</f>
        <v>1725727</v>
      </c>
      <c r="L577" s="1">
        <f>_xlfn.XLOOKUP(Comuni[[#This Row],[Regione]],Table_0[Regione],Table_0[Deceduti],,0)</f>
        <v>13899</v>
      </c>
    </row>
    <row r="578" spans="1:12" x14ac:dyDescent="0.25">
      <c r="A578" s="1" t="s">
        <v>585</v>
      </c>
      <c r="B578" s="1" t="s">
        <v>8</v>
      </c>
      <c r="C578" s="1" t="s">
        <v>490</v>
      </c>
      <c r="D578">
        <v>174</v>
      </c>
      <c r="E578">
        <f>100*Comuni[[#This Row],[Popolazione2011]]/$D$7916</f>
        <v>3.0360057192066361E-4</v>
      </c>
      <c r="F578">
        <f>100*Comuni[[#This Row],[Popolazione2011]]/(SUMIFS($D$2:$D$7916,$B$2:$B$7916,"Piemonte"))</f>
        <v>3.9872444840826447E-3</v>
      </c>
      <c r="G578" t="b">
        <f>IF(Comuni[[#This Row],[Popolazione2011]]&gt;300000,"MAGGIORE")</f>
        <v>0</v>
      </c>
      <c r="H578">
        <f>100*Comuni[[#This Row],[Popolazione2011]]/(SUMIFS($D$2:$D$7916,$B$2:$B$7916,"Piemonte"))</f>
        <v>3.9872444840826447E-3</v>
      </c>
      <c r="I578" s="1" t="str">
        <f>_xlfn.XLOOKUP(Comuni[[#This Row],[Regione]],Ripartizione_geografica[Regione],Ripartizione_geografica[Ripartizione geografica],,0)</f>
        <v>Nord-ovest</v>
      </c>
      <c r="J578" s="1">
        <f>_xlfn.XLOOKUP(Comuni[[#This Row],[Regione]],Table_0[Regione],Table_0[Totale contagiati],,0)</f>
        <v>1792955</v>
      </c>
      <c r="K578" s="1">
        <f>_xlfn.XLOOKUP(Comuni[[#This Row],[Regione]],Table_0[Regione],Table_0[Guariti],,0)</f>
        <v>1725727</v>
      </c>
      <c r="L578" s="1">
        <f>_xlfn.XLOOKUP(Comuni[[#This Row],[Regione]],Table_0[Regione],Table_0[Deceduti],,0)</f>
        <v>13899</v>
      </c>
    </row>
    <row r="579" spans="1:12" x14ac:dyDescent="0.25">
      <c r="A579" s="1" t="s">
        <v>586</v>
      </c>
      <c r="B579" s="1" t="s">
        <v>8</v>
      </c>
      <c r="C579" s="1" t="s">
        <v>490</v>
      </c>
      <c r="D579">
        <v>2157</v>
      </c>
      <c r="E579">
        <f>100*Comuni[[#This Row],[Popolazione2011]]/$D$7916</f>
        <v>3.7636001932923641E-3</v>
      </c>
      <c r="F579">
        <f>100*Comuni[[#This Row],[Popolazione2011]]/(SUMIFS($D$2:$D$7916,$B$2:$B$7916,"Piemonte"))</f>
        <v>4.9428082483714171E-2</v>
      </c>
      <c r="G579" t="b">
        <f>IF(Comuni[[#This Row],[Popolazione2011]]&gt;300000,"MAGGIORE")</f>
        <v>0</v>
      </c>
      <c r="H579">
        <f>100*Comuni[[#This Row],[Popolazione2011]]/(SUMIFS($D$2:$D$7916,$B$2:$B$7916,"Piemonte"))</f>
        <v>4.9428082483714171E-2</v>
      </c>
      <c r="I579" s="1" t="str">
        <f>_xlfn.XLOOKUP(Comuni[[#This Row],[Regione]],Ripartizione_geografica[Regione],Ripartizione_geografica[Ripartizione geografica],,0)</f>
        <v>Nord-ovest</v>
      </c>
      <c r="J579" s="1">
        <f>_xlfn.XLOOKUP(Comuni[[#This Row],[Regione]],Table_0[Regione],Table_0[Totale contagiati],,0)</f>
        <v>1792955</v>
      </c>
      <c r="K579" s="1">
        <f>_xlfn.XLOOKUP(Comuni[[#This Row],[Regione]],Table_0[Regione],Table_0[Guariti],,0)</f>
        <v>1725727</v>
      </c>
      <c r="L579" s="1">
        <f>_xlfn.XLOOKUP(Comuni[[#This Row],[Regione]],Table_0[Regione],Table_0[Deceduti],,0)</f>
        <v>13899</v>
      </c>
    </row>
    <row r="580" spans="1:12" x14ac:dyDescent="0.25">
      <c r="A580" s="1" t="s">
        <v>587</v>
      </c>
      <c r="B580" s="1" t="s">
        <v>8</v>
      </c>
      <c r="C580" s="1" t="s">
        <v>490</v>
      </c>
      <c r="D580">
        <v>1938</v>
      </c>
      <c r="E580">
        <f>100*Comuni[[#This Row],[Popolazione2011]]/$D$7916</f>
        <v>3.3814822320818736E-3</v>
      </c>
      <c r="F580">
        <f>100*Comuni[[#This Row],[Popolazione2011]]/(SUMIFS($D$2:$D$7916,$B$2:$B$7916,"Piemonte"))</f>
        <v>4.4409654081334286E-2</v>
      </c>
      <c r="G580" t="b">
        <f>IF(Comuni[[#This Row],[Popolazione2011]]&gt;300000,"MAGGIORE")</f>
        <v>0</v>
      </c>
      <c r="H580">
        <f>100*Comuni[[#This Row],[Popolazione2011]]/(SUMIFS($D$2:$D$7916,$B$2:$B$7916,"Piemonte"))</f>
        <v>4.4409654081334286E-2</v>
      </c>
      <c r="I580" s="1" t="str">
        <f>_xlfn.XLOOKUP(Comuni[[#This Row],[Regione]],Ripartizione_geografica[Regione],Ripartizione_geografica[Ripartizione geografica],,0)</f>
        <v>Nord-ovest</v>
      </c>
      <c r="J580" s="1">
        <f>_xlfn.XLOOKUP(Comuni[[#This Row],[Regione]],Table_0[Regione],Table_0[Totale contagiati],,0)</f>
        <v>1792955</v>
      </c>
      <c r="K580" s="1">
        <f>_xlfn.XLOOKUP(Comuni[[#This Row],[Regione]],Table_0[Regione],Table_0[Guariti],,0)</f>
        <v>1725727</v>
      </c>
      <c r="L580" s="1">
        <f>_xlfn.XLOOKUP(Comuni[[#This Row],[Regione]],Table_0[Regione],Table_0[Deceduti],,0)</f>
        <v>13899</v>
      </c>
    </row>
    <row r="581" spans="1:12" x14ac:dyDescent="0.25">
      <c r="A581" s="1" t="s">
        <v>588</v>
      </c>
      <c r="B581" s="1" t="s">
        <v>8</v>
      </c>
      <c r="C581" s="1" t="s">
        <v>490</v>
      </c>
      <c r="D581">
        <v>3435</v>
      </c>
      <c r="E581">
        <f>100*Comuni[[#This Row],[Popolazione2011]]/$D$7916</f>
        <v>5.9934940491234451E-3</v>
      </c>
      <c r="F581">
        <f>100*Comuni[[#This Row],[Popolazione2011]]/(SUMIFS($D$2:$D$7916,$B$2:$B$7916,"Piemonte"))</f>
        <v>7.8713705763355665E-2</v>
      </c>
      <c r="G581" t="b">
        <f>IF(Comuni[[#This Row],[Popolazione2011]]&gt;300000,"MAGGIORE")</f>
        <v>0</v>
      </c>
      <c r="H581">
        <f>100*Comuni[[#This Row],[Popolazione2011]]/(SUMIFS($D$2:$D$7916,$B$2:$B$7916,"Piemonte"))</f>
        <v>7.8713705763355665E-2</v>
      </c>
      <c r="I581" s="1" t="str">
        <f>_xlfn.XLOOKUP(Comuni[[#This Row],[Regione]],Ripartizione_geografica[Regione],Ripartizione_geografica[Ripartizione geografica],,0)</f>
        <v>Nord-ovest</v>
      </c>
      <c r="J581" s="1">
        <f>_xlfn.XLOOKUP(Comuni[[#This Row],[Regione]],Table_0[Regione],Table_0[Totale contagiati],,0)</f>
        <v>1792955</v>
      </c>
      <c r="K581" s="1">
        <f>_xlfn.XLOOKUP(Comuni[[#This Row],[Regione]],Table_0[Regione],Table_0[Guariti],,0)</f>
        <v>1725727</v>
      </c>
      <c r="L581" s="1">
        <f>_xlfn.XLOOKUP(Comuni[[#This Row],[Regione]],Table_0[Regione],Table_0[Deceduti],,0)</f>
        <v>13899</v>
      </c>
    </row>
    <row r="582" spans="1:12" x14ac:dyDescent="0.25">
      <c r="A582" s="1" t="s">
        <v>589</v>
      </c>
      <c r="B582" s="1" t="s">
        <v>8</v>
      </c>
      <c r="C582" s="1" t="s">
        <v>490</v>
      </c>
      <c r="D582">
        <v>84</v>
      </c>
      <c r="E582">
        <f>100*Comuni[[#This Row],[Popolazione2011]]/$D$7916</f>
        <v>1.4656579334101E-4</v>
      </c>
      <c r="F582">
        <f>100*Comuni[[#This Row],[Popolazione2011]]/(SUMIFS($D$2:$D$7916,$B$2:$B$7916,"Piemonte"))</f>
        <v>1.9248766474881734E-3</v>
      </c>
      <c r="G582" t="b">
        <f>IF(Comuni[[#This Row],[Popolazione2011]]&gt;300000,"MAGGIORE")</f>
        <v>0</v>
      </c>
      <c r="H582">
        <f>100*Comuni[[#This Row],[Popolazione2011]]/(SUMIFS($D$2:$D$7916,$B$2:$B$7916,"Piemonte"))</f>
        <v>1.9248766474881734E-3</v>
      </c>
      <c r="I582" s="1" t="str">
        <f>_xlfn.XLOOKUP(Comuni[[#This Row],[Regione]],Ripartizione_geografica[Regione],Ripartizione_geografica[Ripartizione geografica],,0)</f>
        <v>Nord-ovest</v>
      </c>
      <c r="J582" s="1">
        <f>_xlfn.XLOOKUP(Comuni[[#This Row],[Regione]],Table_0[Regione],Table_0[Totale contagiati],,0)</f>
        <v>1792955</v>
      </c>
      <c r="K582" s="1">
        <f>_xlfn.XLOOKUP(Comuni[[#This Row],[Regione]],Table_0[Regione],Table_0[Guariti],,0)</f>
        <v>1725727</v>
      </c>
      <c r="L582" s="1">
        <f>_xlfn.XLOOKUP(Comuni[[#This Row],[Regione]],Table_0[Regione],Table_0[Deceduti],,0)</f>
        <v>13899</v>
      </c>
    </row>
    <row r="583" spans="1:12" x14ac:dyDescent="0.25">
      <c r="A583" s="1" t="s">
        <v>590</v>
      </c>
      <c r="B583" s="1" t="s">
        <v>8</v>
      </c>
      <c r="C583" s="1" t="s">
        <v>490</v>
      </c>
      <c r="D583">
        <v>78</v>
      </c>
      <c r="E583">
        <f>100*Comuni[[#This Row],[Popolazione2011]]/$D$7916</f>
        <v>1.3609680810236643E-4</v>
      </c>
      <c r="F583">
        <f>100*Comuni[[#This Row],[Popolazione2011]]/(SUMIFS($D$2:$D$7916,$B$2:$B$7916,"Piemonte"))</f>
        <v>1.7873854583818753E-3</v>
      </c>
      <c r="G583" t="b">
        <f>IF(Comuni[[#This Row],[Popolazione2011]]&gt;300000,"MAGGIORE")</f>
        <v>0</v>
      </c>
      <c r="H583">
        <f>100*Comuni[[#This Row],[Popolazione2011]]/(SUMIFS($D$2:$D$7916,$B$2:$B$7916,"Piemonte"))</f>
        <v>1.7873854583818753E-3</v>
      </c>
      <c r="I583" s="1" t="str">
        <f>_xlfn.XLOOKUP(Comuni[[#This Row],[Regione]],Ripartizione_geografica[Regione],Ripartizione_geografica[Ripartizione geografica],,0)</f>
        <v>Nord-ovest</v>
      </c>
      <c r="J583" s="1">
        <f>_xlfn.XLOOKUP(Comuni[[#This Row],[Regione]],Table_0[Regione],Table_0[Totale contagiati],,0)</f>
        <v>1792955</v>
      </c>
      <c r="K583" s="1">
        <f>_xlfn.XLOOKUP(Comuni[[#This Row],[Regione]],Table_0[Regione],Table_0[Guariti],,0)</f>
        <v>1725727</v>
      </c>
      <c r="L583" s="1">
        <f>_xlfn.XLOOKUP(Comuni[[#This Row],[Regione]],Table_0[Regione],Table_0[Deceduti],,0)</f>
        <v>13899</v>
      </c>
    </row>
    <row r="584" spans="1:12" x14ac:dyDescent="0.25">
      <c r="A584" s="1" t="s">
        <v>591</v>
      </c>
      <c r="B584" s="1" t="s">
        <v>8</v>
      </c>
      <c r="C584" s="1" t="s">
        <v>490</v>
      </c>
      <c r="D584">
        <v>1405</v>
      </c>
      <c r="E584">
        <f>100*Comuni[[#This Row],[Popolazione2011]]/$D$7916</f>
        <v>2.4514873767157029E-3</v>
      </c>
      <c r="F584">
        <f>100*Comuni[[#This Row],[Popolazione2011]]/(SUMIFS($D$2:$D$7916,$B$2:$B$7916,"Piemonte"))</f>
        <v>3.2195853449058141E-2</v>
      </c>
      <c r="G584" t="b">
        <f>IF(Comuni[[#This Row],[Popolazione2011]]&gt;300000,"MAGGIORE")</f>
        <v>0</v>
      </c>
      <c r="H584">
        <f>100*Comuni[[#This Row],[Popolazione2011]]/(SUMIFS($D$2:$D$7916,$B$2:$B$7916,"Piemonte"))</f>
        <v>3.2195853449058141E-2</v>
      </c>
      <c r="I584" s="1" t="str">
        <f>_xlfn.XLOOKUP(Comuni[[#This Row],[Regione]],Ripartizione_geografica[Regione],Ripartizione_geografica[Ripartizione geografica],,0)</f>
        <v>Nord-ovest</v>
      </c>
      <c r="J584" s="1">
        <f>_xlfn.XLOOKUP(Comuni[[#This Row],[Regione]],Table_0[Regione],Table_0[Totale contagiati],,0)</f>
        <v>1792955</v>
      </c>
      <c r="K584" s="1">
        <f>_xlfn.XLOOKUP(Comuni[[#This Row],[Regione]],Table_0[Regione],Table_0[Guariti],,0)</f>
        <v>1725727</v>
      </c>
      <c r="L584" s="1">
        <f>_xlfn.XLOOKUP(Comuni[[#This Row],[Regione]],Table_0[Regione],Table_0[Deceduti],,0)</f>
        <v>13899</v>
      </c>
    </row>
    <row r="585" spans="1:12" x14ac:dyDescent="0.25">
      <c r="A585" s="1" t="s">
        <v>592</v>
      </c>
      <c r="B585" s="1" t="s">
        <v>8</v>
      </c>
      <c r="C585" s="1" t="s">
        <v>490</v>
      </c>
      <c r="D585">
        <v>2718</v>
      </c>
      <c r="E585">
        <f>100*Comuni[[#This Row],[Popolazione2011]]/$D$7916</f>
        <v>4.7424503131055385E-3</v>
      </c>
      <c r="F585">
        <f>100*Comuni[[#This Row],[Popolazione2011]]/(SUMIFS($D$2:$D$7916,$B$2:$B$7916,"Piemonte"))</f>
        <v>6.2283508665153038E-2</v>
      </c>
      <c r="G585" t="b">
        <f>IF(Comuni[[#This Row],[Popolazione2011]]&gt;300000,"MAGGIORE")</f>
        <v>0</v>
      </c>
      <c r="H585">
        <f>100*Comuni[[#This Row],[Popolazione2011]]/(SUMIFS($D$2:$D$7916,$B$2:$B$7916,"Piemonte"))</f>
        <v>6.2283508665153038E-2</v>
      </c>
      <c r="I585" s="1" t="str">
        <f>_xlfn.XLOOKUP(Comuni[[#This Row],[Regione]],Ripartizione_geografica[Regione],Ripartizione_geografica[Ripartizione geografica],,0)</f>
        <v>Nord-ovest</v>
      </c>
      <c r="J585" s="1">
        <f>_xlfn.XLOOKUP(Comuni[[#This Row],[Regione]],Table_0[Regione],Table_0[Totale contagiati],,0)</f>
        <v>1792955</v>
      </c>
      <c r="K585" s="1">
        <f>_xlfn.XLOOKUP(Comuni[[#This Row],[Regione]],Table_0[Regione],Table_0[Guariti],,0)</f>
        <v>1725727</v>
      </c>
      <c r="L585" s="1">
        <f>_xlfn.XLOOKUP(Comuni[[#This Row],[Regione]],Table_0[Regione],Table_0[Deceduti],,0)</f>
        <v>13899</v>
      </c>
    </row>
    <row r="586" spans="1:12" x14ac:dyDescent="0.25">
      <c r="A586" s="1" t="s">
        <v>593</v>
      </c>
      <c r="B586" s="1" t="s">
        <v>8</v>
      </c>
      <c r="C586" s="1" t="s">
        <v>490</v>
      </c>
      <c r="D586">
        <v>494</v>
      </c>
      <c r="E586">
        <f>100*Comuni[[#This Row],[Popolazione2011]]/$D$7916</f>
        <v>8.6194645131498738E-4</v>
      </c>
      <c r="F586">
        <f>100*Comuni[[#This Row],[Popolazione2011]]/(SUMIFS($D$2:$D$7916,$B$2:$B$7916,"Piemonte"))</f>
        <v>1.132010790308521E-2</v>
      </c>
      <c r="G586" t="b">
        <f>IF(Comuni[[#This Row],[Popolazione2011]]&gt;300000,"MAGGIORE")</f>
        <v>0</v>
      </c>
      <c r="H586">
        <f>100*Comuni[[#This Row],[Popolazione2011]]/(SUMIFS($D$2:$D$7916,$B$2:$B$7916,"Piemonte"))</f>
        <v>1.132010790308521E-2</v>
      </c>
      <c r="I586" s="1" t="str">
        <f>_xlfn.XLOOKUP(Comuni[[#This Row],[Regione]],Ripartizione_geografica[Regione],Ripartizione_geografica[Ripartizione geografica],,0)</f>
        <v>Nord-ovest</v>
      </c>
      <c r="J586" s="1">
        <f>_xlfn.XLOOKUP(Comuni[[#This Row],[Regione]],Table_0[Regione],Table_0[Totale contagiati],,0)</f>
        <v>1792955</v>
      </c>
      <c r="K586" s="1">
        <f>_xlfn.XLOOKUP(Comuni[[#This Row],[Regione]],Table_0[Regione],Table_0[Guariti],,0)</f>
        <v>1725727</v>
      </c>
      <c r="L586" s="1">
        <f>_xlfn.XLOOKUP(Comuni[[#This Row],[Regione]],Table_0[Regione],Table_0[Deceduti],,0)</f>
        <v>13899</v>
      </c>
    </row>
    <row r="587" spans="1:12" x14ac:dyDescent="0.25">
      <c r="A587" s="1" t="s">
        <v>594</v>
      </c>
      <c r="B587" s="1" t="s">
        <v>8</v>
      </c>
      <c r="C587" s="1" t="s">
        <v>490</v>
      </c>
      <c r="D587">
        <v>819</v>
      </c>
      <c r="E587">
        <f>100*Comuni[[#This Row],[Popolazione2011]]/$D$7916</f>
        <v>1.4290164850748477E-3</v>
      </c>
      <c r="F587">
        <f>100*Comuni[[#This Row],[Popolazione2011]]/(SUMIFS($D$2:$D$7916,$B$2:$B$7916,"Piemonte"))</f>
        <v>1.876754731300969E-2</v>
      </c>
      <c r="G587" t="b">
        <f>IF(Comuni[[#This Row],[Popolazione2011]]&gt;300000,"MAGGIORE")</f>
        <v>0</v>
      </c>
      <c r="H587">
        <f>100*Comuni[[#This Row],[Popolazione2011]]/(SUMIFS($D$2:$D$7916,$B$2:$B$7916,"Piemonte"))</f>
        <v>1.876754731300969E-2</v>
      </c>
      <c r="I587" s="1" t="str">
        <f>_xlfn.XLOOKUP(Comuni[[#This Row],[Regione]],Ripartizione_geografica[Regione],Ripartizione_geografica[Ripartizione geografica],,0)</f>
        <v>Nord-ovest</v>
      </c>
      <c r="J587" s="1">
        <f>_xlfn.XLOOKUP(Comuni[[#This Row],[Regione]],Table_0[Regione],Table_0[Totale contagiati],,0)</f>
        <v>1792955</v>
      </c>
      <c r="K587" s="1">
        <f>_xlfn.XLOOKUP(Comuni[[#This Row],[Regione]],Table_0[Regione],Table_0[Guariti],,0)</f>
        <v>1725727</v>
      </c>
      <c r="L587" s="1">
        <f>_xlfn.XLOOKUP(Comuni[[#This Row],[Regione]],Table_0[Regione],Table_0[Deceduti],,0)</f>
        <v>13899</v>
      </c>
    </row>
    <row r="588" spans="1:12" x14ac:dyDescent="0.25">
      <c r="A588" s="1" t="s">
        <v>595</v>
      </c>
      <c r="B588" s="1" t="s">
        <v>8</v>
      </c>
      <c r="C588" s="1" t="s">
        <v>490</v>
      </c>
      <c r="D588">
        <v>854</v>
      </c>
      <c r="E588">
        <f>100*Comuni[[#This Row],[Popolazione2011]]/$D$7916</f>
        <v>1.4900855656336017E-3</v>
      </c>
      <c r="F588">
        <f>100*Comuni[[#This Row],[Popolazione2011]]/(SUMIFS($D$2:$D$7916,$B$2:$B$7916,"Piemonte"))</f>
        <v>1.9569579249463096E-2</v>
      </c>
      <c r="G588" t="b">
        <f>IF(Comuni[[#This Row],[Popolazione2011]]&gt;300000,"MAGGIORE")</f>
        <v>0</v>
      </c>
      <c r="H588">
        <f>100*Comuni[[#This Row],[Popolazione2011]]/(SUMIFS($D$2:$D$7916,$B$2:$B$7916,"Piemonte"))</f>
        <v>1.9569579249463096E-2</v>
      </c>
      <c r="I588" s="1" t="str">
        <f>_xlfn.XLOOKUP(Comuni[[#This Row],[Regione]],Ripartizione_geografica[Regione],Ripartizione_geografica[Ripartizione geografica],,0)</f>
        <v>Nord-ovest</v>
      </c>
      <c r="J588" s="1">
        <f>_xlfn.XLOOKUP(Comuni[[#This Row],[Regione]],Table_0[Regione],Table_0[Totale contagiati],,0)</f>
        <v>1792955</v>
      </c>
      <c r="K588" s="1">
        <f>_xlfn.XLOOKUP(Comuni[[#This Row],[Regione]],Table_0[Regione],Table_0[Guariti],,0)</f>
        <v>1725727</v>
      </c>
      <c r="L588" s="1">
        <f>_xlfn.XLOOKUP(Comuni[[#This Row],[Regione]],Table_0[Regione],Table_0[Deceduti],,0)</f>
        <v>13899</v>
      </c>
    </row>
    <row r="589" spans="1:12" x14ac:dyDescent="0.25">
      <c r="A589" s="1" t="s">
        <v>596</v>
      </c>
      <c r="B589" s="1" t="s">
        <v>8</v>
      </c>
      <c r="C589" s="1" t="s">
        <v>490</v>
      </c>
      <c r="D589">
        <v>246</v>
      </c>
      <c r="E589">
        <f>100*Comuni[[#This Row],[Popolazione2011]]/$D$7916</f>
        <v>4.2922839478438647E-4</v>
      </c>
      <c r="F589">
        <f>100*Comuni[[#This Row],[Popolazione2011]]/(SUMIFS($D$2:$D$7916,$B$2:$B$7916,"Piemonte"))</f>
        <v>5.637138753358222E-3</v>
      </c>
      <c r="G589" t="b">
        <f>IF(Comuni[[#This Row],[Popolazione2011]]&gt;300000,"MAGGIORE")</f>
        <v>0</v>
      </c>
      <c r="H589">
        <f>100*Comuni[[#This Row],[Popolazione2011]]/(SUMIFS($D$2:$D$7916,$B$2:$B$7916,"Piemonte"))</f>
        <v>5.637138753358222E-3</v>
      </c>
      <c r="I589" s="1" t="str">
        <f>_xlfn.XLOOKUP(Comuni[[#This Row],[Regione]],Ripartizione_geografica[Regione],Ripartizione_geografica[Ripartizione geografica],,0)</f>
        <v>Nord-ovest</v>
      </c>
      <c r="J589" s="1">
        <f>_xlfn.XLOOKUP(Comuni[[#This Row],[Regione]],Table_0[Regione],Table_0[Totale contagiati],,0)</f>
        <v>1792955</v>
      </c>
      <c r="K589" s="1">
        <f>_xlfn.XLOOKUP(Comuni[[#This Row],[Regione]],Table_0[Regione],Table_0[Guariti],,0)</f>
        <v>1725727</v>
      </c>
      <c r="L589" s="1">
        <f>_xlfn.XLOOKUP(Comuni[[#This Row],[Regione]],Table_0[Regione],Table_0[Deceduti],,0)</f>
        <v>13899</v>
      </c>
    </row>
    <row r="590" spans="1:12" x14ac:dyDescent="0.25">
      <c r="A590" s="1" t="s">
        <v>597</v>
      </c>
      <c r="B590" s="1" t="s">
        <v>8</v>
      </c>
      <c r="C590" s="1" t="s">
        <v>490</v>
      </c>
      <c r="D590">
        <v>1490</v>
      </c>
      <c r="E590">
        <f>100*Comuni[[#This Row],[Popolazione2011]]/$D$7916</f>
        <v>2.5997980009298204E-3</v>
      </c>
      <c r="F590">
        <f>100*Comuni[[#This Row],[Popolazione2011]]/(SUMIFS($D$2:$D$7916,$B$2:$B$7916,"Piemonte"))</f>
        <v>3.4143645294730698E-2</v>
      </c>
      <c r="G590" t="b">
        <f>IF(Comuni[[#This Row],[Popolazione2011]]&gt;300000,"MAGGIORE")</f>
        <v>0</v>
      </c>
      <c r="H590">
        <f>100*Comuni[[#This Row],[Popolazione2011]]/(SUMIFS($D$2:$D$7916,$B$2:$B$7916,"Piemonte"))</f>
        <v>3.4143645294730698E-2</v>
      </c>
      <c r="I590" s="1" t="str">
        <f>_xlfn.XLOOKUP(Comuni[[#This Row],[Regione]],Ripartizione_geografica[Regione],Ripartizione_geografica[Ripartizione geografica],,0)</f>
        <v>Nord-ovest</v>
      </c>
      <c r="J590" s="1">
        <f>_xlfn.XLOOKUP(Comuni[[#This Row],[Regione]],Table_0[Regione],Table_0[Totale contagiati],,0)</f>
        <v>1792955</v>
      </c>
      <c r="K590" s="1">
        <f>_xlfn.XLOOKUP(Comuni[[#This Row],[Regione]],Table_0[Regione],Table_0[Guariti],,0)</f>
        <v>1725727</v>
      </c>
      <c r="L590" s="1">
        <f>_xlfn.XLOOKUP(Comuni[[#This Row],[Regione]],Table_0[Regione],Table_0[Deceduti],,0)</f>
        <v>13899</v>
      </c>
    </row>
    <row r="591" spans="1:12" x14ac:dyDescent="0.25">
      <c r="A591" s="1" t="s">
        <v>598</v>
      </c>
      <c r="B591" s="1" t="s">
        <v>8</v>
      </c>
      <c r="C591" s="1" t="s">
        <v>490</v>
      </c>
      <c r="D591">
        <v>214</v>
      </c>
      <c r="E591">
        <f>100*Comuni[[#This Row],[Popolazione2011]]/$D$7916</f>
        <v>3.7339380684495404E-4</v>
      </c>
      <c r="F591">
        <f>100*Comuni[[#This Row],[Popolazione2011]]/(SUMIFS($D$2:$D$7916,$B$2:$B$7916,"Piemonte"))</f>
        <v>4.903852411457966E-3</v>
      </c>
      <c r="G591" t="b">
        <f>IF(Comuni[[#This Row],[Popolazione2011]]&gt;300000,"MAGGIORE")</f>
        <v>0</v>
      </c>
      <c r="H591">
        <f>100*Comuni[[#This Row],[Popolazione2011]]/(SUMIFS($D$2:$D$7916,$B$2:$B$7916,"Piemonte"))</f>
        <v>4.903852411457966E-3</v>
      </c>
      <c r="I591" s="1" t="str">
        <f>_xlfn.XLOOKUP(Comuni[[#This Row],[Regione]],Ripartizione_geografica[Regione],Ripartizione_geografica[Ripartizione geografica],,0)</f>
        <v>Nord-ovest</v>
      </c>
      <c r="J591" s="1">
        <f>_xlfn.XLOOKUP(Comuni[[#This Row],[Regione]],Table_0[Regione],Table_0[Totale contagiati],,0)</f>
        <v>1792955</v>
      </c>
      <c r="K591" s="1">
        <f>_xlfn.XLOOKUP(Comuni[[#This Row],[Regione]],Table_0[Regione],Table_0[Guariti],,0)</f>
        <v>1725727</v>
      </c>
      <c r="L591" s="1">
        <f>_xlfn.XLOOKUP(Comuni[[#This Row],[Regione]],Table_0[Regione],Table_0[Deceduti],,0)</f>
        <v>13899</v>
      </c>
    </row>
    <row r="592" spans="1:12" x14ac:dyDescent="0.25">
      <c r="A592" s="1" t="s">
        <v>599</v>
      </c>
      <c r="B592" s="1" t="s">
        <v>8</v>
      </c>
      <c r="C592" s="1" t="s">
        <v>490</v>
      </c>
      <c r="D592">
        <v>52</v>
      </c>
      <c r="E592">
        <f>100*Comuni[[#This Row],[Popolazione2011]]/$D$7916</f>
        <v>9.0731205401577619E-5</v>
      </c>
      <c r="F592">
        <f>100*Comuni[[#This Row],[Popolazione2011]]/(SUMIFS($D$2:$D$7916,$B$2:$B$7916,"Piemonte"))</f>
        <v>1.1915903055879169E-3</v>
      </c>
      <c r="G592" t="b">
        <f>IF(Comuni[[#This Row],[Popolazione2011]]&gt;300000,"MAGGIORE")</f>
        <v>0</v>
      </c>
      <c r="H592">
        <f>100*Comuni[[#This Row],[Popolazione2011]]/(SUMIFS($D$2:$D$7916,$B$2:$B$7916,"Piemonte"))</f>
        <v>1.1915903055879169E-3</v>
      </c>
      <c r="I592" s="1" t="str">
        <f>_xlfn.XLOOKUP(Comuni[[#This Row],[Regione]],Ripartizione_geografica[Regione],Ripartizione_geografica[Ripartizione geografica],,0)</f>
        <v>Nord-ovest</v>
      </c>
      <c r="J592" s="1">
        <f>_xlfn.XLOOKUP(Comuni[[#This Row],[Regione]],Table_0[Regione],Table_0[Totale contagiati],,0)</f>
        <v>1792955</v>
      </c>
      <c r="K592" s="1">
        <f>_xlfn.XLOOKUP(Comuni[[#This Row],[Regione]],Table_0[Regione],Table_0[Guariti],,0)</f>
        <v>1725727</v>
      </c>
      <c r="L592" s="1">
        <f>_xlfn.XLOOKUP(Comuni[[#This Row],[Regione]],Table_0[Regione],Table_0[Deceduti],,0)</f>
        <v>13899</v>
      </c>
    </row>
    <row r="593" spans="1:12" x14ac:dyDescent="0.25">
      <c r="A593" s="1" t="s">
        <v>600</v>
      </c>
      <c r="B593" s="1" t="s">
        <v>8</v>
      </c>
      <c r="C593" s="1" t="s">
        <v>490</v>
      </c>
      <c r="D593">
        <v>2026</v>
      </c>
      <c r="E593">
        <f>100*Comuni[[#This Row],[Popolazione2011]]/$D$7916</f>
        <v>3.5350273489153129E-3</v>
      </c>
      <c r="F593">
        <f>100*Comuni[[#This Row],[Popolazione2011]]/(SUMIFS($D$2:$D$7916,$B$2:$B$7916,"Piemonte"))</f>
        <v>4.6426191521559995E-2</v>
      </c>
      <c r="G593" t="b">
        <f>IF(Comuni[[#This Row],[Popolazione2011]]&gt;300000,"MAGGIORE")</f>
        <v>0</v>
      </c>
      <c r="H593">
        <f>100*Comuni[[#This Row],[Popolazione2011]]/(SUMIFS($D$2:$D$7916,$B$2:$B$7916,"Piemonte"))</f>
        <v>4.6426191521559995E-2</v>
      </c>
      <c r="I593" s="1" t="str">
        <f>_xlfn.XLOOKUP(Comuni[[#This Row],[Regione]],Ripartizione_geografica[Regione],Ripartizione_geografica[Ripartizione geografica],,0)</f>
        <v>Nord-ovest</v>
      </c>
      <c r="J593" s="1">
        <f>_xlfn.XLOOKUP(Comuni[[#This Row],[Regione]],Table_0[Regione],Table_0[Totale contagiati],,0)</f>
        <v>1792955</v>
      </c>
      <c r="K593" s="1">
        <f>_xlfn.XLOOKUP(Comuni[[#This Row],[Regione]],Table_0[Regione],Table_0[Guariti],,0)</f>
        <v>1725727</v>
      </c>
      <c r="L593" s="1">
        <f>_xlfn.XLOOKUP(Comuni[[#This Row],[Regione]],Table_0[Regione],Table_0[Deceduti],,0)</f>
        <v>13899</v>
      </c>
    </row>
    <row r="594" spans="1:12" x14ac:dyDescent="0.25">
      <c r="A594" s="1" t="s">
        <v>601</v>
      </c>
      <c r="B594" s="1" t="s">
        <v>8</v>
      </c>
      <c r="C594" s="1" t="s">
        <v>490</v>
      </c>
      <c r="D594">
        <v>2231</v>
      </c>
      <c r="E594">
        <f>100*Comuni[[#This Row],[Popolazione2011]]/$D$7916</f>
        <v>3.8927176779023015E-3</v>
      </c>
      <c r="F594">
        <f>100*Comuni[[#This Row],[Popolazione2011]]/(SUMIFS($D$2:$D$7916,$B$2:$B$7916,"Piemonte"))</f>
        <v>5.1123807149358512E-2</v>
      </c>
      <c r="G594" t="b">
        <f>IF(Comuni[[#This Row],[Popolazione2011]]&gt;300000,"MAGGIORE")</f>
        <v>0</v>
      </c>
      <c r="H594">
        <f>100*Comuni[[#This Row],[Popolazione2011]]/(SUMIFS($D$2:$D$7916,$B$2:$B$7916,"Piemonte"))</f>
        <v>5.1123807149358512E-2</v>
      </c>
      <c r="I594" s="1" t="str">
        <f>_xlfn.XLOOKUP(Comuni[[#This Row],[Regione]],Ripartizione_geografica[Regione],Ripartizione_geografica[Ripartizione geografica],,0)</f>
        <v>Nord-ovest</v>
      </c>
      <c r="J594" s="1">
        <f>_xlfn.XLOOKUP(Comuni[[#This Row],[Regione]],Table_0[Regione],Table_0[Totale contagiati],,0)</f>
        <v>1792955</v>
      </c>
      <c r="K594" s="1">
        <f>_xlfn.XLOOKUP(Comuni[[#This Row],[Regione]],Table_0[Regione],Table_0[Guariti],,0)</f>
        <v>1725727</v>
      </c>
      <c r="L594" s="1">
        <f>_xlfn.XLOOKUP(Comuni[[#This Row],[Regione]],Table_0[Regione],Table_0[Deceduti],,0)</f>
        <v>13899</v>
      </c>
    </row>
    <row r="595" spans="1:12" x14ac:dyDescent="0.25">
      <c r="A595" s="1" t="s">
        <v>602</v>
      </c>
      <c r="B595" s="1" t="s">
        <v>8</v>
      </c>
      <c r="C595" s="1" t="s">
        <v>490</v>
      </c>
      <c r="D595">
        <v>1334</v>
      </c>
      <c r="E595">
        <f>100*Comuni[[#This Row],[Popolazione2011]]/$D$7916</f>
        <v>2.3276043847250873E-3</v>
      </c>
      <c r="F595">
        <f>100*Comuni[[#This Row],[Popolazione2011]]/(SUMIFS($D$2:$D$7916,$B$2:$B$7916,"Piemonte"))</f>
        <v>3.0568874377966945E-2</v>
      </c>
      <c r="G595" t="b">
        <f>IF(Comuni[[#This Row],[Popolazione2011]]&gt;300000,"MAGGIORE")</f>
        <v>0</v>
      </c>
      <c r="H595">
        <f>100*Comuni[[#This Row],[Popolazione2011]]/(SUMIFS($D$2:$D$7916,$B$2:$B$7916,"Piemonte"))</f>
        <v>3.0568874377966945E-2</v>
      </c>
      <c r="I595" s="1" t="str">
        <f>_xlfn.XLOOKUP(Comuni[[#This Row],[Regione]],Ripartizione_geografica[Regione],Ripartizione_geografica[Ripartizione geografica],,0)</f>
        <v>Nord-ovest</v>
      </c>
      <c r="J595" s="1">
        <f>_xlfn.XLOOKUP(Comuni[[#This Row],[Regione]],Table_0[Regione],Table_0[Totale contagiati],,0)</f>
        <v>1792955</v>
      </c>
      <c r="K595" s="1">
        <f>_xlfn.XLOOKUP(Comuni[[#This Row],[Regione]],Table_0[Regione],Table_0[Guariti],,0)</f>
        <v>1725727</v>
      </c>
      <c r="L595" s="1">
        <f>_xlfn.XLOOKUP(Comuni[[#This Row],[Regione]],Table_0[Regione],Table_0[Deceduti],,0)</f>
        <v>13899</v>
      </c>
    </row>
    <row r="596" spans="1:12" x14ac:dyDescent="0.25">
      <c r="A596" s="1" t="s">
        <v>603</v>
      </c>
      <c r="B596" s="1" t="s">
        <v>8</v>
      </c>
      <c r="C596" s="1" t="s">
        <v>490</v>
      </c>
      <c r="D596">
        <v>3735</v>
      </c>
      <c r="E596">
        <f>100*Comuni[[#This Row],[Popolazione2011]]/$D$7916</f>
        <v>6.5169433110556238E-3</v>
      </c>
      <c r="F596">
        <f>100*Comuni[[#This Row],[Popolazione2011]]/(SUMIFS($D$2:$D$7916,$B$2:$B$7916,"Piemonte"))</f>
        <v>8.5588265218670564E-2</v>
      </c>
      <c r="G596" t="b">
        <f>IF(Comuni[[#This Row],[Popolazione2011]]&gt;300000,"MAGGIORE")</f>
        <v>0</v>
      </c>
      <c r="H596">
        <f>100*Comuni[[#This Row],[Popolazione2011]]/(SUMIFS($D$2:$D$7916,$B$2:$B$7916,"Piemonte"))</f>
        <v>8.5588265218670564E-2</v>
      </c>
      <c r="I596" s="1" t="str">
        <f>_xlfn.XLOOKUP(Comuni[[#This Row],[Regione]],Ripartizione_geografica[Regione],Ripartizione_geografica[Ripartizione geografica],,0)</f>
        <v>Nord-ovest</v>
      </c>
      <c r="J596" s="1">
        <f>_xlfn.XLOOKUP(Comuni[[#This Row],[Regione]],Table_0[Regione],Table_0[Totale contagiati],,0)</f>
        <v>1792955</v>
      </c>
      <c r="K596" s="1">
        <f>_xlfn.XLOOKUP(Comuni[[#This Row],[Regione]],Table_0[Regione],Table_0[Guariti],,0)</f>
        <v>1725727</v>
      </c>
      <c r="L596" s="1">
        <f>_xlfn.XLOOKUP(Comuni[[#This Row],[Regione]],Table_0[Regione],Table_0[Deceduti],,0)</f>
        <v>13899</v>
      </c>
    </row>
    <row r="597" spans="1:12" x14ac:dyDescent="0.25">
      <c r="A597" s="1" t="s">
        <v>604</v>
      </c>
      <c r="B597" s="1" t="s">
        <v>8</v>
      </c>
      <c r="C597" s="1" t="s">
        <v>490</v>
      </c>
      <c r="D597">
        <v>3055</v>
      </c>
      <c r="E597">
        <f>100*Comuni[[#This Row],[Popolazione2011]]/$D$7916</f>
        <v>5.3304583173426857E-3</v>
      </c>
      <c r="F597">
        <f>100*Comuni[[#This Row],[Popolazione2011]]/(SUMIFS($D$2:$D$7916,$B$2:$B$7916,"Piemonte"))</f>
        <v>7.0005930453290122E-2</v>
      </c>
      <c r="G597" t="b">
        <f>IF(Comuni[[#This Row],[Popolazione2011]]&gt;300000,"MAGGIORE")</f>
        <v>0</v>
      </c>
      <c r="H597">
        <f>100*Comuni[[#This Row],[Popolazione2011]]/(SUMIFS($D$2:$D$7916,$B$2:$B$7916,"Piemonte"))</f>
        <v>7.0005930453290122E-2</v>
      </c>
      <c r="I597" s="1" t="str">
        <f>_xlfn.XLOOKUP(Comuni[[#This Row],[Regione]],Ripartizione_geografica[Regione],Ripartizione_geografica[Ripartizione geografica],,0)</f>
        <v>Nord-ovest</v>
      </c>
      <c r="J597" s="1">
        <f>_xlfn.XLOOKUP(Comuni[[#This Row],[Regione]],Table_0[Regione],Table_0[Totale contagiati],,0)</f>
        <v>1792955</v>
      </c>
      <c r="K597" s="1">
        <f>_xlfn.XLOOKUP(Comuni[[#This Row],[Regione]],Table_0[Regione],Table_0[Guariti],,0)</f>
        <v>1725727</v>
      </c>
      <c r="L597" s="1">
        <f>_xlfn.XLOOKUP(Comuni[[#This Row],[Regione]],Table_0[Regione],Table_0[Deceduti],,0)</f>
        <v>13899</v>
      </c>
    </row>
    <row r="598" spans="1:12" x14ac:dyDescent="0.25">
      <c r="A598" s="1" t="s">
        <v>605</v>
      </c>
      <c r="B598" s="1" t="s">
        <v>8</v>
      </c>
      <c r="C598" s="1" t="s">
        <v>490</v>
      </c>
      <c r="D598">
        <v>1432</v>
      </c>
      <c r="E598">
        <f>100*Comuni[[#This Row],[Popolazione2011]]/$D$7916</f>
        <v>2.4985978102895993E-3</v>
      </c>
      <c r="F598">
        <f>100*Comuni[[#This Row],[Popolazione2011]]/(SUMIFS($D$2:$D$7916,$B$2:$B$7916,"Piemonte"))</f>
        <v>3.2814563800036479E-2</v>
      </c>
      <c r="G598" t="b">
        <f>IF(Comuni[[#This Row],[Popolazione2011]]&gt;300000,"MAGGIORE")</f>
        <v>0</v>
      </c>
      <c r="H598">
        <f>100*Comuni[[#This Row],[Popolazione2011]]/(SUMIFS($D$2:$D$7916,$B$2:$B$7916,"Piemonte"))</f>
        <v>3.2814563800036479E-2</v>
      </c>
      <c r="I598" s="1" t="str">
        <f>_xlfn.XLOOKUP(Comuni[[#This Row],[Regione]],Ripartizione_geografica[Regione],Ripartizione_geografica[Ripartizione geografica],,0)</f>
        <v>Nord-ovest</v>
      </c>
      <c r="J598" s="1">
        <f>_xlfn.XLOOKUP(Comuni[[#This Row],[Regione]],Table_0[Regione],Table_0[Totale contagiati],,0)</f>
        <v>1792955</v>
      </c>
      <c r="K598" s="1">
        <f>_xlfn.XLOOKUP(Comuni[[#This Row],[Regione]],Table_0[Regione],Table_0[Guariti],,0)</f>
        <v>1725727</v>
      </c>
      <c r="L598" s="1">
        <f>_xlfn.XLOOKUP(Comuni[[#This Row],[Regione]],Table_0[Regione],Table_0[Deceduti],,0)</f>
        <v>13899</v>
      </c>
    </row>
    <row r="599" spans="1:12" x14ac:dyDescent="0.25">
      <c r="A599" s="1" t="s">
        <v>606</v>
      </c>
      <c r="B599" s="1" t="s">
        <v>8</v>
      </c>
      <c r="C599" s="1" t="s">
        <v>490</v>
      </c>
      <c r="D599">
        <v>74</v>
      </c>
      <c r="E599">
        <f>100*Comuni[[#This Row],[Popolazione2011]]/$D$7916</f>
        <v>1.2911748460993737E-4</v>
      </c>
      <c r="F599">
        <f>100*Comuni[[#This Row],[Popolazione2011]]/(SUMIFS($D$2:$D$7916,$B$2:$B$7916,"Piemonte"))</f>
        <v>1.6957246656443433E-3</v>
      </c>
      <c r="G599" t="b">
        <f>IF(Comuni[[#This Row],[Popolazione2011]]&gt;300000,"MAGGIORE")</f>
        <v>0</v>
      </c>
      <c r="H599">
        <f>100*Comuni[[#This Row],[Popolazione2011]]/(SUMIFS($D$2:$D$7916,$B$2:$B$7916,"Piemonte"))</f>
        <v>1.6957246656443433E-3</v>
      </c>
      <c r="I599" s="1" t="str">
        <f>_xlfn.XLOOKUP(Comuni[[#This Row],[Regione]],Ripartizione_geografica[Regione],Ripartizione_geografica[Ripartizione geografica],,0)</f>
        <v>Nord-ovest</v>
      </c>
      <c r="J599" s="1">
        <f>_xlfn.XLOOKUP(Comuni[[#This Row],[Regione]],Table_0[Regione],Table_0[Totale contagiati],,0)</f>
        <v>1792955</v>
      </c>
      <c r="K599" s="1">
        <f>_xlfn.XLOOKUP(Comuni[[#This Row],[Regione]],Table_0[Regione],Table_0[Guariti],,0)</f>
        <v>1725727</v>
      </c>
      <c r="L599" s="1">
        <f>_xlfn.XLOOKUP(Comuni[[#This Row],[Regione]],Table_0[Regione],Table_0[Deceduti],,0)</f>
        <v>13899</v>
      </c>
    </row>
    <row r="600" spans="1:12" x14ac:dyDescent="0.25">
      <c r="A600" s="1" t="s">
        <v>607</v>
      </c>
      <c r="B600" s="1" t="s">
        <v>8</v>
      </c>
      <c r="C600" s="1" t="s">
        <v>490</v>
      </c>
      <c r="D600">
        <v>261</v>
      </c>
      <c r="E600">
        <f>100*Comuni[[#This Row],[Popolazione2011]]/$D$7916</f>
        <v>4.5540085788099536E-4</v>
      </c>
      <c r="F600">
        <f>100*Comuni[[#This Row],[Popolazione2011]]/(SUMIFS($D$2:$D$7916,$B$2:$B$7916,"Piemonte"))</f>
        <v>5.9808667261239679E-3</v>
      </c>
      <c r="G600" t="b">
        <f>IF(Comuni[[#This Row],[Popolazione2011]]&gt;300000,"MAGGIORE")</f>
        <v>0</v>
      </c>
      <c r="H600">
        <f>100*Comuni[[#This Row],[Popolazione2011]]/(SUMIFS($D$2:$D$7916,$B$2:$B$7916,"Piemonte"))</f>
        <v>5.9808667261239679E-3</v>
      </c>
      <c r="I600" s="1" t="str">
        <f>_xlfn.XLOOKUP(Comuni[[#This Row],[Regione]],Ripartizione_geografica[Regione],Ripartizione_geografica[Ripartizione geografica],,0)</f>
        <v>Nord-ovest</v>
      </c>
      <c r="J600" s="1">
        <f>_xlfn.XLOOKUP(Comuni[[#This Row],[Regione]],Table_0[Regione],Table_0[Totale contagiati],,0)</f>
        <v>1792955</v>
      </c>
      <c r="K600" s="1">
        <f>_xlfn.XLOOKUP(Comuni[[#This Row],[Regione]],Table_0[Regione],Table_0[Guariti],,0)</f>
        <v>1725727</v>
      </c>
      <c r="L600" s="1">
        <f>_xlfn.XLOOKUP(Comuni[[#This Row],[Regione]],Table_0[Regione],Table_0[Deceduti],,0)</f>
        <v>13899</v>
      </c>
    </row>
    <row r="601" spans="1:12" x14ac:dyDescent="0.25">
      <c r="A601" s="1" t="s">
        <v>608</v>
      </c>
      <c r="B601" s="1" t="s">
        <v>8</v>
      </c>
      <c r="C601" s="1" t="s">
        <v>490</v>
      </c>
      <c r="D601">
        <v>781</v>
      </c>
      <c r="E601">
        <f>100*Comuni[[#This Row],[Popolazione2011]]/$D$7916</f>
        <v>1.3627129118967717E-3</v>
      </c>
      <c r="F601">
        <f>100*Comuni[[#This Row],[Popolazione2011]]/(SUMIFS($D$2:$D$7916,$B$2:$B$7916,"Piemonte"))</f>
        <v>1.7896769782003136E-2</v>
      </c>
      <c r="G601" t="b">
        <f>IF(Comuni[[#This Row],[Popolazione2011]]&gt;300000,"MAGGIORE")</f>
        <v>0</v>
      </c>
      <c r="H601">
        <f>100*Comuni[[#This Row],[Popolazione2011]]/(SUMIFS($D$2:$D$7916,$B$2:$B$7916,"Piemonte"))</f>
        <v>1.7896769782003136E-2</v>
      </c>
      <c r="I601" s="1" t="str">
        <f>_xlfn.XLOOKUP(Comuni[[#This Row],[Regione]],Ripartizione_geografica[Regione],Ripartizione_geografica[Ripartizione geografica],,0)</f>
        <v>Nord-ovest</v>
      </c>
      <c r="J601" s="1">
        <f>_xlfn.XLOOKUP(Comuni[[#This Row],[Regione]],Table_0[Regione],Table_0[Totale contagiati],,0)</f>
        <v>1792955</v>
      </c>
      <c r="K601" s="1">
        <f>_xlfn.XLOOKUP(Comuni[[#This Row],[Regione]],Table_0[Regione],Table_0[Guariti],,0)</f>
        <v>1725727</v>
      </c>
      <c r="L601" s="1">
        <f>_xlfn.XLOOKUP(Comuni[[#This Row],[Regione]],Table_0[Regione],Table_0[Deceduti],,0)</f>
        <v>13899</v>
      </c>
    </row>
    <row r="602" spans="1:12" x14ac:dyDescent="0.25">
      <c r="A602" s="1" t="s">
        <v>609</v>
      </c>
      <c r="B602" s="1" t="s">
        <v>8</v>
      </c>
      <c r="C602" s="1" t="s">
        <v>490</v>
      </c>
      <c r="D602">
        <v>326</v>
      </c>
      <c r="E602">
        <f>100*Comuni[[#This Row],[Popolazione2011]]/$D$7916</f>
        <v>5.6881486463296739E-4</v>
      </c>
      <c r="F602">
        <f>100*Comuni[[#This Row],[Popolazione2011]]/(SUMIFS($D$2:$D$7916,$B$2:$B$7916,"Piemonte"))</f>
        <v>7.4703546081088638E-3</v>
      </c>
      <c r="G602" t="b">
        <f>IF(Comuni[[#This Row],[Popolazione2011]]&gt;300000,"MAGGIORE")</f>
        <v>0</v>
      </c>
      <c r="H602">
        <f>100*Comuni[[#This Row],[Popolazione2011]]/(SUMIFS($D$2:$D$7916,$B$2:$B$7916,"Piemonte"))</f>
        <v>7.4703546081088638E-3</v>
      </c>
      <c r="I602" s="1" t="str">
        <f>_xlfn.XLOOKUP(Comuni[[#This Row],[Regione]],Ripartizione_geografica[Regione],Ripartizione_geografica[Ripartizione geografica],,0)</f>
        <v>Nord-ovest</v>
      </c>
      <c r="J602" s="1">
        <f>_xlfn.XLOOKUP(Comuni[[#This Row],[Regione]],Table_0[Regione],Table_0[Totale contagiati],,0)</f>
        <v>1792955</v>
      </c>
      <c r="K602" s="1">
        <f>_xlfn.XLOOKUP(Comuni[[#This Row],[Regione]],Table_0[Regione],Table_0[Guariti],,0)</f>
        <v>1725727</v>
      </c>
      <c r="L602" s="1">
        <f>_xlfn.XLOOKUP(Comuni[[#This Row],[Regione]],Table_0[Regione],Table_0[Deceduti],,0)</f>
        <v>13899</v>
      </c>
    </row>
    <row r="603" spans="1:12" x14ac:dyDescent="0.25">
      <c r="A603" s="1" t="s">
        <v>610</v>
      </c>
      <c r="B603" s="1" t="s">
        <v>8</v>
      </c>
      <c r="C603" s="1" t="s">
        <v>490</v>
      </c>
      <c r="D603">
        <v>252</v>
      </c>
      <c r="E603">
        <f>100*Comuni[[#This Row],[Popolazione2011]]/$D$7916</f>
        <v>4.3969738002303004E-4</v>
      </c>
      <c r="F603">
        <f>100*Comuni[[#This Row],[Popolazione2011]]/(SUMIFS($D$2:$D$7916,$B$2:$B$7916,"Piemonte"))</f>
        <v>5.7746299424645204E-3</v>
      </c>
      <c r="G603" t="b">
        <f>IF(Comuni[[#This Row],[Popolazione2011]]&gt;300000,"MAGGIORE")</f>
        <v>0</v>
      </c>
      <c r="H603">
        <f>100*Comuni[[#This Row],[Popolazione2011]]/(SUMIFS($D$2:$D$7916,$B$2:$B$7916,"Piemonte"))</f>
        <v>5.7746299424645204E-3</v>
      </c>
      <c r="I603" s="1" t="str">
        <f>_xlfn.XLOOKUP(Comuni[[#This Row],[Regione]],Ripartizione_geografica[Regione],Ripartizione_geografica[Ripartizione geografica],,0)</f>
        <v>Nord-ovest</v>
      </c>
      <c r="J603" s="1">
        <f>_xlfn.XLOOKUP(Comuni[[#This Row],[Regione]],Table_0[Regione],Table_0[Totale contagiati],,0)</f>
        <v>1792955</v>
      </c>
      <c r="K603" s="1">
        <f>_xlfn.XLOOKUP(Comuni[[#This Row],[Regione]],Table_0[Regione],Table_0[Guariti],,0)</f>
        <v>1725727</v>
      </c>
      <c r="L603" s="1">
        <f>_xlfn.XLOOKUP(Comuni[[#This Row],[Regione]],Table_0[Regione],Table_0[Deceduti],,0)</f>
        <v>13899</v>
      </c>
    </row>
    <row r="604" spans="1:12" x14ac:dyDescent="0.25">
      <c r="A604" s="1" t="s">
        <v>611</v>
      </c>
      <c r="B604" s="1" t="s">
        <v>8</v>
      </c>
      <c r="C604" s="1" t="s">
        <v>490</v>
      </c>
      <c r="D604">
        <v>274</v>
      </c>
      <c r="E604">
        <f>100*Comuni[[#This Row],[Popolazione2011]]/$D$7916</f>
        <v>4.7808365923138977E-4</v>
      </c>
      <c r="F604">
        <f>100*Comuni[[#This Row],[Popolazione2011]]/(SUMIFS($D$2:$D$7916,$B$2:$B$7916,"Piemonte"))</f>
        <v>6.2787643025209467E-3</v>
      </c>
      <c r="G604" t="b">
        <f>IF(Comuni[[#This Row],[Popolazione2011]]&gt;300000,"MAGGIORE")</f>
        <v>0</v>
      </c>
      <c r="H604">
        <f>100*Comuni[[#This Row],[Popolazione2011]]/(SUMIFS($D$2:$D$7916,$B$2:$B$7916,"Piemonte"))</f>
        <v>6.2787643025209467E-3</v>
      </c>
      <c r="I604" s="1" t="str">
        <f>_xlfn.XLOOKUP(Comuni[[#This Row],[Regione]],Ripartizione_geografica[Regione],Ripartizione_geografica[Ripartizione geografica],,0)</f>
        <v>Nord-ovest</v>
      </c>
      <c r="J604" s="1">
        <f>_xlfn.XLOOKUP(Comuni[[#This Row],[Regione]],Table_0[Regione],Table_0[Totale contagiati],,0)</f>
        <v>1792955</v>
      </c>
      <c r="K604" s="1">
        <f>_xlfn.XLOOKUP(Comuni[[#This Row],[Regione]],Table_0[Regione],Table_0[Guariti],,0)</f>
        <v>1725727</v>
      </c>
      <c r="L604" s="1">
        <f>_xlfn.XLOOKUP(Comuni[[#This Row],[Regione]],Table_0[Regione],Table_0[Deceduti],,0)</f>
        <v>13899</v>
      </c>
    </row>
    <row r="605" spans="1:12" x14ac:dyDescent="0.25">
      <c r="A605" s="1" t="s">
        <v>612</v>
      </c>
      <c r="B605" s="1" t="s">
        <v>8</v>
      </c>
      <c r="C605" s="1" t="s">
        <v>490</v>
      </c>
      <c r="D605">
        <v>616</v>
      </c>
      <c r="E605">
        <f>100*Comuni[[#This Row],[Popolazione2011]]/$D$7916</f>
        <v>1.0748158178340735E-3</v>
      </c>
      <c r="F605">
        <f>100*Comuni[[#This Row],[Popolazione2011]]/(SUMIFS($D$2:$D$7916,$B$2:$B$7916,"Piemonte"))</f>
        <v>1.4115762081579939E-2</v>
      </c>
      <c r="G605" t="b">
        <f>IF(Comuni[[#This Row],[Popolazione2011]]&gt;300000,"MAGGIORE")</f>
        <v>0</v>
      </c>
      <c r="H605">
        <f>100*Comuni[[#This Row],[Popolazione2011]]/(SUMIFS($D$2:$D$7916,$B$2:$B$7916,"Piemonte"))</f>
        <v>1.4115762081579939E-2</v>
      </c>
      <c r="I605" s="1" t="str">
        <f>_xlfn.XLOOKUP(Comuni[[#This Row],[Regione]],Ripartizione_geografica[Regione],Ripartizione_geografica[Ripartizione geografica],,0)</f>
        <v>Nord-ovest</v>
      </c>
      <c r="J605" s="1">
        <f>_xlfn.XLOOKUP(Comuni[[#This Row],[Regione]],Table_0[Regione],Table_0[Totale contagiati],,0)</f>
        <v>1792955</v>
      </c>
      <c r="K605" s="1">
        <f>_xlfn.XLOOKUP(Comuni[[#This Row],[Regione]],Table_0[Regione],Table_0[Guariti],,0)</f>
        <v>1725727</v>
      </c>
      <c r="L605" s="1">
        <f>_xlfn.XLOOKUP(Comuni[[#This Row],[Regione]],Table_0[Regione],Table_0[Deceduti],,0)</f>
        <v>13899</v>
      </c>
    </row>
    <row r="606" spans="1:12" x14ac:dyDescent="0.25">
      <c r="A606" s="1" t="s">
        <v>613</v>
      </c>
      <c r="B606" s="1" t="s">
        <v>8</v>
      </c>
      <c r="C606" s="1" t="s">
        <v>490</v>
      </c>
      <c r="D606">
        <v>1319</v>
      </c>
      <c r="E606">
        <f>100*Comuni[[#This Row],[Popolazione2011]]/$D$7916</f>
        <v>2.3014319216284784E-3</v>
      </c>
      <c r="F606">
        <f>100*Comuni[[#This Row],[Popolazione2011]]/(SUMIFS($D$2:$D$7916,$B$2:$B$7916,"Piemonte"))</f>
        <v>3.02251464052012E-2</v>
      </c>
      <c r="G606" t="b">
        <f>IF(Comuni[[#This Row],[Popolazione2011]]&gt;300000,"MAGGIORE")</f>
        <v>0</v>
      </c>
      <c r="H606">
        <f>100*Comuni[[#This Row],[Popolazione2011]]/(SUMIFS($D$2:$D$7916,$B$2:$B$7916,"Piemonte"))</f>
        <v>3.02251464052012E-2</v>
      </c>
      <c r="I606" s="1" t="str">
        <f>_xlfn.XLOOKUP(Comuni[[#This Row],[Regione]],Ripartizione_geografica[Regione],Ripartizione_geografica[Ripartizione geografica],,0)</f>
        <v>Nord-ovest</v>
      </c>
      <c r="J606" s="1">
        <f>_xlfn.XLOOKUP(Comuni[[#This Row],[Regione]],Table_0[Regione],Table_0[Totale contagiati],,0)</f>
        <v>1792955</v>
      </c>
      <c r="K606" s="1">
        <f>_xlfn.XLOOKUP(Comuni[[#This Row],[Regione]],Table_0[Regione],Table_0[Guariti],,0)</f>
        <v>1725727</v>
      </c>
      <c r="L606" s="1">
        <f>_xlfn.XLOOKUP(Comuni[[#This Row],[Regione]],Table_0[Regione],Table_0[Deceduti],,0)</f>
        <v>13899</v>
      </c>
    </row>
    <row r="607" spans="1:12" x14ac:dyDescent="0.25">
      <c r="A607" s="1" t="s">
        <v>614</v>
      </c>
      <c r="B607" s="1" t="s">
        <v>8</v>
      </c>
      <c r="C607" s="1" t="s">
        <v>490</v>
      </c>
      <c r="D607">
        <v>101</v>
      </c>
      <c r="E607">
        <f>100*Comuni[[#This Row],[Popolazione2011]]/$D$7916</f>
        <v>1.7622791818383345E-4</v>
      </c>
      <c r="F607">
        <f>100*Comuni[[#This Row],[Popolazione2011]]/(SUMIFS($D$2:$D$7916,$B$2:$B$7916,"Piemonte"))</f>
        <v>2.3144350166226847E-3</v>
      </c>
      <c r="G607" t="b">
        <f>IF(Comuni[[#This Row],[Popolazione2011]]&gt;300000,"MAGGIORE")</f>
        <v>0</v>
      </c>
      <c r="H607">
        <f>100*Comuni[[#This Row],[Popolazione2011]]/(SUMIFS($D$2:$D$7916,$B$2:$B$7916,"Piemonte"))</f>
        <v>2.3144350166226847E-3</v>
      </c>
      <c r="I607" s="1" t="str">
        <f>_xlfn.XLOOKUP(Comuni[[#This Row],[Regione]],Ripartizione_geografica[Regione],Ripartizione_geografica[Ripartizione geografica],,0)</f>
        <v>Nord-ovest</v>
      </c>
      <c r="J607" s="1">
        <f>_xlfn.XLOOKUP(Comuni[[#This Row],[Regione]],Table_0[Regione],Table_0[Totale contagiati],,0)</f>
        <v>1792955</v>
      </c>
      <c r="K607" s="1">
        <f>_xlfn.XLOOKUP(Comuni[[#This Row],[Regione]],Table_0[Regione],Table_0[Guariti],,0)</f>
        <v>1725727</v>
      </c>
      <c r="L607" s="1">
        <f>_xlfn.XLOOKUP(Comuni[[#This Row],[Regione]],Table_0[Regione],Table_0[Deceduti],,0)</f>
        <v>13899</v>
      </c>
    </row>
    <row r="608" spans="1:12" x14ac:dyDescent="0.25">
      <c r="A608" s="1" t="s">
        <v>615</v>
      </c>
      <c r="B608" s="1" t="s">
        <v>8</v>
      </c>
      <c r="C608" s="1" t="s">
        <v>490</v>
      </c>
      <c r="D608">
        <v>1357</v>
      </c>
      <c r="E608">
        <f>100*Comuni[[#This Row],[Popolazione2011]]/$D$7916</f>
        <v>2.3677354948065544E-3</v>
      </c>
      <c r="F608">
        <f>100*Comuni[[#This Row],[Popolazione2011]]/(SUMIFS($D$2:$D$7916,$B$2:$B$7916,"Piemonte"))</f>
        <v>3.1095923936207755E-2</v>
      </c>
      <c r="G608" t="b">
        <f>IF(Comuni[[#This Row],[Popolazione2011]]&gt;300000,"MAGGIORE")</f>
        <v>0</v>
      </c>
      <c r="H608">
        <f>100*Comuni[[#This Row],[Popolazione2011]]/(SUMIFS($D$2:$D$7916,$B$2:$B$7916,"Piemonte"))</f>
        <v>3.1095923936207755E-2</v>
      </c>
      <c r="I608" s="1" t="str">
        <f>_xlfn.XLOOKUP(Comuni[[#This Row],[Regione]],Ripartizione_geografica[Regione],Ripartizione_geografica[Ripartizione geografica],,0)</f>
        <v>Nord-ovest</v>
      </c>
      <c r="J608" s="1">
        <f>_xlfn.XLOOKUP(Comuni[[#This Row],[Regione]],Table_0[Regione],Table_0[Totale contagiati],,0)</f>
        <v>1792955</v>
      </c>
      <c r="K608" s="1">
        <f>_xlfn.XLOOKUP(Comuni[[#This Row],[Regione]],Table_0[Regione],Table_0[Guariti],,0)</f>
        <v>1725727</v>
      </c>
      <c r="L608" s="1">
        <f>_xlfn.XLOOKUP(Comuni[[#This Row],[Regione]],Table_0[Regione],Table_0[Deceduti],,0)</f>
        <v>13899</v>
      </c>
    </row>
    <row r="609" spans="1:12" x14ac:dyDescent="0.25">
      <c r="A609" s="1" t="s">
        <v>616</v>
      </c>
      <c r="B609" s="1" t="s">
        <v>8</v>
      </c>
      <c r="C609" s="1" t="s">
        <v>490</v>
      </c>
      <c r="D609">
        <v>558</v>
      </c>
      <c r="E609">
        <f>100*Comuni[[#This Row],[Popolazione2011]]/$D$7916</f>
        <v>9.7361562719385224E-4</v>
      </c>
      <c r="F609">
        <f>100*Comuni[[#This Row],[Popolazione2011]]/(SUMIFS($D$2:$D$7916,$B$2:$B$7916,"Piemonte"))</f>
        <v>1.2786680586885724E-2</v>
      </c>
      <c r="G609" t="b">
        <f>IF(Comuni[[#This Row],[Popolazione2011]]&gt;300000,"MAGGIORE")</f>
        <v>0</v>
      </c>
      <c r="H609">
        <f>100*Comuni[[#This Row],[Popolazione2011]]/(SUMIFS($D$2:$D$7916,$B$2:$B$7916,"Piemonte"))</f>
        <v>1.2786680586885724E-2</v>
      </c>
      <c r="I609" s="1" t="str">
        <f>_xlfn.XLOOKUP(Comuni[[#This Row],[Regione]],Ripartizione_geografica[Regione],Ripartizione_geografica[Ripartizione geografica],,0)</f>
        <v>Nord-ovest</v>
      </c>
      <c r="J609" s="1">
        <f>_xlfn.XLOOKUP(Comuni[[#This Row],[Regione]],Table_0[Regione],Table_0[Totale contagiati],,0)</f>
        <v>1792955</v>
      </c>
      <c r="K609" s="1">
        <f>_xlfn.XLOOKUP(Comuni[[#This Row],[Regione]],Table_0[Regione],Table_0[Guariti],,0)</f>
        <v>1725727</v>
      </c>
      <c r="L609" s="1">
        <f>_xlfn.XLOOKUP(Comuni[[#This Row],[Regione]],Table_0[Regione],Table_0[Deceduti],,0)</f>
        <v>13899</v>
      </c>
    </row>
    <row r="610" spans="1:12" x14ac:dyDescent="0.25">
      <c r="A610" s="1" t="s">
        <v>617</v>
      </c>
      <c r="B610" s="1" t="s">
        <v>8</v>
      </c>
      <c r="C610" s="1" t="s">
        <v>490</v>
      </c>
      <c r="D610">
        <v>22253</v>
      </c>
      <c r="E610">
        <f>100*Comuni[[#This Row],[Popolazione2011]]/$D$7916</f>
        <v>3.8827721419255903E-2</v>
      </c>
      <c r="F610">
        <f>100*Comuni[[#This Row],[Popolazione2011]]/(SUMIFS($D$2:$D$7916,$B$2:$B$7916,"Piemonte"))</f>
        <v>0.50993190519707532</v>
      </c>
      <c r="G610" t="b">
        <f>IF(Comuni[[#This Row],[Popolazione2011]]&gt;300000,"MAGGIORE")</f>
        <v>0</v>
      </c>
      <c r="H610">
        <f>100*Comuni[[#This Row],[Popolazione2011]]/(SUMIFS($D$2:$D$7916,$B$2:$B$7916,"Piemonte"))</f>
        <v>0.50993190519707532</v>
      </c>
      <c r="I610" s="1" t="str">
        <f>_xlfn.XLOOKUP(Comuni[[#This Row],[Regione]],Ripartizione_geografica[Regione],Ripartizione_geografica[Ripartizione geografica],,0)</f>
        <v>Nord-ovest</v>
      </c>
      <c r="J610" s="1">
        <f>_xlfn.XLOOKUP(Comuni[[#This Row],[Regione]],Table_0[Regione],Table_0[Totale contagiati],,0)</f>
        <v>1792955</v>
      </c>
      <c r="K610" s="1">
        <f>_xlfn.XLOOKUP(Comuni[[#This Row],[Regione]],Table_0[Regione],Table_0[Guariti],,0)</f>
        <v>1725727</v>
      </c>
      <c r="L610" s="1">
        <f>_xlfn.XLOOKUP(Comuni[[#This Row],[Regione]],Table_0[Regione],Table_0[Deceduti],,0)</f>
        <v>13899</v>
      </c>
    </row>
    <row r="611" spans="1:12" x14ac:dyDescent="0.25">
      <c r="A611" s="1" t="s">
        <v>618</v>
      </c>
      <c r="B611" s="1" t="s">
        <v>8</v>
      </c>
      <c r="C611" s="1" t="s">
        <v>490</v>
      </c>
      <c r="D611">
        <v>712</v>
      </c>
      <c r="E611">
        <f>100*Comuni[[#This Row],[Popolazione2011]]/$D$7916</f>
        <v>1.2423195816523706E-3</v>
      </c>
      <c r="F611">
        <f>100*Comuni[[#This Row],[Popolazione2011]]/(SUMIFS($D$2:$D$7916,$B$2:$B$7916,"Piemonte"))</f>
        <v>1.6315621107280708E-2</v>
      </c>
      <c r="G611" t="b">
        <f>IF(Comuni[[#This Row],[Popolazione2011]]&gt;300000,"MAGGIORE")</f>
        <v>0</v>
      </c>
      <c r="H611">
        <f>100*Comuni[[#This Row],[Popolazione2011]]/(SUMIFS($D$2:$D$7916,$B$2:$B$7916,"Piemonte"))</f>
        <v>1.6315621107280708E-2</v>
      </c>
      <c r="I611" s="1" t="str">
        <f>_xlfn.XLOOKUP(Comuni[[#This Row],[Regione]],Ripartizione_geografica[Regione],Ripartizione_geografica[Ripartizione geografica],,0)</f>
        <v>Nord-ovest</v>
      </c>
      <c r="J611" s="1">
        <f>_xlfn.XLOOKUP(Comuni[[#This Row],[Regione]],Table_0[Regione],Table_0[Totale contagiati],,0)</f>
        <v>1792955</v>
      </c>
      <c r="K611" s="1">
        <f>_xlfn.XLOOKUP(Comuni[[#This Row],[Regione]],Table_0[Regione],Table_0[Guariti],,0)</f>
        <v>1725727</v>
      </c>
      <c r="L611" s="1">
        <f>_xlfn.XLOOKUP(Comuni[[#This Row],[Regione]],Table_0[Regione],Table_0[Deceduti],,0)</f>
        <v>13899</v>
      </c>
    </row>
    <row r="612" spans="1:12" x14ac:dyDescent="0.25">
      <c r="A612" s="1" t="s">
        <v>619</v>
      </c>
      <c r="B612" s="1" t="s">
        <v>8</v>
      </c>
      <c r="C612" s="1" t="s">
        <v>490</v>
      </c>
      <c r="D612">
        <v>2042</v>
      </c>
      <c r="E612">
        <f>100*Comuni[[#This Row],[Popolazione2011]]/$D$7916</f>
        <v>3.5629446428850288E-3</v>
      </c>
      <c r="F612">
        <f>100*Comuni[[#This Row],[Popolazione2011]]/(SUMIFS($D$2:$D$7916,$B$2:$B$7916,"Piemonte"))</f>
        <v>4.6792834692510124E-2</v>
      </c>
      <c r="G612" t="b">
        <f>IF(Comuni[[#This Row],[Popolazione2011]]&gt;300000,"MAGGIORE")</f>
        <v>0</v>
      </c>
      <c r="H612">
        <f>100*Comuni[[#This Row],[Popolazione2011]]/(SUMIFS($D$2:$D$7916,$B$2:$B$7916,"Piemonte"))</f>
        <v>4.6792834692510124E-2</v>
      </c>
      <c r="I612" s="1" t="str">
        <f>_xlfn.XLOOKUP(Comuni[[#This Row],[Regione]],Ripartizione_geografica[Regione],Ripartizione_geografica[Ripartizione geografica],,0)</f>
        <v>Nord-ovest</v>
      </c>
      <c r="J612" s="1">
        <f>_xlfn.XLOOKUP(Comuni[[#This Row],[Regione]],Table_0[Regione],Table_0[Totale contagiati],,0)</f>
        <v>1792955</v>
      </c>
      <c r="K612" s="1">
        <f>_xlfn.XLOOKUP(Comuni[[#This Row],[Regione]],Table_0[Regione],Table_0[Guariti],,0)</f>
        <v>1725727</v>
      </c>
      <c r="L612" s="1">
        <f>_xlfn.XLOOKUP(Comuni[[#This Row],[Regione]],Table_0[Regione],Table_0[Deceduti],,0)</f>
        <v>13899</v>
      </c>
    </row>
    <row r="613" spans="1:12" x14ac:dyDescent="0.25">
      <c r="A613" s="1" t="s">
        <v>620</v>
      </c>
      <c r="B613" s="1" t="s">
        <v>8</v>
      </c>
      <c r="C613" s="1" t="s">
        <v>490</v>
      </c>
      <c r="D613">
        <v>4715</v>
      </c>
      <c r="E613">
        <f>100*Comuni[[#This Row],[Popolazione2011]]/$D$7916</f>
        <v>8.2268775667007406E-3</v>
      </c>
      <c r="F613">
        <f>100*Comuni[[#This Row],[Popolazione2011]]/(SUMIFS($D$2:$D$7916,$B$2:$B$7916,"Piemonte"))</f>
        <v>0.10804515943936592</v>
      </c>
      <c r="G613" t="b">
        <f>IF(Comuni[[#This Row],[Popolazione2011]]&gt;300000,"MAGGIORE")</f>
        <v>0</v>
      </c>
      <c r="H613">
        <f>100*Comuni[[#This Row],[Popolazione2011]]/(SUMIFS($D$2:$D$7916,$B$2:$B$7916,"Piemonte"))</f>
        <v>0.10804515943936592</v>
      </c>
      <c r="I613" s="1" t="str">
        <f>_xlfn.XLOOKUP(Comuni[[#This Row],[Regione]],Ripartizione_geografica[Regione],Ripartizione_geografica[Ripartizione geografica],,0)</f>
        <v>Nord-ovest</v>
      </c>
      <c r="J613" s="1">
        <f>_xlfn.XLOOKUP(Comuni[[#This Row],[Regione]],Table_0[Regione],Table_0[Totale contagiati],,0)</f>
        <v>1792955</v>
      </c>
      <c r="K613" s="1">
        <f>_xlfn.XLOOKUP(Comuni[[#This Row],[Regione]],Table_0[Regione],Table_0[Guariti],,0)</f>
        <v>1725727</v>
      </c>
      <c r="L613" s="1">
        <f>_xlfn.XLOOKUP(Comuni[[#This Row],[Regione]],Table_0[Regione],Table_0[Deceduti],,0)</f>
        <v>13899</v>
      </c>
    </row>
    <row r="614" spans="1:12" x14ac:dyDescent="0.25">
      <c r="A614" s="1" t="s">
        <v>621</v>
      </c>
      <c r="B614" s="1" t="s">
        <v>8</v>
      </c>
      <c r="C614" s="1" t="s">
        <v>490</v>
      </c>
      <c r="D614">
        <v>571</v>
      </c>
      <c r="E614">
        <f>100*Comuni[[#This Row],[Popolazione2011]]/$D$7916</f>
        <v>9.9629842854424659E-4</v>
      </c>
      <c r="F614">
        <f>100*Comuni[[#This Row],[Popolazione2011]]/(SUMIFS($D$2:$D$7916,$B$2:$B$7916,"Piemonte"))</f>
        <v>1.3084578163282703E-2</v>
      </c>
      <c r="G614" t="b">
        <f>IF(Comuni[[#This Row],[Popolazione2011]]&gt;300000,"MAGGIORE")</f>
        <v>0</v>
      </c>
      <c r="H614">
        <f>100*Comuni[[#This Row],[Popolazione2011]]/(SUMIFS($D$2:$D$7916,$B$2:$B$7916,"Piemonte"))</f>
        <v>1.3084578163282703E-2</v>
      </c>
      <c r="I614" s="1" t="str">
        <f>_xlfn.XLOOKUP(Comuni[[#This Row],[Regione]],Ripartizione_geografica[Regione],Ripartizione_geografica[Ripartizione geografica],,0)</f>
        <v>Nord-ovest</v>
      </c>
      <c r="J614" s="1">
        <f>_xlfn.XLOOKUP(Comuni[[#This Row],[Regione]],Table_0[Regione],Table_0[Totale contagiati],,0)</f>
        <v>1792955</v>
      </c>
      <c r="K614" s="1">
        <f>_xlfn.XLOOKUP(Comuni[[#This Row],[Regione]],Table_0[Regione],Table_0[Guariti],,0)</f>
        <v>1725727</v>
      </c>
      <c r="L614" s="1">
        <f>_xlfn.XLOOKUP(Comuni[[#This Row],[Regione]],Table_0[Regione],Table_0[Deceduti],,0)</f>
        <v>13899</v>
      </c>
    </row>
    <row r="615" spans="1:12" x14ac:dyDescent="0.25">
      <c r="A615" s="1" t="s">
        <v>622</v>
      </c>
      <c r="B615" s="1" t="s">
        <v>8</v>
      </c>
      <c r="C615" s="1" t="s">
        <v>490</v>
      </c>
      <c r="D615">
        <v>872</v>
      </c>
      <c r="E615">
        <f>100*Comuni[[#This Row],[Popolazione2011]]/$D$7916</f>
        <v>1.5214925213495325E-3</v>
      </c>
      <c r="F615">
        <f>100*Comuni[[#This Row],[Popolazione2011]]/(SUMIFS($D$2:$D$7916,$B$2:$B$7916,"Piemonte"))</f>
        <v>1.9982052816781993E-2</v>
      </c>
      <c r="G615" t="b">
        <f>IF(Comuni[[#This Row],[Popolazione2011]]&gt;300000,"MAGGIORE")</f>
        <v>0</v>
      </c>
      <c r="H615">
        <f>100*Comuni[[#This Row],[Popolazione2011]]/(SUMIFS($D$2:$D$7916,$B$2:$B$7916,"Piemonte"))</f>
        <v>1.9982052816781993E-2</v>
      </c>
      <c r="I615" s="1" t="str">
        <f>_xlfn.XLOOKUP(Comuni[[#This Row],[Regione]],Ripartizione_geografica[Regione],Ripartizione_geografica[Ripartizione geografica],,0)</f>
        <v>Nord-ovest</v>
      </c>
      <c r="J615" s="1">
        <f>_xlfn.XLOOKUP(Comuni[[#This Row],[Regione]],Table_0[Regione],Table_0[Totale contagiati],,0)</f>
        <v>1792955</v>
      </c>
      <c r="K615" s="1">
        <f>_xlfn.XLOOKUP(Comuni[[#This Row],[Regione]],Table_0[Regione],Table_0[Guariti],,0)</f>
        <v>1725727</v>
      </c>
      <c r="L615" s="1">
        <f>_xlfn.XLOOKUP(Comuni[[#This Row],[Regione]],Table_0[Regione],Table_0[Deceduti],,0)</f>
        <v>13899</v>
      </c>
    </row>
    <row r="616" spans="1:12" x14ac:dyDescent="0.25">
      <c r="A616" s="1" t="s">
        <v>623</v>
      </c>
      <c r="B616" s="1" t="s">
        <v>8</v>
      </c>
      <c r="C616" s="1" t="s">
        <v>490</v>
      </c>
      <c r="D616">
        <v>733</v>
      </c>
      <c r="E616">
        <f>100*Comuni[[#This Row],[Popolazione2011]]/$D$7916</f>
        <v>1.278961029987623E-3</v>
      </c>
      <c r="F616">
        <f>100*Comuni[[#This Row],[Popolazione2011]]/(SUMIFS($D$2:$D$7916,$B$2:$B$7916,"Piemonte"))</f>
        <v>1.6796840269152753E-2</v>
      </c>
      <c r="G616" t="b">
        <f>IF(Comuni[[#This Row],[Popolazione2011]]&gt;300000,"MAGGIORE")</f>
        <v>0</v>
      </c>
      <c r="H616">
        <f>100*Comuni[[#This Row],[Popolazione2011]]/(SUMIFS($D$2:$D$7916,$B$2:$B$7916,"Piemonte"))</f>
        <v>1.6796840269152753E-2</v>
      </c>
      <c r="I616" s="1" t="str">
        <f>_xlfn.XLOOKUP(Comuni[[#This Row],[Regione]],Ripartizione_geografica[Regione],Ripartizione_geografica[Ripartizione geografica],,0)</f>
        <v>Nord-ovest</v>
      </c>
      <c r="J616" s="1">
        <f>_xlfn.XLOOKUP(Comuni[[#This Row],[Regione]],Table_0[Regione],Table_0[Totale contagiati],,0)</f>
        <v>1792955</v>
      </c>
      <c r="K616" s="1">
        <f>_xlfn.XLOOKUP(Comuni[[#This Row],[Regione]],Table_0[Regione],Table_0[Guariti],,0)</f>
        <v>1725727</v>
      </c>
      <c r="L616" s="1">
        <f>_xlfn.XLOOKUP(Comuni[[#This Row],[Regione]],Table_0[Regione],Table_0[Deceduti],,0)</f>
        <v>13899</v>
      </c>
    </row>
    <row r="617" spans="1:12" x14ac:dyDescent="0.25">
      <c r="A617" s="1" t="s">
        <v>624</v>
      </c>
      <c r="B617" s="1" t="s">
        <v>8</v>
      </c>
      <c r="C617" s="1" t="s">
        <v>490</v>
      </c>
      <c r="D617">
        <v>531</v>
      </c>
      <c r="E617">
        <f>100*Comuni[[#This Row],[Popolazione2011]]/$D$7916</f>
        <v>9.2650519361995611E-4</v>
      </c>
      <c r="F617">
        <f>100*Comuni[[#This Row],[Popolazione2011]]/(SUMIFS($D$2:$D$7916,$B$2:$B$7916,"Piemonte"))</f>
        <v>1.2167970235907382E-2</v>
      </c>
      <c r="G617" t="b">
        <f>IF(Comuni[[#This Row],[Popolazione2011]]&gt;300000,"MAGGIORE")</f>
        <v>0</v>
      </c>
      <c r="H617">
        <f>100*Comuni[[#This Row],[Popolazione2011]]/(SUMIFS($D$2:$D$7916,$B$2:$B$7916,"Piemonte"))</f>
        <v>1.2167970235907382E-2</v>
      </c>
      <c r="I617" s="1" t="str">
        <f>_xlfn.XLOOKUP(Comuni[[#This Row],[Regione]],Ripartizione_geografica[Regione],Ripartizione_geografica[Ripartizione geografica],,0)</f>
        <v>Nord-ovest</v>
      </c>
      <c r="J617" s="1">
        <f>_xlfn.XLOOKUP(Comuni[[#This Row],[Regione]],Table_0[Regione],Table_0[Totale contagiati],,0)</f>
        <v>1792955</v>
      </c>
      <c r="K617" s="1">
        <f>_xlfn.XLOOKUP(Comuni[[#This Row],[Regione]],Table_0[Regione],Table_0[Guariti],,0)</f>
        <v>1725727</v>
      </c>
      <c r="L617" s="1">
        <f>_xlfn.XLOOKUP(Comuni[[#This Row],[Regione]],Table_0[Regione],Table_0[Deceduti],,0)</f>
        <v>13899</v>
      </c>
    </row>
    <row r="618" spans="1:12" x14ac:dyDescent="0.25">
      <c r="A618" s="1" t="s">
        <v>625</v>
      </c>
      <c r="B618" s="1" t="s">
        <v>8</v>
      </c>
      <c r="C618" s="1" t="s">
        <v>490</v>
      </c>
      <c r="D618">
        <v>218</v>
      </c>
      <c r="E618">
        <f>100*Comuni[[#This Row],[Popolazione2011]]/$D$7916</f>
        <v>3.8037313033738312E-4</v>
      </c>
      <c r="F618">
        <f>100*Comuni[[#This Row],[Popolazione2011]]/(SUMIFS($D$2:$D$7916,$B$2:$B$7916,"Piemonte"))</f>
        <v>4.9955132041954982E-3</v>
      </c>
      <c r="G618" t="b">
        <f>IF(Comuni[[#This Row],[Popolazione2011]]&gt;300000,"MAGGIORE")</f>
        <v>0</v>
      </c>
      <c r="H618">
        <f>100*Comuni[[#This Row],[Popolazione2011]]/(SUMIFS($D$2:$D$7916,$B$2:$B$7916,"Piemonte"))</f>
        <v>4.9955132041954982E-3</v>
      </c>
      <c r="I618" s="1" t="str">
        <f>_xlfn.XLOOKUP(Comuni[[#This Row],[Regione]],Ripartizione_geografica[Regione],Ripartizione_geografica[Ripartizione geografica],,0)</f>
        <v>Nord-ovest</v>
      </c>
      <c r="J618" s="1">
        <f>_xlfn.XLOOKUP(Comuni[[#This Row],[Regione]],Table_0[Regione],Table_0[Totale contagiati],,0)</f>
        <v>1792955</v>
      </c>
      <c r="K618" s="1">
        <f>_xlfn.XLOOKUP(Comuni[[#This Row],[Regione]],Table_0[Regione],Table_0[Guariti],,0)</f>
        <v>1725727</v>
      </c>
      <c r="L618" s="1">
        <f>_xlfn.XLOOKUP(Comuni[[#This Row],[Regione]],Table_0[Regione],Table_0[Deceduti],,0)</f>
        <v>13899</v>
      </c>
    </row>
    <row r="619" spans="1:12" x14ac:dyDescent="0.25">
      <c r="A619" s="1" t="s">
        <v>626</v>
      </c>
      <c r="B619" s="1" t="s">
        <v>8</v>
      </c>
      <c r="C619" s="1" t="s">
        <v>490</v>
      </c>
      <c r="D619">
        <v>536</v>
      </c>
      <c r="E619">
        <f>100*Comuni[[#This Row],[Popolazione2011]]/$D$7916</f>
        <v>9.352293479854924E-4</v>
      </c>
      <c r="F619">
        <f>100*Comuni[[#This Row],[Popolazione2011]]/(SUMIFS($D$2:$D$7916,$B$2:$B$7916,"Piemonte"))</f>
        <v>1.2282546226829297E-2</v>
      </c>
      <c r="G619" t="b">
        <f>IF(Comuni[[#This Row],[Popolazione2011]]&gt;300000,"MAGGIORE")</f>
        <v>0</v>
      </c>
      <c r="H619">
        <f>100*Comuni[[#This Row],[Popolazione2011]]/(SUMIFS($D$2:$D$7916,$B$2:$B$7916,"Piemonte"))</f>
        <v>1.2282546226829297E-2</v>
      </c>
      <c r="I619" s="1" t="str">
        <f>_xlfn.XLOOKUP(Comuni[[#This Row],[Regione]],Ripartizione_geografica[Regione],Ripartizione_geografica[Ripartizione geografica],,0)</f>
        <v>Nord-ovest</v>
      </c>
      <c r="J619" s="1">
        <f>_xlfn.XLOOKUP(Comuni[[#This Row],[Regione]],Table_0[Regione],Table_0[Totale contagiati],,0)</f>
        <v>1792955</v>
      </c>
      <c r="K619" s="1">
        <f>_xlfn.XLOOKUP(Comuni[[#This Row],[Regione]],Table_0[Regione],Table_0[Guariti],,0)</f>
        <v>1725727</v>
      </c>
      <c r="L619" s="1">
        <f>_xlfn.XLOOKUP(Comuni[[#This Row],[Regione]],Table_0[Regione],Table_0[Deceduti],,0)</f>
        <v>13899</v>
      </c>
    </row>
    <row r="620" spans="1:12" x14ac:dyDescent="0.25">
      <c r="A620" s="1" t="s">
        <v>627</v>
      </c>
      <c r="B620" s="1" t="s">
        <v>8</v>
      </c>
      <c r="C620" s="1" t="s">
        <v>490</v>
      </c>
      <c r="D620">
        <v>1667</v>
      </c>
      <c r="E620">
        <f>100*Comuni[[#This Row],[Popolazione2011]]/$D$7916</f>
        <v>2.9086330654698057E-3</v>
      </c>
      <c r="F620">
        <f>100*Comuni[[#This Row],[Popolazione2011]]/(SUMIFS($D$2:$D$7916,$B$2:$B$7916,"Piemonte"))</f>
        <v>3.8199635373366493E-2</v>
      </c>
      <c r="G620" t="b">
        <f>IF(Comuni[[#This Row],[Popolazione2011]]&gt;300000,"MAGGIORE")</f>
        <v>0</v>
      </c>
      <c r="H620">
        <f>100*Comuni[[#This Row],[Popolazione2011]]/(SUMIFS($D$2:$D$7916,$B$2:$B$7916,"Piemonte"))</f>
        <v>3.8199635373366493E-2</v>
      </c>
      <c r="I620" s="1" t="str">
        <f>_xlfn.XLOOKUP(Comuni[[#This Row],[Regione]],Ripartizione_geografica[Regione],Ripartizione_geografica[Ripartizione geografica],,0)</f>
        <v>Nord-ovest</v>
      </c>
      <c r="J620" s="1">
        <f>_xlfn.XLOOKUP(Comuni[[#This Row],[Regione]],Table_0[Regione],Table_0[Totale contagiati],,0)</f>
        <v>1792955</v>
      </c>
      <c r="K620" s="1">
        <f>_xlfn.XLOOKUP(Comuni[[#This Row],[Regione]],Table_0[Regione],Table_0[Guariti],,0)</f>
        <v>1725727</v>
      </c>
      <c r="L620" s="1">
        <f>_xlfn.XLOOKUP(Comuni[[#This Row],[Regione]],Table_0[Regione],Table_0[Deceduti],,0)</f>
        <v>13899</v>
      </c>
    </row>
    <row r="621" spans="1:12" x14ac:dyDescent="0.25">
      <c r="A621" s="1" t="s">
        <v>628</v>
      </c>
      <c r="B621" s="1" t="s">
        <v>8</v>
      </c>
      <c r="C621" s="1" t="s">
        <v>490</v>
      </c>
      <c r="D621">
        <v>270</v>
      </c>
      <c r="E621">
        <f>100*Comuni[[#This Row],[Popolazione2011]]/$D$7916</f>
        <v>4.7110433573896074E-4</v>
      </c>
      <c r="F621">
        <f>100*Comuni[[#This Row],[Popolazione2011]]/(SUMIFS($D$2:$D$7916,$B$2:$B$7916,"Piemonte"))</f>
        <v>6.1871035097834145E-3</v>
      </c>
      <c r="G621" t="b">
        <f>IF(Comuni[[#This Row],[Popolazione2011]]&gt;300000,"MAGGIORE")</f>
        <v>0</v>
      </c>
      <c r="H621">
        <f>100*Comuni[[#This Row],[Popolazione2011]]/(SUMIFS($D$2:$D$7916,$B$2:$B$7916,"Piemonte"))</f>
        <v>6.1871035097834145E-3</v>
      </c>
      <c r="I621" s="1" t="str">
        <f>_xlfn.XLOOKUP(Comuni[[#This Row],[Regione]],Ripartizione_geografica[Regione],Ripartizione_geografica[Ripartizione geografica],,0)</f>
        <v>Nord-ovest</v>
      </c>
      <c r="J621" s="1">
        <f>_xlfn.XLOOKUP(Comuni[[#This Row],[Regione]],Table_0[Regione],Table_0[Totale contagiati],,0)</f>
        <v>1792955</v>
      </c>
      <c r="K621" s="1">
        <f>_xlfn.XLOOKUP(Comuni[[#This Row],[Regione]],Table_0[Regione],Table_0[Guariti],,0)</f>
        <v>1725727</v>
      </c>
      <c r="L621" s="1">
        <f>_xlfn.XLOOKUP(Comuni[[#This Row],[Regione]],Table_0[Regione],Table_0[Deceduti],,0)</f>
        <v>13899</v>
      </c>
    </row>
    <row r="622" spans="1:12" x14ac:dyDescent="0.25">
      <c r="A622" s="1" t="s">
        <v>629</v>
      </c>
      <c r="B622" s="1" t="s">
        <v>8</v>
      </c>
      <c r="C622" s="1" t="s">
        <v>490</v>
      </c>
      <c r="D622">
        <v>2216</v>
      </c>
      <c r="E622">
        <f>100*Comuni[[#This Row],[Popolazione2011]]/$D$7916</f>
        <v>3.8665452148056926E-3</v>
      </c>
      <c r="F622">
        <f>100*Comuni[[#This Row],[Popolazione2011]]/(SUMIFS($D$2:$D$7916,$B$2:$B$7916,"Piemonte"))</f>
        <v>5.0780079176592767E-2</v>
      </c>
      <c r="G622" t="b">
        <f>IF(Comuni[[#This Row],[Popolazione2011]]&gt;300000,"MAGGIORE")</f>
        <v>0</v>
      </c>
      <c r="H622">
        <f>100*Comuni[[#This Row],[Popolazione2011]]/(SUMIFS($D$2:$D$7916,$B$2:$B$7916,"Piemonte"))</f>
        <v>5.0780079176592767E-2</v>
      </c>
      <c r="I622" s="1" t="str">
        <f>_xlfn.XLOOKUP(Comuni[[#This Row],[Regione]],Ripartizione_geografica[Regione],Ripartizione_geografica[Ripartizione geografica],,0)</f>
        <v>Nord-ovest</v>
      </c>
      <c r="J622" s="1">
        <f>_xlfn.XLOOKUP(Comuni[[#This Row],[Regione]],Table_0[Regione],Table_0[Totale contagiati],,0)</f>
        <v>1792955</v>
      </c>
      <c r="K622" s="1">
        <f>_xlfn.XLOOKUP(Comuni[[#This Row],[Regione]],Table_0[Regione],Table_0[Guariti],,0)</f>
        <v>1725727</v>
      </c>
      <c r="L622" s="1">
        <f>_xlfn.XLOOKUP(Comuni[[#This Row],[Regione]],Table_0[Regione],Table_0[Deceduti],,0)</f>
        <v>13899</v>
      </c>
    </row>
    <row r="623" spans="1:12" x14ac:dyDescent="0.25">
      <c r="A623" s="1" t="s">
        <v>630</v>
      </c>
      <c r="B623" s="1" t="s">
        <v>8</v>
      </c>
      <c r="C623" s="1" t="s">
        <v>490</v>
      </c>
      <c r="D623">
        <v>4237</v>
      </c>
      <c r="E623">
        <f>100*Comuni[[#This Row],[Popolazione2011]]/$D$7916</f>
        <v>7.3928484093554693E-3</v>
      </c>
      <c r="F623">
        <f>100*Comuni[[#This Row],[Popolazione2011]]/(SUMIFS($D$2:$D$7916,$B$2:$B$7916,"Piemonte"))</f>
        <v>9.7091694707230849E-2</v>
      </c>
      <c r="G623" t="b">
        <f>IF(Comuni[[#This Row],[Popolazione2011]]&gt;300000,"MAGGIORE")</f>
        <v>0</v>
      </c>
      <c r="H623">
        <f>100*Comuni[[#This Row],[Popolazione2011]]/(SUMIFS($D$2:$D$7916,$B$2:$B$7916,"Piemonte"))</f>
        <v>9.7091694707230849E-2</v>
      </c>
      <c r="I623" s="1" t="str">
        <f>_xlfn.XLOOKUP(Comuni[[#This Row],[Regione]],Ripartizione_geografica[Regione],Ripartizione_geografica[Ripartizione geografica],,0)</f>
        <v>Nord-ovest</v>
      </c>
      <c r="J623" s="1">
        <f>_xlfn.XLOOKUP(Comuni[[#This Row],[Regione]],Table_0[Regione],Table_0[Totale contagiati],,0)</f>
        <v>1792955</v>
      </c>
      <c r="K623" s="1">
        <f>_xlfn.XLOOKUP(Comuni[[#This Row],[Regione]],Table_0[Regione],Table_0[Guariti],,0)</f>
        <v>1725727</v>
      </c>
      <c r="L623" s="1">
        <f>_xlfn.XLOOKUP(Comuni[[#This Row],[Regione]],Table_0[Regione],Table_0[Deceduti],,0)</f>
        <v>13899</v>
      </c>
    </row>
    <row r="624" spans="1:12" x14ac:dyDescent="0.25">
      <c r="A624" s="1" t="s">
        <v>631</v>
      </c>
      <c r="B624" s="1" t="s">
        <v>8</v>
      </c>
      <c r="C624" s="1" t="s">
        <v>490</v>
      </c>
      <c r="D624">
        <v>2115</v>
      </c>
      <c r="E624">
        <f>100*Comuni[[#This Row],[Popolazione2011]]/$D$7916</f>
        <v>3.6903172966218593E-3</v>
      </c>
      <c r="F624">
        <f>100*Comuni[[#This Row],[Popolazione2011]]/(SUMIFS($D$2:$D$7916,$B$2:$B$7916,"Piemonte"))</f>
        <v>4.8465644159970081E-2</v>
      </c>
      <c r="G624" t="b">
        <f>IF(Comuni[[#This Row],[Popolazione2011]]&gt;300000,"MAGGIORE")</f>
        <v>0</v>
      </c>
      <c r="H624">
        <f>100*Comuni[[#This Row],[Popolazione2011]]/(SUMIFS($D$2:$D$7916,$B$2:$B$7916,"Piemonte"))</f>
        <v>4.8465644159970081E-2</v>
      </c>
      <c r="I624" s="1" t="str">
        <f>_xlfn.XLOOKUP(Comuni[[#This Row],[Regione]],Ripartizione_geografica[Regione],Ripartizione_geografica[Ripartizione geografica],,0)</f>
        <v>Nord-ovest</v>
      </c>
      <c r="J624" s="1">
        <f>_xlfn.XLOOKUP(Comuni[[#This Row],[Regione]],Table_0[Regione],Table_0[Totale contagiati],,0)</f>
        <v>1792955</v>
      </c>
      <c r="K624" s="1">
        <f>_xlfn.XLOOKUP(Comuni[[#This Row],[Regione]],Table_0[Regione],Table_0[Guariti],,0)</f>
        <v>1725727</v>
      </c>
      <c r="L624" s="1">
        <f>_xlfn.XLOOKUP(Comuni[[#This Row],[Regione]],Table_0[Regione],Table_0[Deceduti],,0)</f>
        <v>13899</v>
      </c>
    </row>
    <row r="625" spans="1:12" x14ac:dyDescent="0.25">
      <c r="A625" s="1" t="s">
        <v>632</v>
      </c>
      <c r="B625" s="1" t="s">
        <v>8</v>
      </c>
      <c r="C625" s="1" t="s">
        <v>490</v>
      </c>
      <c r="D625">
        <v>840</v>
      </c>
      <c r="E625">
        <f>100*Comuni[[#This Row],[Popolazione2011]]/$D$7916</f>
        <v>1.4656579334101001E-3</v>
      </c>
      <c r="F625">
        <f>100*Comuni[[#This Row],[Popolazione2011]]/(SUMIFS($D$2:$D$7916,$B$2:$B$7916,"Piemonte"))</f>
        <v>1.9248766474881735E-2</v>
      </c>
      <c r="G625" t="b">
        <f>IF(Comuni[[#This Row],[Popolazione2011]]&gt;300000,"MAGGIORE")</f>
        <v>0</v>
      </c>
      <c r="H625">
        <f>100*Comuni[[#This Row],[Popolazione2011]]/(SUMIFS($D$2:$D$7916,$B$2:$B$7916,"Piemonte"))</f>
        <v>1.9248766474881735E-2</v>
      </c>
      <c r="I625" s="1" t="str">
        <f>_xlfn.XLOOKUP(Comuni[[#This Row],[Regione]],Ripartizione_geografica[Regione],Ripartizione_geografica[Ripartizione geografica],,0)</f>
        <v>Nord-ovest</v>
      </c>
      <c r="J625" s="1">
        <f>_xlfn.XLOOKUP(Comuni[[#This Row],[Regione]],Table_0[Regione],Table_0[Totale contagiati],,0)</f>
        <v>1792955</v>
      </c>
      <c r="K625" s="1">
        <f>_xlfn.XLOOKUP(Comuni[[#This Row],[Regione]],Table_0[Regione],Table_0[Guariti],,0)</f>
        <v>1725727</v>
      </c>
      <c r="L625" s="1">
        <f>_xlfn.XLOOKUP(Comuni[[#This Row],[Regione]],Table_0[Regione],Table_0[Deceduti],,0)</f>
        <v>13899</v>
      </c>
    </row>
    <row r="626" spans="1:12" x14ac:dyDescent="0.25">
      <c r="A626" s="1" t="s">
        <v>633</v>
      </c>
      <c r="B626" s="1" t="s">
        <v>8</v>
      </c>
      <c r="C626" s="1" t="s">
        <v>490</v>
      </c>
      <c r="D626">
        <v>962</v>
      </c>
      <c r="E626">
        <f>100*Comuni[[#This Row],[Popolazione2011]]/$D$7916</f>
        <v>1.6785272999291861E-3</v>
      </c>
      <c r="F626">
        <f>100*Comuni[[#This Row],[Popolazione2011]]/(SUMIFS($D$2:$D$7916,$B$2:$B$7916,"Piemonte"))</f>
        <v>2.2044420653376463E-2</v>
      </c>
      <c r="G626" t="b">
        <f>IF(Comuni[[#This Row],[Popolazione2011]]&gt;300000,"MAGGIORE")</f>
        <v>0</v>
      </c>
      <c r="H626">
        <f>100*Comuni[[#This Row],[Popolazione2011]]/(SUMIFS($D$2:$D$7916,$B$2:$B$7916,"Piemonte"))</f>
        <v>2.2044420653376463E-2</v>
      </c>
      <c r="I626" s="1" t="str">
        <f>_xlfn.XLOOKUP(Comuni[[#This Row],[Regione]],Ripartizione_geografica[Regione],Ripartizione_geografica[Ripartizione geografica],,0)</f>
        <v>Nord-ovest</v>
      </c>
      <c r="J626" s="1">
        <f>_xlfn.XLOOKUP(Comuni[[#This Row],[Regione]],Table_0[Regione],Table_0[Totale contagiati],,0)</f>
        <v>1792955</v>
      </c>
      <c r="K626" s="1">
        <f>_xlfn.XLOOKUP(Comuni[[#This Row],[Regione]],Table_0[Regione],Table_0[Guariti],,0)</f>
        <v>1725727</v>
      </c>
      <c r="L626" s="1">
        <f>_xlfn.XLOOKUP(Comuni[[#This Row],[Regione]],Table_0[Regione],Table_0[Deceduti],,0)</f>
        <v>13899</v>
      </c>
    </row>
    <row r="627" spans="1:12" x14ac:dyDescent="0.25">
      <c r="A627" s="1" t="s">
        <v>634</v>
      </c>
      <c r="B627" s="1" t="s">
        <v>8</v>
      </c>
      <c r="C627" s="1" t="s">
        <v>490</v>
      </c>
      <c r="D627">
        <v>3532</v>
      </c>
      <c r="E627">
        <f>100*Comuni[[#This Row],[Popolazione2011]]/$D$7916</f>
        <v>6.1627426438148492E-3</v>
      </c>
      <c r="F627">
        <f>100*Comuni[[#This Row],[Popolazione2011]]/(SUMIFS($D$2:$D$7916,$B$2:$B$7916,"Piemonte"))</f>
        <v>8.0936479987240822E-2</v>
      </c>
      <c r="G627" t="b">
        <f>IF(Comuni[[#This Row],[Popolazione2011]]&gt;300000,"MAGGIORE")</f>
        <v>0</v>
      </c>
      <c r="H627">
        <f>100*Comuni[[#This Row],[Popolazione2011]]/(SUMIFS($D$2:$D$7916,$B$2:$B$7916,"Piemonte"))</f>
        <v>8.0936479987240822E-2</v>
      </c>
      <c r="I627" s="1" t="str">
        <f>_xlfn.XLOOKUP(Comuni[[#This Row],[Regione]],Ripartizione_geografica[Regione],Ripartizione_geografica[Ripartizione geografica],,0)</f>
        <v>Nord-ovest</v>
      </c>
      <c r="J627" s="1">
        <f>_xlfn.XLOOKUP(Comuni[[#This Row],[Regione]],Table_0[Regione],Table_0[Totale contagiati],,0)</f>
        <v>1792955</v>
      </c>
      <c r="K627" s="1">
        <f>_xlfn.XLOOKUP(Comuni[[#This Row],[Regione]],Table_0[Regione],Table_0[Guariti],,0)</f>
        <v>1725727</v>
      </c>
      <c r="L627" s="1">
        <f>_xlfn.XLOOKUP(Comuni[[#This Row],[Regione]],Table_0[Regione],Table_0[Deceduti],,0)</f>
        <v>13899</v>
      </c>
    </row>
    <row r="628" spans="1:12" x14ac:dyDescent="0.25">
      <c r="A628" s="1" t="s">
        <v>635</v>
      </c>
      <c r="B628" s="1" t="s">
        <v>8</v>
      </c>
      <c r="C628" s="1" t="s">
        <v>490</v>
      </c>
      <c r="D628">
        <v>3341</v>
      </c>
      <c r="E628">
        <f>100*Comuni[[#This Row],[Popolazione2011]]/$D$7916</f>
        <v>5.8294799470513621E-3</v>
      </c>
      <c r="F628">
        <f>100*Comuni[[#This Row],[Popolazione2011]]/(SUMIFS($D$2:$D$7916,$B$2:$B$7916,"Piemonte"))</f>
        <v>7.655967713402366E-2</v>
      </c>
      <c r="G628" t="b">
        <f>IF(Comuni[[#This Row],[Popolazione2011]]&gt;300000,"MAGGIORE")</f>
        <v>0</v>
      </c>
      <c r="H628">
        <f>100*Comuni[[#This Row],[Popolazione2011]]/(SUMIFS($D$2:$D$7916,$B$2:$B$7916,"Piemonte"))</f>
        <v>7.655967713402366E-2</v>
      </c>
      <c r="I628" s="1" t="str">
        <f>_xlfn.XLOOKUP(Comuni[[#This Row],[Regione]],Ripartizione_geografica[Regione],Ripartizione_geografica[Ripartizione geografica],,0)</f>
        <v>Nord-ovest</v>
      </c>
      <c r="J628" s="1">
        <f>_xlfn.XLOOKUP(Comuni[[#This Row],[Regione]],Table_0[Regione],Table_0[Totale contagiati],,0)</f>
        <v>1792955</v>
      </c>
      <c r="K628" s="1">
        <f>_xlfn.XLOOKUP(Comuni[[#This Row],[Regione]],Table_0[Regione],Table_0[Guariti],,0)</f>
        <v>1725727</v>
      </c>
      <c r="L628" s="1">
        <f>_xlfn.XLOOKUP(Comuni[[#This Row],[Regione]],Table_0[Regione],Table_0[Deceduti],,0)</f>
        <v>13899</v>
      </c>
    </row>
    <row r="629" spans="1:12" x14ac:dyDescent="0.25">
      <c r="A629" s="1" t="s">
        <v>636</v>
      </c>
      <c r="B629" s="1" t="s">
        <v>8</v>
      </c>
      <c r="C629" s="1" t="s">
        <v>490</v>
      </c>
      <c r="D629">
        <v>425</v>
      </c>
      <c r="E629">
        <f>100*Comuni[[#This Row],[Popolazione2011]]/$D$7916</f>
        <v>7.4155312107058633E-4</v>
      </c>
      <c r="F629">
        <f>100*Comuni[[#This Row],[Popolazione2011]]/(SUMIFS($D$2:$D$7916,$B$2:$B$7916,"Piemonte"))</f>
        <v>9.738959228362782E-3</v>
      </c>
      <c r="G629" t="b">
        <f>IF(Comuni[[#This Row],[Popolazione2011]]&gt;300000,"MAGGIORE")</f>
        <v>0</v>
      </c>
      <c r="H629">
        <f>100*Comuni[[#This Row],[Popolazione2011]]/(SUMIFS($D$2:$D$7916,$B$2:$B$7916,"Piemonte"))</f>
        <v>9.738959228362782E-3</v>
      </c>
      <c r="I629" s="1" t="str">
        <f>_xlfn.XLOOKUP(Comuni[[#This Row],[Regione]],Ripartizione_geografica[Regione],Ripartizione_geografica[Ripartizione geografica],,0)</f>
        <v>Nord-ovest</v>
      </c>
      <c r="J629" s="1">
        <f>_xlfn.XLOOKUP(Comuni[[#This Row],[Regione]],Table_0[Regione],Table_0[Totale contagiati],,0)</f>
        <v>1792955</v>
      </c>
      <c r="K629" s="1">
        <f>_xlfn.XLOOKUP(Comuni[[#This Row],[Regione]],Table_0[Regione],Table_0[Guariti],,0)</f>
        <v>1725727</v>
      </c>
      <c r="L629" s="1">
        <f>_xlfn.XLOOKUP(Comuni[[#This Row],[Regione]],Table_0[Regione],Table_0[Deceduti],,0)</f>
        <v>13899</v>
      </c>
    </row>
    <row r="630" spans="1:12" x14ac:dyDescent="0.25">
      <c r="A630" s="1" t="s">
        <v>637</v>
      </c>
      <c r="B630" s="1" t="s">
        <v>8</v>
      </c>
      <c r="C630" s="1" t="s">
        <v>490</v>
      </c>
      <c r="D630">
        <v>401</v>
      </c>
      <c r="E630">
        <f>100*Comuni[[#This Row],[Popolazione2011]]/$D$7916</f>
        <v>6.9967718011601206E-4</v>
      </c>
      <c r="F630">
        <f>100*Comuni[[#This Row],[Popolazione2011]]/(SUMIFS($D$2:$D$7916,$B$2:$B$7916,"Piemonte"))</f>
        <v>9.1889944719375904E-3</v>
      </c>
      <c r="G630" t="b">
        <f>IF(Comuni[[#This Row],[Popolazione2011]]&gt;300000,"MAGGIORE")</f>
        <v>0</v>
      </c>
      <c r="H630">
        <f>100*Comuni[[#This Row],[Popolazione2011]]/(SUMIFS($D$2:$D$7916,$B$2:$B$7916,"Piemonte"))</f>
        <v>9.1889944719375904E-3</v>
      </c>
      <c r="I630" s="1" t="str">
        <f>_xlfn.XLOOKUP(Comuni[[#This Row],[Regione]],Ripartizione_geografica[Regione],Ripartizione_geografica[Ripartizione geografica],,0)</f>
        <v>Nord-ovest</v>
      </c>
      <c r="J630" s="1">
        <f>_xlfn.XLOOKUP(Comuni[[#This Row],[Regione]],Table_0[Regione],Table_0[Totale contagiati],,0)</f>
        <v>1792955</v>
      </c>
      <c r="K630" s="1">
        <f>_xlfn.XLOOKUP(Comuni[[#This Row],[Regione]],Table_0[Regione],Table_0[Guariti],,0)</f>
        <v>1725727</v>
      </c>
      <c r="L630" s="1">
        <f>_xlfn.XLOOKUP(Comuni[[#This Row],[Regione]],Table_0[Regione],Table_0[Deceduti],,0)</f>
        <v>13899</v>
      </c>
    </row>
    <row r="631" spans="1:12" x14ac:dyDescent="0.25">
      <c r="A631" s="1" t="s">
        <v>638</v>
      </c>
      <c r="B631" s="1" t="s">
        <v>8</v>
      </c>
      <c r="C631" s="1" t="s">
        <v>490</v>
      </c>
      <c r="D631">
        <v>1035</v>
      </c>
      <c r="E631">
        <f>100*Comuni[[#This Row],[Popolazione2011]]/$D$7916</f>
        <v>1.8058999536660161E-3</v>
      </c>
      <c r="F631">
        <f>100*Comuni[[#This Row],[Popolazione2011]]/(SUMIFS($D$2:$D$7916,$B$2:$B$7916,"Piemonte"))</f>
        <v>2.3717230120836423E-2</v>
      </c>
      <c r="G631" t="b">
        <f>IF(Comuni[[#This Row],[Popolazione2011]]&gt;300000,"MAGGIORE")</f>
        <v>0</v>
      </c>
      <c r="H631">
        <f>100*Comuni[[#This Row],[Popolazione2011]]/(SUMIFS($D$2:$D$7916,$B$2:$B$7916,"Piemonte"))</f>
        <v>2.3717230120836423E-2</v>
      </c>
      <c r="I631" s="1" t="str">
        <f>_xlfn.XLOOKUP(Comuni[[#This Row],[Regione]],Ripartizione_geografica[Regione],Ripartizione_geografica[Ripartizione geografica],,0)</f>
        <v>Nord-ovest</v>
      </c>
      <c r="J631" s="1">
        <f>_xlfn.XLOOKUP(Comuni[[#This Row],[Regione]],Table_0[Regione],Table_0[Totale contagiati],,0)</f>
        <v>1792955</v>
      </c>
      <c r="K631" s="1">
        <f>_xlfn.XLOOKUP(Comuni[[#This Row],[Regione]],Table_0[Regione],Table_0[Guariti],,0)</f>
        <v>1725727</v>
      </c>
      <c r="L631" s="1">
        <f>_xlfn.XLOOKUP(Comuni[[#This Row],[Regione]],Table_0[Regione],Table_0[Deceduti],,0)</f>
        <v>13899</v>
      </c>
    </row>
    <row r="632" spans="1:12" x14ac:dyDescent="0.25">
      <c r="A632" s="1" t="s">
        <v>639</v>
      </c>
      <c r="B632" s="1" t="s">
        <v>8</v>
      </c>
      <c r="C632" s="1" t="s">
        <v>490</v>
      </c>
      <c r="D632">
        <v>1023</v>
      </c>
      <c r="E632">
        <f>100*Comuni[[#This Row],[Popolazione2011]]/$D$7916</f>
        <v>1.7849619831887291E-3</v>
      </c>
      <c r="F632">
        <f>100*Comuni[[#This Row],[Popolazione2011]]/(SUMIFS($D$2:$D$7916,$B$2:$B$7916,"Piemonte"))</f>
        <v>2.3442247742623826E-2</v>
      </c>
      <c r="G632" t="b">
        <f>IF(Comuni[[#This Row],[Popolazione2011]]&gt;300000,"MAGGIORE")</f>
        <v>0</v>
      </c>
      <c r="H632">
        <f>100*Comuni[[#This Row],[Popolazione2011]]/(SUMIFS($D$2:$D$7916,$B$2:$B$7916,"Piemonte"))</f>
        <v>2.3442247742623826E-2</v>
      </c>
      <c r="I632" s="1" t="str">
        <f>_xlfn.XLOOKUP(Comuni[[#This Row],[Regione]],Ripartizione_geografica[Regione],Ripartizione_geografica[Ripartizione geografica],,0)</f>
        <v>Nord-ovest</v>
      </c>
      <c r="J632" s="1">
        <f>_xlfn.XLOOKUP(Comuni[[#This Row],[Regione]],Table_0[Regione],Table_0[Totale contagiati],,0)</f>
        <v>1792955</v>
      </c>
      <c r="K632" s="1">
        <f>_xlfn.XLOOKUP(Comuni[[#This Row],[Regione]],Table_0[Regione],Table_0[Guariti],,0)</f>
        <v>1725727</v>
      </c>
      <c r="L632" s="1">
        <f>_xlfn.XLOOKUP(Comuni[[#This Row],[Regione]],Table_0[Regione],Table_0[Deceduti],,0)</f>
        <v>13899</v>
      </c>
    </row>
    <row r="633" spans="1:12" x14ac:dyDescent="0.25">
      <c r="A633" s="1" t="s">
        <v>640</v>
      </c>
      <c r="B633" s="1" t="s">
        <v>8</v>
      </c>
      <c r="C633" s="1" t="s">
        <v>490</v>
      </c>
      <c r="D633">
        <v>432</v>
      </c>
      <c r="E633">
        <f>100*Comuni[[#This Row],[Popolazione2011]]/$D$7916</f>
        <v>7.5376693718233717E-4</v>
      </c>
      <c r="F633">
        <f>100*Comuni[[#This Row],[Popolazione2011]]/(SUMIFS($D$2:$D$7916,$B$2:$B$7916,"Piemonte"))</f>
        <v>9.8993656156534642E-3</v>
      </c>
      <c r="G633" t="b">
        <f>IF(Comuni[[#This Row],[Popolazione2011]]&gt;300000,"MAGGIORE")</f>
        <v>0</v>
      </c>
      <c r="H633">
        <f>100*Comuni[[#This Row],[Popolazione2011]]/(SUMIFS($D$2:$D$7916,$B$2:$B$7916,"Piemonte"))</f>
        <v>9.8993656156534642E-3</v>
      </c>
      <c r="I633" s="1" t="str">
        <f>_xlfn.XLOOKUP(Comuni[[#This Row],[Regione]],Ripartizione_geografica[Regione],Ripartizione_geografica[Ripartizione geografica],,0)</f>
        <v>Nord-ovest</v>
      </c>
      <c r="J633" s="1">
        <f>_xlfn.XLOOKUP(Comuni[[#This Row],[Regione]],Table_0[Regione],Table_0[Totale contagiati],,0)</f>
        <v>1792955</v>
      </c>
      <c r="K633" s="1">
        <f>_xlfn.XLOOKUP(Comuni[[#This Row],[Regione]],Table_0[Regione],Table_0[Guariti],,0)</f>
        <v>1725727</v>
      </c>
      <c r="L633" s="1">
        <f>_xlfn.XLOOKUP(Comuni[[#This Row],[Regione]],Table_0[Regione],Table_0[Deceduti],,0)</f>
        <v>13899</v>
      </c>
    </row>
    <row r="634" spans="1:12" x14ac:dyDescent="0.25">
      <c r="A634" s="1" t="s">
        <v>641</v>
      </c>
      <c r="B634" s="1" t="s">
        <v>8</v>
      </c>
      <c r="C634" s="1" t="s">
        <v>490</v>
      </c>
      <c r="D634">
        <v>82</v>
      </c>
      <c r="E634">
        <f>100*Comuni[[#This Row],[Popolazione2011]]/$D$7916</f>
        <v>1.4307613159479548E-4</v>
      </c>
      <c r="F634">
        <f>100*Comuni[[#This Row],[Popolazione2011]]/(SUMIFS($D$2:$D$7916,$B$2:$B$7916,"Piemonte"))</f>
        <v>1.8790462511194075E-3</v>
      </c>
      <c r="G634" t="b">
        <f>IF(Comuni[[#This Row],[Popolazione2011]]&gt;300000,"MAGGIORE")</f>
        <v>0</v>
      </c>
      <c r="H634">
        <f>100*Comuni[[#This Row],[Popolazione2011]]/(SUMIFS($D$2:$D$7916,$B$2:$B$7916,"Piemonte"))</f>
        <v>1.8790462511194075E-3</v>
      </c>
      <c r="I634" s="1" t="str">
        <f>_xlfn.XLOOKUP(Comuni[[#This Row],[Regione]],Ripartizione_geografica[Regione],Ripartizione_geografica[Ripartizione geografica],,0)</f>
        <v>Nord-ovest</v>
      </c>
      <c r="J634" s="1">
        <f>_xlfn.XLOOKUP(Comuni[[#This Row],[Regione]],Table_0[Regione],Table_0[Totale contagiati],,0)</f>
        <v>1792955</v>
      </c>
      <c r="K634" s="1">
        <f>_xlfn.XLOOKUP(Comuni[[#This Row],[Regione]],Table_0[Regione],Table_0[Guariti],,0)</f>
        <v>1725727</v>
      </c>
      <c r="L634" s="1">
        <f>_xlfn.XLOOKUP(Comuni[[#This Row],[Regione]],Table_0[Regione],Table_0[Deceduti],,0)</f>
        <v>13899</v>
      </c>
    </row>
    <row r="635" spans="1:12" x14ac:dyDescent="0.25">
      <c r="A635" s="1" t="s">
        <v>642</v>
      </c>
      <c r="B635" s="1" t="s">
        <v>8</v>
      </c>
      <c r="C635" s="1" t="s">
        <v>490</v>
      </c>
      <c r="D635">
        <v>1723</v>
      </c>
      <c r="E635">
        <f>100*Comuni[[#This Row],[Popolazione2011]]/$D$7916</f>
        <v>3.0063435943638124E-3</v>
      </c>
      <c r="F635">
        <f>100*Comuni[[#This Row],[Popolazione2011]]/(SUMIFS($D$2:$D$7916,$B$2:$B$7916,"Piemonte"))</f>
        <v>3.9482886471691937E-2</v>
      </c>
      <c r="G635" t="b">
        <f>IF(Comuni[[#This Row],[Popolazione2011]]&gt;300000,"MAGGIORE")</f>
        <v>0</v>
      </c>
      <c r="H635">
        <f>100*Comuni[[#This Row],[Popolazione2011]]/(SUMIFS($D$2:$D$7916,$B$2:$B$7916,"Piemonte"))</f>
        <v>3.9482886471691937E-2</v>
      </c>
      <c r="I635" s="1" t="str">
        <f>_xlfn.XLOOKUP(Comuni[[#This Row],[Regione]],Ripartizione_geografica[Regione],Ripartizione_geografica[Ripartizione geografica],,0)</f>
        <v>Nord-ovest</v>
      </c>
      <c r="J635" s="1">
        <f>_xlfn.XLOOKUP(Comuni[[#This Row],[Regione]],Table_0[Regione],Table_0[Totale contagiati],,0)</f>
        <v>1792955</v>
      </c>
      <c r="K635" s="1">
        <f>_xlfn.XLOOKUP(Comuni[[#This Row],[Regione]],Table_0[Regione],Table_0[Guariti],,0)</f>
        <v>1725727</v>
      </c>
      <c r="L635" s="1">
        <f>_xlfn.XLOOKUP(Comuni[[#This Row],[Regione]],Table_0[Regione],Table_0[Deceduti],,0)</f>
        <v>13899</v>
      </c>
    </row>
    <row r="636" spans="1:12" x14ac:dyDescent="0.25">
      <c r="A636" s="1" t="s">
        <v>643</v>
      </c>
      <c r="B636" s="1" t="s">
        <v>8</v>
      </c>
      <c r="C636" s="1" t="s">
        <v>490</v>
      </c>
      <c r="D636">
        <v>81</v>
      </c>
      <c r="E636">
        <f>100*Comuni[[#This Row],[Popolazione2011]]/$D$7916</f>
        <v>1.4133130072168821E-4</v>
      </c>
      <c r="F636">
        <f>100*Comuni[[#This Row],[Popolazione2011]]/(SUMIFS($D$2:$D$7916,$B$2:$B$7916,"Piemonte"))</f>
        <v>1.8561310529350244E-3</v>
      </c>
      <c r="G636" t="b">
        <f>IF(Comuni[[#This Row],[Popolazione2011]]&gt;300000,"MAGGIORE")</f>
        <v>0</v>
      </c>
      <c r="H636">
        <f>100*Comuni[[#This Row],[Popolazione2011]]/(SUMIFS($D$2:$D$7916,$B$2:$B$7916,"Piemonte"))</f>
        <v>1.8561310529350244E-3</v>
      </c>
      <c r="I636" s="1" t="str">
        <f>_xlfn.XLOOKUP(Comuni[[#This Row],[Regione]],Ripartizione_geografica[Regione],Ripartizione_geografica[Ripartizione geografica],,0)</f>
        <v>Nord-ovest</v>
      </c>
      <c r="J636" s="1">
        <f>_xlfn.XLOOKUP(Comuni[[#This Row],[Regione]],Table_0[Regione],Table_0[Totale contagiati],,0)</f>
        <v>1792955</v>
      </c>
      <c r="K636" s="1">
        <f>_xlfn.XLOOKUP(Comuni[[#This Row],[Regione]],Table_0[Regione],Table_0[Guariti],,0)</f>
        <v>1725727</v>
      </c>
      <c r="L636" s="1">
        <f>_xlfn.XLOOKUP(Comuni[[#This Row],[Regione]],Table_0[Regione],Table_0[Deceduti],,0)</f>
        <v>13899</v>
      </c>
    </row>
    <row r="637" spans="1:12" x14ac:dyDescent="0.25">
      <c r="A637" s="1" t="s">
        <v>644</v>
      </c>
      <c r="B637" s="1" t="s">
        <v>8</v>
      </c>
      <c r="C637" s="1" t="s">
        <v>490</v>
      </c>
      <c r="D637">
        <v>2868</v>
      </c>
      <c r="E637">
        <f>100*Comuni[[#This Row],[Popolazione2011]]/$D$7916</f>
        <v>5.0041749440716274E-3</v>
      </c>
      <c r="F637">
        <f>100*Comuni[[#This Row],[Popolazione2011]]/(SUMIFS($D$2:$D$7916,$B$2:$B$7916,"Piemonte"))</f>
        <v>6.5720788392810495E-2</v>
      </c>
      <c r="G637" t="b">
        <f>IF(Comuni[[#This Row],[Popolazione2011]]&gt;300000,"MAGGIORE")</f>
        <v>0</v>
      </c>
      <c r="H637">
        <f>100*Comuni[[#This Row],[Popolazione2011]]/(SUMIFS($D$2:$D$7916,$B$2:$B$7916,"Piemonte"))</f>
        <v>6.5720788392810495E-2</v>
      </c>
      <c r="I637" s="1" t="str">
        <f>_xlfn.XLOOKUP(Comuni[[#This Row],[Regione]],Ripartizione_geografica[Regione],Ripartizione_geografica[Ripartizione geografica],,0)</f>
        <v>Nord-ovest</v>
      </c>
      <c r="J637" s="1">
        <f>_xlfn.XLOOKUP(Comuni[[#This Row],[Regione]],Table_0[Regione],Table_0[Totale contagiati],,0)</f>
        <v>1792955</v>
      </c>
      <c r="K637" s="1">
        <f>_xlfn.XLOOKUP(Comuni[[#This Row],[Regione]],Table_0[Regione],Table_0[Guariti],,0)</f>
        <v>1725727</v>
      </c>
      <c r="L637" s="1">
        <f>_xlfn.XLOOKUP(Comuni[[#This Row],[Regione]],Table_0[Regione],Table_0[Deceduti],,0)</f>
        <v>13899</v>
      </c>
    </row>
    <row r="638" spans="1:12" x14ac:dyDescent="0.25">
      <c r="A638" s="1" t="s">
        <v>645</v>
      </c>
      <c r="B638" s="1" t="s">
        <v>8</v>
      </c>
      <c r="C638" s="1" t="s">
        <v>490</v>
      </c>
      <c r="D638">
        <v>572</v>
      </c>
      <c r="E638">
        <f>100*Comuni[[#This Row],[Popolazione2011]]/$D$7916</f>
        <v>9.9804325941735381E-4</v>
      </c>
      <c r="F638">
        <f>100*Comuni[[#This Row],[Popolazione2011]]/(SUMIFS($D$2:$D$7916,$B$2:$B$7916,"Piemonte"))</f>
        <v>1.3107493361467087E-2</v>
      </c>
      <c r="G638" t="b">
        <f>IF(Comuni[[#This Row],[Popolazione2011]]&gt;300000,"MAGGIORE")</f>
        <v>0</v>
      </c>
      <c r="H638">
        <f>100*Comuni[[#This Row],[Popolazione2011]]/(SUMIFS($D$2:$D$7916,$B$2:$B$7916,"Piemonte"))</f>
        <v>1.3107493361467087E-2</v>
      </c>
      <c r="I638" s="1" t="str">
        <f>_xlfn.XLOOKUP(Comuni[[#This Row],[Regione]],Ripartizione_geografica[Regione],Ripartizione_geografica[Ripartizione geografica],,0)</f>
        <v>Nord-ovest</v>
      </c>
      <c r="J638" s="1">
        <f>_xlfn.XLOOKUP(Comuni[[#This Row],[Regione]],Table_0[Regione],Table_0[Totale contagiati],,0)</f>
        <v>1792955</v>
      </c>
      <c r="K638" s="1">
        <f>_xlfn.XLOOKUP(Comuni[[#This Row],[Regione]],Table_0[Regione],Table_0[Guariti],,0)</f>
        <v>1725727</v>
      </c>
      <c r="L638" s="1">
        <f>_xlfn.XLOOKUP(Comuni[[#This Row],[Regione]],Table_0[Regione],Table_0[Deceduti],,0)</f>
        <v>13899</v>
      </c>
    </row>
    <row r="639" spans="1:12" x14ac:dyDescent="0.25">
      <c r="A639" s="1" t="s">
        <v>646</v>
      </c>
      <c r="B639" s="1" t="s">
        <v>8</v>
      </c>
      <c r="C639" s="1" t="s">
        <v>490</v>
      </c>
      <c r="D639">
        <v>329</v>
      </c>
      <c r="E639">
        <f>100*Comuni[[#This Row],[Popolazione2011]]/$D$7916</f>
        <v>5.7404935725228914E-4</v>
      </c>
      <c r="F639">
        <f>100*Comuni[[#This Row],[Popolazione2011]]/(SUMIFS($D$2:$D$7916,$B$2:$B$7916,"Piemonte"))</f>
        <v>7.539100202662013E-3</v>
      </c>
      <c r="G639" t="b">
        <f>IF(Comuni[[#This Row],[Popolazione2011]]&gt;300000,"MAGGIORE")</f>
        <v>0</v>
      </c>
      <c r="H639">
        <f>100*Comuni[[#This Row],[Popolazione2011]]/(SUMIFS($D$2:$D$7916,$B$2:$B$7916,"Piemonte"))</f>
        <v>7.539100202662013E-3</v>
      </c>
      <c r="I639" s="1" t="str">
        <f>_xlfn.XLOOKUP(Comuni[[#This Row],[Regione]],Ripartizione_geografica[Regione],Ripartizione_geografica[Ripartizione geografica],,0)</f>
        <v>Nord-ovest</v>
      </c>
      <c r="J639" s="1">
        <f>_xlfn.XLOOKUP(Comuni[[#This Row],[Regione]],Table_0[Regione],Table_0[Totale contagiati],,0)</f>
        <v>1792955</v>
      </c>
      <c r="K639" s="1">
        <f>_xlfn.XLOOKUP(Comuni[[#This Row],[Regione]],Table_0[Regione],Table_0[Guariti],,0)</f>
        <v>1725727</v>
      </c>
      <c r="L639" s="1">
        <f>_xlfn.XLOOKUP(Comuni[[#This Row],[Regione]],Table_0[Regione],Table_0[Deceduti],,0)</f>
        <v>13899</v>
      </c>
    </row>
    <row r="640" spans="1:12" x14ac:dyDescent="0.25">
      <c r="A640" s="1" t="s">
        <v>647</v>
      </c>
      <c r="B640" s="1" t="s">
        <v>8</v>
      </c>
      <c r="C640" s="1" t="s">
        <v>490</v>
      </c>
      <c r="D640">
        <v>228</v>
      </c>
      <c r="E640">
        <f>100*Comuni[[#This Row],[Popolazione2011]]/$D$7916</f>
        <v>3.9782143906845572E-4</v>
      </c>
      <c r="F640">
        <f>100*Comuni[[#This Row],[Popolazione2011]]/(SUMIFS($D$2:$D$7916,$B$2:$B$7916,"Piemonte"))</f>
        <v>5.2246651860393279E-3</v>
      </c>
      <c r="G640" t="b">
        <f>IF(Comuni[[#This Row],[Popolazione2011]]&gt;300000,"MAGGIORE")</f>
        <v>0</v>
      </c>
      <c r="H640">
        <f>100*Comuni[[#This Row],[Popolazione2011]]/(SUMIFS($D$2:$D$7916,$B$2:$B$7916,"Piemonte"))</f>
        <v>5.2246651860393279E-3</v>
      </c>
      <c r="I640" s="1" t="str">
        <f>_xlfn.XLOOKUP(Comuni[[#This Row],[Regione]],Ripartizione_geografica[Regione],Ripartizione_geografica[Ripartizione geografica],,0)</f>
        <v>Nord-ovest</v>
      </c>
      <c r="J640" s="1">
        <f>_xlfn.XLOOKUP(Comuni[[#This Row],[Regione]],Table_0[Regione],Table_0[Totale contagiati],,0)</f>
        <v>1792955</v>
      </c>
      <c r="K640" s="1">
        <f>_xlfn.XLOOKUP(Comuni[[#This Row],[Regione]],Table_0[Regione],Table_0[Guariti],,0)</f>
        <v>1725727</v>
      </c>
      <c r="L640" s="1">
        <f>_xlfn.XLOOKUP(Comuni[[#This Row],[Regione]],Table_0[Regione],Table_0[Deceduti],,0)</f>
        <v>13899</v>
      </c>
    </row>
    <row r="641" spans="1:12" x14ac:dyDescent="0.25">
      <c r="A641" s="1" t="s">
        <v>648</v>
      </c>
      <c r="B641" s="1" t="s">
        <v>8</v>
      </c>
      <c r="C641" s="1" t="s">
        <v>490</v>
      </c>
      <c r="D641">
        <v>305</v>
      </c>
      <c r="E641">
        <f>100*Comuni[[#This Row],[Popolazione2011]]/$D$7916</f>
        <v>5.3217341629771488E-4</v>
      </c>
      <c r="F641">
        <f>100*Comuni[[#This Row],[Popolazione2011]]/(SUMIFS($D$2:$D$7916,$B$2:$B$7916,"Piemonte"))</f>
        <v>6.9891354462368206E-3</v>
      </c>
      <c r="G641" t="b">
        <f>IF(Comuni[[#This Row],[Popolazione2011]]&gt;300000,"MAGGIORE")</f>
        <v>0</v>
      </c>
      <c r="H641">
        <f>100*Comuni[[#This Row],[Popolazione2011]]/(SUMIFS($D$2:$D$7916,$B$2:$B$7916,"Piemonte"))</f>
        <v>6.9891354462368206E-3</v>
      </c>
      <c r="I641" s="1" t="str">
        <f>_xlfn.XLOOKUP(Comuni[[#This Row],[Regione]],Ripartizione_geografica[Regione],Ripartizione_geografica[Ripartizione geografica],,0)</f>
        <v>Nord-ovest</v>
      </c>
      <c r="J641" s="1">
        <f>_xlfn.XLOOKUP(Comuni[[#This Row],[Regione]],Table_0[Regione],Table_0[Totale contagiati],,0)</f>
        <v>1792955</v>
      </c>
      <c r="K641" s="1">
        <f>_xlfn.XLOOKUP(Comuni[[#This Row],[Regione]],Table_0[Regione],Table_0[Guariti],,0)</f>
        <v>1725727</v>
      </c>
      <c r="L641" s="1">
        <f>_xlfn.XLOOKUP(Comuni[[#This Row],[Regione]],Table_0[Regione],Table_0[Deceduti],,0)</f>
        <v>13899</v>
      </c>
    </row>
    <row r="642" spans="1:12" x14ac:dyDescent="0.25">
      <c r="A642" s="1" t="s">
        <v>649</v>
      </c>
      <c r="B642" s="1" t="s">
        <v>8</v>
      </c>
      <c r="C642" s="1" t="s">
        <v>490</v>
      </c>
      <c r="D642">
        <v>126</v>
      </c>
      <c r="E642">
        <f>100*Comuni[[#This Row],[Popolazione2011]]/$D$7916</f>
        <v>2.1984869001151502E-4</v>
      </c>
      <c r="F642">
        <f>100*Comuni[[#This Row],[Popolazione2011]]/(SUMIFS($D$2:$D$7916,$B$2:$B$7916,"Piemonte"))</f>
        <v>2.8873149712322602E-3</v>
      </c>
      <c r="G642" t="b">
        <f>IF(Comuni[[#This Row],[Popolazione2011]]&gt;300000,"MAGGIORE")</f>
        <v>0</v>
      </c>
      <c r="H642">
        <f>100*Comuni[[#This Row],[Popolazione2011]]/(SUMIFS($D$2:$D$7916,$B$2:$B$7916,"Piemonte"))</f>
        <v>2.8873149712322602E-3</v>
      </c>
      <c r="I642" s="1" t="str">
        <f>_xlfn.XLOOKUP(Comuni[[#This Row],[Regione]],Ripartizione_geografica[Regione],Ripartizione_geografica[Ripartizione geografica],,0)</f>
        <v>Nord-ovest</v>
      </c>
      <c r="J642" s="1">
        <f>_xlfn.XLOOKUP(Comuni[[#This Row],[Regione]],Table_0[Regione],Table_0[Totale contagiati],,0)</f>
        <v>1792955</v>
      </c>
      <c r="K642" s="1">
        <f>_xlfn.XLOOKUP(Comuni[[#This Row],[Regione]],Table_0[Regione],Table_0[Guariti],,0)</f>
        <v>1725727</v>
      </c>
      <c r="L642" s="1">
        <f>_xlfn.XLOOKUP(Comuni[[#This Row],[Regione]],Table_0[Regione],Table_0[Deceduti],,0)</f>
        <v>13899</v>
      </c>
    </row>
    <row r="643" spans="1:12" x14ac:dyDescent="0.25">
      <c r="A643" s="1" t="s">
        <v>650</v>
      </c>
      <c r="B643" s="1" t="s">
        <v>8</v>
      </c>
      <c r="C643" s="1" t="s">
        <v>490</v>
      </c>
      <c r="D643">
        <v>5481</v>
      </c>
      <c r="E643">
        <f>100*Comuni[[#This Row],[Popolazione2011]]/$D$7916</f>
        <v>9.5634180155009033E-3</v>
      </c>
      <c r="F643">
        <f>100*Comuni[[#This Row],[Popolazione2011]]/(SUMIFS($D$2:$D$7916,$B$2:$B$7916,"Piemonte"))</f>
        <v>0.12559820124860333</v>
      </c>
      <c r="G643" t="b">
        <f>IF(Comuni[[#This Row],[Popolazione2011]]&gt;300000,"MAGGIORE")</f>
        <v>0</v>
      </c>
      <c r="H643">
        <f>100*Comuni[[#This Row],[Popolazione2011]]/(SUMIFS($D$2:$D$7916,$B$2:$B$7916,"Piemonte"))</f>
        <v>0.12559820124860333</v>
      </c>
      <c r="I643" s="1" t="str">
        <f>_xlfn.XLOOKUP(Comuni[[#This Row],[Regione]],Ripartizione_geografica[Regione],Ripartizione_geografica[Ripartizione geografica],,0)</f>
        <v>Nord-ovest</v>
      </c>
      <c r="J643" s="1">
        <f>_xlfn.XLOOKUP(Comuni[[#This Row],[Regione]],Table_0[Regione],Table_0[Totale contagiati],,0)</f>
        <v>1792955</v>
      </c>
      <c r="K643" s="1">
        <f>_xlfn.XLOOKUP(Comuni[[#This Row],[Regione]],Table_0[Regione],Table_0[Guariti],,0)</f>
        <v>1725727</v>
      </c>
      <c r="L643" s="1">
        <f>_xlfn.XLOOKUP(Comuni[[#This Row],[Regione]],Table_0[Regione],Table_0[Deceduti],,0)</f>
        <v>13899</v>
      </c>
    </row>
    <row r="644" spans="1:12" x14ac:dyDescent="0.25">
      <c r="A644" s="1" t="s">
        <v>651</v>
      </c>
      <c r="B644" s="1" t="s">
        <v>8</v>
      </c>
      <c r="C644" s="1" t="s">
        <v>490</v>
      </c>
      <c r="D644">
        <v>354</v>
      </c>
      <c r="E644">
        <f>100*Comuni[[#This Row],[Popolazione2011]]/$D$7916</f>
        <v>6.1767012907997074E-4</v>
      </c>
      <c r="F644">
        <f>100*Comuni[[#This Row],[Popolazione2011]]/(SUMIFS($D$2:$D$7916,$B$2:$B$7916,"Piemonte"))</f>
        <v>8.1119801572715877E-3</v>
      </c>
      <c r="G644" t="b">
        <f>IF(Comuni[[#This Row],[Popolazione2011]]&gt;300000,"MAGGIORE")</f>
        <v>0</v>
      </c>
      <c r="H644">
        <f>100*Comuni[[#This Row],[Popolazione2011]]/(SUMIFS($D$2:$D$7916,$B$2:$B$7916,"Piemonte"))</f>
        <v>8.1119801572715877E-3</v>
      </c>
      <c r="I644" s="1" t="str">
        <f>_xlfn.XLOOKUP(Comuni[[#This Row],[Regione]],Ripartizione_geografica[Regione],Ripartizione_geografica[Ripartizione geografica],,0)</f>
        <v>Nord-ovest</v>
      </c>
      <c r="J644" s="1">
        <f>_xlfn.XLOOKUP(Comuni[[#This Row],[Regione]],Table_0[Regione],Table_0[Totale contagiati],,0)</f>
        <v>1792955</v>
      </c>
      <c r="K644" s="1">
        <f>_xlfn.XLOOKUP(Comuni[[#This Row],[Regione]],Table_0[Regione],Table_0[Guariti],,0)</f>
        <v>1725727</v>
      </c>
      <c r="L644" s="1">
        <f>_xlfn.XLOOKUP(Comuni[[#This Row],[Regione]],Table_0[Regione],Table_0[Deceduti],,0)</f>
        <v>13899</v>
      </c>
    </row>
    <row r="645" spans="1:12" x14ac:dyDescent="0.25">
      <c r="A645" s="1" t="s">
        <v>652</v>
      </c>
      <c r="B645" s="1" t="s">
        <v>8</v>
      </c>
      <c r="C645" s="1" t="s">
        <v>490</v>
      </c>
      <c r="D645">
        <v>2222</v>
      </c>
      <c r="E645">
        <f>100*Comuni[[#This Row],[Popolazione2011]]/$D$7916</f>
        <v>3.8770142000443359E-3</v>
      </c>
      <c r="F645">
        <f>100*Comuni[[#This Row],[Popolazione2011]]/(SUMIFS($D$2:$D$7916,$B$2:$B$7916,"Piemonte"))</f>
        <v>5.0917570365699064E-2</v>
      </c>
      <c r="G645" t="b">
        <f>IF(Comuni[[#This Row],[Popolazione2011]]&gt;300000,"MAGGIORE")</f>
        <v>0</v>
      </c>
      <c r="H645">
        <f>100*Comuni[[#This Row],[Popolazione2011]]/(SUMIFS($D$2:$D$7916,$B$2:$B$7916,"Piemonte"))</f>
        <v>5.0917570365699064E-2</v>
      </c>
      <c r="I645" s="1" t="str">
        <f>_xlfn.XLOOKUP(Comuni[[#This Row],[Regione]],Ripartizione_geografica[Regione],Ripartizione_geografica[Ripartizione geografica],,0)</f>
        <v>Nord-ovest</v>
      </c>
      <c r="J645" s="1">
        <f>_xlfn.XLOOKUP(Comuni[[#This Row],[Regione]],Table_0[Regione],Table_0[Totale contagiati],,0)</f>
        <v>1792955</v>
      </c>
      <c r="K645" s="1">
        <f>_xlfn.XLOOKUP(Comuni[[#This Row],[Regione]],Table_0[Regione],Table_0[Guariti],,0)</f>
        <v>1725727</v>
      </c>
      <c r="L645" s="1">
        <f>_xlfn.XLOOKUP(Comuni[[#This Row],[Regione]],Table_0[Regione],Table_0[Deceduti],,0)</f>
        <v>13899</v>
      </c>
    </row>
    <row r="646" spans="1:12" x14ac:dyDescent="0.25">
      <c r="A646" s="1" t="s">
        <v>653</v>
      </c>
      <c r="B646" s="1" t="s">
        <v>8</v>
      </c>
      <c r="C646" s="1" t="s">
        <v>490</v>
      </c>
      <c r="D646">
        <v>2821</v>
      </c>
      <c r="E646">
        <f>100*Comuni[[#This Row],[Popolazione2011]]/$D$7916</f>
        <v>4.9221678930355863E-3</v>
      </c>
      <c r="F646">
        <f>100*Comuni[[#This Row],[Popolazione2011]]/(SUMIFS($D$2:$D$7916,$B$2:$B$7916,"Piemonte"))</f>
        <v>6.4643774078144492E-2</v>
      </c>
      <c r="G646" t="b">
        <f>IF(Comuni[[#This Row],[Popolazione2011]]&gt;300000,"MAGGIORE")</f>
        <v>0</v>
      </c>
      <c r="H646">
        <f>100*Comuni[[#This Row],[Popolazione2011]]/(SUMIFS($D$2:$D$7916,$B$2:$B$7916,"Piemonte"))</f>
        <v>6.4643774078144492E-2</v>
      </c>
      <c r="I646" s="1" t="str">
        <f>_xlfn.XLOOKUP(Comuni[[#This Row],[Regione]],Ripartizione_geografica[Regione],Ripartizione_geografica[Ripartizione geografica],,0)</f>
        <v>Nord-ovest</v>
      </c>
      <c r="J646" s="1">
        <f>_xlfn.XLOOKUP(Comuni[[#This Row],[Regione]],Table_0[Regione],Table_0[Totale contagiati],,0)</f>
        <v>1792955</v>
      </c>
      <c r="K646" s="1">
        <f>_xlfn.XLOOKUP(Comuni[[#This Row],[Regione]],Table_0[Regione],Table_0[Guariti],,0)</f>
        <v>1725727</v>
      </c>
      <c r="L646" s="1">
        <f>_xlfn.XLOOKUP(Comuni[[#This Row],[Regione]],Table_0[Regione],Table_0[Deceduti],,0)</f>
        <v>13899</v>
      </c>
    </row>
    <row r="647" spans="1:12" x14ac:dyDescent="0.25">
      <c r="A647" s="1" t="s">
        <v>654</v>
      </c>
      <c r="B647" s="1" t="s">
        <v>8</v>
      </c>
      <c r="C647" s="1" t="s">
        <v>490</v>
      </c>
      <c r="D647">
        <v>91</v>
      </c>
      <c r="E647">
        <f>100*Comuni[[#This Row],[Popolazione2011]]/$D$7916</f>
        <v>1.5877960945276083E-4</v>
      </c>
      <c r="F647">
        <f>100*Comuni[[#This Row],[Popolazione2011]]/(SUMIFS($D$2:$D$7916,$B$2:$B$7916,"Piemonte"))</f>
        <v>2.0852830347788546E-3</v>
      </c>
      <c r="G647" t="b">
        <f>IF(Comuni[[#This Row],[Popolazione2011]]&gt;300000,"MAGGIORE")</f>
        <v>0</v>
      </c>
      <c r="H647">
        <f>100*Comuni[[#This Row],[Popolazione2011]]/(SUMIFS($D$2:$D$7916,$B$2:$B$7916,"Piemonte"))</f>
        <v>2.0852830347788546E-3</v>
      </c>
      <c r="I647" s="1" t="str">
        <f>_xlfn.XLOOKUP(Comuni[[#This Row],[Regione]],Ripartizione_geografica[Regione],Ripartizione_geografica[Ripartizione geografica],,0)</f>
        <v>Nord-ovest</v>
      </c>
      <c r="J647" s="1">
        <f>_xlfn.XLOOKUP(Comuni[[#This Row],[Regione]],Table_0[Regione],Table_0[Totale contagiati],,0)</f>
        <v>1792955</v>
      </c>
      <c r="K647" s="1">
        <f>_xlfn.XLOOKUP(Comuni[[#This Row],[Regione]],Table_0[Regione],Table_0[Guariti],,0)</f>
        <v>1725727</v>
      </c>
      <c r="L647" s="1">
        <f>_xlfn.XLOOKUP(Comuni[[#This Row],[Regione]],Table_0[Regione],Table_0[Deceduti],,0)</f>
        <v>13899</v>
      </c>
    </row>
    <row r="648" spans="1:12" x14ac:dyDescent="0.25">
      <c r="A648" s="1" t="s">
        <v>655</v>
      </c>
      <c r="B648" s="1" t="s">
        <v>8</v>
      </c>
      <c r="C648" s="1" t="s">
        <v>490</v>
      </c>
      <c r="D648">
        <v>1248</v>
      </c>
      <c r="E648">
        <f>100*Comuni[[#This Row],[Popolazione2011]]/$D$7916</f>
        <v>2.1775489296378629E-3</v>
      </c>
      <c r="F648">
        <f>100*Comuni[[#This Row],[Popolazione2011]]/(SUMIFS($D$2:$D$7916,$B$2:$B$7916,"Piemonte"))</f>
        <v>2.8598167334110004E-2</v>
      </c>
      <c r="G648" t="b">
        <f>IF(Comuni[[#This Row],[Popolazione2011]]&gt;300000,"MAGGIORE")</f>
        <v>0</v>
      </c>
      <c r="H648">
        <f>100*Comuni[[#This Row],[Popolazione2011]]/(SUMIFS($D$2:$D$7916,$B$2:$B$7916,"Piemonte"))</f>
        <v>2.8598167334110004E-2</v>
      </c>
      <c r="I648" s="1" t="str">
        <f>_xlfn.XLOOKUP(Comuni[[#This Row],[Regione]],Ripartizione_geografica[Regione],Ripartizione_geografica[Ripartizione geografica],,0)</f>
        <v>Nord-ovest</v>
      </c>
      <c r="J648" s="1">
        <f>_xlfn.XLOOKUP(Comuni[[#This Row],[Regione]],Table_0[Regione],Table_0[Totale contagiati],,0)</f>
        <v>1792955</v>
      </c>
      <c r="K648" s="1">
        <f>_xlfn.XLOOKUP(Comuni[[#This Row],[Regione]],Table_0[Regione],Table_0[Guariti],,0)</f>
        <v>1725727</v>
      </c>
      <c r="L648" s="1">
        <f>_xlfn.XLOOKUP(Comuni[[#This Row],[Regione]],Table_0[Regione],Table_0[Deceduti],,0)</f>
        <v>13899</v>
      </c>
    </row>
    <row r="649" spans="1:12" x14ac:dyDescent="0.25">
      <c r="A649" s="1" t="s">
        <v>656</v>
      </c>
      <c r="B649" s="1" t="s">
        <v>8</v>
      </c>
      <c r="C649" s="1" t="s">
        <v>490</v>
      </c>
      <c r="D649">
        <v>1007</v>
      </c>
      <c r="E649">
        <f>100*Comuni[[#This Row],[Popolazione2011]]/$D$7916</f>
        <v>1.7570446892190127E-3</v>
      </c>
      <c r="F649">
        <f>100*Comuni[[#This Row],[Popolazione2011]]/(SUMIFS($D$2:$D$7916,$B$2:$B$7916,"Piemonte"))</f>
        <v>2.3075604571673698E-2</v>
      </c>
      <c r="G649" t="b">
        <f>IF(Comuni[[#This Row],[Popolazione2011]]&gt;300000,"MAGGIORE")</f>
        <v>0</v>
      </c>
      <c r="H649">
        <f>100*Comuni[[#This Row],[Popolazione2011]]/(SUMIFS($D$2:$D$7916,$B$2:$B$7916,"Piemonte"))</f>
        <v>2.3075604571673698E-2</v>
      </c>
      <c r="I649" s="1" t="str">
        <f>_xlfn.XLOOKUP(Comuni[[#This Row],[Regione]],Ripartizione_geografica[Regione],Ripartizione_geografica[Ripartizione geografica],,0)</f>
        <v>Nord-ovest</v>
      </c>
      <c r="J649" s="1">
        <f>_xlfn.XLOOKUP(Comuni[[#This Row],[Regione]],Table_0[Regione],Table_0[Totale contagiati],,0)</f>
        <v>1792955</v>
      </c>
      <c r="K649" s="1">
        <f>_xlfn.XLOOKUP(Comuni[[#This Row],[Regione]],Table_0[Regione],Table_0[Guariti],,0)</f>
        <v>1725727</v>
      </c>
      <c r="L649" s="1">
        <f>_xlfn.XLOOKUP(Comuni[[#This Row],[Regione]],Table_0[Regione],Table_0[Deceduti],,0)</f>
        <v>13899</v>
      </c>
    </row>
    <row r="650" spans="1:12" x14ac:dyDescent="0.25">
      <c r="A650" s="1" t="s">
        <v>657</v>
      </c>
      <c r="B650" s="1" t="s">
        <v>8</v>
      </c>
      <c r="C650" s="1" t="s">
        <v>490</v>
      </c>
      <c r="D650">
        <v>3330</v>
      </c>
      <c r="E650">
        <f>100*Comuni[[#This Row],[Popolazione2011]]/$D$7916</f>
        <v>5.8102868074471825E-3</v>
      </c>
      <c r="F650">
        <f>100*Comuni[[#This Row],[Popolazione2011]]/(SUMIFS($D$2:$D$7916,$B$2:$B$7916,"Piemonte"))</f>
        <v>7.6307609953995451E-2</v>
      </c>
      <c r="G650" t="b">
        <f>IF(Comuni[[#This Row],[Popolazione2011]]&gt;300000,"MAGGIORE")</f>
        <v>0</v>
      </c>
      <c r="H650">
        <f>100*Comuni[[#This Row],[Popolazione2011]]/(SUMIFS($D$2:$D$7916,$B$2:$B$7916,"Piemonte"))</f>
        <v>7.6307609953995451E-2</v>
      </c>
      <c r="I650" s="1" t="str">
        <f>_xlfn.XLOOKUP(Comuni[[#This Row],[Regione]],Ripartizione_geografica[Regione],Ripartizione_geografica[Ripartizione geografica],,0)</f>
        <v>Nord-ovest</v>
      </c>
      <c r="J650" s="1">
        <f>_xlfn.XLOOKUP(Comuni[[#This Row],[Regione]],Table_0[Regione],Table_0[Totale contagiati],,0)</f>
        <v>1792955</v>
      </c>
      <c r="K650" s="1">
        <f>_xlfn.XLOOKUP(Comuni[[#This Row],[Regione]],Table_0[Regione],Table_0[Guariti],,0)</f>
        <v>1725727</v>
      </c>
      <c r="L650" s="1">
        <f>_xlfn.XLOOKUP(Comuni[[#This Row],[Regione]],Table_0[Regione],Table_0[Deceduti],,0)</f>
        <v>13899</v>
      </c>
    </row>
    <row r="651" spans="1:12" x14ac:dyDescent="0.25">
      <c r="A651" s="1" t="s">
        <v>658</v>
      </c>
      <c r="B651" s="1" t="s">
        <v>8</v>
      </c>
      <c r="C651" s="1" t="s">
        <v>490</v>
      </c>
      <c r="D651">
        <v>1193</v>
      </c>
      <c r="E651">
        <f>100*Comuni[[#This Row],[Popolazione2011]]/$D$7916</f>
        <v>2.0815832316169636E-3</v>
      </c>
      <c r="F651">
        <f>100*Comuni[[#This Row],[Popolazione2011]]/(SUMIFS($D$2:$D$7916,$B$2:$B$7916,"Piemonte"))</f>
        <v>2.7337831433968941E-2</v>
      </c>
      <c r="G651" t="b">
        <f>IF(Comuni[[#This Row],[Popolazione2011]]&gt;300000,"MAGGIORE")</f>
        <v>0</v>
      </c>
      <c r="H651">
        <f>100*Comuni[[#This Row],[Popolazione2011]]/(SUMIFS($D$2:$D$7916,$B$2:$B$7916,"Piemonte"))</f>
        <v>2.7337831433968941E-2</v>
      </c>
      <c r="I651" s="1" t="str">
        <f>_xlfn.XLOOKUP(Comuni[[#This Row],[Regione]],Ripartizione_geografica[Regione],Ripartizione_geografica[Ripartizione geografica],,0)</f>
        <v>Nord-ovest</v>
      </c>
      <c r="J651" s="1">
        <f>_xlfn.XLOOKUP(Comuni[[#This Row],[Regione]],Table_0[Regione],Table_0[Totale contagiati],,0)</f>
        <v>1792955</v>
      </c>
      <c r="K651" s="1">
        <f>_xlfn.XLOOKUP(Comuni[[#This Row],[Regione]],Table_0[Regione],Table_0[Guariti],,0)</f>
        <v>1725727</v>
      </c>
      <c r="L651" s="1">
        <f>_xlfn.XLOOKUP(Comuni[[#This Row],[Regione]],Table_0[Regione],Table_0[Deceduti],,0)</f>
        <v>13899</v>
      </c>
    </row>
    <row r="652" spans="1:12" x14ac:dyDescent="0.25">
      <c r="A652" s="1" t="s">
        <v>659</v>
      </c>
      <c r="B652" s="1" t="s">
        <v>8</v>
      </c>
      <c r="C652" s="1" t="s">
        <v>490</v>
      </c>
      <c r="D652">
        <v>182</v>
      </c>
      <c r="E652">
        <f>100*Comuni[[#This Row],[Popolazione2011]]/$D$7916</f>
        <v>3.1755921890552167E-4</v>
      </c>
      <c r="F652">
        <f>100*Comuni[[#This Row],[Popolazione2011]]/(SUMIFS($D$2:$D$7916,$B$2:$B$7916,"Piemonte"))</f>
        <v>4.1705660695577091E-3</v>
      </c>
      <c r="G652" t="b">
        <f>IF(Comuni[[#This Row],[Popolazione2011]]&gt;300000,"MAGGIORE")</f>
        <v>0</v>
      </c>
      <c r="H652">
        <f>100*Comuni[[#This Row],[Popolazione2011]]/(SUMIFS($D$2:$D$7916,$B$2:$B$7916,"Piemonte"))</f>
        <v>4.1705660695577091E-3</v>
      </c>
      <c r="I652" s="1" t="str">
        <f>_xlfn.XLOOKUP(Comuni[[#This Row],[Regione]],Ripartizione_geografica[Regione],Ripartizione_geografica[Ripartizione geografica],,0)</f>
        <v>Nord-ovest</v>
      </c>
      <c r="J652" s="1">
        <f>_xlfn.XLOOKUP(Comuni[[#This Row],[Regione]],Table_0[Regione],Table_0[Totale contagiati],,0)</f>
        <v>1792955</v>
      </c>
      <c r="K652" s="1">
        <f>_xlfn.XLOOKUP(Comuni[[#This Row],[Regione]],Table_0[Regione],Table_0[Guariti],,0)</f>
        <v>1725727</v>
      </c>
      <c r="L652" s="1">
        <f>_xlfn.XLOOKUP(Comuni[[#This Row],[Regione]],Table_0[Regione],Table_0[Deceduti],,0)</f>
        <v>13899</v>
      </c>
    </row>
    <row r="653" spans="1:12" x14ac:dyDescent="0.25">
      <c r="A653" s="1" t="s">
        <v>660</v>
      </c>
      <c r="B653" s="1" t="s">
        <v>8</v>
      </c>
      <c r="C653" s="1" t="s">
        <v>490</v>
      </c>
      <c r="D653">
        <v>272</v>
      </c>
      <c r="E653">
        <f>100*Comuni[[#This Row],[Popolazione2011]]/$D$7916</f>
        <v>4.7459399748517528E-4</v>
      </c>
      <c r="F653">
        <f>100*Comuni[[#This Row],[Popolazione2011]]/(SUMIFS($D$2:$D$7916,$B$2:$B$7916,"Piemonte"))</f>
        <v>6.2329339061521806E-3</v>
      </c>
      <c r="G653" t="b">
        <f>IF(Comuni[[#This Row],[Popolazione2011]]&gt;300000,"MAGGIORE")</f>
        <v>0</v>
      </c>
      <c r="H653">
        <f>100*Comuni[[#This Row],[Popolazione2011]]/(SUMIFS($D$2:$D$7916,$B$2:$B$7916,"Piemonte"))</f>
        <v>6.2329339061521806E-3</v>
      </c>
      <c r="I653" s="1" t="str">
        <f>_xlfn.XLOOKUP(Comuni[[#This Row],[Regione]],Ripartizione_geografica[Regione],Ripartizione_geografica[Ripartizione geografica],,0)</f>
        <v>Nord-ovest</v>
      </c>
      <c r="J653" s="1">
        <f>_xlfn.XLOOKUP(Comuni[[#This Row],[Regione]],Table_0[Regione],Table_0[Totale contagiati],,0)</f>
        <v>1792955</v>
      </c>
      <c r="K653" s="1">
        <f>_xlfn.XLOOKUP(Comuni[[#This Row],[Regione]],Table_0[Regione],Table_0[Guariti],,0)</f>
        <v>1725727</v>
      </c>
      <c r="L653" s="1">
        <f>_xlfn.XLOOKUP(Comuni[[#This Row],[Regione]],Table_0[Regione],Table_0[Deceduti],,0)</f>
        <v>13899</v>
      </c>
    </row>
    <row r="654" spans="1:12" x14ac:dyDescent="0.25">
      <c r="A654" s="1" t="s">
        <v>661</v>
      </c>
      <c r="B654" s="1" t="s">
        <v>8</v>
      </c>
      <c r="C654" s="1" t="s">
        <v>490</v>
      </c>
      <c r="D654">
        <v>175</v>
      </c>
      <c r="E654">
        <f>100*Comuni[[#This Row],[Popolazione2011]]/$D$7916</f>
        <v>3.0534540279377083E-4</v>
      </c>
      <c r="F654">
        <f>100*Comuni[[#This Row],[Popolazione2011]]/(SUMIFS($D$2:$D$7916,$B$2:$B$7916,"Piemonte"))</f>
        <v>4.0101596822670277E-3</v>
      </c>
      <c r="G654" t="b">
        <f>IF(Comuni[[#This Row],[Popolazione2011]]&gt;300000,"MAGGIORE")</f>
        <v>0</v>
      </c>
      <c r="H654">
        <f>100*Comuni[[#This Row],[Popolazione2011]]/(SUMIFS($D$2:$D$7916,$B$2:$B$7916,"Piemonte"))</f>
        <v>4.0101596822670277E-3</v>
      </c>
      <c r="I654" s="1" t="str">
        <f>_xlfn.XLOOKUP(Comuni[[#This Row],[Regione]],Ripartizione_geografica[Regione],Ripartizione_geografica[Ripartizione geografica],,0)</f>
        <v>Nord-ovest</v>
      </c>
      <c r="J654" s="1">
        <f>_xlfn.XLOOKUP(Comuni[[#This Row],[Regione]],Table_0[Regione],Table_0[Totale contagiati],,0)</f>
        <v>1792955</v>
      </c>
      <c r="K654" s="1">
        <f>_xlfn.XLOOKUP(Comuni[[#This Row],[Regione]],Table_0[Regione],Table_0[Guariti],,0)</f>
        <v>1725727</v>
      </c>
      <c r="L654" s="1">
        <f>_xlfn.XLOOKUP(Comuni[[#This Row],[Regione]],Table_0[Regione],Table_0[Deceduti],,0)</f>
        <v>13899</v>
      </c>
    </row>
    <row r="655" spans="1:12" x14ac:dyDescent="0.25">
      <c r="A655" s="1" t="s">
        <v>662</v>
      </c>
      <c r="B655" s="1" t="s">
        <v>8</v>
      </c>
      <c r="C655" s="1" t="s">
        <v>490</v>
      </c>
      <c r="D655">
        <v>487</v>
      </c>
      <c r="E655">
        <f>100*Comuni[[#This Row],[Popolazione2011]]/$D$7916</f>
        <v>8.4973263520323654E-4</v>
      </c>
      <c r="F655">
        <f>100*Comuni[[#This Row],[Popolazione2011]]/(SUMIFS($D$2:$D$7916,$B$2:$B$7916,"Piemonte"))</f>
        <v>1.115970151579453E-2</v>
      </c>
      <c r="G655" t="b">
        <f>IF(Comuni[[#This Row],[Popolazione2011]]&gt;300000,"MAGGIORE")</f>
        <v>0</v>
      </c>
      <c r="H655">
        <f>100*Comuni[[#This Row],[Popolazione2011]]/(SUMIFS($D$2:$D$7916,$B$2:$B$7916,"Piemonte"))</f>
        <v>1.115970151579453E-2</v>
      </c>
      <c r="I655" s="1" t="str">
        <f>_xlfn.XLOOKUP(Comuni[[#This Row],[Regione]],Ripartizione_geografica[Regione],Ripartizione_geografica[Ripartizione geografica],,0)</f>
        <v>Nord-ovest</v>
      </c>
      <c r="J655" s="1">
        <f>_xlfn.XLOOKUP(Comuni[[#This Row],[Regione]],Table_0[Regione],Table_0[Totale contagiati],,0)</f>
        <v>1792955</v>
      </c>
      <c r="K655" s="1">
        <f>_xlfn.XLOOKUP(Comuni[[#This Row],[Regione]],Table_0[Regione],Table_0[Guariti],,0)</f>
        <v>1725727</v>
      </c>
      <c r="L655" s="1">
        <f>_xlfn.XLOOKUP(Comuni[[#This Row],[Regione]],Table_0[Regione],Table_0[Deceduti],,0)</f>
        <v>13899</v>
      </c>
    </row>
    <row r="656" spans="1:12" x14ac:dyDescent="0.25">
      <c r="A656" s="1" t="s">
        <v>663</v>
      </c>
      <c r="B656" s="1" t="s">
        <v>8</v>
      </c>
      <c r="C656" s="1" t="s">
        <v>490</v>
      </c>
      <c r="D656">
        <v>2001</v>
      </c>
      <c r="E656">
        <f>100*Comuni[[#This Row],[Popolazione2011]]/$D$7916</f>
        <v>3.4914065770876314E-3</v>
      </c>
      <c r="F656">
        <f>100*Comuni[[#This Row],[Popolazione2011]]/(SUMIFS($D$2:$D$7916,$B$2:$B$7916,"Piemonte"))</f>
        <v>4.5853311566950418E-2</v>
      </c>
      <c r="G656" t="b">
        <f>IF(Comuni[[#This Row],[Popolazione2011]]&gt;300000,"MAGGIORE")</f>
        <v>0</v>
      </c>
      <c r="H656">
        <f>100*Comuni[[#This Row],[Popolazione2011]]/(SUMIFS($D$2:$D$7916,$B$2:$B$7916,"Piemonte"))</f>
        <v>4.5853311566950418E-2</v>
      </c>
      <c r="I656" s="1" t="str">
        <f>_xlfn.XLOOKUP(Comuni[[#This Row],[Regione]],Ripartizione_geografica[Regione],Ripartizione_geografica[Ripartizione geografica],,0)</f>
        <v>Nord-ovest</v>
      </c>
      <c r="J656" s="1">
        <f>_xlfn.XLOOKUP(Comuni[[#This Row],[Regione]],Table_0[Regione],Table_0[Totale contagiati],,0)</f>
        <v>1792955</v>
      </c>
      <c r="K656" s="1">
        <f>_xlfn.XLOOKUP(Comuni[[#This Row],[Regione]],Table_0[Regione],Table_0[Guariti],,0)</f>
        <v>1725727</v>
      </c>
      <c r="L656" s="1">
        <f>_xlfn.XLOOKUP(Comuni[[#This Row],[Regione]],Table_0[Regione],Table_0[Deceduti],,0)</f>
        <v>13899</v>
      </c>
    </row>
    <row r="657" spans="1:12" x14ac:dyDescent="0.25">
      <c r="A657" s="1" t="s">
        <v>664</v>
      </c>
      <c r="B657" s="1" t="s">
        <v>8</v>
      </c>
      <c r="C657" s="1" t="s">
        <v>490</v>
      </c>
      <c r="D657">
        <v>719</v>
      </c>
      <c r="E657">
        <f>100*Comuni[[#This Row],[Popolazione2011]]/$D$7916</f>
        <v>1.2545333977641213E-3</v>
      </c>
      <c r="F657">
        <f>100*Comuni[[#This Row],[Popolazione2011]]/(SUMIFS($D$2:$D$7916,$B$2:$B$7916,"Piemonte"))</f>
        <v>1.6476027494571388E-2</v>
      </c>
      <c r="G657" t="b">
        <f>IF(Comuni[[#This Row],[Popolazione2011]]&gt;300000,"MAGGIORE")</f>
        <v>0</v>
      </c>
      <c r="H657">
        <f>100*Comuni[[#This Row],[Popolazione2011]]/(SUMIFS($D$2:$D$7916,$B$2:$B$7916,"Piemonte"))</f>
        <v>1.6476027494571388E-2</v>
      </c>
      <c r="I657" s="1" t="str">
        <f>_xlfn.XLOOKUP(Comuni[[#This Row],[Regione]],Ripartizione_geografica[Regione],Ripartizione_geografica[Ripartizione geografica],,0)</f>
        <v>Nord-ovest</v>
      </c>
      <c r="J657" s="1">
        <f>_xlfn.XLOOKUP(Comuni[[#This Row],[Regione]],Table_0[Regione],Table_0[Totale contagiati],,0)</f>
        <v>1792955</v>
      </c>
      <c r="K657" s="1">
        <f>_xlfn.XLOOKUP(Comuni[[#This Row],[Regione]],Table_0[Regione],Table_0[Guariti],,0)</f>
        <v>1725727</v>
      </c>
      <c r="L657" s="1">
        <f>_xlfn.XLOOKUP(Comuni[[#This Row],[Regione]],Table_0[Regione],Table_0[Deceduti],,0)</f>
        <v>13899</v>
      </c>
    </row>
    <row r="658" spans="1:12" x14ac:dyDescent="0.25">
      <c r="A658" s="1" t="s">
        <v>665</v>
      </c>
      <c r="B658" s="1" t="s">
        <v>8</v>
      </c>
      <c r="C658" s="1" t="s">
        <v>490</v>
      </c>
      <c r="D658">
        <v>471</v>
      </c>
      <c r="E658">
        <f>100*Comuni[[#This Row],[Popolazione2011]]/$D$7916</f>
        <v>8.2181534123352044E-4</v>
      </c>
      <c r="F658">
        <f>100*Comuni[[#This Row],[Popolazione2011]]/(SUMIFS($D$2:$D$7916,$B$2:$B$7916,"Piemonte"))</f>
        <v>1.0793058344844401E-2</v>
      </c>
      <c r="G658" t="b">
        <f>IF(Comuni[[#This Row],[Popolazione2011]]&gt;300000,"MAGGIORE")</f>
        <v>0</v>
      </c>
      <c r="H658">
        <f>100*Comuni[[#This Row],[Popolazione2011]]/(SUMIFS($D$2:$D$7916,$B$2:$B$7916,"Piemonte"))</f>
        <v>1.0793058344844401E-2</v>
      </c>
      <c r="I658" s="1" t="str">
        <f>_xlfn.XLOOKUP(Comuni[[#This Row],[Regione]],Ripartizione_geografica[Regione],Ripartizione_geografica[Ripartizione geografica],,0)</f>
        <v>Nord-ovest</v>
      </c>
      <c r="J658" s="1">
        <f>_xlfn.XLOOKUP(Comuni[[#This Row],[Regione]],Table_0[Regione],Table_0[Totale contagiati],,0)</f>
        <v>1792955</v>
      </c>
      <c r="K658" s="1">
        <f>_xlfn.XLOOKUP(Comuni[[#This Row],[Regione]],Table_0[Regione],Table_0[Guariti],,0)</f>
        <v>1725727</v>
      </c>
      <c r="L658" s="1">
        <f>_xlfn.XLOOKUP(Comuni[[#This Row],[Regione]],Table_0[Regione],Table_0[Deceduti],,0)</f>
        <v>13899</v>
      </c>
    </row>
    <row r="659" spans="1:12" x14ac:dyDescent="0.25">
      <c r="A659" s="1" t="s">
        <v>666</v>
      </c>
      <c r="B659" s="1" t="s">
        <v>8</v>
      </c>
      <c r="C659" s="1" t="s">
        <v>490</v>
      </c>
      <c r="D659">
        <v>10028</v>
      </c>
      <c r="E659">
        <f>100*Comuni[[#This Row],[Popolazione2011]]/$D$7916</f>
        <v>1.7497163995519625E-2</v>
      </c>
      <c r="F659">
        <f>100*Comuni[[#This Row],[Popolazione2011]]/(SUMIFS($D$2:$D$7916,$B$2:$B$7916,"Piemonte"))</f>
        <v>0.2297936073929929</v>
      </c>
      <c r="G659" t="b">
        <f>IF(Comuni[[#This Row],[Popolazione2011]]&gt;300000,"MAGGIORE")</f>
        <v>0</v>
      </c>
      <c r="H659">
        <f>100*Comuni[[#This Row],[Popolazione2011]]/(SUMIFS($D$2:$D$7916,$B$2:$B$7916,"Piemonte"))</f>
        <v>0.2297936073929929</v>
      </c>
      <c r="I659" s="1" t="str">
        <f>_xlfn.XLOOKUP(Comuni[[#This Row],[Regione]],Ripartizione_geografica[Regione],Ripartizione_geografica[Ripartizione geografica],,0)</f>
        <v>Nord-ovest</v>
      </c>
      <c r="J659" s="1">
        <f>_xlfn.XLOOKUP(Comuni[[#This Row],[Regione]],Table_0[Regione],Table_0[Totale contagiati],,0)</f>
        <v>1792955</v>
      </c>
      <c r="K659" s="1">
        <f>_xlfn.XLOOKUP(Comuni[[#This Row],[Regione]],Table_0[Regione],Table_0[Guariti],,0)</f>
        <v>1725727</v>
      </c>
      <c r="L659" s="1">
        <f>_xlfn.XLOOKUP(Comuni[[#This Row],[Regione]],Table_0[Regione],Table_0[Deceduti],,0)</f>
        <v>13899</v>
      </c>
    </row>
    <row r="660" spans="1:12" x14ac:dyDescent="0.25">
      <c r="A660" s="1" t="s">
        <v>667</v>
      </c>
      <c r="B660" s="1" t="s">
        <v>8</v>
      </c>
      <c r="C660" s="1" t="s">
        <v>490</v>
      </c>
      <c r="D660">
        <v>4203</v>
      </c>
      <c r="E660">
        <f>100*Comuni[[#This Row],[Popolazione2011]]/$D$7916</f>
        <v>7.3335241596698218E-3</v>
      </c>
      <c r="F660">
        <f>100*Comuni[[#This Row],[Popolazione2011]]/(SUMIFS($D$2:$D$7916,$B$2:$B$7916,"Piemonte"))</f>
        <v>9.6312577968961824E-2</v>
      </c>
      <c r="G660" t="b">
        <f>IF(Comuni[[#This Row],[Popolazione2011]]&gt;300000,"MAGGIORE")</f>
        <v>0</v>
      </c>
      <c r="H660">
        <f>100*Comuni[[#This Row],[Popolazione2011]]/(SUMIFS($D$2:$D$7916,$B$2:$B$7916,"Piemonte"))</f>
        <v>9.6312577968961824E-2</v>
      </c>
      <c r="I660" s="1" t="str">
        <f>_xlfn.XLOOKUP(Comuni[[#This Row],[Regione]],Ripartizione_geografica[Regione],Ripartizione_geografica[Ripartizione geografica],,0)</f>
        <v>Nord-ovest</v>
      </c>
      <c r="J660" s="1">
        <f>_xlfn.XLOOKUP(Comuni[[#This Row],[Regione]],Table_0[Regione],Table_0[Totale contagiati],,0)</f>
        <v>1792955</v>
      </c>
      <c r="K660" s="1">
        <f>_xlfn.XLOOKUP(Comuni[[#This Row],[Regione]],Table_0[Regione],Table_0[Guariti],,0)</f>
        <v>1725727</v>
      </c>
      <c r="L660" s="1">
        <f>_xlfn.XLOOKUP(Comuni[[#This Row],[Regione]],Table_0[Regione],Table_0[Deceduti],,0)</f>
        <v>13899</v>
      </c>
    </row>
    <row r="661" spans="1:12" x14ac:dyDescent="0.25">
      <c r="A661" s="1" t="s">
        <v>668</v>
      </c>
      <c r="B661" s="1" t="s">
        <v>8</v>
      </c>
      <c r="C661" s="1" t="s">
        <v>490</v>
      </c>
      <c r="D661">
        <v>1072</v>
      </c>
      <c r="E661">
        <f>100*Comuni[[#This Row],[Popolazione2011]]/$D$7916</f>
        <v>1.8704586959709848E-3</v>
      </c>
      <c r="F661">
        <f>100*Comuni[[#This Row],[Popolazione2011]]/(SUMIFS($D$2:$D$7916,$B$2:$B$7916,"Piemonte"))</f>
        <v>2.4565092453658594E-2</v>
      </c>
      <c r="G661" t="b">
        <f>IF(Comuni[[#This Row],[Popolazione2011]]&gt;300000,"MAGGIORE")</f>
        <v>0</v>
      </c>
      <c r="H661">
        <f>100*Comuni[[#This Row],[Popolazione2011]]/(SUMIFS($D$2:$D$7916,$B$2:$B$7916,"Piemonte"))</f>
        <v>2.4565092453658594E-2</v>
      </c>
      <c r="I661" s="1" t="str">
        <f>_xlfn.XLOOKUP(Comuni[[#This Row],[Regione]],Ripartizione_geografica[Regione],Ripartizione_geografica[Ripartizione geografica],,0)</f>
        <v>Nord-ovest</v>
      </c>
      <c r="J661" s="1">
        <f>_xlfn.XLOOKUP(Comuni[[#This Row],[Regione]],Table_0[Regione],Table_0[Totale contagiati],,0)</f>
        <v>1792955</v>
      </c>
      <c r="K661" s="1">
        <f>_xlfn.XLOOKUP(Comuni[[#This Row],[Regione]],Table_0[Regione],Table_0[Guariti],,0)</f>
        <v>1725727</v>
      </c>
      <c r="L661" s="1">
        <f>_xlfn.XLOOKUP(Comuni[[#This Row],[Regione]],Table_0[Regione],Table_0[Deceduti],,0)</f>
        <v>13899</v>
      </c>
    </row>
    <row r="662" spans="1:12" x14ac:dyDescent="0.25">
      <c r="A662" s="1" t="s">
        <v>669</v>
      </c>
      <c r="B662" s="1" t="s">
        <v>8</v>
      </c>
      <c r="C662" s="1" t="s">
        <v>490</v>
      </c>
      <c r="D662">
        <v>135</v>
      </c>
      <c r="E662">
        <f>100*Comuni[[#This Row],[Popolazione2011]]/$D$7916</f>
        <v>2.3555216786948037E-4</v>
      </c>
      <c r="F662">
        <f>100*Comuni[[#This Row],[Popolazione2011]]/(SUMIFS($D$2:$D$7916,$B$2:$B$7916,"Piemonte"))</f>
        <v>3.0935517548917072E-3</v>
      </c>
      <c r="G662" t="b">
        <f>IF(Comuni[[#This Row],[Popolazione2011]]&gt;300000,"MAGGIORE")</f>
        <v>0</v>
      </c>
      <c r="H662">
        <f>100*Comuni[[#This Row],[Popolazione2011]]/(SUMIFS($D$2:$D$7916,$B$2:$B$7916,"Piemonte"))</f>
        <v>3.0935517548917072E-3</v>
      </c>
      <c r="I662" s="1" t="str">
        <f>_xlfn.XLOOKUP(Comuni[[#This Row],[Regione]],Ripartizione_geografica[Regione],Ripartizione_geografica[Ripartizione geografica],,0)</f>
        <v>Nord-ovest</v>
      </c>
      <c r="J662" s="1">
        <f>_xlfn.XLOOKUP(Comuni[[#This Row],[Regione]],Table_0[Regione],Table_0[Totale contagiati],,0)</f>
        <v>1792955</v>
      </c>
      <c r="K662" s="1">
        <f>_xlfn.XLOOKUP(Comuni[[#This Row],[Regione]],Table_0[Regione],Table_0[Guariti],,0)</f>
        <v>1725727</v>
      </c>
      <c r="L662" s="1">
        <f>_xlfn.XLOOKUP(Comuni[[#This Row],[Regione]],Table_0[Regione],Table_0[Deceduti],,0)</f>
        <v>13899</v>
      </c>
    </row>
    <row r="663" spans="1:12" x14ac:dyDescent="0.25">
      <c r="A663" s="1" t="s">
        <v>670</v>
      </c>
      <c r="B663" s="1" t="s">
        <v>8</v>
      </c>
      <c r="C663" s="1" t="s">
        <v>490</v>
      </c>
      <c r="D663">
        <v>138</v>
      </c>
      <c r="E663">
        <f>100*Comuni[[#This Row],[Popolazione2011]]/$D$7916</f>
        <v>2.4078666048880216E-4</v>
      </c>
      <c r="F663">
        <f>100*Comuni[[#This Row],[Popolazione2011]]/(SUMIFS($D$2:$D$7916,$B$2:$B$7916,"Piemonte"))</f>
        <v>3.1622973494448564E-3</v>
      </c>
      <c r="G663" t="b">
        <f>IF(Comuni[[#This Row],[Popolazione2011]]&gt;300000,"MAGGIORE")</f>
        <v>0</v>
      </c>
      <c r="H663">
        <f>100*Comuni[[#This Row],[Popolazione2011]]/(SUMIFS($D$2:$D$7916,$B$2:$B$7916,"Piemonte"))</f>
        <v>3.1622973494448564E-3</v>
      </c>
      <c r="I663" s="1" t="str">
        <f>_xlfn.XLOOKUP(Comuni[[#This Row],[Regione]],Ripartizione_geografica[Regione],Ripartizione_geografica[Ripartizione geografica],,0)</f>
        <v>Nord-ovest</v>
      </c>
      <c r="J663" s="1">
        <f>_xlfn.XLOOKUP(Comuni[[#This Row],[Regione]],Table_0[Regione],Table_0[Totale contagiati],,0)</f>
        <v>1792955</v>
      </c>
      <c r="K663" s="1">
        <f>_xlfn.XLOOKUP(Comuni[[#This Row],[Regione]],Table_0[Regione],Table_0[Guariti],,0)</f>
        <v>1725727</v>
      </c>
      <c r="L663" s="1">
        <f>_xlfn.XLOOKUP(Comuni[[#This Row],[Regione]],Table_0[Regione],Table_0[Deceduti],,0)</f>
        <v>13899</v>
      </c>
    </row>
    <row r="664" spans="1:12" x14ac:dyDescent="0.25">
      <c r="A664" s="1" t="s">
        <v>671</v>
      </c>
      <c r="B664" s="1" t="s">
        <v>8</v>
      </c>
      <c r="C664" s="1" t="s">
        <v>490</v>
      </c>
      <c r="D664">
        <v>83</v>
      </c>
      <c r="E664">
        <f>100*Comuni[[#This Row],[Popolazione2011]]/$D$7916</f>
        <v>1.4482096246790275E-4</v>
      </c>
      <c r="F664">
        <f>100*Comuni[[#This Row],[Popolazione2011]]/(SUMIFS($D$2:$D$7916,$B$2:$B$7916,"Piemonte"))</f>
        <v>1.9019614493037905E-3</v>
      </c>
      <c r="G664" t="b">
        <f>IF(Comuni[[#This Row],[Popolazione2011]]&gt;300000,"MAGGIORE")</f>
        <v>0</v>
      </c>
      <c r="H664">
        <f>100*Comuni[[#This Row],[Popolazione2011]]/(SUMIFS($D$2:$D$7916,$B$2:$B$7916,"Piemonte"))</f>
        <v>1.9019614493037905E-3</v>
      </c>
      <c r="I664" s="1" t="str">
        <f>_xlfn.XLOOKUP(Comuni[[#This Row],[Regione]],Ripartizione_geografica[Regione],Ripartizione_geografica[Ripartizione geografica],,0)</f>
        <v>Nord-ovest</v>
      </c>
      <c r="J664" s="1">
        <f>_xlfn.XLOOKUP(Comuni[[#This Row],[Regione]],Table_0[Regione],Table_0[Totale contagiati],,0)</f>
        <v>1792955</v>
      </c>
      <c r="K664" s="1">
        <f>_xlfn.XLOOKUP(Comuni[[#This Row],[Regione]],Table_0[Regione],Table_0[Guariti],,0)</f>
        <v>1725727</v>
      </c>
      <c r="L664" s="1">
        <f>_xlfn.XLOOKUP(Comuni[[#This Row],[Regione]],Table_0[Regione],Table_0[Deceduti],,0)</f>
        <v>13899</v>
      </c>
    </row>
    <row r="665" spans="1:12" x14ac:dyDescent="0.25">
      <c r="A665" s="1" t="s">
        <v>672</v>
      </c>
      <c r="B665" s="1" t="s">
        <v>8</v>
      </c>
      <c r="C665" s="1" t="s">
        <v>490</v>
      </c>
      <c r="D665">
        <v>2424</v>
      </c>
      <c r="E665">
        <f>100*Comuni[[#This Row],[Popolazione2011]]/$D$7916</f>
        <v>4.2294700364120027E-3</v>
      </c>
      <c r="F665">
        <f>100*Comuni[[#This Row],[Popolazione2011]]/(SUMIFS($D$2:$D$7916,$B$2:$B$7916,"Piemonte"))</f>
        <v>5.5546440398944436E-2</v>
      </c>
      <c r="G665" t="b">
        <f>IF(Comuni[[#This Row],[Popolazione2011]]&gt;300000,"MAGGIORE")</f>
        <v>0</v>
      </c>
      <c r="H665">
        <f>100*Comuni[[#This Row],[Popolazione2011]]/(SUMIFS($D$2:$D$7916,$B$2:$B$7916,"Piemonte"))</f>
        <v>5.5546440398944436E-2</v>
      </c>
      <c r="I665" s="1" t="str">
        <f>_xlfn.XLOOKUP(Comuni[[#This Row],[Regione]],Ripartizione_geografica[Regione],Ripartizione_geografica[Ripartizione geografica],,0)</f>
        <v>Nord-ovest</v>
      </c>
      <c r="J665" s="1">
        <f>_xlfn.XLOOKUP(Comuni[[#This Row],[Regione]],Table_0[Regione],Table_0[Totale contagiati],,0)</f>
        <v>1792955</v>
      </c>
      <c r="K665" s="1">
        <f>_xlfn.XLOOKUP(Comuni[[#This Row],[Regione]],Table_0[Regione],Table_0[Guariti],,0)</f>
        <v>1725727</v>
      </c>
      <c r="L665" s="1">
        <f>_xlfn.XLOOKUP(Comuni[[#This Row],[Regione]],Table_0[Regione],Table_0[Deceduti],,0)</f>
        <v>13899</v>
      </c>
    </row>
    <row r="666" spans="1:12" x14ac:dyDescent="0.25">
      <c r="A666" s="1" t="s">
        <v>673</v>
      </c>
      <c r="B666" s="1" t="s">
        <v>8</v>
      </c>
      <c r="C666" s="1" t="s">
        <v>490</v>
      </c>
      <c r="D666">
        <v>513</v>
      </c>
      <c r="E666">
        <f>100*Comuni[[#This Row],[Popolazione2011]]/$D$7916</f>
        <v>8.9509823790402535E-4</v>
      </c>
      <c r="F666">
        <f>100*Comuni[[#This Row],[Popolazione2011]]/(SUMIFS($D$2:$D$7916,$B$2:$B$7916,"Piemonte"))</f>
        <v>1.1755496668588487E-2</v>
      </c>
      <c r="G666" t="b">
        <f>IF(Comuni[[#This Row],[Popolazione2011]]&gt;300000,"MAGGIORE")</f>
        <v>0</v>
      </c>
      <c r="H666">
        <f>100*Comuni[[#This Row],[Popolazione2011]]/(SUMIFS($D$2:$D$7916,$B$2:$B$7916,"Piemonte"))</f>
        <v>1.1755496668588487E-2</v>
      </c>
      <c r="I666" s="1" t="str">
        <f>_xlfn.XLOOKUP(Comuni[[#This Row],[Regione]],Ripartizione_geografica[Regione],Ripartizione_geografica[Ripartizione geografica],,0)</f>
        <v>Nord-ovest</v>
      </c>
      <c r="J666" s="1">
        <f>_xlfn.XLOOKUP(Comuni[[#This Row],[Regione]],Table_0[Regione],Table_0[Totale contagiati],,0)</f>
        <v>1792955</v>
      </c>
      <c r="K666" s="1">
        <f>_xlfn.XLOOKUP(Comuni[[#This Row],[Regione]],Table_0[Regione],Table_0[Guariti],,0)</f>
        <v>1725727</v>
      </c>
      <c r="L666" s="1">
        <f>_xlfn.XLOOKUP(Comuni[[#This Row],[Regione]],Table_0[Regione],Table_0[Deceduti],,0)</f>
        <v>13899</v>
      </c>
    </row>
    <row r="667" spans="1:12" x14ac:dyDescent="0.25">
      <c r="A667" s="1" t="s">
        <v>674</v>
      </c>
      <c r="B667" s="1" t="s">
        <v>8</v>
      </c>
      <c r="C667" s="1" t="s">
        <v>490</v>
      </c>
      <c r="D667">
        <v>1589</v>
      </c>
      <c r="E667">
        <f>100*Comuni[[#This Row],[Popolazione2011]]/$D$7916</f>
        <v>2.7725362573674394E-3</v>
      </c>
      <c r="F667">
        <f>100*Comuni[[#This Row],[Popolazione2011]]/(SUMIFS($D$2:$D$7916,$B$2:$B$7916,"Piemonte"))</f>
        <v>3.6412249914984617E-2</v>
      </c>
      <c r="G667" t="b">
        <f>IF(Comuni[[#This Row],[Popolazione2011]]&gt;300000,"MAGGIORE")</f>
        <v>0</v>
      </c>
      <c r="H667">
        <f>100*Comuni[[#This Row],[Popolazione2011]]/(SUMIFS($D$2:$D$7916,$B$2:$B$7916,"Piemonte"))</f>
        <v>3.6412249914984617E-2</v>
      </c>
      <c r="I667" s="1" t="str">
        <f>_xlfn.XLOOKUP(Comuni[[#This Row],[Regione]],Ripartizione_geografica[Regione],Ripartizione_geografica[Ripartizione geografica],,0)</f>
        <v>Nord-ovest</v>
      </c>
      <c r="J667" s="1">
        <f>_xlfn.XLOOKUP(Comuni[[#This Row],[Regione]],Table_0[Regione],Table_0[Totale contagiati],,0)</f>
        <v>1792955</v>
      </c>
      <c r="K667" s="1">
        <f>_xlfn.XLOOKUP(Comuni[[#This Row],[Regione]],Table_0[Regione],Table_0[Guariti],,0)</f>
        <v>1725727</v>
      </c>
      <c r="L667" s="1">
        <f>_xlfn.XLOOKUP(Comuni[[#This Row],[Regione]],Table_0[Regione],Table_0[Deceduti],,0)</f>
        <v>13899</v>
      </c>
    </row>
    <row r="668" spans="1:12" x14ac:dyDescent="0.25">
      <c r="A668" s="1" t="s">
        <v>675</v>
      </c>
      <c r="B668" s="1" t="s">
        <v>8</v>
      </c>
      <c r="C668" s="1" t="s">
        <v>490</v>
      </c>
      <c r="D668">
        <v>154</v>
      </c>
      <c r="E668">
        <f>100*Comuni[[#This Row],[Popolazione2011]]/$D$7916</f>
        <v>2.6870395445851837E-4</v>
      </c>
      <c r="F668">
        <f>100*Comuni[[#This Row],[Popolazione2011]]/(SUMIFS($D$2:$D$7916,$B$2:$B$7916,"Piemonte"))</f>
        <v>3.5289405203949849E-3</v>
      </c>
      <c r="G668" t="b">
        <f>IF(Comuni[[#This Row],[Popolazione2011]]&gt;300000,"MAGGIORE")</f>
        <v>0</v>
      </c>
      <c r="H668">
        <f>100*Comuni[[#This Row],[Popolazione2011]]/(SUMIFS($D$2:$D$7916,$B$2:$B$7916,"Piemonte"))</f>
        <v>3.5289405203949849E-3</v>
      </c>
      <c r="I668" s="1" t="str">
        <f>_xlfn.XLOOKUP(Comuni[[#This Row],[Regione]],Ripartizione_geografica[Regione],Ripartizione_geografica[Ripartizione geografica],,0)</f>
        <v>Nord-ovest</v>
      </c>
      <c r="J668" s="1">
        <f>_xlfn.XLOOKUP(Comuni[[#This Row],[Regione]],Table_0[Regione],Table_0[Totale contagiati],,0)</f>
        <v>1792955</v>
      </c>
      <c r="K668" s="1">
        <f>_xlfn.XLOOKUP(Comuni[[#This Row],[Regione]],Table_0[Regione],Table_0[Guariti],,0)</f>
        <v>1725727</v>
      </c>
      <c r="L668" s="1">
        <f>_xlfn.XLOOKUP(Comuni[[#This Row],[Regione]],Table_0[Regione],Table_0[Deceduti],,0)</f>
        <v>13899</v>
      </c>
    </row>
    <row r="669" spans="1:12" x14ac:dyDescent="0.25">
      <c r="A669" s="1" t="s">
        <v>676</v>
      </c>
      <c r="B669" s="1" t="s">
        <v>8</v>
      </c>
      <c r="C669" s="1" t="s">
        <v>490</v>
      </c>
      <c r="D669">
        <v>1698</v>
      </c>
      <c r="E669">
        <f>100*Comuni[[#This Row],[Popolazione2011]]/$D$7916</f>
        <v>2.9627228225361309E-3</v>
      </c>
      <c r="F669">
        <f>100*Comuni[[#This Row],[Popolazione2011]]/(SUMIFS($D$2:$D$7916,$B$2:$B$7916,"Piemonte"))</f>
        <v>3.8910006517082367E-2</v>
      </c>
      <c r="G669" t="b">
        <f>IF(Comuni[[#This Row],[Popolazione2011]]&gt;300000,"MAGGIORE")</f>
        <v>0</v>
      </c>
      <c r="H669">
        <f>100*Comuni[[#This Row],[Popolazione2011]]/(SUMIFS($D$2:$D$7916,$B$2:$B$7916,"Piemonte"))</f>
        <v>3.8910006517082367E-2</v>
      </c>
      <c r="I669" s="1" t="str">
        <f>_xlfn.XLOOKUP(Comuni[[#This Row],[Regione]],Ripartizione_geografica[Regione],Ripartizione_geografica[Ripartizione geografica],,0)</f>
        <v>Nord-ovest</v>
      </c>
      <c r="J669" s="1">
        <f>_xlfn.XLOOKUP(Comuni[[#This Row],[Regione]],Table_0[Regione],Table_0[Totale contagiati],,0)</f>
        <v>1792955</v>
      </c>
      <c r="K669" s="1">
        <f>_xlfn.XLOOKUP(Comuni[[#This Row],[Regione]],Table_0[Regione],Table_0[Guariti],,0)</f>
        <v>1725727</v>
      </c>
      <c r="L669" s="1">
        <f>_xlfn.XLOOKUP(Comuni[[#This Row],[Regione]],Table_0[Regione],Table_0[Deceduti],,0)</f>
        <v>13899</v>
      </c>
    </row>
    <row r="670" spans="1:12" x14ac:dyDescent="0.25">
      <c r="A670" s="1" t="s">
        <v>677</v>
      </c>
      <c r="B670" s="1" t="s">
        <v>8</v>
      </c>
      <c r="C670" s="1" t="s">
        <v>490</v>
      </c>
      <c r="D670">
        <v>2148</v>
      </c>
      <c r="E670">
        <f>100*Comuni[[#This Row],[Popolazione2011]]/$D$7916</f>
        <v>3.7478967154343989E-3</v>
      </c>
      <c r="F670">
        <f>100*Comuni[[#This Row],[Popolazione2011]]/(SUMIFS($D$2:$D$7916,$B$2:$B$7916,"Piemonte"))</f>
        <v>4.9221845700054723E-2</v>
      </c>
      <c r="G670" t="b">
        <f>IF(Comuni[[#This Row],[Popolazione2011]]&gt;300000,"MAGGIORE")</f>
        <v>0</v>
      </c>
      <c r="H670">
        <f>100*Comuni[[#This Row],[Popolazione2011]]/(SUMIFS($D$2:$D$7916,$B$2:$B$7916,"Piemonte"))</f>
        <v>4.9221845700054723E-2</v>
      </c>
      <c r="I670" s="1" t="str">
        <f>_xlfn.XLOOKUP(Comuni[[#This Row],[Regione]],Ripartizione_geografica[Regione],Ripartizione_geografica[Ripartizione geografica],,0)</f>
        <v>Nord-ovest</v>
      </c>
      <c r="J670" s="1">
        <f>_xlfn.XLOOKUP(Comuni[[#This Row],[Regione]],Table_0[Regione],Table_0[Totale contagiati],,0)</f>
        <v>1792955</v>
      </c>
      <c r="K670" s="1">
        <f>_xlfn.XLOOKUP(Comuni[[#This Row],[Regione]],Table_0[Regione],Table_0[Guariti],,0)</f>
        <v>1725727</v>
      </c>
      <c r="L670" s="1">
        <f>_xlfn.XLOOKUP(Comuni[[#This Row],[Regione]],Table_0[Regione],Table_0[Deceduti],,0)</f>
        <v>13899</v>
      </c>
    </row>
    <row r="671" spans="1:12" x14ac:dyDescent="0.25">
      <c r="A671" s="1" t="s">
        <v>678</v>
      </c>
      <c r="B671" s="1" t="s">
        <v>8</v>
      </c>
      <c r="C671" s="1" t="s">
        <v>490</v>
      </c>
      <c r="D671">
        <v>737</v>
      </c>
      <c r="E671">
        <f>100*Comuni[[#This Row],[Popolazione2011]]/$D$7916</f>
        <v>1.285940353480052E-3</v>
      </c>
      <c r="F671">
        <f>100*Comuni[[#This Row],[Popolazione2011]]/(SUMIFS($D$2:$D$7916,$B$2:$B$7916,"Piemonte"))</f>
        <v>1.6888501061890285E-2</v>
      </c>
      <c r="G671" t="b">
        <f>IF(Comuni[[#This Row],[Popolazione2011]]&gt;300000,"MAGGIORE")</f>
        <v>0</v>
      </c>
      <c r="H671">
        <f>100*Comuni[[#This Row],[Popolazione2011]]/(SUMIFS($D$2:$D$7916,$B$2:$B$7916,"Piemonte"))</f>
        <v>1.6888501061890285E-2</v>
      </c>
      <c r="I671" s="1" t="str">
        <f>_xlfn.XLOOKUP(Comuni[[#This Row],[Regione]],Ripartizione_geografica[Regione],Ripartizione_geografica[Ripartizione geografica],,0)</f>
        <v>Nord-ovest</v>
      </c>
      <c r="J671" s="1">
        <f>_xlfn.XLOOKUP(Comuni[[#This Row],[Regione]],Table_0[Regione],Table_0[Totale contagiati],,0)</f>
        <v>1792955</v>
      </c>
      <c r="K671" s="1">
        <f>_xlfn.XLOOKUP(Comuni[[#This Row],[Regione]],Table_0[Regione],Table_0[Guariti],,0)</f>
        <v>1725727</v>
      </c>
      <c r="L671" s="1">
        <f>_xlfn.XLOOKUP(Comuni[[#This Row],[Regione]],Table_0[Regione],Table_0[Deceduti],,0)</f>
        <v>13899</v>
      </c>
    </row>
    <row r="672" spans="1:12" x14ac:dyDescent="0.25">
      <c r="A672" s="1" t="s">
        <v>679</v>
      </c>
      <c r="B672" s="1" t="s">
        <v>8</v>
      </c>
      <c r="C672" s="1" t="s">
        <v>490</v>
      </c>
      <c r="D672">
        <v>2876</v>
      </c>
      <c r="E672">
        <f>100*Comuni[[#This Row],[Popolazione2011]]/$D$7916</f>
        <v>5.0181335910564851E-3</v>
      </c>
      <c r="F672">
        <f>100*Comuni[[#This Row],[Popolazione2011]]/(SUMIFS($D$2:$D$7916,$B$2:$B$7916,"Piemonte"))</f>
        <v>6.5904109978285552E-2</v>
      </c>
      <c r="G672" t="b">
        <f>IF(Comuni[[#This Row],[Popolazione2011]]&gt;300000,"MAGGIORE")</f>
        <v>0</v>
      </c>
      <c r="H672">
        <f>100*Comuni[[#This Row],[Popolazione2011]]/(SUMIFS($D$2:$D$7916,$B$2:$B$7916,"Piemonte"))</f>
        <v>6.5904109978285552E-2</v>
      </c>
      <c r="I672" s="1" t="str">
        <f>_xlfn.XLOOKUP(Comuni[[#This Row],[Regione]],Ripartizione_geografica[Regione],Ripartizione_geografica[Ripartizione geografica],,0)</f>
        <v>Nord-ovest</v>
      </c>
      <c r="J672" s="1">
        <f>_xlfn.XLOOKUP(Comuni[[#This Row],[Regione]],Table_0[Regione],Table_0[Totale contagiati],,0)</f>
        <v>1792955</v>
      </c>
      <c r="K672" s="1">
        <f>_xlfn.XLOOKUP(Comuni[[#This Row],[Regione]],Table_0[Regione],Table_0[Guariti],,0)</f>
        <v>1725727</v>
      </c>
      <c r="L672" s="1">
        <f>_xlfn.XLOOKUP(Comuni[[#This Row],[Regione]],Table_0[Regione],Table_0[Deceduti],,0)</f>
        <v>13899</v>
      </c>
    </row>
    <row r="673" spans="1:12" x14ac:dyDescent="0.25">
      <c r="A673" s="1" t="s">
        <v>680</v>
      </c>
      <c r="B673" s="1" t="s">
        <v>8</v>
      </c>
      <c r="C673" s="1" t="s">
        <v>490</v>
      </c>
      <c r="D673">
        <v>181</v>
      </c>
      <c r="E673">
        <f>100*Comuni[[#This Row],[Popolazione2011]]/$D$7916</f>
        <v>3.158143880324144E-4</v>
      </c>
      <c r="F673">
        <f>100*Comuni[[#This Row],[Popolazione2011]]/(SUMIFS($D$2:$D$7916,$B$2:$B$7916,"Piemonte"))</f>
        <v>4.147650871373326E-3</v>
      </c>
      <c r="G673" t="b">
        <f>IF(Comuni[[#This Row],[Popolazione2011]]&gt;300000,"MAGGIORE")</f>
        <v>0</v>
      </c>
      <c r="H673">
        <f>100*Comuni[[#This Row],[Popolazione2011]]/(SUMIFS($D$2:$D$7916,$B$2:$B$7916,"Piemonte"))</f>
        <v>4.147650871373326E-3</v>
      </c>
      <c r="I673" s="1" t="str">
        <f>_xlfn.XLOOKUP(Comuni[[#This Row],[Regione]],Ripartizione_geografica[Regione],Ripartizione_geografica[Ripartizione geografica],,0)</f>
        <v>Nord-ovest</v>
      </c>
      <c r="J673" s="1">
        <f>_xlfn.XLOOKUP(Comuni[[#This Row],[Regione]],Table_0[Regione],Table_0[Totale contagiati],,0)</f>
        <v>1792955</v>
      </c>
      <c r="K673" s="1">
        <f>_xlfn.XLOOKUP(Comuni[[#This Row],[Regione]],Table_0[Regione],Table_0[Guariti],,0)</f>
        <v>1725727</v>
      </c>
      <c r="L673" s="1">
        <f>_xlfn.XLOOKUP(Comuni[[#This Row],[Regione]],Table_0[Regione],Table_0[Deceduti],,0)</f>
        <v>13899</v>
      </c>
    </row>
    <row r="674" spans="1:12" x14ac:dyDescent="0.25">
      <c r="A674" s="1" t="s">
        <v>681</v>
      </c>
      <c r="B674" s="1" t="s">
        <v>8</v>
      </c>
      <c r="C674" s="1" t="s">
        <v>490</v>
      </c>
      <c r="D674">
        <v>1546</v>
      </c>
      <c r="E674">
        <f>100*Comuni[[#This Row],[Popolazione2011]]/$D$7916</f>
        <v>2.6975085298238271E-3</v>
      </c>
      <c r="F674">
        <f>100*Comuni[[#This Row],[Popolazione2011]]/(SUMIFS($D$2:$D$7916,$B$2:$B$7916,"Piemonte"))</f>
        <v>3.5426896393056143E-2</v>
      </c>
      <c r="G674" t="b">
        <f>IF(Comuni[[#This Row],[Popolazione2011]]&gt;300000,"MAGGIORE")</f>
        <v>0</v>
      </c>
      <c r="H674">
        <f>100*Comuni[[#This Row],[Popolazione2011]]/(SUMIFS($D$2:$D$7916,$B$2:$B$7916,"Piemonte"))</f>
        <v>3.5426896393056143E-2</v>
      </c>
      <c r="I674" s="1" t="str">
        <f>_xlfn.XLOOKUP(Comuni[[#This Row],[Regione]],Ripartizione_geografica[Regione],Ripartizione_geografica[Ripartizione geografica],,0)</f>
        <v>Nord-ovest</v>
      </c>
      <c r="J674" s="1">
        <f>_xlfn.XLOOKUP(Comuni[[#This Row],[Regione]],Table_0[Regione],Table_0[Totale contagiati],,0)</f>
        <v>1792955</v>
      </c>
      <c r="K674" s="1">
        <f>_xlfn.XLOOKUP(Comuni[[#This Row],[Regione]],Table_0[Regione],Table_0[Guariti],,0)</f>
        <v>1725727</v>
      </c>
      <c r="L674" s="1">
        <f>_xlfn.XLOOKUP(Comuni[[#This Row],[Regione]],Table_0[Regione],Table_0[Deceduti],,0)</f>
        <v>13899</v>
      </c>
    </row>
    <row r="675" spans="1:12" x14ac:dyDescent="0.25">
      <c r="A675" s="1" t="s">
        <v>682</v>
      </c>
      <c r="B675" s="1" t="s">
        <v>8</v>
      </c>
      <c r="C675" s="1" t="s">
        <v>490</v>
      </c>
      <c r="D675">
        <v>377</v>
      </c>
      <c r="E675">
        <f>100*Comuni[[#This Row],[Popolazione2011]]/$D$7916</f>
        <v>6.5780123916143779E-4</v>
      </c>
      <c r="F675">
        <f>100*Comuni[[#This Row],[Popolazione2011]]/(SUMIFS($D$2:$D$7916,$B$2:$B$7916,"Piemonte"))</f>
        <v>8.6390297155123971E-3</v>
      </c>
      <c r="G675" t="b">
        <f>IF(Comuni[[#This Row],[Popolazione2011]]&gt;300000,"MAGGIORE")</f>
        <v>0</v>
      </c>
      <c r="H675">
        <f>100*Comuni[[#This Row],[Popolazione2011]]/(SUMIFS($D$2:$D$7916,$B$2:$B$7916,"Piemonte"))</f>
        <v>8.6390297155123971E-3</v>
      </c>
      <c r="I675" s="1" t="str">
        <f>_xlfn.XLOOKUP(Comuni[[#This Row],[Regione]],Ripartizione_geografica[Regione],Ripartizione_geografica[Ripartizione geografica],,0)</f>
        <v>Nord-ovest</v>
      </c>
      <c r="J675" s="1">
        <f>_xlfn.XLOOKUP(Comuni[[#This Row],[Regione]],Table_0[Regione],Table_0[Totale contagiati],,0)</f>
        <v>1792955</v>
      </c>
      <c r="K675" s="1">
        <f>_xlfn.XLOOKUP(Comuni[[#This Row],[Regione]],Table_0[Regione],Table_0[Guariti],,0)</f>
        <v>1725727</v>
      </c>
      <c r="L675" s="1">
        <f>_xlfn.XLOOKUP(Comuni[[#This Row],[Regione]],Table_0[Regione],Table_0[Deceduti],,0)</f>
        <v>13899</v>
      </c>
    </row>
    <row r="676" spans="1:12" x14ac:dyDescent="0.25">
      <c r="A676" s="1" t="s">
        <v>683</v>
      </c>
      <c r="B676" s="1" t="s">
        <v>8</v>
      </c>
      <c r="C676" s="1" t="s">
        <v>490</v>
      </c>
      <c r="D676">
        <v>1004</v>
      </c>
      <c r="E676">
        <f>100*Comuni[[#This Row],[Popolazione2011]]/$D$7916</f>
        <v>1.7518101965996911E-3</v>
      </c>
      <c r="F676">
        <f>100*Comuni[[#This Row],[Popolazione2011]]/(SUMIFS($D$2:$D$7916,$B$2:$B$7916,"Piemonte"))</f>
        <v>2.3006858977120549E-2</v>
      </c>
      <c r="G676" t="b">
        <f>IF(Comuni[[#This Row],[Popolazione2011]]&gt;300000,"MAGGIORE")</f>
        <v>0</v>
      </c>
      <c r="H676">
        <f>100*Comuni[[#This Row],[Popolazione2011]]/(SUMIFS($D$2:$D$7916,$B$2:$B$7916,"Piemonte"))</f>
        <v>2.3006858977120549E-2</v>
      </c>
      <c r="I676" s="1" t="str">
        <f>_xlfn.XLOOKUP(Comuni[[#This Row],[Regione]],Ripartizione_geografica[Regione],Ripartizione_geografica[Ripartizione geografica],,0)</f>
        <v>Nord-ovest</v>
      </c>
      <c r="J676" s="1">
        <f>_xlfn.XLOOKUP(Comuni[[#This Row],[Regione]],Table_0[Regione],Table_0[Totale contagiati],,0)</f>
        <v>1792955</v>
      </c>
      <c r="K676" s="1">
        <f>_xlfn.XLOOKUP(Comuni[[#This Row],[Regione]],Table_0[Regione],Table_0[Guariti],,0)</f>
        <v>1725727</v>
      </c>
      <c r="L676" s="1">
        <f>_xlfn.XLOOKUP(Comuni[[#This Row],[Regione]],Table_0[Regione],Table_0[Deceduti],,0)</f>
        <v>13899</v>
      </c>
    </row>
    <row r="677" spans="1:12" x14ac:dyDescent="0.25">
      <c r="A677" s="1" t="s">
        <v>684</v>
      </c>
      <c r="B677" s="1" t="s">
        <v>8</v>
      </c>
      <c r="C677" s="1" t="s">
        <v>490</v>
      </c>
      <c r="D677">
        <v>909</v>
      </c>
      <c r="E677">
        <f>100*Comuni[[#This Row],[Popolazione2011]]/$D$7916</f>
        <v>1.5860512636545012E-3</v>
      </c>
      <c r="F677">
        <f>100*Comuni[[#This Row],[Popolazione2011]]/(SUMIFS($D$2:$D$7916,$B$2:$B$7916,"Piemonte"))</f>
        <v>2.0829915149604163E-2</v>
      </c>
      <c r="G677" t="b">
        <f>IF(Comuni[[#This Row],[Popolazione2011]]&gt;300000,"MAGGIORE")</f>
        <v>0</v>
      </c>
      <c r="H677">
        <f>100*Comuni[[#This Row],[Popolazione2011]]/(SUMIFS($D$2:$D$7916,$B$2:$B$7916,"Piemonte"))</f>
        <v>2.0829915149604163E-2</v>
      </c>
      <c r="I677" s="1" t="str">
        <f>_xlfn.XLOOKUP(Comuni[[#This Row],[Regione]],Ripartizione_geografica[Regione],Ripartizione_geografica[Ripartizione geografica],,0)</f>
        <v>Nord-ovest</v>
      </c>
      <c r="J677" s="1">
        <f>_xlfn.XLOOKUP(Comuni[[#This Row],[Regione]],Table_0[Regione],Table_0[Totale contagiati],,0)</f>
        <v>1792955</v>
      </c>
      <c r="K677" s="1">
        <f>_xlfn.XLOOKUP(Comuni[[#This Row],[Regione]],Table_0[Regione],Table_0[Guariti],,0)</f>
        <v>1725727</v>
      </c>
      <c r="L677" s="1">
        <f>_xlfn.XLOOKUP(Comuni[[#This Row],[Regione]],Table_0[Regione],Table_0[Deceduti],,0)</f>
        <v>13899</v>
      </c>
    </row>
    <row r="678" spans="1:12" x14ac:dyDescent="0.25">
      <c r="A678" s="1" t="s">
        <v>685</v>
      </c>
      <c r="B678" s="1" t="s">
        <v>8</v>
      </c>
      <c r="C678" s="1" t="s">
        <v>490</v>
      </c>
      <c r="D678">
        <v>350</v>
      </c>
      <c r="E678">
        <f>100*Comuni[[#This Row],[Popolazione2011]]/$D$7916</f>
        <v>6.1069080558754166E-4</v>
      </c>
      <c r="F678">
        <f>100*Comuni[[#This Row],[Popolazione2011]]/(SUMIFS($D$2:$D$7916,$B$2:$B$7916,"Piemonte"))</f>
        <v>8.0203193645340554E-3</v>
      </c>
      <c r="G678" t="b">
        <f>IF(Comuni[[#This Row],[Popolazione2011]]&gt;300000,"MAGGIORE")</f>
        <v>0</v>
      </c>
      <c r="H678">
        <f>100*Comuni[[#This Row],[Popolazione2011]]/(SUMIFS($D$2:$D$7916,$B$2:$B$7916,"Piemonte"))</f>
        <v>8.0203193645340554E-3</v>
      </c>
      <c r="I678" s="1" t="str">
        <f>_xlfn.XLOOKUP(Comuni[[#This Row],[Regione]],Ripartizione_geografica[Regione],Ripartizione_geografica[Ripartizione geografica],,0)</f>
        <v>Nord-ovest</v>
      </c>
      <c r="J678" s="1">
        <f>_xlfn.XLOOKUP(Comuni[[#This Row],[Regione]],Table_0[Regione],Table_0[Totale contagiati],,0)</f>
        <v>1792955</v>
      </c>
      <c r="K678" s="1">
        <f>_xlfn.XLOOKUP(Comuni[[#This Row],[Regione]],Table_0[Regione],Table_0[Guariti],,0)</f>
        <v>1725727</v>
      </c>
      <c r="L678" s="1">
        <f>_xlfn.XLOOKUP(Comuni[[#This Row],[Regione]],Table_0[Regione],Table_0[Deceduti],,0)</f>
        <v>13899</v>
      </c>
    </row>
    <row r="679" spans="1:12" x14ac:dyDescent="0.25">
      <c r="A679" s="1" t="s">
        <v>686</v>
      </c>
      <c r="B679" s="1" t="s">
        <v>8</v>
      </c>
      <c r="C679" s="1" t="s">
        <v>490</v>
      </c>
      <c r="D679">
        <v>525</v>
      </c>
      <c r="E679">
        <f>100*Comuni[[#This Row],[Popolazione2011]]/$D$7916</f>
        <v>9.1603620838131259E-4</v>
      </c>
      <c r="F679">
        <f>100*Comuni[[#This Row],[Popolazione2011]]/(SUMIFS($D$2:$D$7916,$B$2:$B$7916,"Piemonte"))</f>
        <v>1.2030479046801084E-2</v>
      </c>
      <c r="G679" t="b">
        <f>IF(Comuni[[#This Row],[Popolazione2011]]&gt;300000,"MAGGIORE")</f>
        <v>0</v>
      </c>
      <c r="H679">
        <f>100*Comuni[[#This Row],[Popolazione2011]]/(SUMIFS($D$2:$D$7916,$B$2:$B$7916,"Piemonte"))</f>
        <v>1.2030479046801084E-2</v>
      </c>
      <c r="I679" s="1" t="str">
        <f>_xlfn.XLOOKUP(Comuni[[#This Row],[Regione]],Ripartizione_geografica[Regione],Ripartizione_geografica[Ripartizione geografica],,0)</f>
        <v>Nord-ovest</v>
      </c>
      <c r="J679" s="1">
        <f>_xlfn.XLOOKUP(Comuni[[#This Row],[Regione]],Table_0[Regione],Table_0[Totale contagiati],,0)</f>
        <v>1792955</v>
      </c>
      <c r="K679" s="1">
        <f>_xlfn.XLOOKUP(Comuni[[#This Row],[Regione]],Table_0[Regione],Table_0[Guariti],,0)</f>
        <v>1725727</v>
      </c>
      <c r="L679" s="1">
        <f>_xlfn.XLOOKUP(Comuni[[#This Row],[Regione]],Table_0[Regione],Table_0[Deceduti],,0)</f>
        <v>13899</v>
      </c>
    </row>
    <row r="680" spans="1:12" x14ac:dyDescent="0.25">
      <c r="A680" s="1" t="s">
        <v>687</v>
      </c>
      <c r="B680" s="1" t="s">
        <v>8</v>
      </c>
      <c r="C680" s="1" t="s">
        <v>490</v>
      </c>
      <c r="D680">
        <v>178</v>
      </c>
      <c r="E680">
        <f>100*Comuni[[#This Row],[Popolazione2011]]/$D$7916</f>
        <v>3.1057989541309264E-4</v>
      </c>
      <c r="F680">
        <f>100*Comuni[[#This Row],[Popolazione2011]]/(SUMIFS($D$2:$D$7916,$B$2:$B$7916,"Piemonte"))</f>
        <v>4.0789052768201769E-3</v>
      </c>
      <c r="G680" t="b">
        <f>IF(Comuni[[#This Row],[Popolazione2011]]&gt;300000,"MAGGIORE")</f>
        <v>0</v>
      </c>
      <c r="H680">
        <f>100*Comuni[[#This Row],[Popolazione2011]]/(SUMIFS($D$2:$D$7916,$B$2:$B$7916,"Piemonte"))</f>
        <v>4.0789052768201769E-3</v>
      </c>
      <c r="I680" s="1" t="str">
        <f>_xlfn.XLOOKUP(Comuni[[#This Row],[Regione]],Ripartizione_geografica[Regione],Ripartizione_geografica[Ripartizione geografica],,0)</f>
        <v>Nord-ovest</v>
      </c>
      <c r="J680" s="1">
        <f>_xlfn.XLOOKUP(Comuni[[#This Row],[Regione]],Table_0[Regione],Table_0[Totale contagiati],,0)</f>
        <v>1792955</v>
      </c>
      <c r="K680" s="1">
        <f>_xlfn.XLOOKUP(Comuni[[#This Row],[Regione]],Table_0[Regione],Table_0[Guariti],,0)</f>
        <v>1725727</v>
      </c>
      <c r="L680" s="1">
        <f>_xlfn.XLOOKUP(Comuni[[#This Row],[Regione]],Table_0[Regione],Table_0[Deceduti],,0)</f>
        <v>13899</v>
      </c>
    </row>
    <row r="681" spans="1:12" x14ac:dyDescent="0.25">
      <c r="A681" s="1" t="s">
        <v>688</v>
      </c>
      <c r="B681" s="1" t="s">
        <v>8</v>
      </c>
      <c r="C681" s="1" t="s">
        <v>490</v>
      </c>
      <c r="D681">
        <v>1382</v>
      </c>
      <c r="E681">
        <f>100*Comuni[[#This Row],[Popolazione2011]]/$D$7916</f>
        <v>2.4113562666342359E-3</v>
      </c>
      <c r="F681">
        <f>100*Comuni[[#This Row],[Popolazione2011]]/(SUMIFS($D$2:$D$7916,$B$2:$B$7916,"Piemonte"))</f>
        <v>3.1668803890817332E-2</v>
      </c>
      <c r="G681" t="b">
        <f>IF(Comuni[[#This Row],[Popolazione2011]]&gt;300000,"MAGGIORE")</f>
        <v>0</v>
      </c>
      <c r="H681">
        <f>100*Comuni[[#This Row],[Popolazione2011]]/(SUMIFS($D$2:$D$7916,$B$2:$B$7916,"Piemonte"))</f>
        <v>3.1668803890817332E-2</v>
      </c>
      <c r="I681" s="1" t="str">
        <f>_xlfn.XLOOKUP(Comuni[[#This Row],[Regione]],Ripartizione_geografica[Regione],Ripartizione_geografica[Ripartizione geografica],,0)</f>
        <v>Nord-ovest</v>
      </c>
      <c r="J681" s="1">
        <f>_xlfn.XLOOKUP(Comuni[[#This Row],[Regione]],Table_0[Regione],Table_0[Totale contagiati],,0)</f>
        <v>1792955</v>
      </c>
      <c r="K681" s="1">
        <f>_xlfn.XLOOKUP(Comuni[[#This Row],[Regione]],Table_0[Regione],Table_0[Guariti],,0)</f>
        <v>1725727</v>
      </c>
      <c r="L681" s="1">
        <f>_xlfn.XLOOKUP(Comuni[[#This Row],[Regione]],Table_0[Regione],Table_0[Deceduti],,0)</f>
        <v>13899</v>
      </c>
    </row>
    <row r="682" spans="1:12" x14ac:dyDescent="0.25">
      <c r="A682" s="1" t="s">
        <v>689</v>
      </c>
      <c r="B682" s="1" t="s">
        <v>8</v>
      </c>
      <c r="C682" s="1" t="s">
        <v>490</v>
      </c>
      <c r="D682">
        <v>706</v>
      </c>
      <c r="E682">
        <f>100*Comuni[[#This Row],[Popolazione2011]]/$D$7916</f>
        <v>1.231850596413727E-3</v>
      </c>
      <c r="F682">
        <f>100*Comuni[[#This Row],[Popolazione2011]]/(SUMIFS($D$2:$D$7916,$B$2:$B$7916,"Piemonte"))</f>
        <v>1.6178129918174411E-2</v>
      </c>
      <c r="G682" t="b">
        <f>IF(Comuni[[#This Row],[Popolazione2011]]&gt;300000,"MAGGIORE")</f>
        <v>0</v>
      </c>
      <c r="H682">
        <f>100*Comuni[[#This Row],[Popolazione2011]]/(SUMIFS($D$2:$D$7916,$B$2:$B$7916,"Piemonte"))</f>
        <v>1.6178129918174411E-2</v>
      </c>
      <c r="I682" s="1" t="str">
        <f>_xlfn.XLOOKUP(Comuni[[#This Row],[Regione]],Ripartizione_geografica[Regione],Ripartizione_geografica[Ripartizione geografica],,0)</f>
        <v>Nord-ovest</v>
      </c>
      <c r="J682" s="1">
        <f>_xlfn.XLOOKUP(Comuni[[#This Row],[Regione]],Table_0[Regione],Table_0[Totale contagiati],,0)</f>
        <v>1792955</v>
      </c>
      <c r="K682" s="1">
        <f>_xlfn.XLOOKUP(Comuni[[#This Row],[Regione]],Table_0[Regione],Table_0[Guariti],,0)</f>
        <v>1725727</v>
      </c>
      <c r="L682" s="1">
        <f>_xlfn.XLOOKUP(Comuni[[#This Row],[Regione]],Table_0[Regione],Table_0[Deceduti],,0)</f>
        <v>13899</v>
      </c>
    </row>
    <row r="683" spans="1:12" x14ac:dyDescent="0.25">
      <c r="A683" s="1" t="s">
        <v>690</v>
      </c>
      <c r="B683" s="1" t="s">
        <v>8</v>
      </c>
      <c r="C683" s="1" t="s">
        <v>490</v>
      </c>
      <c r="D683">
        <v>17224</v>
      </c>
      <c r="E683">
        <f>100*Comuni[[#This Row],[Popolazione2011]]/$D$7916</f>
        <v>3.0052966958399482E-2</v>
      </c>
      <c r="F683">
        <f>100*Comuni[[#This Row],[Popolazione2011]]/(SUMIFS($D$2:$D$7916,$B$2:$B$7916,"Piemonte"))</f>
        <v>0.39469137352781308</v>
      </c>
      <c r="G683" t="b">
        <f>IF(Comuni[[#This Row],[Popolazione2011]]&gt;300000,"MAGGIORE")</f>
        <v>0</v>
      </c>
      <c r="H683">
        <f>100*Comuni[[#This Row],[Popolazione2011]]/(SUMIFS($D$2:$D$7916,$B$2:$B$7916,"Piemonte"))</f>
        <v>0.39469137352781308</v>
      </c>
      <c r="I683" s="1" t="str">
        <f>_xlfn.XLOOKUP(Comuni[[#This Row],[Regione]],Ripartizione_geografica[Regione],Ripartizione_geografica[Ripartizione geografica],,0)</f>
        <v>Nord-ovest</v>
      </c>
      <c r="J683" s="1">
        <f>_xlfn.XLOOKUP(Comuni[[#This Row],[Regione]],Table_0[Regione],Table_0[Totale contagiati],,0)</f>
        <v>1792955</v>
      </c>
      <c r="K683" s="1">
        <f>_xlfn.XLOOKUP(Comuni[[#This Row],[Regione]],Table_0[Regione],Table_0[Guariti],,0)</f>
        <v>1725727</v>
      </c>
      <c r="L683" s="1">
        <f>_xlfn.XLOOKUP(Comuni[[#This Row],[Regione]],Table_0[Regione],Table_0[Deceduti],,0)</f>
        <v>13899</v>
      </c>
    </row>
    <row r="684" spans="1:12" x14ac:dyDescent="0.25">
      <c r="A684" s="1" t="s">
        <v>691</v>
      </c>
      <c r="B684" s="1" t="s">
        <v>8</v>
      </c>
      <c r="C684" s="1" t="s">
        <v>490</v>
      </c>
      <c r="D684">
        <v>100</v>
      </c>
      <c r="E684">
        <f>100*Comuni[[#This Row],[Popolazione2011]]/$D$7916</f>
        <v>1.7448308731072621E-4</v>
      </c>
      <c r="F684">
        <f>100*Comuni[[#This Row],[Popolazione2011]]/(SUMIFS($D$2:$D$7916,$B$2:$B$7916,"Piemonte"))</f>
        <v>2.2915198184383016E-3</v>
      </c>
      <c r="G684" t="b">
        <f>IF(Comuni[[#This Row],[Popolazione2011]]&gt;300000,"MAGGIORE")</f>
        <v>0</v>
      </c>
      <c r="H684">
        <f>100*Comuni[[#This Row],[Popolazione2011]]/(SUMIFS($D$2:$D$7916,$B$2:$B$7916,"Piemonte"))</f>
        <v>2.2915198184383016E-3</v>
      </c>
      <c r="I684" s="1" t="str">
        <f>_xlfn.XLOOKUP(Comuni[[#This Row],[Regione]],Ripartizione_geografica[Regione],Ripartizione_geografica[Ripartizione geografica],,0)</f>
        <v>Nord-ovest</v>
      </c>
      <c r="J684" s="1">
        <f>_xlfn.XLOOKUP(Comuni[[#This Row],[Regione]],Table_0[Regione],Table_0[Totale contagiati],,0)</f>
        <v>1792955</v>
      </c>
      <c r="K684" s="1">
        <f>_xlfn.XLOOKUP(Comuni[[#This Row],[Regione]],Table_0[Regione],Table_0[Guariti],,0)</f>
        <v>1725727</v>
      </c>
      <c r="L684" s="1">
        <f>_xlfn.XLOOKUP(Comuni[[#This Row],[Regione]],Table_0[Regione],Table_0[Deceduti],,0)</f>
        <v>13899</v>
      </c>
    </row>
    <row r="685" spans="1:12" x14ac:dyDescent="0.25">
      <c r="A685" s="1" t="s">
        <v>692</v>
      </c>
      <c r="B685" s="1" t="s">
        <v>8</v>
      </c>
      <c r="C685" s="1" t="s">
        <v>490</v>
      </c>
      <c r="D685">
        <v>1069</v>
      </c>
      <c r="E685">
        <f>100*Comuni[[#This Row],[Popolazione2011]]/$D$7916</f>
        <v>1.8652242033516632E-3</v>
      </c>
      <c r="F685">
        <f>100*Comuni[[#This Row],[Popolazione2011]]/(SUMIFS($D$2:$D$7916,$B$2:$B$7916,"Piemonte"))</f>
        <v>2.4496346859105445E-2</v>
      </c>
      <c r="G685" t="b">
        <f>IF(Comuni[[#This Row],[Popolazione2011]]&gt;300000,"MAGGIORE")</f>
        <v>0</v>
      </c>
      <c r="H685">
        <f>100*Comuni[[#This Row],[Popolazione2011]]/(SUMIFS($D$2:$D$7916,$B$2:$B$7916,"Piemonte"))</f>
        <v>2.4496346859105445E-2</v>
      </c>
      <c r="I685" s="1" t="str">
        <f>_xlfn.XLOOKUP(Comuni[[#This Row],[Regione]],Ripartizione_geografica[Regione],Ripartizione_geografica[Ripartizione geografica],,0)</f>
        <v>Nord-ovest</v>
      </c>
      <c r="J685" s="1">
        <f>_xlfn.XLOOKUP(Comuni[[#This Row],[Regione]],Table_0[Regione],Table_0[Totale contagiati],,0)</f>
        <v>1792955</v>
      </c>
      <c r="K685" s="1">
        <f>_xlfn.XLOOKUP(Comuni[[#This Row],[Regione]],Table_0[Regione],Table_0[Guariti],,0)</f>
        <v>1725727</v>
      </c>
      <c r="L685" s="1">
        <f>_xlfn.XLOOKUP(Comuni[[#This Row],[Regione]],Table_0[Regione],Table_0[Deceduti],,0)</f>
        <v>13899</v>
      </c>
    </row>
    <row r="686" spans="1:12" x14ac:dyDescent="0.25">
      <c r="A686" s="1" t="s">
        <v>693</v>
      </c>
      <c r="B686" s="1" t="s">
        <v>8</v>
      </c>
      <c r="C686" s="1" t="s">
        <v>490</v>
      </c>
      <c r="D686">
        <v>191</v>
      </c>
      <c r="E686">
        <f>100*Comuni[[#This Row],[Popolazione2011]]/$D$7916</f>
        <v>3.3326269676348704E-4</v>
      </c>
      <c r="F686">
        <f>100*Comuni[[#This Row],[Popolazione2011]]/(SUMIFS($D$2:$D$7916,$B$2:$B$7916,"Piemonte"))</f>
        <v>4.3768028532171566E-3</v>
      </c>
      <c r="G686" t="b">
        <f>IF(Comuni[[#This Row],[Popolazione2011]]&gt;300000,"MAGGIORE")</f>
        <v>0</v>
      </c>
      <c r="H686">
        <f>100*Comuni[[#This Row],[Popolazione2011]]/(SUMIFS($D$2:$D$7916,$B$2:$B$7916,"Piemonte"))</f>
        <v>4.3768028532171566E-3</v>
      </c>
      <c r="I686" s="1" t="str">
        <f>_xlfn.XLOOKUP(Comuni[[#This Row],[Regione]],Ripartizione_geografica[Regione],Ripartizione_geografica[Ripartizione geografica],,0)</f>
        <v>Nord-ovest</v>
      </c>
      <c r="J686" s="1">
        <f>_xlfn.XLOOKUP(Comuni[[#This Row],[Regione]],Table_0[Regione],Table_0[Totale contagiati],,0)</f>
        <v>1792955</v>
      </c>
      <c r="K686" s="1">
        <f>_xlfn.XLOOKUP(Comuni[[#This Row],[Regione]],Table_0[Regione],Table_0[Guariti],,0)</f>
        <v>1725727</v>
      </c>
      <c r="L686" s="1">
        <f>_xlfn.XLOOKUP(Comuni[[#This Row],[Regione]],Table_0[Regione],Table_0[Deceduti],,0)</f>
        <v>13899</v>
      </c>
    </row>
    <row r="687" spans="1:12" x14ac:dyDescent="0.25">
      <c r="A687" s="1" t="s">
        <v>694</v>
      </c>
      <c r="B687" s="1" t="s">
        <v>8</v>
      </c>
      <c r="C687" s="1" t="s">
        <v>490</v>
      </c>
      <c r="D687">
        <v>439</v>
      </c>
      <c r="E687">
        <f>100*Comuni[[#This Row],[Popolazione2011]]/$D$7916</f>
        <v>7.65980753294088E-4</v>
      </c>
      <c r="F687">
        <f>100*Comuni[[#This Row],[Popolazione2011]]/(SUMIFS($D$2:$D$7916,$B$2:$B$7916,"Piemonte"))</f>
        <v>1.0059772002944145E-2</v>
      </c>
      <c r="G687" t="b">
        <f>IF(Comuni[[#This Row],[Popolazione2011]]&gt;300000,"MAGGIORE")</f>
        <v>0</v>
      </c>
      <c r="H687">
        <f>100*Comuni[[#This Row],[Popolazione2011]]/(SUMIFS($D$2:$D$7916,$B$2:$B$7916,"Piemonte"))</f>
        <v>1.0059772002944145E-2</v>
      </c>
      <c r="I687" s="1" t="str">
        <f>_xlfn.XLOOKUP(Comuni[[#This Row],[Regione]],Ripartizione_geografica[Regione],Ripartizione_geografica[Ripartizione geografica],,0)</f>
        <v>Nord-ovest</v>
      </c>
      <c r="J687" s="1">
        <f>_xlfn.XLOOKUP(Comuni[[#This Row],[Regione]],Table_0[Regione],Table_0[Totale contagiati],,0)</f>
        <v>1792955</v>
      </c>
      <c r="K687" s="1">
        <f>_xlfn.XLOOKUP(Comuni[[#This Row],[Regione]],Table_0[Regione],Table_0[Guariti],,0)</f>
        <v>1725727</v>
      </c>
      <c r="L687" s="1">
        <f>_xlfn.XLOOKUP(Comuni[[#This Row],[Regione]],Table_0[Regione],Table_0[Deceduti],,0)</f>
        <v>13899</v>
      </c>
    </row>
    <row r="688" spans="1:12" x14ac:dyDescent="0.25">
      <c r="A688" s="1" t="s">
        <v>695</v>
      </c>
      <c r="B688" s="1" t="s">
        <v>8</v>
      </c>
      <c r="C688" s="1" t="s">
        <v>490</v>
      </c>
      <c r="D688">
        <v>2901</v>
      </c>
      <c r="E688">
        <f>100*Comuni[[#This Row],[Popolazione2011]]/$D$7916</f>
        <v>5.0617543628841671E-3</v>
      </c>
      <c r="F688">
        <f>100*Comuni[[#This Row],[Popolazione2011]]/(SUMIFS($D$2:$D$7916,$B$2:$B$7916,"Piemonte"))</f>
        <v>6.6476989932895136E-2</v>
      </c>
      <c r="G688" t="b">
        <f>IF(Comuni[[#This Row],[Popolazione2011]]&gt;300000,"MAGGIORE")</f>
        <v>0</v>
      </c>
      <c r="H688">
        <f>100*Comuni[[#This Row],[Popolazione2011]]/(SUMIFS($D$2:$D$7916,$B$2:$B$7916,"Piemonte"))</f>
        <v>6.6476989932895136E-2</v>
      </c>
      <c r="I688" s="1" t="str">
        <f>_xlfn.XLOOKUP(Comuni[[#This Row],[Regione]],Ripartizione_geografica[Regione],Ripartizione_geografica[Ripartizione geografica],,0)</f>
        <v>Nord-ovest</v>
      </c>
      <c r="J688" s="1">
        <f>_xlfn.XLOOKUP(Comuni[[#This Row],[Regione]],Table_0[Regione],Table_0[Totale contagiati],,0)</f>
        <v>1792955</v>
      </c>
      <c r="K688" s="1">
        <f>_xlfn.XLOOKUP(Comuni[[#This Row],[Regione]],Table_0[Regione],Table_0[Guariti],,0)</f>
        <v>1725727</v>
      </c>
      <c r="L688" s="1">
        <f>_xlfn.XLOOKUP(Comuni[[#This Row],[Regione]],Table_0[Regione],Table_0[Deceduti],,0)</f>
        <v>13899</v>
      </c>
    </row>
    <row r="689" spans="1:12" x14ac:dyDescent="0.25">
      <c r="A689" s="1" t="s">
        <v>696</v>
      </c>
      <c r="B689" s="1" t="s">
        <v>8</v>
      </c>
      <c r="C689" s="1" t="s">
        <v>490</v>
      </c>
      <c r="D689">
        <v>2530</v>
      </c>
      <c r="E689">
        <f>100*Comuni[[#This Row],[Popolazione2011]]/$D$7916</f>
        <v>4.4144221089613732E-3</v>
      </c>
      <c r="F689">
        <f>100*Comuni[[#This Row],[Popolazione2011]]/(SUMIFS($D$2:$D$7916,$B$2:$B$7916,"Piemonte"))</f>
        <v>5.7975451406489034E-2</v>
      </c>
      <c r="G689" t="b">
        <f>IF(Comuni[[#This Row],[Popolazione2011]]&gt;300000,"MAGGIORE")</f>
        <v>0</v>
      </c>
      <c r="H689">
        <f>100*Comuni[[#This Row],[Popolazione2011]]/(SUMIFS($D$2:$D$7916,$B$2:$B$7916,"Piemonte"))</f>
        <v>5.7975451406489034E-2</v>
      </c>
      <c r="I689" s="1" t="str">
        <f>_xlfn.XLOOKUP(Comuni[[#This Row],[Regione]],Ripartizione_geografica[Regione],Ripartizione_geografica[Ripartizione geografica],,0)</f>
        <v>Nord-ovest</v>
      </c>
      <c r="J689" s="1">
        <f>_xlfn.XLOOKUP(Comuni[[#This Row],[Regione]],Table_0[Regione],Table_0[Totale contagiati],,0)</f>
        <v>1792955</v>
      </c>
      <c r="K689" s="1">
        <f>_xlfn.XLOOKUP(Comuni[[#This Row],[Regione]],Table_0[Regione],Table_0[Guariti],,0)</f>
        <v>1725727</v>
      </c>
      <c r="L689" s="1">
        <f>_xlfn.XLOOKUP(Comuni[[#This Row],[Regione]],Table_0[Regione],Table_0[Deceduti],,0)</f>
        <v>13899</v>
      </c>
    </row>
    <row r="690" spans="1:12" x14ac:dyDescent="0.25">
      <c r="A690" s="1" t="s">
        <v>697</v>
      </c>
      <c r="B690" s="1" t="s">
        <v>8</v>
      </c>
      <c r="C690" s="1" t="s">
        <v>490</v>
      </c>
      <c r="D690">
        <v>2034</v>
      </c>
      <c r="E690">
        <f>100*Comuni[[#This Row],[Popolazione2011]]/$D$7916</f>
        <v>3.5489859959001711E-3</v>
      </c>
      <c r="F690">
        <f>100*Comuni[[#This Row],[Popolazione2011]]/(SUMIFS($D$2:$D$7916,$B$2:$B$7916,"Piemonte"))</f>
        <v>4.660951310703506E-2</v>
      </c>
      <c r="G690" t="b">
        <f>IF(Comuni[[#This Row],[Popolazione2011]]&gt;300000,"MAGGIORE")</f>
        <v>0</v>
      </c>
      <c r="H690">
        <f>100*Comuni[[#This Row],[Popolazione2011]]/(SUMIFS($D$2:$D$7916,$B$2:$B$7916,"Piemonte"))</f>
        <v>4.660951310703506E-2</v>
      </c>
      <c r="I690" s="1" t="str">
        <f>_xlfn.XLOOKUP(Comuni[[#This Row],[Regione]],Ripartizione_geografica[Regione],Ripartizione_geografica[Ripartizione geografica],,0)</f>
        <v>Nord-ovest</v>
      </c>
      <c r="J690" s="1">
        <f>_xlfn.XLOOKUP(Comuni[[#This Row],[Regione]],Table_0[Regione],Table_0[Totale contagiati],,0)</f>
        <v>1792955</v>
      </c>
      <c r="K690" s="1">
        <f>_xlfn.XLOOKUP(Comuni[[#This Row],[Regione]],Table_0[Regione],Table_0[Guariti],,0)</f>
        <v>1725727</v>
      </c>
      <c r="L690" s="1">
        <f>_xlfn.XLOOKUP(Comuni[[#This Row],[Regione]],Table_0[Regione],Table_0[Deceduti],,0)</f>
        <v>13899</v>
      </c>
    </row>
    <row r="691" spans="1:12" x14ac:dyDescent="0.25">
      <c r="A691" s="1" t="s">
        <v>698</v>
      </c>
      <c r="B691" s="1" t="s">
        <v>8</v>
      </c>
      <c r="C691" s="1" t="s">
        <v>490</v>
      </c>
      <c r="D691">
        <v>2380</v>
      </c>
      <c r="E691">
        <f>100*Comuni[[#This Row],[Popolazione2011]]/$D$7916</f>
        <v>4.1526974779952834E-3</v>
      </c>
      <c r="F691">
        <f>100*Comuni[[#This Row],[Popolazione2011]]/(SUMIFS($D$2:$D$7916,$B$2:$B$7916,"Piemonte"))</f>
        <v>5.4538171678831585E-2</v>
      </c>
      <c r="G691" t="b">
        <f>IF(Comuni[[#This Row],[Popolazione2011]]&gt;300000,"MAGGIORE")</f>
        <v>0</v>
      </c>
      <c r="H691">
        <f>100*Comuni[[#This Row],[Popolazione2011]]/(SUMIFS($D$2:$D$7916,$B$2:$B$7916,"Piemonte"))</f>
        <v>5.4538171678831585E-2</v>
      </c>
      <c r="I691" s="1" t="str">
        <f>_xlfn.XLOOKUP(Comuni[[#This Row],[Regione]],Ripartizione_geografica[Regione],Ripartizione_geografica[Ripartizione geografica],,0)</f>
        <v>Nord-ovest</v>
      </c>
      <c r="J691" s="1">
        <f>_xlfn.XLOOKUP(Comuni[[#This Row],[Regione]],Table_0[Regione],Table_0[Totale contagiati],,0)</f>
        <v>1792955</v>
      </c>
      <c r="K691" s="1">
        <f>_xlfn.XLOOKUP(Comuni[[#This Row],[Regione]],Table_0[Regione],Table_0[Guariti],,0)</f>
        <v>1725727</v>
      </c>
      <c r="L691" s="1">
        <f>_xlfn.XLOOKUP(Comuni[[#This Row],[Regione]],Table_0[Regione],Table_0[Deceduti],,0)</f>
        <v>13899</v>
      </c>
    </row>
    <row r="692" spans="1:12" x14ac:dyDescent="0.25">
      <c r="A692" s="1" t="s">
        <v>699</v>
      </c>
      <c r="B692" s="1" t="s">
        <v>8</v>
      </c>
      <c r="C692" s="1" t="s">
        <v>490</v>
      </c>
      <c r="D692">
        <v>2748</v>
      </c>
      <c r="E692">
        <f>100*Comuni[[#This Row],[Popolazione2011]]/$D$7916</f>
        <v>4.7947952392987563E-3</v>
      </c>
      <c r="F692">
        <f>100*Comuni[[#This Row],[Popolazione2011]]/(SUMIFS($D$2:$D$7916,$B$2:$B$7916,"Piemonte"))</f>
        <v>6.2970964610684535E-2</v>
      </c>
      <c r="G692" t="b">
        <f>IF(Comuni[[#This Row],[Popolazione2011]]&gt;300000,"MAGGIORE")</f>
        <v>0</v>
      </c>
      <c r="H692">
        <f>100*Comuni[[#This Row],[Popolazione2011]]/(SUMIFS($D$2:$D$7916,$B$2:$B$7916,"Piemonte"))</f>
        <v>6.2970964610684535E-2</v>
      </c>
      <c r="I692" s="1" t="str">
        <f>_xlfn.XLOOKUP(Comuni[[#This Row],[Regione]],Ripartizione_geografica[Regione],Ripartizione_geografica[Ripartizione geografica],,0)</f>
        <v>Nord-ovest</v>
      </c>
      <c r="J692" s="1">
        <f>_xlfn.XLOOKUP(Comuni[[#This Row],[Regione]],Table_0[Regione],Table_0[Totale contagiati],,0)</f>
        <v>1792955</v>
      </c>
      <c r="K692" s="1">
        <f>_xlfn.XLOOKUP(Comuni[[#This Row],[Regione]],Table_0[Regione],Table_0[Guariti],,0)</f>
        <v>1725727</v>
      </c>
      <c r="L692" s="1">
        <f>_xlfn.XLOOKUP(Comuni[[#This Row],[Regione]],Table_0[Regione],Table_0[Deceduti],,0)</f>
        <v>13899</v>
      </c>
    </row>
    <row r="693" spans="1:12" x14ac:dyDescent="0.25">
      <c r="A693" s="1" t="s">
        <v>700</v>
      </c>
      <c r="B693" s="1" t="s">
        <v>8</v>
      </c>
      <c r="C693" s="1" t="s">
        <v>490</v>
      </c>
      <c r="D693">
        <v>4255</v>
      </c>
      <c r="E693">
        <f>100*Comuni[[#This Row],[Popolazione2011]]/$D$7916</f>
        <v>7.4242553650713996E-3</v>
      </c>
      <c r="F693">
        <f>100*Comuni[[#This Row],[Popolazione2011]]/(SUMIFS($D$2:$D$7916,$B$2:$B$7916,"Piemonte"))</f>
        <v>9.7504168274549732E-2</v>
      </c>
      <c r="G693" t="b">
        <f>IF(Comuni[[#This Row],[Popolazione2011]]&gt;300000,"MAGGIORE")</f>
        <v>0</v>
      </c>
      <c r="H693">
        <f>100*Comuni[[#This Row],[Popolazione2011]]/(SUMIFS($D$2:$D$7916,$B$2:$B$7916,"Piemonte"))</f>
        <v>9.7504168274549732E-2</v>
      </c>
      <c r="I693" s="1" t="str">
        <f>_xlfn.XLOOKUP(Comuni[[#This Row],[Regione]],Ripartizione_geografica[Regione],Ripartizione_geografica[Ripartizione geografica],,0)</f>
        <v>Nord-ovest</v>
      </c>
      <c r="J693" s="1">
        <f>_xlfn.XLOOKUP(Comuni[[#This Row],[Regione]],Table_0[Regione],Table_0[Totale contagiati],,0)</f>
        <v>1792955</v>
      </c>
      <c r="K693" s="1">
        <f>_xlfn.XLOOKUP(Comuni[[#This Row],[Regione]],Table_0[Regione],Table_0[Guariti],,0)</f>
        <v>1725727</v>
      </c>
      <c r="L693" s="1">
        <f>_xlfn.XLOOKUP(Comuni[[#This Row],[Regione]],Table_0[Regione],Table_0[Deceduti],,0)</f>
        <v>13899</v>
      </c>
    </row>
    <row r="694" spans="1:12" x14ac:dyDescent="0.25">
      <c r="A694" s="1" t="s">
        <v>701</v>
      </c>
      <c r="B694" s="1" t="s">
        <v>8</v>
      </c>
      <c r="C694" s="1" t="s">
        <v>490</v>
      </c>
      <c r="D694">
        <v>1407</v>
      </c>
      <c r="E694">
        <f>100*Comuni[[#This Row],[Popolazione2011]]/$D$7916</f>
        <v>2.4549770384619178E-3</v>
      </c>
      <c r="F694">
        <f>100*Comuni[[#This Row],[Popolazione2011]]/(SUMIFS($D$2:$D$7916,$B$2:$B$7916,"Piemonte"))</f>
        <v>3.2241683845426902E-2</v>
      </c>
      <c r="G694" t="b">
        <f>IF(Comuni[[#This Row],[Popolazione2011]]&gt;300000,"MAGGIORE")</f>
        <v>0</v>
      </c>
      <c r="H694">
        <f>100*Comuni[[#This Row],[Popolazione2011]]/(SUMIFS($D$2:$D$7916,$B$2:$B$7916,"Piemonte"))</f>
        <v>3.2241683845426902E-2</v>
      </c>
      <c r="I694" s="1" t="str">
        <f>_xlfn.XLOOKUP(Comuni[[#This Row],[Regione]],Ripartizione_geografica[Regione],Ripartizione_geografica[Ripartizione geografica],,0)</f>
        <v>Nord-ovest</v>
      </c>
      <c r="J694" s="1">
        <f>_xlfn.XLOOKUP(Comuni[[#This Row],[Regione]],Table_0[Regione],Table_0[Totale contagiati],,0)</f>
        <v>1792955</v>
      </c>
      <c r="K694" s="1">
        <f>_xlfn.XLOOKUP(Comuni[[#This Row],[Regione]],Table_0[Regione],Table_0[Guariti],,0)</f>
        <v>1725727</v>
      </c>
      <c r="L694" s="1">
        <f>_xlfn.XLOOKUP(Comuni[[#This Row],[Regione]],Table_0[Regione],Table_0[Deceduti],,0)</f>
        <v>13899</v>
      </c>
    </row>
    <row r="695" spans="1:12" x14ac:dyDescent="0.25">
      <c r="A695" s="1" t="s">
        <v>702</v>
      </c>
      <c r="B695" s="1" t="s">
        <v>8</v>
      </c>
      <c r="C695" s="1" t="s">
        <v>490</v>
      </c>
      <c r="D695">
        <v>20935</v>
      </c>
      <c r="E695">
        <f>100*Comuni[[#This Row],[Popolazione2011]]/$D$7916</f>
        <v>3.6528034328500533E-2</v>
      </c>
      <c r="F695">
        <f>100*Comuni[[#This Row],[Popolazione2011]]/(SUMIFS($D$2:$D$7916,$B$2:$B$7916,"Piemonte"))</f>
        <v>0.47972967399005845</v>
      </c>
      <c r="G695" t="b">
        <f>IF(Comuni[[#This Row],[Popolazione2011]]&gt;300000,"MAGGIORE")</f>
        <v>0</v>
      </c>
      <c r="H695">
        <f>100*Comuni[[#This Row],[Popolazione2011]]/(SUMIFS($D$2:$D$7916,$B$2:$B$7916,"Piemonte"))</f>
        <v>0.47972967399005845</v>
      </c>
      <c r="I695" s="1" t="str">
        <f>_xlfn.XLOOKUP(Comuni[[#This Row],[Regione]],Ripartizione_geografica[Regione],Ripartizione_geografica[Ripartizione geografica],,0)</f>
        <v>Nord-ovest</v>
      </c>
      <c r="J695" s="1">
        <f>_xlfn.XLOOKUP(Comuni[[#This Row],[Regione]],Table_0[Regione],Table_0[Totale contagiati],,0)</f>
        <v>1792955</v>
      </c>
      <c r="K695" s="1">
        <f>_xlfn.XLOOKUP(Comuni[[#This Row],[Regione]],Table_0[Regione],Table_0[Guariti],,0)</f>
        <v>1725727</v>
      </c>
      <c r="L695" s="1">
        <f>_xlfn.XLOOKUP(Comuni[[#This Row],[Regione]],Table_0[Regione],Table_0[Deceduti],,0)</f>
        <v>13899</v>
      </c>
    </row>
    <row r="696" spans="1:12" x14ac:dyDescent="0.25">
      <c r="A696" s="1" t="s">
        <v>703</v>
      </c>
      <c r="B696" s="1" t="s">
        <v>8</v>
      </c>
      <c r="C696" s="1" t="s">
        <v>490</v>
      </c>
      <c r="D696">
        <v>207</v>
      </c>
      <c r="E696">
        <f>100*Comuni[[#This Row],[Popolazione2011]]/$D$7916</f>
        <v>3.6117999073320326E-4</v>
      </c>
      <c r="F696">
        <f>100*Comuni[[#This Row],[Popolazione2011]]/(SUMIFS($D$2:$D$7916,$B$2:$B$7916,"Piemonte"))</f>
        <v>4.7434460241672846E-3</v>
      </c>
      <c r="G696" t="b">
        <f>IF(Comuni[[#This Row],[Popolazione2011]]&gt;300000,"MAGGIORE")</f>
        <v>0</v>
      </c>
      <c r="H696">
        <f>100*Comuni[[#This Row],[Popolazione2011]]/(SUMIFS($D$2:$D$7916,$B$2:$B$7916,"Piemonte"))</f>
        <v>4.7434460241672846E-3</v>
      </c>
      <c r="I696" s="1" t="str">
        <f>_xlfn.XLOOKUP(Comuni[[#This Row],[Regione]],Ripartizione_geografica[Regione],Ripartizione_geografica[Ripartizione geografica],,0)</f>
        <v>Nord-ovest</v>
      </c>
      <c r="J696" s="1">
        <f>_xlfn.XLOOKUP(Comuni[[#This Row],[Regione]],Table_0[Regione],Table_0[Totale contagiati],,0)</f>
        <v>1792955</v>
      </c>
      <c r="K696" s="1">
        <f>_xlfn.XLOOKUP(Comuni[[#This Row],[Regione]],Table_0[Regione],Table_0[Guariti],,0)</f>
        <v>1725727</v>
      </c>
      <c r="L696" s="1">
        <f>_xlfn.XLOOKUP(Comuni[[#This Row],[Regione]],Table_0[Regione],Table_0[Deceduti],,0)</f>
        <v>13899</v>
      </c>
    </row>
    <row r="697" spans="1:12" x14ac:dyDescent="0.25">
      <c r="A697" s="1" t="s">
        <v>704</v>
      </c>
      <c r="B697" s="1" t="s">
        <v>8</v>
      </c>
      <c r="C697" s="1" t="s">
        <v>490</v>
      </c>
      <c r="D697">
        <v>2094</v>
      </c>
      <c r="E697">
        <f>100*Comuni[[#This Row],[Popolazione2011]]/$D$7916</f>
        <v>3.6536758482866066E-3</v>
      </c>
      <c r="F697">
        <f>100*Comuni[[#This Row],[Popolazione2011]]/(SUMIFS($D$2:$D$7916,$B$2:$B$7916,"Piemonte"))</f>
        <v>4.7984424998098039E-2</v>
      </c>
      <c r="G697" t="b">
        <f>IF(Comuni[[#This Row],[Popolazione2011]]&gt;300000,"MAGGIORE")</f>
        <v>0</v>
      </c>
      <c r="H697">
        <f>100*Comuni[[#This Row],[Popolazione2011]]/(SUMIFS($D$2:$D$7916,$B$2:$B$7916,"Piemonte"))</f>
        <v>4.7984424998098039E-2</v>
      </c>
      <c r="I697" s="1" t="str">
        <f>_xlfn.XLOOKUP(Comuni[[#This Row],[Regione]],Ripartizione_geografica[Regione],Ripartizione_geografica[Ripartizione geografica],,0)</f>
        <v>Nord-ovest</v>
      </c>
      <c r="J697" s="1">
        <f>_xlfn.XLOOKUP(Comuni[[#This Row],[Regione]],Table_0[Regione],Table_0[Totale contagiati],,0)</f>
        <v>1792955</v>
      </c>
      <c r="K697" s="1">
        <f>_xlfn.XLOOKUP(Comuni[[#This Row],[Regione]],Table_0[Regione],Table_0[Guariti],,0)</f>
        <v>1725727</v>
      </c>
      <c r="L697" s="1">
        <f>_xlfn.XLOOKUP(Comuni[[#This Row],[Regione]],Table_0[Regione],Table_0[Deceduti],,0)</f>
        <v>13899</v>
      </c>
    </row>
    <row r="698" spans="1:12" x14ac:dyDescent="0.25">
      <c r="A698" s="1" t="s">
        <v>705</v>
      </c>
      <c r="B698" s="1" t="s">
        <v>8</v>
      </c>
      <c r="C698" s="1" t="s">
        <v>490</v>
      </c>
      <c r="D698">
        <v>524</v>
      </c>
      <c r="E698">
        <f>100*Comuni[[#This Row],[Popolazione2011]]/$D$7916</f>
        <v>9.1429137750820527E-4</v>
      </c>
      <c r="F698">
        <f>100*Comuni[[#This Row],[Popolazione2011]]/(SUMIFS($D$2:$D$7916,$B$2:$B$7916,"Piemonte"))</f>
        <v>1.2007563848616702E-2</v>
      </c>
      <c r="G698" t="b">
        <f>IF(Comuni[[#This Row],[Popolazione2011]]&gt;300000,"MAGGIORE")</f>
        <v>0</v>
      </c>
      <c r="H698">
        <f>100*Comuni[[#This Row],[Popolazione2011]]/(SUMIFS($D$2:$D$7916,$B$2:$B$7916,"Piemonte"))</f>
        <v>1.2007563848616702E-2</v>
      </c>
      <c r="I698" s="1" t="str">
        <f>_xlfn.XLOOKUP(Comuni[[#This Row],[Regione]],Ripartizione_geografica[Regione],Ripartizione_geografica[Ripartizione geografica],,0)</f>
        <v>Nord-ovest</v>
      </c>
      <c r="J698" s="1">
        <f>_xlfn.XLOOKUP(Comuni[[#This Row],[Regione]],Table_0[Regione],Table_0[Totale contagiati],,0)</f>
        <v>1792955</v>
      </c>
      <c r="K698" s="1">
        <f>_xlfn.XLOOKUP(Comuni[[#This Row],[Regione]],Table_0[Regione],Table_0[Guariti],,0)</f>
        <v>1725727</v>
      </c>
      <c r="L698" s="1">
        <f>_xlfn.XLOOKUP(Comuni[[#This Row],[Regione]],Table_0[Regione],Table_0[Deceduti],,0)</f>
        <v>13899</v>
      </c>
    </row>
    <row r="699" spans="1:12" x14ac:dyDescent="0.25">
      <c r="A699" s="1" t="s">
        <v>706</v>
      </c>
      <c r="B699" s="1" t="s">
        <v>8</v>
      </c>
      <c r="C699" s="1" t="s">
        <v>490</v>
      </c>
      <c r="D699">
        <v>323</v>
      </c>
      <c r="E699">
        <f>100*Comuni[[#This Row],[Popolazione2011]]/$D$7916</f>
        <v>5.6358037201364563E-4</v>
      </c>
      <c r="F699">
        <f>100*Comuni[[#This Row],[Popolazione2011]]/(SUMIFS($D$2:$D$7916,$B$2:$B$7916,"Piemonte"))</f>
        <v>7.4016090135557147E-3</v>
      </c>
      <c r="G699" t="b">
        <f>IF(Comuni[[#This Row],[Popolazione2011]]&gt;300000,"MAGGIORE")</f>
        <v>0</v>
      </c>
      <c r="H699">
        <f>100*Comuni[[#This Row],[Popolazione2011]]/(SUMIFS($D$2:$D$7916,$B$2:$B$7916,"Piemonte"))</f>
        <v>7.4016090135557147E-3</v>
      </c>
      <c r="I699" s="1" t="str">
        <f>_xlfn.XLOOKUP(Comuni[[#This Row],[Regione]],Ripartizione_geografica[Regione],Ripartizione_geografica[Ripartizione geografica],,0)</f>
        <v>Nord-ovest</v>
      </c>
      <c r="J699" s="1">
        <f>_xlfn.XLOOKUP(Comuni[[#This Row],[Regione]],Table_0[Regione],Table_0[Totale contagiati],,0)</f>
        <v>1792955</v>
      </c>
      <c r="K699" s="1">
        <f>_xlfn.XLOOKUP(Comuni[[#This Row],[Regione]],Table_0[Regione],Table_0[Guariti],,0)</f>
        <v>1725727</v>
      </c>
      <c r="L699" s="1">
        <f>_xlfn.XLOOKUP(Comuni[[#This Row],[Regione]],Table_0[Regione],Table_0[Deceduti],,0)</f>
        <v>13899</v>
      </c>
    </row>
    <row r="700" spans="1:12" x14ac:dyDescent="0.25">
      <c r="A700" s="1" t="s">
        <v>707</v>
      </c>
      <c r="B700" s="1" t="s">
        <v>8</v>
      </c>
      <c r="C700" s="1" t="s">
        <v>490</v>
      </c>
      <c r="D700">
        <v>516</v>
      </c>
      <c r="E700">
        <f>100*Comuni[[#This Row],[Popolazione2011]]/$D$7916</f>
        <v>9.0033273052334722E-4</v>
      </c>
      <c r="F700">
        <f>100*Comuni[[#This Row],[Popolazione2011]]/(SUMIFS($D$2:$D$7916,$B$2:$B$7916,"Piemonte"))</f>
        <v>1.1824242263141637E-2</v>
      </c>
      <c r="G700" t="b">
        <f>IF(Comuni[[#This Row],[Popolazione2011]]&gt;300000,"MAGGIORE")</f>
        <v>0</v>
      </c>
      <c r="H700">
        <f>100*Comuni[[#This Row],[Popolazione2011]]/(SUMIFS($D$2:$D$7916,$B$2:$B$7916,"Piemonte"))</f>
        <v>1.1824242263141637E-2</v>
      </c>
      <c r="I700" s="1" t="str">
        <f>_xlfn.XLOOKUP(Comuni[[#This Row],[Regione]],Ripartizione_geografica[Regione],Ripartizione_geografica[Ripartizione geografica],,0)</f>
        <v>Nord-ovest</v>
      </c>
      <c r="J700" s="1">
        <f>_xlfn.XLOOKUP(Comuni[[#This Row],[Regione]],Table_0[Regione],Table_0[Totale contagiati],,0)</f>
        <v>1792955</v>
      </c>
      <c r="K700" s="1">
        <f>_xlfn.XLOOKUP(Comuni[[#This Row],[Regione]],Table_0[Regione],Table_0[Guariti],,0)</f>
        <v>1725727</v>
      </c>
      <c r="L700" s="1">
        <f>_xlfn.XLOOKUP(Comuni[[#This Row],[Regione]],Table_0[Regione],Table_0[Deceduti],,0)</f>
        <v>13899</v>
      </c>
    </row>
    <row r="701" spans="1:12" x14ac:dyDescent="0.25">
      <c r="A701" s="1" t="s">
        <v>708</v>
      </c>
      <c r="B701" s="1" t="s">
        <v>8</v>
      </c>
      <c r="C701" s="1" t="s">
        <v>490</v>
      </c>
      <c r="D701">
        <v>361</v>
      </c>
      <c r="E701">
        <f>100*Comuni[[#This Row],[Popolazione2011]]/$D$7916</f>
        <v>6.2988394519172158E-4</v>
      </c>
      <c r="F701">
        <f>100*Comuni[[#This Row],[Popolazione2011]]/(SUMIFS($D$2:$D$7916,$B$2:$B$7916,"Piemonte"))</f>
        <v>8.2723865445622699E-3</v>
      </c>
      <c r="G701" t="b">
        <f>IF(Comuni[[#This Row],[Popolazione2011]]&gt;300000,"MAGGIORE")</f>
        <v>0</v>
      </c>
      <c r="H701">
        <f>100*Comuni[[#This Row],[Popolazione2011]]/(SUMIFS($D$2:$D$7916,$B$2:$B$7916,"Piemonte"))</f>
        <v>8.2723865445622699E-3</v>
      </c>
      <c r="I701" s="1" t="str">
        <f>_xlfn.XLOOKUP(Comuni[[#This Row],[Regione]],Ripartizione_geografica[Regione],Ripartizione_geografica[Ripartizione geografica],,0)</f>
        <v>Nord-ovest</v>
      </c>
      <c r="J701" s="1">
        <f>_xlfn.XLOOKUP(Comuni[[#This Row],[Regione]],Table_0[Regione],Table_0[Totale contagiati],,0)</f>
        <v>1792955</v>
      </c>
      <c r="K701" s="1">
        <f>_xlfn.XLOOKUP(Comuni[[#This Row],[Regione]],Table_0[Regione],Table_0[Guariti],,0)</f>
        <v>1725727</v>
      </c>
      <c r="L701" s="1">
        <f>_xlfn.XLOOKUP(Comuni[[#This Row],[Regione]],Table_0[Regione],Table_0[Deceduti],,0)</f>
        <v>13899</v>
      </c>
    </row>
    <row r="702" spans="1:12" x14ac:dyDescent="0.25">
      <c r="A702" s="1" t="s">
        <v>709</v>
      </c>
      <c r="B702" s="1" t="s">
        <v>8</v>
      </c>
      <c r="C702" s="1" t="s">
        <v>490</v>
      </c>
      <c r="D702">
        <v>6394</v>
      </c>
      <c r="E702">
        <f>100*Comuni[[#This Row],[Popolazione2011]]/$D$7916</f>
        <v>1.1156448602647834E-2</v>
      </c>
      <c r="F702">
        <f>100*Comuni[[#This Row],[Popolazione2011]]/(SUMIFS($D$2:$D$7916,$B$2:$B$7916,"Piemonte"))</f>
        <v>0.146519777190945</v>
      </c>
      <c r="G702" t="b">
        <f>IF(Comuni[[#This Row],[Popolazione2011]]&gt;300000,"MAGGIORE")</f>
        <v>0</v>
      </c>
      <c r="H702">
        <f>100*Comuni[[#This Row],[Popolazione2011]]/(SUMIFS($D$2:$D$7916,$B$2:$B$7916,"Piemonte"))</f>
        <v>0.146519777190945</v>
      </c>
      <c r="I702" s="1" t="str">
        <f>_xlfn.XLOOKUP(Comuni[[#This Row],[Regione]],Ripartizione_geografica[Regione],Ripartizione_geografica[Ripartizione geografica],,0)</f>
        <v>Nord-ovest</v>
      </c>
      <c r="J702" s="1">
        <f>_xlfn.XLOOKUP(Comuni[[#This Row],[Regione]],Table_0[Regione],Table_0[Totale contagiati],,0)</f>
        <v>1792955</v>
      </c>
      <c r="K702" s="1">
        <f>_xlfn.XLOOKUP(Comuni[[#This Row],[Regione]],Table_0[Regione],Table_0[Guariti],,0)</f>
        <v>1725727</v>
      </c>
      <c r="L702" s="1">
        <f>_xlfn.XLOOKUP(Comuni[[#This Row],[Regione]],Table_0[Regione],Table_0[Deceduti],,0)</f>
        <v>13899</v>
      </c>
    </row>
    <row r="703" spans="1:12" x14ac:dyDescent="0.25">
      <c r="A703" s="1" t="s">
        <v>710</v>
      </c>
      <c r="B703" s="1" t="s">
        <v>8</v>
      </c>
      <c r="C703" s="1" t="s">
        <v>490</v>
      </c>
      <c r="D703">
        <v>2828</v>
      </c>
      <c r="E703">
        <f>100*Comuni[[#This Row],[Popolazione2011]]/$D$7916</f>
        <v>4.934381709147337E-3</v>
      </c>
      <c r="F703">
        <f>100*Comuni[[#This Row],[Popolazione2011]]/(SUMIFS($D$2:$D$7916,$B$2:$B$7916,"Piemonte"))</f>
        <v>6.4804180465435179E-2</v>
      </c>
      <c r="G703" t="b">
        <f>IF(Comuni[[#This Row],[Popolazione2011]]&gt;300000,"MAGGIORE")</f>
        <v>0</v>
      </c>
      <c r="H703">
        <f>100*Comuni[[#This Row],[Popolazione2011]]/(SUMIFS($D$2:$D$7916,$B$2:$B$7916,"Piemonte"))</f>
        <v>6.4804180465435179E-2</v>
      </c>
      <c r="I703" s="1" t="str">
        <f>_xlfn.XLOOKUP(Comuni[[#This Row],[Regione]],Ripartizione_geografica[Regione],Ripartizione_geografica[Ripartizione geografica],,0)</f>
        <v>Nord-ovest</v>
      </c>
      <c r="J703" s="1">
        <f>_xlfn.XLOOKUP(Comuni[[#This Row],[Regione]],Table_0[Regione],Table_0[Totale contagiati],,0)</f>
        <v>1792955</v>
      </c>
      <c r="K703" s="1">
        <f>_xlfn.XLOOKUP(Comuni[[#This Row],[Regione]],Table_0[Regione],Table_0[Guariti],,0)</f>
        <v>1725727</v>
      </c>
      <c r="L703" s="1">
        <f>_xlfn.XLOOKUP(Comuni[[#This Row],[Regione]],Table_0[Regione],Table_0[Deceduti],,0)</f>
        <v>13899</v>
      </c>
    </row>
    <row r="704" spans="1:12" x14ac:dyDescent="0.25">
      <c r="A704" s="1" t="s">
        <v>711</v>
      </c>
      <c r="B704" s="1" t="s">
        <v>8</v>
      </c>
      <c r="C704" s="1" t="s">
        <v>490</v>
      </c>
      <c r="D704">
        <v>107</v>
      </c>
      <c r="E704">
        <f>100*Comuni[[#This Row],[Popolazione2011]]/$D$7916</f>
        <v>1.8669690342247702E-4</v>
      </c>
      <c r="F704">
        <f>100*Comuni[[#This Row],[Popolazione2011]]/(SUMIFS($D$2:$D$7916,$B$2:$B$7916,"Piemonte"))</f>
        <v>2.451926205728983E-3</v>
      </c>
      <c r="G704" t="b">
        <f>IF(Comuni[[#This Row],[Popolazione2011]]&gt;300000,"MAGGIORE")</f>
        <v>0</v>
      </c>
      <c r="H704">
        <f>100*Comuni[[#This Row],[Popolazione2011]]/(SUMIFS($D$2:$D$7916,$B$2:$B$7916,"Piemonte"))</f>
        <v>2.451926205728983E-3</v>
      </c>
      <c r="I704" s="1" t="str">
        <f>_xlfn.XLOOKUP(Comuni[[#This Row],[Regione]],Ripartizione_geografica[Regione],Ripartizione_geografica[Ripartizione geografica],,0)</f>
        <v>Nord-ovest</v>
      </c>
      <c r="J704" s="1">
        <f>_xlfn.XLOOKUP(Comuni[[#This Row],[Regione]],Table_0[Regione],Table_0[Totale contagiati],,0)</f>
        <v>1792955</v>
      </c>
      <c r="K704" s="1">
        <f>_xlfn.XLOOKUP(Comuni[[#This Row],[Regione]],Table_0[Regione],Table_0[Guariti],,0)</f>
        <v>1725727</v>
      </c>
      <c r="L704" s="1">
        <f>_xlfn.XLOOKUP(Comuni[[#This Row],[Regione]],Table_0[Regione],Table_0[Deceduti],,0)</f>
        <v>13899</v>
      </c>
    </row>
    <row r="705" spans="1:12" x14ac:dyDescent="0.25">
      <c r="A705" s="1" t="s">
        <v>712</v>
      </c>
      <c r="B705" s="1" t="s">
        <v>8</v>
      </c>
      <c r="C705" s="1" t="s">
        <v>490</v>
      </c>
      <c r="D705">
        <v>2009</v>
      </c>
      <c r="E705">
        <f>100*Comuni[[#This Row],[Popolazione2011]]/$D$7916</f>
        <v>3.5053652240724892E-3</v>
      </c>
      <c r="F705">
        <f>100*Comuni[[#This Row],[Popolazione2011]]/(SUMIFS($D$2:$D$7916,$B$2:$B$7916,"Piemonte"))</f>
        <v>4.6036633152425482E-2</v>
      </c>
      <c r="G705" t="b">
        <f>IF(Comuni[[#This Row],[Popolazione2011]]&gt;300000,"MAGGIORE")</f>
        <v>0</v>
      </c>
      <c r="H705">
        <f>100*Comuni[[#This Row],[Popolazione2011]]/(SUMIFS($D$2:$D$7916,$B$2:$B$7916,"Piemonte"))</f>
        <v>4.6036633152425482E-2</v>
      </c>
      <c r="I705" s="1" t="str">
        <f>_xlfn.XLOOKUP(Comuni[[#This Row],[Regione]],Ripartizione_geografica[Regione],Ripartizione_geografica[Ripartizione geografica],,0)</f>
        <v>Nord-ovest</v>
      </c>
      <c r="J705" s="1">
        <f>_xlfn.XLOOKUP(Comuni[[#This Row],[Regione]],Table_0[Regione],Table_0[Totale contagiati],,0)</f>
        <v>1792955</v>
      </c>
      <c r="K705" s="1">
        <f>_xlfn.XLOOKUP(Comuni[[#This Row],[Regione]],Table_0[Regione],Table_0[Guariti],,0)</f>
        <v>1725727</v>
      </c>
      <c r="L705" s="1">
        <f>_xlfn.XLOOKUP(Comuni[[#This Row],[Regione]],Table_0[Regione],Table_0[Deceduti],,0)</f>
        <v>13899</v>
      </c>
    </row>
    <row r="706" spans="1:12" x14ac:dyDescent="0.25">
      <c r="A706" s="1" t="s">
        <v>713</v>
      </c>
      <c r="B706" s="1" t="s">
        <v>8</v>
      </c>
      <c r="C706" s="1" t="s">
        <v>490</v>
      </c>
      <c r="D706">
        <v>211</v>
      </c>
      <c r="E706">
        <f>100*Comuni[[#This Row],[Popolazione2011]]/$D$7916</f>
        <v>3.6815931422563229E-4</v>
      </c>
      <c r="F706">
        <f>100*Comuni[[#This Row],[Popolazione2011]]/(SUMIFS($D$2:$D$7916,$B$2:$B$7916,"Piemonte"))</f>
        <v>4.8351068169048168E-3</v>
      </c>
      <c r="G706" t="b">
        <f>IF(Comuni[[#This Row],[Popolazione2011]]&gt;300000,"MAGGIORE")</f>
        <v>0</v>
      </c>
      <c r="H706">
        <f>100*Comuni[[#This Row],[Popolazione2011]]/(SUMIFS($D$2:$D$7916,$B$2:$B$7916,"Piemonte"))</f>
        <v>4.8351068169048168E-3</v>
      </c>
      <c r="I706" s="1" t="str">
        <f>_xlfn.XLOOKUP(Comuni[[#This Row],[Regione]],Ripartizione_geografica[Regione],Ripartizione_geografica[Ripartizione geografica],,0)</f>
        <v>Nord-ovest</v>
      </c>
      <c r="J706" s="1">
        <f>_xlfn.XLOOKUP(Comuni[[#This Row],[Regione]],Table_0[Regione],Table_0[Totale contagiati],,0)</f>
        <v>1792955</v>
      </c>
      <c r="K706" s="1">
        <f>_xlfn.XLOOKUP(Comuni[[#This Row],[Regione]],Table_0[Regione],Table_0[Guariti],,0)</f>
        <v>1725727</v>
      </c>
      <c r="L706" s="1">
        <f>_xlfn.XLOOKUP(Comuni[[#This Row],[Regione]],Table_0[Regione],Table_0[Deceduti],,0)</f>
        <v>13899</v>
      </c>
    </row>
    <row r="707" spans="1:12" x14ac:dyDescent="0.25">
      <c r="A707" s="1" t="s">
        <v>714</v>
      </c>
      <c r="B707" s="1" t="s">
        <v>8</v>
      </c>
      <c r="C707" s="1" t="s">
        <v>490</v>
      </c>
      <c r="D707">
        <v>494</v>
      </c>
      <c r="E707">
        <f>100*Comuni[[#This Row],[Popolazione2011]]/$D$7916</f>
        <v>8.6194645131498738E-4</v>
      </c>
      <c r="F707">
        <f>100*Comuni[[#This Row],[Popolazione2011]]/(SUMIFS($D$2:$D$7916,$B$2:$B$7916,"Piemonte"))</f>
        <v>1.132010790308521E-2</v>
      </c>
      <c r="G707" t="b">
        <f>IF(Comuni[[#This Row],[Popolazione2011]]&gt;300000,"MAGGIORE")</f>
        <v>0</v>
      </c>
      <c r="H707">
        <f>100*Comuni[[#This Row],[Popolazione2011]]/(SUMIFS($D$2:$D$7916,$B$2:$B$7916,"Piemonte"))</f>
        <v>1.132010790308521E-2</v>
      </c>
      <c r="I707" s="1" t="str">
        <f>_xlfn.XLOOKUP(Comuni[[#This Row],[Regione]],Ripartizione_geografica[Regione],Ripartizione_geografica[Ripartizione geografica],,0)</f>
        <v>Nord-ovest</v>
      </c>
      <c r="J707" s="1">
        <f>_xlfn.XLOOKUP(Comuni[[#This Row],[Regione]],Table_0[Regione],Table_0[Totale contagiati],,0)</f>
        <v>1792955</v>
      </c>
      <c r="K707" s="1">
        <f>_xlfn.XLOOKUP(Comuni[[#This Row],[Regione]],Table_0[Regione],Table_0[Guariti],,0)</f>
        <v>1725727</v>
      </c>
      <c r="L707" s="1">
        <f>_xlfn.XLOOKUP(Comuni[[#This Row],[Regione]],Table_0[Regione],Table_0[Deceduti],,0)</f>
        <v>13899</v>
      </c>
    </row>
    <row r="708" spans="1:12" x14ac:dyDescent="0.25">
      <c r="A708" s="1" t="s">
        <v>715</v>
      </c>
      <c r="B708" s="1" t="s">
        <v>8</v>
      </c>
      <c r="C708" s="1" t="s">
        <v>490</v>
      </c>
      <c r="D708">
        <v>709</v>
      </c>
      <c r="E708">
        <f>100*Comuni[[#This Row],[Popolazione2011]]/$D$7916</f>
        <v>1.2370850890330487E-3</v>
      </c>
      <c r="F708">
        <f>100*Comuni[[#This Row],[Popolazione2011]]/(SUMIFS($D$2:$D$7916,$B$2:$B$7916,"Piemonte"))</f>
        <v>1.6246875512727559E-2</v>
      </c>
      <c r="G708" t="b">
        <f>IF(Comuni[[#This Row],[Popolazione2011]]&gt;300000,"MAGGIORE")</f>
        <v>0</v>
      </c>
      <c r="H708">
        <f>100*Comuni[[#This Row],[Popolazione2011]]/(SUMIFS($D$2:$D$7916,$B$2:$B$7916,"Piemonte"))</f>
        <v>1.6246875512727559E-2</v>
      </c>
      <c r="I708" s="1" t="str">
        <f>_xlfn.XLOOKUP(Comuni[[#This Row],[Regione]],Ripartizione_geografica[Regione],Ripartizione_geografica[Ripartizione geografica],,0)</f>
        <v>Nord-ovest</v>
      </c>
      <c r="J708" s="1">
        <f>_xlfn.XLOOKUP(Comuni[[#This Row],[Regione]],Table_0[Regione],Table_0[Totale contagiati],,0)</f>
        <v>1792955</v>
      </c>
      <c r="K708" s="1">
        <f>_xlfn.XLOOKUP(Comuni[[#This Row],[Regione]],Table_0[Regione],Table_0[Guariti],,0)</f>
        <v>1725727</v>
      </c>
      <c r="L708" s="1">
        <f>_xlfn.XLOOKUP(Comuni[[#This Row],[Regione]],Table_0[Regione],Table_0[Deceduti],,0)</f>
        <v>13899</v>
      </c>
    </row>
    <row r="709" spans="1:12" x14ac:dyDescent="0.25">
      <c r="A709" s="1" t="s">
        <v>716</v>
      </c>
      <c r="B709" s="1" t="s">
        <v>8</v>
      </c>
      <c r="C709" s="1" t="s">
        <v>490</v>
      </c>
      <c r="D709">
        <v>65</v>
      </c>
      <c r="E709">
        <f>100*Comuni[[#This Row],[Popolazione2011]]/$D$7916</f>
        <v>1.1341400675197202E-4</v>
      </c>
      <c r="F709">
        <f>100*Comuni[[#This Row],[Popolazione2011]]/(SUMIFS($D$2:$D$7916,$B$2:$B$7916,"Piemonte"))</f>
        <v>1.4894878819848962E-3</v>
      </c>
      <c r="G709" t="b">
        <f>IF(Comuni[[#This Row],[Popolazione2011]]&gt;300000,"MAGGIORE")</f>
        <v>0</v>
      </c>
      <c r="H709">
        <f>100*Comuni[[#This Row],[Popolazione2011]]/(SUMIFS($D$2:$D$7916,$B$2:$B$7916,"Piemonte"))</f>
        <v>1.4894878819848962E-3</v>
      </c>
      <c r="I709" s="1" t="str">
        <f>_xlfn.XLOOKUP(Comuni[[#This Row],[Regione]],Ripartizione_geografica[Regione],Ripartizione_geografica[Ripartizione geografica],,0)</f>
        <v>Nord-ovest</v>
      </c>
      <c r="J709" s="1">
        <f>_xlfn.XLOOKUP(Comuni[[#This Row],[Regione]],Table_0[Regione],Table_0[Totale contagiati],,0)</f>
        <v>1792955</v>
      </c>
      <c r="K709" s="1">
        <f>_xlfn.XLOOKUP(Comuni[[#This Row],[Regione]],Table_0[Regione],Table_0[Guariti],,0)</f>
        <v>1725727</v>
      </c>
      <c r="L709" s="1">
        <f>_xlfn.XLOOKUP(Comuni[[#This Row],[Regione]],Table_0[Regione],Table_0[Deceduti],,0)</f>
        <v>13899</v>
      </c>
    </row>
    <row r="710" spans="1:12" x14ac:dyDescent="0.25">
      <c r="A710" s="1" t="s">
        <v>717</v>
      </c>
      <c r="B710" s="1" t="s">
        <v>8</v>
      </c>
      <c r="C710" s="1" t="s">
        <v>490</v>
      </c>
      <c r="D710">
        <v>820</v>
      </c>
      <c r="E710">
        <f>100*Comuni[[#This Row],[Popolazione2011]]/$D$7916</f>
        <v>1.4307613159479549E-3</v>
      </c>
      <c r="F710">
        <f>100*Comuni[[#This Row],[Popolazione2011]]/(SUMIFS($D$2:$D$7916,$B$2:$B$7916,"Piemonte"))</f>
        <v>1.8790462511194074E-2</v>
      </c>
      <c r="G710" t="b">
        <f>IF(Comuni[[#This Row],[Popolazione2011]]&gt;300000,"MAGGIORE")</f>
        <v>0</v>
      </c>
      <c r="H710">
        <f>100*Comuni[[#This Row],[Popolazione2011]]/(SUMIFS($D$2:$D$7916,$B$2:$B$7916,"Piemonte"))</f>
        <v>1.8790462511194074E-2</v>
      </c>
      <c r="I710" s="1" t="str">
        <f>_xlfn.XLOOKUP(Comuni[[#This Row],[Regione]],Ripartizione_geografica[Regione],Ripartizione_geografica[Ripartizione geografica],,0)</f>
        <v>Nord-ovest</v>
      </c>
      <c r="J710" s="1">
        <f>_xlfn.XLOOKUP(Comuni[[#This Row],[Regione]],Table_0[Regione],Table_0[Totale contagiati],,0)</f>
        <v>1792955</v>
      </c>
      <c r="K710" s="1">
        <f>_xlfn.XLOOKUP(Comuni[[#This Row],[Regione]],Table_0[Regione],Table_0[Guariti],,0)</f>
        <v>1725727</v>
      </c>
      <c r="L710" s="1">
        <f>_xlfn.XLOOKUP(Comuni[[#This Row],[Regione]],Table_0[Regione],Table_0[Deceduti],,0)</f>
        <v>13899</v>
      </c>
    </row>
    <row r="711" spans="1:12" x14ac:dyDescent="0.25">
      <c r="A711" s="1" t="s">
        <v>718</v>
      </c>
      <c r="B711" s="1" t="s">
        <v>8</v>
      </c>
      <c r="C711" s="1" t="s">
        <v>490</v>
      </c>
      <c r="D711">
        <v>341</v>
      </c>
      <c r="E711">
        <f>100*Comuni[[#This Row],[Popolazione2011]]/$D$7916</f>
        <v>5.9498732772957639E-4</v>
      </c>
      <c r="F711">
        <f>100*Comuni[[#This Row],[Popolazione2011]]/(SUMIFS($D$2:$D$7916,$B$2:$B$7916,"Piemonte"))</f>
        <v>7.8140825808746088E-3</v>
      </c>
      <c r="G711" t="b">
        <f>IF(Comuni[[#This Row],[Popolazione2011]]&gt;300000,"MAGGIORE")</f>
        <v>0</v>
      </c>
      <c r="H711">
        <f>100*Comuni[[#This Row],[Popolazione2011]]/(SUMIFS($D$2:$D$7916,$B$2:$B$7916,"Piemonte"))</f>
        <v>7.8140825808746088E-3</v>
      </c>
      <c r="I711" s="1" t="str">
        <f>_xlfn.XLOOKUP(Comuni[[#This Row],[Regione]],Ripartizione_geografica[Regione],Ripartizione_geografica[Ripartizione geografica],,0)</f>
        <v>Nord-ovest</v>
      </c>
      <c r="J711" s="1">
        <f>_xlfn.XLOOKUP(Comuni[[#This Row],[Regione]],Table_0[Regione],Table_0[Totale contagiati],,0)</f>
        <v>1792955</v>
      </c>
      <c r="K711" s="1">
        <f>_xlfn.XLOOKUP(Comuni[[#This Row],[Regione]],Table_0[Regione],Table_0[Guariti],,0)</f>
        <v>1725727</v>
      </c>
      <c r="L711" s="1">
        <f>_xlfn.XLOOKUP(Comuni[[#This Row],[Regione]],Table_0[Regione],Table_0[Deceduti],,0)</f>
        <v>13899</v>
      </c>
    </row>
    <row r="712" spans="1:12" x14ac:dyDescent="0.25">
      <c r="A712" s="1" t="s">
        <v>719</v>
      </c>
      <c r="B712" s="1" t="s">
        <v>8</v>
      </c>
      <c r="C712" s="1" t="s">
        <v>490</v>
      </c>
      <c r="D712">
        <v>2188</v>
      </c>
      <c r="E712">
        <f>100*Comuni[[#This Row],[Popolazione2011]]/$D$7916</f>
        <v>3.8176899503586893E-3</v>
      </c>
      <c r="F712">
        <f>100*Comuni[[#This Row],[Popolazione2011]]/(SUMIFS($D$2:$D$7916,$B$2:$B$7916,"Piemonte"))</f>
        <v>5.0138453627430045E-2</v>
      </c>
      <c r="G712" t="b">
        <f>IF(Comuni[[#This Row],[Popolazione2011]]&gt;300000,"MAGGIORE")</f>
        <v>0</v>
      </c>
      <c r="H712">
        <f>100*Comuni[[#This Row],[Popolazione2011]]/(SUMIFS($D$2:$D$7916,$B$2:$B$7916,"Piemonte"))</f>
        <v>5.0138453627430045E-2</v>
      </c>
      <c r="I712" s="1" t="str">
        <f>_xlfn.XLOOKUP(Comuni[[#This Row],[Regione]],Ripartizione_geografica[Regione],Ripartizione_geografica[Ripartizione geografica],,0)</f>
        <v>Nord-ovest</v>
      </c>
      <c r="J712" s="1">
        <f>_xlfn.XLOOKUP(Comuni[[#This Row],[Regione]],Table_0[Regione],Table_0[Totale contagiati],,0)</f>
        <v>1792955</v>
      </c>
      <c r="K712" s="1">
        <f>_xlfn.XLOOKUP(Comuni[[#This Row],[Regione]],Table_0[Regione],Table_0[Guariti],,0)</f>
        <v>1725727</v>
      </c>
      <c r="L712" s="1">
        <f>_xlfn.XLOOKUP(Comuni[[#This Row],[Regione]],Table_0[Regione],Table_0[Deceduti],,0)</f>
        <v>13899</v>
      </c>
    </row>
    <row r="713" spans="1:12" x14ac:dyDescent="0.25">
      <c r="A713" s="1" t="s">
        <v>720</v>
      </c>
      <c r="B713" s="1" t="s">
        <v>8</v>
      </c>
      <c r="C713" s="1" t="s">
        <v>490</v>
      </c>
      <c r="D713">
        <v>924</v>
      </c>
      <c r="E713">
        <f>100*Comuni[[#This Row],[Popolazione2011]]/$D$7916</f>
        <v>1.6122237267511101E-3</v>
      </c>
      <c r="F713">
        <f>100*Comuni[[#This Row],[Popolazione2011]]/(SUMIFS($D$2:$D$7916,$B$2:$B$7916,"Piemonte"))</f>
        <v>2.1173643122369908E-2</v>
      </c>
      <c r="G713" t="b">
        <f>IF(Comuni[[#This Row],[Popolazione2011]]&gt;300000,"MAGGIORE")</f>
        <v>0</v>
      </c>
      <c r="H713">
        <f>100*Comuni[[#This Row],[Popolazione2011]]/(SUMIFS($D$2:$D$7916,$B$2:$B$7916,"Piemonte"))</f>
        <v>2.1173643122369908E-2</v>
      </c>
      <c r="I713" s="1" t="str">
        <f>_xlfn.XLOOKUP(Comuni[[#This Row],[Regione]],Ripartizione_geografica[Regione],Ripartizione_geografica[Ripartizione geografica],,0)</f>
        <v>Nord-ovest</v>
      </c>
      <c r="J713" s="1">
        <f>_xlfn.XLOOKUP(Comuni[[#This Row],[Regione]],Table_0[Regione],Table_0[Totale contagiati],,0)</f>
        <v>1792955</v>
      </c>
      <c r="K713" s="1">
        <f>_xlfn.XLOOKUP(Comuni[[#This Row],[Regione]],Table_0[Regione],Table_0[Guariti],,0)</f>
        <v>1725727</v>
      </c>
      <c r="L713" s="1">
        <f>_xlfn.XLOOKUP(Comuni[[#This Row],[Regione]],Table_0[Regione],Table_0[Deceduti],,0)</f>
        <v>13899</v>
      </c>
    </row>
    <row r="714" spans="1:12" x14ac:dyDescent="0.25">
      <c r="A714" s="1" t="s">
        <v>721</v>
      </c>
      <c r="B714" s="1" t="s">
        <v>8</v>
      </c>
      <c r="C714" s="1" t="s">
        <v>490</v>
      </c>
      <c r="D714">
        <v>817</v>
      </c>
      <c r="E714">
        <f>100*Comuni[[#This Row],[Popolazione2011]]/$D$7916</f>
        <v>1.425526823328633E-3</v>
      </c>
      <c r="F714">
        <f>100*Comuni[[#This Row],[Popolazione2011]]/(SUMIFS($D$2:$D$7916,$B$2:$B$7916,"Piemonte"))</f>
        <v>1.8721716916640926E-2</v>
      </c>
      <c r="G714" t="b">
        <f>IF(Comuni[[#This Row],[Popolazione2011]]&gt;300000,"MAGGIORE")</f>
        <v>0</v>
      </c>
      <c r="H714">
        <f>100*Comuni[[#This Row],[Popolazione2011]]/(SUMIFS($D$2:$D$7916,$B$2:$B$7916,"Piemonte"))</f>
        <v>1.8721716916640926E-2</v>
      </c>
      <c r="I714" s="1" t="str">
        <f>_xlfn.XLOOKUP(Comuni[[#This Row],[Regione]],Ripartizione_geografica[Regione],Ripartizione_geografica[Ripartizione geografica],,0)</f>
        <v>Nord-ovest</v>
      </c>
      <c r="J714" s="1">
        <f>_xlfn.XLOOKUP(Comuni[[#This Row],[Regione]],Table_0[Regione],Table_0[Totale contagiati],,0)</f>
        <v>1792955</v>
      </c>
      <c r="K714" s="1">
        <f>_xlfn.XLOOKUP(Comuni[[#This Row],[Regione]],Table_0[Regione],Table_0[Guariti],,0)</f>
        <v>1725727</v>
      </c>
      <c r="L714" s="1">
        <f>_xlfn.XLOOKUP(Comuni[[#This Row],[Regione]],Table_0[Regione],Table_0[Deceduti],,0)</f>
        <v>13899</v>
      </c>
    </row>
    <row r="715" spans="1:12" x14ac:dyDescent="0.25">
      <c r="A715" s="1" t="s">
        <v>722</v>
      </c>
      <c r="B715" s="1" t="s">
        <v>8</v>
      </c>
      <c r="C715" s="1" t="s">
        <v>490</v>
      </c>
      <c r="D715">
        <v>121</v>
      </c>
      <c r="E715">
        <f>100*Comuni[[#This Row],[Popolazione2011]]/$D$7916</f>
        <v>2.111245356459787E-4</v>
      </c>
      <c r="F715">
        <f>100*Comuni[[#This Row],[Popolazione2011]]/(SUMIFS($D$2:$D$7916,$B$2:$B$7916,"Piemonte"))</f>
        <v>2.7727389803103449E-3</v>
      </c>
      <c r="G715" t="b">
        <f>IF(Comuni[[#This Row],[Popolazione2011]]&gt;300000,"MAGGIORE")</f>
        <v>0</v>
      </c>
      <c r="H715">
        <f>100*Comuni[[#This Row],[Popolazione2011]]/(SUMIFS($D$2:$D$7916,$B$2:$B$7916,"Piemonte"))</f>
        <v>2.7727389803103449E-3</v>
      </c>
      <c r="I715" s="1" t="str">
        <f>_xlfn.XLOOKUP(Comuni[[#This Row],[Regione]],Ripartizione_geografica[Regione],Ripartizione_geografica[Ripartizione geografica],,0)</f>
        <v>Nord-ovest</v>
      </c>
      <c r="J715" s="1">
        <f>_xlfn.XLOOKUP(Comuni[[#This Row],[Regione]],Table_0[Regione],Table_0[Totale contagiati],,0)</f>
        <v>1792955</v>
      </c>
      <c r="K715" s="1">
        <f>_xlfn.XLOOKUP(Comuni[[#This Row],[Regione]],Table_0[Regione],Table_0[Guariti],,0)</f>
        <v>1725727</v>
      </c>
      <c r="L715" s="1">
        <f>_xlfn.XLOOKUP(Comuni[[#This Row],[Regione]],Table_0[Regione],Table_0[Deceduti],,0)</f>
        <v>13899</v>
      </c>
    </row>
    <row r="716" spans="1:12" x14ac:dyDescent="0.25">
      <c r="A716" s="1" t="s">
        <v>723</v>
      </c>
      <c r="B716" s="1" t="s">
        <v>8</v>
      </c>
      <c r="C716" s="1" t="s">
        <v>490</v>
      </c>
      <c r="D716">
        <v>1472</v>
      </c>
      <c r="E716">
        <f>100*Comuni[[#This Row],[Popolazione2011]]/$D$7916</f>
        <v>2.5683910452138897E-3</v>
      </c>
      <c r="F716">
        <f>100*Comuni[[#This Row],[Popolazione2011]]/(SUMIFS($D$2:$D$7916,$B$2:$B$7916,"Piemonte"))</f>
        <v>3.3731171727411802E-2</v>
      </c>
      <c r="G716" t="b">
        <f>IF(Comuni[[#This Row],[Popolazione2011]]&gt;300000,"MAGGIORE")</f>
        <v>0</v>
      </c>
      <c r="H716">
        <f>100*Comuni[[#This Row],[Popolazione2011]]/(SUMIFS($D$2:$D$7916,$B$2:$B$7916,"Piemonte"))</f>
        <v>3.3731171727411802E-2</v>
      </c>
      <c r="I716" s="1" t="str">
        <f>_xlfn.XLOOKUP(Comuni[[#This Row],[Regione]],Ripartizione_geografica[Regione],Ripartizione_geografica[Ripartizione geografica],,0)</f>
        <v>Nord-ovest</v>
      </c>
      <c r="J716" s="1">
        <f>_xlfn.XLOOKUP(Comuni[[#This Row],[Regione]],Table_0[Regione],Table_0[Totale contagiati],,0)</f>
        <v>1792955</v>
      </c>
      <c r="K716" s="1">
        <f>_xlfn.XLOOKUP(Comuni[[#This Row],[Regione]],Table_0[Regione],Table_0[Guariti],,0)</f>
        <v>1725727</v>
      </c>
      <c r="L716" s="1">
        <f>_xlfn.XLOOKUP(Comuni[[#This Row],[Regione]],Table_0[Regione],Table_0[Deceduti],,0)</f>
        <v>13899</v>
      </c>
    </row>
    <row r="717" spans="1:12" x14ac:dyDescent="0.25">
      <c r="A717" s="1" t="s">
        <v>724</v>
      </c>
      <c r="B717" s="1" t="s">
        <v>8</v>
      </c>
      <c r="C717" s="1" t="s">
        <v>490</v>
      </c>
      <c r="D717">
        <v>577</v>
      </c>
      <c r="E717">
        <f>100*Comuni[[#This Row],[Popolazione2011]]/$D$7916</f>
        <v>1.0067674137828901E-3</v>
      </c>
      <c r="F717">
        <f>100*Comuni[[#This Row],[Popolazione2011]]/(SUMIFS($D$2:$D$7916,$B$2:$B$7916,"Piemonte"))</f>
        <v>1.3222069352389001E-2</v>
      </c>
      <c r="G717" t="b">
        <f>IF(Comuni[[#This Row],[Popolazione2011]]&gt;300000,"MAGGIORE")</f>
        <v>0</v>
      </c>
      <c r="H717">
        <f>100*Comuni[[#This Row],[Popolazione2011]]/(SUMIFS($D$2:$D$7916,$B$2:$B$7916,"Piemonte"))</f>
        <v>1.3222069352389001E-2</v>
      </c>
      <c r="I717" s="1" t="str">
        <f>_xlfn.XLOOKUP(Comuni[[#This Row],[Regione]],Ripartizione_geografica[Regione],Ripartizione_geografica[Ripartizione geografica],,0)</f>
        <v>Nord-ovest</v>
      </c>
      <c r="J717" s="1">
        <f>_xlfn.XLOOKUP(Comuni[[#This Row],[Regione]],Table_0[Regione],Table_0[Totale contagiati],,0)</f>
        <v>1792955</v>
      </c>
      <c r="K717" s="1">
        <f>_xlfn.XLOOKUP(Comuni[[#This Row],[Regione]],Table_0[Regione],Table_0[Guariti],,0)</f>
        <v>1725727</v>
      </c>
      <c r="L717" s="1">
        <f>_xlfn.XLOOKUP(Comuni[[#This Row],[Regione]],Table_0[Regione],Table_0[Deceduti],,0)</f>
        <v>13899</v>
      </c>
    </row>
    <row r="718" spans="1:12" x14ac:dyDescent="0.25">
      <c r="A718" s="1" t="s">
        <v>725</v>
      </c>
      <c r="B718" s="1" t="s">
        <v>8</v>
      </c>
      <c r="C718" s="1" t="s">
        <v>490</v>
      </c>
      <c r="D718">
        <v>1217</v>
      </c>
      <c r="E718">
        <f>100*Comuni[[#This Row],[Popolazione2011]]/$D$7916</f>
        <v>2.1234591725715376E-3</v>
      </c>
      <c r="F718">
        <f>100*Comuni[[#This Row],[Popolazione2011]]/(SUMIFS($D$2:$D$7916,$B$2:$B$7916,"Piemonte"))</f>
        <v>2.7887796190394134E-2</v>
      </c>
      <c r="G718" t="b">
        <f>IF(Comuni[[#This Row],[Popolazione2011]]&gt;300000,"MAGGIORE")</f>
        <v>0</v>
      </c>
      <c r="H718">
        <f>100*Comuni[[#This Row],[Popolazione2011]]/(SUMIFS($D$2:$D$7916,$B$2:$B$7916,"Piemonte"))</f>
        <v>2.7887796190394134E-2</v>
      </c>
      <c r="I718" s="1" t="str">
        <f>_xlfn.XLOOKUP(Comuni[[#This Row],[Regione]],Ripartizione_geografica[Regione],Ripartizione_geografica[Ripartizione geografica],,0)</f>
        <v>Nord-ovest</v>
      </c>
      <c r="J718" s="1">
        <f>_xlfn.XLOOKUP(Comuni[[#This Row],[Regione]],Table_0[Regione],Table_0[Totale contagiati],,0)</f>
        <v>1792955</v>
      </c>
      <c r="K718" s="1">
        <f>_xlfn.XLOOKUP(Comuni[[#This Row],[Regione]],Table_0[Regione],Table_0[Guariti],,0)</f>
        <v>1725727</v>
      </c>
      <c r="L718" s="1">
        <f>_xlfn.XLOOKUP(Comuni[[#This Row],[Regione]],Table_0[Regione],Table_0[Deceduti],,0)</f>
        <v>13899</v>
      </c>
    </row>
    <row r="719" spans="1:12" x14ac:dyDescent="0.25">
      <c r="A719" s="1" t="s">
        <v>726</v>
      </c>
      <c r="B719" s="1" t="s">
        <v>8</v>
      </c>
      <c r="C719" s="1" t="s">
        <v>490</v>
      </c>
      <c r="D719">
        <v>6409</v>
      </c>
      <c r="E719">
        <f>100*Comuni[[#This Row],[Popolazione2011]]/$D$7916</f>
        <v>1.1182621065744441E-2</v>
      </c>
      <c r="F719">
        <f>100*Comuni[[#This Row],[Popolazione2011]]/(SUMIFS($D$2:$D$7916,$B$2:$B$7916,"Piemonte"))</f>
        <v>0.14686350516371077</v>
      </c>
      <c r="G719" t="b">
        <f>IF(Comuni[[#This Row],[Popolazione2011]]&gt;300000,"MAGGIORE")</f>
        <v>0</v>
      </c>
      <c r="H719">
        <f>100*Comuni[[#This Row],[Popolazione2011]]/(SUMIFS($D$2:$D$7916,$B$2:$B$7916,"Piemonte"))</f>
        <v>0.14686350516371077</v>
      </c>
      <c r="I719" s="1" t="str">
        <f>_xlfn.XLOOKUP(Comuni[[#This Row],[Regione]],Ripartizione_geografica[Regione],Ripartizione_geografica[Ripartizione geografica],,0)</f>
        <v>Nord-ovest</v>
      </c>
      <c r="J719" s="1">
        <f>_xlfn.XLOOKUP(Comuni[[#This Row],[Regione]],Table_0[Regione],Table_0[Totale contagiati],,0)</f>
        <v>1792955</v>
      </c>
      <c r="K719" s="1">
        <f>_xlfn.XLOOKUP(Comuni[[#This Row],[Regione]],Table_0[Regione],Table_0[Guariti],,0)</f>
        <v>1725727</v>
      </c>
      <c r="L719" s="1">
        <f>_xlfn.XLOOKUP(Comuni[[#This Row],[Regione]],Table_0[Regione],Table_0[Deceduti],,0)</f>
        <v>13899</v>
      </c>
    </row>
    <row r="720" spans="1:12" x14ac:dyDescent="0.25">
      <c r="A720" s="1" t="s">
        <v>727</v>
      </c>
      <c r="B720" s="1" t="s">
        <v>8</v>
      </c>
      <c r="C720" s="1" t="s">
        <v>490</v>
      </c>
      <c r="D720">
        <v>2206</v>
      </c>
      <c r="E720">
        <f>100*Comuni[[#This Row],[Popolazione2011]]/$D$7916</f>
        <v>3.84909690607462E-3</v>
      </c>
      <c r="F720">
        <f>100*Comuni[[#This Row],[Popolazione2011]]/(SUMIFS($D$2:$D$7916,$B$2:$B$7916,"Piemonte"))</f>
        <v>5.0550927194748935E-2</v>
      </c>
      <c r="G720" t="b">
        <f>IF(Comuni[[#This Row],[Popolazione2011]]&gt;300000,"MAGGIORE")</f>
        <v>0</v>
      </c>
      <c r="H720">
        <f>100*Comuni[[#This Row],[Popolazione2011]]/(SUMIFS($D$2:$D$7916,$B$2:$B$7916,"Piemonte"))</f>
        <v>5.0550927194748935E-2</v>
      </c>
      <c r="I720" s="1" t="str">
        <f>_xlfn.XLOOKUP(Comuni[[#This Row],[Regione]],Ripartizione_geografica[Regione],Ripartizione_geografica[Ripartizione geografica],,0)</f>
        <v>Nord-ovest</v>
      </c>
      <c r="J720" s="1">
        <f>_xlfn.XLOOKUP(Comuni[[#This Row],[Regione]],Table_0[Regione],Table_0[Totale contagiati],,0)</f>
        <v>1792955</v>
      </c>
      <c r="K720" s="1">
        <f>_xlfn.XLOOKUP(Comuni[[#This Row],[Regione]],Table_0[Regione],Table_0[Guariti],,0)</f>
        <v>1725727</v>
      </c>
      <c r="L720" s="1">
        <f>_xlfn.XLOOKUP(Comuni[[#This Row],[Regione]],Table_0[Regione],Table_0[Deceduti],,0)</f>
        <v>13899</v>
      </c>
    </row>
    <row r="721" spans="1:12" x14ac:dyDescent="0.25">
      <c r="A721" s="1" t="s">
        <v>728</v>
      </c>
      <c r="B721" s="1" t="s">
        <v>8</v>
      </c>
      <c r="C721" s="1" t="s">
        <v>490</v>
      </c>
      <c r="D721">
        <v>3167</v>
      </c>
      <c r="E721">
        <f>100*Comuni[[#This Row],[Popolazione2011]]/$D$7916</f>
        <v>5.5258793751306991E-3</v>
      </c>
      <c r="F721">
        <f>100*Comuni[[#This Row],[Popolazione2011]]/(SUMIFS($D$2:$D$7916,$B$2:$B$7916,"Piemonte"))</f>
        <v>7.257243264994101E-2</v>
      </c>
      <c r="G721" t="b">
        <f>IF(Comuni[[#This Row],[Popolazione2011]]&gt;300000,"MAGGIORE")</f>
        <v>0</v>
      </c>
      <c r="H721">
        <f>100*Comuni[[#This Row],[Popolazione2011]]/(SUMIFS($D$2:$D$7916,$B$2:$B$7916,"Piemonte"))</f>
        <v>7.257243264994101E-2</v>
      </c>
      <c r="I721" s="1" t="str">
        <f>_xlfn.XLOOKUP(Comuni[[#This Row],[Regione]],Ripartizione_geografica[Regione],Ripartizione_geografica[Ripartizione geografica],,0)</f>
        <v>Nord-ovest</v>
      </c>
      <c r="J721" s="1">
        <f>_xlfn.XLOOKUP(Comuni[[#This Row],[Regione]],Table_0[Regione],Table_0[Totale contagiati],,0)</f>
        <v>1792955</v>
      </c>
      <c r="K721" s="1">
        <f>_xlfn.XLOOKUP(Comuni[[#This Row],[Regione]],Table_0[Regione],Table_0[Guariti],,0)</f>
        <v>1725727</v>
      </c>
      <c r="L721" s="1">
        <f>_xlfn.XLOOKUP(Comuni[[#This Row],[Regione]],Table_0[Regione],Table_0[Deceduti],,0)</f>
        <v>13899</v>
      </c>
    </row>
    <row r="722" spans="1:12" x14ac:dyDescent="0.25">
      <c r="A722" s="1" t="s">
        <v>729</v>
      </c>
      <c r="B722" s="1" t="s">
        <v>8</v>
      </c>
      <c r="C722" s="1" t="s">
        <v>490</v>
      </c>
      <c r="D722">
        <v>2487</v>
      </c>
      <c r="E722">
        <f>100*Comuni[[#This Row],[Popolazione2011]]/$D$7916</f>
        <v>4.339394381417761E-3</v>
      </c>
      <c r="F722">
        <f>100*Comuni[[#This Row],[Popolazione2011]]/(SUMIFS($D$2:$D$7916,$B$2:$B$7916,"Piemonte"))</f>
        <v>5.6990097884560567E-2</v>
      </c>
      <c r="G722" t="b">
        <f>IF(Comuni[[#This Row],[Popolazione2011]]&gt;300000,"MAGGIORE")</f>
        <v>0</v>
      </c>
      <c r="H722">
        <f>100*Comuni[[#This Row],[Popolazione2011]]/(SUMIFS($D$2:$D$7916,$B$2:$B$7916,"Piemonte"))</f>
        <v>5.6990097884560567E-2</v>
      </c>
      <c r="I722" s="1" t="str">
        <f>_xlfn.XLOOKUP(Comuni[[#This Row],[Regione]],Ripartizione_geografica[Regione],Ripartizione_geografica[Ripartizione geografica],,0)</f>
        <v>Nord-ovest</v>
      </c>
      <c r="J722" s="1">
        <f>_xlfn.XLOOKUP(Comuni[[#This Row],[Regione]],Table_0[Regione],Table_0[Totale contagiati],,0)</f>
        <v>1792955</v>
      </c>
      <c r="K722" s="1">
        <f>_xlfn.XLOOKUP(Comuni[[#This Row],[Regione]],Table_0[Regione],Table_0[Guariti],,0)</f>
        <v>1725727</v>
      </c>
      <c r="L722" s="1">
        <f>_xlfn.XLOOKUP(Comuni[[#This Row],[Regione]],Table_0[Regione],Table_0[Deceduti],,0)</f>
        <v>13899</v>
      </c>
    </row>
    <row r="723" spans="1:12" x14ac:dyDescent="0.25">
      <c r="A723" s="1" t="s">
        <v>730</v>
      </c>
      <c r="B723" s="1" t="s">
        <v>8</v>
      </c>
      <c r="C723" s="1" t="s">
        <v>490</v>
      </c>
      <c r="D723">
        <v>2899</v>
      </c>
      <c r="E723">
        <f>100*Comuni[[#This Row],[Popolazione2011]]/$D$7916</f>
        <v>5.0582647011379522E-3</v>
      </c>
      <c r="F723">
        <f>100*Comuni[[#This Row],[Popolazione2011]]/(SUMIFS($D$2:$D$7916,$B$2:$B$7916,"Piemonte"))</f>
        <v>6.6431159536526369E-2</v>
      </c>
      <c r="G723" t="b">
        <f>IF(Comuni[[#This Row],[Popolazione2011]]&gt;300000,"MAGGIORE")</f>
        <v>0</v>
      </c>
      <c r="H723">
        <f>100*Comuni[[#This Row],[Popolazione2011]]/(SUMIFS($D$2:$D$7916,$B$2:$B$7916,"Piemonte"))</f>
        <v>6.6431159536526369E-2</v>
      </c>
      <c r="I723" s="1" t="str">
        <f>_xlfn.XLOOKUP(Comuni[[#This Row],[Regione]],Ripartizione_geografica[Regione],Ripartizione_geografica[Ripartizione geografica],,0)</f>
        <v>Nord-ovest</v>
      </c>
      <c r="J723" s="1">
        <f>_xlfn.XLOOKUP(Comuni[[#This Row],[Regione]],Table_0[Regione],Table_0[Totale contagiati],,0)</f>
        <v>1792955</v>
      </c>
      <c r="K723" s="1">
        <f>_xlfn.XLOOKUP(Comuni[[#This Row],[Regione]],Table_0[Regione],Table_0[Guariti],,0)</f>
        <v>1725727</v>
      </c>
      <c r="L723" s="1">
        <f>_xlfn.XLOOKUP(Comuni[[#This Row],[Regione]],Table_0[Regione],Table_0[Deceduti],,0)</f>
        <v>13899</v>
      </c>
    </row>
    <row r="724" spans="1:12" x14ac:dyDescent="0.25">
      <c r="A724" s="1" t="s">
        <v>731</v>
      </c>
      <c r="B724" s="1" t="s">
        <v>8</v>
      </c>
      <c r="C724" s="1" t="s">
        <v>490</v>
      </c>
      <c r="D724">
        <v>5769</v>
      </c>
      <c r="E724">
        <f>100*Comuni[[#This Row],[Popolazione2011]]/$D$7916</f>
        <v>1.0065929306955794E-2</v>
      </c>
      <c r="F724">
        <f>100*Comuni[[#This Row],[Popolazione2011]]/(SUMIFS($D$2:$D$7916,$B$2:$B$7916,"Piemonte"))</f>
        <v>0.13219777832570562</v>
      </c>
      <c r="G724" t="b">
        <f>IF(Comuni[[#This Row],[Popolazione2011]]&gt;300000,"MAGGIORE")</f>
        <v>0</v>
      </c>
      <c r="H724">
        <f>100*Comuni[[#This Row],[Popolazione2011]]/(SUMIFS($D$2:$D$7916,$B$2:$B$7916,"Piemonte"))</f>
        <v>0.13219777832570562</v>
      </c>
      <c r="I724" s="1" t="str">
        <f>_xlfn.XLOOKUP(Comuni[[#This Row],[Regione]],Ripartizione_geografica[Regione],Ripartizione_geografica[Ripartizione geografica],,0)</f>
        <v>Nord-ovest</v>
      </c>
      <c r="J724" s="1">
        <f>_xlfn.XLOOKUP(Comuni[[#This Row],[Regione]],Table_0[Regione],Table_0[Totale contagiati],,0)</f>
        <v>1792955</v>
      </c>
      <c r="K724" s="1">
        <f>_xlfn.XLOOKUP(Comuni[[#This Row],[Regione]],Table_0[Regione],Table_0[Guariti],,0)</f>
        <v>1725727</v>
      </c>
      <c r="L724" s="1">
        <f>_xlfn.XLOOKUP(Comuni[[#This Row],[Regione]],Table_0[Regione],Table_0[Deceduti],,0)</f>
        <v>13899</v>
      </c>
    </row>
    <row r="725" spans="1:12" x14ac:dyDescent="0.25">
      <c r="A725" s="1" t="s">
        <v>732</v>
      </c>
      <c r="B725" s="1" t="s">
        <v>8</v>
      </c>
      <c r="C725" s="1" t="s">
        <v>490</v>
      </c>
      <c r="D725">
        <v>777</v>
      </c>
      <c r="E725">
        <f>100*Comuni[[#This Row],[Popolazione2011]]/$D$7916</f>
        <v>1.3557335884043426E-3</v>
      </c>
      <c r="F725">
        <f>100*Comuni[[#This Row],[Popolazione2011]]/(SUMIFS($D$2:$D$7916,$B$2:$B$7916,"Piemonte"))</f>
        <v>1.7805108989265604E-2</v>
      </c>
      <c r="G725" t="b">
        <f>IF(Comuni[[#This Row],[Popolazione2011]]&gt;300000,"MAGGIORE")</f>
        <v>0</v>
      </c>
      <c r="H725">
        <f>100*Comuni[[#This Row],[Popolazione2011]]/(SUMIFS($D$2:$D$7916,$B$2:$B$7916,"Piemonte"))</f>
        <v>1.7805108989265604E-2</v>
      </c>
      <c r="I725" s="1" t="str">
        <f>_xlfn.XLOOKUP(Comuni[[#This Row],[Regione]],Ripartizione_geografica[Regione],Ripartizione_geografica[Ripartizione geografica],,0)</f>
        <v>Nord-ovest</v>
      </c>
      <c r="J725" s="1">
        <f>_xlfn.XLOOKUP(Comuni[[#This Row],[Regione]],Table_0[Regione],Table_0[Totale contagiati],,0)</f>
        <v>1792955</v>
      </c>
      <c r="K725" s="1">
        <f>_xlfn.XLOOKUP(Comuni[[#This Row],[Regione]],Table_0[Regione],Table_0[Guariti],,0)</f>
        <v>1725727</v>
      </c>
      <c r="L725" s="1">
        <f>_xlfn.XLOOKUP(Comuni[[#This Row],[Regione]],Table_0[Regione],Table_0[Deceduti],,0)</f>
        <v>13899</v>
      </c>
    </row>
    <row r="726" spans="1:12" x14ac:dyDescent="0.25">
      <c r="A726" s="1" t="s">
        <v>733</v>
      </c>
      <c r="B726" s="1" t="s">
        <v>8</v>
      </c>
      <c r="C726" s="1" t="s">
        <v>490</v>
      </c>
      <c r="D726">
        <v>1502</v>
      </c>
      <c r="E726">
        <f>100*Comuni[[#This Row],[Popolazione2011]]/$D$7916</f>
        <v>2.6207359714071074E-3</v>
      </c>
      <c r="F726">
        <f>100*Comuni[[#This Row],[Popolazione2011]]/(SUMIFS($D$2:$D$7916,$B$2:$B$7916,"Piemonte"))</f>
        <v>3.4418627672943292E-2</v>
      </c>
      <c r="G726" t="b">
        <f>IF(Comuni[[#This Row],[Popolazione2011]]&gt;300000,"MAGGIORE")</f>
        <v>0</v>
      </c>
      <c r="H726">
        <f>100*Comuni[[#This Row],[Popolazione2011]]/(SUMIFS($D$2:$D$7916,$B$2:$B$7916,"Piemonte"))</f>
        <v>3.4418627672943292E-2</v>
      </c>
      <c r="I726" s="1" t="str">
        <f>_xlfn.XLOOKUP(Comuni[[#This Row],[Regione]],Ripartizione_geografica[Regione],Ripartizione_geografica[Ripartizione geografica],,0)</f>
        <v>Nord-ovest</v>
      </c>
      <c r="J726" s="1">
        <f>_xlfn.XLOOKUP(Comuni[[#This Row],[Regione]],Table_0[Regione],Table_0[Totale contagiati],,0)</f>
        <v>1792955</v>
      </c>
      <c r="K726" s="1">
        <f>_xlfn.XLOOKUP(Comuni[[#This Row],[Regione]],Table_0[Regione],Table_0[Guariti],,0)</f>
        <v>1725727</v>
      </c>
      <c r="L726" s="1">
        <f>_xlfn.XLOOKUP(Comuni[[#This Row],[Regione]],Table_0[Regione],Table_0[Deceduti],,0)</f>
        <v>13899</v>
      </c>
    </row>
    <row r="727" spans="1:12" x14ac:dyDescent="0.25">
      <c r="A727" s="1" t="s">
        <v>734</v>
      </c>
      <c r="B727" s="1" t="s">
        <v>8</v>
      </c>
      <c r="C727" s="1" t="s">
        <v>490</v>
      </c>
      <c r="D727">
        <v>684</v>
      </c>
      <c r="E727">
        <f>100*Comuni[[#This Row],[Popolazione2011]]/$D$7916</f>
        <v>1.1934643172053672E-3</v>
      </c>
      <c r="F727">
        <f>100*Comuni[[#This Row],[Popolazione2011]]/(SUMIFS($D$2:$D$7916,$B$2:$B$7916,"Piemonte"))</f>
        <v>1.5673995558117985E-2</v>
      </c>
      <c r="G727" t="b">
        <f>IF(Comuni[[#This Row],[Popolazione2011]]&gt;300000,"MAGGIORE")</f>
        <v>0</v>
      </c>
      <c r="H727">
        <f>100*Comuni[[#This Row],[Popolazione2011]]/(SUMIFS($D$2:$D$7916,$B$2:$B$7916,"Piemonte"))</f>
        <v>1.5673995558117985E-2</v>
      </c>
      <c r="I727" s="1" t="str">
        <f>_xlfn.XLOOKUP(Comuni[[#This Row],[Regione]],Ripartizione_geografica[Regione],Ripartizione_geografica[Ripartizione geografica],,0)</f>
        <v>Nord-ovest</v>
      </c>
      <c r="J727" s="1">
        <f>_xlfn.XLOOKUP(Comuni[[#This Row],[Regione]],Table_0[Regione],Table_0[Totale contagiati],,0)</f>
        <v>1792955</v>
      </c>
      <c r="K727" s="1">
        <f>_xlfn.XLOOKUP(Comuni[[#This Row],[Regione]],Table_0[Regione],Table_0[Guariti],,0)</f>
        <v>1725727</v>
      </c>
      <c r="L727" s="1">
        <f>_xlfn.XLOOKUP(Comuni[[#This Row],[Regione]],Table_0[Regione],Table_0[Deceduti],,0)</f>
        <v>13899</v>
      </c>
    </row>
    <row r="728" spans="1:12" x14ac:dyDescent="0.25">
      <c r="A728" s="1" t="s">
        <v>735</v>
      </c>
      <c r="B728" s="1" t="s">
        <v>8</v>
      </c>
      <c r="C728" s="1" t="s">
        <v>490</v>
      </c>
      <c r="D728">
        <v>425</v>
      </c>
      <c r="E728">
        <f>100*Comuni[[#This Row],[Popolazione2011]]/$D$7916</f>
        <v>7.4155312107058633E-4</v>
      </c>
      <c r="F728">
        <f>100*Comuni[[#This Row],[Popolazione2011]]/(SUMIFS($D$2:$D$7916,$B$2:$B$7916,"Piemonte"))</f>
        <v>9.738959228362782E-3</v>
      </c>
      <c r="G728" t="b">
        <f>IF(Comuni[[#This Row],[Popolazione2011]]&gt;300000,"MAGGIORE")</f>
        <v>0</v>
      </c>
      <c r="H728">
        <f>100*Comuni[[#This Row],[Popolazione2011]]/(SUMIFS($D$2:$D$7916,$B$2:$B$7916,"Piemonte"))</f>
        <v>9.738959228362782E-3</v>
      </c>
      <c r="I728" s="1" t="str">
        <f>_xlfn.XLOOKUP(Comuni[[#This Row],[Regione]],Ripartizione_geografica[Regione],Ripartizione_geografica[Ripartizione geografica],,0)</f>
        <v>Nord-ovest</v>
      </c>
      <c r="J728" s="1">
        <f>_xlfn.XLOOKUP(Comuni[[#This Row],[Regione]],Table_0[Regione],Table_0[Totale contagiati],,0)</f>
        <v>1792955</v>
      </c>
      <c r="K728" s="1">
        <f>_xlfn.XLOOKUP(Comuni[[#This Row],[Regione]],Table_0[Regione],Table_0[Guariti],,0)</f>
        <v>1725727</v>
      </c>
      <c r="L728" s="1">
        <f>_xlfn.XLOOKUP(Comuni[[#This Row],[Regione]],Table_0[Regione],Table_0[Deceduti],,0)</f>
        <v>13899</v>
      </c>
    </row>
    <row r="729" spans="1:12" x14ac:dyDescent="0.25">
      <c r="A729" s="1" t="s">
        <v>736</v>
      </c>
      <c r="B729" s="1" t="s">
        <v>8</v>
      </c>
      <c r="C729" s="1" t="s">
        <v>490</v>
      </c>
      <c r="D729">
        <v>547</v>
      </c>
      <c r="E729">
        <f>100*Comuni[[#This Row],[Popolazione2011]]/$D$7916</f>
        <v>9.5442248758967232E-4</v>
      </c>
      <c r="F729">
        <f>100*Comuni[[#This Row],[Popolazione2011]]/(SUMIFS($D$2:$D$7916,$B$2:$B$7916,"Piemonte"))</f>
        <v>1.2534613406857511E-2</v>
      </c>
      <c r="G729" t="b">
        <f>IF(Comuni[[#This Row],[Popolazione2011]]&gt;300000,"MAGGIORE")</f>
        <v>0</v>
      </c>
      <c r="H729">
        <f>100*Comuni[[#This Row],[Popolazione2011]]/(SUMIFS($D$2:$D$7916,$B$2:$B$7916,"Piemonte"))</f>
        <v>1.2534613406857511E-2</v>
      </c>
      <c r="I729" s="1" t="str">
        <f>_xlfn.XLOOKUP(Comuni[[#This Row],[Regione]],Ripartizione_geografica[Regione],Ripartizione_geografica[Ripartizione geografica],,0)</f>
        <v>Nord-ovest</v>
      </c>
      <c r="J729" s="1">
        <f>_xlfn.XLOOKUP(Comuni[[#This Row],[Regione]],Table_0[Regione],Table_0[Totale contagiati],,0)</f>
        <v>1792955</v>
      </c>
      <c r="K729" s="1">
        <f>_xlfn.XLOOKUP(Comuni[[#This Row],[Regione]],Table_0[Regione],Table_0[Guariti],,0)</f>
        <v>1725727</v>
      </c>
      <c r="L729" s="1">
        <f>_xlfn.XLOOKUP(Comuni[[#This Row],[Regione]],Table_0[Regione],Table_0[Deceduti],,0)</f>
        <v>13899</v>
      </c>
    </row>
    <row r="730" spans="1:12" x14ac:dyDescent="0.25">
      <c r="A730" s="1" t="s">
        <v>737</v>
      </c>
      <c r="B730" s="1" t="s">
        <v>8</v>
      </c>
      <c r="C730" s="1" t="s">
        <v>738</v>
      </c>
      <c r="D730">
        <v>1673</v>
      </c>
      <c r="E730">
        <f>100*Comuni[[#This Row],[Popolazione2011]]/$D$7916</f>
        <v>2.9191020507084494E-3</v>
      </c>
      <c r="F730">
        <f>100*Comuni[[#This Row],[Popolazione2011]]/(SUMIFS($D$2:$D$7916,$B$2:$B$7916,"Piemonte"))</f>
        <v>3.833712656247279E-2</v>
      </c>
      <c r="G730" t="b">
        <f>IF(Comuni[[#This Row],[Popolazione2011]]&gt;300000,"MAGGIORE")</f>
        <v>0</v>
      </c>
      <c r="H730">
        <f>100*Comuni[[#This Row],[Popolazione2011]]/(SUMIFS($D$2:$D$7916,$B$2:$B$7916,"Piemonte"))</f>
        <v>3.833712656247279E-2</v>
      </c>
      <c r="I730" s="1" t="str">
        <f>_xlfn.XLOOKUP(Comuni[[#This Row],[Regione]],Ripartizione_geografica[Regione],Ripartizione_geografica[Ripartizione geografica],,0)</f>
        <v>Nord-ovest</v>
      </c>
      <c r="J730" s="1">
        <f>_xlfn.XLOOKUP(Comuni[[#This Row],[Regione]],Table_0[Regione],Table_0[Totale contagiati],,0)</f>
        <v>1792955</v>
      </c>
      <c r="K730" s="1">
        <f>_xlfn.XLOOKUP(Comuni[[#This Row],[Regione]],Table_0[Regione],Table_0[Guariti],,0)</f>
        <v>1725727</v>
      </c>
      <c r="L730" s="1">
        <f>_xlfn.XLOOKUP(Comuni[[#This Row],[Regione]],Table_0[Regione],Table_0[Deceduti],,0)</f>
        <v>13899</v>
      </c>
    </row>
    <row r="731" spans="1:12" x14ac:dyDescent="0.25">
      <c r="A731" s="1" t="s">
        <v>739</v>
      </c>
      <c r="B731" s="1" t="s">
        <v>8</v>
      </c>
      <c r="C731" s="1" t="s">
        <v>738</v>
      </c>
      <c r="D731">
        <v>541</v>
      </c>
      <c r="E731">
        <f>100*Comuni[[#This Row],[Popolazione2011]]/$D$7916</f>
        <v>9.439535023510287E-4</v>
      </c>
      <c r="F731">
        <f>100*Comuni[[#This Row],[Popolazione2011]]/(SUMIFS($D$2:$D$7916,$B$2:$B$7916,"Piemonte"))</f>
        <v>1.2397122217751213E-2</v>
      </c>
      <c r="G731" t="b">
        <f>IF(Comuni[[#This Row],[Popolazione2011]]&gt;300000,"MAGGIORE")</f>
        <v>0</v>
      </c>
      <c r="H731">
        <f>100*Comuni[[#This Row],[Popolazione2011]]/(SUMIFS($D$2:$D$7916,$B$2:$B$7916,"Piemonte"))</f>
        <v>1.2397122217751213E-2</v>
      </c>
      <c r="I731" s="1" t="str">
        <f>_xlfn.XLOOKUP(Comuni[[#This Row],[Regione]],Ripartizione_geografica[Regione],Ripartizione_geografica[Ripartizione geografica],,0)</f>
        <v>Nord-ovest</v>
      </c>
      <c r="J731" s="1">
        <f>_xlfn.XLOOKUP(Comuni[[#This Row],[Regione]],Table_0[Regione],Table_0[Totale contagiati],,0)</f>
        <v>1792955</v>
      </c>
      <c r="K731" s="1">
        <f>_xlfn.XLOOKUP(Comuni[[#This Row],[Regione]],Table_0[Regione],Table_0[Guariti],,0)</f>
        <v>1725727</v>
      </c>
      <c r="L731" s="1">
        <f>_xlfn.XLOOKUP(Comuni[[#This Row],[Regione]],Table_0[Regione],Table_0[Deceduti],,0)</f>
        <v>13899</v>
      </c>
    </row>
    <row r="732" spans="1:12" x14ac:dyDescent="0.25">
      <c r="A732" s="1" t="s">
        <v>740</v>
      </c>
      <c r="B732" s="1" t="s">
        <v>8</v>
      </c>
      <c r="C732" s="1" t="s">
        <v>738</v>
      </c>
      <c r="D732">
        <v>1025</v>
      </c>
      <c r="E732">
        <f>100*Comuni[[#This Row],[Popolazione2011]]/$D$7916</f>
        <v>1.7884516449349435E-3</v>
      </c>
      <c r="F732">
        <f>100*Comuni[[#This Row],[Popolazione2011]]/(SUMIFS($D$2:$D$7916,$B$2:$B$7916,"Piemonte"))</f>
        <v>2.3488078138992594E-2</v>
      </c>
      <c r="G732" t="b">
        <f>IF(Comuni[[#This Row],[Popolazione2011]]&gt;300000,"MAGGIORE")</f>
        <v>0</v>
      </c>
      <c r="H732">
        <f>100*Comuni[[#This Row],[Popolazione2011]]/(SUMIFS($D$2:$D$7916,$B$2:$B$7916,"Piemonte"))</f>
        <v>2.3488078138992594E-2</v>
      </c>
      <c r="I732" s="1" t="str">
        <f>_xlfn.XLOOKUP(Comuni[[#This Row],[Regione]],Ripartizione_geografica[Regione],Ripartizione_geografica[Ripartizione geografica],,0)</f>
        <v>Nord-ovest</v>
      </c>
      <c r="J732" s="1">
        <f>_xlfn.XLOOKUP(Comuni[[#This Row],[Regione]],Table_0[Regione],Table_0[Totale contagiati],,0)</f>
        <v>1792955</v>
      </c>
      <c r="K732" s="1">
        <f>_xlfn.XLOOKUP(Comuni[[#This Row],[Regione]],Table_0[Regione],Table_0[Guariti],,0)</f>
        <v>1725727</v>
      </c>
      <c r="L732" s="1">
        <f>_xlfn.XLOOKUP(Comuni[[#This Row],[Regione]],Table_0[Regione],Table_0[Deceduti],,0)</f>
        <v>13899</v>
      </c>
    </row>
    <row r="733" spans="1:12" x14ac:dyDescent="0.25">
      <c r="A733" s="1" t="s">
        <v>741</v>
      </c>
      <c r="B733" s="1" t="s">
        <v>8</v>
      </c>
      <c r="C733" s="1" t="s">
        <v>738</v>
      </c>
      <c r="D733">
        <v>632</v>
      </c>
      <c r="E733">
        <f>100*Comuni[[#This Row],[Popolazione2011]]/$D$7916</f>
        <v>1.1027331118037896E-3</v>
      </c>
      <c r="F733">
        <f>100*Comuni[[#This Row],[Popolazione2011]]/(SUMIFS($D$2:$D$7916,$B$2:$B$7916,"Piemonte"))</f>
        <v>1.4482405252530067E-2</v>
      </c>
      <c r="G733" t="b">
        <f>IF(Comuni[[#This Row],[Popolazione2011]]&gt;300000,"MAGGIORE")</f>
        <v>0</v>
      </c>
      <c r="H733">
        <f>100*Comuni[[#This Row],[Popolazione2011]]/(SUMIFS($D$2:$D$7916,$B$2:$B$7916,"Piemonte"))</f>
        <v>1.4482405252530067E-2</v>
      </c>
      <c r="I733" s="1" t="str">
        <f>_xlfn.XLOOKUP(Comuni[[#This Row],[Regione]],Ripartizione_geografica[Regione],Ripartizione_geografica[Ripartizione geografica],,0)</f>
        <v>Nord-ovest</v>
      </c>
      <c r="J733" s="1">
        <f>_xlfn.XLOOKUP(Comuni[[#This Row],[Regione]],Table_0[Regione],Table_0[Totale contagiati],,0)</f>
        <v>1792955</v>
      </c>
      <c r="K733" s="1">
        <f>_xlfn.XLOOKUP(Comuni[[#This Row],[Regione]],Table_0[Regione],Table_0[Guariti],,0)</f>
        <v>1725727</v>
      </c>
      <c r="L733" s="1">
        <f>_xlfn.XLOOKUP(Comuni[[#This Row],[Regione]],Table_0[Regione],Table_0[Deceduti],,0)</f>
        <v>13899</v>
      </c>
    </row>
    <row r="734" spans="1:12" x14ac:dyDescent="0.25">
      <c r="A734" s="1" t="s">
        <v>742</v>
      </c>
      <c r="B734" s="1" t="s">
        <v>8</v>
      </c>
      <c r="C734" s="1" t="s">
        <v>738</v>
      </c>
      <c r="D734">
        <v>73899</v>
      </c>
      <c r="E734">
        <f>100*Comuni[[#This Row],[Popolazione2011]]/$D$7916</f>
        <v>0.12894125669175355</v>
      </c>
      <c r="F734">
        <f>100*Comuni[[#This Row],[Popolazione2011]]/(SUMIFS($D$2:$D$7916,$B$2:$B$7916,"Piemonte"))</f>
        <v>1.6934102306277206</v>
      </c>
      <c r="G734" t="b">
        <f>IF(Comuni[[#This Row],[Popolazione2011]]&gt;300000,"MAGGIORE")</f>
        <v>0</v>
      </c>
      <c r="H734">
        <f>100*Comuni[[#This Row],[Popolazione2011]]/(SUMIFS($D$2:$D$7916,$B$2:$B$7916,"Piemonte"))</f>
        <v>1.6934102306277206</v>
      </c>
      <c r="I734" s="1" t="str">
        <f>_xlfn.XLOOKUP(Comuni[[#This Row],[Regione]],Ripartizione_geografica[Regione],Ripartizione_geografica[Ripartizione geografica],,0)</f>
        <v>Nord-ovest</v>
      </c>
      <c r="J734" s="1">
        <f>_xlfn.XLOOKUP(Comuni[[#This Row],[Regione]],Table_0[Regione],Table_0[Totale contagiati],,0)</f>
        <v>1792955</v>
      </c>
      <c r="K734" s="1">
        <f>_xlfn.XLOOKUP(Comuni[[#This Row],[Regione]],Table_0[Regione],Table_0[Guariti],,0)</f>
        <v>1725727</v>
      </c>
      <c r="L734" s="1">
        <f>_xlfn.XLOOKUP(Comuni[[#This Row],[Regione]],Table_0[Regione],Table_0[Deceduti],,0)</f>
        <v>13899</v>
      </c>
    </row>
    <row r="735" spans="1:12" x14ac:dyDescent="0.25">
      <c r="A735" s="1" t="s">
        <v>743</v>
      </c>
      <c r="B735" s="1" t="s">
        <v>8</v>
      </c>
      <c r="C735" s="1" t="s">
        <v>738</v>
      </c>
      <c r="D735">
        <v>419</v>
      </c>
      <c r="E735">
        <f>100*Comuni[[#This Row],[Popolazione2011]]/$D$7916</f>
        <v>7.3108413583194282E-4</v>
      </c>
      <c r="F735">
        <f>100*Comuni[[#This Row],[Popolazione2011]]/(SUMIFS($D$2:$D$7916,$B$2:$B$7916,"Piemonte"))</f>
        <v>9.6014680392564836E-3</v>
      </c>
      <c r="G735" t="b">
        <f>IF(Comuni[[#This Row],[Popolazione2011]]&gt;300000,"MAGGIORE")</f>
        <v>0</v>
      </c>
      <c r="H735">
        <f>100*Comuni[[#This Row],[Popolazione2011]]/(SUMIFS($D$2:$D$7916,$B$2:$B$7916,"Piemonte"))</f>
        <v>9.6014680392564836E-3</v>
      </c>
      <c r="I735" s="1" t="str">
        <f>_xlfn.XLOOKUP(Comuni[[#This Row],[Regione]],Ripartizione_geografica[Regione],Ripartizione_geografica[Ripartizione geografica],,0)</f>
        <v>Nord-ovest</v>
      </c>
      <c r="J735" s="1">
        <f>_xlfn.XLOOKUP(Comuni[[#This Row],[Regione]],Table_0[Regione],Table_0[Totale contagiati],,0)</f>
        <v>1792955</v>
      </c>
      <c r="K735" s="1">
        <f>_xlfn.XLOOKUP(Comuni[[#This Row],[Regione]],Table_0[Regione],Table_0[Guariti],,0)</f>
        <v>1725727</v>
      </c>
      <c r="L735" s="1">
        <f>_xlfn.XLOOKUP(Comuni[[#This Row],[Regione]],Table_0[Regione],Table_0[Deceduti],,0)</f>
        <v>13899</v>
      </c>
    </row>
    <row r="736" spans="1:12" x14ac:dyDescent="0.25">
      <c r="A736" s="1" t="s">
        <v>744</v>
      </c>
      <c r="B736" s="1" t="s">
        <v>8</v>
      </c>
      <c r="C736" s="1" t="s">
        <v>738</v>
      </c>
      <c r="D736">
        <v>1114</v>
      </c>
      <c r="E736">
        <f>100*Comuni[[#This Row],[Popolazione2011]]/$D$7916</f>
        <v>1.9437415926414898E-3</v>
      </c>
      <c r="F736">
        <f>100*Comuni[[#This Row],[Popolazione2011]]/(SUMIFS($D$2:$D$7916,$B$2:$B$7916,"Piemonte"))</f>
        <v>2.552753077740268E-2</v>
      </c>
      <c r="G736" t="b">
        <f>IF(Comuni[[#This Row],[Popolazione2011]]&gt;300000,"MAGGIORE")</f>
        <v>0</v>
      </c>
      <c r="H736">
        <f>100*Comuni[[#This Row],[Popolazione2011]]/(SUMIFS($D$2:$D$7916,$B$2:$B$7916,"Piemonte"))</f>
        <v>2.552753077740268E-2</v>
      </c>
      <c r="I736" s="1" t="str">
        <f>_xlfn.XLOOKUP(Comuni[[#This Row],[Regione]],Ripartizione_geografica[Regione],Ripartizione_geografica[Ripartizione geografica],,0)</f>
        <v>Nord-ovest</v>
      </c>
      <c r="J736" s="1">
        <f>_xlfn.XLOOKUP(Comuni[[#This Row],[Regione]],Table_0[Regione],Table_0[Totale contagiati],,0)</f>
        <v>1792955</v>
      </c>
      <c r="K736" s="1">
        <f>_xlfn.XLOOKUP(Comuni[[#This Row],[Regione]],Table_0[Regione],Table_0[Guariti],,0)</f>
        <v>1725727</v>
      </c>
      <c r="L736" s="1">
        <f>_xlfn.XLOOKUP(Comuni[[#This Row],[Regione]],Table_0[Regione],Table_0[Deceduti],,0)</f>
        <v>13899</v>
      </c>
    </row>
    <row r="737" spans="1:12" x14ac:dyDescent="0.25">
      <c r="A737" s="1" t="s">
        <v>745</v>
      </c>
      <c r="B737" s="1" t="s">
        <v>8</v>
      </c>
      <c r="C737" s="1" t="s">
        <v>738</v>
      </c>
      <c r="D737">
        <v>326</v>
      </c>
      <c r="E737">
        <f>100*Comuni[[#This Row],[Popolazione2011]]/$D$7916</f>
        <v>5.6881486463296739E-4</v>
      </c>
      <c r="F737">
        <f>100*Comuni[[#This Row],[Popolazione2011]]/(SUMIFS($D$2:$D$7916,$B$2:$B$7916,"Piemonte"))</f>
        <v>7.4703546081088638E-3</v>
      </c>
      <c r="G737" t="b">
        <f>IF(Comuni[[#This Row],[Popolazione2011]]&gt;300000,"MAGGIORE")</f>
        <v>0</v>
      </c>
      <c r="H737">
        <f>100*Comuni[[#This Row],[Popolazione2011]]/(SUMIFS($D$2:$D$7916,$B$2:$B$7916,"Piemonte"))</f>
        <v>7.4703546081088638E-3</v>
      </c>
      <c r="I737" s="1" t="str">
        <f>_xlfn.XLOOKUP(Comuni[[#This Row],[Regione]],Ripartizione_geografica[Regione],Ripartizione_geografica[Ripartizione geografica],,0)</f>
        <v>Nord-ovest</v>
      </c>
      <c r="J737" s="1">
        <f>_xlfn.XLOOKUP(Comuni[[#This Row],[Regione]],Table_0[Regione],Table_0[Totale contagiati],,0)</f>
        <v>1792955</v>
      </c>
      <c r="K737" s="1">
        <f>_xlfn.XLOOKUP(Comuni[[#This Row],[Regione]],Table_0[Regione],Table_0[Guariti],,0)</f>
        <v>1725727</v>
      </c>
      <c r="L737" s="1">
        <f>_xlfn.XLOOKUP(Comuni[[#This Row],[Regione]],Table_0[Regione],Table_0[Deceduti],,0)</f>
        <v>13899</v>
      </c>
    </row>
    <row r="738" spans="1:12" x14ac:dyDescent="0.25">
      <c r="A738" s="1" t="s">
        <v>746</v>
      </c>
      <c r="B738" s="1" t="s">
        <v>8</v>
      </c>
      <c r="C738" s="1" t="s">
        <v>738</v>
      </c>
      <c r="D738">
        <v>431</v>
      </c>
      <c r="E738">
        <f>100*Comuni[[#This Row],[Popolazione2011]]/$D$7916</f>
        <v>7.5202210630922995E-4</v>
      </c>
      <c r="F738">
        <f>100*Comuni[[#This Row],[Popolazione2011]]/(SUMIFS($D$2:$D$7916,$B$2:$B$7916,"Piemonte"))</f>
        <v>9.8764504174690803E-3</v>
      </c>
      <c r="G738" t="b">
        <f>IF(Comuni[[#This Row],[Popolazione2011]]&gt;300000,"MAGGIORE")</f>
        <v>0</v>
      </c>
      <c r="H738">
        <f>100*Comuni[[#This Row],[Popolazione2011]]/(SUMIFS($D$2:$D$7916,$B$2:$B$7916,"Piemonte"))</f>
        <v>9.8764504174690803E-3</v>
      </c>
      <c r="I738" s="1" t="str">
        <f>_xlfn.XLOOKUP(Comuni[[#This Row],[Regione]],Ripartizione_geografica[Regione],Ripartizione_geografica[Ripartizione geografica],,0)</f>
        <v>Nord-ovest</v>
      </c>
      <c r="J738" s="1">
        <f>_xlfn.XLOOKUP(Comuni[[#This Row],[Regione]],Table_0[Regione],Table_0[Totale contagiati],,0)</f>
        <v>1792955</v>
      </c>
      <c r="K738" s="1">
        <f>_xlfn.XLOOKUP(Comuni[[#This Row],[Regione]],Table_0[Regione],Table_0[Guariti],,0)</f>
        <v>1725727</v>
      </c>
      <c r="L738" s="1">
        <f>_xlfn.XLOOKUP(Comuni[[#This Row],[Regione]],Table_0[Regione],Table_0[Deceduti],,0)</f>
        <v>13899</v>
      </c>
    </row>
    <row r="739" spans="1:12" x14ac:dyDescent="0.25">
      <c r="A739" s="1" t="s">
        <v>747</v>
      </c>
      <c r="B739" s="1" t="s">
        <v>8</v>
      </c>
      <c r="C739" s="1" t="s">
        <v>738</v>
      </c>
      <c r="D739">
        <v>351</v>
      </c>
      <c r="E739">
        <f>100*Comuni[[#This Row],[Popolazione2011]]/$D$7916</f>
        <v>6.1243563646064898E-4</v>
      </c>
      <c r="F739">
        <f>100*Comuni[[#This Row],[Popolazione2011]]/(SUMIFS($D$2:$D$7916,$B$2:$B$7916,"Piemonte"))</f>
        <v>8.0432345627184394E-3</v>
      </c>
      <c r="G739" t="b">
        <f>IF(Comuni[[#This Row],[Popolazione2011]]&gt;300000,"MAGGIORE")</f>
        <v>0</v>
      </c>
      <c r="H739">
        <f>100*Comuni[[#This Row],[Popolazione2011]]/(SUMIFS($D$2:$D$7916,$B$2:$B$7916,"Piemonte"))</f>
        <v>8.0432345627184394E-3</v>
      </c>
      <c r="I739" s="1" t="str">
        <f>_xlfn.XLOOKUP(Comuni[[#This Row],[Regione]],Ripartizione_geografica[Regione],Ripartizione_geografica[Ripartizione geografica],,0)</f>
        <v>Nord-ovest</v>
      </c>
      <c r="J739" s="1">
        <f>_xlfn.XLOOKUP(Comuni[[#This Row],[Regione]],Table_0[Regione],Table_0[Totale contagiati],,0)</f>
        <v>1792955</v>
      </c>
      <c r="K739" s="1">
        <f>_xlfn.XLOOKUP(Comuni[[#This Row],[Regione]],Table_0[Regione],Table_0[Guariti],,0)</f>
        <v>1725727</v>
      </c>
      <c r="L739" s="1">
        <f>_xlfn.XLOOKUP(Comuni[[#This Row],[Regione]],Table_0[Regione],Table_0[Deceduti],,0)</f>
        <v>13899</v>
      </c>
    </row>
    <row r="740" spans="1:12" x14ac:dyDescent="0.25">
      <c r="A740" s="1" t="s">
        <v>748</v>
      </c>
      <c r="B740" s="1" t="s">
        <v>8</v>
      </c>
      <c r="C740" s="1" t="s">
        <v>738</v>
      </c>
      <c r="D740">
        <v>912</v>
      </c>
      <c r="E740">
        <f>100*Comuni[[#This Row],[Popolazione2011]]/$D$7916</f>
        <v>1.5912857562738229E-3</v>
      </c>
      <c r="F740">
        <f>100*Comuni[[#This Row],[Popolazione2011]]/(SUMIFS($D$2:$D$7916,$B$2:$B$7916,"Piemonte"))</f>
        <v>2.0898660744157312E-2</v>
      </c>
      <c r="G740" t="b">
        <f>IF(Comuni[[#This Row],[Popolazione2011]]&gt;300000,"MAGGIORE")</f>
        <v>0</v>
      </c>
      <c r="H740">
        <f>100*Comuni[[#This Row],[Popolazione2011]]/(SUMIFS($D$2:$D$7916,$B$2:$B$7916,"Piemonte"))</f>
        <v>2.0898660744157312E-2</v>
      </c>
      <c r="I740" s="1" t="str">
        <f>_xlfn.XLOOKUP(Comuni[[#This Row],[Regione]],Ripartizione_geografica[Regione],Ripartizione_geografica[Ripartizione geografica],,0)</f>
        <v>Nord-ovest</v>
      </c>
      <c r="J740" s="1">
        <f>_xlfn.XLOOKUP(Comuni[[#This Row],[Regione]],Table_0[Regione],Table_0[Totale contagiati],,0)</f>
        <v>1792955</v>
      </c>
      <c r="K740" s="1">
        <f>_xlfn.XLOOKUP(Comuni[[#This Row],[Regione]],Table_0[Regione],Table_0[Guariti],,0)</f>
        <v>1725727</v>
      </c>
      <c r="L740" s="1">
        <f>_xlfn.XLOOKUP(Comuni[[#This Row],[Regione]],Table_0[Regione],Table_0[Deceduti],,0)</f>
        <v>13899</v>
      </c>
    </row>
    <row r="741" spans="1:12" x14ac:dyDescent="0.25">
      <c r="A741" s="1" t="s">
        <v>749</v>
      </c>
      <c r="B741" s="1" t="s">
        <v>8</v>
      </c>
      <c r="C741" s="1" t="s">
        <v>738</v>
      </c>
      <c r="D741">
        <v>2552</v>
      </c>
      <c r="E741">
        <f>100*Comuni[[#This Row],[Popolazione2011]]/$D$7916</f>
        <v>4.4528083881697324E-3</v>
      </c>
      <c r="F741">
        <f>100*Comuni[[#This Row],[Popolazione2011]]/(SUMIFS($D$2:$D$7916,$B$2:$B$7916,"Piemonte"))</f>
        <v>5.847958576654546E-2</v>
      </c>
      <c r="G741" t="b">
        <f>IF(Comuni[[#This Row],[Popolazione2011]]&gt;300000,"MAGGIORE")</f>
        <v>0</v>
      </c>
      <c r="H741">
        <f>100*Comuni[[#This Row],[Popolazione2011]]/(SUMIFS($D$2:$D$7916,$B$2:$B$7916,"Piemonte"))</f>
        <v>5.847958576654546E-2</v>
      </c>
      <c r="I741" s="1" t="str">
        <f>_xlfn.XLOOKUP(Comuni[[#This Row],[Regione]],Ripartizione_geografica[Regione],Ripartizione_geografica[Ripartizione geografica],,0)</f>
        <v>Nord-ovest</v>
      </c>
      <c r="J741" s="1">
        <f>_xlfn.XLOOKUP(Comuni[[#This Row],[Regione]],Table_0[Regione],Table_0[Totale contagiati],,0)</f>
        <v>1792955</v>
      </c>
      <c r="K741" s="1">
        <f>_xlfn.XLOOKUP(Comuni[[#This Row],[Regione]],Table_0[Regione],Table_0[Guariti],,0)</f>
        <v>1725727</v>
      </c>
      <c r="L741" s="1">
        <f>_xlfn.XLOOKUP(Comuni[[#This Row],[Regione]],Table_0[Regione],Table_0[Deceduti],,0)</f>
        <v>13899</v>
      </c>
    </row>
    <row r="742" spans="1:12" x14ac:dyDescent="0.25">
      <c r="A742" s="1" t="s">
        <v>750</v>
      </c>
      <c r="B742" s="1" t="s">
        <v>8</v>
      </c>
      <c r="C742" s="1" t="s">
        <v>738</v>
      </c>
      <c r="D742">
        <v>1784</v>
      </c>
      <c r="E742">
        <f>100*Comuni[[#This Row],[Popolazione2011]]/$D$7916</f>
        <v>3.1127782776233554E-3</v>
      </c>
      <c r="F742">
        <f>100*Comuni[[#This Row],[Popolazione2011]]/(SUMIFS($D$2:$D$7916,$B$2:$B$7916,"Piemonte"))</f>
        <v>4.0880713560939301E-2</v>
      </c>
      <c r="G742" t="b">
        <f>IF(Comuni[[#This Row],[Popolazione2011]]&gt;300000,"MAGGIORE")</f>
        <v>0</v>
      </c>
      <c r="H742">
        <f>100*Comuni[[#This Row],[Popolazione2011]]/(SUMIFS($D$2:$D$7916,$B$2:$B$7916,"Piemonte"))</f>
        <v>4.0880713560939301E-2</v>
      </c>
      <c r="I742" s="1" t="str">
        <f>_xlfn.XLOOKUP(Comuni[[#This Row],[Regione]],Ripartizione_geografica[Regione],Ripartizione_geografica[Ripartizione geografica],,0)</f>
        <v>Nord-ovest</v>
      </c>
      <c r="J742" s="1">
        <f>_xlfn.XLOOKUP(Comuni[[#This Row],[Regione]],Table_0[Regione],Table_0[Totale contagiati],,0)</f>
        <v>1792955</v>
      </c>
      <c r="K742" s="1">
        <f>_xlfn.XLOOKUP(Comuni[[#This Row],[Regione]],Table_0[Regione],Table_0[Guariti],,0)</f>
        <v>1725727</v>
      </c>
      <c r="L742" s="1">
        <f>_xlfn.XLOOKUP(Comuni[[#This Row],[Regione]],Table_0[Regione],Table_0[Deceduti],,0)</f>
        <v>13899</v>
      </c>
    </row>
    <row r="743" spans="1:12" x14ac:dyDescent="0.25">
      <c r="A743" s="1" t="s">
        <v>751</v>
      </c>
      <c r="B743" s="1" t="s">
        <v>8</v>
      </c>
      <c r="C743" s="1" t="s">
        <v>738</v>
      </c>
      <c r="D743">
        <v>1392</v>
      </c>
      <c r="E743">
        <f>100*Comuni[[#This Row],[Popolazione2011]]/$D$7916</f>
        <v>2.4288045753653089E-3</v>
      </c>
      <c r="F743">
        <f>100*Comuni[[#This Row],[Popolazione2011]]/(SUMIFS($D$2:$D$7916,$B$2:$B$7916,"Piemonte"))</f>
        <v>3.1897955872661157E-2</v>
      </c>
      <c r="G743" t="b">
        <f>IF(Comuni[[#This Row],[Popolazione2011]]&gt;300000,"MAGGIORE")</f>
        <v>0</v>
      </c>
      <c r="H743">
        <f>100*Comuni[[#This Row],[Popolazione2011]]/(SUMIFS($D$2:$D$7916,$B$2:$B$7916,"Piemonte"))</f>
        <v>3.1897955872661157E-2</v>
      </c>
      <c r="I743" s="1" t="str">
        <f>_xlfn.XLOOKUP(Comuni[[#This Row],[Regione]],Ripartizione_geografica[Regione],Ripartizione_geografica[Ripartizione geografica],,0)</f>
        <v>Nord-ovest</v>
      </c>
      <c r="J743" s="1">
        <f>_xlfn.XLOOKUP(Comuni[[#This Row],[Regione]],Table_0[Regione],Table_0[Totale contagiati],,0)</f>
        <v>1792955</v>
      </c>
      <c r="K743" s="1">
        <f>_xlfn.XLOOKUP(Comuni[[#This Row],[Regione]],Table_0[Regione],Table_0[Guariti],,0)</f>
        <v>1725727</v>
      </c>
      <c r="L743" s="1">
        <f>_xlfn.XLOOKUP(Comuni[[#This Row],[Regione]],Table_0[Regione],Table_0[Deceduti],,0)</f>
        <v>13899</v>
      </c>
    </row>
    <row r="744" spans="1:12" x14ac:dyDescent="0.25">
      <c r="A744" s="1" t="s">
        <v>752</v>
      </c>
      <c r="B744" s="1" t="s">
        <v>8</v>
      </c>
      <c r="C744" s="1" t="s">
        <v>738</v>
      </c>
      <c r="D744">
        <v>1331</v>
      </c>
      <c r="E744">
        <f>100*Comuni[[#This Row],[Popolazione2011]]/$D$7916</f>
        <v>2.3223698921057659E-3</v>
      </c>
      <c r="F744">
        <f>100*Comuni[[#This Row],[Popolazione2011]]/(SUMIFS($D$2:$D$7916,$B$2:$B$7916,"Piemonte"))</f>
        <v>3.0500128783413797E-2</v>
      </c>
      <c r="G744" t="b">
        <f>IF(Comuni[[#This Row],[Popolazione2011]]&gt;300000,"MAGGIORE")</f>
        <v>0</v>
      </c>
      <c r="H744">
        <f>100*Comuni[[#This Row],[Popolazione2011]]/(SUMIFS($D$2:$D$7916,$B$2:$B$7916,"Piemonte"))</f>
        <v>3.0500128783413797E-2</v>
      </c>
      <c r="I744" s="1" t="str">
        <f>_xlfn.XLOOKUP(Comuni[[#This Row],[Regione]],Ripartizione_geografica[Regione],Ripartizione_geografica[Ripartizione geografica],,0)</f>
        <v>Nord-ovest</v>
      </c>
      <c r="J744" s="1">
        <f>_xlfn.XLOOKUP(Comuni[[#This Row],[Regione]],Table_0[Regione],Table_0[Totale contagiati],,0)</f>
        <v>1792955</v>
      </c>
      <c r="K744" s="1">
        <f>_xlfn.XLOOKUP(Comuni[[#This Row],[Regione]],Table_0[Regione],Table_0[Guariti],,0)</f>
        <v>1725727</v>
      </c>
      <c r="L744" s="1">
        <f>_xlfn.XLOOKUP(Comuni[[#This Row],[Regione]],Table_0[Regione],Table_0[Deceduti],,0)</f>
        <v>13899</v>
      </c>
    </row>
    <row r="745" spans="1:12" x14ac:dyDescent="0.25">
      <c r="A745" s="1" t="s">
        <v>753</v>
      </c>
      <c r="B745" s="1" t="s">
        <v>8</v>
      </c>
      <c r="C745" s="1" t="s">
        <v>738</v>
      </c>
      <c r="D745">
        <v>480</v>
      </c>
      <c r="E745">
        <f>100*Comuni[[#This Row],[Popolazione2011]]/$D$7916</f>
        <v>8.375188190914857E-4</v>
      </c>
      <c r="F745">
        <f>100*Comuni[[#This Row],[Popolazione2011]]/(SUMIFS($D$2:$D$7916,$B$2:$B$7916,"Piemonte"))</f>
        <v>1.0999295128503849E-2</v>
      </c>
      <c r="G745" t="b">
        <f>IF(Comuni[[#This Row],[Popolazione2011]]&gt;300000,"MAGGIORE")</f>
        <v>0</v>
      </c>
      <c r="H745">
        <f>100*Comuni[[#This Row],[Popolazione2011]]/(SUMIFS($D$2:$D$7916,$B$2:$B$7916,"Piemonte"))</f>
        <v>1.0999295128503849E-2</v>
      </c>
      <c r="I745" s="1" t="str">
        <f>_xlfn.XLOOKUP(Comuni[[#This Row],[Regione]],Ripartizione_geografica[Regione],Ripartizione_geografica[Ripartizione geografica],,0)</f>
        <v>Nord-ovest</v>
      </c>
      <c r="J745" s="1">
        <f>_xlfn.XLOOKUP(Comuni[[#This Row],[Regione]],Table_0[Regione],Table_0[Totale contagiati],,0)</f>
        <v>1792955</v>
      </c>
      <c r="K745" s="1">
        <f>_xlfn.XLOOKUP(Comuni[[#This Row],[Regione]],Table_0[Regione],Table_0[Guariti],,0)</f>
        <v>1725727</v>
      </c>
      <c r="L745" s="1">
        <f>_xlfn.XLOOKUP(Comuni[[#This Row],[Regione]],Table_0[Regione],Table_0[Deceduti],,0)</f>
        <v>13899</v>
      </c>
    </row>
    <row r="746" spans="1:12" x14ac:dyDescent="0.25">
      <c r="A746" s="1" t="s">
        <v>754</v>
      </c>
      <c r="B746" s="1" t="s">
        <v>8</v>
      </c>
      <c r="C746" s="1" t="s">
        <v>738</v>
      </c>
      <c r="D746">
        <v>10569</v>
      </c>
      <c r="E746">
        <f>100*Comuni[[#This Row],[Popolazione2011]]/$D$7916</f>
        <v>1.8441117497870651E-2</v>
      </c>
      <c r="F746">
        <f>100*Comuni[[#This Row],[Popolazione2011]]/(SUMIFS($D$2:$D$7916,$B$2:$B$7916,"Piemonte"))</f>
        <v>0.24219072961074412</v>
      </c>
      <c r="G746" t="b">
        <f>IF(Comuni[[#This Row],[Popolazione2011]]&gt;300000,"MAGGIORE")</f>
        <v>0</v>
      </c>
      <c r="H746">
        <f>100*Comuni[[#This Row],[Popolazione2011]]/(SUMIFS($D$2:$D$7916,$B$2:$B$7916,"Piemonte"))</f>
        <v>0.24219072961074412</v>
      </c>
      <c r="I746" s="1" t="str">
        <f>_xlfn.XLOOKUP(Comuni[[#This Row],[Regione]],Ripartizione_geografica[Regione],Ripartizione_geografica[Ripartizione geografica],,0)</f>
        <v>Nord-ovest</v>
      </c>
      <c r="J746" s="1">
        <f>_xlfn.XLOOKUP(Comuni[[#This Row],[Regione]],Table_0[Regione],Table_0[Totale contagiati],,0)</f>
        <v>1792955</v>
      </c>
      <c r="K746" s="1">
        <f>_xlfn.XLOOKUP(Comuni[[#This Row],[Regione]],Table_0[Regione],Table_0[Guariti],,0)</f>
        <v>1725727</v>
      </c>
      <c r="L746" s="1">
        <f>_xlfn.XLOOKUP(Comuni[[#This Row],[Regione]],Table_0[Regione],Table_0[Deceduti],,0)</f>
        <v>13899</v>
      </c>
    </row>
    <row r="747" spans="1:12" x14ac:dyDescent="0.25">
      <c r="A747" s="1" t="s">
        <v>755</v>
      </c>
      <c r="B747" s="1" t="s">
        <v>8</v>
      </c>
      <c r="C747" s="1" t="s">
        <v>738</v>
      </c>
      <c r="D747">
        <v>1023</v>
      </c>
      <c r="E747">
        <f>100*Comuni[[#This Row],[Popolazione2011]]/$D$7916</f>
        <v>1.7849619831887291E-3</v>
      </c>
      <c r="F747">
        <f>100*Comuni[[#This Row],[Popolazione2011]]/(SUMIFS($D$2:$D$7916,$B$2:$B$7916,"Piemonte"))</f>
        <v>2.3442247742623826E-2</v>
      </c>
      <c r="G747" t="b">
        <f>IF(Comuni[[#This Row],[Popolazione2011]]&gt;300000,"MAGGIORE")</f>
        <v>0</v>
      </c>
      <c r="H747">
        <f>100*Comuni[[#This Row],[Popolazione2011]]/(SUMIFS($D$2:$D$7916,$B$2:$B$7916,"Piemonte"))</f>
        <v>2.3442247742623826E-2</v>
      </c>
      <c r="I747" s="1" t="str">
        <f>_xlfn.XLOOKUP(Comuni[[#This Row],[Regione]],Ripartizione_geografica[Regione],Ripartizione_geografica[Ripartizione geografica],,0)</f>
        <v>Nord-ovest</v>
      </c>
      <c r="J747" s="1">
        <f>_xlfn.XLOOKUP(Comuni[[#This Row],[Regione]],Table_0[Regione],Table_0[Totale contagiati],,0)</f>
        <v>1792955</v>
      </c>
      <c r="K747" s="1">
        <f>_xlfn.XLOOKUP(Comuni[[#This Row],[Regione]],Table_0[Regione],Table_0[Guariti],,0)</f>
        <v>1725727</v>
      </c>
      <c r="L747" s="1">
        <f>_xlfn.XLOOKUP(Comuni[[#This Row],[Regione]],Table_0[Regione],Table_0[Deceduti],,0)</f>
        <v>13899</v>
      </c>
    </row>
    <row r="748" spans="1:12" x14ac:dyDescent="0.25">
      <c r="A748" s="1" t="s">
        <v>756</v>
      </c>
      <c r="B748" s="1" t="s">
        <v>8</v>
      </c>
      <c r="C748" s="1" t="s">
        <v>738</v>
      </c>
      <c r="D748">
        <v>300</v>
      </c>
      <c r="E748">
        <f>100*Comuni[[#This Row],[Popolazione2011]]/$D$7916</f>
        <v>5.2344926193217858E-4</v>
      </c>
      <c r="F748">
        <f>100*Comuni[[#This Row],[Popolazione2011]]/(SUMIFS($D$2:$D$7916,$B$2:$B$7916,"Piemonte"))</f>
        <v>6.8745594553149053E-3</v>
      </c>
      <c r="G748" t="b">
        <f>IF(Comuni[[#This Row],[Popolazione2011]]&gt;300000,"MAGGIORE")</f>
        <v>0</v>
      </c>
      <c r="H748">
        <f>100*Comuni[[#This Row],[Popolazione2011]]/(SUMIFS($D$2:$D$7916,$B$2:$B$7916,"Piemonte"))</f>
        <v>6.8745594553149053E-3</v>
      </c>
      <c r="I748" s="1" t="str">
        <f>_xlfn.XLOOKUP(Comuni[[#This Row],[Regione]],Ripartizione_geografica[Regione],Ripartizione_geografica[Ripartizione geografica],,0)</f>
        <v>Nord-ovest</v>
      </c>
      <c r="J748" s="1">
        <f>_xlfn.XLOOKUP(Comuni[[#This Row],[Regione]],Table_0[Regione],Table_0[Totale contagiati],,0)</f>
        <v>1792955</v>
      </c>
      <c r="K748" s="1">
        <f>_xlfn.XLOOKUP(Comuni[[#This Row],[Regione]],Table_0[Regione],Table_0[Guariti],,0)</f>
        <v>1725727</v>
      </c>
      <c r="L748" s="1">
        <f>_xlfn.XLOOKUP(Comuni[[#This Row],[Regione]],Table_0[Regione],Table_0[Deceduti],,0)</f>
        <v>13899</v>
      </c>
    </row>
    <row r="749" spans="1:12" x14ac:dyDescent="0.25">
      <c r="A749" s="1" t="s">
        <v>757</v>
      </c>
      <c r="B749" s="1" t="s">
        <v>8</v>
      </c>
      <c r="C749" s="1" t="s">
        <v>738</v>
      </c>
      <c r="D749">
        <v>657</v>
      </c>
      <c r="E749">
        <f>100*Comuni[[#This Row],[Popolazione2011]]/$D$7916</f>
        <v>1.1463538836314711E-3</v>
      </c>
      <c r="F749">
        <f>100*Comuni[[#This Row],[Popolazione2011]]/(SUMIFS($D$2:$D$7916,$B$2:$B$7916,"Piemonte"))</f>
        <v>1.5055285207139642E-2</v>
      </c>
      <c r="G749" t="b">
        <f>IF(Comuni[[#This Row],[Popolazione2011]]&gt;300000,"MAGGIORE")</f>
        <v>0</v>
      </c>
      <c r="H749">
        <f>100*Comuni[[#This Row],[Popolazione2011]]/(SUMIFS($D$2:$D$7916,$B$2:$B$7916,"Piemonte"))</f>
        <v>1.5055285207139642E-2</v>
      </c>
      <c r="I749" s="1" t="str">
        <f>_xlfn.XLOOKUP(Comuni[[#This Row],[Regione]],Ripartizione_geografica[Regione],Ripartizione_geografica[Ripartizione geografica],,0)</f>
        <v>Nord-ovest</v>
      </c>
      <c r="J749" s="1">
        <f>_xlfn.XLOOKUP(Comuni[[#This Row],[Regione]],Table_0[Regione],Table_0[Totale contagiati],,0)</f>
        <v>1792955</v>
      </c>
      <c r="K749" s="1">
        <f>_xlfn.XLOOKUP(Comuni[[#This Row],[Regione]],Table_0[Regione],Table_0[Guariti],,0)</f>
        <v>1725727</v>
      </c>
      <c r="L749" s="1">
        <f>_xlfn.XLOOKUP(Comuni[[#This Row],[Regione]],Table_0[Regione],Table_0[Deceduti],,0)</f>
        <v>13899</v>
      </c>
    </row>
    <row r="750" spans="1:12" x14ac:dyDescent="0.25">
      <c r="A750" s="1" t="s">
        <v>758</v>
      </c>
      <c r="B750" s="1" t="s">
        <v>8</v>
      </c>
      <c r="C750" s="1" t="s">
        <v>738</v>
      </c>
      <c r="D750">
        <v>590</v>
      </c>
      <c r="E750">
        <f>100*Comuni[[#This Row],[Popolazione2011]]/$D$7916</f>
        <v>1.0294502151332846E-3</v>
      </c>
      <c r="F750">
        <f>100*Comuni[[#This Row],[Popolazione2011]]/(SUMIFS($D$2:$D$7916,$B$2:$B$7916,"Piemonte"))</f>
        <v>1.351996692878598E-2</v>
      </c>
      <c r="G750" t="b">
        <f>IF(Comuni[[#This Row],[Popolazione2011]]&gt;300000,"MAGGIORE")</f>
        <v>0</v>
      </c>
      <c r="H750">
        <f>100*Comuni[[#This Row],[Popolazione2011]]/(SUMIFS($D$2:$D$7916,$B$2:$B$7916,"Piemonte"))</f>
        <v>1.351996692878598E-2</v>
      </c>
      <c r="I750" s="1" t="str">
        <f>_xlfn.XLOOKUP(Comuni[[#This Row],[Regione]],Ripartizione_geografica[Regione],Ripartizione_geografica[Ripartizione geografica],,0)</f>
        <v>Nord-ovest</v>
      </c>
      <c r="J750" s="1">
        <f>_xlfn.XLOOKUP(Comuni[[#This Row],[Regione]],Table_0[Regione],Table_0[Totale contagiati],,0)</f>
        <v>1792955</v>
      </c>
      <c r="K750" s="1">
        <f>_xlfn.XLOOKUP(Comuni[[#This Row],[Regione]],Table_0[Regione],Table_0[Guariti],,0)</f>
        <v>1725727</v>
      </c>
      <c r="L750" s="1">
        <f>_xlfn.XLOOKUP(Comuni[[#This Row],[Regione]],Table_0[Regione],Table_0[Deceduti],,0)</f>
        <v>13899</v>
      </c>
    </row>
    <row r="751" spans="1:12" x14ac:dyDescent="0.25">
      <c r="A751" s="1" t="s">
        <v>759</v>
      </c>
      <c r="B751" s="1" t="s">
        <v>8</v>
      </c>
      <c r="C751" s="1" t="s">
        <v>738</v>
      </c>
      <c r="D751">
        <v>3784</v>
      </c>
      <c r="E751">
        <f>100*Comuni[[#This Row],[Popolazione2011]]/$D$7916</f>
        <v>6.6024400238378798E-3</v>
      </c>
      <c r="F751">
        <f>100*Comuni[[#This Row],[Popolazione2011]]/(SUMIFS($D$2:$D$7916,$B$2:$B$7916,"Piemonte"))</f>
        <v>8.6711109929705335E-2</v>
      </c>
      <c r="G751" t="b">
        <f>IF(Comuni[[#This Row],[Popolazione2011]]&gt;300000,"MAGGIORE")</f>
        <v>0</v>
      </c>
      <c r="H751">
        <f>100*Comuni[[#This Row],[Popolazione2011]]/(SUMIFS($D$2:$D$7916,$B$2:$B$7916,"Piemonte"))</f>
        <v>8.6711109929705335E-2</v>
      </c>
      <c r="I751" s="1" t="str">
        <f>_xlfn.XLOOKUP(Comuni[[#This Row],[Regione]],Ripartizione_geografica[Regione],Ripartizione_geografica[Ripartizione geografica],,0)</f>
        <v>Nord-ovest</v>
      </c>
      <c r="J751" s="1">
        <f>_xlfn.XLOOKUP(Comuni[[#This Row],[Regione]],Table_0[Regione],Table_0[Totale contagiati],,0)</f>
        <v>1792955</v>
      </c>
      <c r="K751" s="1">
        <f>_xlfn.XLOOKUP(Comuni[[#This Row],[Regione]],Table_0[Regione],Table_0[Guariti],,0)</f>
        <v>1725727</v>
      </c>
      <c r="L751" s="1">
        <f>_xlfn.XLOOKUP(Comuni[[#This Row],[Regione]],Table_0[Regione],Table_0[Deceduti],,0)</f>
        <v>13899</v>
      </c>
    </row>
    <row r="752" spans="1:12" x14ac:dyDescent="0.25">
      <c r="A752" s="1" t="s">
        <v>760</v>
      </c>
      <c r="B752" s="1" t="s">
        <v>8</v>
      </c>
      <c r="C752" s="1" t="s">
        <v>738</v>
      </c>
      <c r="D752">
        <v>1271</v>
      </c>
      <c r="E752">
        <f>100*Comuni[[#This Row],[Popolazione2011]]/$D$7916</f>
        <v>2.2176800397193299E-3</v>
      </c>
      <c r="F752">
        <f>100*Comuni[[#This Row],[Popolazione2011]]/(SUMIFS($D$2:$D$7916,$B$2:$B$7916,"Piemonte"))</f>
        <v>2.9125216892350814E-2</v>
      </c>
      <c r="G752" t="b">
        <f>IF(Comuni[[#This Row],[Popolazione2011]]&gt;300000,"MAGGIORE")</f>
        <v>0</v>
      </c>
      <c r="H752">
        <f>100*Comuni[[#This Row],[Popolazione2011]]/(SUMIFS($D$2:$D$7916,$B$2:$B$7916,"Piemonte"))</f>
        <v>2.9125216892350814E-2</v>
      </c>
      <c r="I752" s="1" t="str">
        <f>_xlfn.XLOOKUP(Comuni[[#This Row],[Regione]],Ripartizione_geografica[Regione],Ripartizione_geografica[Ripartizione geografica],,0)</f>
        <v>Nord-ovest</v>
      </c>
      <c r="J752" s="1">
        <f>_xlfn.XLOOKUP(Comuni[[#This Row],[Regione]],Table_0[Regione],Table_0[Totale contagiati],,0)</f>
        <v>1792955</v>
      </c>
      <c r="K752" s="1">
        <f>_xlfn.XLOOKUP(Comuni[[#This Row],[Regione]],Table_0[Regione],Table_0[Guariti],,0)</f>
        <v>1725727</v>
      </c>
      <c r="L752" s="1">
        <f>_xlfn.XLOOKUP(Comuni[[#This Row],[Regione]],Table_0[Regione],Table_0[Deceduti],,0)</f>
        <v>13899</v>
      </c>
    </row>
    <row r="753" spans="1:12" x14ac:dyDescent="0.25">
      <c r="A753" s="1" t="s">
        <v>761</v>
      </c>
      <c r="B753" s="1" t="s">
        <v>8</v>
      </c>
      <c r="C753" s="1" t="s">
        <v>738</v>
      </c>
      <c r="D753">
        <v>614</v>
      </c>
      <c r="E753">
        <f>100*Comuni[[#This Row],[Popolazione2011]]/$D$7916</f>
        <v>1.0713261560878588E-3</v>
      </c>
      <c r="F753">
        <f>100*Comuni[[#This Row],[Popolazione2011]]/(SUMIFS($D$2:$D$7916,$B$2:$B$7916,"Piemonte"))</f>
        <v>1.4069931685211173E-2</v>
      </c>
      <c r="G753" t="b">
        <f>IF(Comuni[[#This Row],[Popolazione2011]]&gt;300000,"MAGGIORE")</f>
        <v>0</v>
      </c>
      <c r="H753">
        <f>100*Comuni[[#This Row],[Popolazione2011]]/(SUMIFS($D$2:$D$7916,$B$2:$B$7916,"Piemonte"))</f>
        <v>1.4069931685211173E-2</v>
      </c>
      <c r="I753" s="1" t="str">
        <f>_xlfn.XLOOKUP(Comuni[[#This Row],[Regione]],Ripartizione_geografica[Regione],Ripartizione_geografica[Ripartizione geografica],,0)</f>
        <v>Nord-ovest</v>
      </c>
      <c r="J753" s="1">
        <f>_xlfn.XLOOKUP(Comuni[[#This Row],[Regione]],Table_0[Regione],Table_0[Totale contagiati],,0)</f>
        <v>1792955</v>
      </c>
      <c r="K753" s="1">
        <f>_xlfn.XLOOKUP(Comuni[[#This Row],[Regione]],Table_0[Regione],Table_0[Guariti],,0)</f>
        <v>1725727</v>
      </c>
      <c r="L753" s="1">
        <f>_xlfn.XLOOKUP(Comuni[[#This Row],[Regione]],Table_0[Regione],Table_0[Deceduti],,0)</f>
        <v>13899</v>
      </c>
    </row>
    <row r="754" spans="1:12" x14ac:dyDescent="0.25">
      <c r="A754" s="1" t="s">
        <v>762</v>
      </c>
      <c r="B754" s="1" t="s">
        <v>8</v>
      </c>
      <c r="C754" s="1" t="s">
        <v>738</v>
      </c>
      <c r="D754">
        <v>2750</v>
      </c>
      <c r="E754">
        <f>100*Comuni[[#This Row],[Popolazione2011]]/$D$7916</f>
        <v>4.7982849010449703E-3</v>
      </c>
      <c r="F754">
        <f>100*Comuni[[#This Row],[Popolazione2011]]/(SUMIFS($D$2:$D$7916,$B$2:$B$7916,"Piemonte"))</f>
        <v>6.3016795007053303E-2</v>
      </c>
      <c r="G754" t="b">
        <f>IF(Comuni[[#This Row],[Popolazione2011]]&gt;300000,"MAGGIORE")</f>
        <v>0</v>
      </c>
      <c r="H754">
        <f>100*Comuni[[#This Row],[Popolazione2011]]/(SUMIFS($D$2:$D$7916,$B$2:$B$7916,"Piemonte"))</f>
        <v>6.3016795007053303E-2</v>
      </c>
      <c r="I754" s="1" t="str">
        <f>_xlfn.XLOOKUP(Comuni[[#This Row],[Regione]],Ripartizione_geografica[Regione],Ripartizione_geografica[Ripartizione geografica],,0)</f>
        <v>Nord-ovest</v>
      </c>
      <c r="J754" s="1">
        <f>_xlfn.XLOOKUP(Comuni[[#This Row],[Regione]],Table_0[Regione],Table_0[Totale contagiati],,0)</f>
        <v>1792955</v>
      </c>
      <c r="K754" s="1">
        <f>_xlfn.XLOOKUP(Comuni[[#This Row],[Regione]],Table_0[Regione],Table_0[Guariti],,0)</f>
        <v>1725727</v>
      </c>
      <c r="L754" s="1">
        <f>_xlfn.XLOOKUP(Comuni[[#This Row],[Regione]],Table_0[Regione],Table_0[Deceduti],,0)</f>
        <v>13899</v>
      </c>
    </row>
    <row r="755" spans="1:12" x14ac:dyDescent="0.25">
      <c r="A755" s="1" t="s">
        <v>763</v>
      </c>
      <c r="B755" s="1" t="s">
        <v>8</v>
      </c>
      <c r="C755" s="1" t="s">
        <v>738</v>
      </c>
      <c r="D755">
        <v>302</v>
      </c>
      <c r="E755">
        <f>100*Comuni[[#This Row],[Popolazione2011]]/$D$7916</f>
        <v>5.2693892367839312E-4</v>
      </c>
      <c r="F755">
        <f>100*Comuni[[#This Row],[Popolazione2011]]/(SUMIFS($D$2:$D$7916,$B$2:$B$7916,"Piemonte"))</f>
        <v>6.9203898516836714E-3</v>
      </c>
      <c r="G755" t="b">
        <f>IF(Comuni[[#This Row],[Popolazione2011]]&gt;300000,"MAGGIORE")</f>
        <v>0</v>
      </c>
      <c r="H755">
        <f>100*Comuni[[#This Row],[Popolazione2011]]/(SUMIFS($D$2:$D$7916,$B$2:$B$7916,"Piemonte"))</f>
        <v>6.9203898516836714E-3</v>
      </c>
      <c r="I755" s="1" t="str">
        <f>_xlfn.XLOOKUP(Comuni[[#This Row],[Regione]],Ripartizione_geografica[Regione],Ripartizione_geografica[Ripartizione geografica],,0)</f>
        <v>Nord-ovest</v>
      </c>
      <c r="J755" s="1">
        <f>_xlfn.XLOOKUP(Comuni[[#This Row],[Regione]],Table_0[Regione],Table_0[Totale contagiati],,0)</f>
        <v>1792955</v>
      </c>
      <c r="K755" s="1">
        <f>_xlfn.XLOOKUP(Comuni[[#This Row],[Regione]],Table_0[Regione],Table_0[Guariti],,0)</f>
        <v>1725727</v>
      </c>
      <c r="L755" s="1">
        <f>_xlfn.XLOOKUP(Comuni[[#This Row],[Regione]],Table_0[Regione],Table_0[Deceduti],,0)</f>
        <v>13899</v>
      </c>
    </row>
    <row r="756" spans="1:12" x14ac:dyDescent="0.25">
      <c r="A756" s="1" t="s">
        <v>764</v>
      </c>
      <c r="B756" s="1" t="s">
        <v>8</v>
      </c>
      <c r="C756" s="1" t="s">
        <v>738</v>
      </c>
      <c r="D756">
        <v>184</v>
      </c>
      <c r="E756">
        <f>100*Comuni[[#This Row],[Popolazione2011]]/$D$7916</f>
        <v>3.2104888065173621E-4</v>
      </c>
      <c r="F756">
        <f>100*Comuni[[#This Row],[Popolazione2011]]/(SUMIFS($D$2:$D$7916,$B$2:$B$7916,"Piemonte"))</f>
        <v>4.2163964659264752E-3</v>
      </c>
      <c r="G756" t="b">
        <f>IF(Comuni[[#This Row],[Popolazione2011]]&gt;300000,"MAGGIORE")</f>
        <v>0</v>
      </c>
      <c r="H756">
        <f>100*Comuni[[#This Row],[Popolazione2011]]/(SUMIFS($D$2:$D$7916,$B$2:$B$7916,"Piemonte"))</f>
        <v>4.2163964659264752E-3</v>
      </c>
      <c r="I756" s="1" t="str">
        <f>_xlfn.XLOOKUP(Comuni[[#This Row],[Regione]],Ripartizione_geografica[Regione],Ripartizione_geografica[Ripartizione geografica],,0)</f>
        <v>Nord-ovest</v>
      </c>
      <c r="J756" s="1">
        <f>_xlfn.XLOOKUP(Comuni[[#This Row],[Regione]],Table_0[Regione],Table_0[Totale contagiati],,0)</f>
        <v>1792955</v>
      </c>
      <c r="K756" s="1">
        <f>_xlfn.XLOOKUP(Comuni[[#This Row],[Regione]],Table_0[Regione],Table_0[Guariti],,0)</f>
        <v>1725727</v>
      </c>
      <c r="L756" s="1">
        <f>_xlfn.XLOOKUP(Comuni[[#This Row],[Regione]],Table_0[Regione],Table_0[Deceduti],,0)</f>
        <v>13899</v>
      </c>
    </row>
    <row r="757" spans="1:12" x14ac:dyDescent="0.25">
      <c r="A757" s="1" t="s">
        <v>765</v>
      </c>
      <c r="B757" s="1" t="s">
        <v>8</v>
      </c>
      <c r="C757" s="1" t="s">
        <v>738</v>
      </c>
      <c r="D757">
        <v>1928</v>
      </c>
      <c r="E757">
        <f>100*Comuni[[#This Row],[Popolazione2011]]/$D$7916</f>
        <v>3.364033923350801E-3</v>
      </c>
      <c r="F757">
        <f>100*Comuni[[#This Row],[Popolazione2011]]/(SUMIFS($D$2:$D$7916,$B$2:$B$7916,"Piemonte"))</f>
        <v>4.4180502099490461E-2</v>
      </c>
      <c r="G757" t="b">
        <f>IF(Comuni[[#This Row],[Popolazione2011]]&gt;300000,"MAGGIORE")</f>
        <v>0</v>
      </c>
      <c r="H757">
        <f>100*Comuni[[#This Row],[Popolazione2011]]/(SUMIFS($D$2:$D$7916,$B$2:$B$7916,"Piemonte"))</f>
        <v>4.4180502099490461E-2</v>
      </c>
      <c r="I757" s="1" t="str">
        <f>_xlfn.XLOOKUP(Comuni[[#This Row],[Regione]],Ripartizione_geografica[Regione],Ripartizione_geografica[Ripartizione geografica],,0)</f>
        <v>Nord-ovest</v>
      </c>
      <c r="J757" s="1">
        <f>_xlfn.XLOOKUP(Comuni[[#This Row],[Regione]],Table_0[Regione],Table_0[Totale contagiati],,0)</f>
        <v>1792955</v>
      </c>
      <c r="K757" s="1">
        <f>_xlfn.XLOOKUP(Comuni[[#This Row],[Regione]],Table_0[Regione],Table_0[Guariti],,0)</f>
        <v>1725727</v>
      </c>
      <c r="L757" s="1">
        <f>_xlfn.XLOOKUP(Comuni[[#This Row],[Regione]],Table_0[Regione],Table_0[Deceduti],,0)</f>
        <v>13899</v>
      </c>
    </row>
    <row r="758" spans="1:12" x14ac:dyDescent="0.25">
      <c r="A758" s="1" t="s">
        <v>766</v>
      </c>
      <c r="B758" s="1" t="s">
        <v>8</v>
      </c>
      <c r="C758" s="1" t="s">
        <v>738</v>
      </c>
      <c r="D758">
        <v>895</v>
      </c>
      <c r="E758">
        <f>100*Comuni[[#This Row],[Popolazione2011]]/$D$7916</f>
        <v>1.5616236314309995E-3</v>
      </c>
      <c r="F758">
        <f>100*Comuni[[#This Row],[Popolazione2011]]/(SUMIFS($D$2:$D$7916,$B$2:$B$7916,"Piemonte"))</f>
        <v>2.0509102375022802E-2</v>
      </c>
      <c r="G758" t="b">
        <f>IF(Comuni[[#This Row],[Popolazione2011]]&gt;300000,"MAGGIORE")</f>
        <v>0</v>
      </c>
      <c r="H758">
        <f>100*Comuni[[#This Row],[Popolazione2011]]/(SUMIFS($D$2:$D$7916,$B$2:$B$7916,"Piemonte"))</f>
        <v>2.0509102375022802E-2</v>
      </c>
      <c r="I758" s="1" t="str">
        <f>_xlfn.XLOOKUP(Comuni[[#This Row],[Regione]],Ripartizione_geografica[Regione],Ripartizione_geografica[Ripartizione geografica],,0)</f>
        <v>Nord-ovest</v>
      </c>
      <c r="J758" s="1">
        <f>_xlfn.XLOOKUP(Comuni[[#This Row],[Regione]],Table_0[Regione],Table_0[Totale contagiati],,0)</f>
        <v>1792955</v>
      </c>
      <c r="K758" s="1">
        <f>_xlfn.XLOOKUP(Comuni[[#This Row],[Regione]],Table_0[Regione],Table_0[Guariti],,0)</f>
        <v>1725727</v>
      </c>
      <c r="L758" s="1">
        <f>_xlfn.XLOOKUP(Comuni[[#This Row],[Regione]],Table_0[Regione],Table_0[Deceduti],,0)</f>
        <v>13899</v>
      </c>
    </row>
    <row r="759" spans="1:12" x14ac:dyDescent="0.25">
      <c r="A759" s="1" t="s">
        <v>767</v>
      </c>
      <c r="B759" s="1" t="s">
        <v>8</v>
      </c>
      <c r="C759" s="1" t="s">
        <v>738</v>
      </c>
      <c r="D759">
        <v>765</v>
      </c>
      <c r="E759">
        <f>100*Comuni[[#This Row],[Popolazione2011]]/$D$7916</f>
        <v>1.3347956179270554E-3</v>
      </c>
      <c r="F759">
        <f>100*Comuni[[#This Row],[Popolazione2011]]/(SUMIFS($D$2:$D$7916,$B$2:$B$7916,"Piemonte"))</f>
        <v>1.7530126611053007E-2</v>
      </c>
      <c r="G759" t="b">
        <f>IF(Comuni[[#This Row],[Popolazione2011]]&gt;300000,"MAGGIORE")</f>
        <v>0</v>
      </c>
      <c r="H759">
        <f>100*Comuni[[#This Row],[Popolazione2011]]/(SUMIFS($D$2:$D$7916,$B$2:$B$7916,"Piemonte"))</f>
        <v>1.7530126611053007E-2</v>
      </c>
      <c r="I759" s="1" t="str">
        <f>_xlfn.XLOOKUP(Comuni[[#This Row],[Regione]],Ripartizione_geografica[Regione],Ripartizione_geografica[Ripartizione geografica],,0)</f>
        <v>Nord-ovest</v>
      </c>
      <c r="J759" s="1">
        <f>_xlfn.XLOOKUP(Comuni[[#This Row],[Regione]],Table_0[Regione],Table_0[Totale contagiati],,0)</f>
        <v>1792955</v>
      </c>
      <c r="K759" s="1">
        <f>_xlfn.XLOOKUP(Comuni[[#This Row],[Regione]],Table_0[Regione],Table_0[Guariti],,0)</f>
        <v>1725727</v>
      </c>
      <c r="L759" s="1">
        <f>_xlfn.XLOOKUP(Comuni[[#This Row],[Regione]],Table_0[Regione],Table_0[Deceduti],,0)</f>
        <v>13899</v>
      </c>
    </row>
    <row r="760" spans="1:12" x14ac:dyDescent="0.25">
      <c r="A760" s="1" t="s">
        <v>768</v>
      </c>
      <c r="B760" s="1" t="s">
        <v>8</v>
      </c>
      <c r="C760" s="1" t="s">
        <v>738</v>
      </c>
      <c r="D760">
        <v>3260</v>
      </c>
      <c r="E760">
        <f>100*Comuni[[#This Row],[Popolazione2011]]/$D$7916</f>
        <v>5.6881486463296743E-3</v>
      </c>
      <c r="F760">
        <f>100*Comuni[[#This Row],[Popolazione2011]]/(SUMIFS($D$2:$D$7916,$B$2:$B$7916,"Piemonte"))</f>
        <v>7.4703546081088631E-2</v>
      </c>
      <c r="G760" t="b">
        <f>IF(Comuni[[#This Row],[Popolazione2011]]&gt;300000,"MAGGIORE")</f>
        <v>0</v>
      </c>
      <c r="H760">
        <f>100*Comuni[[#This Row],[Popolazione2011]]/(SUMIFS($D$2:$D$7916,$B$2:$B$7916,"Piemonte"))</f>
        <v>7.4703546081088631E-2</v>
      </c>
      <c r="I760" s="1" t="str">
        <f>_xlfn.XLOOKUP(Comuni[[#This Row],[Regione]],Ripartizione_geografica[Regione],Ripartizione_geografica[Ripartizione geografica],,0)</f>
        <v>Nord-ovest</v>
      </c>
      <c r="J760" s="1">
        <f>_xlfn.XLOOKUP(Comuni[[#This Row],[Regione]],Table_0[Regione],Table_0[Totale contagiati],,0)</f>
        <v>1792955</v>
      </c>
      <c r="K760" s="1">
        <f>_xlfn.XLOOKUP(Comuni[[#This Row],[Regione]],Table_0[Regione],Table_0[Guariti],,0)</f>
        <v>1725727</v>
      </c>
      <c r="L760" s="1">
        <f>_xlfn.XLOOKUP(Comuni[[#This Row],[Regione]],Table_0[Regione],Table_0[Deceduti],,0)</f>
        <v>13899</v>
      </c>
    </row>
    <row r="761" spans="1:12" x14ac:dyDescent="0.25">
      <c r="A761" s="1" t="s">
        <v>769</v>
      </c>
      <c r="B761" s="1" t="s">
        <v>8</v>
      </c>
      <c r="C761" s="1" t="s">
        <v>738</v>
      </c>
      <c r="D761">
        <v>396</v>
      </c>
      <c r="E761">
        <f>100*Comuni[[#This Row],[Popolazione2011]]/$D$7916</f>
        <v>6.9095302575047576E-4</v>
      </c>
      <c r="F761">
        <f>100*Comuni[[#This Row],[Popolazione2011]]/(SUMIFS($D$2:$D$7916,$B$2:$B$7916,"Piemonte"))</f>
        <v>9.0744184810156742E-3</v>
      </c>
      <c r="G761" t="b">
        <f>IF(Comuni[[#This Row],[Popolazione2011]]&gt;300000,"MAGGIORE")</f>
        <v>0</v>
      </c>
      <c r="H761">
        <f>100*Comuni[[#This Row],[Popolazione2011]]/(SUMIFS($D$2:$D$7916,$B$2:$B$7916,"Piemonte"))</f>
        <v>9.0744184810156742E-3</v>
      </c>
      <c r="I761" s="1" t="str">
        <f>_xlfn.XLOOKUP(Comuni[[#This Row],[Regione]],Ripartizione_geografica[Regione],Ripartizione_geografica[Ripartizione geografica],,0)</f>
        <v>Nord-ovest</v>
      </c>
      <c r="J761" s="1">
        <f>_xlfn.XLOOKUP(Comuni[[#This Row],[Regione]],Table_0[Regione],Table_0[Totale contagiati],,0)</f>
        <v>1792955</v>
      </c>
      <c r="K761" s="1">
        <f>_xlfn.XLOOKUP(Comuni[[#This Row],[Regione]],Table_0[Regione],Table_0[Guariti],,0)</f>
        <v>1725727</v>
      </c>
      <c r="L761" s="1">
        <f>_xlfn.XLOOKUP(Comuni[[#This Row],[Regione]],Table_0[Regione],Table_0[Deceduti],,0)</f>
        <v>13899</v>
      </c>
    </row>
    <row r="762" spans="1:12" x14ac:dyDescent="0.25">
      <c r="A762" s="1" t="s">
        <v>770</v>
      </c>
      <c r="B762" s="1" t="s">
        <v>8</v>
      </c>
      <c r="C762" s="1" t="s">
        <v>738</v>
      </c>
      <c r="D762">
        <v>714</v>
      </c>
      <c r="E762">
        <f>100*Comuni[[#This Row],[Popolazione2011]]/$D$7916</f>
        <v>1.245809243398585E-3</v>
      </c>
      <c r="F762">
        <f>100*Comuni[[#This Row],[Popolazione2011]]/(SUMIFS($D$2:$D$7916,$B$2:$B$7916,"Piemonte"))</f>
        <v>1.6361451503649475E-2</v>
      </c>
      <c r="G762" t="b">
        <f>IF(Comuni[[#This Row],[Popolazione2011]]&gt;300000,"MAGGIORE")</f>
        <v>0</v>
      </c>
      <c r="H762">
        <f>100*Comuni[[#This Row],[Popolazione2011]]/(SUMIFS($D$2:$D$7916,$B$2:$B$7916,"Piemonte"))</f>
        <v>1.6361451503649475E-2</v>
      </c>
      <c r="I762" s="1" t="str">
        <f>_xlfn.XLOOKUP(Comuni[[#This Row],[Regione]],Ripartizione_geografica[Regione],Ripartizione_geografica[Ripartizione geografica],,0)</f>
        <v>Nord-ovest</v>
      </c>
      <c r="J762" s="1">
        <f>_xlfn.XLOOKUP(Comuni[[#This Row],[Regione]],Table_0[Regione],Table_0[Totale contagiati],,0)</f>
        <v>1792955</v>
      </c>
      <c r="K762" s="1">
        <f>_xlfn.XLOOKUP(Comuni[[#This Row],[Regione]],Table_0[Regione],Table_0[Guariti],,0)</f>
        <v>1725727</v>
      </c>
      <c r="L762" s="1">
        <f>_xlfn.XLOOKUP(Comuni[[#This Row],[Regione]],Table_0[Regione],Table_0[Deceduti],,0)</f>
        <v>13899</v>
      </c>
    </row>
    <row r="763" spans="1:12" x14ac:dyDescent="0.25">
      <c r="A763" s="1" t="s">
        <v>771</v>
      </c>
      <c r="B763" s="1" t="s">
        <v>8</v>
      </c>
      <c r="C763" s="1" t="s">
        <v>738</v>
      </c>
      <c r="D763">
        <v>480</v>
      </c>
      <c r="E763">
        <f>100*Comuni[[#This Row],[Popolazione2011]]/$D$7916</f>
        <v>8.375188190914857E-4</v>
      </c>
      <c r="F763">
        <f>100*Comuni[[#This Row],[Popolazione2011]]/(SUMIFS($D$2:$D$7916,$B$2:$B$7916,"Piemonte"))</f>
        <v>1.0999295128503849E-2</v>
      </c>
      <c r="G763" t="b">
        <f>IF(Comuni[[#This Row],[Popolazione2011]]&gt;300000,"MAGGIORE")</f>
        <v>0</v>
      </c>
      <c r="H763">
        <f>100*Comuni[[#This Row],[Popolazione2011]]/(SUMIFS($D$2:$D$7916,$B$2:$B$7916,"Piemonte"))</f>
        <v>1.0999295128503849E-2</v>
      </c>
      <c r="I763" s="1" t="str">
        <f>_xlfn.XLOOKUP(Comuni[[#This Row],[Regione]],Ripartizione_geografica[Regione],Ripartizione_geografica[Ripartizione geografica],,0)</f>
        <v>Nord-ovest</v>
      </c>
      <c r="J763" s="1">
        <f>_xlfn.XLOOKUP(Comuni[[#This Row],[Regione]],Table_0[Regione],Table_0[Totale contagiati],,0)</f>
        <v>1792955</v>
      </c>
      <c r="K763" s="1">
        <f>_xlfn.XLOOKUP(Comuni[[#This Row],[Regione]],Table_0[Regione],Table_0[Guariti],,0)</f>
        <v>1725727</v>
      </c>
      <c r="L763" s="1">
        <f>_xlfn.XLOOKUP(Comuni[[#This Row],[Regione]],Table_0[Regione],Table_0[Deceduti],,0)</f>
        <v>13899</v>
      </c>
    </row>
    <row r="764" spans="1:12" x14ac:dyDescent="0.25">
      <c r="A764" s="1" t="s">
        <v>772</v>
      </c>
      <c r="B764" s="1" t="s">
        <v>8</v>
      </c>
      <c r="C764" s="1" t="s">
        <v>738</v>
      </c>
      <c r="D764">
        <v>220</v>
      </c>
      <c r="E764">
        <f>100*Comuni[[#This Row],[Popolazione2011]]/$D$7916</f>
        <v>3.8386279208359766E-4</v>
      </c>
      <c r="F764">
        <f>100*Comuni[[#This Row],[Popolazione2011]]/(SUMIFS($D$2:$D$7916,$B$2:$B$7916,"Piemonte"))</f>
        <v>5.0413436005642635E-3</v>
      </c>
      <c r="G764" t="b">
        <f>IF(Comuni[[#This Row],[Popolazione2011]]&gt;300000,"MAGGIORE")</f>
        <v>0</v>
      </c>
      <c r="H764">
        <f>100*Comuni[[#This Row],[Popolazione2011]]/(SUMIFS($D$2:$D$7916,$B$2:$B$7916,"Piemonte"))</f>
        <v>5.0413436005642635E-3</v>
      </c>
      <c r="I764" s="1" t="str">
        <f>_xlfn.XLOOKUP(Comuni[[#This Row],[Regione]],Ripartizione_geografica[Regione],Ripartizione_geografica[Ripartizione geografica],,0)</f>
        <v>Nord-ovest</v>
      </c>
      <c r="J764" s="1">
        <f>_xlfn.XLOOKUP(Comuni[[#This Row],[Regione]],Table_0[Regione],Table_0[Totale contagiati],,0)</f>
        <v>1792955</v>
      </c>
      <c r="K764" s="1">
        <f>_xlfn.XLOOKUP(Comuni[[#This Row],[Regione]],Table_0[Regione],Table_0[Guariti],,0)</f>
        <v>1725727</v>
      </c>
      <c r="L764" s="1">
        <f>_xlfn.XLOOKUP(Comuni[[#This Row],[Regione]],Table_0[Regione],Table_0[Deceduti],,0)</f>
        <v>13899</v>
      </c>
    </row>
    <row r="765" spans="1:12" x14ac:dyDescent="0.25">
      <c r="A765" s="1" t="s">
        <v>773</v>
      </c>
      <c r="B765" s="1" t="s">
        <v>8</v>
      </c>
      <c r="C765" s="1" t="s">
        <v>738</v>
      </c>
      <c r="D765">
        <v>670</v>
      </c>
      <c r="E765">
        <f>100*Comuni[[#This Row],[Popolazione2011]]/$D$7916</f>
        <v>1.1690366849818655E-3</v>
      </c>
      <c r="F765">
        <f>100*Comuni[[#This Row],[Popolazione2011]]/(SUMIFS($D$2:$D$7916,$B$2:$B$7916,"Piemonte"))</f>
        <v>1.5353182783536621E-2</v>
      </c>
      <c r="G765" t="b">
        <f>IF(Comuni[[#This Row],[Popolazione2011]]&gt;300000,"MAGGIORE")</f>
        <v>0</v>
      </c>
      <c r="H765">
        <f>100*Comuni[[#This Row],[Popolazione2011]]/(SUMIFS($D$2:$D$7916,$B$2:$B$7916,"Piemonte"))</f>
        <v>1.5353182783536621E-2</v>
      </c>
      <c r="I765" s="1" t="str">
        <f>_xlfn.XLOOKUP(Comuni[[#This Row],[Regione]],Ripartizione_geografica[Regione],Ripartizione_geografica[Ripartizione geografica],,0)</f>
        <v>Nord-ovest</v>
      </c>
      <c r="J765" s="1">
        <f>_xlfn.XLOOKUP(Comuni[[#This Row],[Regione]],Table_0[Regione],Table_0[Totale contagiati],,0)</f>
        <v>1792955</v>
      </c>
      <c r="K765" s="1">
        <f>_xlfn.XLOOKUP(Comuni[[#This Row],[Regione]],Table_0[Regione],Table_0[Guariti],,0)</f>
        <v>1725727</v>
      </c>
      <c r="L765" s="1">
        <f>_xlfn.XLOOKUP(Comuni[[#This Row],[Regione]],Table_0[Regione],Table_0[Deceduti],,0)</f>
        <v>13899</v>
      </c>
    </row>
    <row r="766" spans="1:12" x14ac:dyDescent="0.25">
      <c r="A766" s="1" t="s">
        <v>774</v>
      </c>
      <c r="B766" s="1" t="s">
        <v>8</v>
      </c>
      <c r="C766" s="1" t="s">
        <v>738</v>
      </c>
      <c r="D766">
        <v>420</v>
      </c>
      <c r="E766">
        <f>100*Comuni[[#This Row],[Popolazione2011]]/$D$7916</f>
        <v>7.3282896670505003E-4</v>
      </c>
      <c r="F766">
        <f>100*Comuni[[#This Row],[Popolazione2011]]/(SUMIFS($D$2:$D$7916,$B$2:$B$7916,"Piemonte"))</f>
        <v>9.6243832374408676E-3</v>
      </c>
      <c r="G766" t="b">
        <f>IF(Comuni[[#This Row],[Popolazione2011]]&gt;300000,"MAGGIORE")</f>
        <v>0</v>
      </c>
      <c r="H766">
        <f>100*Comuni[[#This Row],[Popolazione2011]]/(SUMIFS($D$2:$D$7916,$B$2:$B$7916,"Piemonte"))</f>
        <v>9.6243832374408676E-3</v>
      </c>
      <c r="I766" s="1" t="str">
        <f>_xlfn.XLOOKUP(Comuni[[#This Row],[Regione]],Ripartizione_geografica[Regione],Ripartizione_geografica[Ripartizione geografica],,0)</f>
        <v>Nord-ovest</v>
      </c>
      <c r="J766" s="1">
        <f>_xlfn.XLOOKUP(Comuni[[#This Row],[Regione]],Table_0[Regione],Table_0[Totale contagiati],,0)</f>
        <v>1792955</v>
      </c>
      <c r="K766" s="1">
        <f>_xlfn.XLOOKUP(Comuni[[#This Row],[Regione]],Table_0[Regione],Table_0[Guariti],,0)</f>
        <v>1725727</v>
      </c>
      <c r="L766" s="1">
        <f>_xlfn.XLOOKUP(Comuni[[#This Row],[Regione]],Table_0[Regione],Table_0[Deceduti],,0)</f>
        <v>13899</v>
      </c>
    </row>
    <row r="767" spans="1:12" x14ac:dyDescent="0.25">
      <c r="A767" s="1" t="s">
        <v>775</v>
      </c>
      <c r="B767" s="1" t="s">
        <v>8</v>
      </c>
      <c r="C767" s="1" t="s">
        <v>738</v>
      </c>
      <c r="D767">
        <v>226</v>
      </c>
      <c r="E767">
        <f>100*Comuni[[#This Row],[Popolazione2011]]/$D$7916</f>
        <v>3.9433177732224123E-4</v>
      </c>
      <c r="F767">
        <f>100*Comuni[[#This Row],[Popolazione2011]]/(SUMIFS($D$2:$D$7916,$B$2:$B$7916,"Piemonte"))</f>
        <v>5.1788347896705618E-3</v>
      </c>
      <c r="G767" t="b">
        <f>IF(Comuni[[#This Row],[Popolazione2011]]&gt;300000,"MAGGIORE")</f>
        <v>0</v>
      </c>
      <c r="H767">
        <f>100*Comuni[[#This Row],[Popolazione2011]]/(SUMIFS($D$2:$D$7916,$B$2:$B$7916,"Piemonte"))</f>
        <v>5.1788347896705618E-3</v>
      </c>
      <c r="I767" s="1" t="str">
        <f>_xlfn.XLOOKUP(Comuni[[#This Row],[Regione]],Ripartizione_geografica[Regione],Ripartizione_geografica[Ripartizione geografica],,0)</f>
        <v>Nord-ovest</v>
      </c>
      <c r="J767" s="1">
        <f>_xlfn.XLOOKUP(Comuni[[#This Row],[Regione]],Table_0[Regione],Table_0[Totale contagiati],,0)</f>
        <v>1792955</v>
      </c>
      <c r="K767" s="1">
        <f>_xlfn.XLOOKUP(Comuni[[#This Row],[Regione]],Table_0[Regione],Table_0[Guariti],,0)</f>
        <v>1725727</v>
      </c>
      <c r="L767" s="1">
        <f>_xlfn.XLOOKUP(Comuni[[#This Row],[Regione]],Table_0[Regione],Table_0[Deceduti],,0)</f>
        <v>13899</v>
      </c>
    </row>
    <row r="768" spans="1:12" x14ac:dyDescent="0.25">
      <c r="A768" s="1" t="s">
        <v>776</v>
      </c>
      <c r="B768" s="1" t="s">
        <v>8</v>
      </c>
      <c r="C768" s="1" t="s">
        <v>738</v>
      </c>
      <c r="D768">
        <v>455</v>
      </c>
      <c r="E768">
        <f>100*Comuni[[#This Row],[Popolazione2011]]/$D$7916</f>
        <v>7.9389804726380422E-4</v>
      </c>
      <c r="F768">
        <f>100*Comuni[[#This Row],[Popolazione2011]]/(SUMIFS($D$2:$D$7916,$B$2:$B$7916,"Piemonte"))</f>
        <v>1.0426415173894274E-2</v>
      </c>
      <c r="G768" t="b">
        <f>IF(Comuni[[#This Row],[Popolazione2011]]&gt;300000,"MAGGIORE")</f>
        <v>0</v>
      </c>
      <c r="H768">
        <f>100*Comuni[[#This Row],[Popolazione2011]]/(SUMIFS($D$2:$D$7916,$B$2:$B$7916,"Piemonte"))</f>
        <v>1.0426415173894274E-2</v>
      </c>
      <c r="I768" s="1" t="str">
        <f>_xlfn.XLOOKUP(Comuni[[#This Row],[Regione]],Ripartizione_geografica[Regione],Ripartizione_geografica[Ripartizione geografica],,0)</f>
        <v>Nord-ovest</v>
      </c>
      <c r="J768" s="1">
        <f>_xlfn.XLOOKUP(Comuni[[#This Row],[Regione]],Table_0[Regione],Table_0[Totale contagiati],,0)</f>
        <v>1792955</v>
      </c>
      <c r="K768" s="1">
        <f>_xlfn.XLOOKUP(Comuni[[#This Row],[Regione]],Table_0[Regione],Table_0[Guariti],,0)</f>
        <v>1725727</v>
      </c>
      <c r="L768" s="1">
        <f>_xlfn.XLOOKUP(Comuni[[#This Row],[Regione]],Table_0[Regione],Table_0[Deceduti],,0)</f>
        <v>13899</v>
      </c>
    </row>
    <row r="769" spans="1:12" x14ac:dyDescent="0.25">
      <c r="A769" s="1" t="s">
        <v>777</v>
      </c>
      <c r="B769" s="1" t="s">
        <v>8</v>
      </c>
      <c r="C769" s="1" t="s">
        <v>738</v>
      </c>
      <c r="D769">
        <v>1286</v>
      </c>
      <c r="E769">
        <f>100*Comuni[[#This Row],[Popolazione2011]]/$D$7916</f>
        <v>2.2438525028159388E-3</v>
      </c>
      <c r="F769">
        <f>100*Comuni[[#This Row],[Popolazione2011]]/(SUMIFS($D$2:$D$7916,$B$2:$B$7916,"Piemonte"))</f>
        <v>2.9468944865116562E-2</v>
      </c>
      <c r="G769" t="b">
        <f>IF(Comuni[[#This Row],[Popolazione2011]]&gt;300000,"MAGGIORE")</f>
        <v>0</v>
      </c>
      <c r="H769">
        <f>100*Comuni[[#This Row],[Popolazione2011]]/(SUMIFS($D$2:$D$7916,$B$2:$B$7916,"Piemonte"))</f>
        <v>2.9468944865116562E-2</v>
      </c>
      <c r="I769" s="1" t="str">
        <f>_xlfn.XLOOKUP(Comuni[[#This Row],[Regione]],Ripartizione_geografica[Regione],Ripartizione_geografica[Ripartizione geografica],,0)</f>
        <v>Nord-ovest</v>
      </c>
      <c r="J769" s="1">
        <f>_xlfn.XLOOKUP(Comuni[[#This Row],[Regione]],Table_0[Regione],Table_0[Totale contagiati],,0)</f>
        <v>1792955</v>
      </c>
      <c r="K769" s="1">
        <f>_xlfn.XLOOKUP(Comuni[[#This Row],[Regione]],Table_0[Regione],Table_0[Guariti],,0)</f>
        <v>1725727</v>
      </c>
      <c r="L769" s="1">
        <f>_xlfn.XLOOKUP(Comuni[[#This Row],[Regione]],Table_0[Regione],Table_0[Deceduti],,0)</f>
        <v>13899</v>
      </c>
    </row>
    <row r="770" spans="1:12" x14ac:dyDescent="0.25">
      <c r="A770" s="1" t="s">
        <v>778</v>
      </c>
      <c r="B770" s="1" t="s">
        <v>8</v>
      </c>
      <c r="C770" s="1" t="s">
        <v>738</v>
      </c>
      <c r="D770">
        <v>316</v>
      </c>
      <c r="E770">
        <f>100*Comuni[[#This Row],[Popolazione2011]]/$D$7916</f>
        <v>5.5136655590189479E-4</v>
      </c>
      <c r="F770">
        <f>100*Comuni[[#This Row],[Popolazione2011]]/(SUMIFS($D$2:$D$7916,$B$2:$B$7916,"Piemonte"))</f>
        <v>7.2412026262650333E-3</v>
      </c>
      <c r="G770" t="b">
        <f>IF(Comuni[[#This Row],[Popolazione2011]]&gt;300000,"MAGGIORE")</f>
        <v>0</v>
      </c>
      <c r="H770">
        <f>100*Comuni[[#This Row],[Popolazione2011]]/(SUMIFS($D$2:$D$7916,$B$2:$B$7916,"Piemonte"))</f>
        <v>7.2412026262650333E-3</v>
      </c>
      <c r="I770" s="1" t="str">
        <f>_xlfn.XLOOKUP(Comuni[[#This Row],[Regione]],Ripartizione_geografica[Regione],Ripartizione_geografica[Ripartizione geografica],,0)</f>
        <v>Nord-ovest</v>
      </c>
      <c r="J770" s="1">
        <f>_xlfn.XLOOKUP(Comuni[[#This Row],[Regione]],Table_0[Regione],Table_0[Totale contagiati],,0)</f>
        <v>1792955</v>
      </c>
      <c r="K770" s="1">
        <f>_xlfn.XLOOKUP(Comuni[[#This Row],[Regione]],Table_0[Regione],Table_0[Guariti],,0)</f>
        <v>1725727</v>
      </c>
      <c r="L770" s="1">
        <f>_xlfn.XLOOKUP(Comuni[[#This Row],[Regione]],Table_0[Regione],Table_0[Deceduti],,0)</f>
        <v>13899</v>
      </c>
    </row>
    <row r="771" spans="1:12" x14ac:dyDescent="0.25">
      <c r="A771" s="1" t="s">
        <v>779</v>
      </c>
      <c r="B771" s="1" t="s">
        <v>8</v>
      </c>
      <c r="C771" s="1" t="s">
        <v>738</v>
      </c>
      <c r="D771">
        <v>1564</v>
      </c>
      <c r="E771">
        <f>100*Comuni[[#This Row],[Popolazione2011]]/$D$7916</f>
        <v>2.7289154855397579E-3</v>
      </c>
      <c r="F771">
        <f>100*Comuni[[#This Row],[Popolazione2011]]/(SUMIFS($D$2:$D$7916,$B$2:$B$7916,"Piemonte"))</f>
        <v>3.5839369960375039E-2</v>
      </c>
      <c r="G771" t="b">
        <f>IF(Comuni[[#This Row],[Popolazione2011]]&gt;300000,"MAGGIORE")</f>
        <v>0</v>
      </c>
      <c r="H771">
        <f>100*Comuni[[#This Row],[Popolazione2011]]/(SUMIFS($D$2:$D$7916,$B$2:$B$7916,"Piemonte"))</f>
        <v>3.5839369960375039E-2</v>
      </c>
      <c r="I771" s="1" t="str">
        <f>_xlfn.XLOOKUP(Comuni[[#This Row],[Regione]],Ripartizione_geografica[Regione],Ripartizione_geografica[Ripartizione geografica],,0)</f>
        <v>Nord-ovest</v>
      </c>
      <c r="J771" s="1">
        <f>_xlfn.XLOOKUP(Comuni[[#This Row],[Regione]],Table_0[Regione],Table_0[Totale contagiati],,0)</f>
        <v>1792955</v>
      </c>
      <c r="K771" s="1">
        <f>_xlfn.XLOOKUP(Comuni[[#This Row],[Regione]],Table_0[Regione],Table_0[Guariti],,0)</f>
        <v>1725727</v>
      </c>
      <c r="L771" s="1">
        <f>_xlfn.XLOOKUP(Comuni[[#This Row],[Regione]],Table_0[Regione],Table_0[Deceduti],,0)</f>
        <v>13899</v>
      </c>
    </row>
    <row r="772" spans="1:12" x14ac:dyDescent="0.25">
      <c r="A772" s="1" t="s">
        <v>780</v>
      </c>
      <c r="B772" s="1" t="s">
        <v>8</v>
      </c>
      <c r="C772" s="1" t="s">
        <v>738</v>
      </c>
      <c r="D772">
        <v>205</v>
      </c>
      <c r="E772">
        <f>100*Comuni[[#This Row],[Popolazione2011]]/$D$7916</f>
        <v>3.5769032898698872E-4</v>
      </c>
      <c r="F772">
        <f>100*Comuni[[#This Row],[Popolazione2011]]/(SUMIFS($D$2:$D$7916,$B$2:$B$7916,"Piemonte"))</f>
        <v>4.6976156277985185E-3</v>
      </c>
      <c r="G772" t="b">
        <f>IF(Comuni[[#This Row],[Popolazione2011]]&gt;300000,"MAGGIORE")</f>
        <v>0</v>
      </c>
      <c r="H772">
        <f>100*Comuni[[#This Row],[Popolazione2011]]/(SUMIFS($D$2:$D$7916,$B$2:$B$7916,"Piemonte"))</f>
        <v>4.6976156277985185E-3</v>
      </c>
      <c r="I772" s="1" t="str">
        <f>_xlfn.XLOOKUP(Comuni[[#This Row],[Regione]],Ripartizione_geografica[Regione],Ripartizione_geografica[Ripartizione geografica],,0)</f>
        <v>Nord-ovest</v>
      </c>
      <c r="J772" s="1">
        <f>_xlfn.XLOOKUP(Comuni[[#This Row],[Regione]],Table_0[Regione],Table_0[Totale contagiati],,0)</f>
        <v>1792955</v>
      </c>
      <c r="K772" s="1">
        <f>_xlfn.XLOOKUP(Comuni[[#This Row],[Regione]],Table_0[Regione],Table_0[Guariti],,0)</f>
        <v>1725727</v>
      </c>
      <c r="L772" s="1">
        <f>_xlfn.XLOOKUP(Comuni[[#This Row],[Regione]],Table_0[Regione],Table_0[Deceduti],,0)</f>
        <v>13899</v>
      </c>
    </row>
    <row r="773" spans="1:12" x14ac:dyDescent="0.25">
      <c r="A773" s="1" t="s">
        <v>781</v>
      </c>
      <c r="B773" s="1" t="s">
        <v>8</v>
      </c>
      <c r="C773" s="1" t="s">
        <v>738</v>
      </c>
      <c r="D773">
        <v>323</v>
      </c>
      <c r="E773">
        <f>100*Comuni[[#This Row],[Popolazione2011]]/$D$7916</f>
        <v>5.6358037201364563E-4</v>
      </c>
      <c r="F773">
        <f>100*Comuni[[#This Row],[Popolazione2011]]/(SUMIFS($D$2:$D$7916,$B$2:$B$7916,"Piemonte"))</f>
        <v>7.4016090135557147E-3</v>
      </c>
      <c r="G773" t="b">
        <f>IF(Comuni[[#This Row],[Popolazione2011]]&gt;300000,"MAGGIORE")</f>
        <v>0</v>
      </c>
      <c r="H773">
        <f>100*Comuni[[#This Row],[Popolazione2011]]/(SUMIFS($D$2:$D$7916,$B$2:$B$7916,"Piemonte"))</f>
        <v>7.4016090135557147E-3</v>
      </c>
      <c r="I773" s="1" t="str">
        <f>_xlfn.XLOOKUP(Comuni[[#This Row],[Regione]],Ripartizione_geografica[Regione],Ripartizione_geografica[Ripartizione geografica],,0)</f>
        <v>Nord-ovest</v>
      </c>
      <c r="J773" s="1">
        <f>_xlfn.XLOOKUP(Comuni[[#This Row],[Regione]],Table_0[Regione],Table_0[Totale contagiati],,0)</f>
        <v>1792955</v>
      </c>
      <c r="K773" s="1">
        <f>_xlfn.XLOOKUP(Comuni[[#This Row],[Regione]],Table_0[Regione],Table_0[Guariti],,0)</f>
        <v>1725727</v>
      </c>
      <c r="L773" s="1">
        <f>_xlfn.XLOOKUP(Comuni[[#This Row],[Regione]],Table_0[Regione],Table_0[Deceduti],,0)</f>
        <v>13899</v>
      </c>
    </row>
    <row r="774" spans="1:12" x14ac:dyDescent="0.25">
      <c r="A774" s="1" t="s">
        <v>782</v>
      </c>
      <c r="B774" s="1" t="s">
        <v>8</v>
      </c>
      <c r="C774" s="1" t="s">
        <v>738</v>
      </c>
      <c r="D774">
        <v>288</v>
      </c>
      <c r="E774">
        <f>100*Comuni[[#This Row],[Popolazione2011]]/$D$7916</f>
        <v>5.0251129145489144E-4</v>
      </c>
      <c r="F774">
        <f>100*Comuni[[#This Row],[Popolazione2011]]/(SUMIFS($D$2:$D$7916,$B$2:$B$7916,"Piemonte"))</f>
        <v>6.5995770771023086E-3</v>
      </c>
      <c r="G774" t="b">
        <f>IF(Comuni[[#This Row],[Popolazione2011]]&gt;300000,"MAGGIORE")</f>
        <v>0</v>
      </c>
      <c r="H774">
        <f>100*Comuni[[#This Row],[Popolazione2011]]/(SUMIFS($D$2:$D$7916,$B$2:$B$7916,"Piemonte"))</f>
        <v>6.5995770771023086E-3</v>
      </c>
      <c r="I774" s="1" t="str">
        <f>_xlfn.XLOOKUP(Comuni[[#This Row],[Regione]],Ripartizione_geografica[Regione],Ripartizione_geografica[Ripartizione geografica],,0)</f>
        <v>Nord-ovest</v>
      </c>
      <c r="J774" s="1">
        <f>_xlfn.XLOOKUP(Comuni[[#This Row],[Regione]],Table_0[Regione],Table_0[Totale contagiati],,0)</f>
        <v>1792955</v>
      </c>
      <c r="K774" s="1">
        <f>_xlfn.XLOOKUP(Comuni[[#This Row],[Regione]],Table_0[Regione],Table_0[Guariti],,0)</f>
        <v>1725727</v>
      </c>
      <c r="L774" s="1">
        <f>_xlfn.XLOOKUP(Comuni[[#This Row],[Regione]],Table_0[Regione],Table_0[Deceduti],,0)</f>
        <v>13899</v>
      </c>
    </row>
    <row r="775" spans="1:12" x14ac:dyDescent="0.25">
      <c r="A775" s="1" t="s">
        <v>783</v>
      </c>
      <c r="B775" s="1" t="s">
        <v>8</v>
      </c>
      <c r="C775" s="1" t="s">
        <v>738</v>
      </c>
      <c r="D775">
        <v>657</v>
      </c>
      <c r="E775">
        <f>100*Comuni[[#This Row],[Popolazione2011]]/$D$7916</f>
        <v>1.1463538836314711E-3</v>
      </c>
      <c r="F775">
        <f>100*Comuni[[#This Row],[Popolazione2011]]/(SUMIFS($D$2:$D$7916,$B$2:$B$7916,"Piemonte"))</f>
        <v>1.5055285207139642E-2</v>
      </c>
      <c r="G775" t="b">
        <f>IF(Comuni[[#This Row],[Popolazione2011]]&gt;300000,"MAGGIORE")</f>
        <v>0</v>
      </c>
      <c r="H775">
        <f>100*Comuni[[#This Row],[Popolazione2011]]/(SUMIFS($D$2:$D$7916,$B$2:$B$7916,"Piemonte"))</f>
        <v>1.5055285207139642E-2</v>
      </c>
      <c r="I775" s="1" t="str">
        <f>_xlfn.XLOOKUP(Comuni[[#This Row],[Regione]],Ripartizione_geografica[Regione],Ripartizione_geografica[Ripartizione geografica],,0)</f>
        <v>Nord-ovest</v>
      </c>
      <c r="J775" s="1">
        <f>_xlfn.XLOOKUP(Comuni[[#This Row],[Regione]],Table_0[Regione],Table_0[Totale contagiati],,0)</f>
        <v>1792955</v>
      </c>
      <c r="K775" s="1">
        <f>_xlfn.XLOOKUP(Comuni[[#This Row],[Regione]],Table_0[Regione],Table_0[Guariti],,0)</f>
        <v>1725727</v>
      </c>
      <c r="L775" s="1">
        <f>_xlfn.XLOOKUP(Comuni[[#This Row],[Regione]],Table_0[Regione],Table_0[Deceduti],,0)</f>
        <v>13899</v>
      </c>
    </row>
    <row r="776" spans="1:12" x14ac:dyDescent="0.25">
      <c r="A776" s="1" t="s">
        <v>784</v>
      </c>
      <c r="B776" s="1" t="s">
        <v>8</v>
      </c>
      <c r="C776" s="1" t="s">
        <v>738</v>
      </c>
      <c r="D776">
        <v>576</v>
      </c>
      <c r="E776">
        <f>100*Comuni[[#This Row],[Popolazione2011]]/$D$7916</f>
        <v>1.0050225829097829E-3</v>
      </c>
      <c r="F776">
        <f>100*Comuni[[#This Row],[Popolazione2011]]/(SUMIFS($D$2:$D$7916,$B$2:$B$7916,"Piemonte"))</f>
        <v>1.3199154154204617E-2</v>
      </c>
      <c r="G776" t="b">
        <f>IF(Comuni[[#This Row],[Popolazione2011]]&gt;300000,"MAGGIORE")</f>
        <v>0</v>
      </c>
      <c r="H776">
        <f>100*Comuni[[#This Row],[Popolazione2011]]/(SUMIFS($D$2:$D$7916,$B$2:$B$7916,"Piemonte"))</f>
        <v>1.3199154154204617E-2</v>
      </c>
      <c r="I776" s="1" t="str">
        <f>_xlfn.XLOOKUP(Comuni[[#This Row],[Regione]],Ripartizione_geografica[Regione],Ripartizione_geografica[Ripartizione geografica],,0)</f>
        <v>Nord-ovest</v>
      </c>
      <c r="J776" s="1">
        <f>_xlfn.XLOOKUP(Comuni[[#This Row],[Regione]],Table_0[Regione],Table_0[Totale contagiati],,0)</f>
        <v>1792955</v>
      </c>
      <c r="K776" s="1">
        <f>_xlfn.XLOOKUP(Comuni[[#This Row],[Regione]],Table_0[Regione],Table_0[Guariti],,0)</f>
        <v>1725727</v>
      </c>
      <c r="L776" s="1">
        <f>_xlfn.XLOOKUP(Comuni[[#This Row],[Regione]],Table_0[Regione],Table_0[Deceduti],,0)</f>
        <v>13899</v>
      </c>
    </row>
    <row r="777" spans="1:12" x14ac:dyDescent="0.25">
      <c r="A777" s="1" t="s">
        <v>785</v>
      </c>
      <c r="B777" s="1" t="s">
        <v>8</v>
      </c>
      <c r="C777" s="1" t="s">
        <v>738</v>
      </c>
      <c r="D777">
        <v>541</v>
      </c>
      <c r="E777">
        <f>100*Comuni[[#This Row],[Popolazione2011]]/$D$7916</f>
        <v>9.439535023510287E-4</v>
      </c>
      <c r="F777">
        <f>100*Comuni[[#This Row],[Popolazione2011]]/(SUMIFS($D$2:$D$7916,$B$2:$B$7916,"Piemonte"))</f>
        <v>1.2397122217751213E-2</v>
      </c>
      <c r="G777" t="b">
        <f>IF(Comuni[[#This Row],[Popolazione2011]]&gt;300000,"MAGGIORE")</f>
        <v>0</v>
      </c>
      <c r="H777">
        <f>100*Comuni[[#This Row],[Popolazione2011]]/(SUMIFS($D$2:$D$7916,$B$2:$B$7916,"Piemonte"))</f>
        <v>1.2397122217751213E-2</v>
      </c>
      <c r="I777" s="1" t="str">
        <f>_xlfn.XLOOKUP(Comuni[[#This Row],[Regione]],Ripartizione_geografica[Regione],Ripartizione_geografica[Ripartizione geografica],,0)</f>
        <v>Nord-ovest</v>
      </c>
      <c r="J777" s="1">
        <f>_xlfn.XLOOKUP(Comuni[[#This Row],[Regione]],Table_0[Regione],Table_0[Totale contagiati],,0)</f>
        <v>1792955</v>
      </c>
      <c r="K777" s="1">
        <f>_xlfn.XLOOKUP(Comuni[[#This Row],[Regione]],Table_0[Regione],Table_0[Guariti],,0)</f>
        <v>1725727</v>
      </c>
      <c r="L777" s="1">
        <f>_xlfn.XLOOKUP(Comuni[[#This Row],[Regione]],Table_0[Regione],Table_0[Deceduti],,0)</f>
        <v>13899</v>
      </c>
    </row>
    <row r="778" spans="1:12" x14ac:dyDescent="0.25">
      <c r="A778" s="1" t="s">
        <v>786</v>
      </c>
      <c r="B778" s="1" t="s">
        <v>8</v>
      </c>
      <c r="C778" s="1" t="s">
        <v>738</v>
      </c>
      <c r="D778">
        <v>5969</v>
      </c>
      <c r="E778">
        <f>100*Comuni[[#This Row],[Popolazione2011]]/$D$7916</f>
        <v>1.0414895481577247E-2</v>
      </c>
      <c r="F778">
        <f>100*Comuni[[#This Row],[Popolazione2011]]/(SUMIFS($D$2:$D$7916,$B$2:$B$7916,"Piemonte"))</f>
        <v>0.13678081796258224</v>
      </c>
      <c r="G778" t="b">
        <f>IF(Comuni[[#This Row],[Popolazione2011]]&gt;300000,"MAGGIORE")</f>
        <v>0</v>
      </c>
      <c r="H778">
        <f>100*Comuni[[#This Row],[Popolazione2011]]/(SUMIFS($D$2:$D$7916,$B$2:$B$7916,"Piemonte"))</f>
        <v>0.13678081796258224</v>
      </c>
      <c r="I778" s="1" t="str">
        <f>_xlfn.XLOOKUP(Comuni[[#This Row],[Regione]],Ripartizione_geografica[Regione],Ripartizione_geografica[Ripartizione geografica],,0)</f>
        <v>Nord-ovest</v>
      </c>
      <c r="J778" s="1">
        <f>_xlfn.XLOOKUP(Comuni[[#This Row],[Regione]],Table_0[Regione],Table_0[Totale contagiati],,0)</f>
        <v>1792955</v>
      </c>
      <c r="K778" s="1">
        <f>_xlfn.XLOOKUP(Comuni[[#This Row],[Regione]],Table_0[Regione],Table_0[Guariti],,0)</f>
        <v>1725727</v>
      </c>
      <c r="L778" s="1">
        <f>_xlfn.XLOOKUP(Comuni[[#This Row],[Regione]],Table_0[Regione],Table_0[Deceduti],,0)</f>
        <v>13899</v>
      </c>
    </row>
    <row r="779" spans="1:12" x14ac:dyDescent="0.25">
      <c r="A779" s="1" t="s">
        <v>787</v>
      </c>
      <c r="B779" s="1" t="s">
        <v>8</v>
      </c>
      <c r="C779" s="1" t="s">
        <v>738</v>
      </c>
      <c r="D779">
        <v>528</v>
      </c>
      <c r="E779">
        <f>100*Comuni[[#This Row],[Popolazione2011]]/$D$7916</f>
        <v>9.2127070100063435E-4</v>
      </c>
      <c r="F779">
        <f>100*Comuni[[#This Row],[Popolazione2011]]/(SUMIFS($D$2:$D$7916,$B$2:$B$7916,"Piemonte"))</f>
        <v>1.2099224641354234E-2</v>
      </c>
      <c r="G779" t="b">
        <f>IF(Comuni[[#This Row],[Popolazione2011]]&gt;300000,"MAGGIORE")</f>
        <v>0</v>
      </c>
      <c r="H779">
        <f>100*Comuni[[#This Row],[Popolazione2011]]/(SUMIFS($D$2:$D$7916,$B$2:$B$7916,"Piemonte"))</f>
        <v>1.2099224641354234E-2</v>
      </c>
      <c r="I779" s="1" t="str">
        <f>_xlfn.XLOOKUP(Comuni[[#This Row],[Regione]],Ripartizione_geografica[Regione],Ripartizione_geografica[Ripartizione geografica],,0)</f>
        <v>Nord-ovest</v>
      </c>
      <c r="J779" s="1">
        <f>_xlfn.XLOOKUP(Comuni[[#This Row],[Regione]],Table_0[Regione],Table_0[Totale contagiati],,0)</f>
        <v>1792955</v>
      </c>
      <c r="K779" s="1">
        <f>_xlfn.XLOOKUP(Comuni[[#This Row],[Regione]],Table_0[Regione],Table_0[Guariti],,0)</f>
        <v>1725727</v>
      </c>
      <c r="L779" s="1">
        <f>_xlfn.XLOOKUP(Comuni[[#This Row],[Regione]],Table_0[Regione],Table_0[Deceduti],,0)</f>
        <v>13899</v>
      </c>
    </row>
    <row r="780" spans="1:12" x14ac:dyDescent="0.25">
      <c r="A780" s="1" t="s">
        <v>788</v>
      </c>
      <c r="B780" s="1" t="s">
        <v>8</v>
      </c>
      <c r="C780" s="1" t="s">
        <v>738</v>
      </c>
      <c r="D780">
        <v>1044</v>
      </c>
      <c r="E780">
        <f>100*Comuni[[#This Row],[Popolazione2011]]/$D$7916</f>
        <v>1.8216034315239815E-3</v>
      </c>
      <c r="F780">
        <f>100*Comuni[[#This Row],[Popolazione2011]]/(SUMIFS($D$2:$D$7916,$B$2:$B$7916,"Piemonte"))</f>
        <v>2.3923466904495871E-2</v>
      </c>
      <c r="G780" t="b">
        <f>IF(Comuni[[#This Row],[Popolazione2011]]&gt;300000,"MAGGIORE")</f>
        <v>0</v>
      </c>
      <c r="H780">
        <f>100*Comuni[[#This Row],[Popolazione2011]]/(SUMIFS($D$2:$D$7916,$B$2:$B$7916,"Piemonte"))</f>
        <v>2.3923466904495871E-2</v>
      </c>
      <c r="I780" s="1" t="str">
        <f>_xlfn.XLOOKUP(Comuni[[#This Row],[Regione]],Ripartizione_geografica[Regione],Ripartizione_geografica[Ripartizione geografica],,0)</f>
        <v>Nord-ovest</v>
      </c>
      <c r="J780" s="1">
        <f>_xlfn.XLOOKUP(Comuni[[#This Row],[Regione]],Table_0[Regione],Table_0[Totale contagiati],,0)</f>
        <v>1792955</v>
      </c>
      <c r="K780" s="1">
        <f>_xlfn.XLOOKUP(Comuni[[#This Row],[Regione]],Table_0[Regione],Table_0[Guariti],,0)</f>
        <v>1725727</v>
      </c>
      <c r="L780" s="1">
        <f>_xlfn.XLOOKUP(Comuni[[#This Row],[Regione]],Table_0[Regione],Table_0[Deceduti],,0)</f>
        <v>13899</v>
      </c>
    </row>
    <row r="781" spans="1:12" x14ac:dyDescent="0.25">
      <c r="A781" s="1" t="s">
        <v>789</v>
      </c>
      <c r="B781" s="1" t="s">
        <v>8</v>
      </c>
      <c r="C781" s="1" t="s">
        <v>738</v>
      </c>
      <c r="D781">
        <v>1602</v>
      </c>
      <c r="E781">
        <f>100*Comuni[[#This Row],[Popolazione2011]]/$D$7916</f>
        <v>2.7952190587178338E-3</v>
      </c>
      <c r="F781">
        <f>100*Comuni[[#This Row],[Popolazione2011]]/(SUMIFS($D$2:$D$7916,$B$2:$B$7916,"Piemonte"))</f>
        <v>3.6710147491381594E-2</v>
      </c>
      <c r="G781" t="b">
        <f>IF(Comuni[[#This Row],[Popolazione2011]]&gt;300000,"MAGGIORE")</f>
        <v>0</v>
      </c>
      <c r="H781">
        <f>100*Comuni[[#This Row],[Popolazione2011]]/(SUMIFS($D$2:$D$7916,$B$2:$B$7916,"Piemonte"))</f>
        <v>3.6710147491381594E-2</v>
      </c>
      <c r="I781" s="1" t="str">
        <f>_xlfn.XLOOKUP(Comuni[[#This Row],[Regione]],Ripartizione_geografica[Regione],Ripartizione_geografica[Ripartizione geografica],,0)</f>
        <v>Nord-ovest</v>
      </c>
      <c r="J781" s="1">
        <f>_xlfn.XLOOKUP(Comuni[[#This Row],[Regione]],Table_0[Regione],Table_0[Totale contagiati],,0)</f>
        <v>1792955</v>
      </c>
      <c r="K781" s="1">
        <f>_xlfn.XLOOKUP(Comuni[[#This Row],[Regione]],Table_0[Regione],Table_0[Guariti],,0)</f>
        <v>1725727</v>
      </c>
      <c r="L781" s="1">
        <f>_xlfn.XLOOKUP(Comuni[[#This Row],[Regione]],Table_0[Regione],Table_0[Deceduti],,0)</f>
        <v>13899</v>
      </c>
    </row>
    <row r="782" spans="1:12" x14ac:dyDescent="0.25">
      <c r="A782" s="1" t="s">
        <v>790</v>
      </c>
      <c r="B782" s="1" t="s">
        <v>8</v>
      </c>
      <c r="C782" s="1" t="s">
        <v>738</v>
      </c>
      <c r="D782">
        <v>566</v>
      </c>
      <c r="E782">
        <f>100*Comuni[[#This Row],[Popolazione2011]]/$D$7916</f>
        <v>9.875742741787103E-4</v>
      </c>
      <c r="F782">
        <f>100*Comuni[[#This Row],[Popolazione2011]]/(SUMIFS($D$2:$D$7916,$B$2:$B$7916,"Piemonte"))</f>
        <v>1.2970002172360788E-2</v>
      </c>
      <c r="G782" t="b">
        <f>IF(Comuni[[#This Row],[Popolazione2011]]&gt;300000,"MAGGIORE")</f>
        <v>0</v>
      </c>
      <c r="H782">
        <f>100*Comuni[[#This Row],[Popolazione2011]]/(SUMIFS($D$2:$D$7916,$B$2:$B$7916,"Piemonte"))</f>
        <v>1.2970002172360788E-2</v>
      </c>
      <c r="I782" s="1" t="str">
        <f>_xlfn.XLOOKUP(Comuni[[#This Row],[Regione]],Ripartizione_geografica[Regione],Ripartizione_geografica[Ripartizione geografica],,0)</f>
        <v>Nord-ovest</v>
      </c>
      <c r="J782" s="1">
        <f>_xlfn.XLOOKUP(Comuni[[#This Row],[Regione]],Table_0[Regione],Table_0[Totale contagiati],,0)</f>
        <v>1792955</v>
      </c>
      <c r="K782" s="1">
        <f>_xlfn.XLOOKUP(Comuni[[#This Row],[Regione]],Table_0[Regione],Table_0[Guariti],,0)</f>
        <v>1725727</v>
      </c>
      <c r="L782" s="1">
        <f>_xlfn.XLOOKUP(Comuni[[#This Row],[Regione]],Table_0[Regione],Table_0[Deceduti],,0)</f>
        <v>13899</v>
      </c>
    </row>
    <row r="783" spans="1:12" x14ac:dyDescent="0.25">
      <c r="A783" s="1" t="s">
        <v>791</v>
      </c>
      <c r="B783" s="1" t="s">
        <v>8</v>
      </c>
      <c r="C783" s="1" t="s">
        <v>738</v>
      </c>
      <c r="D783">
        <v>731</v>
      </c>
      <c r="E783">
        <f>100*Comuni[[#This Row],[Popolazione2011]]/$D$7916</f>
        <v>1.2754713682414085E-3</v>
      </c>
      <c r="F783">
        <f>100*Comuni[[#This Row],[Popolazione2011]]/(SUMIFS($D$2:$D$7916,$B$2:$B$7916,"Piemonte"))</f>
        <v>1.6751009872783985E-2</v>
      </c>
      <c r="G783" t="b">
        <f>IF(Comuni[[#This Row],[Popolazione2011]]&gt;300000,"MAGGIORE")</f>
        <v>0</v>
      </c>
      <c r="H783">
        <f>100*Comuni[[#This Row],[Popolazione2011]]/(SUMIFS($D$2:$D$7916,$B$2:$B$7916,"Piemonte"))</f>
        <v>1.6751009872783985E-2</v>
      </c>
      <c r="I783" s="1" t="str">
        <f>_xlfn.XLOOKUP(Comuni[[#This Row],[Regione]],Ripartizione_geografica[Regione],Ripartizione_geografica[Ripartizione geografica],,0)</f>
        <v>Nord-ovest</v>
      </c>
      <c r="J783" s="1">
        <f>_xlfn.XLOOKUP(Comuni[[#This Row],[Regione]],Table_0[Regione],Table_0[Totale contagiati],,0)</f>
        <v>1792955</v>
      </c>
      <c r="K783" s="1">
        <f>_xlfn.XLOOKUP(Comuni[[#This Row],[Regione]],Table_0[Regione],Table_0[Guariti],,0)</f>
        <v>1725727</v>
      </c>
      <c r="L783" s="1">
        <f>_xlfn.XLOOKUP(Comuni[[#This Row],[Regione]],Table_0[Regione],Table_0[Deceduti],,0)</f>
        <v>13899</v>
      </c>
    </row>
    <row r="784" spans="1:12" x14ac:dyDescent="0.25">
      <c r="A784" s="1" t="s">
        <v>792</v>
      </c>
      <c r="B784" s="1" t="s">
        <v>8</v>
      </c>
      <c r="C784" s="1" t="s">
        <v>738</v>
      </c>
      <c r="D784">
        <v>622</v>
      </c>
      <c r="E784">
        <f>100*Comuni[[#This Row],[Popolazione2011]]/$D$7916</f>
        <v>1.085284803072717E-3</v>
      </c>
      <c r="F784">
        <f>100*Comuni[[#This Row],[Popolazione2011]]/(SUMIFS($D$2:$D$7916,$B$2:$B$7916,"Piemonte"))</f>
        <v>1.4253253270686236E-2</v>
      </c>
      <c r="G784" t="b">
        <f>IF(Comuni[[#This Row],[Popolazione2011]]&gt;300000,"MAGGIORE")</f>
        <v>0</v>
      </c>
      <c r="H784">
        <f>100*Comuni[[#This Row],[Popolazione2011]]/(SUMIFS($D$2:$D$7916,$B$2:$B$7916,"Piemonte"))</f>
        <v>1.4253253270686236E-2</v>
      </c>
      <c r="I784" s="1" t="str">
        <f>_xlfn.XLOOKUP(Comuni[[#This Row],[Regione]],Ripartizione_geografica[Regione],Ripartizione_geografica[Ripartizione geografica],,0)</f>
        <v>Nord-ovest</v>
      </c>
      <c r="J784" s="1">
        <f>_xlfn.XLOOKUP(Comuni[[#This Row],[Regione]],Table_0[Regione],Table_0[Totale contagiati],,0)</f>
        <v>1792955</v>
      </c>
      <c r="K784" s="1">
        <f>_xlfn.XLOOKUP(Comuni[[#This Row],[Regione]],Table_0[Regione],Table_0[Guariti],,0)</f>
        <v>1725727</v>
      </c>
      <c r="L784" s="1">
        <f>_xlfn.XLOOKUP(Comuni[[#This Row],[Regione]],Table_0[Regione],Table_0[Deceduti],,0)</f>
        <v>13899</v>
      </c>
    </row>
    <row r="785" spans="1:12" x14ac:dyDescent="0.25">
      <c r="A785" s="1" t="s">
        <v>793</v>
      </c>
      <c r="B785" s="1" t="s">
        <v>8</v>
      </c>
      <c r="C785" s="1" t="s">
        <v>738</v>
      </c>
      <c r="D785">
        <v>618</v>
      </c>
      <c r="E785">
        <f>100*Comuni[[#This Row],[Popolazione2011]]/$D$7916</f>
        <v>1.0783054795802879E-3</v>
      </c>
      <c r="F785">
        <f>100*Comuni[[#This Row],[Popolazione2011]]/(SUMIFS($D$2:$D$7916,$B$2:$B$7916,"Piemonte"))</f>
        <v>1.4161592477948706E-2</v>
      </c>
      <c r="G785" t="b">
        <f>IF(Comuni[[#This Row],[Popolazione2011]]&gt;300000,"MAGGIORE")</f>
        <v>0</v>
      </c>
      <c r="H785">
        <f>100*Comuni[[#This Row],[Popolazione2011]]/(SUMIFS($D$2:$D$7916,$B$2:$B$7916,"Piemonte"))</f>
        <v>1.4161592477948706E-2</v>
      </c>
      <c r="I785" s="1" t="str">
        <f>_xlfn.XLOOKUP(Comuni[[#This Row],[Regione]],Ripartizione_geografica[Regione],Ripartizione_geografica[Ripartizione geografica],,0)</f>
        <v>Nord-ovest</v>
      </c>
      <c r="J785" s="1">
        <f>_xlfn.XLOOKUP(Comuni[[#This Row],[Regione]],Table_0[Regione],Table_0[Totale contagiati],,0)</f>
        <v>1792955</v>
      </c>
      <c r="K785" s="1">
        <f>_xlfn.XLOOKUP(Comuni[[#This Row],[Regione]],Table_0[Regione],Table_0[Guariti],,0)</f>
        <v>1725727</v>
      </c>
      <c r="L785" s="1">
        <f>_xlfn.XLOOKUP(Comuni[[#This Row],[Regione]],Table_0[Regione],Table_0[Deceduti],,0)</f>
        <v>13899</v>
      </c>
    </row>
    <row r="786" spans="1:12" x14ac:dyDescent="0.25">
      <c r="A786" s="1" t="s">
        <v>794</v>
      </c>
      <c r="B786" s="1" t="s">
        <v>8</v>
      </c>
      <c r="C786" s="1" t="s">
        <v>738</v>
      </c>
      <c r="D786">
        <v>2276</v>
      </c>
      <c r="E786">
        <f>100*Comuni[[#This Row],[Popolazione2011]]/$D$7916</f>
        <v>3.9712350671921286E-3</v>
      </c>
      <c r="F786">
        <f>100*Comuni[[#This Row],[Popolazione2011]]/(SUMIFS($D$2:$D$7916,$B$2:$B$7916,"Piemonte"))</f>
        <v>5.2154991067655747E-2</v>
      </c>
      <c r="G786" t="b">
        <f>IF(Comuni[[#This Row],[Popolazione2011]]&gt;300000,"MAGGIORE")</f>
        <v>0</v>
      </c>
      <c r="H786">
        <f>100*Comuni[[#This Row],[Popolazione2011]]/(SUMIFS($D$2:$D$7916,$B$2:$B$7916,"Piemonte"))</f>
        <v>5.2154991067655747E-2</v>
      </c>
      <c r="I786" s="1" t="str">
        <f>_xlfn.XLOOKUP(Comuni[[#This Row],[Regione]],Ripartizione_geografica[Regione],Ripartizione_geografica[Ripartizione geografica],,0)</f>
        <v>Nord-ovest</v>
      </c>
      <c r="J786" s="1">
        <f>_xlfn.XLOOKUP(Comuni[[#This Row],[Regione]],Table_0[Regione],Table_0[Totale contagiati],,0)</f>
        <v>1792955</v>
      </c>
      <c r="K786" s="1">
        <f>_xlfn.XLOOKUP(Comuni[[#This Row],[Regione]],Table_0[Regione],Table_0[Guariti],,0)</f>
        <v>1725727</v>
      </c>
      <c r="L786" s="1">
        <f>_xlfn.XLOOKUP(Comuni[[#This Row],[Regione]],Table_0[Regione],Table_0[Deceduti],,0)</f>
        <v>13899</v>
      </c>
    </row>
    <row r="787" spans="1:12" x14ac:dyDescent="0.25">
      <c r="A787" s="1" t="s">
        <v>795</v>
      </c>
      <c r="B787" s="1" t="s">
        <v>8</v>
      </c>
      <c r="C787" s="1" t="s">
        <v>738</v>
      </c>
      <c r="D787">
        <v>2121</v>
      </c>
      <c r="E787">
        <f>100*Comuni[[#This Row],[Popolazione2011]]/$D$7916</f>
        <v>3.7007862818605026E-3</v>
      </c>
      <c r="F787">
        <f>100*Comuni[[#This Row],[Popolazione2011]]/(SUMIFS($D$2:$D$7916,$B$2:$B$7916,"Piemonte"))</f>
        <v>4.8603135349076378E-2</v>
      </c>
      <c r="G787" t="b">
        <f>IF(Comuni[[#This Row],[Popolazione2011]]&gt;300000,"MAGGIORE")</f>
        <v>0</v>
      </c>
      <c r="H787">
        <f>100*Comuni[[#This Row],[Popolazione2011]]/(SUMIFS($D$2:$D$7916,$B$2:$B$7916,"Piemonte"))</f>
        <v>4.8603135349076378E-2</v>
      </c>
      <c r="I787" s="1" t="str">
        <f>_xlfn.XLOOKUP(Comuni[[#This Row],[Regione]],Ripartizione_geografica[Regione],Ripartizione_geografica[Ripartizione geografica],,0)</f>
        <v>Nord-ovest</v>
      </c>
      <c r="J787" s="1">
        <f>_xlfn.XLOOKUP(Comuni[[#This Row],[Regione]],Table_0[Regione],Table_0[Totale contagiati],,0)</f>
        <v>1792955</v>
      </c>
      <c r="K787" s="1">
        <f>_xlfn.XLOOKUP(Comuni[[#This Row],[Regione]],Table_0[Regione],Table_0[Guariti],,0)</f>
        <v>1725727</v>
      </c>
      <c r="L787" s="1">
        <f>_xlfn.XLOOKUP(Comuni[[#This Row],[Regione]],Table_0[Regione],Table_0[Deceduti],,0)</f>
        <v>13899</v>
      </c>
    </row>
    <row r="788" spans="1:12" x14ac:dyDescent="0.25">
      <c r="A788" s="1" t="s">
        <v>796</v>
      </c>
      <c r="B788" s="1" t="s">
        <v>8</v>
      </c>
      <c r="C788" s="1" t="s">
        <v>738</v>
      </c>
      <c r="D788">
        <v>337</v>
      </c>
      <c r="E788">
        <f>100*Comuni[[#This Row],[Popolazione2011]]/$D$7916</f>
        <v>5.8800800423714731E-4</v>
      </c>
      <c r="F788">
        <f>100*Comuni[[#This Row],[Popolazione2011]]/(SUMIFS($D$2:$D$7916,$B$2:$B$7916,"Piemonte"))</f>
        <v>7.7224217881370766E-3</v>
      </c>
      <c r="G788" t="b">
        <f>IF(Comuni[[#This Row],[Popolazione2011]]&gt;300000,"MAGGIORE")</f>
        <v>0</v>
      </c>
      <c r="H788">
        <f>100*Comuni[[#This Row],[Popolazione2011]]/(SUMIFS($D$2:$D$7916,$B$2:$B$7916,"Piemonte"))</f>
        <v>7.7224217881370766E-3</v>
      </c>
      <c r="I788" s="1" t="str">
        <f>_xlfn.XLOOKUP(Comuni[[#This Row],[Regione]],Ripartizione_geografica[Regione],Ripartizione_geografica[Ripartizione geografica],,0)</f>
        <v>Nord-ovest</v>
      </c>
      <c r="J788" s="1">
        <f>_xlfn.XLOOKUP(Comuni[[#This Row],[Regione]],Table_0[Regione],Table_0[Totale contagiati],,0)</f>
        <v>1792955</v>
      </c>
      <c r="K788" s="1">
        <f>_xlfn.XLOOKUP(Comuni[[#This Row],[Regione]],Table_0[Regione],Table_0[Guariti],,0)</f>
        <v>1725727</v>
      </c>
      <c r="L788" s="1">
        <f>_xlfn.XLOOKUP(Comuni[[#This Row],[Regione]],Table_0[Regione],Table_0[Deceduti],,0)</f>
        <v>13899</v>
      </c>
    </row>
    <row r="789" spans="1:12" x14ac:dyDescent="0.25">
      <c r="A789" s="1" t="s">
        <v>797</v>
      </c>
      <c r="B789" s="1" t="s">
        <v>8</v>
      </c>
      <c r="C789" s="1" t="s">
        <v>738</v>
      </c>
      <c r="D789">
        <v>307</v>
      </c>
      <c r="E789">
        <f>100*Comuni[[#This Row],[Popolazione2011]]/$D$7916</f>
        <v>5.3566307804392942E-4</v>
      </c>
      <c r="F789">
        <f>100*Comuni[[#This Row],[Popolazione2011]]/(SUMIFS($D$2:$D$7916,$B$2:$B$7916,"Piemonte"))</f>
        <v>7.0349658426055867E-3</v>
      </c>
      <c r="G789" t="b">
        <f>IF(Comuni[[#This Row],[Popolazione2011]]&gt;300000,"MAGGIORE")</f>
        <v>0</v>
      </c>
      <c r="H789">
        <f>100*Comuni[[#This Row],[Popolazione2011]]/(SUMIFS($D$2:$D$7916,$B$2:$B$7916,"Piemonte"))</f>
        <v>7.0349658426055867E-3</v>
      </c>
      <c r="I789" s="1" t="str">
        <f>_xlfn.XLOOKUP(Comuni[[#This Row],[Regione]],Ripartizione_geografica[Regione],Ripartizione_geografica[Ripartizione geografica],,0)</f>
        <v>Nord-ovest</v>
      </c>
      <c r="J789" s="1">
        <f>_xlfn.XLOOKUP(Comuni[[#This Row],[Regione]],Table_0[Regione],Table_0[Totale contagiati],,0)</f>
        <v>1792955</v>
      </c>
      <c r="K789" s="1">
        <f>_xlfn.XLOOKUP(Comuni[[#This Row],[Regione]],Table_0[Regione],Table_0[Guariti],,0)</f>
        <v>1725727</v>
      </c>
      <c r="L789" s="1">
        <f>_xlfn.XLOOKUP(Comuni[[#This Row],[Regione]],Table_0[Regione],Table_0[Deceduti],,0)</f>
        <v>13899</v>
      </c>
    </row>
    <row r="790" spans="1:12" x14ac:dyDescent="0.25">
      <c r="A790" s="1" t="s">
        <v>798</v>
      </c>
      <c r="B790" s="1" t="s">
        <v>8</v>
      </c>
      <c r="C790" s="1" t="s">
        <v>738</v>
      </c>
      <c r="D790">
        <v>405</v>
      </c>
      <c r="E790">
        <f>100*Comuni[[#This Row],[Popolazione2011]]/$D$7916</f>
        <v>7.0665650360844114E-4</v>
      </c>
      <c r="F790">
        <f>100*Comuni[[#This Row],[Popolazione2011]]/(SUMIFS($D$2:$D$7916,$B$2:$B$7916,"Piemonte"))</f>
        <v>9.2806552646751226E-3</v>
      </c>
      <c r="G790" t="b">
        <f>IF(Comuni[[#This Row],[Popolazione2011]]&gt;300000,"MAGGIORE")</f>
        <v>0</v>
      </c>
      <c r="H790">
        <f>100*Comuni[[#This Row],[Popolazione2011]]/(SUMIFS($D$2:$D$7916,$B$2:$B$7916,"Piemonte"))</f>
        <v>9.2806552646751226E-3</v>
      </c>
      <c r="I790" s="1" t="str">
        <f>_xlfn.XLOOKUP(Comuni[[#This Row],[Regione]],Ripartizione_geografica[Regione],Ripartizione_geografica[Ripartizione geografica],,0)</f>
        <v>Nord-ovest</v>
      </c>
      <c r="J790" s="1">
        <f>_xlfn.XLOOKUP(Comuni[[#This Row],[Regione]],Table_0[Regione],Table_0[Totale contagiati],,0)</f>
        <v>1792955</v>
      </c>
      <c r="K790" s="1">
        <f>_xlfn.XLOOKUP(Comuni[[#This Row],[Regione]],Table_0[Regione],Table_0[Guariti],,0)</f>
        <v>1725727</v>
      </c>
      <c r="L790" s="1">
        <f>_xlfn.XLOOKUP(Comuni[[#This Row],[Regione]],Table_0[Regione],Table_0[Deceduti],,0)</f>
        <v>13899</v>
      </c>
    </row>
    <row r="791" spans="1:12" x14ac:dyDescent="0.25">
      <c r="A791" s="1" t="s">
        <v>799</v>
      </c>
      <c r="B791" s="1" t="s">
        <v>8</v>
      </c>
      <c r="C791" s="1" t="s">
        <v>738</v>
      </c>
      <c r="D791">
        <v>470</v>
      </c>
      <c r="E791">
        <f>100*Comuni[[#This Row],[Popolazione2011]]/$D$7916</f>
        <v>8.2007051036041311E-4</v>
      </c>
      <c r="F791">
        <f>100*Comuni[[#This Row],[Popolazione2011]]/(SUMIFS($D$2:$D$7916,$B$2:$B$7916,"Piemonte"))</f>
        <v>1.0770143146660019E-2</v>
      </c>
      <c r="G791" t="b">
        <f>IF(Comuni[[#This Row],[Popolazione2011]]&gt;300000,"MAGGIORE")</f>
        <v>0</v>
      </c>
      <c r="H791">
        <f>100*Comuni[[#This Row],[Popolazione2011]]/(SUMIFS($D$2:$D$7916,$B$2:$B$7916,"Piemonte"))</f>
        <v>1.0770143146660019E-2</v>
      </c>
      <c r="I791" s="1" t="str">
        <f>_xlfn.XLOOKUP(Comuni[[#This Row],[Regione]],Ripartizione_geografica[Regione],Ripartizione_geografica[Ripartizione geografica],,0)</f>
        <v>Nord-ovest</v>
      </c>
      <c r="J791" s="1">
        <f>_xlfn.XLOOKUP(Comuni[[#This Row],[Regione]],Table_0[Regione],Table_0[Totale contagiati],,0)</f>
        <v>1792955</v>
      </c>
      <c r="K791" s="1">
        <f>_xlfn.XLOOKUP(Comuni[[#This Row],[Regione]],Table_0[Regione],Table_0[Guariti],,0)</f>
        <v>1725727</v>
      </c>
      <c r="L791" s="1">
        <f>_xlfn.XLOOKUP(Comuni[[#This Row],[Regione]],Table_0[Regione],Table_0[Deceduti],,0)</f>
        <v>13899</v>
      </c>
    </row>
    <row r="792" spans="1:12" x14ac:dyDescent="0.25">
      <c r="A792" s="1" t="s">
        <v>800</v>
      </c>
      <c r="B792" s="1" t="s">
        <v>8</v>
      </c>
      <c r="C792" s="1" t="s">
        <v>738</v>
      </c>
      <c r="D792">
        <v>221</v>
      </c>
      <c r="E792">
        <f>100*Comuni[[#This Row],[Popolazione2011]]/$D$7916</f>
        <v>3.8560762295670488E-4</v>
      </c>
      <c r="F792">
        <f>100*Comuni[[#This Row],[Popolazione2011]]/(SUMIFS($D$2:$D$7916,$B$2:$B$7916,"Piemonte"))</f>
        <v>5.0642587987486465E-3</v>
      </c>
      <c r="G792" t="b">
        <f>IF(Comuni[[#This Row],[Popolazione2011]]&gt;300000,"MAGGIORE")</f>
        <v>0</v>
      </c>
      <c r="H792">
        <f>100*Comuni[[#This Row],[Popolazione2011]]/(SUMIFS($D$2:$D$7916,$B$2:$B$7916,"Piemonte"))</f>
        <v>5.0642587987486465E-3</v>
      </c>
      <c r="I792" s="1" t="str">
        <f>_xlfn.XLOOKUP(Comuni[[#This Row],[Regione]],Ripartizione_geografica[Regione],Ripartizione_geografica[Ripartizione geografica],,0)</f>
        <v>Nord-ovest</v>
      </c>
      <c r="J792" s="1">
        <f>_xlfn.XLOOKUP(Comuni[[#This Row],[Regione]],Table_0[Regione],Table_0[Totale contagiati],,0)</f>
        <v>1792955</v>
      </c>
      <c r="K792" s="1">
        <f>_xlfn.XLOOKUP(Comuni[[#This Row],[Regione]],Table_0[Regione],Table_0[Guariti],,0)</f>
        <v>1725727</v>
      </c>
      <c r="L792" s="1">
        <f>_xlfn.XLOOKUP(Comuni[[#This Row],[Regione]],Table_0[Regione],Table_0[Deceduti],,0)</f>
        <v>13899</v>
      </c>
    </row>
    <row r="793" spans="1:12" x14ac:dyDescent="0.25">
      <c r="A793" s="1" t="s">
        <v>801</v>
      </c>
      <c r="B793" s="1" t="s">
        <v>8</v>
      </c>
      <c r="C793" s="1" t="s">
        <v>738</v>
      </c>
      <c r="D793">
        <v>1153</v>
      </c>
      <c r="E793">
        <f>100*Comuni[[#This Row],[Popolazione2011]]/$D$7916</f>
        <v>2.0117899966926732E-3</v>
      </c>
      <c r="F793">
        <f>100*Comuni[[#This Row],[Popolazione2011]]/(SUMIFS($D$2:$D$7916,$B$2:$B$7916,"Piemonte"))</f>
        <v>2.6421223506593618E-2</v>
      </c>
      <c r="G793" t="b">
        <f>IF(Comuni[[#This Row],[Popolazione2011]]&gt;300000,"MAGGIORE")</f>
        <v>0</v>
      </c>
      <c r="H793">
        <f>100*Comuni[[#This Row],[Popolazione2011]]/(SUMIFS($D$2:$D$7916,$B$2:$B$7916,"Piemonte"))</f>
        <v>2.6421223506593618E-2</v>
      </c>
      <c r="I793" s="1" t="str">
        <f>_xlfn.XLOOKUP(Comuni[[#This Row],[Regione]],Ripartizione_geografica[Regione],Ripartizione_geografica[Ripartizione geografica],,0)</f>
        <v>Nord-ovest</v>
      </c>
      <c r="J793" s="1">
        <f>_xlfn.XLOOKUP(Comuni[[#This Row],[Regione]],Table_0[Regione],Table_0[Totale contagiati],,0)</f>
        <v>1792955</v>
      </c>
      <c r="K793" s="1">
        <f>_xlfn.XLOOKUP(Comuni[[#This Row],[Regione]],Table_0[Regione],Table_0[Guariti],,0)</f>
        <v>1725727</v>
      </c>
      <c r="L793" s="1">
        <f>_xlfn.XLOOKUP(Comuni[[#This Row],[Regione]],Table_0[Regione],Table_0[Deceduti],,0)</f>
        <v>13899</v>
      </c>
    </row>
    <row r="794" spans="1:12" x14ac:dyDescent="0.25">
      <c r="A794" s="1" t="s">
        <v>802</v>
      </c>
      <c r="B794" s="1" t="s">
        <v>8</v>
      </c>
      <c r="C794" s="1" t="s">
        <v>738</v>
      </c>
      <c r="D794">
        <v>2343</v>
      </c>
      <c r="E794">
        <f>100*Comuni[[#This Row],[Popolazione2011]]/$D$7916</f>
        <v>4.0881387356903149E-3</v>
      </c>
      <c r="F794">
        <f>100*Comuni[[#This Row],[Popolazione2011]]/(SUMIFS($D$2:$D$7916,$B$2:$B$7916,"Piemonte"))</f>
        <v>5.3690309346009407E-2</v>
      </c>
      <c r="G794" t="b">
        <f>IF(Comuni[[#This Row],[Popolazione2011]]&gt;300000,"MAGGIORE")</f>
        <v>0</v>
      </c>
      <c r="H794">
        <f>100*Comuni[[#This Row],[Popolazione2011]]/(SUMIFS($D$2:$D$7916,$B$2:$B$7916,"Piemonte"))</f>
        <v>5.3690309346009407E-2</v>
      </c>
      <c r="I794" s="1" t="str">
        <f>_xlfn.XLOOKUP(Comuni[[#This Row],[Regione]],Ripartizione_geografica[Regione],Ripartizione_geografica[Ripartizione geografica],,0)</f>
        <v>Nord-ovest</v>
      </c>
      <c r="J794" s="1">
        <f>_xlfn.XLOOKUP(Comuni[[#This Row],[Regione]],Table_0[Regione],Table_0[Totale contagiati],,0)</f>
        <v>1792955</v>
      </c>
      <c r="K794" s="1">
        <f>_xlfn.XLOOKUP(Comuni[[#This Row],[Regione]],Table_0[Regione],Table_0[Guariti],,0)</f>
        <v>1725727</v>
      </c>
      <c r="L794" s="1">
        <f>_xlfn.XLOOKUP(Comuni[[#This Row],[Regione]],Table_0[Regione],Table_0[Deceduti],,0)</f>
        <v>13899</v>
      </c>
    </row>
    <row r="795" spans="1:12" x14ac:dyDescent="0.25">
      <c r="A795" s="1" t="s">
        <v>803</v>
      </c>
      <c r="B795" s="1" t="s">
        <v>8</v>
      </c>
      <c r="C795" s="1" t="s">
        <v>738</v>
      </c>
      <c r="D795">
        <v>1026</v>
      </c>
      <c r="E795">
        <f>100*Comuni[[#This Row],[Popolazione2011]]/$D$7916</f>
        <v>1.7901964758080507E-3</v>
      </c>
      <c r="F795">
        <f>100*Comuni[[#This Row],[Popolazione2011]]/(SUMIFS($D$2:$D$7916,$B$2:$B$7916,"Piemonte"))</f>
        <v>2.3510993337176975E-2</v>
      </c>
      <c r="G795" t="b">
        <f>IF(Comuni[[#This Row],[Popolazione2011]]&gt;300000,"MAGGIORE")</f>
        <v>0</v>
      </c>
      <c r="H795">
        <f>100*Comuni[[#This Row],[Popolazione2011]]/(SUMIFS($D$2:$D$7916,$B$2:$B$7916,"Piemonte"))</f>
        <v>2.3510993337176975E-2</v>
      </c>
      <c r="I795" s="1" t="str">
        <f>_xlfn.XLOOKUP(Comuni[[#This Row],[Regione]],Ripartizione_geografica[Regione],Ripartizione_geografica[Ripartizione geografica],,0)</f>
        <v>Nord-ovest</v>
      </c>
      <c r="J795" s="1">
        <f>_xlfn.XLOOKUP(Comuni[[#This Row],[Regione]],Table_0[Regione],Table_0[Totale contagiati],,0)</f>
        <v>1792955</v>
      </c>
      <c r="K795" s="1">
        <f>_xlfn.XLOOKUP(Comuni[[#This Row],[Regione]],Table_0[Regione],Table_0[Guariti],,0)</f>
        <v>1725727</v>
      </c>
      <c r="L795" s="1">
        <f>_xlfn.XLOOKUP(Comuni[[#This Row],[Regione]],Table_0[Regione],Table_0[Deceduti],,0)</f>
        <v>13899</v>
      </c>
    </row>
    <row r="796" spans="1:12" x14ac:dyDescent="0.25">
      <c r="A796" s="1" t="s">
        <v>804</v>
      </c>
      <c r="B796" s="1" t="s">
        <v>8</v>
      </c>
      <c r="C796" s="1" t="s">
        <v>738</v>
      </c>
      <c r="D796">
        <v>1006</v>
      </c>
      <c r="E796">
        <f>100*Comuni[[#This Row],[Popolazione2011]]/$D$7916</f>
        <v>1.7552998583459055E-3</v>
      </c>
      <c r="F796">
        <f>100*Comuni[[#This Row],[Popolazione2011]]/(SUMIFS($D$2:$D$7916,$B$2:$B$7916,"Piemonte"))</f>
        <v>2.3052689373489317E-2</v>
      </c>
      <c r="G796" t="b">
        <f>IF(Comuni[[#This Row],[Popolazione2011]]&gt;300000,"MAGGIORE")</f>
        <v>0</v>
      </c>
      <c r="H796">
        <f>100*Comuni[[#This Row],[Popolazione2011]]/(SUMIFS($D$2:$D$7916,$B$2:$B$7916,"Piemonte"))</f>
        <v>2.3052689373489317E-2</v>
      </c>
      <c r="I796" s="1" t="str">
        <f>_xlfn.XLOOKUP(Comuni[[#This Row],[Regione]],Ripartizione_geografica[Regione],Ripartizione_geografica[Ripartizione geografica],,0)</f>
        <v>Nord-ovest</v>
      </c>
      <c r="J796" s="1">
        <f>_xlfn.XLOOKUP(Comuni[[#This Row],[Regione]],Table_0[Regione],Table_0[Totale contagiati],,0)</f>
        <v>1792955</v>
      </c>
      <c r="K796" s="1">
        <f>_xlfn.XLOOKUP(Comuni[[#This Row],[Regione]],Table_0[Regione],Table_0[Guariti],,0)</f>
        <v>1725727</v>
      </c>
      <c r="L796" s="1">
        <f>_xlfn.XLOOKUP(Comuni[[#This Row],[Regione]],Table_0[Regione],Table_0[Deceduti],,0)</f>
        <v>13899</v>
      </c>
    </row>
    <row r="797" spans="1:12" x14ac:dyDescent="0.25">
      <c r="A797" s="1" t="s">
        <v>805</v>
      </c>
      <c r="B797" s="1" t="s">
        <v>8</v>
      </c>
      <c r="C797" s="1" t="s">
        <v>738</v>
      </c>
      <c r="D797">
        <v>3184</v>
      </c>
      <c r="E797">
        <f>100*Comuni[[#This Row],[Popolazione2011]]/$D$7916</f>
        <v>5.5555414999735224E-3</v>
      </c>
      <c r="F797">
        <f>100*Comuni[[#This Row],[Popolazione2011]]/(SUMIFS($D$2:$D$7916,$B$2:$B$7916,"Piemonte"))</f>
        <v>7.2961991019075523E-2</v>
      </c>
      <c r="G797" t="b">
        <f>IF(Comuni[[#This Row],[Popolazione2011]]&gt;300000,"MAGGIORE")</f>
        <v>0</v>
      </c>
      <c r="H797">
        <f>100*Comuni[[#This Row],[Popolazione2011]]/(SUMIFS($D$2:$D$7916,$B$2:$B$7916,"Piemonte"))</f>
        <v>7.2961991019075523E-2</v>
      </c>
      <c r="I797" s="1" t="str">
        <f>_xlfn.XLOOKUP(Comuni[[#This Row],[Regione]],Ripartizione_geografica[Regione],Ripartizione_geografica[Ripartizione geografica],,0)</f>
        <v>Nord-ovest</v>
      </c>
      <c r="J797" s="1">
        <f>_xlfn.XLOOKUP(Comuni[[#This Row],[Regione]],Table_0[Regione],Table_0[Totale contagiati],,0)</f>
        <v>1792955</v>
      </c>
      <c r="K797" s="1">
        <f>_xlfn.XLOOKUP(Comuni[[#This Row],[Regione]],Table_0[Regione],Table_0[Guariti],,0)</f>
        <v>1725727</v>
      </c>
      <c r="L797" s="1">
        <f>_xlfn.XLOOKUP(Comuni[[#This Row],[Regione]],Table_0[Regione],Table_0[Deceduti],,0)</f>
        <v>13899</v>
      </c>
    </row>
    <row r="798" spans="1:12" x14ac:dyDescent="0.25">
      <c r="A798" s="1" t="s">
        <v>806</v>
      </c>
      <c r="B798" s="1" t="s">
        <v>8</v>
      </c>
      <c r="C798" s="1" t="s">
        <v>738</v>
      </c>
      <c r="D798">
        <v>878</v>
      </c>
      <c r="E798">
        <f>100*Comuni[[#This Row],[Popolazione2011]]/$D$7916</f>
        <v>1.531961506588176E-3</v>
      </c>
      <c r="F798">
        <f>100*Comuni[[#This Row],[Popolazione2011]]/(SUMIFS($D$2:$D$7916,$B$2:$B$7916,"Piemonte"))</f>
        <v>2.0119544005888289E-2</v>
      </c>
      <c r="G798" t="b">
        <f>IF(Comuni[[#This Row],[Popolazione2011]]&gt;300000,"MAGGIORE")</f>
        <v>0</v>
      </c>
      <c r="H798">
        <f>100*Comuni[[#This Row],[Popolazione2011]]/(SUMIFS($D$2:$D$7916,$B$2:$B$7916,"Piemonte"))</f>
        <v>2.0119544005888289E-2</v>
      </c>
      <c r="I798" s="1" t="str">
        <f>_xlfn.XLOOKUP(Comuni[[#This Row],[Regione]],Ripartizione_geografica[Regione],Ripartizione_geografica[Ripartizione geografica],,0)</f>
        <v>Nord-ovest</v>
      </c>
      <c r="J798" s="1">
        <f>_xlfn.XLOOKUP(Comuni[[#This Row],[Regione]],Table_0[Regione],Table_0[Totale contagiati],,0)</f>
        <v>1792955</v>
      </c>
      <c r="K798" s="1">
        <f>_xlfn.XLOOKUP(Comuni[[#This Row],[Regione]],Table_0[Regione],Table_0[Guariti],,0)</f>
        <v>1725727</v>
      </c>
      <c r="L798" s="1">
        <f>_xlfn.XLOOKUP(Comuni[[#This Row],[Regione]],Table_0[Regione],Table_0[Deceduti],,0)</f>
        <v>13899</v>
      </c>
    </row>
    <row r="799" spans="1:12" x14ac:dyDescent="0.25">
      <c r="A799" s="1" t="s">
        <v>807</v>
      </c>
      <c r="B799" s="1" t="s">
        <v>8</v>
      </c>
      <c r="C799" s="1" t="s">
        <v>738</v>
      </c>
      <c r="D799">
        <v>951</v>
      </c>
      <c r="E799">
        <f>100*Comuni[[#This Row],[Popolazione2011]]/$D$7916</f>
        <v>1.6593341603250062E-3</v>
      </c>
      <c r="F799">
        <f>100*Comuni[[#This Row],[Popolazione2011]]/(SUMIFS($D$2:$D$7916,$B$2:$B$7916,"Piemonte"))</f>
        <v>2.179235347334825E-2</v>
      </c>
      <c r="G799" t="b">
        <f>IF(Comuni[[#This Row],[Popolazione2011]]&gt;300000,"MAGGIORE")</f>
        <v>0</v>
      </c>
      <c r="H799">
        <f>100*Comuni[[#This Row],[Popolazione2011]]/(SUMIFS($D$2:$D$7916,$B$2:$B$7916,"Piemonte"))</f>
        <v>2.179235347334825E-2</v>
      </c>
      <c r="I799" s="1" t="str">
        <f>_xlfn.XLOOKUP(Comuni[[#This Row],[Regione]],Ripartizione_geografica[Regione],Ripartizione_geografica[Ripartizione geografica],,0)</f>
        <v>Nord-ovest</v>
      </c>
      <c r="J799" s="1">
        <f>_xlfn.XLOOKUP(Comuni[[#This Row],[Regione]],Table_0[Regione],Table_0[Totale contagiati],,0)</f>
        <v>1792955</v>
      </c>
      <c r="K799" s="1">
        <f>_xlfn.XLOOKUP(Comuni[[#This Row],[Regione]],Table_0[Regione],Table_0[Guariti],,0)</f>
        <v>1725727</v>
      </c>
      <c r="L799" s="1">
        <f>_xlfn.XLOOKUP(Comuni[[#This Row],[Regione]],Table_0[Regione],Table_0[Deceduti],,0)</f>
        <v>13899</v>
      </c>
    </row>
    <row r="800" spans="1:12" x14ac:dyDescent="0.25">
      <c r="A800" s="1" t="s">
        <v>808</v>
      </c>
      <c r="B800" s="1" t="s">
        <v>8</v>
      </c>
      <c r="C800" s="1" t="s">
        <v>738</v>
      </c>
      <c r="D800">
        <v>347</v>
      </c>
      <c r="E800">
        <f>100*Comuni[[#This Row],[Popolazione2011]]/$D$7916</f>
        <v>6.054563129682199E-4</v>
      </c>
      <c r="F800">
        <f>100*Comuni[[#This Row],[Popolazione2011]]/(SUMIFS($D$2:$D$7916,$B$2:$B$7916,"Piemonte"))</f>
        <v>7.9515737699809071E-3</v>
      </c>
      <c r="G800" t="b">
        <f>IF(Comuni[[#This Row],[Popolazione2011]]&gt;300000,"MAGGIORE")</f>
        <v>0</v>
      </c>
      <c r="H800">
        <f>100*Comuni[[#This Row],[Popolazione2011]]/(SUMIFS($D$2:$D$7916,$B$2:$B$7916,"Piemonte"))</f>
        <v>7.9515737699809071E-3</v>
      </c>
      <c r="I800" s="1" t="str">
        <f>_xlfn.XLOOKUP(Comuni[[#This Row],[Regione]],Ripartizione_geografica[Regione],Ripartizione_geografica[Ripartizione geografica],,0)</f>
        <v>Nord-ovest</v>
      </c>
      <c r="J800" s="1">
        <f>_xlfn.XLOOKUP(Comuni[[#This Row],[Regione]],Table_0[Regione],Table_0[Totale contagiati],,0)</f>
        <v>1792955</v>
      </c>
      <c r="K800" s="1">
        <f>_xlfn.XLOOKUP(Comuni[[#This Row],[Regione]],Table_0[Regione],Table_0[Guariti],,0)</f>
        <v>1725727</v>
      </c>
      <c r="L800" s="1">
        <f>_xlfn.XLOOKUP(Comuni[[#This Row],[Regione]],Table_0[Regione],Table_0[Deceduti],,0)</f>
        <v>13899</v>
      </c>
    </row>
    <row r="801" spans="1:12" x14ac:dyDescent="0.25">
      <c r="A801" s="1" t="s">
        <v>809</v>
      </c>
      <c r="B801" s="1" t="s">
        <v>8</v>
      </c>
      <c r="C801" s="1" t="s">
        <v>738</v>
      </c>
      <c r="D801">
        <v>904</v>
      </c>
      <c r="E801">
        <f>100*Comuni[[#This Row],[Popolazione2011]]/$D$7916</f>
        <v>1.5773271092889649E-3</v>
      </c>
      <c r="F801">
        <f>100*Comuni[[#This Row],[Popolazione2011]]/(SUMIFS($D$2:$D$7916,$B$2:$B$7916,"Piemonte"))</f>
        <v>2.0715339158682247E-2</v>
      </c>
      <c r="G801" t="b">
        <f>IF(Comuni[[#This Row],[Popolazione2011]]&gt;300000,"MAGGIORE")</f>
        <v>0</v>
      </c>
      <c r="H801">
        <f>100*Comuni[[#This Row],[Popolazione2011]]/(SUMIFS($D$2:$D$7916,$B$2:$B$7916,"Piemonte"))</f>
        <v>2.0715339158682247E-2</v>
      </c>
      <c r="I801" s="1" t="str">
        <f>_xlfn.XLOOKUP(Comuni[[#This Row],[Regione]],Ripartizione_geografica[Regione],Ripartizione_geografica[Ripartizione geografica],,0)</f>
        <v>Nord-ovest</v>
      </c>
      <c r="J801" s="1">
        <f>_xlfn.XLOOKUP(Comuni[[#This Row],[Regione]],Table_0[Regione],Table_0[Totale contagiati],,0)</f>
        <v>1792955</v>
      </c>
      <c r="K801" s="1">
        <f>_xlfn.XLOOKUP(Comuni[[#This Row],[Regione]],Table_0[Regione],Table_0[Guariti],,0)</f>
        <v>1725727</v>
      </c>
      <c r="L801" s="1">
        <f>_xlfn.XLOOKUP(Comuni[[#This Row],[Regione]],Table_0[Regione],Table_0[Deceduti],,0)</f>
        <v>13899</v>
      </c>
    </row>
    <row r="802" spans="1:12" x14ac:dyDescent="0.25">
      <c r="A802" s="1" t="s">
        <v>810</v>
      </c>
      <c r="B802" s="1" t="s">
        <v>8</v>
      </c>
      <c r="C802" s="1" t="s">
        <v>738</v>
      </c>
      <c r="D802">
        <v>788</v>
      </c>
      <c r="E802">
        <f>100*Comuni[[#This Row],[Popolazione2011]]/$D$7916</f>
        <v>1.3749267280085224E-3</v>
      </c>
      <c r="F802">
        <f>100*Comuni[[#This Row],[Popolazione2011]]/(SUMIFS($D$2:$D$7916,$B$2:$B$7916,"Piemonte"))</f>
        <v>1.8057176169293816E-2</v>
      </c>
      <c r="G802" t="b">
        <f>IF(Comuni[[#This Row],[Popolazione2011]]&gt;300000,"MAGGIORE")</f>
        <v>0</v>
      </c>
      <c r="H802">
        <f>100*Comuni[[#This Row],[Popolazione2011]]/(SUMIFS($D$2:$D$7916,$B$2:$B$7916,"Piemonte"))</f>
        <v>1.8057176169293816E-2</v>
      </c>
      <c r="I802" s="1" t="str">
        <f>_xlfn.XLOOKUP(Comuni[[#This Row],[Regione]],Ripartizione_geografica[Regione],Ripartizione_geografica[Ripartizione geografica],,0)</f>
        <v>Nord-ovest</v>
      </c>
      <c r="J802" s="1">
        <f>_xlfn.XLOOKUP(Comuni[[#This Row],[Regione]],Table_0[Regione],Table_0[Totale contagiati],,0)</f>
        <v>1792955</v>
      </c>
      <c r="K802" s="1">
        <f>_xlfn.XLOOKUP(Comuni[[#This Row],[Regione]],Table_0[Regione],Table_0[Guariti],,0)</f>
        <v>1725727</v>
      </c>
      <c r="L802" s="1">
        <f>_xlfn.XLOOKUP(Comuni[[#This Row],[Regione]],Table_0[Regione],Table_0[Deceduti],,0)</f>
        <v>13899</v>
      </c>
    </row>
    <row r="803" spans="1:12" x14ac:dyDescent="0.25">
      <c r="A803" s="1" t="s">
        <v>811</v>
      </c>
      <c r="B803" s="1" t="s">
        <v>8</v>
      </c>
      <c r="C803" s="1" t="s">
        <v>738</v>
      </c>
      <c r="D803">
        <v>1380</v>
      </c>
      <c r="E803">
        <f>100*Comuni[[#This Row],[Popolazione2011]]/$D$7916</f>
        <v>2.4078666048880214E-3</v>
      </c>
      <c r="F803">
        <f>100*Comuni[[#This Row],[Popolazione2011]]/(SUMIFS($D$2:$D$7916,$B$2:$B$7916,"Piemonte"))</f>
        <v>3.1622973494448564E-2</v>
      </c>
      <c r="G803" t="b">
        <f>IF(Comuni[[#This Row],[Popolazione2011]]&gt;300000,"MAGGIORE")</f>
        <v>0</v>
      </c>
      <c r="H803">
        <f>100*Comuni[[#This Row],[Popolazione2011]]/(SUMIFS($D$2:$D$7916,$B$2:$B$7916,"Piemonte"))</f>
        <v>3.1622973494448564E-2</v>
      </c>
      <c r="I803" s="1" t="str">
        <f>_xlfn.XLOOKUP(Comuni[[#This Row],[Regione]],Ripartizione_geografica[Regione],Ripartizione_geografica[Ripartizione geografica],,0)</f>
        <v>Nord-ovest</v>
      </c>
      <c r="J803" s="1">
        <f>_xlfn.XLOOKUP(Comuni[[#This Row],[Regione]],Table_0[Regione],Table_0[Totale contagiati],,0)</f>
        <v>1792955</v>
      </c>
      <c r="K803" s="1">
        <f>_xlfn.XLOOKUP(Comuni[[#This Row],[Regione]],Table_0[Regione],Table_0[Guariti],,0)</f>
        <v>1725727</v>
      </c>
      <c r="L803" s="1">
        <f>_xlfn.XLOOKUP(Comuni[[#This Row],[Regione]],Table_0[Regione],Table_0[Deceduti],,0)</f>
        <v>13899</v>
      </c>
    </row>
    <row r="804" spans="1:12" x14ac:dyDescent="0.25">
      <c r="A804" s="1" t="s">
        <v>812</v>
      </c>
      <c r="B804" s="1" t="s">
        <v>8</v>
      </c>
      <c r="C804" s="1" t="s">
        <v>738</v>
      </c>
      <c r="D804">
        <v>2264</v>
      </c>
      <c r="E804">
        <f>100*Comuni[[#This Row],[Popolazione2011]]/$D$7916</f>
        <v>3.9502970967148412E-3</v>
      </c>
      <c r="F804">
        <f>100*Comuni[[#This Row],[Popolazione2011]]/(SUMIFS($D$2:$D$7916,$B$2:$B$7916,"Piemonte"))</f>
        <v>5.1880008689443154E-2</v>
      </c>
      <c r="G804" t="b">
        <f>IF(Comuni[[#This Row],[Popolazione2011]]&gt;300000,"MAGGIORE")</f>
        <v>0</v>
      </c>
      <c r="H804">
        <f>100*Comuni[[#This Row],[Popolazione2011]]/(SUMIFS($D$2:$D$7916,$B$2:$B$7916,"Piemonte"))</f>
        <v>5.1880008689443154E-2</v>
      </c>
      <c r="I804" s="1" t="str">
        <f>_xlfn.XLOOKUP(Comuni[[#This Row],[Regione]],Ripartizione_geografica[Regione],Ripartizione_geografica[Ripartizione geografica],,0)</f>
        <v>Nord-ovest</v>
      </c>
      <c r="J804" s="1">
        <f>_xlfn.XLOOKUP(Comuni[[#This Row],[Regione]],Table_0[Regione],Table_0[Totale contagiati],,0)</f>
        <v>1792955</v>
      </c>
      <c r="K804" s="1">
        <f>_xlfn.XLOOKUP(Comuni[[#This Row],[Regione]],Table_0[Regione],Table_0[Guariti],,0)</f>
        <v>1725727</v>
      </c>
      <c r="L804" s="1">
        <f>_xlfn.XLOOKUP(Comuni[[#This Row],[Regione]],Table_0[Regione],Table_0[Deceduti],,0)</f>
        <v>13899</v>
      </c>
    </row>
    <row r="805" spans="1:12" x14ac:dyDescent="0.25">
      <c r="A805" s="1" t="s">
        <v>813</v>
      </c>
      <c r="B805" s="1" t="s">
        <v>8</v>
      </c>
      <c r="C805" s="1" t="s">
        <v>738</v>
      </c>
      <c r="D805">
        <v>1162</v>
      </c>
      <c r="E805">
        <f>100*Comuni[[#This Row],[Popolazione2011]]/$D$7916</f>
        <v>2.0274934745506384E-3</v>
      </c>
      <c r="F805">
        <f>100*Comuni[[#This Row],[Popolazione2011]]/(SUMIFS($D$2:$D$7916,$B$2:$B$7916,"Piemonte"))</f>
        <v>2.6627460290253067E-2</v>
      </c>
      <c r="G805" t="b">
        <f>IF(Comuni[[#This Row],[Popolazione2011]]&gt;300000,"MAGGIORE")</f>
        <v>0</v>
      </c>
      <c r="H805">
        <f>100*Comuni[[#This Row],[Popolazione2011]]/(SUMIFS($D$2:$D$7916,$B$2:$B$7916,"Piemonte"))</f>
        <v>2.6627460290253067E-2</v>
      </c>
      <c r="I805" s="1" t="str">
        <f>_xlfn.XLOOKUP(Comuni[[#This Row],[Regione]],Ripartizione_geografica[Regione],Ripartizione_geografica[Ripartizione geografica],,0)</f>
        <v>Nord-ovest</v>
      </c>
      <c r="J805" s="1">
        <f>_xlfn.XLOOKUP(Comuni[[#This Row],[Regione]],Table_0[Regione],Table_0[Totale contagiati],,0)</f>
        <v>1792955</v>
      </c>
      <c r="K805" s="1">
        <f>_xlfn.XLOOKUP(Comuni[[#This Row],[Regione]],Table_0[Regione],Table_0[Guariti],,0)</f>
        <v>1725727</v>
      </c>
      <c r="L805" s="1">
        <f>_xlfn.XLOOKUP(Comuni[[#This Row],[Regione]],Table_0[Regione],Table_0[Deceduti],,0)</f>
        <v>13899</v>
      </c>
    </row>
    <row r="806" spans="1:12" x14ac:dyDescent="0.25">
      <c r="A806" s="1" t="s">
        <v>814</v>
      </c>
      <c r="B806" s="1" t="s">
        <v>8</v>
      </c>
      <c r="C806" s="1" t="s">
        <v>738</v>
      </c>
      <c r="D806">
        <v>212</v>
      </c>
      <c r="E806">
        <f>100*Comuni[[#This Row],[Popolazione2011]]/$D$7916</f>
        <v>3.6990414509873956E-4</v>
      </c>
      <c r="F806">
        <f>100*Comuni[[#This Row],[Popolazione2011]]/(SUMIFS($D$2:$D$7916,$B$2:$B$7916,"Piemonte"))</f>
        <v>4.8580220150891999E-3</v>
      </c>
      <c r="G806" t="b">
        <f>IF(Comuni[[#This Row],[Popolazione2011]]&gt;300000,"MAGGIORE")</f>
        <v>0</v>
      </c>
      <c r="H806">
        <f>100*Comuni[[#This Row],[Popolazione2011]]/(SUMIFS($D$2:$D$7916,$B$2:$B$7916,"Piemonte"))</f>
        <v>4.8580220150891999E-3</v>
      </c>
      <c r="I806" s="1" t="str">
        <f>_xlfn.XLOOKUP(Comuni[[#This Row],[Regione]],Ripartizione_geografica[Regione],Ripartizione_geografica[Ripartizione geografica],,0)</f>
        <v>Nord-ovest</v>
      </c>
      <c r="J806" s="1">
        <f>_xlfn.XLOOKUP(Comuni[[#This Row],[Regione]],Table_0[Regione],Table_0[Totale contagiati],,0)</f>
        <v>1792955</v>
      </c>
      <c r="K806" s="1">
        <f>_xlfn.XLOOKUP(Comuni[[#This Row],[Regione]],Table_0[Regione],Table_0[Guariti],,0)</f>
        <v>1725727</v>
      </c>
      <c r="L806" s="1">
        <f>_xlfn.XLOOKUP(Comuni[[#This Row],[Regione]],Table_0[Regione],Table_0[Deceduti],,0)</f>
        <v>13899</v>
      </c>
    </row>
    <row r="807" spans="1:12" x14ac:dyDescent="0.25">
      <c r="A807" s="1" t="s">
        <v>815</v>
      </c>
      <c r="B807" s="1" t="s">
        <v>8</v>
      </c>
      <c r="C807" s="1" t="s">
        <v>738</v>
      </c>
      <c r="D807">
        <v>10372</v>
      </c>
      <c r="E807">
        <f>100*Comuni[[#This Row],[Popolazione2011]]/$D$7916</f>
        <v>1.8097385815868523E-2</v>
      </c>
      <c r="F807">
        <f>100*Comuni[[#This Row],[Popolazione2011]]/(SUMIFS($D$2:$D$7916,$B$2:$B$7916,"Piemonte"))</f>
        <v>0.23767643556842066</v>
      </c>
      <c r="G807" t="b">
        <f>IF(Comuni[[#This Row],[Popolazione2011]]&gt;300000,"MAGGIORE")</f>
        <v>0</v>
      </c>
      <c r="H807">
        <f>100*Comuni[[#This Row],[Popolazione2011]]/(SUMIFS($D$2:$D$7916,$B$2:$B$7916,"Piemonte"))</f>
        <v>0.23767643556842066</v>
      </c>
      <c r="I807" s="1" t="str">
        <f>_xlfn.XLOOKUP(Comuni[[#This Row],[Regione]],Ripartizione_geografica[Regione],Ripartizione_geografica[Ripartizione geografica],,0)</f>
        <v>Nord-ovest</v>
      </c>
      <c r="J807" s="1">
        <f>_xlfn.XLOOKUP(Comuni[[#This Row],[Regione]],Table_0[Regione],Table_0[Totale contagiati],,0)</f>
        <v>1792955</v>
      </c>
      <c r="K807" s="1">
        <f>_xlfn.XLOOKUP(Comuni[[#This Row],[Regione]],Table_0[Regione],Table_0[Guariti],,0)</f>
        <v>1725727</v>
      </c>
      <c r="L807" s="1">
        <f>_xlfn.XLOOKUP(Comuni[[#This Row],[Regione]],Table_0[Regione],Table_0[Deceduti],,0)</f>
        <v>13899</v>
      </c>
    </row>
    <row r="808" spans="1:12" x14ac:dyDescent="0.25">
      <c r="A808" s="1" t="s">
        <v>816</v>
      </c>
      <c r="B808" s="1" t="s">
        <v>8</v>
      </c>
      <c r="C808" s="1" t="s">
        <v>738</v>
      </c>
      <c r="D808">
        <v>90</v>
      </c>
      <c r="E808">
        <f>100*Comuni[[#This Row],[Popolazione2011]]/$D$7916</f>
        <v>1.5703477857965359E-4</v>
      </c>
      <c r="F808">
        <f>100*Comuni[[#This Row],[Popolazione2011]]/(SUMIFS($D$2:$D$7916,$B$2:$B$7916,"Piemonte"))</f>
        <v>2.0623678365944715E-3</v>
      </c>
      <c r="G808" t="b">
        <f>IF(Comuni[[#This Row],[Popolazione2011]]&gt;300000,"MAGGIORE")</f>
        <v>0</v>
      </c>
      <c r="H808">
        <f>100*Comuni[[#This Row],[Popolazione2011]]/(SUMIFS($D$2:$D$7916,$B$2:$B$7916,"Piemonte"))</f>
        <v>2.0623678365944715E-3</v>
      </c>
      <c r="I808" s="1" t="str">
        <f>_xlfn.XLOOKUP(Comuni[[#This Row],[Regione]],Ripartizione_geografica[Regione],Ripartizione_geografica[Ripartizione geografica],,0)</f>
        <v>Nord-ovest</v>
      </c>
      <c r="J808" s="1">
        <f>_xlfn.XLOOKUP(Comuni[[#This Row],[Regione]],Table_0[Regione],Table_0[Totale contagiati],,0)</f>
        <v>1792955</v>
      </c>
      <c r="K808" s="1">
        <f>_xlfn.XLOOKUP(Comuni[[#This Row],[Regione]],Table_0[Regione],Table_0[Guariti],,0)</f>
        <v>1725727</v>
      </c>
      <c r="L808" s="1">
        <f>_xlfn.XLOOKUP(Comuni[[#This Row],[Regione]],Table_0[Regione],Table_0[Deceduti],,0)</f>
        <v>13899</v>
      </c>
    </row>
    <row r="809" spans="1:12" x14ac:dyDescent="0.25">
      <c r="A809" s="1" t="s">
        <v>817</v>
      </c>
      <c r="B809" s="1" t="s">
        <v>8</v>
      </c>
      <c r="C809" s="1" t="s">
        <v>738</v>
      </c>
      <c r="D809">
        <v>443</v>
      </c>
      <c r="E809">
        <f>100*Comuni[[#This Row],[Popolazione2011]]/$D$7916</f>
        <v>7.7296007678651709E-4</v>
      </c>
      <c r="F809">
        <f>100*Comuni[[#This Row],[Popolazione2011]]/(SUMIFS($D$2:$D$7916,$B$2:$B$7916,"Piemonte"))</f>
        <v>1.0151432795681677E-2</v>
      </c>
      <c r="G809" t="b">
        <f>IF(Comuni[[#This Row],[Popolazione2011]]&gt;300000,"MAGGIORE")</f>
        <v>0</v>
      </c>
      <c r="H809">
        <f>100*Comuni[[#This Row],[Popolazione2011]]/(SUMIFS($D$2:$D$7916,$B$2:$B$7916,"Piemonte"))</f>
        <v>1.0151432795681677E-2</v>
      </c>
      <c r="I809" s="1" t="str">
        <f>_xlfn.XLOOKUP(Comuni[[#This Row],[Regione]],Ripartizione_geografica[Regione],Ripartizione_geografica[Ripartizione geografica],,0)</f>
        <v>Nord-ovest</v>
      </c>
      <c r="J809" s="1">
        <f>_xlfn.XLOOKUP(Comuni[[#This Row],[Regione]],Table_0[Regione],Table_0[Totale contagiati],,0)</f>
        <v>1792955</v>
      </c>
      <c r="K809" s="1">
        <f>_xlfn.XLOOKUP(Comuni[[#This Row],[Regione]],Table_0[Regione],Table_0[Guariti],,0)</f>
        <v>1725727</v>
      </c>
      <c r="L809" s="1">
        <f>_xlfn.XLOOKUP(Comuni[[#This Row],[Regione]],Table_0[Regione],Table_0[Deceduti],,0)</f>
        <v>13899</v>
      </c>
    </row>
    <row r="810" spans="1:12" x14ac:dyDescent="0.25">
      <c r="A810" s="1" t="s">
        <v>818</v>
      </c>
      <c r="B810" s="1" t="s">
        <v>8</v>
      </c>
      <c r="C810" s="1" t="s">
        <v>738</v>
      </c>
      <c r="D810">
        <v>516</v>
      </c>
      <c r="E810">
        <f>100*Comuni[[#This Row],[Popolazione2011]]/$D$7916</f>
        <v>9.0033273052334722E-4</v>
      </c>
      <c r="F810">
        <f>100*Comuni[[#This Row],[Popolazione2011]]/(SUMIFS($D$2:$D$7916,$B$2:$B$7916,"Piemonte"))</f>
        <v>1.1824242263141637E-2</v>
      </c>
      <c r="G810" t="b">
        <f>IF(Comuni[[#This Row],[Popolazione2011]]&gt;300000,"MAGGIORE")</f>
        <v>0</v>
      </c>
      <c r="H810">
        <f>100*Comuni[[#This Row],[Popolazione2011]]/(SUMIFS($D$2:$D$7916,$B$2:$B$7916,"Piemonte"))</f>
        <v>1.1824242263141637E-2</v>
      </c>
      <c r="I810" s="1" t="str">
        <f>_xlfn.XLOOKUP(Comuni[[#This Row],[Regione]],Ripartizione_geografica[Regione],Ripartizione_geografica[Ripartizione geografica],,0)</f>
        <v>Nord-ovest</v>
      </c>
      <c r="J810" s="1">
        <f>_xlfn.XLOOKUP(Comuni[[#This Row],[Regione]],Table_0[Regione],Table_0[Totale contagiati],,0)</f>
        <v>1792955</v>
      </c>
      <c r="K810" s="1">
        <f>_xlfn.XLOOKUP(Comuni[[#This Row],[Regione]],Table_0[Regione],Table_0[Guariti],,0)</f>
        <v>1725727</v>
      </c>
      <c r="L810" s="1">
        <f>_xlfn.XLOOKUP(Comuni[[#This Row],[Regione]],Table_0[Regione],Table_0[Deceduti],,0)</f>
        <v>13899</v>
      </c>
    </row>
    <row r="811" spans="1:12" x14ac:dyDescent="0.25">
      <c r="A811" s="1" t="s">
        <v>819</v>
      </c>
      <c r="B811" s="1" t="s">
        <v>8</v>
      </c>
      <c r="C811" s="1" t="s">
        <v>738</v>
      </c>
      <c r="D811">
        <v>612</v>
      </c>
      <c r="E811">
        <f>100*Comuni[[#This Row],[Popolazione2011]]/$D$7916</f>
        <v>1.0678364943416444E-3</v>
      </c>
      <c r="F811">
        <f>100*Comuni[[#This Row],[Popolazione2011]]/(SUMIFS($D$2:$D$7916,$B$2:$B$7916,"Piemonte"))</f>
        <v>1.4024101288842407E-2</v>
      </c>
      <c r="G811" t="b">
        <f>IF(Comuni[[#This Row],[Popolazione2011]]&gt;300000,"MAGGIORE")</f>
        <v>0</v>
      </c>
      <c r="H811">
        <f>100*Comuni[[#This Row],[Popolazione2011]]/(SUMIFS($D$2:$D$7916,$B$2:$B$7916,"Piemonte"))</f>
        <v>1.4024101288842407E-2</v>
      </c>
      <c r="I811" s="1" t="str">
        <f>_xlfn.XLOOKUP(Comuni[[#This Row],[Regione]],Ripartizione_geografica[Regione],Ripartizione_geografica[Ripartizione geografica],,0)</f>
        <v>Nord-ovest</v>
      </c>
      <c r="J811" s="1">
        <f>_xlfn.XLOOKUP(Comuni[[#This Row],[Regione]],Table_0[Regione],Table_0[Totale contagiati],,0)</f>
        <v>1792955</v>
      </c>
      <c r="K811" s="1">
        <f>_xlfn.XLOOKUP(Comuni[[#This Row],[Regione]],Table_0[Regione],Table_0[Guariti],,0)</f>
        <v>1725727</v>
      </c>
      <c r="L811" s="1">
        <f>_xlfn.XLOOKUP(Comuni[[#This Row],[Regione]],Table_0[Regione],Table_0[Deceduti],,0)</f>
        <v>13899</v>
      </c>
    </row>
    <row r="812" spans="1:12" x14ac:dyDescent="0.25">
      <c r="A812" s="1" t="s">
        <v>820</v>
      </c>
      <c r="B812" s="1" t="s">
        <v>8</v>
      </c>
      <c r="C812" s="1" t="s">
        <v>738</v>
      </c>
      <c r="D812">
        <v>221</v>
      </c>
      <c r="E812">
        <f>100*Comuni[[#This Row],[Popolazione2011]]/$D$7916</f>
        <v>3.8560762295670488E-4</v>
      </c>
      <c r="F812">
        <f>100*Comuni[[#This Row],[Popolazione2011]]/(SUMIFS($D$2:$D$7916,$B$2:$B$7916,"Piemonte"))</f>
        <v>5.0642587987486465E-3</v>
      </c>
      <c r="G812" t="b">
        <f>IF(Comuni[[#This Row],[Popolazione2011]]&gt;300000,"MAGGIORE")</f>
        <v>0</v>
      </c>
      <c r="H812">
        <f>100*Comuni[[#This Row],[Popolazione2011]]/(SUMIFS($D$2:$D$7916,$B$2:$B$7916,"Piemonte"))</f>
        <v>5.0642587987486465E-3</v>
      </c>
      <c r="I812" s="1" t="str">
        <f>_xlfn.XLOOKUP(Comuni[[#This Row],[Regione]],Ripartizione_geografica[Regione],Ripartizione_geografica[Ripartizione geografica],,0)</f>
        <v>Nord-ovest</v>
      </c>
      <c r="J812" s="1">
        <f>_xlfn.XLOOKUP(Comuni[[#This Row],[Regione]],Table_0[Regione],Table_0[Totale contagiati],,0)</f>
        <v>1792955</v>
      </c>
      <c r="K812" s="1">
        <f>_xlfn.XLOOKUP(Comuni[[#This Row],[Regione]],Table_0[Regione],Table_0[Guariti],,0)</f>
        <v>1725727</v>
      </c>
      <c r="L812" s="1">
        <f>_xlfn.XLOOKUP(Comuni[[#This Row],[Regione]],Table_0[Regione],Table_0[Deceduti],,0)</f>
        <v>13899</v>
      </c>
    </row>
    <row r="813" spans="1:12" x14ac:dyDescent="0.25">
      <c r="A813" s="1" t="s">
        <v>821</v>
      </c>
      <c r="B813" s="1" t="s">
        <v>8</v>
      </c>
      <c r="C813" s="1" t="s">
        <v>738</v>
      </c>
      <c r="D813">
        <v>680</v>
      </c>
      <c r="E813">
        <f>100*Comuni[[#This Row],[Popolazione2011]]/$D$7916</f>
        <v>1.1864849937129381E-3</v>
      </c>
      <c r="F813">
        <f>100*Comuni[[#This Row],[Popolazione2011]]/(SUMIFS($D$2:$D$7916,$B$2:$B$7916,"Piemonte"))</f>
        <v>1.5582334765380451E-2</v>
      </c>
      <c r="G813" t="b">
        <f>IF(Comuni[[#This Row],[Popolazione2011]]&gt;300000,"MAGGIORE")</f>
        <v>0</v>
      </c>
      <c r="H813">
        <f>100*Comuni[[#This Row],[Popolazione2011]]/(SUMIFS($D$2:$D$7916,$B$2:$B$7916,"Piemonte"))</f>
        <v>1.5582334765380451E-2</v>
      </c>
      <c r="I813" s="1" t="str">
        <f>_xlfn.XLOOKUP(Comuni[[#This Row],[Regione]],Ripartizione_geografica[Regione],Ripartizione_geografica[Ripartizione geografica],,0)</f>
        <v>Nord-ovest</v>
      </c>
      <c r="J813" s="1">
        <f>_xlfn.XLOOKUP(Comuni[[#This Row],[Regione]],Table_0[Regione],Table_0[Totale contagiati],,0)</f>
        <v>1792955</v>
      </c>
      <c r="K813" s="1">
        <f>_xlfn.XLOOKUP(Comuni[[#This Row],[Regione]],Table_0[Regione],Table_0[Guariti],,0)</f>
        <v>1725727</v>
      </c>
      <c r="L813" s="1">
        <f>_xlfn.XLOOKUP(Comuni[[#This Row],[Regione]],Table_0[Regione],Table_0[Deceduti],,0)</f>
        <v>13899</v>
      </c>
    </row>
    <row r="814" spans="1:12" x14ac:dyDescent="0.25">
      <c r="A814" s="1" t="s">
        <v>822</v>
      </c>
      <c r="B814" s="1" t="s">
        <v>8</v>
      </c>
      <c r="C814" s="1" t="s">
        <v>738</v>
      </c>
      <c r="D814">
        <v>1976</v>
      </c>
      <c r="E814">
        <f>100*Comuni[[#This Row],[Popolazione2011]]/$D$7916</f>
        <v>3.4477858052599495E-3</v>
      </c>
      <c r="F814">
        <f>100*Comuni[[#This Row],[Popolazione2011]]/(SUMIFS($D$2:$D$7916,$B$2:$B$7916,"Piemonte"))</f>
        <v>4.5280431612340841E-2</v>
      </c>
      <c r="G814" t="b">
        <f>IF(Comuni[[#This Row],[Popolazione2011]]&gt;300000,"MAGGIORE")</f>
        <v>0</v>
      </c>
      <c r="H814">
        <f>100*Comuni[[#This Row],[Popolazione2011]]/(SUMIFS($D$2:$D$7916,$B$2:$B$7916,"Piemonte"))</f>
        <v>4.5280431612340841E-2</v>
      </c>
      <c r="I814" s="1" t="str">
        <f>_xlfn.XLOOKUP(Comuni[[#This Row],[Regione]],Ripartizione_geografica[Regione],Ripartizione_geografica[Ripartizione geografica],,0)</f>
        <v>Nord-ovest</v>
      </c>
      <c r="J814" s="1">
        <f>_xlfn.XLOOKUP(Comuni[[#This Row],[Regione]],Table_0[Regione],Table_0[Totale contagiati],,0)</f>
        <v>1792955</v>
      </c>
      <c r="K814" s="1">
        <f>_xlfn.XLOOKUP(Comuni[[#This Row],[Regione]],Table_0[Regione],Table_0[Guariti],,0)</f>
        <v>1725727</v>
      </c>
      <c r="L814" s="1">
        <f>_xlfn.XLOOKUP(Comuni[[#This Row],[Regione]],Table_0[Regione],Table_0[Deceduti],,0)</f>
        <v>13899</v>
      </c>
    </row>
    <row r="815" spans="1:12" x14ac:dyDescent="0.25">
      <c r="A815" s="1" t="s">
        <v>823</v>
      </c>
      <c r="B815" s="1" t="s">
        <v>8</v>
      </c>
      <c r="C815" s="1" t="s">
        <v>738</v>
      </c>
      <c r="D815">
        <v>184</v>
      </c>
      <c r="E815">
        <f>100*Comuni[[#This Row],[Popolazione2011]]/$D$7916</f>
        <v>3.2104888065173621E-4</v>
      </c>
      <c r="F815">
        <f>100*Comuni[[#This Row],[Popolazione2011]]/(SUMIFS($D$2:$D$7916,$B$2:$B$7916,"Piemonte"))</f>
        <v>4.2163964659264752E-3</v>
      </c>
      <c r="G815" t="b">
        <f>IF(Comuni[[#This Row],[Popolazione2011]]&gt;300000,"MAGGIORE")</f>
        <v>0</v>
      </c>
      <c r="H815">
        <f>100*Comuni[[#This Row],[Popolazione2011]]/(SUMIFS($D$2:$D$7916,$B$2:$B$7916,"Piemonte"))</f>
        <v>4.2163964659264752E-3</v>
      </c>
      <c r="I815" s="1" t="str">
        <f>_xlfn.XLOOKUP(Comuni[[#This Row],[Regione]],Ripartizione_geografica[Regione],Ripartizione_geografica[Ripartizione geografica],,0)</f>
        <v>Nord-ovest</v>
      </c>
      <c r="J815" s="1">
        <f>_xlfn.XLOOKUP(Comuni[[#This Row],[Regione]],Table_0[Regione],Table_0[Totale contagiati],,0)</f>
        <v>1792955</v>
      </c>
      <c r="K815" s="1">
        <f>_xlfn.XLOOKUP(Comuni[[#This Row],[Regione]],Table_0[Regione],Table_0[Guariti],,0)</f>
        <v>1725727</v>
      </c>
      <c r="L815" s="1">
        <f>_xlfn.XLOOKUP(Comuni[[#This Row],[Regione]],Table_0[Regione],Table_0[Deceduti],,0)</f>
        <v>13899</v>
      </c>
    </row>
    <row r="816" spans="1:12" x14ac:dyDescent="0.25">
      <c r="A816" s="1" t="s">
        <v>824</v>
      </c>
      <c r="B816" s="1" t="s">
        <v>8</v>
      </c>
      <c r="C816" s="1" t="s">
        <v>738</v>
      </c>
      <c r="D816">
        <v>1669</v>
      </c>
      <c r="E816">
        <f>100*Comuni[[#This Row],[Popolazione2011]]/$D$7916</f>
        <v>2.9121227272160201E-3</v>
      </c>
      <c r="F816">
        <f>100*Comuni[[#This Row],[Popolazione2011]]/(SUMIFS($D$2:$D$7916,$B$2:$B$7916,"Piemonte"))</f>
        <v>3.8245465769735254E-2</v>
      </c>
      <c r="G816" t="b">
        <f>IF(Comuni[[#This Row],[Popolazione2011]]&gt;300000,"MAGGIORE")</f>
        <v>0</v>
      </c>
      <c r="H816">
        <f>100*Comuni[[#This Row],[Popolazione2011]]/(SUMIFS($D$2:$D$7916,$B$2:$B$7916,"Piemonte"))</f>
        <v>3.8245465769735254E-2</v>
      </c>
      <c r="I816" s="1" t="str">
        <f>_xlfn.XLOOKUP(Comuni[[#This Row],[Regione]],Ripartizione_geografica[Regione],Ripartizione_geografica[Ripartizione geografica],,0)</f>
        <v>Nord-ovest</v>
      </c>
      <c r="J816" s="1">
        <f>_xlfn.XLOOKUP(Comuni[[#This Row],[Regione]],Table_0[Regione],Table_0[Totale contagiati],,0)</f>
        <v>1792955</v>
      </c>
      <c r="K816" s="1">
        <f>_xlfn.XLOOKUP(Comuni[[#This Row],[Regione]],Table_0[Regione],Table_0[Guariti],,0)</f>
        <v>1725727</v>
      </c>
      <c r="L816" s="1">
        <f>_xlfn.XLOOKUP(Comuni[[#This Row],[Regione]],Table_0[Regione],Table_0[Deceduti],,0)</f>
        <v>13899</v>
      </c>
    </row>
    <row r="817" spans="1:12" x14ac:dyDescent="0.25">
      <c r="A817" s="1" t="s">
        <v>825</v>
      </c>
      <c r="B817" s="1" t="s">
        <v>8</v>
      </c>
      <c r="C817" s="1" t="s">
        <v>738</v>
      </c>
      <c r="D817">
        <v>833</v>
      </c>
      <c r="E817">
        <f>100*Comuni[[#This Row],[Popolazione2011]]/$D$7916</f>
        <v>1.4534441172983493E-3</v>
      </c>
      <c r="F817">
        <f>100*Comuni[[#This Row],[Popolazione2011]]/(SUMIFS($D$2:$D$7916,$B$2:$B$7916,"Piemonte"))</f>
        <v>1.9088360087591055E-2</v>
      </c>
      <c r="G817" t="b">
        <f>IF(Comuni[[#This Row],[Popolazione2011]]&gt;300000,"MAGGIORE")</f>
        <v>0</v>
      </c>
      <c r="H817">
        <f>100*Comuni[[#This Row],[Popolazione2011]]/(SUMIFS($D$2:$D$7916,$B$2:$B$7916,"Piemonte"))</f>
        <v>1.9088360087591055E-2</v>
      </c>
      <c r="I817" s="1" t="str">
        <f>_xlfn.XLOOKUP(Comuni[[#This Row],[Regione]],Ripartizione_geografica[Regione],Ripartizione_geografica[Ripartizione geografica],,0)</f>
        <v>Nord-ovest</v>
      </c>
      <c r="J817" s="1">
        <f>_xlfn.XLOOKUP(Comuni[[#This Row],[Regione]],Table_0[Regione],Table_0[Totale contagiati],,0)</f>
        <v>1792955</v>
      </c>
      <c r="K817" s="1">
        <f>_xlfn.XLOOKUP(Comuni[[#This Row],[Regione]],Table_0[Regione],Table_0[Guariti],,0)</f>
        <v>1725727</v>
      </c>
      <c r="L817" s="1">
        <f>_xlfn.XLOOKUP(Comuni[[#This Row],[Regione]],Table_0[Regione],Table_0[Deceduti],,0)</f>
        <v>13899</v>
      </c>
    </row>
    <row r="818" spans="1:12" x14ac:dyDescent="0.25">
      <c r="A818" s="1" t="s">
        <v>826</v>
      </c>
      <c r="B818" s="1" t="s">
        <v>8</v>
      </c>
      <c r="C818" s="1" t="s">
        <v>738</v>
      </c>
      <c r="D818">
        <v>374</v>
      </c>
      <c r="E818">
        <f>100*Comuni[[#This Row],[Popolazione2011]]/$D$7916</f>
        <v>6.5256674654211603E-4</v>
      </c>
      <c r="F818">
        <f>100*Comuni[[#This Row],[Popolazione2011]]/(SUMIFS($D$2:$D$7916,$B$2:$B$7916,"Piemonte"))</f>
        <v>8.5702841209592488E-3</v>
      </c>
      <c r="G818" t="b">
        <f>IF(Comuni[[#This Row],[Popolazione2011]]&gt;300000,"MAGGIORE")</f>
        <v>0</v>
      </c>
      <c r="H818">
        <f>100*Comuni[[#This Row],[Popolazione2011]]/(SUMIFS($D$2:$D$7916,$B$2:$B$7916,"Piemonte"))</f>
        <v>8.5702841209592488E-3</v>
      </c>
      <c r="I818" s="1" t="str">
        <f>_xlfn.XLOOKUP(Comuni[[#This Row],[Regione]],Ripartizione_geografica[Regione],Ripartizione_geografica[Ripartizione geografica],,0)</f>
        <v>Nord-ovest</v>
      </c>
      <c r="J818" s="1">
        <f>_xlfn.XLOOKUP(Comuni[[#This Row],[Regione]],Table_0[Regione],Table_0[Totale contagiati],,0)</f>
        <v>1792955</v>
      </c>
      <c r="K818" s="1">
        <f>_xlfn.XLOOKUP(Comuni[[#This Row],[Regione]],Table_0[Regione],Table_0[Guariti],,0)</f>
        <v>1725727</v>
      </c>
      <c r="L818" s="1">
        <f>_xlfn.XLOOKUP(Comuni[[#This Row],[Regione]],Table_0[Regione],Table_0[Deceduti],,0)</f>
        <v>13899</v>
      </c>
    </row>
    <row r="819" spans="1:12" x14ac:dyDescent="0.25">
      <c r="A819" s="1" t="s">
        <v>827</v>
      </c>
      <c r="B819" s="1" t="s">
        <v>8</v>
      </c>
      <c r="C819" s="1" t="s">
        <v>738</v>
      </c>
      <c r="D819">
        <v>504</v>
      </c>
      <c r="E819">
        <f>100*Comuni[[#This Row],[Popolazione2011]]/$D$7916</f>
        <v>8.7939476004606008E-4</v>
      </c>
      <c r="F819">
        <f>100*Comuni[[#This Row],[Popolazione2011]]/(SUMIFS($D$2:$D$7916,$B$2:$B$7916,"Piemonte"))</f>
        <v>1.1549259884929041E-2</v>
      </c>
      <c r="G819" t="b">
        <f>IF(Comuni[[#This Row],[Popolazione2011]]&gt;300000,"MAGGIORE")</f>
        <v>0</v>
      </c>
      <c r="H819">
        <f>100*Comuni[[#This Row],[Popolazione2011]]/(SUMIFS($D$2:$D$7916,$B$2:$B$7916,"Piemonte"))</f>
        <v>1.1549259884929041E-2</v>
      </c>
      <c r="I819" s="1" t="str">
        <f>_xlfn.XLOOKUP(Comuni[[#This Row],[Regione]],Ripartizione_geografica[Regione],Ripartizione_geografica[Ripartizione geografica],,0)</f>
        <v>Nord-ovest</v>
      </c>
      <c r="J819" s="1">
        <f>_xlfn.XLOOKUP(Comuni[[#This Row],[Regione]],Table_0[Regione],Table_0[Totale contagiati],,0)</f>
        <v>1792955</v>
      </c>
      <c r="K819" s="1">
        <f>_xlfn.XLOOKUP(Comuni[[#This Row],[Regione]],Table_0[Regione],Table_0[Guariti],,0)</f>
        <v>1725727</v>
      </c>
      <c r="L819" s="1">
        <f>_xlfn.XLOOKUP(Comuni[[#This Row],[Regione]],Table_0[Regione],Table_0[Deceduti],,0)</f>
        <v>13899</v>
      </c>
    </row>
    <row r="820" spans="1:12" x14ac:dyDescent="0.25">
      <c r="A820" s="1" t="s">
        <v>828</v>
      </c>
      <c r="B820" s="1" t="s">
        <v>8</v>
      </c>
      <c r="C820" s="1" t="s">
        <v>738</v>
      </c>
      <c r="D820">
        <v>944</v>
      </c>
      <c r="E820">
        <f>100*Comuni[[#This Row],[Popolazione2011]]/$D$7916</f>
        <v>1.6471203442132553E-3</v>
      </c>
      <c r="F820">
        <f>100*Comuni[[#This Row],[Popolazione2011]]/(SUMIFS($D$2:$D$7916,$B$2:$B$7916,"Piemonte"))</f>
        <v>2.1631947086057569E-2</v>
      </c>
      <c r="G820" t="b">
        <f>IF(Comuni[[#This Row],[Popolazione2011]]&gt;300000,"MAGGIORE")</f>
        <v>0</v>
      </c>
      <c r="H820">
        <f>100*Comuni[[#This Row],[Popolazione2011]]/(SUMIFS($D$2:$D$7916,$B$2:$B$7916,"Piemonte"))</f>
        <v>2.1631947086057569E-2</v>
      </c>
      <c r="I820" s="1" t="str">
        <f>_xlfn.XLOOKUP(Comuni[[#This Row],[Regione]],Ripartizione_geografica[Regione],Ripartizione_geografica[Ripartizione geografica],,0)</f>
        <v>Nord-ovest</v>
      </c>
      <c r="J820" s="1">
        <f>_xlfn.XLOOKUP(Comuni[[#This Row],[Regione]],Table_0[Regione],Table_0[Totale contagiati],,0)</f>
        <v>1792955</v>
      </c>
      <c r="K820" s="1">
        <f>_xlfn.XLOOKUP(Comuni[[#This Row],[Regione]],Table_0[Regione],Table_0[Guariti],,0)</f>
        <v>1725727</v>
      </c>
      <c r="L820" s="1">
        <f>_xlfn.XLOOKUP(Comuni[[#This Row],[Regione]],Table_0[Regione],Table_0[Deceduti],,0)</f>
        <v>13899</v>
      </c>
    </row>
    <row r="821" spans="1:12" x14ac:dyDescent="0.25">
      <c r="A821" s="1" t="s">
        <v>829</v>
      </c>
      <c r="B821" s="1" t="s">
        <v>8</v>
      </c>
      <c r="C821" s="1" t="s">
        <v>738</v>
      </c>
      <c r="D821">
        <v>447</v>
      </c>
      <c r="E821">
        <f>100*Comuni[[#This Row],[Popolazione2011]]/$D$7916</f>
        <v>7.7993940027894606E-4</v>
      </c>
      <c r="F821">
        <f>100*Comuni[[#This Row],[Popolazione2011]]/(SUMIFS($D$2:$D$7916,$B$2:$B$7916,"Piemonte"))</f>
        <v>1.0243093588419209E-2</v>
      </c>
      <c r="G821" t="b">
        <f>IF(Comuni[[#This Row],[Popolazione2011]]&gt;300000,"MAGGIORE")</f>
        <v>0</v>
      </c>
      <c r="H821">
        <f>100*Comuni[[#This Row],[Popolazione2011]]/(SUMIFS($D$2:$D$7916,$B$2:$B$7916,"Piemonte"))</f>
        <v>1.0243093588419209E-2</v>
      </c>
      <c r="I821" s="1" t="str">
        <f>_xlfn.XLOOKUP(Comuni[[#This Row],[Regione]],Ripartizione_geografica[Regione],Ripartizione_geografica[Ripartizione geografica],,0)</f>
        <v>Nord-ovest</v>
      </c>
      <c r="J821" s="1">
        <f>_xlfn.XLOOKUP(Comuni[[#This Row],[Regione]],Table_0[Regione],Table_0[Totale contagiati],,0)</f>
        <v>1792955</v>
      </c>
      <c r="K821" s="1">
        <f>_xlfn.XLOOKUP(Comuni[[#This Row],[Regione]],Table_0[Regione],Table_0[Guariti],,0)</f>
        <v>1725727</v>
      </c>
      <c r="L821" s="1">
        <f>_xlfn.XLOOKUP(Comuni[[#This Row],[Regione]],Table_0[Regione],Table_0[Deceduti],,0)</f>
        <v>13899</v>
      </c>
    </row>
    <row r="822" spans="1:12" x14ac:dyDescent="0.25">
      <c r="A822" s="1" t="s">
        <v>830</v>
      </c>
      <c r="B822" s="1" t="s">
        <v>8</v>
      </c>
      <c r="C822" s="1" t="s">
        <v>738</v>
      </c>
      <c r="D822">
        <v>347</v>
      </c>
      <c r="E822">
        <f>100*Comuni[[#This Row],[Popolazione2011]]/$D$7916</f>
        <v>6.054563129682199E-4</v>
      </c>
      <c r="F822">
        <f>100*Comuni[[#This Row],[Popolazione2011]]/(SUMIFS($D$2:$D$7916,$B$2:$B$7916,"Piemonte"))</f>
        <v>7.9515737699809071E-3</v>
      </c>
      <c r="G822" t="b">
        <f>IF(Comuni[[#This Row],[Popolazione2011]]&gt;300000,"MAGGIORE")</f>
        <v>0</v>
      </c>
      <c r="H822">
        <f>100*Comuni[[#This Row],[Popolazione2011]]/(SUMIFS($D$2:$D$7916,$B$2:$B$7916,"Piemonte"))</f>
        <v>7.9515737699809071E-3</v>
      </c>
      <c r="I822" s="1" t="str">
        <f>_xlfn.XLOOKUP(Comuni[[#This Row],[Regione]],Ripartizione_geografica[Regione],Ripartizione_geografica[Ripartizione geografica],,0)</f>
        <v>Nord-ovest</v>
      </c>
      <c r="J822" s="1">
        <f>_xlfn.XLOOKUP(Comuni[[#This Row],[Regione]],Table_0[Regione],Table_0[Totale contagiati],,0)</f>
        <v>1792955</v>
      </c>
      <c r="K822" s="1">
        <f>_xlfn.XLOOKUP(Comuni[[#This Row],[Regione]],Table_0[Regione],Table_0[Guariti],,0)</f>
        <v>1725727</v>
      </c>
      <c r="L822" s="1">
        <f>_xlfn.XLOOKUP(Comuni[[#This Row],[Regione]],Table_0[Regione],Table_0[Deceduti],,0)</f>
        <v>13899</v>
      </c>
    </row>
    <row r="823" spans="1:12" x14ac:dyDescent="0.25">
      <c r="A823" s="1" t="s">
        <v>831</v>
      </c>
      <c r="B823" s="1" t="s">
        <v>8</v>
      </c>
      <c r="C823" s="1" t="s">
        <v>738</v>
      </c>
      <c r="D823">
        <v>1437</v>
      </c>
      <c r="E823">
        <f>100*Comuni[[#This Row],[Popolazione2011]]/$D$7916</f>
        <v>2.5073219646551356E-3</v>
      </c>
      <c r="F823">
        <f>100*Comuni[[#This Row],[Popolazione2011]]/(SUMIFS($D$2:$D$7916,$B$2:$B$7916,"Piemonte"))</f>
        <v>3.2929139790958399E-2</v>
      </c>
      <c r="G823" t="b">
        <f>IF(Comuni[[#This Row],[Popolazione2011]]&gt;300000,"MAGGIORE")</f>
        <v>0</v>
      </c>
      <c r="H823">
        <f>100*Comuni[[#This Row],[Popolazione2011]]/(SUMIFS($D$2:$D$7916,$B$2:$B$7916,"Piemonte"))</f>
        <v>3.2929139790958399E-2</v>
      </c>
      <c r="I823" s="1" t="str">
        <f>_xlfn.XLOOKUP(Comuni[[#This Row],[Regione]],Ripartizione_geografica[Regione],Ripartizione_geografica[Ripartizione geografica],,0)</f>
        <v>Nord-ovest</v>
      </c>
      <c r="J823" s="1">
        <f>_xlfn.XLOOKUP(Comuni[[#This Row],[Regione]],Table_0[Regione],Table_0[Totale contagiati],,0)</f>
        <v>1792955</v>
      </c>
      <c r="K823" s="1">
        <f>_xlfn.XLOOKUP(Comuni[[#This Row],[Regione]],Table_0[Regione],Table_0[Guariti],,0)</f>
        <v>1725727</v>
      </c>
      <c r="L823" s="1">
        <f>_xlfn.XLOOKUP(Comuni[[#This Row],[Regione]],Table_0[Regione],Table_0[Deceduti],,0)</f>
        <v>13899</v>
      </c>
    </row>
    <row r="824" spans="1:12" x14ac:dyDescent="0.25">
      <c r="A824" s="1" t="s">
        <v>832</v>
      </c>
      <c r="B824" s="1" t="s">
        <v>8</v>
      </c>
      <c r="C824" s="1" t="s">
        <v>738</v>
      </c>
      <c r="D824">
        <v>8373</v>
      </c>
      <c r="E824">
        <f>100*Comuni[[#This Row],[Popolazione2011]]/$D$7916</f>
        <v>1.4609468900527105E-2</v>
      </c>
      <c r="F824">
        <f>100*Comuni[[#This Row],[Popolazione2011]]/(SUMIFS($D$2:$D$7916,$B$2:$B$7916,"Piemonte"))</f>
        <v>0.19186895439783899</v>
      </c>
      <c r="G824" t="b">
        <f>IF(Comuni[[#This Row],[Popolazione2011]]&gt;300000,"MAGGIORE")</f>
        <v>0</v>
      </c>
      <c r="H824">
        <f>100*Comuni[[#This Row],[Popolazione2011]]/(SUMIFS($D$2:$D$7916,$B$2:$B$7916,"Piemonte"))</f>
        <v>0.19186895439783899</v>
      </c>
      <c r="I824" s="1" t="str">
        <f>_xlfn.XLOOKUP(Comuni[[#This Row],[Regione]],Ripartizione_geografica[Regione],Ripartizione_geografica[Ripartizione geografica],,0)</f>
        <v>Nord-ovest</v>
      </c>
      <c r="J824" s="1">
        <f>_xlfn.XLOOKUP(Comuni[[#This Row],[Regione]],Table_0[Regione],Table_0[Totale contagiati],,0)</f>
        <v>1792955</v>
      </c>
      <c r="K824" s="1">
        <f>_xlfn.XLOOKUP(Comuni[[#This Row],[Regione]],Table_0[Regione],Table_0[Guariti],,0)</f>
        <v>1725727</v>
      </c>
      <c r="L824" s="1">
        <f>_xlfn.XLOOKUP(Comuni[[#This Row],[Regione]],Table_0[Regione],Table_0[Deceduti],,0)</f>
        <v>13899</v>
      </c>
    </row>
    <row r="825" spans="1:12" x14ac:dyDescent="0.25">
      <c r="A825" s="1" t="s">
        <v>833</v>
      </c>
      <c r="B825" s="1" t="s">
        <v>8</v>
      </c>
      <c r="C825" s="1" t="s">
        <v>738</v>
      </c>
      <c r="D825">
        <v>131</v>
      </c>
      <c r="E825">
        <f>100*Comuni[[#This Row],[Popolazione2011]]/$D$7916</f>
        <v>2.2857284437705132E-4</v>
      </c>
      <c r="F825">
        <f>100*Comuni[[#This Row],[Popolazione2011]]/(SUMIFS($D$2:$D$7916,$B$2:$B$7916,"Piemonte"))</f>
        <v>3.0018909621541755E-3</v>
      </c>
      <c r="G825" t="b">
        <f>IF(Comuni[[#This Row],[Popolazione2011]]&gt;300000,"MAGGIORE")</f>
        <v>0</v>
      </c>
      <c r="H825">
        <f>100*Comuni[[#This Row],[Popolazione2011]]/(SUMIFS($D$2:$D$7916,$B$2:$B$7916,"Piemonte"))</f>
        <v>3.0018909621541755E-3</v>
      </c>
      <c r="I825" s="1" t="str">
        <f>_xlfn.XLOOKUP(Comuni[[#This Row],[Regione]],Ripartizione_geografica[Regione],Ripartizione_geografica[Ripartizione geografica],,0)</f>
        <v>Nord-ovest</v>
      </c>
      <c r="J825" s="1">
        <f>_xlfn.XLOOKUP(Comuni[[#This Row],[Regione]],Table_0[Regione],Table_0[Totale contagiati],,0)</f>
        <v>1792955</v>
      </c>
      <c r="K825" s="1">
        <f>_xlfn.XLOOKUP(Comuni[[#This Row],[Regione]],Table_0[Regione],Table_0[Guariti],,0)</f>
        <v>1725727</v>
      </c>
      <c r="L825" s="1">
        <f>_xlfn.XLOOKUP(Comuni[[#This Row],[Regione]],Table_0[Regione],Table_0[Deceduti],,0)</f>
        <v>13899</v>
      </c>
    </row>
    <row r="826" spans="1:12" x14ac:dyDescent="0.25">
      <c r="A826" s="1" t="s">
        <v>834</v>
      </c>
      <c r="B826" s="1" t="s">
        <v>8</v>
      </c>
      <c r="C826" s="1" t="s">
        <v>738</v>
      </c>
      <c r="D826">
        <v>712</v>
      </c>
      <c r="E826">
        <f>100*Comuni[[#This Row],[Popolazione2011]]/$D$7916</f>
        <v>1.2423195816523706E-3</v>
      </c>
      <c r="F826">
        <f>100*Comuni[[#This Row],[Popolazione2011]]/(SUMIFS($D$2:$D$7916,$B$2:$B$7916,"Piemonte"))</f>
        <v>1.6315621107280708E-2</v>
      </c>
      <c r="G826" t="b">
        <f>IF(Comuni[[#This Row],[Popolazione2011]]&gt;300000,"MAGGIORE")</f>
        <v>0</v>
      </c>
      <c r="H826">
        <f>100*Comuni[[#This Row],[Popolazione2011]]/(SUMIFS($D$2:$D$7916,$B$2:$B$7916,"Piemonte"))</f>
        <v>1.6315621107280708E-2</v>
      </c>
      <c r="I826" s="1" t="str">
        <f>_xlfn.XLOOKUP(Comuni[[#This Row],[Regione]],Ripartizione_geografica[Regione],Ripartizione_geografica[Ripartizione geografica],,0)</f>
        <v>Nord-ovest</v>
      </c>
      <c r="J826" s="1">
        <f>_xlfn.XLOOKUP(Comuni[[#This Row],[Regione]],Table_0[Regione],Table_0[Totale contagiati],,0)</f>
        <v>1792955</v>
      </c>
      <c r="K826" s="1">
        <f>_xlfn.XLOOKUP(Comuni[[#This Row],[Regione]],Table_0[Regione],Table_0[Guariti],,0)</f>
        <v>1725727</v>
      </c>
      <c r="L826" s="1">
        <f>_xlfn.XLOOKUP(Comuni[[#This Row],[Regione]],Table_0[Regione],Table_0[Deceduti],,0)</f>
        <v>13899</v>
      </c>
    </row>
    <row r="827" spans="1:12" x14ac:dyDescent="0.25">
      <c r="A827" s="1" t="s">
        <v>835</v>
      </c>
      <c r="B827" s="1" t="s">
        <v>8</v>
      </c>
      <c r="C827" s="1" t="s">
        <v>738</v>
      </c>
      <c r="D827">
        <v>1067</v>
      </c>
      <c r="E827">
        <f>100*Comuni[[#This Row],[Popolazione2011]]/$D$7916</f>
        <v>1.8617345416054485E-3</v>
      </c>
      <c r="F827">
        <f>100*Comuni[[#This Row],[Popolazione2011]]/(SUMIFS($D$2:$D$7916,$B$2:$B$7916,"Piemonte"))</f>
        <v>2.4450516462736681E-2</v>
      </c>
      <c r="G827" t="b">
        <f>IF(Comuni[[#This Row],[Popolazione2011]]&gt;300000,"MAGGIORE")</f>
        <v>0</v>
      </c>
      <c r="H827">
        <f>100*Comuni[[#This Row],[Popolazione2011]]/(SUMIFS($D$2:$D$7916,$B$2:$B$7916,"Piemonte"))</f>
        <v>2.4450516462736681E-2</v>
      </c>
      <c r="I827" s="1" t="str">
        <f>_xlfn.XLOOKUP(Comuni[[#This Row],[Regione]],Ripartizione_geografica[Regione],Ripartizione_geografica[Ripartizione geografica],,0)</f>
        <v>Nord-ovest</v>
      </c>
      <c r="J827" s="1">
        <f>_xlfn.XLOOKUP(Comuni[[#This Row],[Regione]],Table_0[Regione],Table_0[Totale contagiati],,0)</f>
        <v>1792955</v>
      </c>
      <c r="K827" s="1">
        <f>_xlfn.XLOOKUP(Comuni[[#This Row],[Regione]],Table_0[Regione],Table_0[Guariti],,0)</f>
        <v>1725727</v>
      </c>
      <c r="L827" s="1">
        <f>_xlfn.XLOOKUP(Comuni[[#This Row],[Regione]],Table_0[Regione],Table_0[Deceduti],,0)</f>
        <v>13899</v>
      </c>
    </row>
    <row r="828" spans="1:12" x14ac:dyDescent="0.25">
      <c r="A828" s="1" t="s">
        <v>836</v>
      </c>
      <c r="B828" s="1" t="s">
        <v>8</v>
      </c>
      <c r="C828" s="1" t="s">
        <v>738</v>
      </c>
      <c r="D828">
        <v>1197</v>
      </c>
      <c r="E828">
        <f>100*Comuni[[#This Row],[Popolazione2011]]/$D$7916</f>
        <v>2.0885625551093925E-3</v>
      </c>
      <c r="F828">
        <f>100*Comuni[[#This Row],[Popolazione2011]]/(SUMIFS($D$2:$D$7916,$B$2:$B$7916,"Piemonte"))</f>
        <v>2.7429492226706473E-2</v>
      </c>
      <c r="G828" t="b">
        <f>IF(Comuni[[#This Row],[Popolazione2011]]&gt;300000,"MAGGIORE")</f>
        <v>0</v>
      </c>
      <c r="H828">
        <f>100*Comuni[[#This Row],[Popolazione2011]]/(SUMIFS($D$2:$D$7916,$B$2:$B$7916,"Piemonte"))</f>
        <v>2.7429492226706473E-2</v>
      </c>
      <c r="I828" s="1" t="str">
        <f>_xlfn.XLOOKUP(Comuni[[#This Row],[Regione]],Ripartizione_geografica[Regione],Ripartizione_geografica[Ripartizione geografica],,0)</f>
        <v>Nord-ovest</v>
      </c>
      <c r="J828" s="1">
        <f>_xlfn.XLOOKUP(Comuni[[#This Row],[Regione]],Table_0[Regione],Table_0[Totale contagiati],,0)</f>
        <v>1792955</v>
      </c>
      <c r="K828" s="1">
        <f>_xlfn.XLOOKUP(Comuni[[#This Row],[Regione]],Table_0[Regione],Table_0[Guariti],,0)</f>
        <v>1725727</v>
      </c>
      <c r="L828" s="1">
        <f>_xlfn.XLOOKUP(Comuni[[#This Row],[Regione]],Table_0[Regione],Table_0[Deceduti],,0)</f>
        <v>13899</v>
      </c>
    </row>
    <row r="829" spans="1:12" x14ac:dyDescent="0.25">
      <c r="A829" s="1" t="s">
        <v>837</v>
      </c>
      <c r="B829" s="1" t="s">
        <v>8</v>
      </c>
      <c r="C829" s="1" t="s">
        <v>738</v>
      </c>
      <c r="D829">
        <v>596</v>
      </c>
      <c r="E829">
        <f>100*Comuni[[#This Row],[Popolazione2011]]/$D$7916</f>
        <v>1.0399192003719281E-3</v>
      </c>
      <c r="F829">
        <f>100*Comuni[[#This Row],[Popolazione2011]]/(SUMIFS($D$2:$D$7916,$B$2:$B$7916,"Piemonte"))</f>
        <v>1.3657458117892278E-2</v>
      </c>
      <c r="G829" t="b">
        <f>IF(Comuni[[#This Row],[Popolazione2011]]&gt;300000,"MAGGIORE")</f>
        <v>0</v>
      </c>
      <c r="H829">
        <f>100*Comuni[[#This Row],[Popolazione2011]]/(SUMIFS($D$2:$D$7916,$B$2:$B$7916,"Piemonte"))</f>
        <v>1.3657458117892278E-2</v>
      </c>
      <c r="I829" s="1" t="str">
        <f>_xlfn.XLOOKUP(Comuni[[#This Row],[Regione]],Ripartizione_geografica[Regione],Ripartizione_geografica[Ripartizione geografica],,0)</f>
        <v>Nord-ovest</v>
      </c>
      <c r="J829" s="1">
        <f>_xlfn.XLOOKUP(Comuni[[#This Row],[Regione]],Table_0[Regione],Table_0[Totale contagiati],,0)</f>
        <v>1792955</v>
      </c>
      <c r="K829" s="1">
        <f>_xlfn.XLOOKUP(Comuni[[#This Row],[Regione]],Table_0[Regione],Table_0[Guariti],,0)</f>
        <v>1725727</v>
      </c>
      <c r="L829" s="1">
        <f>_xlfn.XLOOKUP(Comuni[[#This Row],[Regione]],Table_0[Regione],Table_0[Deceduti],,0)</f>
        <v>13899</v>
      </c>
    </row>
    <row r="830" spans="1:12" x14ac:dyDescent="0.25">
      <c r="A830" s="1" t="s">
        <v>838</v>
      </c>
      <c r="B830" s="1" t="s">
        <v>8</v>
      </c>
      <c r="C830" s="1" t="s">
        <v>738</v>
      </c>
      <c r="D830">
        <v>142</v>
      </c>
      <c r="E830">
        <f>100*Comuni[[#This Row],[Popolazione2011]]/$D$7916</f>
        <v>2.4776598398123118E-4</v>
      </c>
      <c r="F830">
        <f>100*Comuni[[#This Row],[Popolazione2011]]/(SUMIFS($D$2:$D$7916,$B$2:$B$7916,"Piemonte"))</f>
        <v>3.2539581421823886E-3</v>
      </c>
      <c r="G830" t="b">
        <f>IF(Comuni[[#This Row],[Popolazione2011]]&gt;300000,"MAGGIORE")</f>
        <v>0</v>
      </c>
      <c r="H830">
        <f>100*Comuni[[#This Row],[Popolazione2011]]/(SUMIFS($D$2:$D$7916,$B$2:$B$7916,"Piemonte"))</f>
        <v>3.2539581421823886E-3</v>
      </c>
      <c r="I830" s="1" t="str">
        <f>_xlfn.XLOOKUP(Comuni[[#This Row],[Regione]],Ripartizione_geografica[Regione],Ripartizione_geografica[Ripartizione geografica],,0)</f>
        <v>Nord-ovest</v>
      </c>
      <c r="J830" s="1">
        <f>_xlfn.XLOOKUP(Comuni[[#This Row],[Regione]],Table_0[Regione],Table_0[Totale contagiati],,0)</f>
        <v>1792955</v>
      </c>
      <c r="K830" s="1">
        <f>_xlfn.XLOOKUP(Comuni[[#This Row],[Regione]],Table_0[Regione],Table_0[Guariti],,0)</f>
        <v>1725727</v>
      </c>
      <c r="L830" s="1">
        <f>_xlfn.XLOOKUP(Comuni[[#This Row],[Regione]],Table_0[Regione],Table_0[Deceduti],,0)</f>
        <v>13899</v>
      </c>
    </row>
    <row r="831" spans="1:12" x14ac:dyDescent="0.25">
      <c r="A831" s="1" t="s">
        <v>839</v>
      </c>
      <c r="B831" s="1" t="s">
        <v>8</v>
      </c>
      <c r="C831" s="1" t="s">
        <v>738</v>
      </c>
      <c r="D831">
        <v>284</v>
      </c>
      <c r="E831">
        <f>100*Comuni[[#This Row],[Popolazione2011]]/$D$7916</f>
        <v>4.9553196796246236E-4</v>
      </c>
      <c r="F831">
        <f>100*Comuni[[#This Row],[Popolazione2011]]/(SUMIFS($D$2:$D$7916,$B$2:$B$7916,"Piemonte"))</f>
        <v>6.5079162843647773E-3</v>
      </c>
      <c r="G831" t="b">
        <f>IF(Comuni[[#This Row],[Popolazione2011]]&gt;300000,"MAGGIORE")</f>
        <v>0</v>
      </c>
      <c r="H831">
        <f>100*Comuni[[#This Row],[Popolazione2011]]/(SUMIFS($D$2:$D$7916,$B$2:$B$7916,"Piemonte"))</f>
        <v>6.5079162843647773E-3</v>
      </c>
      <c r="I831" s="1" t="str">
        <f>_xlfn.XLOOKUP(Comuni[[#This Row],[Regione]],Ripartizione_geografica[Regione],Ripartizione_geografica[Ripartizione geografica],,0)</f>
        <v>Nord-ovest</v>
      </c>
      <c r="J831" s="1">
        <f>_xlfn.XLOOKUP(Comuni[[#This Row],[Regione]],Table_0[Regione],Table_0[Totale contagiati],,0)</f>
        <v>1792955</v>
      </c>
      <c r="K831" s="1">
        <f>_xlfn.XLOOKUP(Comuni[[#This Row],[Regione]],Table_0[Regione],Table_0[Guariti],,0)</f>
        <v>1725727</v>
      </c>
      <c r="L831" s="1">
        <f>_xlfn.XLOOKUP(Comuni[[#This Row],[Regione]],Table_0[Regione],Table_0[Deceduti],,0)</f>
        <v>13899</v>
      </c>
    </row>
    <row r="832" spans="1:12" x14ac:dyDescent="0.25">
      <c r="A832" s="1" t="s">
        <v>840</v>
      </c>
      <c r="B832" s="1" t="s">
        <v>8</v>
      </c>
      <c r="C832" s="1" t="s">
        <v>738</v>
      </c>
      <c r="D832">
        <v>581</v>
      </c>
      <c r="E832">
        <f>100*Comuni[[#This Row],[Popolazione2011]]/$D$7916</f>
        <v>1.0137467372753192E-3</v>
      </c>
      <c r="F832">
        <f>100*Comuni[[#This Row],[Popolazione2011]]/(SUMIFS($D$2:$D$7916,$B$2:$B$7916,"Piemonte"))</f>
        <v>1.3313730145126533E-2</v>
      </c>
      <c r="G832" t="b">
        <f>IF(Comuni[[#This Row],[Popolazione2011]]&gt;300000,"MAGGIORE")</f>
        <v>0</v>
      </c>
      <c r="H832">
        <f>100*Comuni[[#This Row],[Popolazione2011]]/(SUMIFS($D$2:$D$7916,$B$2:$B$7916,"Piemonte"))</f>
        <v>1.3313730145126533E-2</v>
      </c>
      <c r="I832" s="1" t="str">
        <f>_xlfn.XLOOKUP(Comuni[[#This Row],[Regione]],Ripartizione_geografica[Regione],Ripartizione_geografica[Ripartizione geografica],,0)</f>
        <v>Nord-ovest</v>
      </c>
      <c r="J832" s="1">
        <f>_xlfn.XLOOKUP(Comuni[[#This Row],[Regione]],Table_0[Regione],Table_0[Totale contagiati],,0)</f>
        <v>1792955</v>
      </c>
      <c r="K832" s="1">
        <f>_xlfn.XLOOKUP(Comuni[[#This Row],[Regione]],Table_0[Regione],Table_0[Guariti],,0)</f>
        <v>1725727</v>
      </c>
      <c r="L832" s="1">
        <f>_xlfn.XLOOKUP(Comuni[[#This Row],[Regione]],Table_0[Regione],Table_0[Deceduti],,0)</f>
        <v>13899</v>
      </c>
    </row>
    <row r="833" spans="1:12" x14ac:dyDescent="0.25">
      <c r="A833" s="1" t="s">
        <v>841</v>
      </c>
      <c r="B833" s="1" t="s">
        <v>8</v>
      </c>
      <c r="C833" s="1" t="s">
        <v>738</v>
      </c>
      <c r="D833">
        <v>160</v>
      </c>
      <c r="E833">
        <f>100*Comuni[[#This Row],[Popolazione2011]]/$D$7916</f>
        <v>2.7917293969716194E-4</v>
      </c>
      <c r="F833">
        <f>100*Comuni[[#This Row],[Popolazione2011]]/(SUMIFS($D$2:$D$7916,$B$2:$B$7916,"Piemonte"))</f>
        <v>3.6664317095012828E-3</v>
      </c>
      <c r="G833" t="b">
        <f>IF(Comuni[[#This Row],[Popolazione2011]]&gt;300000,"MAGGIORE")</f>
        <v>0</v>
      </c>
      <c r="H833">
        <f>100*Comuni[[#This Row],[Popolazione2011]]/(SUMIFS($D$2:$D$7916,$B$2:$B$7916,"Piemonte"))</f>
        <v>3.6664317095012828E-3</v>
      </c>
      <c r="I833" s="1" t="str">
        <f>_xlfn.XLOOKUP(Comuni[[#This Row],[Regione]],Ripartizione_geografica[Regione],Ripartizione_geografica[Ripartizione geografica],,0)</f>
        <v>Nord-ovest</v>
      </c>
      <c r="J833" s="1">
        <f>_xlfn.XLOOKUP(Comuni[[#This Row],[Regione]],Table_0[Regione],Table_0[Totale contagiati],,0)</f>
        <v>1792955</v>
      </c>
      <c r="K833" s="1">
        <f>_xlfn.XLOOKUP(Comuni[[#This Row],[Regione]],Table_0[Regione],Table_0[Guariti],,0)</f>
        <v>1725727</v>
      </c>
      <c r="L833" s="1">
        <f>_xlfn.XLOOKUP(Comuni[[#This Row],[Regione]],Table_0[Regione],Table_0[Deceduti],,0)</f>
        <v>13899</v>
      </c>
    </row>
    <row r="834" spans="1:12" x14ac:dyDescent="0.25">
      <c r="A834" s="1" t="s">
        <v>842</v>
      </c>
      <c r="B834" s="1" t="s">
        <v>8</v>
      </c>
      <c r="C834" s="1" t="s">
        <v>738</v>
      </c>
      <c r="D834">
        <v>1734</v>
      </c>
      <c r="E834">
        <f>100*Comuni[[#This Row],[Popolazione2011]]/$D$7916</f>
        <v>3.0255367339679924E-3</v>
      </c>
      <c r="F834">
        <f>100*Comuni[[#This Row],[Popolazione2011]]/(SUMIFS($D$2:$D$7916,$B$2:$B$7916,"Piemonte"))</f>
        <v>3.9734953651720153E-2</v>
      </c>
      <c r="G834" t="b">
        <f>IF(Comuni[[#This Row],[Popolazione2011]]&gt;300000,"MAGGIORE")</f>
        <v>0</v>
      </c>
      <c r="H834">
        <f>100*Comuni[[#This Row],[Popolazione2011]]/(SUMIFS($D$2:$D$7916,$B$2:$B$7916,"Piemonte"))</f>
        <v>3.9734953651720153E-2</v>
      </c>
      <c r="I834" s="1" t="str">
        <f>_xlfn.XLOOKUP(Comuni[[#This Row],[Regione]],Ripartizione_geografica[Regione],Ripartizione_geografica[Ripartizione geografica],,0)</f>
        <v>Nord-ovest</v>
      </c>
      <c r="J834" s="1">
        <f>_xlfn.XLOOKUP(Comuni[[#This Row],[Regione]],Table_0[Regione],Table_0[Totale contagiati],,0)</f>
        <v>1792955</v>
      </c>
      <c r="K834" s="1">
        <f>_xlfn.XLOOKUP(Comuni[[#This Row],[Regione]],Table_0[Regione],Table_0[Guariti],,0)</f>
        <v>1725727</v>
      </c>
      <c r="L834" s="1">
        <f>_xlfn.XLOOKUP(Comuni[[#This Row],[Regione]],Table_0[Regione],Table_0[Deceduti],,0)</f>
        <v>13899</v>
      </c>
    </row>
    <row r="835" spans="1:12" x14ac:dyDescent="0.25">
      <c r="A835" s="1" t="s">
        <v>843</v>
      </c>
      <c r="B835" s="1" t="s">
        <v>8</v>
      </c>
      <c r="C835" s="1" t="s">
        <v>738</v>
      </c>
      <c r="D835">
        <v>899</v>
      </c>
      <c r="E835">
        <f>100*Comuni[[#This Row],[Popolazione2011]]/$D$7916</f>
        <v>1.5686029549234286E-3</v>
      </c>
      <c r="F835">
        <f>100*Comuni[[#This Row],[Popolazione2011]]/(SUMIFS($D$2:$D$7916,$B$2:$B$7916,"Piemonte"))</f>
        <v>2.0600763167760331E-2</v>
      </c>
      <c r="G835" t="b">
        <f>IF(Comuni[[#This Row],[Popolazione2011]]&gt;300000,"MAGGIORE")</f>
        <v>0</v>
      </c>
      <c r="H835">
        <f>100*Comuni[[#This Row],[Popolazione2011]]/(SUMIFS($D$2:$D$7916,$B$2:$B$7916,"Piemonte"))</f>
        <v>2.0600763167760331E-2</v>
      </c>
      <c r="I835" s="1" t="str">
        <f>_xlfn.XLOOKUP(Comuni[[#This Row],[Regione]],Ripartizione_geografica[Regione],Ripartizione_geografica[Ripartizione geografica],,0)</f>
        <v>Nord-ovest</v>
      </c>
      <c r="J835" s="1">
        <f>_xlfn.XLOOKUP(Comuni[[#This Row],[Regione]],Table_0[Regione],Table_0[Totale contagiati],,0)</f>
        <v>1792955</v>
      </c>
      <c r="K835" s="1">
        <f>_xlfn.XLOOKUP(Comuni[[#This Row],[Regione]],Table_0[Regione],Table_0[Guariti],,0)</f>
        <v>1725727</v>
      </c>
      <c r="L835" s="1">
        <f>_xlfn.XLOOKUP(Comuni[[#This Row],[Regione]],Table_0[Regione],Table_0[Deceduti],,0)</f>
        <v>13899</v>
      </c>
    </row>
    <row r="836" spans="1:12" x14ac:dyDescent="0.25">
      <c r="A836" s="1" t="s">
        <v>844</v>
      </c>
      <c r="B836" s="1" t="s">
        <v>8</v>
      </c>
      <c r="C836" s="1" t="s">
        <v>738</v>
      </c>
      <c r="D836">
        <v>197</v>
      </c>
      <c r="E836">
        <f>100*Comuni[[#This Row],[Popolazione2011]]/$D$7916</f>
        <v>3.4373168200213061E-4</v>
      </c>
      <c r="F836">
        <f>100*Comuni[[#This Row],[Popolazione2011]]/(SUMIFS($D$2:$D$7916,$B$2:$B$7916,"Piemonte"))</f>
        <v>4.5142940423234541E-3</v>
      </c>
      <c r="G836" t="b">
        <f>IF(Comuni[[#This Row],[Popolazione2011]]&gt;300000,"MAGGIORE")</f>
        <v>0</v>
      </c>
      <c r="H836">
        <f>100*Comuni[[#This Row],[Popolazione2011]]/(SUMIFS($D$2:$D$7916,$B$2:$B$7916,"Piemonte"))</f>
        <v>4.5142940423234541E-3</v>
      </c>
      <c r="I836" s="1" t="str">
        <f>_xlfn.XLOOKUP(Comuni[[#This Row],[Regione]],Ripartizione_geografica[Regione],Ripartizione_geografica[Ripartizione geografica],,0)</f>
        <v>Nord-ovest</v>
      </c>
      <c r="J836" s="1">
        <f>_xlfn.XLOOKUP(Comuni[[#This Row],[Regione]],Table_0[Regione],Table_0[Totale contagiati],,0)</f>
        <v>1792955</v>
      </c>
      <c r="K836" s="1">
        <f>_xlfn.XLOOKUP(Comuni[[#This Row],[Regione]],Table_0[Regione],Table_0[Guariti],,0)</f>
        <v>1725727</v>
      </c>
      <c r="L836" s="1">
        <f>_xlfn.XLOOKUP(Comuni[[#This Row],[Regione]],Table_0[Regione],Table_0[Deceduti],,0)</f>
        <v>13899</v>
      </c>
    </row>
    <row r="837" spans="1:12" x14ac:dyDescent="0.25">
      <c r="A837" s="1" t="s">
        <v>845</v>
      </c>
      <c r="B837" s="1" t="s">
        <v>8</v>
      </c>
      <c r="C837" s="1" t="s">
        <v>738</v>
      </c>
      <c r="D837">
        <v>284</v>
      </c>
      <c r="E837">
        <f>100*Comuni[[#This Row],[Popolazione2011]]/$D$7916</f>
        <v>4.9553196796246236E-4</v>
      </c>
      <c r="F837">
        <f>100*Comuni[[#This Row],[Popolazione2011]]/(SUMIFS($D$2:$D$7916,$B$2:$B$7916,"Piemonte"))</f>
        <v>6.5079162843647773E-3</v>
      </c>
      <c r="G837" t="b">
        <f>IF(Comuni[[#This Row],[Popolazione2011]]&gt;300000,"MAGGIORE")</f>
        <v>0</v>
      </c>
      <c r="H837">
        <f>100*Comuni[[#This Row],[Popolazione2011]]/(SUMIFS($D$2:$D$7916,$B$2:$B$7916,"Piemonte"))</f>
        <v>6.5079162843647773E-3</v>
      </c>
      <c r="I837" s="1" t="str">
        <f>_xlfn.XLOOKUP(Comuni[[#This Row],[Regione]],Ripartizione_geografica[Regione],Ripartizione_geografica[Ripartizione geografica],,0)</f>
        <v>Nord-ovest</v>
      </c>
      <c r="J837" s="1">
        <f>_xlfn.XLOOKUP(Comuni[[#This Row],[Regione]],Table_0[Regione],Table_0[Totale contagiati],,0)</f>
        <v>1792955</v>
      </c>
      <c r="K837" s="1">
        <f>_xlfn.XLOOKUP(Comuni[[#This Row],[Regione]],Table_0[Regione],Table_0[Guariti],,0)</f>
        <v>1725727</v>
      </c>
      <c r="L837" s="1">
        <f>_xlfn.XLOOKUP(Comuni[[#This Row],[Regione]],Table_0[Regione],Table_0[Deceduti],,0)</f>
        <v>13899</v>
      </c>
    </row>
    <row r="838" spans="1:12" x14ac:dyDescent="0.25">
      <c r="A838" s="1" t="s">
        <v>846</v>
      </c>
      <c r="B838" s="1" t="s">
        <v>8</v>
      </c>
      <c r="C838" s="1" t="s">
        <v>738</v>
      </c>
      <c r="D838">
        <v>2519</v>
      </c>
      <c r="E838">
        <f>100*Comuni[[#This Row],[Popolazione2011]]/$D$7916</f>
        <v>4.3952289693571928E-3</v>
      </c>
      <c r="F838">
        <f>100*Comuni[[#This Row],[Popolazione2011]]/(SUMIFS($D$2:$D$7916,$B$2:$B$7916,"Piemonte"))</f>
        <v>5.7723384226460818E-2</v>
      </c>
      <c r="G838" t="b">
        <f>IF(Comuni[[#This Row],[Popolazione2011]]&gt;300000,"MAGGIORE")</f>
        <v>0</v>
      </c>
      <c r="H838">
        <f>100*Comuni[[#This Row],[Popolazione2011]]/(SUMIFS($D$2:$D$7916,$B$2:$B$7916,"Piemonte"))</f>
        <v>5.7723384226460818E-2</v>
      </c>
      <c r="I838" s="1" t="str">
        <f>_xlfn.XLOOKUP(Comuni[[#This Row],[Regione]],Ripartizione_geografica[Regione],Ripartizione_geografica[Ripartizione geografica],,0)</f>
        <v>Nord-ovest</v>
      </c>
      <c r="J838" s="1">
        <f>_xlfn.XLOOKUP(Comuni[[#This Row],[Regione]],Table_0[Regione],Table_0[Totale contagiati],,0)</f>
        <v>1792955</v>
      </c>
      <c r="K838" s="1">
        <f>_xlfn.XLOOKUP(Comuni[[#This Row],[Regione]],Table_0[Regione],Table_0[Guariti],,0)</f>
        <v>1725727</v>
      </c>
      <c r="L838" s="1">
        <f>_xlfn.XLOOKUP(Comuni[[#This Row],[Regione]],Table_0[Regione],Table_0[Deceduti],,0)</f>
        <v>13899</v>
      </c>
    </row>
    <row r="839" spans="1:12" x14ac:dyDescent="0.25">
      <c r="A839" s="1" t="s">
        <v>847</v>
      </c>
      <c r="B839" s="1" t="s">
        <v>8</v>
      </c>
      <c r="C839" s="1" t="s">
        <v>738</v>
      </c>
      <c r="D839">
        <v>661</v>
      </c>
      <c r="E839">
        <f>100*Comuni[[#This Row],[Popolazione2011]]/$D$7916</f>
        <v>1.1533332071239002E-3</v>
      </c>
      <c r="F839">
        <f>100*Comuni[[#This Row],[Popolazione2011]]/(SUMIFS($D$2:$D$7916,$B$2:$B$7916,"Piemonte"))</f>
        <v>1.5146945999877174E-2</v>
      </c>
      <c r="G839" t="b">
        <f>IF(Comuni[[#This Row],[Popolazione2011]]&gt;300000,"MAGGIORE")</f>
        <v>0</v>
      </c>
      <c r="H839">
        <f>100*Comuni[[#This Row],[Popolazione2011]]/(SUMIFS($D$2:$D$7916,$B$2:$B$7916,"Piemonte"))</f>
        <v>1.5146945999877174E-2</v>
      </c>
      <c r="I839" s="1" t="str">
        <f>_xlfn.XLOOKUP(Comuni[[#This Row],[Regione]],Ripartizione_geografica[Regione],Ripartizione_geografica[Ripartizione geografica],,0)</f>
        <v>Nord-ovest</v>
      </c>
      <c r="J839" s="1">
        <f>_xlfn.XLOOKUP(Comuni[[#This Row],[Regione]],Table_0[Regione],Table_0[Totale contagiati],,0)</f>
        <v>1792955</v>
      </c>
      <c r="K839" s="1">
        <f>_xlfn.XLOOKUP(Comuni[[#This Row],[Regione]],Table_0[Regione],Table_0[Guariti],,0)</f>
        <v>1725727</v>
      </c>
      <c r="L839" s="1">
        <f>_xlfn.XLOOKUP(Comuni[[#This Row],[Regione]],Table_0[Regione],Table_0[Deceduti],,0)</f>
        <v>13899</v>
      </c>
    </row>
    <row r="840" spans="1:12" x14ac:dyDescent="0.25">
      <c r="A840" s="1" t="s">
        <v>848</v>
      </c>
      <c r="B840" s="1" t="s">
        <v>8</v>
      </c>
      <c r="C840" s="1" t="s">
        <v>738</v>
      </c>
      <c r="D840">
        <v>261</v>
      </c>
      <c r="E840">
        <f>100*Comuni[[#This Row],[Popolazione2011]]/$D$7916</f>
        <v>4.5540085788099536E-4</v>
      </c>
      <c r="F840">
        <f>100*Comuni[[#This Row],[Popolazione2011]]/(SUMIFS($D$2:$D$7916,$B$2:$B$7916,"Piemonte"))</f>
        <v>5.9808667261239679E-3</v>
      </c>
      <c r="G840" t="b">
        <f>IF(Comuni[[#This Row],[Popolazione2011]]&gt;300000,"MAGGIORE")</f>
        <v>0</v>
      </c>
      <c r="H840">
        <f>100*Comuni[[#This Row],[Popolazione2011]]/(SUMIFS($D$2:$D$7916,$B$2:$B$7916,"Piemonte"))</f>
        <v>5.9808667261239679E-3</v>
      </c>
      <c r="I840" s="1" t="str">
        <f>_xlfn.XLOOKUP(Comuni[[#This Row],[Regione]],Ripartizione_geografica[Regione],Ripartizione_geografica[Ripartizione geografica],,0)</f>
        <v>Nord-ovest</v>
      </c>
      <c r="J840" s="1">
        <f>_xlfn.XLOOKUP(Comuni[[#This Row],[Regione]],Table_0[Regione],Table_0[Totale contagiati],,0)</f>
        <v>1792955</v>
      </c>
      <c r="K840" s="1">
        <f>_xlfn.XLOOKUP(Comuni[[#This Row],[Regione]],Table_0[Regione],Table_0[Guariti],,0)</f>
        <v>1725727</v>
      </c>
      <c r="L840" s="1">
        <f>_xlfn.XLOOKUP(Comuni[[#This Row],[Regione]],Table_0[Regione],Table_0[Deceduti],,0)</f>
        <v>13899</v>
      </c>
    </row>
    <row r="841" spans="1:12" x14ac:dyDescent="0.25">
      <c r="A841" s="1" t="s">
        <v>849</v>
      </c>
      <c r="B841" s="1" t="s">
        <v>8</v>
      </c>
      <c r="C841" s="1" t="s">
        <v>738</v>
      </c>
      <c r="D841">
        <v>955</v>
      </c>
      <c r="E841">
        <f>100*Comuni[[#This Row],[Popolazione2011]]/$D$7916</f>
        <v>1.6663134838174351E-3</v>
      </c>
      <c r="F841">
        <f>100*Comuni[[#This Row],[Popolazione2011]]/(SUMIFS($D$2:$D$7916,$B$2:$B$7916,"Piemonte"))</f>
        <v>2.1884014266085782E-2</v>
      </c>
      <c r="G841" t="b">
        <f>IF(Comuni[[#This Row],[Popolazione2011]]&gt;300000,"MAGGIORE")</f>
        <v>0</v>
      </c>
      <c r="H841">
        <f>100*Comuni[[#This Row],[Popolazione2011]]/(SUMIFS($D$2:$D$7916,$B$2:$B$7916,"Piemonte"))</f>
        <v>2.1884014266085782E-2</v>
      </c>
      <c r="I841" s="1" t="str">
        <f>_xlfn.XLOOKUP(Comuni[[#This Row],[Regione]],Ripartizione_geografica[Regione],Ripartizione_geografica[Ripartizione geografica],,0)</f>
        <v>Nord-ovest</v>
      </c>
      <c r="J841" s="1">
        <f>_xlfn.XLOOKUP(Comuni[[#This Row],[Regione]],Table_0[Regione],Table_0[Totale contagiati],,0)</f>
        <v>1792955</v>
      </c>
      <c r="K841" s="1">
        <f>_xlfn.XLOOKUP(Comuni[[#This Row],[Regione]],Table_0[Regione],Table_0[Guariti],,0)</f>
        <v>1725727</v>
      </c>
      <c r="L841" s="1">
        <f>_xlfn.XLOOKUP(Comuni[[#This Row],[Regione]],Table_0[Regione],Table_0[Deceduti],,0)</f>
        <v>13899</v>
      </c>
    </row>
    <row r="842" spans="1:12" x14ac:dyDescent="0.25">
      <c r="A842" s="1" t="s">
        <v>850</v>
      </c>
      <c r="B842" s="1" t="s">
        <v>8</v>
      </c>
      <c r="C842" s="1" t="s">
        <v>738</v>
      </c>
      <c r="D842">
        <v>887</v>
      </c>
      <c r="E842">
        <f>100*Comuni[[#This Row],[Popolazione2011]]/$D$7916</f>
        <v>1.5476649844461414E-3</v>
      </c>
      <c r="F842">
        <f>100*Comuni[[#This Row],[Popolazione2011]]/(SUMIFS($D$2:$D$7916,$B$2:$B$7916,"Piemonte"))</f>
        <v>2.0325780789547738E-2</v>
      </c>
      <c r="G842" t="b">
        <f>IF(Comuni[[#This Row],[Popolazione2011]]&gt;300000,"MAGGIORE")</f>
        <v>0</v>
      </c>
      <c r="H842">
        <f>100*Comuni[[#This Row],[Popolazione2011]]/(SUMIFS($D$2:$D$7916,$B$2:$B$7916,"Piemonte"))</f>
        <v>2.0325780789547738E-2</v>
      </c>
      <c r="I842" s="1" t="str">
        <f>_xlfn.XLOOKUP(Comuni[[#This Row],[Regione]],Ripartizione_geografica[Regione],Ripartizione_geografica[Ripartizione geografica],,0)</f>
        <v>Nord-ovest</v>
      </c>
      <c r="J842" s="1">
        <f>_xlfn.XLOOKUP(Comuni[[#This Row],[Regione]],Table_0[Regione],Table_0[Totale contagiati],,0)</f>
        <v>1792955</v>
      </c>
      <c r="K842" s="1">
        <f>_xlfn.XLOOKUP(Comuni[[#This Row],[Regione]],Table_0[Regione],Table_0[Guariti],,0)</f>
        <v>1725727</v>
      </c>
      <c r="L842" s="1">
        <f>_xlfn.XLOOKUP(Comuni[[#This Row],[Regione]],Table_0[Regione],Table_0[Deceduti],,0)</f>
        <v>13899</v>
      </c>
    </row>
    <row r="843" spans="1:12" x14ac:dyDescent="0.25">
      <c r="A843" s="1" t="s">
        <v>851</v>
      </c>
      <c r="B843" s="1" t="s">
        <v>8</v>
      </c>
      <c r="C843" s="1" t="s">
        <v>738</v>
      </c>
      <c r="D843">
        <v>3250</v>
      </c>
      <c r="E843">
        <f>100*Comuni[[#This Row],[Popolazione2011]]/$D$7916</f>
        <v>5.6707003375986017E-3</v>
      </c>
      <c r="F843">
        <f>100*Comuni[[#This Row],[Popolazione2011]]/(SUMIFS($D$2:$D$7916,$B$2:$B$7916,"Piemonte"))</f>
        <v>7.4474394099244806E-2</v>
      </c>
      <c r="G843" t="b">
        <f>IF(Comuni[[#This Row],[Popolazione2011]]&gt;300000,"MAGGIORE")</f>
        <v>0</v>
      </c>
      <c r="H843">
        <f>100*Comuni[[#This Row],[Popolazione2011]]/(SUMIFS($D$2:$D$7916,$B$2:$B$7916,"Piemonte"))</f>
        <v>7.4474394099244806E-2</v>
      </c>
      <c r="I843" s="1" t="str">
        <f>_xlfn.XLOOKUP(Comuni[[#This Row],[Regione]],Ripartizione_geografica[Regione],Ripartizione_geografica[Ripartizione geografica],,0)</f>
        <v>Nord-ovest</v>
      </c>
      <c r="J843" s="1">
        <f>_xlfn.XLOOKUP(Comuni[[#This Row],[Regione]],Table_0[Regione],Table_0[Totale contagiati],,0)</f>
        <v>1792955</v>
      </c>
      <c r="K843" s="1">
        <f>_xlfn.XLOOKUP(Comuni[[#This Row],[Regione]],Table_0[Regione],Table_0[Guariti],,0)</f>
        <v>1725727</v>
      </c>
      <c r="L843" s="1">
        <f>_xlfn.XLOOKUP(Comuni[[#This Row],[Regione]],Table_0[Regione],Table_0[Deceduti],,0)</f>
        <v>13899</v>
      </c>
    </row>
    <row r="844" spans="1:12" x14ac:dyDescent="0.25">
      <c r="A844" s="1" t="s">
        <v>852</v>
      </c>
      <c r="B844" s="1" t="s">
        <v>8</v>
      </c>
      <c r="C844" s="1" t="s">
        <v>738</v>
      </c>
      <c r="D844">
        <v>5774</v>
      </c>
      <c r="E844">
        <f>100*Comuni[[#This Row],[Popolazione2011]]/$D$7916</f>
        <v>1.0074653461321331E-2</v>
      </c>
      <c r="F844">
        <f>100*Comuni[[#This Row],[Popolazione2011]]/(SUMIFS($D$2:$D$7916,$B$2:$B$7916,"Piemonte"))</f>
        <v>0.13231235431662755</v>
      </c>
      <c r="G844" t="b">
        <f>IF(Comuni[[#This Row],[Popolazione2011]]&gt;300000,"MAGGIORE")</f>
        <v>0</v>
      </c>
      <c r="H844">
        <f>100*Comuni[[#This Row],[Popolazione2011]]/(SUMIFS($D$2:$D$7916,$B$2:$B$7916,"Piemonte"))</f>
        <v>0.13231235431662755</v>
      </c>
      <c r="I844" s="1" t="str">
        <f>_xlfn.XLOOKUP(Comuni[[#This Row],[Regione]],Ripartizione_geografica[Regione],Ripartizione_geografica[Ripartizione geografica],,0)</f>
        <v>Nord-ovest</v>
      </c>
      <c r="J844" s="1">
        <f>_xlfn.XLOOKUP(Comuni[[#This Row],[Regione]],Table_0[Regione],Table_0[Totale contagiati],,0)</f>
        <v>1792955</v>
      </c>
      <c r="K844" s="1">
        <f>_xlfn.XLOOKUP(Comuni[[#This Row],[Regione]],Table_0[Regione],Table_0[Guariti],,0)</f>
        <v>1725727</v>
      </c>
      <c r="L844" s="1">
        <f>_xlfn.XLOOKUP(Comuni[[#This Row],[Regione]],Table_0[Regione],Table_0[Deceduti],,0)</f>
        <v>13899</v>
      </c>
    </row>
    <row r="845" spans="1:12" x14ac:dyDescent="0.25">
      <c r="A845" s="1" t="s">
        <v>853</v>
      </c>
      <c r="B845" s="1" t="s">
        <v>8</v>
      </c>
      <c r="C845" s="1" t="s">
        <v>738</v>
      </c>
      <c r="D845">
        <v>410</v>
      </c>
      <c r="E845">
        <f>100*Comuni[[#This Row],[Popolazione2011]]/$D$7916</f>
        <v>7.1538065797397744E-4</v>
      </c>
      <c r="F845">
        <f>100*Comuni[[#This Row],[Popolazione2011]]/(SUMIFS($D$2:$D$7916,$B$2:$B$7916,"Piemonte"))</f>
        <v>9.395231255597037E-3</v>
      </c>
      <c r="G845" t="b">
        <f>IF(Comuni[[#This Row],[Popolazione2011]]&gt;300000,"MAGGIORE")</f>
        <v>0</v>
      </c>
      <c r="H845">
        <f>100*Comuni[[#This Row],[Popolazione2011]]/(SUMIFS($D$2:$D$7916,$B$2:$B$7916,"Piemonte"))</f>
        <v>9.395231255597037E-3</v>
      </c>
      <c r="I845" s="1" t="str">
        <f>_xlfn.XLOOKUP(Comuni[[#This Row],[Regione]],Ripartizione_geografica[Regione],Ripartizione_geografica[Ripartizione geografica],,0)</f>
        <v>Nord-ovest</v>
      </c>
      <c r="J845" s="1">
        <f>_xlfn.XLOOKUP(Comuni[[#This Row],[Regione]],Table_0[Regione],Table_0[Totale contagiati],,0)</f>
        <v>1792955</v>
      </c>
      <c r="K845" s="1">
        <f>_xlfn.XLOOKUP(Comuni[[#This Row],[Regione]],Table_0[Regione],Table_0[Guariti],,0)</f>
        <v>1725727</v>
      </c>
      <c r="L845" s="1">
        <f>_xlfn.XLOOKUP(Comuni[[#This Row],[Regione]],Table_0[Regione],Table_0[Deceduti],,0)</f>
        <v>13899</v>
      </c>
    </row>
    <row r="846" spans="1:12" x14ac:dyDescent="0.25">
      <c r="A846" s="1" t="s">
        <v>854</v>
      </c>
      <c r="B846" s="1" t="s">
        <v>8</v>
      </c>
      <c r="C846" s="1" t="s">
        <v>738</v>
      </c>
      <c r="D846">
        <v>657</v>
      </c>
      <c r="E846">
        <f>100*Comuni[[#This Row],[Popolazione2011]]/$D$7916</f>
        <v>1.1463538836314711E-3</v>
      </c>
      <c r="F846">
        <f>100*Comuni[[#This Row],[Popolazione2011]]/(SUMIFS($D$2:$D$7916,$B$2:$B$7916,"Piemonte"))</f>
        <v>1.5055285207139642E-2</v>
      </c>
      <c r="G846" t="b">
        <f>IF(Comuni[[#This Row],[Popolazione2011]]&gt;300000,"MAGGIORE")</f>
        <v>0</v>
      </c>
      <c r="H846">
        <f>100*Comuni[[#This Row],[Popolazione2011]]/(SUMIFS($D$2:$D$7916,$B$2:$B$7916,"Piemonte"))</f>
        <v>1.5055285207139642E-2</v>
      </c>
      <c r="I846" s="1" t="str">
        <f>_xlfn.XLOOKUP(Comuni[[#This Row],[Regione]],Ripartizione_geografica[Regione],Ripartizione_geografica[Ripartizione geografica],,0)</f>
        <v>Nord-ovest</v>
      </c>
      <c r="J846" s="1">
        <f>_xlfn.XLOOKUP(Comuni[[#This Row],[Regione]],Table_0[Regione],Table_0[Totale contagiati],,0)</f>
        <v>1792955</v>
      </c>
      <c r="K846" s="1">
        <f>_xlfn.XLOOKUP(Comuni[[#This Row],[Regione]],Table_0[Regione],Table_0[Guariti],,0)</f>
        <v>1725727</v>
      </c>
      <c r="L846" s="1">
        <f>_xlfn.XLOOKUP(Comuni[[#This Row],[Regione]],Table_0[Regione],Table_0[Deceduti],,0)</f>
        <v>13899</v>
      </c>
    </row>
    <row r="847" spans="1:12" x14ac:dyDescent="0.25">
      <c r="A847" s="1" t="s">
        <v>855</v>
      </c>
      <c r="B847" s="1" t="s">
        <v>8</v>
      </c>
      <c r="C847" s="1" t="s">
        <v>738</v>
      </c>
      <c r="D847">
        <v>1687</v>
      </c>
      <c r="E847">
        <f>100*Comuni[[#This Row],[Popolazione2011]]/$D$7916</f>
        <v>2.9435296829319509E-3</v>
      </c>
      <c r="F847">
        <f>100*Comuni[[#This Row],[Popolazione2011]]/(SUMIFS($D$2:$D$7916,$B$2:$B$7916,"Piemonte"))</f>
        <v>3.8657939337054151E-2</v>
      </c>
      <c r="G847" t="b">
        <f>IF(Comuni[[#This Row],[Popolazione2011]]&gt;300000,"MAGGIORE")</f>
        <v>0</v>
      </c>
      <c r="H847">
        <f>100*Comuni[[#This Row],[Popolazione2011]]/(SUMIFS($D$2:$D$7916,$B$2:$B$7916,"Piemonte"))</f>
        <v>3.8657939337054151E-2</v>
      </c>
      <c r="I847" s="1" t="str">
        <f>_xlfn.XLOOKUP(Comuni[[#This Row],[Regione]],Ripartizione_geografica[Regione],Ripartizione_geografica[Ripartizione geografica],,0)</f>
        <v>Nord-ovest</v>
      </c>
      <c r="J847" s="1">
        <f>_xlfn.XLOOKUP(Comuni[[#This Row],[Regione]],Table_0[Regione],Table_0[Totale contagiati],,0)</f>
        <v>1792955</v>
      </c>
      <c r="K847" s="1">
        <f>_xlfn.XLOOKUP(Comuni[[#This Row],[Regione]],Table_0[Regione],Table_0[Guariti],,0)</f>
        <v>1725727</v>
      </c>
      <c r="L847" s="1">
        <f>_xlfn.XLOOKUP(Comuni[[#This Row],[Regione]],Table_0[Regione],Table_0[Deceduti],,0)</f>
        <v>13899</v>
      </c>
    </row>
    <row r="848" spans="1:12" x14ac:dyDescent="0.25">
      <c r="A848" s="1" t="s">
        <v>856</v>
      </c>
      <c r="B848" s="1" t="s">
        <v>8</v>
      </c>
      <c r="C848" s="1" t="s">
        <v>857</v>
      </c>
      <c r="D848">
        <v>20054</v>
      </c>
      <c r="E848">
        <f>100*Comuni[[#This Row],[Popolazione2011]]/$D$7916</f>
        <v>3.4990838329293034E-2</v>
      </c>
      <c r="F848">
        <f>100*Comuni[[#This Row],[Popolazione2011]]/(SUMIFS($D$2:$D$7916,$B$2:$B$7916,"Piemonte"))</f>
        <v>0.45954138438961706</v>
      </c>
      <c r="G848" t="b">
        <f>IF(Comuni[[#This Row],[Popolazione2011]]&gt;300000,"MAGGIORE")</f>
        <v>0</v>
      </c>
      <c r="H848">
        <f>100*Comuni[[#This Row],[Popolazione2011]]/(SUMIFS($D$2:$D$7916,$B$2:$B$7916,"Piemonte"))</f>
        <v>0.45954138438961706</v>
      </c>
      <c r="I848" s="1" t="str">
        <f>_xlfn.XLOOKUP(Comuni[[#This Row],[Regione]],Ripartizione_geografica[Regione],Ripartizione_geografica[Ripartizione geografica],,0)</f>
        <v>Nord-ovest</v>
      </c>
      <c r="J848" s="1">
        <f>_xlfn.XLOOKUP(Comuni[[#This Row],[Regione]],Table_0[Regione],Table_0[Totale contagiati],,0)</f>
        <v>1792955</v>
      </c>
      <c r="K848" s="1">
        <f>_xlfn.XLOOKUP(Comuni[[#This Row],[Regione]],Table_0[Regione],Table_0[Guariti],,0)</f>
        <v>1725727</v>
      </c>
      <c r="L848" s="1">
        <f>_xlfn.XLOOKUP(Comuni[[#This Row],[Regione]],Table_0[Regione],Table_0[Deceduti],,0)</f>
        <v>13899</v>
      </c>
    </row>
    <row r="849" spans="1:12" x14ac:dyDescent="0.25">
      <c r="A849" s="1" t="s">
        <v>858</v>
      </c>
      <c r="B849" s="1" t="s">
        <v>8</v>
      </c>
      <c r="C849" s="1" t="s">
        <v>857</v>
      </c>
      <c r="D849">
        <v>329</v>
      </c>
      <c r="E849">
        <f>100*Comuni[[#This Row],[Popolazione2011]]/$D$7916</f>
        <v>5.7404935725228914E-4</v>
      </c>
      <c r="F849">
        <f>100*Comuni[[#This Row],[Popolazione2011]]/(SUMIFS($D$2:$D$7916,$B$2:$B$7916,"Piemonte"))</f>
        <v>7.539100202662013E-3</v>
      </c>
      <c r="G849" t="b">
        <f>IF(Comuni[[#This Row],[Popolazione2011]]&gt;300000,"MAGGIORE")</f>
        <v>0</v>
      </c>
      <c r="H849">
        <f>100*Comuni[[#This Row],[Popolazione2011]]/(SUMIFS($D$2:$D$7916,$B$2:$B$7916,"Piemonte"))</f>
        <v>7.539100202662013E-3</v>
      </c>
      <c r="I849" s="1" t="str">
        <f>_xlfn.XLOOKUP(Comuni[[#This Row],[Regione]],Ripartizione_geografica[Regione],Ripartizione_geografica[Ripartizione geografica],,0)</f>
        <v>Nord-ovest</v>
      </c>
      <c r="J849" s="1">
        <f>_xlfn.XLOOKUP(Comuni[[#This Row],[Regione]],Table_0[Regione],Table_0[Totale contagiati],,0)</f>
        <v>1792955</v>
      </c>
      <c r="K849" s="1">
        <f>_xlfn.XLOOKUP(Comuni[[#This Row],[Regione]],Table_0[Regione],Table_0[Guariti],,0)</f>
        <v>1725727</v>
      </c>
      <c r="L849" s="1">
        <f>_xlfn.XLOOKUP(Comuni[[#This Row],[Regione]],Table_0[Regione],Table_0[Deceduti],,0)</f>
        <v>13899</v>
      </c>
    </row>
    <row r="850" spans="1:12" x14ac:dyDescent="0.25">
      <c r="A850" s="1" t="s">
        <v>859</v>
      </c>
      <c r="B850" s="1" t="s">
        <v>8</v>
      </c>
      <c r="C850" s="1" t="s">
        <v>857</v>
      </c>
      <c r="D850">
        <v>89411</v>
      </c>
      <c r="E850">
        <f>100*Comuni[[#This Row],[Popolazione2011]]/$D$7916</f>
        <v>0.15600707319539339</v>
      </c>
      <c r="F850">
        <f>100*Comuni[[#This Row],[Popolazione2011]]/(SUMIFS($D$2:$D$7916,$B$2:$B$7916,"Piemonte"))</f>
        <v>2.0488707848638699</v>
      </c>
      <c r="G850" t="b">
        <f>IF(Comuni[[#This Row],[Popolazione2011]]&gt;300000,"MAGGIORE")</f>
        <v>0</v>
      </c>
      <c r="H850">
        <f>100*Comuni[[#This Row],[Popolazione2011]]/(SUMIFS($D$2:$D$7916,$B$2:$B$7916,"Piemonte"))</f>
        <v>2.0488707848638699</v>
      </c>
      <c r="I850" s="1" t="str">
        <f>_xlfn.XLOOKUP(Comuni[[#This Row],[Regione]],Ripartizione_geografica[Regione],Ripartizione_geografica[Ripartizione geografica],,0)</f>
        <v>Nord-ovest</v>
      </c>
      <c r="J850" s="1">
        <f>_xlfn.XLOOKUP(Comuni[[#This Row],[Regione]],Table_0[Regione],Table_0[Totale contagiati],,0)</f>
        <v>1792955</v>
      </c>
      <c r="K850" s="1">
        <f>_xlfn.XLOOKUP(Comuni[[#This Row],[Regione]],Table_0[Regione],Table_0[Guariti],,0)</f>
        <v>1725727</v>
      </c>
      <c r="L850" s="1">
        <f>_xlfn.XLOOKUP(Comuni[[#This Row],[Regione]],Table_0[Regione],Table_0[Deceduti],,0)</f>
        <v>13899</v>
      </c>
    </row>
    <row r="851" spans="1:12" x14ac:dyDescent="0.25">
      <c r="A851" s="1" t="s">
        <v>860</v>
      </c>
      <c r="B851" s="1" t="s">
        <v>8</v>
      </c>
      <c r="C851" s="1" t="s">
        <v>857</v>
      </c>
      <c r="D851">
        <v>754</v>
      </c>
      <c r="E851">
        <f>100*Comuni[[#This Row],[Popolazione2011]]/$D$7916</f>
        <v>1.3156024783228756E-3</v>
      </c>
      <c r="F851">
        <f>100*Comuni[[#This Row],[Popolazione2011]]/(SUMIFS($D$2:$D$7916,$B$2:$B$7916,"Piemonte"))</f>
        <v>1.7278059431024794E-2</v>
      </c>
      <c r="G851" t="b">
        <f>IF(Comuni[[#This Row],[Popolazione2011]]&gt;300000,"MAGGIORE")</f>
        <v>0</v>
      </c>
      <c r="H851">
        <f>100*Comuni[[#This Row],[Popolazione2011]]/(SUMIFS($D$2:$D$7916,$B$2:$B$7916,"Piemonte"))</f>
        <v>1.7278059431024794E-2</v>
      </c>
      <c r="I851" s="1" t="str">
        <f>_xlfn.XLOOKUP(Comuni[[#This Row],[Regione]],Ripartizione_geografica[Regione],Ripartizione_geografica[Ripartizione geografica],,0)</f>
        <v>Nord-ovest</v>
      </c>
      <c r="J851" s="1">
        <f>_xlfn.XLOOKUP(Comuni[[#This Row],[Regione]],Table_0[Regione],Table_0[Totale contagiati],,0)</f>
        <v>1792955</v>
      </c>
      <c r="K851" s="1">
        <f>_xlfn.XLOOKUP(Comuni[[#This Row],[Regione]],Table_0[Regione],Table_0[Guariti],,0)</f>
        <v>1725727</v>
      </c>
      <c r="L851" s="1">
        <f>_xlfn.XLOOKUP(Comuni[[#This Row],[Regione]],Table_0[Regione],Table_0[Deceduti],,0)</f>
        <v>13899</v>
      </c>
    </row>
    <row r="852" spans="1:12" x14ac:dyDescent="0.25">
      <c r="A852" s="1" t="s">
        <v>861</v>
      </c>
      <c r="B852" s="1" t="s">
        <v>8</v>
      </c>
      <c r="C852" s="1" t="s">
        <v>857</v>
      </c>
      <c r="D852">
        <v>774</v>
      </c>
      <c r="E852">
        <f>100*Comuni[[#This Row],[Popolazione2011]]/$D$7916</f>
        <v>1.3504990957850208E-3</v>
      </c>
      <c r="F852">
        <f>100*Comuni[[#This Row],[Popolazione2011]]/(SUMIFS($D$2:$D$7916,$B$2:$B$7916,"Piemonte"))</f>
        <v>1.7736363394712455E-2</v>
      </c>
      <c r="G852" t="b">
        <f>IF(Comuni[[#This Row],[Popolazione2011]]&gt;300000,"MAGGIORE")</f>
        <v>0</v>
      </c>
      <c r="H852">
        <f>100*Comuni[[#This Row],[Popolazione2011]]/(SUMIFS($D$2:$D$7916,$B$2:$B$7916,"Piemonte"))</f>
        <v>1.7736363394712455E-2</v>
      </c>
      <c r="I852" s="1" t="str">
        <f>_xlfn.XLOOKUP(Comuni[[#This Row],[Regione]],Ripartizione_geografica[Regione],Ripartizione_geografica[Ripartizione geografica],,0)</f>
        <v>Nord-ovest</v>
      </c>
      <c r="J852" s="1">
        <f>_xlfn.XLOOKUP(Comuni[[#This Row],[Regione]],Table_0[Regione],Table_0[Totale contagiati],,0)</f>
        <v>1792955</v>
      </c>
      <c r="K852" s="1">
        <f>_xlfn.XLOOKUP(Comuni[[#This Row],[Regione]],Table_0[Regione],Table_0[Guariti],,0)</f>
        <v>1725727</v>
      </c>
      <c r="L852" s="1">
        <f>_xlfn.XLOOKUP(Comuni[[#This Row],[Regione]],Table_0[Regione],Table_0[Deceduti],,0)</f>
        <v>13899</v>
      </c>
    </row>
    <row r="853" spans="1:12" x14ac:dyDescent="0.25">
      <c r="A853" s="1" t="s">
        <v>862</v>
      </c>
      <c r="B853" s="1" t="s">
        <v>8</v>
      </c>
      <c r="C853" s="1" t="s">
        <v>857</v>
      </c>
      <c r="D853">
        <v>497</v>
      </c>
      <c r="E853">
        <f>100*Comuni[[#This Row],[Popolazione2011]]/$D$7916</f>
        <v>8.6718094393430924E-4</v>
      </c>
      <c r="F853">
        <f>100*Comuni[[#This Row],[Popolazione2011]]/(SUMIFS($D$2:$D$7916,$B$2:$B$7916,"Piemonte"))</f>
        <v>1.138885349763836E-2</v>
      </c>
      <c r="G853" t="b">
        <f>IF(Comuni[[#This Row],[Popolazione2011]]&gt;300000,"MAGGIORE")</f>
        <v>0</v>
      </c>
      <c r="H853">
        <f>100*Comuni[[#This Row],[Popolazione2011]]/(SUMIFS($D$2:$D$7916,$B$2:$B$7916,"Piemonte"))</f>
        <v>1.138885349763836E-2</v>
      </c>
      <c r="I853" s="1" t="str">
        <f>_xlfn.XLOOKUP(Comuni[[#This Row],[Regione]],Ripartizione_geografica[Regione],Ripartizione_geografica[Ripartizione geografica],,0)</f>
        <v>Nord-ovest</v>
      </c>
      <c r="J853" s="1">
        <f>_xlfn.XLOOKUP(Comuni[[#This Row],[Regione]],Table_0[Regione],Table_0[Totale contagiati],,0)</f>
        <v>1792955</v>
      </c>
      <c r="K853" s="1">
        <f>_xlfn.XLOOKUP(Comuni[[#This Row],[Regione]],Table_0[Regione],Table_0[Guariti],,0)</f>
        <v>1725727</v>
      </c>
      <c r="L853" s="1">
        <f>_xlfn.XLOOKUP(Comuni[[#This Row],[Regione]],Table_0[Regione],Table_0[Deceduti],,0)</f>
        <v>13899</v>
      </c>
    </row>
    <row r="854" spans="1:12" x14ac:dyDescent="0.25">
      <c r="A854" s="1" t="s">
        <v>863</v>
      </c>
      <c r="B854" s="1" t="s">
        <v>8</v>
      </c>
      <c r="C854" s="1" t="s">
        <v>857</v>
      </c>
      <c r="D854">
        <v>380</v>
      </c>
      <c r="E854">
        <f>100*Comuni[[#This Row],[Popolazione2011]]/$D$7916</f>
        <v>6.6303573178075955E-4</v>
      </c>
      <c r="F854">
        <f>100*Comuni[[#This Row],[Popolazione2011]]/(SUMIFS($D$2:$D$7916,$B$2:$B$7916,"Piemonte"))</f>
        <v>8.7077753100655471E-3</v>
      </c>
      <c r="G854" t="b">
        <f>IF(Comuni[[#This Row],[Popolazione2011]]&gt;300000,"MAGGIORE")</f>
        <v>0</v>
      </c>
      <c r="H854">
        <f>100*Comuni[[#This Row],[Popolazione2011]]/(SUMIFS($D$2:$D$7916,$B$2:$B$7916,"Piemonte"))</f>
        <v>8.7077753100655471E-3</v>
      </c>
      <c r="I854" s="1" t="str">
        <f>_xlfn.XLOOKUP(Comuni[[#This Row],[Regione]],Ripartizione_geografica[Regione],Ripartizione_geografica[Ripartizione geografica],,0)</f>
        <v>Nord-ovest</v>
      </c>
      <c r="J854" s="1">
        <f>_xlfn.XLOOKUP(Comuni[[#This Row],[Regione]],Table_0[Regione],Table_0[Totale contagiati],,0)</f>
        <v>1792955</v>
      </c>
      <c r="K854" s="1">
        <f>_xlfn.XLOOKUP(Comuni[[#This Row],[Regione]],Table_0[Regione],Table_0[Guariti],,0)</f>
        <v>1725727</v>
      </c>
      <c r="L854" s="1">
        <f>_xlfn.XLOOKUP(Comuni[[#This Row],[Regione]],Table_0[Regione],Table_0[Deceduti],,0)</f>
        <v>13899</v>
      </c>
    </row>
    <row r="855" spans="1:12" x14ac:dyDescent="0.25">
      <c r="A855" s="1" t="s">
        <v>864</v>
      </c>
      <c r="B855" s="1" t="s">
        <v>8</v>
      </c>
      <c r="C855" s="1" t="s">
        <v>857</v>
      </c>
      <c r="D855">
        <v>6068</v>
      </c>
      <c r="E855">
        <f>100*Comuni[[#This Row],[Popolazione2011]]/$D$7916</f>
        <v>1.0587633738014865E-2</v>
      </c>
      <c r="F855">
        <f>100*Comuni[[#This Row],[Popolazione2011]]/(SUMIFS($D$2:$D$7916,$B$2:$B$7916,"Piemonte"))</f>
        <v>0.13904942258283615</v>
      </c>
      <c r="G855" t="b">
        <f>IF(Comuni[[#This Row],[Popolazione2011]]&gt;300000,"MAGGIORE")</f>
        <v>0</v>
      </c>
      <c r="H855">
        <f>100*Comuni[[#This Row],[Popolazione2011]]/(SUMIFS($D$2:$D$7916,$B$2:$B$7916,"Piemonte"))</f>
        <v>0.13904942258283615</v>
      </c>
      <c r="I855" s="1" t="str">
        <f>_xlfn.XLOOKUP(Comuni[[#This Row],[Regione]],Ripartizione_geografica[Regione],Ripartizione_geografica[Ripartizione geografica],,0)</f>
        <v>Nord-ovest</v>
      </c>
      <c r="J855" s="1">
        <f>_xlfn.XLOOKUP(Comuni[[#This Row],[Regione]],Table_0[Regione],Table_0[Totale contagiati],,0)</f>
        <v>1792955</v>
      </c>
      <c r="K855" s="1">
        <f>_xlfn.XLOOKUP(Comuni[[#This Row],[Regione]],Table_0[Regione],Table_0[Guariti],,0)</f>
        <v>1725727</v>
      </c>
      <c r="L855" s="1">
        <f>_xlfn.XLOOKUP(Comuni[[#This Row],[Regione]],Table_0[Regione],Table_0[Deceduti],,0)</f>
        <v>13899</v>
      </c>
    </row>
    <row r="856" spans="1:12" x14ac:dyDescent="0.25">
      <c r="A856" s="1" t="s">
        <v>865</v>
      </c>
      <c r="B856" s="1" t="s">
        <v>8</v>
      </c>
      <c r="C856" s="1" t="s">
        <v>857</v>
      </c>
      <c r="D856">
        <v>306</v>
      </c>
      <c r="E856">
        <f>100*Comuni[[#This Row],[Popolazione2011]]/$D$7916</f>
        <v>5.339182471708222E-4</v>
      </c>
      <c r="F856">
        <f>100*Comuni[[#This Row],[Popolazione2011]]/(SUMIFS($D$2:$D$7916,$B$2:$B$7916,"Piemonte"))</f>
        <v>7.0120506444212036E-3</v>
      </c>
      <c r="G856" t="b">
        <f>IF(Comuni[[#This Row],[Popolazione2011]]&gt;300000,"MAGGIORE")</f>
        <v>0</v>
      </c>
      <c r="H856">
        <f>100*Comuni[[#This Row],[Popolazione2011]]/(SUMIFS($D$2:$D$7916,$B$2:$B$7916,"Piemonte"))</f>
        <v>7.0120506444212036E-3</v>
      </c>
      <c r="I856" s="1" t="str">
        <f>_xlfn.XLOOKUP(Comuni[[#This Row],[Regione]],Ripartizione_geografica[Regione],Ripartizione_geografica[Ripartizione geografica],,0)</f>
        <v>Nord-ovest</v>
      </c>
      <c r="J856" s="1">
        <f>_xlfn.XLOOKUP(Comuni[[#This Row],[Regione]],Table_0[Regione],Table_0[Totale contagiati],,0)</f>
        <v>1792955</v>
      </c>
      <c r="K856" s="1">
        <f>_xlfn.XLOOKUP(Comuni[[#This Row],[Regione]],Table_0[Regione],Table_0[Guariti],,0)</f>
        <v>1725727</v>
      </c>
      <c r="L856" s="1">
        <f>_xlfn.XLOOKUP(Comuni[[#This Row],[Regione]],Table_0[Regione],Table_0[Deceduti],,0)</f>
        <v>13899</v>
      </c>
    </row>
    <row r="857" spans="1:12" x14ac:dyDescent="0.25">
      <c r="A857" s="1" t="s">
        <v>866</v>
      </c>
      <c r="B857" s="1" t="s">
        <v>8</v>
      </c>
      <c r="C857" s="1" t="s">
        <v>857</v>
      </c>
      <c r="D857">
        <v>1420</v>
      </c>
      <c r="E857">
        <f>100*Comuni[[#This Row],[Popolazione2011]]/$D$7916</f>
        <v>2.4776598398123118E-3</v>
      </c>
      <c r="F857">
        <f>100*Comuni[[#This Row],[Popolazione2011]]/(SUMIFS($D$2:$D$7916,$B$2:$B$7916,"Piemonte"))</f>
        <v>3.2539581421823886E-2</v>
      </c>
      <c r="G857" t="b">
        <f>IF(Comuni[[#This Row],[Popolazione2011]]&gt;300000,"MAGGIORE")</f>
        <v>0</v>
      </c>
      <c r="H857">
        <f>100*Comuni[[#This Row],[Popolazione2011]]/(SUMIFS($D$2:$D$7916,$B$2:$B$7916,"Piemonte"))</f>
        <v>3.2539581421823886E-2</v>
      </c>
      <c r="I857" s="1" t="str">
        <f>_xlfn.XLOOKUP(Comuni[[#This Row],[Regione]],Ripartizione_geografica[Regione],Ripartizione_geografica[Ripartizione geografica],,0)</f>
        <v>Nord-ovest</v>
      </c>
      <c r="J857" s="1">
        <f>_xlfn.XLOOKUP(Comuni[[#This Row],[Regione]],Table_0[Regione],Table_0[Totale contagiati],,0)</f>
        <v>1792955</v>
      </c>
      <c r="K857" s="1">
        <f>_xlfn.XLOOKUP(Comuni[[#This Row],[Regione]],Table_0[Regione],Table_0[Guariti],,0)</f>
        <v>1725727</v>
      </c>
      <c r="L857" s="1">
        <f>_xlfn.XLOOKUP(Comuni[[#This Row],[Regione]],Table_0[Regione],Table_0[Deceduti],,0)</f>
        <v>13899</v>
      </c>
    </row>
    <row r="858" spans="1:12" x14ac:dyDescent="0.25">
      <c r="A858" s="1" t="s">
        <v>867</v>
      </c>
      <c r="B858" s="1" t="s">
        <v>8</v>
      </c>
      <c r="C858" s="1" t="s">
        <v>857</v>
      </c>
      <c r="D858">
        <v>2071</v>
      </c>
      <c r="E858">
        <f>100*Comuni[[#This Row],[Popolazione2011]]/$D$7916</f>
        <v>3.6135447382051396E-3</v>
      </c>
      <c r="F858">
        <f>100*Comuni[[#This Row],[Popolazione2011]]/(SUMIFS($D$2:$D$7916,$B$2:$B$7916,"Piemonte"))</f>
        <v>4.745737543985723E-2</v>
      </c>
      <c r="G858" t="b">
        <f>IF(Comuni[[#This Row],[Popolazione2011]]&gt;300000,"MAGGIORE")</f>
        <v>0</v>
      </c>
      <c r="H858">
        <f>100*Comuni[[#This Row],[Popolazione2011]]/(SUMIFS($D$2:$D$7916,$B$2:$B$7916,"Piemonte"))</f>
        <v>4.745737543985723E-2</v>
      </c>
      <c r="I858" s="1" t="str">
        <f>_xlfn.XLOOKUP(Comuni[[#This Row],[Regione]],Ripartizione_geografica[Regione],Ripartizione_geografica[Ripartizione geografica],,0)</f>
        <v>Nord-ovest</v>
      </c>
      <c r="J858" s="1">
        <f>_xlfn.XLOOKUP(Comuni[[#This Row],[Regione]],Table_0[Regione],Table_0[Totale contagiati],,0)</f>
        <v>1792955</v>
      </c>
      <c r="K858" s="1">
        <f>_xlfn.XLOOKUP(Comuni[[#This Row],[Regione]],Table_0[Regione],Table_0[Guariti],,0)</f>
        <v>1725727</v>
      </c>
      <c r="L858" s="1">
        <f>_xlfn.XLOOKUP(Comuni[[#This Row],[Regione]],Table_0[Regione],Table_0[Deceduti],,0)</f>
        <v>13899</v>
      </c>
    </row>
    <row r="859" spans="1:12" x14ac:dyDescent="0.25">
      <c r="A859" s="1" t="s">
        <v>868</v>
      </c>
      <c r="B859" s="1" t="s">
        <v>8</v>
      </c>
      <c r="C859" s="1" t="s">
        <v>857</v>
      </c>
      <c r="D859">
        <v>1742</v>
      </c>
      <c r="E859">
        <f>100*Comuni[[#This Row],[Popolazione2011]]/$D$7916</f>
        <v>3.0394953809528506E-3</v>
      </c>
      <c r="F859">
        <f>100*Comuni[[#This Row],[Popolazione2011]]/(SUMIFS($D$2:$D$7916,$B$2:$B$7916,"Piemonte"))</f>
        <v>3.9918275237195218E-2</v>
      </c>
      <c r="G859" t="b">
        <f>IF(Comuni[[#This Row],[Popolazione2011]]&gt;300000,"MAGGIORE")</f>
        <v>0</v>
      </c>
      <c r="H859">
        <f>100*Comuni[[#This Row],[Popolazione2011]]/(SUMIFS($D$2:$D$7916,$B$2:$B$7916,"Piemonte"))</f>
        <v>3.9918275237195218E-2</v>
      </c>
      <c r="I859" s="1" t="str">
        <f>_xlfn.XLOOKUP(Comuni[[#This Row],[Regione]],Ripartizione_geografica[Regione],Ripartizione_geografica[Ripartizione geografica],,0)</f>
        <v>Nord-ovest</v>
      </c>
      <c r="J859" s="1">
        <f>_xlfn.XLOOKUP(Comuni[[#This Row],[Regione]],Table_0[Regione],Table_0[Totale contagiati],,0)</f>
        <v>1792955</v>
      </c>
      <c r="K859" s="1">
        <f>_xlfn.XLOOKUP(Comuni[[#This Row],[Regione]],Table_0[Regione],Table_0[Guariti],,0)</f>
        <v>1725727</v>
      </c>
      <c r="L859" s="1">
        <f>_xlfn.XLOOKUP(Comuni[[#This Row],[Regione]],Table_0[Regione],Table_0[Deceduti],,0)</f>
        <v>13899</v>
      </c>
    </row>
    <row r="860" spans="1:12" x14ac:dyDescent="0.25">
      <c r="A860" s="1" t="s">
        <v>869</v>
      </c>
      <c r="B860" s="1" t="s">
        <v>8</v>
      </c>
      <c r="C860" s="1" t="s">
        <v>857</v>
      </c>
      <c r="D860">
        <v>505</v>
      </c>
      <c r="E860">
        <f>100*Comuni[[#This Row],[Popolazione2011]]/$D$7916</f>
        <v>8.811395909191673E-4</v>
      </c>
      <c r="F860">
        <f>100*Comuni[[#This Row],[Popolazione2011]]/(SUMIFS($D$2:$D$7916,$B$2:$B$7916,"Piemonte"))</f>
        <v>1.1572175083113425E-2</v>
      </c>
      <c r="G860" t="b">
        <f>IF(Comuni[[#This Row],[Popolazione2011]]&gt;300000,"MAGGIORE")</f>
        <v>0</v>
      </c>
      <c r="H860">
        <f>100*Comuni[[#This Row],[Popolazione2011]]/(SUMIFS($D$2:$D$7916,$B$2:$B$7916,"Piemonte"))</f>
        <v>1.1572175083113425E-2</v>
      </c>
      <c r="I860" s="1" t="str">
        <f>_xlfn.XLOOKUP(Comuni[[#This Row],[Regione]],Ripartizione_geografica[Regione],Ripartizione_geografica[Ripartizione geografica],,0)</f>
        <v>Nord-ovest</v>
      </c>
      <c r="J860" s="1">
        <f>_xlfn.XLOOKUP(Comuni[[#This Row],[Regione]],Table_0[Regione],Table_0[Totale contagiati],,0)</f>
        <v>1792955</v>
      </c>
      <c r="K860" s="1">
        <f>_xlfn.XLOOKUP(Comuni[[#This Row],[Regione]],Table_0[Regione],Table_0[Guariti],,0)</f>
        <v>1725727</v>
      </c>
      <c r="L860" s="1">
        <f>_xlfn.XLOOKUP(Comuni[[#This Row],[Regione]],Table_0[Regione],Table_0[Deceduti],,0)</f>
        <v>13899</v>
      </c>
    </row>
    <row r="861" spans="1:12" x14ac:dyDescent="0.25">
      <c r="A861" s="1" t="s">
        <v>870</v>
      </c>
      <c r="B861" s="1" t="s">
        <v>8</v>
      </c>
      <c r="C861" s="1" t="s">
        <v>857</v>
      </c>
      <c r="D861">
        <v>765</v>
      </c>
      <c r="E861">
        <f>100*Comuni[[#This Row],[Popolazione2011]]/$D$7916</f>
        <v>1.3347956179270554E-3</v>
      </c>
      <c r="F861">
        <f>100*Comuni[[#This Row],[Popolazione2011]]/(SUMIFS($D$2:$D$7916,$B$2:$B$7916,"Piemonte"))</f>
        <v>1.7530126611053007E-2</v>
      </c>
      <c r="G861" t="b">
        <f>IF(Comuni[[#This Row],[Popolazione2011]]&gt;300000,"MAGGIORE")</f>
        <v>0</v>
      </c>
      <c r="H861">
        <f>100*Comuni[[#This Row],[Popolazione2011]]/(SUMIFS($D$2:$D$7916,$B$2:$B$7916,"Piemonte"))</f>
        <v>1.7530126611053007E-2</v>
      </c>
      <c r="I861" s="1" t="str">
        <f>_xlfn.XLOOKUP(Comuni[[#This Row],[Regione]],Ripartizione_geografica[Regione],Ripartizione_geografica[Ripartizione geografica],,0)</f>
        <v>Nord-ovest</v>
      </c>
      <c r="J861" s="1">
        <f>_xlfn.XLOOKUP(Comuni[[#This Row],[Regione]],Table_0[Regione],Table_0[Totale contagiati],,0)</f>
        <v>1792955</v>
      </c>
      <c r="K861" s="1">
        <f>_xlfn.XLOOKUP(Comuni[[#This Row],[Regione]],Table_0[Regione],Table_0[Guariti],,0)</f>
        <v>1725727</v>
      </c>
      <c r="L861" s="1">
        <f>_xlfn.XLOOKUP(Comuni[[#This Row],[Regione]],Table_0[Regione],Table_0[Deceduti],,0)</f>
        <v>13899</v>
      </c>
    </row>
    <row r="862" spans="1:12" x14ac:dyDescent="0.25">
      <c r="A862" s="1" t="s">
        <v>871</v>
      </c>
      <c r="B862" s="1" t="s">
        <v>8</v>
      </c>
      <c r="C862" s="1" t="s">
        <v>857</v>
      </c>
      <c r="D862">
        <v>171</v>
      </c>
      <c r="E862">
        <f>100*Comuni[[#This Row],[Popolazione2011]]/$D$7916</f>
        <v>2.983660793013418E-4</v>
      </c>
      <c r="F862">
        <f>100*Comuni[[#This Row],[Popolazione2011]]/(SUMIFS($D$2:$D$7916,$B$2:$B$7916,"Piemonte"))</f>
        <v>3.9184988895294964E-3</v>
      </c>
      <c r="G862" t="b">
        <f>IF(Comuni[[#This Row],[Popolazione2011]]&gt;300000,"MAGGIORE")</f>
        <v>0</v>
      </c>
      <c r="H862">
        <f>100*Comuni[[#This Row],[Popolazione2011]]/(SUMIFS($D$2:$D$7916,$B$2:$B$7916,"Piemonte"))</f>
        <v>3.9184988895294964E-3</v>
      </c>
      <c r="I862" s="1" t="str">
        <f>_xlfn.XLOOKUP(Comuni[[#This Row],[Regione]],Ripartizione_geografica[Regione],Ripartizione_geografica[Ripartizione geografica],,0)</f>
        <v>Nord-ovest</v>
      </c>
      <c r="J862" s="1">
        <f>_xlfn.XLOOKUP(Comuni[[#This Row],[Regione]],Table_0[Regione],Table_0[Totale contagiati],,0)</f>
        <v>1792955</v>
      </c>
      <c r="K862" s="1">
        <f>_xlfn.XLOOKUP(Comuni[[#This Row],[Regione]],Table_0[Regione],Table_0[Guariti],,0)</f>
        <v>1725727</v>
      </c>
      <c r="L862" s="1">
        <f>_xlfn.XLOOKUP(Comuni[[#This Row],[Regione]],Table_0[Regione],Table_0[Deceduti],,0)</f>
        <v>13899</v>
      </c>
    </row>
    <row r="863" spans="1:12" x14ac:dyDescent="0.25">
      <c r="A863" s="1" t="s">
        <v>872</v>
      </c>
      <c r="B863" s="1" t="s">
        <v>8</v>
      </c>
      <c r="C863" s="1" t="s">
        <v>857</v>
      </c>
      <c r="D863">
        <v>1930</v>
      </c>
      <c r="E863">
        <f>100*Comuni[[#This Row],[Popolazione2011]]/$D$7916</f>
        <v>3.3675235850970158E-3</v>
      </c>
      <c r="F863">
        <f>100*Comuni[[#This Row],[Popolazione2011]]/(SUMIFS($D$2:$D$7916,$B$2:$B$7916,"Piemonte"))</f>
        <v>4.4226332495859222E-2</v>
      </c>
      <c r="G863" t="b">
        <f>IF(Comuni[[#This Row],[Popolazione2011]]&gt;300000,"MAGGIORE")</f>
        <v>0</v>
      </c>
      <c r="H863">
        <f>100*Comuni[[#This Row],[Popolazione2011]]/(SUMIFS($D$2:$D$7916,$B$2:$B$7916,"Piemonte"))</f>
        <v>4.4226332495859222E-2</v>
      </c>
      <c r="I863" s="1" t="str">
        <f>_xlfn.XLOOKUP(Comuni[[#This Row],[Regione]],Ripartizione_geografica[Regione],Ripartizione_geografica[Ripartizione geografica],,0)</f>
        <v>Nord-ovest</v>
      </c>
      <c r="J863" s="1">
        <f>_xlfn.XLOOKUP(Comuni[[#This Row],[Regione]],Table_0[Regione],Table_0[Totale contagiati],,0)</f>
        <v>1792955</v>
      </c>
      <c r="K863" s="1">
        <f>_xlfn.XLOOKUP(Comuni[[#This Row],[Regione]],Table_0[Regione],Table_0[Guariti],,0)</f>
        <v>1725727</v>
      </c>
      <c r="L863" s="1">
        <f>_xlfn.XLOOKUP(Comuni[[#This Row],[Regione]],Table_0[Regione],Table_0[Deceduti],,0)</f>
        <v>13899</v>
      </c>
    </row>
    <row r="864" spans="1:12" x14ac:dyDescent="0.25">
      <c r="A864" s="1" t="s">
        <v>873</v>
      </c>
      <c r="B864" s="1" t="s">
        <v>8</v>
      </c>
      <c r="C864" s="1" t="s">
        <v>857</v>
      </c>
      <c r="D864">
        <v>1991</v>
      </c>
      <c r="E864">
        <f>100*Comuni[[#This Row],[Popolazione2011]]/$D$7916</f>
        <v>3.4739582683565588E-3</v>
      </c>
      <c r="F864">
        <f>100*Comuni[[#This Row],[Popolazione2011]]/(SUMIFS($D$2:$D$7916,$B$2:$B$7916,"Piemonte"))</f>
        <v>4.5624159585106586E-2</v>
      </c>
      <c r="G864" t="b">
        <f>IF(Comuni[[#This Row],[Popolazione2011]]&gt;300000,"MAGGIORE")</f>
        <v>0</v>
      </c>
      <c r="H864">
        <f>100*Comuni[[#This Row],[Popolazione2011]]/(SUMIFS($D$2:$D$7916,$B$2:$B$7916,"Piemonte"))</f>
        <v>4.5624159585106586E-2</v>
      </c>
      <c r="I864" s="1" t="str">
        <f>_xlfn.XLOOKUP(Comuni[[#This Row],[Regione]],Ripartizione_geografica[Regione],Ripartizione_geografica[Ripartizione geografica],,0)</f>
        <v>Nord-ovest</v>
      </c>
      <c r="J864" s="1">
        <f>_xlfn.XLOOKUP(Comuni[[#This Row],[Regione]],Table_0[Regione],Table_0[Totale contagiati],,0)</f>
        <v>1792955</v>
      </c>
      <c r="K864" s="1">
        <f>_xlfn.XLOOKUP(Comuni[[#This Row],[Regione]],Table_0[Regione],Table_0[Guariti],,0)</f>
        <v>1725727</v>
      </c>
      <c r="L864" s="1">
        <f>_xlfn.XLOOKUP(Comuni[[#This Row],[Regione]],Table_0[Regione],Table_0[Deceduti],,0)</f>
        <v>13899</v>
      </c>
    </row>
    <row r="865" spans="1:12" x14ac:dyDescent="0.25">
      <c r="A865" s="1" t="s">
        <v>874</v>
      </c>
      <c r="B865" s="1" t="s">
        <v>8</v>
      </c>
      <c r="C865" s="1" t="s">
        <v>857</v>
      </c>
      <c r="D865">
        <v>617</v>
      </c>
      <c r="E865">
        <f>100*Comuni[[#This Row],[Popolazione2011]]/$D$7916</f>
        <v>1.0765606487071807E-3</v>
      </c>
      <c r="F865">
        <f>100*Comuni[[#This Row],[Popolazione2011]]/(SUMIFS($D$2:$D$7916,$B$2:$B$7916,"Piemonte"))</f>
        <v>1.4138677279764322E-2</v>
      </c>
      <c r="G865" t="b">
        <f>IF(Comuni[[#This Row],[Popolazione2011]]&gt;300000,"MAGGIORE")</f>
        <v>0</v>
      </c>
      <c r="H865">
        <f>100*Comuni[[#This Row],[Popolazione2011]]/(SUMIFS($D$2:$D$7916,$B$2:$B$7916,"Piemonte"))</f>
        <v>1.4138677279764322E-2</v>
      </c>
      <c r="I865" s="1" t="str">
        <f>_xlfn.XLOOKUP(Comuni[[#This Row],[Regione]],Ripartizione_geografica[Regione],Ripartizione_geografica[Ripartizione geografica],,0)</f>
        <v>Nord-ovest</v>
      </c>
      <c r="J865" s="1">
        <f>_xlfn.XLOOKUP(Comuni[[#This Row],[Regione]],Table_0[Regione],Table_0[Totale contagiati],,0)</f>
        <v>1792955</v>
      </c>
      <c r="K865" s="1">
        <f>_xlfn.XLOOKUP(Comuni[[#This Row],[Regione]],Table_0[Regione],Table_0[Guariti],,0)</f>
        <v>1725727</v>
      </c>
      <c r="L865" s="1">
        <f>_xlfn.XLOOKUP(Comuni[[#This Row],[Regione]],Table_0[Regione],Table_0[Deceduti],,0)</f>
        <v>13899</v>
      </c>
    </row>
    <row r="866" spans="1:12" x14ac:dyDescent="0.25">
      <c r="A866" s="1" t="s">
        <v>875</v>
      </c>
      <c r="B866" s="1" t="s">
        <v>8</v>
      </c>
      <c r="C866" s="1" t="s">
        <v>857</v>
      </c>
      <c r="D866">
        <v>1470</v>
      </c>
      <c r="E866">
        <f>100*Comuni[[#This Row],[Popolazione2011]]/$D$7916</f>
        <v>2.5649013834676752E-3</v>
      </c>
      <c r="F866">
        <f>100*Comuni[[#This Row],[Popolazione2011]]/(SUMIFS($D$2:$D$7916,$B$2:$B$7916,"Piemonte"))</f>
        <v>3.3685341331043034E-2</v>
      </c>
      <c r="G866" t="b">
        <f>IF(Comuni[[#This Row],[Popolazione2011]]&gt;300000,"MAGGIORE")</f>
        <v>0</v>
      </c>
      <c r="H866">
        <f>100*Comuni[[#This Row],[Popolazione2011]]/(SUMIFS($D$2:$D$7916,$B$2:$B$7916,"Piemonte"))</f>
        <v>3.3685341331043034E-2</v>
      </c>
      <c r="I866" s="1" t="str">
        <f>_xlfn.XLOOKUP(Comuni[[#This Row],[Regione]],Ripartizione_geografica[Regione],Ripartizione_geografica[Ripartizione geografica],,0)</f>
        <v>Nord-ovest</v>
      </c>
      <c r="J866" s="1">
        <f>_xlfn.XLOOKUP(Comuni[[#This Row],[Regione]],Table_0[Regione],Table_0[Totale contagiati],,0)</f>
        <v>1792955</v>
      </c>
      <c r="K866" s="1">
        <f>_xlfn.XLOOKUP(Comuni[[#This Row],[Regione]],Table_0[Regione],Table_0[Guariti],,0)</f>
        <v>1725727</v>
      </c>
      <c r="L866" s="1">
        <f>_xlfn.XLOOKUP(Comuni[[#This Row],[Regione]],Table_0[Regione],Table_0[Deceduti],,0)</f>
        <v>13899</v>
      </c>
    </row>
    <row r="867" spans="1:12" x14ac:dyDescent="0.25">
      <c r="A867" s="1" t="s">
        <v>876</v>
      </c>
      <c r="B867" s="1" t="s">
        <v>8</v>
      </c>
      <c r="C867" s="1" t="s">
        <v>857</v>
      </c>
      <c r="D867">
        <v>2531</v>
      </c>
      <c r="E867">
        <f>100*Comuni[[#This Row],[Popolazione2011]]/$D$7916</f>
        <v>4.4161669398344802E-3</v>
      </c>
      <c r="F867">
        <f>100*Comuni[[#This Row],[Popolazione2011]]/(SUMIFS($D$2:$D$7916,$B$2:$B$7916,"Piemonte"))</f>
        <v>5.7998366604673418E-2</v>
      </c>
      <c r="G867" t="b">
        <f>IF(Comuni[[#This Row],[Popolazione2011]]&gt;300000,"MAGGIORE")</f>
        <v>0</v>
      </c>
      <c r="H867">
        <f>100*Comuni[[#This Row],[Popolazione2011]]/(SUMIFS($D$2:$D$7916,$B$2:$B$7916,"Piemonte"))</f>
        <v>5.7998366604673418E-2</v>
      </c>
      <c r="I867" s="1" t="str">
        <f>_xlfn.XLOOKUP(Comuni[[#This Row],[Regione]],Ripartizione_geografica[Regione],Ripartizione_geografica[Ripartizione geografica],,0)</f>
        <v>Nord-ovest</v>
      </c>
      <c r="J867" s="1">
        <f>_xlfn.XLOOKUP(Comuni[[#This Row],[Regione]],Table_0[Regione],Table_0[Totale contagiati],,0)</f>
        <v>1792955</v>
      </c>
      <c r="K867" s="1">
        <f>_xlfn.XLOOKUP(Comuni[[#This Row],[Regione]],Table_0[Regione],Table_0[Guariti],,0)</f>
        <v>1725727</v>
      </c>
      <c r="L867" s="1">
        <f>_xlfn.XLOOKUP(Comuni[[#This Row],[Regione]],Table_0[Regione],Table_0[Deceduti],,0)</f>
        <v>13899</v>
      </c>
    </row>
    <row r="868" spans="1:12" x14ac:dyDescent="0.25">
      <c r="A868" s="1" t="s">
        <v>877</v>
      </c>
      <c r="B868" s="1" t="s">
        <v>8</v>
      </c>
      <c r="C868" s="1" t="s">
        <v>857</v>
      </c>
      <c r="D868">
        <v>1240</v>
      </c>
      <c r="E868">
        <f>100*Comuni[[#This Row],[Popolazione2011]]/$D$7916</f>
        <v>2.1635902826530047E-3</v>
      </c>
      <c r="F868">
        <f>100*Comuni[[#This Row],[Popolazione2011]]/(SUMIFS($D$2:$D$7916,$B$2:$B$7916,"Piemonte"))</f>
        <v>2.8414845748634943E-2</v>
      </c>
      <c r="G868" t="b">
        <f>IF(Comuni[[#This Row],[Popolazione2011]]&gt;300000,"MAGGIORE")</f>
        <v>0</v>
      </c>
      <c r="H868">
        <f>100*Comuni[[#This Row],[Popolazione2011]]/(SUMIFS($D$2:$D$7916,$B$2:$B$7916,"Piemonte"))</f>
        <v>2.8414845748634943E-2</v>
      </c>
      <c r="I868" s="1" t="str">
        <f>_xlfn.XLOOKUP(Comuni[[#This Row],[Regione]],Ripartizione_geografica[Regione],Ripartizione_geografica[Ripartizione geografica],,0)</f>
        <v>Nord-ovest</v>
      </c>
      <c r="J868" s="1">
        <f>_xlfn.XLOOKUP(Comuni[[#This Row],[Regione]],Table_0[Regione],Table_0[Totale contagiati],,0)</f>
        <v>1792955</v>
      </c>
      <c r="K868" s="1">
        <f>_xlfn.XLOOKUP(Comuni[[#This Row],[Regione]],Table_0[Regione],Table_0[Guariti],,0)</f>
        <v>1725727</v>
      </c>
      <c r="L868" s="1">
        <f>_xlfn.XLOOKUP(Comuni[[#This Row],[Regione]],Table_0[Regione],Table_0[Deceduti],,0)</f>
        <v>13899</v>
      </c>
    </row>
    <row r="869" spans="1:12" x14ac:dyDescent="0.25">
      <c r="A869" s="1" t="s">
        <v>878</v>
      </c>
      <c r="B869" s="1" t="s">
        <v>8</v>
      </c>
      <c r="C869" s="1" t="s">
        <v>857</v>
      </c>
      <c r="D869">
        <v>331</v>
      </c>
      <c r="E869">
        <f>100*Comuni[[#This Row],[Popolazione2011]]/$D$7916</f>
        <v>5.7753901899850369E-4</v>
      </c>
      <c r="F869">
        <f>100*Comuni[[#This Row],[Popolazione2011]]/(SUMIFS($D$2:$D$7916,$B$2:$B$7916,"Piemonte"))</f>
        <v>7.5849305990307791E-3</v>
      </c>
      <c r="G869" t="b">
        <f>IF(Comuni[[#This Row],[Popolazione2011]]&gt;300000,"MAGGIORE")</f>
        <v>0</v>
      </c>
      <c r="H869">
        <f>100*Comuni[[#This Row],[Popolazione2011]]/(SUMIFS($D$2:$D$7916,$B$2:$B$7916,"Piemonte"))</f>
        <v>7.5849305990307791E-3</v>
      </c>
      <c r="I869" s="1" t="str">
        <f>_xlfn.XLOOKUP(Comuni[[#This Row],[Regione]],Ripartizione_geografica[Regione],Ripartizione_geografica[Ripartizione geografica],,0)</f>
        <v>Nord-ovest</v>
      </c>
      <c r="J869" s="1">
        <f>_xlfn.XLOOKUP(Comuni[[#This Row],[Regione]],Table_0[Regione],Table_0[Totale contagiati],,0)</f>
        <v>1792955</v>
      </c>
      <c r="K869" s="1">
        <f>_xlfn.XLOOKUP(Comuni[[#This Row],[Regione]],Table_0[Regione],Table_0[Guariti],,0)</f>
        <v>1725727</v>
      </c>
      <c r="L869" s="1">
        <f>_xlfn.XLOOKUP(Comuni[[#This Row],[Regione]],Table_0[Regione],Table_0[Deceduti],,0)</f>
        <v>13899</v>
      </c>
    </row>
    <row r="870" spans="1:12" x14ac:dyDescent="0.25">
      <c r="A870" s="1" t="s">
        <v>879</v>
      </c>
      <c r="B870" s="1" t="s">
        <v>8</v>
      </c>
      <c r="C870" s="1" t="s">
        <v>857</v>
      </c>
      <c r="D870">
        <v>451</v>
      </c>
      <c r="E870">
        <f>100*Comuni[[#This Row],[Popolazione2011]]/$D$7916</f>
        <v>7.8691872377137514E-4</v>
      </c>
      <c r="F870">
        <f>100*Comuni[[#This Row],[Popolazione2011]]/(SUMIFS($D$2:$D$7916,$B$2:$B$7916,"Piemonte"))</f>
        <v>1.0334754381156741E-2</v>
      </c>
      <c r="G870" t="b">
        <f>IF(Comuni[[#This Row],[Popolazione2011]]&gt;300000,"MAGGIORE")</f>
        <v>0</v>
      </c>
      <c r="H870">
        <f>100*Comuni[[#This Row],[Popolazione2011]]/(SUMIFS($D$2:$D$7916,$B$2:$B$7916,"Piemonte"))</f>
        <v>1.0334754381156741E-2</v>
      </c>
      <c r="I870" s="1" t="str">
        <f>_xlfn.XLOOKUP(Comuni[[#This Row],[Regione]],Ripartizione_geografica[Regione],Ripartizione_geografica[Ripartizione geografica],,0)</f>
        <v>Nord-ovest</v>
      </c>
      <c r="J870" s="1">
        <f>_xlfn.XLOOKUP(Comuni[[#This Row],[Regione]],Table_0[Regione],Table_0[Totale contagiati],,0)</f>
        <v>1792955</v>
      </c>
      <c r="K870" s="1">
        <f>_xlfn.XLOOKUP(Comuni[[#This Row],[Regione]],Table_0[Regione],Table_0[Guariti],,0)</f>
        <v>1725727</v>
      </c>
      <c r="L870" s="1">
        <f>_xlfn.XLOOKUP(Comuni[[#This Row],[Regione]],Table_0[Regione],Table_0[Deceduti],,0)</f>
        <v>13899</v>
      </c>
    </row>
    <row r="871" spans="1:12" x14ac:dyDescent="0.25">
      <c r="A871" s="1" t="s">
        <v>880</v>
      </c>
      <c r="B871" s="1" t="s">
        <v>8</v>
      </c>
      <c r="C871" s="1" t="s">
        <v>857</v>
      </c>
      <c r="D871">
        <v>554</v>
      </c>
      <c r="E871">
        <f>100*Comuni[[#This Row],[Popolazione2011]]/$D$7916</f>
        <v>9.6663630370142316E-4</v>
      </c>
      <c r="F871">
        <f>100*Comuni[[#This Row],[Popolazione2011]]/(SUMIFS($D$2:$D$7916,$B$2:$B$7916,"Piemonte"))</f>
        <v>1.2695019794148192E-2</v>
      </c>
      <c r="G871" t="b">
        <f>IF(Comuni[[#This Row],[Popolazione2011]]&gt;300000,"MAGGIORE")</f>
        <v>0</v>
      </c>
      <c r="H871">
        <f>100*Comuni[[#This Row],[Popolazione2011]]/(SUMIFS($D$2:$D$7916,$B$2:$B$7916,"Piemonte"))</f>
        <v>1.2695019794148192E-2</v>
      </c>
      <c r="I871" s="1" t="str">
        <f>_xlfn.XLOOKUP(Comuni[[#This Row],[Regione]],Ripartizione_geografica[Regione],Ripartizione_geografica[Ripartizione geografica],,0)</f>
        <v>Nord-ovest</v>
      </c>
      <c r="J871" s="1">
        <f>_xlfn.XLOOKUP(Comuni[[#This Row],[Regione]],Table_0[Regione],Table_0[Totale contagiati],,0)</f>
        <v>1792955</v>
      </c>
      <c r="K871" s="1">
        <f>_xlfn.XLOOKUP(Comuni[[#This Row],[Regione]],Table_0[Regione],Table_0[Guariti],,0)</f>
        <v>1725727</v>
      </c>
      <c r="L871" s="1">
        <f>_xlfn.XLOOKUP(Comuni[[#This Row],[Regione]],Table_0[Regione],Table_0[Deceduti],,0)</f>
        <v>13899</v>
      </c>
    </row>
    <row r="872" spans="1:12" x14ac:dyDescent="0.25">
      <c r="A872" s="1" t="s">
        <v>881</v>
      </c>
      <c r="B872" s="1" t="s">
        <v>8</v>
      </c>
      <c r="C872" s="1" t="s">
        <v>857</v>
      </c>
      <c r="D872">
        <v>510</v>
      </c>
      <c r="E872">
        <f>100*Comuni[[#This Row],[Popolazione2011]]/$D$7916</f>
        <v>8.898637452847036E-4</v>
      </c>
      <c r="F872">
        <f>100*Comuni[[#This Row],[Popolazione2011]]/(SUMIFS($D$2:$D$7916,$B$2:$B$7916,"Piemonte"))</f>
        <v>1.1686751074035339E-2</v>
      </c>
      <c r="G872" t="b">
        <f>IF(Comuni[[#This Row],[Popolazione2011]]&gt;300000,"MAGGIORE")</f>
        <v>0</v>
      </c>
      <c r="H872">
        <f>100*Comuni[[#This Row],[Popolazione2011]]/(SUMIFS($D$2:$D$7916,$B$2:$B$7916,"Piemonte"))</f>
        <v>1.1686751074035339E-2</v>
      </c>
      <c r="I872" s="1" t="str">
        <f>_xlfn.XLOOKUP(Comuni[[#This Row],[Regione]],Ripartizione_geografica[Regione],Ripartizione_geografica[Ripartizione geografica],,0)</f>
        <v>Nord-ovest</v>
      </c>
      <c r="J872" s="1">
        <f>_xlfn.XLOOKUP(Comuni[[#This Row],[Regione]],Table_0[Regione],Table_0[Totale contagiati],,0)</f>
        <v>1792955</v>
      </c>
      <c r="K872" s="1">
        <f>_xlfn.XLOOKUP(Comuni[[#This Row],[Regione]],Table_0[Regione],Table_0[Guariti],,0)</f>
        <v>1725727</v>
      </c>
      <c r="L872" s="1">
        <f>_xlfn.XLOOKUP(Comuni[[#This Row],[Regione]],Table_0[Regione],Table_0[Deceduti],,0)</f>
        <v>13899</v>
      </c>
    </row>
    <row r="873" spans="1:12" x14ac:dyDescent="0.25">
      <c r="A873" s="1" t="s">
        <v>882</v>
      </c>
      <c r="B873" s="1" t="s">
        <v>8</v>
      </c>
      <c r="C873" s="1" t="s">
        <v>857</v>
      </c>
      <c r="D873">
        <v>802</v>
      </c>
      <c r="E873">
        <f>100*Comuni[[#This Row],[Popolazione2011]]/$D$7916</f>
        <v>1.3993543602320241E-3</v>
      </c>
      <c r="F873">
        <f>100*Comuni[[#This Row],[Popolazione2011]]/(SUMIFS($D$2:$D$7916,$B$2:$B$7916,"Piemonte"))</f>
        <v>1.8377988943875181E-2</v>
      </c>
      <c r="G873" t="b">
        <f>IF(Comuni[[#This Row],[Popolazione2011]]&gt;300000,"MAGGIORE")</f>
        <v>0</v>
      </c>
      <c r="H873">
        <f>100*Comuni[[#This Row],[Popolazione2011]]/(SUMIFS($D$2:$D$7916,$B$2:$B$7916,"Piemonte"))</f>
        <v>1.8377988943875181E-2</v>
      </c>
      <c r="I873" s="1" t="str">
        <f>_xlfn.XLOOKUP(Comuni[[#This Row],[Regione]],Ripartizione_geografica[Regione],Ripartizione_geografica[Ripartizione geografica],,0)</f>
        <v>Nord-ovest</v>
      </c>
      <c r="J873" s="1">
        <f>_xlfn.XLOOKUP(Comuni[[#This Row],[Regione]],Table_0[Regione],Table_0[Totale contagiati],,0)</f>
        <v>1792955</v>
      </c>
      <c r="K873" s="1">
        <f>_xlfn.XLOOKUP(Comuni[[#This Row],[Regione]],Table_0[Regione],Table_0[Guariti],,0)</f>
        <v>1725727</v>
      </c>
      <c r="L873" s="1">
        <f>_xlfn.XLOOKUP(Comuni[[#This Row],[Regione]],Table_0[Regione],Table_0[Deceduti],,0)</f>
        <v>13899</v>
      </c>
    </row>
    <row r="874" spans="1:12" x14ac:dyDescent="0.25">
      <c r="A874" s="1" t="s">
        <v>883</v>
      </c>
      <c r="B874" s="1" t="s">
        <v>8</v>
      </c>
      <c r="C874" s="1" t="s">
        <v>857</v>
      </c>
      <c r="D874">
        <v>549</v>
      </c>
      <c r="E874">
        <f>100*Comuni[[#This Row],[Popolazione2011]]/$D$7916</f>
        <v>9.5791214933588686E-4</v>
      </c>
      <c r="F874">
        <f>100*Comuni[[#This Row],[Popolazione2011]]/(SUMIFS($D$2:$D$7916,$B$2:$B$7916,"Piemonte"))</f>
        <v>1.2580443803226277E-2</v>
      </c>
      <c r="G874" t="b">
        <f>IF(Comuni[[#This Row],[Popolazione2011]]&gt;300000,"MAGGIORE")</f>
        <v>0</v>
      </c>
      <c r="H874">
        <f>100*Comuni[[#This Row],[Popolazione2011]]/(SUMIFS($D$2:$D$7916,$B$2:$B$7916,"Piemonte"))</f>
        <v>1.2580443803226277E-2</v>
      </c>
      <c r="I874" s="1" t="str">
        <f>_xlfn.XLOOKUP(Comuni[[#This Row],[Regione]],Ripartizione_geografica[Regione],Ripartizione_geografica[Ripartizione geografica],,0)</f>
        <v>Nord-ovest</v>
      </c>
      <c r="J874" s="1">
        <f>_xlfn.XLOOKUP(Comuni[[#This Row],[Regione]],Table_0[Regione],Table_0[Totale contagiati],,0)</f>
        <v>1792955</v>
      </c>
      <c r="K874" s="1">
        <f>_xlfn.XLOOKUP(Comuni[[#This Row],[Regione]],Table_0[Regione],Table_0[Guariti],,0)</f>
        <v>1725727</v>
      </c>
      <c r="L874" s="1">
        <f>_xlfn.XLOOKUP(Comuni[[#This Row],[Regione]],Table_0[Regione],Table_0[Deceduti],,0)</f>
        <v>13899</v>
      </c>
    </row>
    <row r="875" spans="1:12" x14ac:dyDescent="0.25">
      <c r="A875" s="1" t="s">
        <v>884</v>
      </c>
      <c r="B875" s="1" t="s">
        <v>8</v>
      </c>
      <c r="C875" s="1" t="s">
        <v>857</v>
      </c>
      <c r="D875">
        <v>1926</v>
      </c>
      <c r="E875">
        <f>100*Comuni[[#This Row],[Popolazione2011]]/$D$7916</f>
        <v>3.3605442616045865E-3</v>
      </c>
      <c r="F875">
        <f>100*Comuni[[#This Row],[Popolazione2011]]/(SUMIFS($D$2:$D$7916,$B$2:$B$7916,"Piemonte"))</f>
        <v>4.4134671703121693E-2</v>
      </c>
      <c r="G875" t="b">
        <f>IF(Comuni[[#This Row],[Popolazione2011]]&gt;300000,"MAGGIORE")</f>
        <v>0</v>
      </c>
      <c r="H875">
        <f>100*Comuni[[#This Row],[Popolazione2011]]/(SUMIFS($D$2:$D$7916,$B$2:$B$7916,"Piemonte"))</f>
        <v>4.4134671703121693E-2</v>
      </c>
      <c r="I875" s="1" t="str">
        <f>_xlfn.XLOOKUP(Comuni[[#This Row],[Regione]],Ripartizione_geografica[Regione],Ripartizione_geografica[Ripartizione geografica],,0)</f>
        <v>Nord-ovest</v>
      </c>
      <c r="J875" s="1">
        <f>_xlfn.XLOOKUP(Comuni[[#This Row],[Regione]],Table_0[Regione],Table_0[Totale contagiati],,0)</f>
        <v>1792955</v>
      </c>
      <c r="K875" s="1">
        <f>_xlfn.XLOOKUP(Comuni[[#This Row],[Regione]],Table_0[Regione],Table_0[Guariti],,0)</f>
        <v>1725727</v>
      </c>
      <c r="L875" s="1">
        <f>_xlfn.XLOOKUP(Comuni[[#This Row],[Regione]],Table_0[Regione],Table_0[Deceduti],,0)</f>
        <v>13899</v>
      </c>
    </row>
    <row r="876" spans="1:12" x14ac:dyDescent="0.25">
      <c r="A876" s="1" t="s">
        <v>885</v>
      </c>
      <c r="B876" s="1" t="s">
        <v>8</v>
      </c>
      <c r="C876" s="1" t="s">
        <v>857</v>
      </c>
      <c r="D876">
        <v>1055</v>
      </c>
      <c r="E876">
        <f>100*Comuni[[#This Row],[Popolazione2011]]/$D$7916</f>
        <v>1.8407965711281615E-3</v>
      </c>
      <c r="F876">
        <f>100*Comuni[[#This Row],[Popolazione2011]]/(SUMIFS($D$2:$D$7916,$B$2:$B$7916,"Piemonte"))</f>
        <v>2.4175534084524084E-2</v>
      </c>
      <c r="G876" t="b">
        <f>IF(Comuni[[#This Row],[Popolazione2011]]&gt;300000,"MAGGIORE")</f>
        <v>0</v>
      </c>
      <c r="H876">
        <f>100*Comuni[[#This Row],[Popolazione2011]]/(SUMIFS($D$2:$D$7916,$B$2:$B$7916,"Piemonte"))</f>
        <v>2.4175534084524084E-2</v>
      </c>
      <c r="I876" s="1" t="str">
        <f>_xlfn.XLOOKUP(Comuni[[#This Row],[Regione]],Ripartizione_geografica[Regione],Ripartizione_geografica[Ripartizione geografica],,0)</f>
        <v>Nord-ovest</v>
      </c>
      <c r="J876" s="1">
        <f>_xlfn.XLOOKUP(Comuni[[#This Row],[Regione]],Table_0[Regione],Table_0[Totale contagiati],,0)</f>
        <v>1792955</v>
      </c>
      <c r="K876" s="1">
        <f>_xlfn.XLOOKUP(Comuni[[#This Row],[Regione]],Table_0[Regione],Table_0[Guariti],,0)</f>
        <v>1725727</v>
      </c>
      <c r="L876" s="1">
        <f>_xlfn.XLOOKUP(Comuni[[#This Row],[Regione]],Table_0[Regione],Table_0[Deceduti],,0)</f>
        <v>13899</v>
      </c>
    </row>
    <row r="877" spans="1:12" x14ac:dyDescent="0.25">
      <c r="A877" s="1" t="s">
        <v>886</v>
      </c>
      <c r="B877" s="1" t="s">
        <v>8</v>
      </c>
      <c r="C877" s="1" t="s">
        <v>857</v>
      </c>
      <c r="D877">
        <v>325</v>
      </c>
      <c r="E877">
        <f>100*Comuni[[#This Row],[Popolazione2011]]/$D$7916</f>
        <v>5.6707003375986017E-4</v>
      </c>
      <c r="F877">
        <f>100*Comuni[[#This Row],[Popolazione2011]]/(SUMIFS($D$2:$D$7916,$B$2:$B$7916,"Piemonte"))</f>
        <v>7.4474394099244808E-3</v>
      </c>
      <c r="G877" t="b">
        <f>IF(Comuni[[#This Row],[Popolazione2011]]&gt;300000,"MAGGIORE")</f>
        <v>0</v>
      </c>
      <c r="H877">
        <f>100*Comuni[[#This Row],[Popolazione2011]]/(SUMIFS($D$2:$D$7916,$B$2:$B$7916,"Piemonte"))</f>
        <v>7.4474394099244808E-3</v>
      </c>
      <c r="I877" s="1" t="str">
        <f>_xlfn.XLOOKUP(Comuni[[#This Row],[Regione]],Ripartizione_geografica[Regione],Ripartizione_geografica[Ripartizione geografica],,0)</f>
        <v>Nord-ovest</v>
      </c>
      <c r="J877" s="1">
        <f>_xlfn.XLOOKUP(Comuni[[#This Row],[Regione]],Table_0[Regione],Table_0[Totale contagiati],,0)</f>
        <v>1792955</v>
      </c>
      <c r="K877" s="1">
        <f>_xlfn.XLOOKUP(Comuni[[#This Row],[Regione]],Table_0[Regione],Table_0[Guariti],,0)</f>
        <v>1725727</v>
      </c>
      <c r="L877" s="1">
        <f>_xlfn.XLOOKUP(Comuni[[#This Row],[Regione]],Table_0[Regione],Table_0[Deceduti],,0)</f>
        <v>13899</v>
      </c>
    </row>
    <row r="878" spans="1:12" x14ac:dyDescent="0.25">
      <c r="A878" s="1" t="s">
        <v>887</v>
      </c>
      <c r="B878" s="1" t="s">
        <v>8</v>
      </c>
      <c r="C878" s="1" t="s">
        <v>857</v>
      </c>
      <c r="D878">
        <v>444</v>
      </c>
      <c r="E878">
        <f>100*Comuni[[#This Row],[Popolazione2011]]/$D$7916</f>
        <v>7.747049076596243E-4</v>
      </c>
      <c r="F878">
        <f>100*Comuni[[#This Row],[Popolazione2011]]/(SUMIFS($D$2:$D$7916,$B$2:$B$7916,"Piemonte"))</f>
        <v>1.0174347993866059E-2</v>
      </c>
      <c r="G878" t="b">
        <f>IF(Comuni[[#This Row],[Popolazione2011]]&gt;300000,"MAGGIORE")</f>
        <v>0</v>
      </c>
      <c r="H878">
        <f>100*Comuni[[#This Row],[Popolazione2011]]/(SUMIFS($D$2:$D$7916,$B$2:$B$7916,"Piemonte"))</f>
        <v>1.0174347993866059E-2</v>
      </c>
      <c r="I878" s="1" t="str">
        <f>_xlfn.XLOOKUP(Comuni[[#This Row],[Regione]],Ripartizione_geografica[Regione],Ripartizione_geografica[Ripartizione geografica],,0)</f>
        <v>Nord-ovest</v>
      </c>
      <c r="J878" s="1">
        <f>_xlfn.XLOOKUP(Comuni[[#This Row],[Regione]],Table_0[Regione],Table_0[Totale contagiati],,0)</f>
        <v>1792955</v>
      </c>
      <c r="K878" s="1">
        <f>_xlfn.XLOOKUP(Comuni[[#This Row],[Regione]],Table_0[Regione],Table_0[Guariti],,0)</f>
        <v>1725727</v>
      </c>
      <c r="L878" s="1">
        <f>_xlfn.XLOOKUP(Comuni[[#This Row],[Regione]],Table_0[Regione],Table_0[Deceduti],,0)</f>
        <v>13899</v>
      </c>
    </row>
    <row r="879" spans="1:12" x14ac:dyDescent="0.25">
      <c r="A879" s="1" t="s">
        <v>888</v>
      </c>
      <c r="B879" s="1" t="s">
        <v>8</v>
      </c>
      <c r="C879" s="1" t="s">
        <v>857</v>
      </c>
      <c r="D879">
        <v>991</v>
      </c>
      <c r="E879">
        <f>100*Comuni[[#This Row],[Popolazione2011]]/$D$7916</f>
        <v>1.7291273952492966E-3</v>
      </c>
      <c r="F879">
        <f>100*Comuni[[#This Row],[Popolazione2011]]/(SUMIFS($D$2:$D$7916,$B$2:$B$7916,"Piemonte"))</f>
        <v>2.2708961400723569E-2</v>
      </c>
      <c r="G879" t="b">
        <f>IF(Comuni[[#This Row],[Popolazione2011]]&gt;300000,"MAGGIORE")</f>
        <v>0</v>
      </c>
      <c r="H879">
        <f>100*Comuni[[#This Row],[Popolazione2011]]/(SUMIFS($D$2:$D$7916,$B$2:$B$7916,"Piemonte"))</f>
        <v>2.2708961400723569E-2</v>
      </c>
      <c r="I879" s="1" t="str">
        <f>_xlfn.XLOOKUP(Comuni[[#This Row],[Regione]],Ripartizione_geografica[Regione],Ripartizione_geografica[Ripartizione geografica],,0)</f>
        <v>Nord-ovest</v>
      </c>
      <c r="J879" s="1">
        <f>_xlfn.XLOOKUP(Comuni[[#This Row],[Regione]],Table_0[Regione],Table_0[Totale contagiati],,0)</f>
        <v>1792955</v>
      </c>
      <c r="K879" s="1">
        <f>_xlfn.XLOOKUP(Comuni[[#This Row],[Regione]],Table_0[Regione],Table_0[Guariti],,0)</f>
        <v>1725727</v>
      </c>
      <c r="L879" s="1">
        <f>_xlfn.XLOOKUP(Comuni[[#This Row],[Regione]],Table_0[Regione],Table_0[Deceduti],,0)</f>
        <v>13899</v>
      </c>
    </row>
    <row r="880" spans="1:12" x14ac:dyDescent="0.25">
      <c r="A880" s="1" t="s">
        <v>889</v>
      </c>
      <c r="B880" s="1" t="s">
        <v>8</v>
      </c>
      <c r="C880" s="1" t="s">
        <v>857</v>
      </c>
      <c r="D880">
        <v>83</v>
      </c>
      <c r="E880">
        <f>100*Comuni[[#This Row],[Popolazione2011]]/$D$7916</f>
        <v>1.4482096246790275E-4</v>
      </c>
      <c r="F880">
        <f>100*Comuni[[#This Row],[Popolazione2011]]/(SUMIFS($D$2:$D$7916,$B$2:$B$7916,"Piemonte"))</f>
        <v>1.9019614493037905E-3</v>
      </c>
      <c r="G880" t="b">
        <f>IF(Comuni[[#This Row],[Popolazione2011]]&gt;300000,"MAGGIORE")</f>
        <v>0</v>
      </c>
      <c r="H880">
        <f>100*Comuni[[#This Row],[Popolazione2011]]/(SUMIFS($D$2:$D$7916,$B$2:$B$7916,"Piemonte"))</f>
        <v>1.9019614493037905E-3</v>
      </c>
      <c r="I880" s="1" t="str">
        <f>_xlfn.XLOOKUP(Comuni[[#This Row],[Regione]],Ripartizione_geografica[Regione],Ripartizione_geografica[Ripartizione geografica],,0)</f>
        <v>Nord-ovest</v>
      </c>
      <c r="J880" s="1">
        <f>_xlfn.XLOOKUP(Comuni[[#This Row],[Regione]],Table_0[Regione],Table_0[Totale contagiati],,0)</f>
        <v>1792955</v>
      </c>
      <c r="K880" s="1">
        <f>_xlfn.XLOOKUP(Comuni[[#This Row],[Regione]],Table_0[Regione],Table_0[Guariti],,0)</f>
        <v>1725727</v>
      </c>
      <c r="L880" s="1">
        <f>_xlfn.XLOOKUP(Comuni[[#This Row],[Regione]],Table_0[Regione],Table_0[Deceduti],,0)</f>
        <v>13899</v>
      </c>
    </row>
    <row r="881" spans="1:12" x14ac:dyDescent="0.25">
      <c r="A881" s="1" t="s">
        <v>890</v>
      </c>
      <c r="B881" s="1" t="s">
        <v>8</v>
      </c>
      <c r="C881" s="1" t="s">
        <v>857</v>
      </c>
      <c r="D881">
        <v>481</v>
      </c>
      <c r="E881">
        <f>100*Comuni[[#This Row],[Popolazione2011]]/$D$7916</f>
        <v>8.3926364996459303E-4</v>
      </c>
      <c r="F881">
        <f>100*Comuni[[#This Row],[Popolazione2011]]/(SUMIFS($D$2:$D$7916,$B$2:$B$7916,"Piemonte"))</f>
        <v>1.1022210326688231E-2</v>
      </c>
      <c r="G881" t="b">
        <f>IF(Comuni[[#This Row],[Popolazione2011]]&gt;300000,"MAGGIORE")</f>
        <v>0</v>
      </c>
      <c r="H881">
        <f>100*Comuni[[#This Row],[Popolazione2011]]/(SUMIFS($D$2:$D$7916,$B$2:$B$7916,"Piemonte"))</f>
        <v>1.1022210326688231E-2</v>
      </c>
      <c r="I881" s="1" t="str">
        <f>_xlfn.XLOOKUP(Comuni[[#This Row],[Regione]],Ripartizione_geografica[Regione],Ripartizione_geografica[Ripartizione geografica],,0)</f>
        <v>Nord-ovest</v>
      </c>
      <c r="J881" s="1">
        <f>_xlfn.XLOOKUP(Comuni[[#This Row],[Regione]],Table_0[Regione],Table_0[Totale contagiati],,0)</f>
        <v>1792955</v>
      </c>
      <c r="K881" s="1">
        <f>_xlfn.XLOOKUP(Comuni[[#This Row],[Regione]],Table_0[Regione],Table_0[Guariti],,0)</f>
        <v>1725727</v>
      </c>
      <c r="L881" s="1">
        <f>_xlfn.XLOOKUP(Comuni[[#This Row],[Regione]],Table_0[Regione],Table_0[Deceduti],,0)</f>
        <v>13899</v>
      </c>
    </row>
    <row r="882" spans="1:12" x14ac:dyDescent="0.25">
      <c r="A882" s="1" t="s">
        <v>891</v>
      </c>
      <c r="B882" s="1" t="s">
        <v>8</v>
      </c>
      <c r="C882" s="1" t="s">
        <v>857</v>
      </c>
      <c r="D882">
        <v>811</v>
      </c>
      <c r="E882">
        <f>100*Comuni[[#This Row],[Popolazione2011]]/$D$7916</f>
        <v>1.4150578380899895E-3</v>
      </c>
      <c r="F882">
        <f>100*Comuni[[#This Row],[Popolazione2011]]/(SUMIFS($D$2:$D$7916,$B$2:$B$7916,"Piemonte"))</f>
        <v>1.8584225727534626E-2</v>
      </c>
      <c r="G882" t="b">
        <f>IF(Comuni[[#This Row],[Popolazione2011]]&gt;300000,"MAGGIORE")</f>
        <v>0</v>
      </c>
      <c r="H882">
        <f>100*Comuni[[#This Row],[Popolazione2011]]/(SUMIFS($D$2:$D$7916,$B$2:$B$7916,"Piemonte"))</f>
        <v>1.8584225727534626E-2</v>
      </c>
      <c r="I882" s="1" t="str">
        <f>_xlfn.XLOOKUP(Comuni[[#This Row],[Regione]],Ripartizione_geografica[Regione],Ripartizione_geografica[Ripartizione geografica],,0)</f>
        <v>Nord-ovest</v>
      </c>
      <c r="J882" s="1">
        <f>_xlfn.XLOOKUP(Comuni[[#This Row],[Regione]],Table_0[Regione],Table_0[Totale contagiati],,0)</f>
        <v>1792955</v>
      </c>
      <c r="K882" s="1">
        <f>_xlfn.XLOOKUP(Comuni[[#This Row],[Regione]],Table_0[Regione],Table_0[Guariti],,0)</f>
        <v>1725727</v>
      </c>
      <c r="L882" s="1">
        <f>_xlfn.XLOOKUP(Comuni[[#This Row],[Regione]],Table_0[Regione],Table_0[Deceduti],,0)</f>
        <v>13899</v>
      </c>
    </row>
    <row r="883" spans="1:12" x14ac:dyDescent="0.25">
      <c r="A883" s="1" t="s">
        <v>892</v>
      </c>
      <c r="B883" s="1" t="s">
        <v>8</v>
      </c>
      <c r="C883" s="1" t="s">
        <v>857</v>
      </c>
      <c r="D883">
        <v>1235</v>
      </c>
      <c r="E883">
        <f>100*Comuni[[#This Row],[Popolazione2011]]/$D$7916</f>
        <v>2.1548661282874684E-3</v>
      </c>
      <c r="F883">
        <f>100*Comuni[[#This Row],[Popolazione2011]]/(SUMIFS($D$2:$D$7916,$B$2:$B$7916,"Piemonte"))</f>
        <v>2.8300269757713027E-2</v>
      </c>
      <c r="G883" t="b">
        <f>IF(Comuni[[#This Row],[Popolazione2011]]&gt;300000,"MAGGIORE")</f>
        <v>0</v>
      </c>
      <c r="H883">
        <f>100*Comuni[[#This Row],[Popolazione2011]]/(SUMIFS($D$2:$D$7916,$B$2:$B$7916,"Piemonte"))</f>
        <v>2.8300269757713027E-2</v>
      </c>
      <c r="I883" s="1" t="str">
        <f>_xlfn.XLOOKUP(Comuni[[#This Row],[Regione]],Ripartizione_geografica[Regione],Ripartizione_geografica[Ripartizione geografica],,0)</f>
        <v>Nord-ovest</v>
      </c>
      <c r="J883" s="1">
        <f>_xlfn.XLOOKUP(Comuni[[#This Row],[Regione]],Table_0[Regione],Table_0[Totale contagiati],,0)</f>
        <v>1792955</v>
      </c>
      <c r="K883" s="1">
        <f>_xlfn.XLOOKUP(Comuni[[#This Row],[Regione]],Table_0[Regione],Table_0[Guariti],,0)</f>
        <v>1725727</v>
      </c>
      <c r="L883" s="1">
        <f>_xlfn.XLOOKUP(Comuni[[#This Row],[Regione]],Table_0[Regione],Table_0[Deceduti],,0)</f>
        <v>13899</v>
      </c>
    </row>
    <row r="884" spans="1:12" x14ac:dyDescent="0.25">
      <c r="A884" s="1" t="s">
        <v>893</v>
      </c>
      <c r="B884" s="1" t="s">
        <v>8</v>
      </c>
      <c r="C884" s="1" t="s">
        <v>857</v>
      </c>
      <c r="D884">
        <v>401</v>
      </c>
      <c r="E884">
        <f>100*Comuni[[#This Row],[Popolazione2011]]/$D$7916</f>
        <v>6.9967718011601206E-4</v>
      </c>
      <c r="F884">
        <f>100*Comuni[[#This Row],[Popolazione2011]]/(SUMIFS($D$2:$D$7916,$B$2:$B$7916,"Piemonte"))</f>
        <v>9.1889944719375904E-3</v>
      </c>
      <c r="G884" t="b">
        <f>IF(Comuni[[#This Row],[Popolazione2011]]&gt;300000,"MAGGIORE")</f>
        <v>0</v>
      </c>
      <c r="H884">
        <f>100*Comuni[[#This Row],[Popolazione2011]]/(SUMIFS($D$2:$D$7916,$B$2:$B$7916,"Piemonte"))</f>
        <v>9.1889944719375904E-3</v>
      </c>
      <c r="I884" s="1" t="str">
        <f>_xlfn.XLOOKUP(Comuni[[#This Row],[Regione]],Ripartizione_geografica[Regione],Ripartizione_geografica[Ripartizione geografica],,0)</f>
        <v>Nord-ovest</v>
      </c>
      <c r="J884" s="1">
        <f>_xlfn.XLOOKUP(Comuni[[#This Row],[Regione]],Table_0[Regione],Table_0[Totale contagiati],,0)</f>
        <v>1792955</v>
      </c>
      <c r="K884" s="1">
        <f>_xlfn.XLOOKUP(Comuni[[#This Row],[Regione]],Table_0[Regione],Table_0[Guariti],,0)</f>
        <v>1725727</v>
      </c>
      <c r="L884" s="1">
        <f>_xlfn.XLOOKUP(Comuni[[#This Row],[Regione]],Table_0[Regione],Table_0[Deceduti],,0)</f>
        <v>13899</v>
      </c>
    </row>
    <row r="885" spans="1:12" x14ac:dyDescent="0.25">
      <c r="A885" s="1" t="s">
        <v>894</v>
      </c>
      <c r="B885" s="1" t="s">
        <v>8</v>
      </c>
      <c r="C885" s="1" t="s">
        <v>857</v>
      </c>
      <c r="D885">
        <v>34812</v>
      </c>
      <c r="E885">
        <f>100*Comuni[[#This Row],[Popolazione2011]]/$D$7916</f>
        <v>6.0741052354610005E-2</v>
      </c>
      <c r="F885">
        <f>100*Comuni[[#This Row],[Popolazione2011]]/(SUMIFS($D$2:$D$7916,$B$2:$B$7916,"Piemonte"))</f>
        <v>0.79772387919474164</v>
      </c>
      <c r="G885" t="b">
        <f>IF(Comuni[[#This Row],[Popolazione2011]]&gt;300000,"MAGGIORE")</f>
        <v>0</v>
      </c>
      <c r="H885">
        <f>100*Comuni[[#This Row],[Popolazione2011]]/(SUMIFS($D$2:$D$7916,$B$2:$B$7916,"Piemonte"))</f>
        <v>0.79772387919474164</v>
      </c>
      <c r="I885" s="1" t="str">
        <f>_xlfn.XLOOKUP(Comuni[[#This Row],[Regione]],Ripartizione_geografica[Regione],Ripartizione_geografica[Ripartizione geografica],,0)</f>
        <v>Nord-ovest</v>
      </c>
      <c r="J885" s="1">
        <f>_xlfn.XLOOKUP(Comuni[[#This Row],[Regione]],Table_0[Regione],Table_0[Totale contagiati],,0)</f>
        <v>1792955</v>
      </c>
      <c r="K885" s="1">
        <f>_xlfn.XLOOKUP(Comuni[[#This Row],[Regione]],Table_0[Regione],Table_0[Guariti],,0)</f>
        <v>1725727</v>
      </c>
      <c r="L885" s="1">
        <f>_xlfn.XLOOKUP(Comuni[[#This Row],[Regione]],Table_0[Regione],Table_0[Deceduti],,0)</f>
        <v>13899</v>
      </c>
    </row>
    <row r="886" spans="1:12" x14ac:dyDescent="0.25">
      <c r="A886" s="1" t="s">
        <v>895</v>
      </c>
      <c r="B886" s="1" t="s">
        <v>8</v>
      </c>
      <c r="C886" s="1" t="s">
        <v>857</v>
      </c>
      <c r="D886">
        <v>1015</v>
      </c>
      <c r="E886">
        <f>100*Comuni[[#This Row],[Popolazione2011]]/$D$7916</f>
        <v>1.7710033362038709E-3</v>
      </c>
      <c r="F886">
        <f>100*Comuni[[#This Row],[Popolazione2011]]/(SUMIFS($D$2:$D$7916,$B$2:$B$7916,"Piemonte"))</f>
        <v>2.3258926157148762E-2</v>
      </c>
      <c r="G886" t="b">
        <f>IF(Comuni[[#This Row],[Popolazione2011]]&gt;300000,"MAGGIORE")</f>
        <v>0</v>
      </c>
      <c r="H886">
        <f>100*Comuni[[#This Row],[Popolazione2011]]/(SUMIFS($D$2:$D$7916,$B$2:$B$7916,"Piemonte"))</f>
        <v>2.3258926157148762E-2</v>
      </c>
      <c r="I886" s="1" t="str">
        <f>_xlfn.XLOOKUP(Comuni[[#This Row],[Regione]],Ripartizione_geografica[Regione],Ripartizione_geografica[Ripartizione geografica],,0)</f>
        <v>Nord-ovest</v>
      </c>
      <c r="J886" s="1">
        <f>_xlfn.XLOOKUP(Comuni[[#This Row],[Regione]],Table_0[Regione],Table_0[Totale contagiati],,0)</f>
        <v>1792955</v>
      </c>
      <c r="K886" s="1">
        <f>_xlfn.XLOOKUP(Comuni[[#This Row],[Regione]],Table_0[Regione],Table_0[Guariti],,0)</f>
        <v>1725727</v>
      </c>
      <c r="L886" s="1">
        <f>_xlfn.XLOOKUP(Comuni[[#This Row],[Regione]],Table_0[Regione],Table_0[Deceduti],,0)</f>
        <v>13899</v>
      </c>
    </row>
    <row r="887" spans="1:12" x14ac:dyDescent="0.25">
      <c r="A887" s="1" t="s">
        <v>896</v>
      </c>
      <c r="B887" s="1" t="s">
        <v>8</v>
      </c>
      <c r="C887" s="1" t="s">
        <v>857</v>
      </c>
      <c r="D887">
        <v>124</v>
      </c>
      <c r="E887">
        <f>100*Comuni[[#This Row],[Popolazione2011]]/$D$7916</f>
        <v>2.1635902826530048E-4</v>
      </c>
      <c r="F887">
        <f>100*Comuni[[#This Row],[Popolazione2011]]/(SUMIFS($D$2:$D$7916,$B$2:$B$7916,"Piemonte"))</f>
        <v>2.8414845748634941E-3</v>
      </c>
      <c r="G887" t="b">
        <f>IF(Comuni[[#This Row],[Popolazione2011]]&gt;300000,"MAGGIORE")</f>
        <v>0</v>
      </c>
      <c r="H887">
        <f>100*Comuni[[#This Row],[Popolazione2011]]/(SUMIFS($D$2:$D$7916,$B$2:$B$7916,"Piemonte"))</f>
        <v>2.8414845748634941E-3</v>
      </c>
      <c r="I887" s="1" t="str">
        <f>_xlfn.XLOOKUP(Comuni[[#This Row],[Regione]],Ripartizione_geografica[Regione],Ripartizione_geografica[Ripartizione geografica],,0)</f>
        <v>Nord-ovest</v>
      </c>
      <c r="J887" s="1">
        <f>_xlfn.XLOOKUP(Comuni[[#This Row],[Regione]],Table_0[Regione],Table_0[Totale contagiati],,0)</f>
        <v>1792955</v>
      </c>
      <c r="K887" s="1">
        <f>_xlfn.XLOOKUP(Comuni[[#This Row],[Regione]],Table_0[Regione],Table_0[Guariti],,0)</f>
        <v>1725727</v>
      </c>
      <c r="L887" s="1">
        <f>_xlfn.XLOOKUP(Comuni[[#This Row],[Regione]],Table_0[Regione],Table_0[Deceduti],,0)</f>
        <v>13899</v>
      </c>
    </row>
    <row r="888" spans="1:12" x14ac:dyDescent="0.25">
      <c r="A888" s="1" t="s">
        <v>897</v>
      </c>
      <c r="B888" s="1" t="s">
        <v>8</v>
      </c>
      <c r="C888" s="1" t="s">
        <v>857</v>
      </c>
      <c r="D888">
        <v>3048</v>
      </c>
      <c r="E888">
        <f>100*Comuni[[#This Row],[Popolazione2011]]/$D$7916</f>
        <v>5.318244501230935E-3</v>
      </c>
      <c r="F888">
        <f>100*Comuni[[#This Row],[Popolazione2011]]/(SUMIFS($D$2:$D$7916,$B$2:$B$7916,"Piemonte"))</f>
        <v>6.9845524065999434E-2</v>
      </c>
      <c r="G888" t="b">
        <f>IF(Comuni[[#This Row],[Popolazione2011]]&gt;300000,"MAGGIORE")</f>
        <v>0</v>
      </c>
      <c r="H888">
        <f>100*Comuni[[#This Row],[Popolazione2011]]/(SUMIFS($D$2:$D$7916,$B$2:$B$7916,"Piemonte"))</f>
        <v>6.9845524065999434E-2</v>
      </c>
      <c r="I888" s="1" t="str">
        <f>_xlfn.XLOOKUP(Comuni[[#This Row],[Regione]],Ripartizione_geografica[Regione],Ripartizione_geografica[Ripartizione geografica],,0)</f>
        <v>Nord-ovest</v>
      </c>
      <c r="J888" s="1">
        <f>_xlfn.XLOOKUP(Comuni[[#This Row],[Regione]],Table_0[Regione],Table_0[Totale contagiati],,0)</f>
        <v>1792955</v>
      </c>
      <c r="K888" s="1">
        <f>_xlfn.XLOOKUP(Comuni[[#This Row],[Regione]],Table_0[Regione],Table_0[Guariti],,0)</f>
        <v>1725727</v>
      </c>
      <c r="L888" s="1">
        <f>_xlfn.XLOOKUP(Comuni[[#This Row],[Regione]],Table_0[Regione],Table_0[Deceduti],,0)</f>
        <v>13899</v>
      </c>
    </row>
    <row r="889" spans="1:12" x14ac:dyDescent="0.25">
      <c r="A889" s="1" t="s">
        <v>898</v>
      </c>
      <c r="B889" s="1" t="s">
        <v>8</v>
      </c>
      <c r="C889" s="1" t="s">
        <v>857</v>
      </c>
      <c r="D889">
        <v>937</v>
      </c>
      <c r="E889">
        <f>100*Comuni[[#This Row],[Popolazione2011]]/$D$7916</f>
        <v>1.6349065281015046E-3</v>
      </c>
      <c r="F889">
        <f>100*Comuni[[#This Row],[Popolazione2011]]/(SUMIFS($D$2:$D$7916,$B$2:$B$7916,"Piemonte"))</f>
        <v>2.1471540698766889E-2</v>
      </c>
      <c r="G889" t="b">
        <f>IF(Comuni[[#This Row],[Popolazione2011]]&gt;300000,"MAGGIORE")</f>
        <v>0</v>
      </c>
      <c r="H889">
        <f>100*Comuni[[#This Row],[Popolazione2011]]/(SUMIFS($D$2:$D$7916,$B$2:$B$7916,"Piemonte"))</f>
        <v>2.1471540698766889E-2</v>
      </c>
      <c r="I889" s="1" t="str">
        <f>_xlfn.XLOOKUP(Comuni[[#This Row],[Regione]],Ripartizione_geografica[Regione],Ripartizione_geografica[Ripartizione geografica],,0)</f>
        <v>Nord-ovest</v>
      </c>
      <c r="J889" s="1">
        <f>_xlfn.XLOOKUP(Comuni[[#This Row],[Regione]],Table_0[Regione],Table_0[Totale contagiati],,0)</f>
        <v>1792955</v>
      </c>
      <c r="K889" s="1">
        <f>_xlfn.XLOOKUP(Comuni[[#This Row],[Regione]],Table_0[Regione],Table_0[Guariti],,0)</f>
        <v>1725727</v>
      </c>
      <c r="L889" s="1">
        <f>_xlfn.XLOOKUP(Comuni[[#This Row],[Regione]],Table_0[Regione],Table_0[Deceduti],,0)</f>
        <v>13899</v>
      </c>
    </row>
    <row r="890" spans="1:12" x14ac:dyDescent="0.25">
      <c r="A890" s="1" t="s">
        <v>899</v>
      </c>
      <c r="B890" s="1" t="s">
        <v>8</v>
      </c>
      <c r="C890" s="1" t="s">
        <v>857</v>
      </c>
      <c r="D890">
        <v>91</v>
      </c>
      <c r="E890">
        <f>100*Comuni[[#This Row],[Popolazione2011]]/$D$7916</f>
        <v>1.5877960945276083E-4</v>
      </c>
      <c r="F890">
        <f>100*Comuni[[#This Row],[Popolazione2011]]/(SUMIFS($D$2:$D$7916,$B$2:$B$7916,"Piemonte"))</f>
        <v>2.0852830347788546E-3</v>
      </c>
      <c r="G890" t="b">
        <f>IF(Comuni[[#This Row],[Popolazione2011]]&gt;300000,"MAGGIORE")</f>
        <v>0</v>
      </c>
      <c r="H890">
        <f>100*Comuni[[#This Row],[Popolazione2011]]/(SUMIFS($D$2:$D$7916,$B$2:$B$7916,"Piemonte"))</f>
        <v>2.0852830347788546E-3</v>
      </c>
      <c r="I890" s="1" t="str">
        <f>_xlfn.XLOOKUP(Comuni[[#This Row],[Regione]],Ripartizione_geografica[Regione],Ripartizione_geografica[Ripartizione geografica],,0)</f>
        <v>Nord-ovest</v>
      </c>
      <c r="J890" s="1">
        <f>_xlfn.XLOOKUP(Comuni[[#This Row],[Regione]],Table_0[Regione],Table_0[Totale contagiati],,0)</f>
        <v>1792955</v>
      </c>
      <c r="K890" s="1">
        <f>_xlfn.XLOOKUP(Comuni[[#This Row],[Regione]],Table_0[Regione],Table_0[Guariti],,0)</f>
        <v>1725727</v>
      </c>
      <c r="L890" s="1">
        <f>_xlfn.XLOOKUP(Comuni[[#This Row],[Regione]],Table_0[Regione],Table_0[Deceduti],,0)</f>
        <v>13899</v>
      </c>
    </row>
    <row r="891" spans="1:12" x14ac:dyDescent="0.25">
      <c r="A891" s="1" t="s">
        <v>900</v>
      </c>
      <c r="B891" s="1" t="s">
        <v>8</v>
      </c>
      <c r="C891" s="1" t="s">
        <v>857</v>
      </c>
      <c r="D891">
        <v>427</v>
      </c>
      <c r="E891">
        <f>100*Comuni[[#This Row],[Popolazione2011]]/$D$7916</f>
        <v>7.4504278281680087E-4</v>
      </c>
      <c r="F891">
        <f>100*Comuni[[#This Row],[Popolazione2011]]/(SUMIFS($D$2:$D$7916,$B$2:$B$7916,"Piemonte"))</f>
        <v>9.7847896247315481E-3</v>
      </c>
      <c r="G891" t="b">
        <f>IF(Comuni[[#This Row],[Popolazione2011]]&gt;300000,"MAGGIORE")</f>
        <v>0</v>
      </c>
      <c r="H891">
        <f>100*Comuni[[#This Row],[Popolazione2011]]/(SUMIFS($D$2:$D$7916,$B$2:$B$7916,"Piemonte"))</f>
        <v>9.7847896247315481E-3</v>
      </c>
      <c r="I891" s="1" t="str">
        <f>_xlfn.XLOOKUP(Comuni[[#This Row],[Regione]],Ripartizione_geografica[Regione],Ripartizione_geografica[Ripartizione geografica],,0)</f>
        <v>Nord-ovest</v>
      </c>
      <c r="J891" s="1">
        <f>_xlfn.XLOOKUP(Comuni[[#This Row],[Regione]],Table_0[Regione],Table_0[Totale contagiati],,0)</f>
        <v>1792955</v>
      </c>
      <c r="K891" s="1">
        <f>_xlfn.XLOOKUP(Comuni[[#This Row],[Regione]],Table_0[Regione],Table_0[Guariti],,0)</f>
        <v>1725727</v>
      </c>
      <c r="L891" s="1">
        <f>_xlfn.XLOOKUP(Comuni[[#This Row],[Regione]],Table_0[Regione],Table_0[Deceduti],,0)</f>
        <v>13899</v>
      </c>
    </row>
    <row r="892" spans="1:12" x14ac:dyDescent="0.25">
      <c r="A892" s="1" t="s">
        <v>901</v>
      </c>
      <c r="B892" s="1" t="s">
        <v>8</v>
      </c>
      <c r="C892" s="1" t="s">
        <v>857</v>
      </c>
      <c r="D892">
        <v>4566</v>
      </c>
      <c r="E892">
        <f>100*Comuni[[#This Row],[Popolazione2011]]/$D$7916</f>
        <v>7.9668977666077587E-3</v>
      </c>
      <c r="F892">
        <f>100*Comuni[[#This Row],[Popolazione2011]]/(SUMIFS($D$2:$D$7916,$B$2:$B$7916,"Piemonte"))</f>
        <v>0.10463079490989285</v>
      </c>
      <c r="G892" t="b">
        <f>IF(Comuni[[#This Row],[Popolazione2011]]&gt;300000,"MAGGIORE")</f>
        <v>0</v>
      </c>
      <c r="H892">
        <f>100*Comuni[[#This Row],[Popolazione2011]]/(SUMIFS($D$2:$D$7916,$B$2:$B$7916,"Piemonte"))</f>
        <v>0.10463079490989285</v>
      </c>
      <c r="I892" s="1" t="str">
        <f>_xlfn.XLOOKUP(Comuni[[#This Row],[Regione]],Ripartizione_geografica[Regione],Ripartizione_geografica[Ripartizione geografica],,0)</f>
        <v>Nord-ovest</v>
      </c>
      <c r="J892" s="1">
        <f>_xlfn.XLOOKUP(Comuni[[#This Row],[Regione]],Table_0[Regione],Table_0[Totale contagiati],,0)</f>
        <v>1792955</v>
      </c>
      <c r="K892" s="1">
        <f>_xlfn.XLOOKUP(Comuni[[#This Row],[Regione]],Table_0[Regione],Table_0[Guariti],,0)</f>
        <v>1725727</v>
      </c>
      <c r="L892" s="1">
        <f>_xlfn.XLOOKUP(Comuni[[#This Row],[Regione]],Table_0[Regione],Table_0[Deceduti],,0)</f>
        <v>13899</v>
      </c>
    </row>
    <row r="893" spans="1:12" x14ac:dyDescent="0.25">
      <c r="A893" s="1" t="s">
        <v>902</v>
      </c>
      <c r="B893" s="1" t="s">
        <v>8</v>
      </c>
      <c r="C893" s="1" t="s">
        <v>857</v>
      </c>
      <c r="D893">
        <v>150</v>
      </c>
      <c r="E893">
        <f>100*Comuni[[#This Row],[Popolazione2011]]/$D$7916</f>
        <v>2.6172463096608929E-4</v>
      </c>
      <c r="F893">
        <f>100*Comuni[[#This Row],[Popolazione2011]]/(SUMIFS($D$2:$D$7916,$B$2:$B$7916,"Piemonte"))</f>
        <v>3.4372797276574526E-3</v>
      </c>
      <c r="G893" t="b">
        <f>IF(Comuni[[#This Row],[Popolazione2011]]&gt;300000,"MAGGIORE")</f>
        <v>0</v>
      </c>
      <c r="H893">
        <f>100*Comuni[[#This Row],[Popolazione2011]]/(SUMIFS($D$2:$D$7916,$B$2:$B$7916,"Piemonte"))</f>
        <v>3.4372797276574526E-3</v>
      </c>
      <c r="I893" s="1" t="str">
        <f>_xlfn.XLOOKUP(Comuni[[#This Row],[Regione]],Ripartizione_geografica[Regione],Ripartizione_geografica[Ripartizione geografica],,0)</f>
        <v>Nord-ovest</v>
      </c>
      <c r="J893" s="1">
        <f>_xlfn.XLOOKUP(Comuni[[#This Row],[Regione]],Table_0[Regione],Table_0[Totale contagiati],,0)</f>
        <v>1792955</v>
      </c>
      <c r="K893" s="1">
        <f>_xlfn.XLOOKUP(Comuni[[#This Row],[Regione]],Table_0[Regione],Table_0[Guariti],,0)</f>
        <v>1725727</v>
      </c>
      <c r="L893" s="1">
        <f>_xlfn.XLOOKUP(Comuni[[#This Row],[Regione]],Table_0[Regione],Table_0[Deceduti],,0)</f>
        <v>13899</v>
      </c>
    </row>
    <row r="894" spans="1:12" x14ac:dyDescent="0.25">
      <c r="A894" s="1" t="s">
        <v>903</v>
      </c>
      <c r="B894" s="1" t="s">
        <v>8</v>
      </c>
      <c r="C894" s="1" t="s">
        <v>857</v>
      </c>
      <c r="D894">
        <v>2096</v>
      </c>
      <c r="E894">
        <f>100*Comuni[[#This Row],[Popolazione2011]]/$D$7916</f>
        <v>3.6571655100328211E-3</v>
      </c>
      <c r="F894">
        <f>100*Comuni[[#This Row],[Popolazione2011]]/(SUMIFS($D$2:$D$7916,$B$2:$B$7916,"Piemonte"))</f>
        <v>4.8030255394466807E-2</v>
      </c>
      <c r="G894" t="b">
        <f>IF(Comuni[[#This Row],[Popolazione2011]]&gt;300000,"MAGGIORE")</f>
        <v>0</v>
      </c>
      <c r="H894">
        <f>100*Comuni[[#This Row],[Popolazione2011]]/(SUMIFS($D$2:$D$7916,$B$2:$B$7916,"Piemonte"))</f>
        <v>4.8030255394466807E-2</v>
      </c>
      <c r="I894" s="1" t="str">
        <f>_xlfn.XLOOKUP(Comuni[[#This Row],[Regione]],Ripartizione_geografica[Regione],Ripartizione_geografica[Ripartizione geografica],,0)</f>
        <v>Nord-ovest</v>
      </c>
      <c r="J894" s="1">
        <f>_xlfn.XLOOKUP(Comuni[[#This Row],[Regione]],Table_0[Regione],Table_0[Totale contagiati],,0)</f>
        <v>1792955</v>
      </c>
      <c r="K894" s="1">
        <f>_xlfn.XLOOKUP(Comuni[[#This Row],[Regione]],Table_0[Regione],Table_0[Guariti],,0)</f>
        <v>1725727</v>
      </c>
      <c r="L894" s="1">
        <f>_xlfn.XLOOKUP(Comuni[[#This Row],[Regione]],Table_0[Regione],Table_0[Deceduti],,0)</f>
        <v>13899</v>
      </c>
    </row>
    <row r="895" spans="1:12" x14ac:dyDescent="0.25">
      <c r="A895" s="1" t="s">
        <v>904</v>
      </c>
      <c r="B895" s="1" t="s">
        <v>8</v>
      </c>
      <c r="C895" s="1" t="s">
        <v>857</v>
      </c>
      <c r="D895">
        <v>484</v>
      </c>
      <c r="E895">
        <f>100*Comuni[[#This Row],[Popolazione2011]]/$D$7916</f>
        <v>8.4449814258391479E-4</v>
      </c>
      <c r="F895">
        <f>100*Comuni[[#This Row],[Popolazione2011]]/(SUMIFS($D$2:$D$7916,$B$2:$B$7916,"Piemonte"))</f>
        <v>1.109095592124138E-2</v>
      </c>
      <c r="G895" t="b">
        <f>IF(Comuni[[#This Row],[Popolazione2011]]&gt;300000,"MAGGIORE")</f>
        <v>0</v>
      </c>
      <c r="H895">
        <f>100*Comuni[[#This Row],[Popolazione2011]]/(SUMIFS($D$2:$D$7916,$B$2:$B$7916,"Piemonte"))</f>
        <v>1.109095592124138E-2</v>
      </c>
      <c r="I895" s="1" t="str">
        <f>_xlfn.XLOOKUP(Comuni[[#This Row],[Regione]],Ripartizione_geografica[Regione],Ripartizione_geografica[Ripartizione geografica],,0)</f>
        <v>Nord-ovest</v>
      </c>
      <c r="J895" s="1">
        <f>_xlfn.XLOOKUP(Comuni[[#This Row],[Regione]],Table_0[Regione],Table_0[Totale contagiati],,0)</f>
        <v>1792955</v>
      </c>
      <c r="K895" s="1">
        <f>_xlfn.XLOOKUP(Comuni[[#This Row],[Regione]],Table_0[Regione],Table_0[Guariti],,0)</f>
        <v>1725727</v>
      </c>
      <c r="L895" s="1">
        <f>_xlfn.XLOOKUP(Comuni[[#This Row],[Regione]],Table_0[Regione],Table_0[Deceduti],,0)</f>
        <v>13899</v>
      </c>
    </row>
    <row r="896" spans="1:12" x14ac:dyDescent="0.25">
      <c r="A896" s="1" t="s">
        <v>905</v>
      </c>
      <c r="B896" s="1" t="s">
        <v>8</v>
      </c>
      <c r="C896" s="1" t="s">
        <v>857</v>
      </c>
      <c r="D896">
        <v>1558</v>
      </c>
      <c r="E896">
        <f>100*Comuni[[#This Row],[Popolazione2011]]/$D$7916</f>
        <v>2.7184465003011141E-3</v>
      </c>
      <c r="F896">
        <f>100*Comuni[[#This Row],[Popolazione2011]]/(SUMIFS($D$2:$D$7916,$B$2:$B$7916,"Piemonte"))</f>
        <v>3.5701878771268743E-2</v>
      </c>
      <c r="G896" t="b">
        <f>IF(Comuni[[#This Row],[Popolazione2011]]&gt;300000,"MAGGIORE")</f>
        <v>0</v>
      </c>
      <c r="H896">
        <f>100*Comuni[[#This Row],[Popolazione2011]]/(SUMIFS($D$2:$D$7916,$B$2:$B$7916,"Piemonte"))</f>
        <v>3.5701878771268743E-2</v>
      </c>
      <c r="I896" s="1" t="str">
        <f>_xlfn.XLOOKUP(Comuni[[#This Row],[Regione]],Ripartizione_geografica[Regione],Ripartizione_geografica[Ripartizione geografica],,0)</f>
        <v>Nord-ovest</v>
      </c>
      <c r="J896" s="1">
        <f>_xlfn.XLOOKUP(Comuni[[#This Row],[Regione]],Table_0[Regione],Table_0[Totale contagiati],,0)</f>
        <v>1792955</v>
      </c>
      <c r="K896" s="1">
        <f>_xlfn.XLOOKUP(Comuni[[#This Row],[Regione]],Table_0[Regione],Table_0[Guariti],,0)</f>
        <v>1725727</v>
      </c>
      <c r="L896" s="1">
        <f>_xlfn.XLOOKUP(Comuni[[#This Row],[Regione]],Table_0[Regione],Table_0[Deceduti],,0)</f>
        <v>13899</v>
      </c>
    </row>
    <row r="897" spans="1:12" x14ac:dyDescent="0.25">
      <c r="A897" s="1" t="s">
        <v>906</v>
      </c>
      <c r="B897" s="1" t="s">
        <v>8</v>
      </c>
      <c r="C897" s="1" t="s">
        <v>857</v>
      </c>
      <c r="D897">
        <v>680</v>
      </c>
      <c r="E897">
        <f>100*Comuni[[#This Row],[Popolazione2011]]/$D$7916</f>
        <v>1.1864849937129381E-3</v>
      </c>
      <c r="F897">
        <f>100*Comuni[[#This Row],[Popolazione2011]]/(SUMIFS($D$2:$D$7916,$B$2:$B$7916,"Piemonte"))</f>
        <v>1.5582334765380451E-2</v>
      </c>
      <c r="G897" t="b">
        <f>IF(Comuni[[#This Row],[Popolazione2011]]&gt;300000,"MAGGIORE")</f>
        <v>0</v>
      </c>
      <c r="H897">
        <f>100*Comuni[[#This Row],[Popolazione2011]]/(SUMIFS($D$2:$D$7916,$B$2:$B$7916,"Piemonte"))</f>
        <v>1.5582334765380451E-2</v>
      </c>
      <c r="I897" s="1" t="str">
        <f>_xlfn.XLOOKUP(Comuni[[#This Row],[Regione]],Ripartizione_geografica[Regione],Ripartizione_geografica[Ripartizione geografica],,0)</f>
        <v>Nord-ovest</v>
      </c>
      <c r="J897" s="1">
        <f>_xlfn.XLOOKUP(Comuni[[#This Row],[Regione]],Table_0[Regione],Table_0[Totale contagiati],,0)</f>
        <v>1792955</v>
      </c>
      <c r="K897" s="1">
        <f>_xlfn.XLOOKUP(Comuni[[#This Row],[Regione]],Table_0[Regione],Table_0[Guariti],,0)</f>
        <v>1725727</v>
      </c>
      <c r="L897" s="1">
        <f>_xlfn.XLOOKUP(Comuni[[#This Row],[Regione]],Table_0[Regione],Table_0[Deceduti],,0)</f>
        <v>13899</v>
      </c>
    </row>
    <row r="898" spans="1:12" x14ac:dyDescent="0.25">
      <c r="A898" s="1" t="s">
        <v>907</v>
      </c>
      <c r="B898" s="1" t="s">
        <v>8</v>
      </c>
      <c r="C898" s="1" t="s">
        <v>857</v>
      </c>
      <c r="D898">
        <v>5414</v>
      </c>
      <c r="E898">
        <f>100*Comuni[[#This Row],[Popolazione2011]]/$D$7916</f>
        <v>9.4465143470027161E-3</v>
      </c>
      <c r="F898">
        <f>100*Comuni[[#This Row],[Popolazione2011]]/(SUMIFS($D$2:$D$7916,$B$2:$B$7916,"Piemonte"))</f>
        <v>0.12406288297024966</v>
      </c>
      <c r="G898" t="b">
        <f>IF(Comuni[[#This Row],[Popolazione2011]]&gt;300000,"MAGGIORE")</f>
        <v>0</v>
      </c>
      <c r="H898">
        <f>100*Comuni[[#This Row],[Popolazione2011]]/(SUMIFS($D$2:$D$7916,$B$2:$B$7916,"Piemonte"))</f>
        <v>0.12406288297024966</v>
      </c>
      <c r="I898" s="1" t="str">
        <f>_xlfn.XLOOKUP(Comuni[[#This Row],[Regione]],Ripartizione_geografica[Regione],Ripartizione_geografica[Ripartizione geografica],,0)</f>
        <v>Nord-ovest</v>
      </c>
      <c r="J898" s="1">
        <f>_xlfn.XLOOKUP(Comuni[[#This Row],[Regione]],Table_0[Regione],Table_0[Totale contagiati],,0)</f>
        <v>1792955</v>
      </c>
      <c r="K898" s="1">
        <f>_xlfn.XLOOKUP(Comuni[[#This Row],[Regione]],Table_0[Regione],Table_0[Guariti],,0)</f>
        <v>1725727</v>
      </c>
      <c r="L898" s="1">
        <f>_xlfn.XLOOKUP(Comuni[[#This Row],[Regione]],Table_0[Regione],Table_0[Deceduti],,0)</f>
        <v>13899</v>
      </c>
    </row>
    <row r="899" spans="1:12" x14ac:dyDescent="0.25">
      <c r="A899" s="1" t="s">
        <v>908</v>
      </c>
      <c r="B899" s="1" t="s">
        <v>8</v>
      </c>
      <c r="C899" s="1" t="s">
        <v>857</v>
      </c>
      <c r="D899">
        <v>422</v>
      </c>
      <c r="E899">
        <f>100*Comuni[[#This Row],[Popolazione2011]]/$D$7916</f>
        <v>7.3631862845126457E-4</v>
      </c>
      <c r="F899">
        <f>100*Comuni[[#This Row],[Popolazione2011]]/(SUMIFS($D$2:$D$7916,$B$2:$B$7916,"Piemonte"))</f>
        <v>9.6702136338096337E-3</v>
      </c>
      <c r="G899" t="b">
        <f>IF(Comuni[[#This Row],[Popolazione2011]]&gt;300000,"MAGGIORE")</f>
        <v>0</v>
      </c>
      <c r="H899">
        <f>100*Comuni[[#This Row],[Popolazione2011]]/(SUMIFS($D$2:$D$7916,$B$2:$B$7916,"Piemonte"))</f>
        <v>9.6702136338096337E-3</v>
      </c>
      <c r="I899" s="1" t="str">
        <f>_xlfn.XLOOKUP(Comuni[[#This Row],[Regione]],Ripartizione_geografica[Regione],Ripartizione_geografica[Ripartizione geografica],,0)</f>
        <v>Nord-ovest</v>
      </c>
      <c r="J899" s="1">
        <f>_xlfn.XLOOKUP(Comuni[[#This Row],[Regione]],Table_0[Regione],Table_0[Totale contagiati],,0)</f>
        <v>1792955</v>
      </c>
      <c r="K899" s="1">
        <f>_xlfn.XLOOKUP(Comuni[[#This Row],[Regione]],Table_0[Regione],Table_0[Guariti],,0)</f>
        <v>1725727</v>
      </c>
      <c r="L899" s="1">
        <f>_xlfn.XLOOKUP(Comuni[[#This Row],[Regione]],Table_0[Regione],Table_0[Deceduti],,0)</f>
        <v>13899</v>
      </c>
    </row>
    <row r="900" spans="1:12" x14ac:dyDescent="0.25">
      <c r="A900" s="1" t="s">
        <v>909</v>
      </c>
      <c r="B900" s="1" t="s">
        <v>8</v>
      </c>
      <c r="C900" s="1" t="s">
        <v>857</v>
      </c>
      <c r="D900">
        <v>301</v>
      </c>
      <c r="E900">
        <f>100*Comuni[[#This Row],[Popolazione2011]]/$D$7916</f>
        <v>5.251940928052859E-4</v>
      </c>
      <c r="F900">
        <f>100*Comuni[[#This Row],[Popolazione2011]]/(SUMIFS($D$2:$D$7916,$B$2:$B$7916,"Piemonte"))</f>
        <v>6.8974746534992883E-3</v>
      </c>
      <c r="G900" t="b">
        <f>IF(Comuni[[#This Row],[Popolazione2011]]&gt;300000,"MAGGIORE")</f>
        <v>0</v>
      </c>
      <c r="H900">
        <f>100*Comuni[[#This Row],[Popolazione2011]]/(SUMIFS($D$2:$D$7916,$B$2:$B$7916,"Piemonte"))</f>
        <v>6.8974746534992883E-3</v>
      </c>
      <c r="I900" s="1" t="str">
        <f>_xlfn.XLOOKUP(Comuni[[#This Row],[Regione]],Ripartizione_geografica[Regione],Ripartizione_geografica[Ripartizione geografica],,0)</f>
        <v>Nord-ovest</v>
      </c>
      <c r="J900" s="1">
        <f>_xlfn.XLOOKUP(Comuni[[#This Row],[Regione]],Table_0[Regione],Table_0[Totale contagiati],,0)</f>
        <v>1792955</v>
      </c>
      <c r="K900" s="1">
        <f>_xlfn.XLOOKUP(Comuni[[#This Row],[Regione]],Table_0[Regione],Table_0[Guariti],,0)</f>
        <v>1725727</v>
      </c>
      <c r="L900" s="1">
        <f>_xlfn.XLOOKUP(Comuni[[#This Row],[Regione]],Table_0[Regione],Table_0[Deceduti],,0)</f>
        <v>13899</v>
      </c>
    </row>
    <row r="901" spans="1:12" x14ac:dyDescent="0.25">
      <c r="A901" s="1" t="s">
        <v>910</v>
      </c>
      <c r="B901" s="1" t="s">
        <v>8</v>
      </c>
      <c r="C901" s="1" t="s">
        <v>857</v>
      </c>
      <c r="D901">
        <v>528</v>
      </c>
      <c r="E901">
        <f>100*Comuni[[#This Row],[Popolazione2011]]/$D$7916</f>
        <v>9.2127070100063435E-4</v>
      </c>
      <c r="F901">
        <f>100*Comuni[[#This Row],[Popolazione2011]]/(SUMIFS($D$2:$D$7916,$B$2:$B$7916,"Piemonte"))</f>
        <v>1.2099224641354234E-2</v>
      </c>
      <c r="G901" t="b">
        <f>IF(Comuni[[#This Row],[Popolazione2011]]&gt;300000,"MAGGIORE")</f>
        <v>0</v>
      </c>
      <c r="H901">
        <f>100*Comuni[[#This Row],[Popolazione2011]]/(SUMIFS($D$2:$D$7916,$B$2:$B$7916,"Piemonte"))</f>
        <v>1.2099224641354234E-2</v>
      </c>
      <c r="I901" s="1" t="str">
        <f>_xlfn.XLOOKUP(Comuni[[#This Row],[Regione]],Ripartizione_geografica[Regione],Ripartizione_geografica[Ripartizione geografica],,0)</f>
        <v>Nord-ovest</v>
      </c>
      <c r="J901" s="1">
        <f>_xlfn.XLOOKUP(Comuni[[#This Row],[Regione]],Table_0[Regione],Table_0[Totale contagiati],,0)</f>
        <v>1792955</v>
      </c>
      <c r="K901" s="1">
        <f>_xlfn.XLOOKUP(Comuni[[#This Row],[Regione]],Table_0[Regione],Table_0[Guariti],,0)</f>
        <v>1725727</v>
      </c>
      <c r="L901" s="1">
        <f>_xlfn.XLOOKUP(Comuni[[#This Row],[Regione]],Table_0[Regione],Table_0[Deceduti],,0)</f>
        <v>13899</v>
      </c>
    </row>
    <row r="902" spans="1:12" x14ac:dyDescent="0.25">
      <c r="A902" s="1" t="s">
        <v>911</v>
      </c>
      <c r="B902" s="1" t="s">
        <v>8</v>
      </c>
      <c r="C902" s="1" t="s">
        <v>857</v>
      </c>
      <c r="D902">
        <v>457</v>
      </c>
      <c r="E902">
        <f>100*Comuni[[#This Row],[Popolazione2011]]/$D$7916</f>
        <v>7.9738770901001876E-4</v>
      </c>
      <c r="F902">
        <f>100*Comuni[[#This Row],[Popolazione2011]]/(SUMIFS($D$2:$D$7916,$B$2:$B$7916,"Piemonte"))</f>
        <v>1.047224557026304E-2</v>
      </c>
      <c r="G902" t="b">
        <f>IF(Comuni[[#This Row],[Popolazione2011]]&gt;300000,"MAGGIORE")</f>
        <v>0</v>
      </c>
      <c r="H902">
        <f>100*Comuni[[#This Row],[Popolazione2011]]/(SUMIFS($D$2:$D$7916,$B$2:$B$7916,"Piemonte"))</f>
        <v>1.047224557026304E-2</v>
      </c>
      <c r="I902" s="1" t="str">
        <f>_xlfn.XLOOKUP(Comuni[[#This Row],[Regione]],Ripartizione_geografica[Regione],Ripartizione_geografica[Ripartizione geografica],,0)</f>
        <v>Nord-ovest</v>
      </c>
      <c r="J902" s="1">
        <f>_xlfn.XLOOKUP(Comuni[[#This Row],[Regione]],Table_0[Regione],Table_0[Totale contagiati],,0)</f>
        <v>1792955</v>
      </c>
      <c r="K902" s="1">
        <f>_xlfn.XLOOKUP(Comuni[[#This Row],[Regione]],Table_0[Regione],Table_0[Guariti],,0)</f>
        <v>1725727</v>
      </c>
      <c r="L902" s="1">
        <f>_xlfn.XLOOKUP(Comuni[[#This Row],[Regione]],Table_0[Regione],Table_0[Deceduti],,0)</f>
        <v>13899</v>
      </c>
    </row>
    <row r="903" spans="1:12" x14ac:dyDescent="0.25">
      <c r="A903" s="1" t="s">
        <v>912</v>
      </c>
      <c r="B903" s="1" t="s">
        <v>8</v>
      </c>
      <c r="C903" s="1" t="s">
        <v>857</v>
      </c>
      <c r="D903">
        <v>325</v>
      </c>
      <c r="E903">
        <f>100*Comuni[[#This Row],[Popolazione2011]]/$D$7916</f>
        <v>5.6707003375986017E-4</v>
      </c>
      <c r="F903">
        <f>100*Comuni[[#This Row],[Popolazione2011]]/(SUMIFS($D$2:$D$7916,$B$2:$B$7916,"Piemonte"))</f>
        <v>7.4474394099244808E-3</v>
      </c>
      <c r="G903" t="b">
        <f>IF(Comuni[[#This Row],[Popolazione2011]]&gt;300000,"MAGGIORE")</f>
        <v>0</v>
      </c>
      <c r="H903">
        <f>100*Comuni[[#This Row],[Popolazione2011]]/(SUMIFS($D$2:$D$7916,$B$2:$B$7916,"Piemonte"))</f>
        <v>7.4474394099244808E-3</v>
      </c>
      <c r="I903" s="1" t="str">
        <f>_xlfn.XLOOKUP(Comuni[[#This Row],[Regione]],Ripartizione_geografica[Regione],Ripartizione_geografica[Ripartizione geografica],,0)</f>
        <v>Nord-ovest</v>
      </c>
      <c r="J903" s="1">
        <f>_xlfn.XLOOKUP(Comuni[[#This Row],[Regione]],Table_0[Regione],Table_0[Totale contagiati],,0)</f>
        <v>1792955</v>
      </c>
      <c r="K903" s="1">
        <f>_xlfn.XLOOKUP(Comuni[[#This Row],[Regione]],Table_0[Regione],Table_0[Guariti],,0)</f>
        <v>1725727</v>
      </c>
      <c r="L903" s="1">
        <f>_xlfn.XLOOKUP(Comuni[[#This Row],[Regione]],Table_0[Regione],Table_0[Deceduti],,0)</f>
        <v>13899</v>
      </c>
    </row>
    <row r="904" spans="1:12" x14ac:dyDescent="0.25">
      <c r="A904" s="1" t="s">
        <v>913</v>
      </c>
      <c r="B904" s="1" t="s">
        <v>8</v>
      </c>
      <c r="C904" s="1" t="s">
        <v>857</v>
      </c>
      <c r="D904">
        <v>1495</v>
      </c>
      <c r="E904">
        <f>100*Comuni[[#This Row],[Popolazione2011]]/$D$7916</f>
        <v>2.6085221552953567E-3</v>
      </c>
      <c r="F904">
        <f>100*Comuni[[#This Row],[Popolazione2011]]/(SUMIFS($D$2:$D$7916,$B$2:$B$7916,"Piemonte"))</f>
        <v>3.4258221285652611E-2</v>
      </c>
      <c r="G904" t="b">
        <f>IF(Comuni[[#This Row],[Popolazione2011]]&gt;300000,"MAGGIORE")</f>
        <v>0</v>
      </c>
      <c r="H904">
        <f>100*Comuni[[#This Row],[Popolazione2011]]/(SUMIFS($D$2:$D$7916,$B$2:$B$7916,"Piemonte"))</f>
        <v>3.4258221285652611E-2</v>
      </c>
      <c r="I904" s="1" t="str">
        <f>_xlfn.XLOOKUP(Comuni[[#This Row],[Regione]],Ripartizione_geografica[Regione],Ripartizione_geografica[Ripartizione geografica],,0)</f>
        <v>Nord-ovest</v>
      </c>
      <c r="J904" s="1">
        <f>_xlfn.XLOOKUP(Comuni[[#This Row],[Regione]],Table_0[Regione],Table_0[Totale contagiati],,0)</f>
        <v>1792955</v>
      </c>
      <c r="K904" s="1">
        <f>_xlfn.XLOOKUP(Comuni[[#This Row],[Regione]],Table_0[Regione],Table_0[Guariti],,0)</f>
        <v>1725727</v>
      </c>
      <c r="L904" s="1">
        <f>_xlfn.XLOOKUP(Comuni[[#This Row],[Regione]],Table_0[Regione],Table_0[Deceduti],,0)</f>
        <v>13899</v>
      </c>
    </row>
    <row r="905" spans="1:12" x14ac:dyDescent="0.25">
      <c r="A905" s="1" t="s">
        <v>914</v>
      </c>
      <c r="B905" s="1" t="s">
        <v>8</v>
      </c>
      <c r="C905" s="1" t="s">
        <v>857</v>
      </c>
      <c r="D905">
        <v>451</v>
      </c>
      <c r="E905">
        <f>100*Comuni[[#This Row],[Popolazione2011]]/$D$7916</f>
        <v>7.8691872377137514E-4</v>
      </c>
      <c r="F905">
        <f>100*Comuni[[#This Row],[Popolazione2011]]/(SUMIFS($D$2:$D$7916,$B$2:$B$7916,"Piemonte"))</f>
        <v>1.0334754381156741E-2</v>
      </c>
      <c r="G905" t="b">
        <f>IF(Comuni[[#This Row],[Popolazione2011]]&gt;300000,"MAGGIORE")</f>
        <v>0</v>
      </c>
      <c r="H905">
        <f>100*Comuni[[#This Row],[Popolazione2011]]/(SUMIFS($D$2:$D$7916,$B$2:$B$7916,"Piemonte"))</f>
        <v>1.0334754381156741E-2</v>
      </c>
      <c r="I905" s="1" t="str">
        <f>_xlfn.XLOOKUP(Comuni[[#This Row],[Regione]],Ripartizione_geografica[Regione],Ripartizione_geografica[Ripartizione geografica],,0)</f>
        <v>Nord-ovest</v>
      </c>
      <c r="J905" s="1">
        <f>_xlfn.XLOOKUP(Comuni[[#This Row],[Regione]],Table_0[Regione],Table_0[Totale contagiati],,0)</f>
        <v>1792955</v>
      </c>
      <c r="K905" s="1">
        <f>_xlfn.XLOOKUP(Comuni[[#This Row],[Regione]],Table_0[Regione],Table_0[Guariti],,0)</f>
        <v>1725727</v>
      </c>
      <c r="L905" s="1">
        <f>_xlfn.XLOOKUP(Comuni[[#This Row],[Regione]],Table_0[Regione],Table_0[Deceduti],,0)</f>
        <v>13899</v>
      </c>
    </row>
    <row r="906" spans="1:12" x14ac:dyDescent="0.25">
      <c r="A906" s="1" t="s">
        <v>915</v>
      </c>
      <c r="B906" s="1" t="s">
        <v>8</v>
      </c>
      <c r="C906" s="1" t="s">
        <v>857</v>
      </c>
      <c r="D906">
        <v>1015</v>
      </c>
      <c r="E906">
        <f>100*Comuni[[#This Row],[Popolazione2011]]/$D$7916</f>
        <v>1.7710033362038709E-3</v>
      </c>
      <c r="F906">
        <f>100*Comuni[[#This Row],[Popolazione2011]]/(SUMIFS($D$2:$D$7916,$B$2:$B$7916,"Piemonte"))</f>
        <v>2.3258926157148762E-2</v>
      </c>
      <c r="G906" t="b">
        <f>IF(Comuni[[#This Row],[Popolazione2011]]&gt;300000,"MAGGIORE")</f>
        <v>0</v>
      </c>
      <c r="H906">
        <f>100*Comuni[[#This Row],[Popolazione2011]]/(SUMIFS($D$2:$D$7916,$B$2:$B$7916,"Piemonte"))</f>
        <v>2.3258926157148762E-2</v>
      </c>
      <c r="I906" s="1" t="str">
        <f>_xlfn.XLOOKUP(Comuni[[#This Row],[Regione]],Ripartizione_geografica[Regione],Ripartizione_geografica[Ripartizione geografica],,0)</f>
        <v>Nord-ovest</v>
      </c>
      <c r="J906" s="1">
        <f>_xlfn.XLOOKUP(Comuni[[#This Row],[Regione]],Table_0[Regione],Table_0[Totale contagiati],,0)</f>
        <v>1792955</v>
      </c>
      <c r="K906" s="1">
        <f>_xlfn.XLOOKUP(Comuni[[#This Row],[Regione]],Table_0[Regione],Table_0[Guariti],,0)</f>
        <v>1725727</v>
      </c>
      <c r="L906" s="1">
        <f>_xlfn.XLOOKUP(Comuni[[#This Row],[Regione]],Table_0[Regione],Table_0[Deceduti],,0)</f>
        <v>13899</v>
      </c>
    </row>
    <row r="907" spans="1:12" x14ac:dyDescent="0.25">
      <c r="A907" s="1" t="s">
        <v>916</v>
      </c>
      <c r="B907" s="1" t="s">
        <v>8</v>
      </c>
      <c r="C907" s="1" t="s">
        <v>857</v>
      </c>
      <c r="D907">
        <v>357</v>
      </c>
      <c r="E907">
        <f>100*Comuni[[#This Row],[Popolazione2011]]/$D$7916</f>
        <v>6.2290462169929249E-4</v>
      </c>
      <c r="F907">
        <f>100*Comuni[[#This Row],[Popolazione2011]]/(SUMIFS($D$2:$D$7916,$B$2:$B$7916,"Piemonte"))</f>
        <v>8.1807257518247377E-3</v>
      </c>
      <c r="G907" t="b">
        <f>IF(Comuni[[#This Row],[Popolazione2011]]&gt;300000,"MAGGIORE")</f>
        <v>0</v>
      </c>
      <c r="H907">
        <f>100*Comuni[[#This Row],[Popolazione2011]]/(SUMIFS($D$2:$D$7916,$B$2:$B$7916,"Piemonte"))</f>
        <v>8.1807257518247377E-3</v>
      </c>
      <c r="I907" s="1" t="str">
        <f>_xlfn.XLOOKUP(Comuni[[#This Row],[Regione]],Ripartizione_geografica[Regione],Ripartizione_geografica[Ripartizione geografica],,0)</f>
        <v>Nord-ovest</v>
      </c>
      <c r="J907" s="1">
        <f>_xlfn.XLOOKUP(Comuni[[#This Row],[Regione]],Table_0[Regione],Table_0[Totale contagiati],,0)</f>
        <v>1792955</v>
      </c>
      <c r="K907" s="1">
        <f>_xlfn.XLOOKUP(Comuni[[#This Row],[Regione]],Table_0[Regione],Table_0[Guariti],,0)</f>
        <v>1725727</v>
      </c>
      <c r="L907" s="1">
        <f>_xlfn.XLOOKUP(Comuni[[#This Row],[Regione]],Table_0[Regione],Table_0[Deceduti],,0)</f>
        <v>13899</v>
      </c>
    </row>
    <row r="908" spans="1:12" x14ac:dyDescent="0.25">
      <c r="A908" s="1" t="s">
        <v>917</v>
      </c>
      <c r="B908" s="1" t="s">
        <v>8</v>
      </c>
      <c r="C908" s="1" t="s">
        <v>857</v>
      </c>
      <c r="D908">
        <v>1062</v>
      </c>
      <c r="E908">
        <f>100*Comuni[[#This Row],[Popolazione2011]]/$D$7916</f>
        <v>1.8530103872399122E-3</v>
      </c>
      <c r="F908">
        <f>100*Comuni[[#This Row],[Popolazione2011]]/(SUMIFS($D$2:$D$7916,$B$2:$B$7916,"Piemonte"))</f>
        <v>2.4335940471814765E-2</v>
      </c>
      <c r="G908" t="b">
        <f>IF(Comuni[[#This Row],[Popolazione2011]]&gt;300000,"MAGGIORE")</f>
        <v>0</v>
      </c>
      <c r="H908">
        <f>100*Comuni[[#This Row],[Popolazione2011]]/(SUMIFS($D$2:$D$7916,$B$2:$B$7916,"Piemonte"))</f>
        <v>2.4335940471814765E-2</v>
      </c>
      <c r="I908" s="1" t="str">
        <f>_xlfn.XLOOKUP(Comuni[[#This Row],[Regione]],Ripartizione_geografica[Regione],Ripartizione_geografica[Ripartizione geografica],,0)</f>
        <v>Nord-ovest</v>
      </c>
      <c r="J908" s="1">
        <f>_xlfn.XLOOKUP(Comuni[[#This Row],[Regione]],Table_0[Regione],Table_0[Totale contagiati],,0)</f>
        <v>1792955</v>
      </c>
      <c r="K908" s="1">
        <f>_xlfn.XLOOKUP(Comuni[[#This Row],[Regione]],Table_0[Regione],Table_0[Guariti],,0)</f>
        <v>1725727</v>
      </c>
      <c r="L908" s="1">
        <f>_xlfn.XLOOKUP(Comuni[[#This Row],[Regione]],Table_0[Regione],Table_0[Deceduti],,0)</f>
        <v>13899</v>
      </c>
    </row>
    <row r="909" spans="1:12" x14ac:dyDescent="0.25">
      <c r="A909" s="1" t="s">
        <v>918</v>
      </c>
      <c r="B909" s="1" t="s">
        <v>8</v>
      </c>
      <c r="C909" s="1" t="s">
        <v>857</v>
      </c>
      <c r="D909">
        <v>190</v>
      </c>
      <c r="E909">
        <f>100*Comuni[[#This Row],[Popolazione2011]]/$D$7916</f>
        <v>3.3151786589037977E-4</v>
      </c>
      <c r="F909">
        <f>100*Comuni[[#This Row],[Popolazione2011]]/(SUMIFS($D$2:$D$7916,$B$2:$B$7916,"Piemonte"))</f>
        <v>4.3538876550327735E-3</v>
      </c>
      <c r="G909" t="b">
        <f>IF(Comuni[[#This Row],[Popolazione2011]]&gt;300000,"MAGGIORE")</f>
        <v>0</v>
      </c>
      <c r="H909">
        <f>100*Comuni[[#This Row],[Popolazione2011]]/(SUMIFS($D$2:$D$7916,$B$2:$B$7916,"Piemonte"))</f>
        <v>4.3538876550327735E-3</v>
      </c>
      <c r="I909" s="1" t="str">
        <f>_xlfn.XLOOKUP(Comuni[[#This Row],[Regione]],Ripartizione_geografica[Regione],Ripartizione_geografica[Ripartizione geografica],,0)</f>
        <v>Nord-ovest</v>
      </c>
      <c r="J909" s="1">
        <f>_xlfn.XLOOKUP(Comuni[[#This Row],[Regione]],Table_0[Regione],Table_0[Totale contagiati],,0)</f>
        <v>1792955</v>
      </c>
      <c r="K909" s="1">
        <f>_xlfn.XLOOKUP(Comuni[[#This Row],[Regione]],Table_0[Regione],Table_0[Guariti],,0)</f>
        <v>1725727</v>
      </c>
      <c r="L909" s="1">
        <f>_xlfn.XLOOKUP(Comuni[[#This Row],[Regione]],Table_0[Regione],Table_0[Deceduti],,0)</f>
        <v>13899</v>
      </c>
    </row>
    <row r="910" spans="1:12" x14ac:dyDescent="0.25">
      <c r="A910" s="1" t="s">
        <v>919</v>
      </c>
      <c r="B910" s="1" t="s">
        <v>8</v>
      </c>
      <c r="C910" s="1" t="s">
        <v>857</v>
      </c>
      <c r="D910">
        <v>210</v>
      </c>
      <c r="E910">
        <f>100*Comuni[[#This Row],[Popolazione2011]]/$D$7916</f>
        <v>3.6641448335252502E-4</v>
      </c>
      <c r="F910">
        <f>100*Comuni[[#This Row],[Popolazione2011]]/(SUMIFS($D$2:$D$7916,$B$2:$B$7916,"Piemonte"))</f>
        <v>4.8121916187204338E-3</v>
      </c>
      <c r="G910" t="b">
        <f>IF(Comuni[[#This Row],[Popolazione2011]]&gt;300000,"MAGGIORE")</f>
        <v>0</v>
      </c>
      <c r="H910">
        <f>100*Comuni[[#This Row],[Popolazione2011]]/(SUMIFS($D$2:$D$7916,$B$2:$B$7916,"Piemonte"))</f>
        <v>4.8121916187204338E-3</v>
      </c>
      <c r="I910" s="1" t="str">
        <f>_xlfn.XLOOKUP(Comuni[[#This Row],[Regione]],Ripartizione_geografica[Regione],Ripartizione_geografica[Ripartizione geografica],,0)</f>
        <v>Nord-ovest</v>
      </c>
      <c r="J910" s="1">
        <f>_xlfn.XLOOKUP(Comuni[[#This Row],[Regione]],Table_0[Regione],Table_0[Totale contagiati],,0)</f>
        <v>1792955</v>
      </c>
      <c r="K910" s="1">
        <f>_xlfn.XLOOKUP(Comuni[[#This Row],[Regione]],Table_0[Regione],Table_0[Guariti],,0)</f>
        <v>1725727</v>
      </c>
      <c r="L910" s="1">
        <f>_xlfn.XLOOKUP(Comuni[[#This Row],[Regione]],Table_0[Regione],Table_0[Deceduti],,0)</f>
        <v>13899</v>
      </c>
    </row>
    <row r="911" spans="1:12" x14ac:dyDescent="0.25">
      <c r="A911" s="1" t="s">
        <v>920</v>
      </c>
      <c r="B911" s="1" t="s">
        <v>8</v>
      </c>
      <c r="C911" s="1" t="s">
        <v>857</v>
      </c>
      <c r="D911">
        <v>695</v>
      </c>
      <c r="E911">
        <f>100*Comuni[[#This Row],[Popolazione2011]]/$D$7916</f>
        <v>1.212657456809547E-3</v>
      </c>
      <c r="F911">
        <f>100*Comuni[[#This Row],[Popolazione2011]]/(SUMIFS($D$2:$D$7916,$B$2:$B$7916,"Piemonte"))</f>
        <v>1.5926062738146198E-2</v>
      </c>
      <c r="G911" t="b">
        <f>IF(Comuni[[#This Row],[Popolazione2011]]&gt;300000,"MAGGIORE")</f>
        <v>0</v>
      </c>
      <c r="H911">
        <f>100*Comuni[[#This Row],[Popolazione2011]]/(SUMIFS($D$2:$D$7916,$B$2:$B$7916,"Piemonte"))</f>
        <v>1.5926062738146198E-2</v>
      </c>
      <c r="I911" s="1" t="str">
        <f>_xlfn.XLOOKUP(Comuni[[#This Row],[Regione]],Ripartizione_geografica[Regione],Ripartizione_geografica[Ripartizione geografica],,0)</f>
        <v>Nord-ovest</v>
      </c>
      <c r="J911" s="1">
        <f>_xlfn.XLOOKUP(Comuni[[#This Row],[Regione]],Table_0[Regione],Table_0[Totale contagiati],,0)</f>
        <v>1792955</v>
      </c>
      <c r="K911" s="1">
        <f>_xlfn.XLOOKUP(Comuni[[#This Row],[Regione]],Table_0[Regione],Table_0[Guariti],,0)</f>
        <v>1725727</v>
      </c>
      <c r="L911" s="1">
        <f>_xlfn.XLOOKUP(Comuni[[#This Row],[Regione]],Table_0[Regione],Table_0[Deceduti],,0)</f>
        <v>13899</v>
      </c>
    </row>
    <row r="912" spans="1:12" x14ac:dyDescent="0.25">
      <c r="A912" s="1" t="s">
        <v>921</v>
      </c>
      <c r="B912" s="1" t="s">
        <v>8</v>
      </c>
      <c r="C912" s="1" t="s">
        <v>857</v>
      </c>
      <c r="D912">
        <v>2421</v>
      </c>
      <c r="E912">
        <f>100*Comuni[[#This Row],[Popolazione2011]]/$D$7916</f>
        <v>4.2242355437926817E-3</v>
      </c>
      <c r="F912">
        <f>100*Comuni[[#This Row],[Popolazione2011]]/(SUMIFS($D$2:$D$7916,$B$2:$B$7916,"Piemonte"))</f>
        <v>5.5477694804391284E-2</v>
      </c>
      <c r="G912" t="b">
        <f>IF(Comuni[[#This Row],[Popolazione2011]]&gt;300000,"MAGGIORE")</f>
        <v>0</v>
      </c>
      <c r="H912">
        <f>100*Comuni[[#This Row],[Popolazione2011]]/(SUMIFS($D$2:$D$7916,$B$2:$B$7916,"Piemonte"))</f>
        <v>5.5477694804391284E-2</v>
      </c>
      <c r="I912" s="1" t="str">
        <f>_xlfn.XLOOKUP(Comuni[[#This Row],[Regione]],Ripartizione_geografica[Regione],Ripartizione_geografica[Ripartizione geografica],,0)</f>
        <v>Nord-ovest</v>
      </c>
      <c r="J912" s="1">
        <f>_xlfn.XLOOKUP(Comuni[[#This Row],[Regione]],Table_0[Regione],Table_0[Totale contagiati],,0)</f>
        <v>1792955</v>
      </c>
      <c r="K912" s="1">
        <f>_xlfn.XLOOKUP(Comuni[[#This Row],[Regione]],Table_0[Regione],Table_0[Guariti],,0)</f>
        <v>1725727</v>
      </c>
      <c r="L912" s="1">
        <f>_xlfn.XLOOKUP(Comuni[[#This Row],[Regione]],Table_0[Regione],Table_0[Deceduti],,0)</f>
        <v>13899</v>
      </c>
    </row>
    <row r="913" spans="1:12" x14ac:dyDescent="0.25">
      <c r="A913" s="1" t="s">
        <v>922</v>
      </c>
      <c r="B913" s="1" t="s">
        <v>8</v>
      </c>
      <c r="C913" s="1" t="s">
        <v>857</v>
      </c>
      <c r="D913">
        <v>352</v>
      </c>
      <c r="E913">
        <f>100*Comuni[[#This Row],[Popolazione2011]]/$D$7916</f>
        <v>6.141804673337562E-4</v>
      </c>
      <c r="F913">
        <f>100*Comuni[[#This Row],[Popolazione2011]]/(SUMIFS($D$2:$D$7916,$B$2:$B$7916,"Piemonte"))</f>
        <v>8.0661497609028215E-3</v>
      </c>
      <c r="G913" t="b">
        <f>IF(Comuni[[#This Row],[Popolazione2011]]&gt;300000,"MAGGIORE")</f>
        <v>0</v>
      </c>
      <c r="H913">
        <f>100*Comuni[[#This Row],[Popolazione2011]]/(SUMIFS($D$2:$D$7916,$B$2:$B$7916,"Piemonte"))</f>
        <v>8.0661497609028215E-3</v>
      </c>
      <c r="I913" s="1" t="str">
        <f>_xlfn.XLOOKUP(Comuni[[#This Row],[Regione]],Ripartizione_geografica[Regione],Ripartizione_geografica[Ripartizione geografica],,0)</f>
        <v>Nord-ovest</v>
      </c>
      <c r="J913" s="1">
        <f>_xlfn.XLOOKUP(Comuni[[#This Row],[Regione]],Table_0[Regione],Table_0[Totale contagiati],,0)</f>
        <v>1792955</v>
      </c>
      <c r="K913" s="1">
        <f>_xlfn.XLOOKUP(Comuni[[#This Row],[Regione]],Table_0[Regione],Table_0[Guariti],,0)</f>
        <v>1725727</v>
      </c>
      <c r="L913" s="1">
        <f>_xlfn.XLOOKUP(Comuni[[#This Row],[Regione]],Table_0[Regione],Table_0[Deceduti],,0)</f>
        <v>13899</v>
      </c>
    </row>
    <row r="914" spans="1:12" x14ac:dyDescent="0.25">
      <c r="A914" s="1" t="s">
        <v>923</v>
      </c>
      <c r="B914" s="1" t="s">
        <v>8</v>
      </c>
      <c r="C914" s="1" t="s">
        <v>857</v>
      </c>
      <c r="D914">
        <v>518</v>
      </c>
      <c r="E914">
        <f>100*Comuni[[#This Row],[Popolazione2011]]/$D$7916</f>
        <v>9.0382239226956176E-4</v>
      </c>
      <c r="F914">
        <f>100*Comuni[[#This Row],[Popolazione2011]]/(SUMIFS($D$2:$D$7916,$B$2:$B$7916,"Piemonte"))</f>
        <v>1.1870072659510403E-2</v>
      </c>
      <c r="G914" t="b">
        <f>IF(Comuni[[#This Row],[Popolazione2011]]&gt;300000,"MAGGIORE")</f>
        <v>0</v>
      </c>
      <c r="H914">
        <f>100*Comuni[[#This Row],[Popolazione2011]]/(SUMIFS($D$2:$D$7916,$B$2:$B$7916,"Piemonte"))</f>
        <v>1.1870072659510403E-2</v>
      </c>
      <c r="I914" s="1" t="str">
        <f>_xlfn.XLOOKUP(Comuni[[#This Row],[Regione]],Ripartizione_geografica[Regione],Ripartizione_geografica[Ripartizione geografica],,0)</f>
        <v>Nord-ovest</v>
      </c>
      <c r="J914" s="1">
        <f>_xlfn.XLOOKUP(Comuni[[#This Row],[Regione]],Table_0[Regione],Table_0[Totale contagiati],,0)</f>
        <v>1792955</v>
      </c>
      <c r="K914" s="1">
        <f>_xlfn.XLOOKUP(Comuni[[#This Row],[Regione]],Table_0[Regione],Table_0[Guariti],,0)</f>
        <v>1725727</v>
      </c>
      <c r="L914" s="1">
        <f>_xlfn.XLOOKUP(Comuni[[#This Row],[Regione]],Table_0[Regione],Table_0[Deceduti],,0)</f>
        <v>13899</v>
      </c>
    </row>
    <row r="915" spans="1:12" x14ac:dyDescent="0.25">
      <c r="A915" s="1" t="s">
        <v>924</v>
      </c>
      <c r="B915" s="1" t="s">
        <v>8</v>
      </c>
      <c r="C915" s="1" t="s">
        <v>857</v>
      </c>
      <c r="D915">
        <v>446</v>
      </c>
      <c r="E915">
        <f>100*Comuni[[#This Row],[Popolazione2011]]/$D$7916</f>
        <v>7.7819456940583884E-4</v>
      </c>
      <c r="F915">
        <f>100*Comuni[[#This Row],[Popolazione2011]]/(SUMIFS($D$2:$D$7916,$B$2:$B$7916,"Piemonte"))</f>
        <v>1.0220178390234825E-2</v>
      </c>
      <c r="G915" t="b">
        <f>IF(Comuni[[#This Row],[Popolazione2011]]&gt;300000,"MAGGIORE")</f>
        <v>0</v>
      </c>
      <c r="H915">
        <f>100*Comuni[[#This Row],[Popolazione2011]]/(SUMIFS($D$2:$D$7916,$B$2:$B$7916,"Piemonte"))</f>
        <v>1.0220178390234825E-2</v>
      </c>
      <c r="I915" s="1" t="str">
        <f>_xlfn.XLOOKUP(Comuni[[#This Row],[Regione]],Ripartizione_geografica[Regione],Ripartizione_geografica[Ripartizione geografica],,0)</f>
        <v>Nord-ovest</v>
      </c>
      <c r="J915" s="1">
        <f>_xlfn.XLOOKUP(Comuni[[#This Row],[Regione]],Table_0[Regione],Table_0[Totale contagiati],,0)</f>
        <v>1792955</v>
      </c>
      <c r="K915" s="1">
        <f>_xlfn.XLOOKUP(Comuni[[#This Row],[Regione]],Table_0[Regione],Table_0[Guariti],,0)</f>
        <v>1725727</v>
      </c>
      <c r="L915" s="1">
        <f>_xlfn.XLOOKUP(Comuni[[#This Row],[Regione]],Table_0[Regione],Table_0[Deceduti],,0)</f>
        <v>13899</v>
      </c>
    </row>
    <row r="916" spans="1:12" x14ac:dyDescent="0.25">
      <c r="A916" s="1" t="s">
        <v>925</v>
      </c>
      <c r="B916" s="1" t="s">
        <v>8</v>
      </c>
      <c r="C916" s="1" t="s">
        <v>857</v>
      </c>
      <c r="D916">
        <v>533</v>
      </c>
      <c r="E916">
        <f>100*Comuni[[#This Row],[Popolazione2011]]/$D$7916</f>
        <v>9.2999485536617065E-4</v>
      </c>
      <c r="F916">
        <f>100*Comuni[[#This Row],[Popolazione2011]]/(SUMIFS($D$2:$D$7916,$B$2:$B$7916,"Piemonte"))</f>
        <v>1.2213800632276148E-2</v>
      </c>
      <c r="G916" t="b">
        <f>IF(Comuni[[#This Row],[Popolazione2011]]&gt;300000,"MAGGIORE")</f>
        <v>0</v>
      </c>
      <c r="H916">
        <f>100*Comuni[[#This Row],[Popolazione2011]]/(SUMIFS($D$2:$D$7916,$B$2:$B$7916,"Piemonte"))</f>
        <v>1.2213800632276148E-2</v>
      </c>
      <c r="I916" s="1" t="str">
        <f>_xlfn.XLOOKUP(Comuni[[#This Row],[Regione]],Ripartizione_geografica[Regione],Ripartizione_geografica[Ripartizione geografica],,0)</f>
        <v>Nord-ovest</v>
      </c>
      <c r="J916" s="1">
        <f>_xlfn.XLOOKUP(Comuni[[#This Row],[Regione]],Table_0[Regione],Table_0[Totale contagiati],,0)</f>
        <v>1792955</v>
      </c>
      <c r="K916" s="1">
        <f>_xlfn.XLOOKUP(Comuni[[#This Row],[Regione]],Table_0[Regione],Table_0[Guariti],,0)</f>
        <v>1725727</v>
      </c>
      <c r="L916" s="1">
        <f>_xlfn.XLOOKUP(Comuni[[#This Row],[Regione]],Table_0[Regione],Table_0[Deceduti],,0)</f>
        <v>13899</v>
      </c>
    </row>
    <row r="917" spans="1:12" x14ac:dyDescent="0.25">
      <c r="A917" s="1" t="s">
        <v>926</v>
      </c>
      <c r="B917" s="1" t="s">
        <v>8</v>
      </c>
      <c r="C917" s="1" t="s">
        <v>857</v>
      </c>
      <c r="D917">
        <v>1471</v>
      </c>
      <c r="E917">
        <f>100*Comuni[[#This Row],[Popolazione2011]]/$D$7916</f>
        <v>2.5666462143407822E-3</v>
      </c>
      <c r="F917">
        <f>100*Comuni[[#This Row],[Popolazione2011]]/(SUMIFS($D$2:$D$7916,$B$2:$B$7916,"Piemonte"))</f>
        <v>3.3708256529227418E-2</v>
      </c>
      <c r="G917" t="b">
        <f>IF(Comuni[[#This Row],[Popolazione2011]]&gt;300000,"MAGGIORE")</f>
        <v>0</v>
      </c>
      <c r="H917">
        <f>100*Comuni[[#This Row],[Popolazione2011]]/(SUMIFS($D$2:$D$7916,$B$2:$B$7916,"Piemonte"))</f>
        <v>3.3708256529227418E-2</v>
      </c>
      <c r="I917" s="1" t="str">
        <f>_xlfn.XLOOKUP(Comuni[[#This Row],[Regione]],Ripartizione_geografica[Regione],Ripartizione_geografica[Ripartizione geografica],,0)</f>
        <v>Nord-ovest</v>
      </c>
      <c r="J917" s="1">
        <f>_xlfn.XLOOKUP(Comuni[[#This Row],[Regione]],Table_0[Regione],Table_0[Totale contagiati],,0)</f>
        <v>1792955</v>
      </c>
      <c r="K917" s="1">
        <f>_xlfn.XLOOKUP(Comuni[[#This Row],[Regione]],Table_0[Regione],Table_0[Guariti],,0)</f>
        <v>1725727</v>
      </c>
      <c r="L917" s="1">
        <f>_xlfn.XLOOKUP(Comuni[[#This Row],[Regione]],Table_0[Regione],Table_0[Deceduti],,0)</f>
        <v>13899</v>
      </c>
    </row>
    <row r="918" spans="1:12" x14ac:dyDescent="0.25">
      <c r="A918" s="1" t="s">
        <v>927</v>
      </c>
      <c r="B918" s="1" t="s">
        <v>8</v>
      </c>
      <c r="C918" s="1" t="s">
        <v>857</v>
      </c>
      <c r="D918">
        <v>739</v>
      </c>
      <c r="E918">
        <f>100*Comuni[[#This Row],[Popolazione2011]]/$D$7916</f>
        <v>1.2894300152262667E-3</v>
      </c>
      <c r="F918">
        <f>100*Comuni[[#This Row],[Popolazione2011]]/(SUMIFS($D$2:$D$7916,$B$2:$B$7916,"Piemonte"))</f>
        <v>1.6934331458259049E-2</v>
      </c>
      <c r="G918" t="b">
        <f>IF(Comuni[[#This Row],[Popolazione2011]]&gt;300000,"MAGGIORE")</f>
        <v>0</v>
      </c>
      <c r="H918">
        <f>100*Comuni[[#This Row],[Popolazione2011]]/(SUMIFS($D$2:$D$7916,$B$2:$B$7916,"Piemonte"))</f>
        <v>1.6934331458259049E-2</v>
      </c>
      <c r="I918" s="1" t="str">
        <f>_xlfn.XLOOKUP(Comuni[[#This Row],[Regione]],Ripartizione_geografica[Regione],Ripartizione_geografica[Ripartizione geografica],,0)</f>
        <v>Nord-ovest</v>
      </c>
      <c r="J918" s="1">
        <f>_xlfn.XLOOKUP(Comuni[[#This Row],[Regione]],Table_0[Regione],Table_0[Totale contagiati],,0)</f>
        <v>1792955</v>
      </c>
      <c r="K918" s="1">
        <f>_xlfn.XLOOKUP(Comuni[[#This Row],[Regione]],Table_0[Regione],Table_0[Guariti],,0)</f>
        <v>1725727</v>
      </c>
      <c r="L918" s="1">
        <f>_xlfn.XLOOKUP(Comuni[[#This Row],[Regione]],Table_0[Regione],Table_0[Deceduti],,0)</f>
        <v>13899</v>
      </c>
    </row>
    <row r="919" spans="1:12" x14ac:dyDescent="0.25">
      <c r="A919" s="1" t="s">
        <v>928</v>
      </c>
      <c r="B919" s="1" t="s">
        <v>8</v>
      </c>
      <c r="C919" s="1" t="s">
        <v>857</v>
      </c>
      <c r="D919">
        <v>2012</v>
      </c>
      <c r="E919">
        <f>100*Comuni[[#This Row],[Popolazione2011]]/$D$7916</f>
        <v>3.510599716691811E-3</v>
      </c>
      <c r="F919">
        <f>100*Comuni[[#This Row],[Popolazione2011]]/(SUMIFS($D$2:$D$7916,$B$2:$B$7916,"Piemonte"))</f>
        <v>4.6105378746978634E-2</v>
      </c>
      <c r="G919" t="b">
        <f>IF(Comuni[[#This Row],[Popolazione2011]]&gt;300000,"MAGGIORE")</f>
        <v>0</v>
      </c>
      <c r="H919">
        <f>100*Comuni[[#This Row],[Popolazione2011]]/(SUMIFS($D$2:$D$7916,$B$2:$B$7916,"Piemonte"))</f>
        <v>4.6105378746978634E-2</v>
      </c>
      <c r="I919" s="1" t="str">
        <f>_xlfn.XLOOKUP(Comuni[[#This Row],[Regione]],Ripartizione_geografica[Regione],Ripartizione_geografica[Ripartizione geografica],,0)</f>
        <v>Nord-ovest</v>
      </c>
      <c r="J919" s="1">
        <f>_xlfn.XLOOKUP(Comuni[[#This Row],[Regione]],Table_0[Regione],Table_0[Totale contagiati],,0)</f>
        <v>1792955</v>
      </c>
      <c r="K919" s="1">
        <f>_xlfn.XLOOKUP(Comuni[[#This Row],[Regione]],Table_0[Regione],Table_0[Guariti],,0)</f>
        <v>1725727</v>
      </c>
      <c r="L919" s="1">
        <f>_xlfn.XLOOKUP(Comuni[[#This Row],[Regione]],Table_0[Regione],Table_0[Deceduti],,0)</f>
        <v>13899</v>
      </c>
    </row>
    <row r="920" spans="1:12" x14ac:dyDescent="0.25">
      <c r="A920" s="1" t="s">
        <v>929</v>
      </c>
      <c r="B920" s="1" t="s">
        <v>8</v>
      </c>
      <c r="C920" s="1" t="s">
        <v>857</v>
      </c>
      <c r="D920">
        <v>1657</v>
      </c>
      <c r="E920">
        <f>100*Comuni[[#This Row],[Popolazione2011]]/$D$7916</f>
        <v>2.8911847567387331E-3</v>
      </c>
      <c r="F920">
        <f>100*Comuni[[#This Row],[Popolazione2011]]/(SUMIFS($D$2:$D$7916,$B$2:$B$7916,"Piemonte"))</f>
        <v>3.7970483391522661E-2</v>
      </c>
      <c r="G920" t="b">
        <f>IF(Comuni[[#This Row],[Popolazione2011]]&gt;300000,"MAGGIORE")</f>
        <v>0</v>
      </c>
      <c r="H920">
        <f>100*Comuni[[#This Row],[Popolazione2011]]/(SUMIFS($D$2:$D$7916,$B$2:$B$7916,"Piemonte"))</f>
        <v>3.7970483391522661E-2</v>
      </c>
      <c r="I920" s="1" t="str">
        <f>_xlfn.XLOOKUP(Comuni[[#This Row],[Regione]],Ripartizione_geografica[Regione],Ripartizione_geografica[Ripartizione geografica],,0)</f>
        <v>Nord-ovest</v>
      </c>
      <c r="J920" s="1">
        <f>_xlfn.XLOOKUP(Comuni[[#This Row],[Regione]],Table_0[Regione],Table_0[Totale contagiati],,0)</f>
        <v>1792955</v>
      </c>
      <c r="K920" s="1">
        <f>_xlfn.XLOOKUP(Comuni[[#This Row],[Regione]],Table_0[Regione],Table_0[Guariti],,0)</f>
        <v>1725727</v>
      </c>
      <c r="L920" s="1">
        <f>_xlfn.XLOOKUP(Comuni[[#This Row],[Regione]],Table_0[Regione],Table_0[Deceduti],,0)</f>
        <v>13899</v>
      </c>
    </row>
    <row r="921" spans="1:12" x14ac:dyDescent="0.25">
      <c r="A921" s="1" t="s">
        <v>930</v>
      </c>
      <c r="B921" s="1" t="s">
        <v>8</v>
      </c>
      <c r="C921" s="1" t="s">
        <v>857</v>
      </c>
      <c r="D921">
        <v>1212</v>
      </c>
      <c r="E921">
        <f>100*Comuni[[#This Row],[Popolazione2011]]/$D$7916</f>
        <v>2.1147350182060013E-3</v>
      </c>
      <c r="F921">
        <f>100*Comuni[[#This Row],[Popolazione2011]]/(SUMIFS($D$2:$D$7916,$B$2:$B$7916,"Piemonte"))</f>
        <v>2.7773220199472218E-2</v>
      </c>
      <c r="G921" t="b">
        <f>IF(Comuni[[#This Row],[Popolazione2011]]&gt;300000,"MAGGIORE")</f>
        <v>0</v>
      </c>
      <c r="H921">
        <f>100*Comuni[[#This Row],[Popolazione2011]]/(SUMIFS($D$2:$D$7916,$B$2:$B$7916,"Piemonte"))</f>
        <v>2.7773220199472218E-2</v>
      </c>
      <c r="I921" s="1" t="str">
        <f>_xlfn.XLOOKUP(Comuni[[#This Row],[Regione]],Ripartizione_geografica[Regione],Ripartizione_geografica[Ripartizione geografica],,0)</f>
        <v>Nord-ovest</v>
      </c>
      <c r="J921" s="1">
        <f>_xlfn.XLOOKUP(Comuni[[#This Row],[Regione]],Table_0[Regione],Table_0[Totale contagiati],,0)</f>
        <v>1792955</v>
      </c>
      <c r="K921" s="1">
        <f>_xlfn.XLOOKUP(Comuni[[#This Row],[Regione]],Table_0[Regione],Table_0[Guariti],,0)</f>
        <v>1725727</v>
      </c>
      <c r="L921" s="1">
        <f>_xlfn.XLOOKUP(Comuni[[#This Row],[Regione]],Table_0[Regione],Table_0[Deceduti],,0)</f>
        <v>13899</v>
      </c>
    </row>
    <row r="922" spans="1:12" x14ac:dyDescent="0.25">
      <c r="A922" s="1" t="s">
        <v>931</v>
      </c>
      <c r="B922" s="1" t="s">
        <v>8</v>
      </c>
      <c r="C922" s="1" t="s">
        <v>857</v>
      </c>
      <c r="D922">
        <v>847</v>
      </c>
      <c r="E922">
        <f>100*Comuni[[#This Row],[Popolazione2011]]/$D$7916</f>
        <v>1.477871749521851E-3</v>
      </c>
      <c r="F922">
        <f>100*Comuni[[#This Row],[Popolazione2011]]/(SUMIFS($D$2:$D$7916,$B$2:$B$7916,"Piemonte"))</f>
        <v>1.9409172862172416E-2</v>
      </c>
      <c r="G922" t="b">
        <f>IF(Comuni[[#This Row],[Popolazione2011]]&gt;300000,"MAGGIORE")</f>
        <v>0</v>
      </c>
      <c r="H922">
        <f>100*Comuni[[#This Row],[Popolazione2011]]/(SUMIFS($D$2:$D$7916,$B$2:$B$7916,"Piemonte"))</f>
        <v>1.9409172862172416E-2</v>
      </c>
      <c r="I922" s="1" t="str">
        <f>_xlfn.XLOOKUP(Comuni[[#This Row],[Regione]],Ripartizione_geografica[Regione],Ripartizione_geografica[Ripartizione geografica],,0)</f>
        <v>Nord-ovest</v>
      </c>
      <c r="J922" s="1">
        <f>_xlfn.XLOOKUP(Comuni[[#This Row],[Regione]],Table_0[Regione],Table_0[Totale contagiati],,0)</f>
        <v>1792955</v>
      </c>
      <c r="K922" s="1">
        <f>_xlfn.XLOOKUP(Comuni[[#This Row],[Regione]],Table_0[Regione],Table_0[Guariti],,0)</f>
        <v>1725727</v>
      </c>
      <c r="L922" s="1">
        <f>_xlfn.XLOOKUP(Comuni[[#This Row],[Regione]],Table_0[Regione],Table_0[Deceduti],,0)</f>
        <v>13899</v>
      </c>
    </row>
    <row r="923" spans="1:12" x14ac:dyDescent="0.25">
      <c r="A923" s="1" t="s">
        <v>932</v>
      </c>
      <c r="B923" s="1" t="s">
        <v>8</v>
      </c>
      <c r="C923" s="1" t="s">
        <v>857</v>
      </c>
      <c r="D923">
        <v>707</v>
      </c>
      <c r="E923">
        <f>100*Comuni[[#This Row],[Popolazione2011]]/$D$7916</f>
        <v>1.2335954272868343E-3</v>
      </c>
      <c r="F923">
        <f>100*Comuni[[#This Row],[Popolazione2011]]/(SUMIFS($D$2:$D$7916,$B$2:$B$7916,"Piemonte"))</f>
        <v>1.6201045116358795E-2</v>
      </c>
      <c r="G923" t="b">
        <f>IF(Comuni[[#This Row],[Popolazione2011]]&gt;300000,"MAGGIORE")</f>
        <v>0</v>
      </c>
      <c r="H923">
        <f>100*Comuni[[#This Row],[Popolazione2011]]/(SUMIFS($D$2:$D$7916,$B$2:$B$7916,"Piemonte"))</f>
        <v>1.6201045116358795E-2</v>
      </c>
      <c r="I923" s="1" t="str">
        <f>_xlfn.XLOOKUP(Comuni[[#This Row],[Regione]],Ripartizione_geografica[Regione],Ripartizione_geografica[Ripartizione geografica],,0)</f>
        <v>Nord-ovest</v>
      </c>
      <c r="J923" s="1">
        <f>_xlfn.XLOOKUP(Comuni[[#This Row],[Regione]],Table_0[Regione],Table_0[Totale contagiati],,0)</f>
        <v>1792955</v>
      </c>
      <c r="K923" s="1">
        <f>_xlfn.XLOOKUP(Comuni[[#This Row],[Regione]],Table_0[Regione],Table_0[Guariti],,0)</f>
        <v>1725727</v>
      </c>
      <c r="L923" s="1">
        <f>_xlfn.XLOOKUP(Comuni[[#This Row],[Regione]],Table_0[Regione],Table_0[Deceduti],,0)</f>
        <v>13899</v>
      </c>
    </row>
    <row r="924" spans="1:12" x14ac:dyDescent="0.25">
      <c r="A924" s="1" t="s">
        <v>933</v>
      </c>
      <c r="B924" s="1" t="s">
        <v>8</v>
      </c>
      <c r="C924" s="1" t="s">
        <v>857</v>
      </c>
      <c r="D924">
        <v>4707</v>
      </c>
      <c r="E924">
        <f>100*Comuni[[#This Row],[Popolazione2011]]/$D$7916</f>
        <v>8.2129189197158829E-3</v>
      </c>
      <c r="F924">
        <f>100*Comuni[[#This Row],[Popolazione2011]]/(SUMIFS($D$2:$D$7916,$B$2:$B$7916,"Piemonte"))</f>
        <v>0.10786183785389086</v>
      </c>
      <c r="G924" t="b">
        <f>IF(Comuni[[#This Row],[Popolazione2011]]&gt;300000,"MAGGIORE")</f>
        <v>0</v>
      </c>
      <c r="H924">
        <f>100*Comuni[[#This Row],[Popolazione2011]]/(SUMIFS($D$2:$D$7916,$B$2:$B$7916,"Piemonte"))</f>
        <v>0.10786183785389086</v>
      </c>
      <c r="I924" s="1" t="str">
        <f>_xlfn.XLOOKUP(Comuni[[#This Row],[Regione]],Ripartizione_geografica[Regione],Ripartizione_geografica[Ripartizione geografica],,0)</f>
        <v>Nord-ovest</v>
      </c>
      <c r="J924" s="1">
        <f>_xlfn.XLOOKUP(Comuni[[#This Row],[Regione]],Table_0[Regione],Table_0[Totale contagiati],,0)</f>
        <v>1792955</v>
      </c>
      <c r="K924" s="1">
        <f>_xlfn.XLOOKUP(Comuni[[#This Row],[Regione]],Table_0[Regione],Table_0[Guariti],,0)</f>
        <v>1725727</v>
      </c>
      <c r="L924" s="1">
        <f>_xlfn.XLOOKUP(Comuni[[#This Row],[Regione]],Table_0[Regione],Table_0[Deceduti],,0)</f>
        <v>13899</v>
      </c>
    </row>
    <row r="925" spans="1:12" x14ac:dyDescent="0.25">
      <c r="A925" s="1" t="s">
        <v>934</v>
      </c>
      <c r="B925" s="1" t="s">
        <v>8</v>
      </c>
      <c r="C925" s="1" t="s">
        <v>857</v>
      </c>
      <c r="D925">
        <v>720</v>
      </c>
      <c r="E925">
        <f>100*Comuni[[#This Row],[Popolazione2011]]/$D$7916</f>
        <v>1.2562782286372287E-3</v>
      </c>
      <c r="F925">
        <f>100*Comuni[[#This Row],[Popolazione2011]]/(SUMIFS($D$2:$D$7916,$B$2:$B$7916,"Piemonte"))</f>
        <v>1.6498942692755772E-2</v>
      </c>
      <c r="G925" t="b">
        <f>IF(Comuni[[#This Row],[Popolazione2011]]&gt;300000,"MAGGIORE")</f>
        <v>0</v>
      </c>
      <c r="H925">
        <f>100*Comuni[[#This Row],[Popolazione2011]]/(SUMIFS($D$2:$D$7916,$B$2:$B$7916,"Piemonte"))</f>
        <v>1.6498942692755772E-2</v>
      </c>
      <c r="I925" s="1" t="str">
        <f>_xlfn.XLOOKUP(Comuni[[#This Row],[Regione]],Ripartizione_geografica[Regione],Ripartizione_geografica[Ripartizione geografica],,0)</f>
        <v>Nord-ovest</v>
      </c>
      <c r="J925" s="1">
        <f>_xlfn.XLOOKUP(Comuni[[#This Row],[Regione]],Table_0[Regione],Table_0[Totale contagiati],,0)</f>
        <v>1792955</v>
      </c>
      <c r="K925" s="1">
        <f>_xlfn.XLOOKUP(Comuni[[#This Row],[Regione]],Table_0[Regione],Table_0[Guariti],,0)</f>
        <v>1725727</v>
      </c>
      <c r="L925" s="1">
        <f>_xlfn.XLOOKUP(Comuni[[#This Row],[Regione]],Table_0[Regione],Table_0[Deceduti],,0)</f>
        <v>13899</v>
      </c>
    </row>
    <row r="926" spans="1:12" x14ac:dyDescent="0.25">
      <c r="A926" s="1" t="s">
        <v>935</v>
      </c>
      <c r="B926" s="1" t="s">
        <v>8</v>
      </c>
      <c r="C926" s="1" t="s">
        <v>857</v>
      </c>
      <c r="D926">
        <v>344</v>
      </c>
      <c r="E926">
        <f>100*Comuni[[#This Row],[Popolazione2011]]/$D$7916</f>
        <v>6.0022182034889814E-4</v>
      </c>
      <c r="F926">
        <f>100*Comuni[[#This Row],[Popolazione2011]]/(SUMIFS($D$2:$D$7916,$B$2:$B$7916,"Piemonte"))</f>
        <v>7.8828281754277588E-3</v>
      </c>
      <c r="G926" t="b">
        <f>IF(Comuni[[#This Row],[Popolazione2011]]&gt;300000,"MAGGIORE")</f>
        <v>0</v>
      </c>
      <c r="H926">
        <f>100*Comuni[[#This Row],[Popolazione2011]]/(SUMIFS($D$2:$D$7916,$B$2:$B$7916,"Piemonte"))</f>
        <v>7.8828281754277588E-3</v>
      </c>
      <c r="I926" s="1" t="str">
        <f>_xlfn.XLOOKUP(Comuni[[#This Row],[Regione]],Ripartizione_geografica[Regione],Ripartizione_geografica[Ripartizione geografica],,0)</f>
        <v>Nord-ovest</v>
      </c>
      <c r="J926" s="1">
        <f>_xlfn.XLOOKUP(Comuni[[#This Row],[Regione]],Table_0[Regione],Table_0[Totale contagiati],,0)</f>
        <v>1792955</v>
      </c>
      <c r="K926" s="1">
        <f>_xlfn.XLOOKUP(Comuni[[#This Row],[Regione]],Table_0[Regione],Table_0[Guariti],,0)</f>
        <v>1725727</v>
      </c>
      <c r="L926" s="1">
        <f>_xlfn.XLOOKUP(Comuni[[#This Row],[Regione]],Table_0[Regione],Table_0[Deceduti],,0)</f>
        <v>13899</v>
      </c>
    </row>
    <row r="927" spans="1:12" x14ac:dyDescent="0.25">
      <c r="A927" s="1" t="s">
        <v>936</v>
      </c>
      <c r="B927" s="1" t="s">
        <v>8</v>
      </c>
      <c r="C927" s="1" t="s">
        <v>857</v>
      </c>
      <c r="D927">
        <v>296</v>
      </c>
      <c r="E927">
        <f>100*Comuni[[#This Row],[Popolazione2011]]/$D$7916</f>
        <v>5.164699384397495E-4</v>
      </c>
      <c r="F927">
        <f>100*Comuni[[#This Row],[Popolazione2011]]/(SUMIFS($D$2:$D$7916,$B$2:$B$7916,"Piemonte"))</f>
        <v>6.7828986625773731E-3</v>
      </c>
      <c r="G927" t="b">
        <f>IF(Comuni[[#This Row],[Popolazione2011]]&gt;300000,"MAGGIORE")</f>
        <v>0</v>
      </c>
      <c r="H927">
        <f>100*Comuni[[#This Row],[Popolazione2011]]/(SUMIFS($D$2:$D$7916,$B$2:$B$7916,"Piemonte"))</f>
        <v>6.7828986625773731E-3</v>
      </c>
      <c r="I927" s="1" t="str">
        <f>_xlfn.XLOOKUP(Comuni[[#This Row],[Regione]],Ripartizione_geografica[Regione],Ripartizione_geografica[Ripartizione geografica],,0)</f>
        <v>Nord-ovest</v>
      </c>
      <c r="J927" s="1">
        <f>_xlfn.XLOOKUP(Comuni[[#This Row],[Regione]],Table_0[Regione],Table_0[Totale contagiati],,0)</f>
        <v>1792955</v>
      </c>
      <c r="K927" s="1">
        <f>_xlfn.XLOOKUP(Comuni[[#This Row],[Regione]],Table_0[Regione],Table_0[Guariti],,0)</f>
        <v>1725727</v>
      </c>
      <c r="L927" s="1">
        <f>_xlfn.XLOOKUP(Comuni[[#This Row],[Regione]],Table_0[Regione],Table_0[Deceduti],,0)</f>
        <v>13899</v>
      </c>
    </row>
    <row r="928" spans="1:12" x14ac:dyDescent="0.25">
      <c r="A928" s="1" t="s">
        <v>937</v>
      </c>
      <c r="B928" s="1" t="s">
        <v>8</v>
      </c>
      <c r="C928" s="1" t="s">
        <v>857</v>
      </c>
      <c r="D928">
        <v>545</v>
      </c>
      <c r="E928">
        <f>100*Comuni[[#This Row],[Popolazione2011]]/$D$7916</f>
        <v>9.5093282584345778E-4</v>
      </c>
      <c r="F928">
        <f>100*Comuni[[#This Row],[Popolazione2011]]/(SUMIFS($D$2:$D$7916,$B$2:$B$7916,"Piemonte"))</f>
        <v>1.2488783010488745E-2</v>
      </c>
      <c r="G928" t="b">
        <f>IF(Comuni[[#This Row],[Popolazione2011]]&gt;300000,"MAGGIORE")</f>
        <v>0</v>
      </c>
      <c r="H928">
        <f>100*Comuni[[#This Row],[Popolazione2011]]/(SUMIFS($D$2:$D$7916,$B$2:$B$7916,"Piemonte"))</f>
        <v>1.2488783010488745E-2</v>
      </c>
      <c r="I928" s="1" t="str">
        <f>_xlfn.XLOOKUP(Comuni[[#This Row],[Regione]],Ripartizione_geografica[Regione],Ripartizione_geografica[Ripartizione geografica],,0)</f>
        <v>Nord-ovest</v>
      </c>
      <c r="J928" s="1">
        <f>_xlfn.XLOOKUP(Comuni[[#This Row],[Regione]],Table_0[Regione],Table_0[Totale contagiati],,0)</f>
        <v>1792955</v>
      </c>
      <c r="K928" s="1">
        <f>_xlfn.XLOOKUP(Comuni[[#This Row],[Regione]],Table_0[Regione],Table_0[Guariti],,0)</f>
        <v>1725727</v>
      </c>
      <c r="L928" s="1">
        <f>_xlfn.XLOOKUP(Comuni[[#This Row],[Regione]],Table_0[Regione],Table_0[Deceduti],,0)</f>
        <v>13899</v>
      </c>
    </row>
    <row r="929" spans="1:12" x14ac:dyDescent="0.25">
      <c r="A929" s="1" t="s">
        <v>938</v>
      </c>
      <c r="B929" s="1" t="s">
        <v>8</v>
      </c>
      <c r="C929" s="1" t="s">
        <v>857</v>
      </c>
      <c r="D929">
        <v>313</v>
      </c>
      <c r="E929">
        <f>100*Comuni[[#This Row],[Popolazione2011]]/$D$7916</f>
        <v>5.4613206328257304E-4</v>
      </c>
      <c r="F929">
        <f>100*Comuni[[#This Row],[Popolazione2011]]/(SUMIFS($D$2:$D$7916,$B$2:$B$7916,"Piemonte"))</f>
        <v>7.1724570317118841E-3</v>
      </c>
      <c r="G929" t="b">
        <f>IF(Comuni[[#This Row],[Popolazione2011]]&gt;300000,"MAGGIORE")</f>
        <v>0</v>
      </c>
      <c r="H929">
        <f>100*Comuni[[#This Row],[Popolazione2011]]/(SUMIFS($D$2:$D$7916,$B$2:$B$7916,"Piemonte"))</f>
        <v>7.1724570317118841E-3</v>
      </c>
      <c r="I929" s="1" t="str">
        <f>_xlfn.XLOOKUP(Comuni[[#This Row],[Regione]],Ripartizione_geografica[Regione],Ripartizione_geografica[Ripartizione geografica],,0)</f>
        <v>Nord-ovest</v>
      </c>
      <c r="J929" s="1">
        <f>_xlfn.XLOOKUP(Comuni[[#This Row],[Regione]],Table_0[Regione],Table_0[Totale contagiati],,0)</f>
        <v>1792955</v>
      </c>
      <c r="K929" s="1">
        <f>_xlfn.XLOOKUP(Comuni[[#This Row],[Regione]],Table_0[Regione],Table_0[Guariti],,0)</f>
        <v>1725727</v>
      </c>
      <c r="L929" s="1">
        <f>_xlfn.XLOOKUP(Comuni[[#This Row],[Regione]],Table_0[Regione],Table_0[Deceduti],,0)</f>
        <v>13899</v>
      </c>
    </row>
    <row r="930" spans="1:12" x14ac:dyDescent="0.25">
      <c r="A930" s="1" t="s">
        <v>939</v>
      </c>
      <c r="B930" s="1" t="s">
        <v>8</v>
      </c>
      <c r="C930" s="1" t="s">
        <v>857</v>
      </c>
      <c r="D930">
        <v>734</v>
      </c>
      <c r="E930">
        <f>100*Comuni[[#This Row],[Popolazione2011]]/$D$7916</f>
        <v>1.2807058608607304E-3</v>
      </c>
      <c r="F930">
        <f>100*Comuni[[#This Row],[Popolazione2011]]/(SUMIFS($D$2:$D$7916,$B$2:$B$7916,"Piemonte"))</f>
        <v>1.6819755467337136E-2</v>
      </c>
      <c r="G930" t="b">
        <f>IF(Comuni[[#This Row],[Popolazione2011]]&gt;300000,"MAGGIORE")</f>
        <v>0</v>
      </c>
      <c r="H930">
        <f>100*Comuni[[#This Row],[Popolazione2011]]/(SUMIFS($D$2:$D$7916,$B$2:$B$7916,"Piemonte"))</f>
        <v>1.6819755467337136E-2</v>
      </c>
      <c r="I930" s="1" t="str">
        <f>_xlfn.XLOOKUP(Comuni[[#This Row],[Regione]],Ripartizione_geografica[Regione],Ripartizione_geografica[Ripartizione geografica],,0)</f>
        <v>Nord-ovest</v>
      </c>
      <c r="J930" s="1">
        <f>_xlfn.XLOOKUP(Comuni[[#This Row],[Regione]],Table_0[Regione],Table_0[Totale contagiati],,0)</f>
        <v>1792955</v>
      </c>
      <c r="K930" s="1">
        <f>_xlfn.XLOOKUP(Comuni[[#This Row],[Regione]],Table_0[Regione],Table_0[Guariti],,0)</f>
        <v>1725727</v>
      </c>
      <c r="L930" s="1">
        <f>_xlfn.XLOOKUP(Comuni[[#This Row],[Regione]],Table_0[Regione],Table_0[Deceduti],,0)</f>
        <v>13899</v>
      </c>
    </row>
    <row r="931" spans="1:12" x14ac:dyDescent="0.25">
      <c r="A931" s="1" t="s">
        <v>940</v>
      </c>
      <c r="B931" s="1" t="s">
        <v>8</v>
      </c>
      <c r="C931" s="1" t="s">
        <v>857</v>
      </c>
      <c r="D931">
        <v>873</v>
      </c>
      <c r="E931">
        <f>100*Comuni[[#This Row],[Popolazione2011]]/$D$7916</f>
        <v>1.5232373522226397E-3</v>
      </c>
      <c r="F931">
        <f>100*Comuni[[#This Row],[Popolazione2011]]/(SUMIFS($D$2:$D$7916,$B$2:$B$7916,"Piemonte"))</f>
        <v>2.0004968014966373E-2</v>
      </c>
      <c r="G931" t="b">
        <f>IF(Comuni[[#This Row],[Popolazione2011]]&gt;300000,"MAGGIORE")</f>
        <v>0</v>
      </c>
      <c r="H931">
        <f>100*Comuni[[#This Row],[Popolazione2011]]/(SUMIFS($D$2:$D$7916,$B$2:$B$7916,"Piemonte"))</f>
        <v>2.0004968014966373E-2</v>
      </c>
      <c r="I931" s="1" t="str">
        <f>_xlfn.XLOOKUP(Comuni[[#This Row],[Regione]],Ripartizione_geografica[Regione],Ripartizione_geografica[Ripartizione geografica],,0)</f>
        <v>Nord-ovest</v>
      </c>
      <c r="J931" s="1">
        <f>_xlfn.XLOOKUP(Comuni[[#This Row],[Regione]],Table_0[Regione],Table_0[Totale contagiati],,0)</f>
        <v>1792955</v>
      </c>
      <c r="K931" s="1">
        <f>_xlfn.XLOOKUP(Comuni[[#This Row],[Regione]],Table_0[Regione],Table_0[Guariti],,0)</f>
        <v>1725727</v>
      </c>
      <c r="L931" s="1">
        <f>_xlfn.XLOOKUP(Comuni[[#This Row],[Regione]],Table_0[Regione],Table_0[Deceduti],,0)</f>
        <v>13899</v>
      </c>
    </row>
    <row r="932" spans="1:12" x14ac:dyDescent="0.25">
      <c r="A932" s="1" t="s">
        <v>941</v>
      </c>
      <c r="B932" s="1" t="s">
        <v>8</v>
      </c>
      <c r="C932" s="1" t="s">
        <v>857</v>
      </c>
      <c r="D932">
        <v>84</v>
      </c>
      <c r="E932">
        <f>100*Comuni[[#This Row],[Popolazione2011]]/$D$7916</f>
        <v>1.4656579334101E-4</v>
      </c>
      <c r="F932">
        <f>100*Comuni[[#This Row],[Popolazione2011]]/(SUMIFS($D$2:$D$7916,$B$2:$B$7916,"Piemonte"))</f>
        <v>1.9248766474881734E-3</v>
      </c>
      <c r="G932" t="b">
        <f>IF(Comuni[[#This Row],[Popolazione2011]]&gt;300000,"MAGGIORE")</f>
        <v>0</v>
      </c>
      <c r="H932">
        <f>100*Comuni[[#This Row],[Popolazione2011]]/(SUMIFS($D$2:$D$7916,$B$2:$B$7916,"Piemonte"))</f>
        <v>1.9248766474881734E-3</v>
      </c>
      <c r="I932" s="1" t="str">
        <f>_xlfn.XLOOKUP(Comuni[[#This Row],[Regione]],Ripartizione_geografica[Regione],Ripartizione_geografica[Ripartizione geografica],,0)</f>
        <v>Nord-ovest</v>
      </c>
      <c r="J932" s="1">
        <f>_xlfn.XLOOKUP(Comuni[[#This Row],[Regione]],Table_0[Regione],Table_0[Totale contagiati],,0)</f>
        <v>1792955</v>
      </c>
      <c r="K932" s="1">
        <f>_xlfn.XLOOKUP(Comuni[[#This Row],[Regione]],Table_0[Regione],Table_0[Guariti],,0)</f>
        <v>1725727</v>
      </c>
      <c r="L932" s="1">
        <f>_xlfn.XLOOKUP(Comuni[[#This Row],[Regione]],Table_0[Regione],Table_0[Deceduti],,0)</f>
        <v>13899</v>
      </c>
    </row>
    <row r="933" spans="1:12" x14ac:dyDescent="0.25">
      <c r="A933" s="1" t="s">
        <v>942</v>
      </c>
      <c r="B933" s="1" t="s">
        <v>8</v>
      </c>
      <c r="C933" s="1" t="s">
        <v>857</v>
      </c>
      <c r="D933">
        <v>1465</v>
      </c>
      <c r="E933">
        <f>100*Comuni[[#This Row],[Popolazione2011]]/$D$7916</f>
        <v>2.5561772291021389E-3</v>
      </c>
      <c r="F933">
        <f>100*Comuni[[#This Row],[Popolazione2011]]/(SUMIFS($D$2:$D$7916,$B$2:$B$7916,"Piemonte"))</f>
        <v>3.3570765340121121E-2</v>
      </c>
      <c r="G933" t="b">
        <f>IF(Comuni[[#This Row],[Popolazione2011]]&gt;300000,"MAGGIORE")</f>
        <v>0</v>
      </c>
      <c r="H933">
        <f>100*Comuni[[#This Row],[Popolazione2011]]/(SUMIFS($D$2:$D$7916,$B$2:$B$7916,"Piemonte"))</f>
        <v>3.3570765340121121E-2</v>
      </c>
      <c r="I933" s="1" t="str">
        <f>_xlfn.XLOOKUP(Comuni[[#This Row],[Regione]],Ripartizione_geografica[Regione],Ripartizione_geografica[Ripartizione geografica],,0)</f>
        <v>Nord-ovest</v>
      </c>
      <c r="J933" s="1">
        <f>_xlfn.XLOOKUP(Comuni[[#This Row],[Regione]],Table_0[Regione],Table_0[Totale contagiati],,0)</f>
        <v>1792955</v>
      </c>
      <c r="K933" s="1">
        <f>_xlfn.XLOOKUP(Comuni[[#This Row],[Regione]],Table_0[Regione],Table_0[Guariti],,0)</f>
        <v>1725727</v>
      </c>
      <c r="L933" s="1">
        <f>_xlfn.XLOOKUP(Comuni[[#This Row],[Regione]],Table_0[Regione],Table_0[Deceduti],,0)</f>
        <v>13899</v>
      </c>
    </row>
    <row r="934" spans="1:12" x14ac:dyDescent="0.25">
      <c r="A934" s="1" t="s">
        <v>943</v>
      </c>
      <c r="B934" s="1" t="s">
        <v>8</v>
      </c>
      <c r="C934" s="1" t="s">
        <v>857</v>
      </c>
      <c r="D934">
        <v>1315</v>
      </c>
      <c r="E934">
        <f>100*Comuni[[#This Row],[Popolazione2011]]/$D$7916</f>
        <v>2.2944525981360496E-3</v>
      </c>
      <c r="F934">
        <f>100*Comuni[[#This Row],[Popolazione2011]]/(SUMIFS($D$2:$D$7916,$B$2:$B$7916,"Piemonte"))</f>
        <v>3.0133485612463668E-2</v>
      </c>
      <c r="G934" t="b">
        <f>IF(Comuni[[#This Row],[Popolazione2011]]&gt;300000,"MAGGIORE")</f>
        <v>0</v>
      </c>
      <c r="H934">
        <f>100*Comuni[[#This Row],[Popolazione2011]]/(SUMIFS($D$2:$D$7916,$B$2:$B$7916,"Piemonte"))</f>
        <v>3.0133485612463668E-2</v>
      </c>
      <c r="I934" s="1" t="str">
        <f>_xlfn.XLOOKUP(Comuni[[#This Row],[Regione]],Ripartizione_geografica[Regione],Ripartizione_geografica[Ripartizione geografica],,0)</f>
        <v>Nord-ovest</v>
      </c>
      <c r="J934" s="1">
        <f>_xlfn.XLOOKUP(Comuni[[#This Row],[Regione]],Table_0[Regione],Table_0[Totale contagiati],,0)</f>
        <v>1792955</v>
      </c>
      <c r="K934" s="1">
        <f>_xlfn.XLOOKUP(Comuni[[#This Row],[Regione]],Table_0[Regione],Table_0[Guariti],,0)</f>
        <v>1725727</v>
      </c>
      <c r="L934" s="1">
        <f>_xlfn.XLOOKUP(Comuni[[#This Row],[Regione]],Table_0[Regione],Table_0[Deceduti],,0)</f>
        <v>13899</v>
      </c>
    </row>
    <row r="935" spans="1:12" x14ac:dyDescent="0.25">
      <c r="A935" s="1" t="s">
        <v>944</v>
      </c>
      <c r="B935" s="1" t="s">
        <v>8</v>
      </c>
      <c r="C935" s="1" t="s">
        <v>857</v>
      </c>
      <c r="D935">
        <v>185</v>
      </c>
      <c r="E935">
        <f>100*Comuni[[#This Row],[Popolazione2011]]/$D$7916</f>
        <v>3.2279371152484348E-4</v>
      </c>
      <c r="F935">
        <f>100*Comuni[[#This Row],[Popolazione2011]]/(SUMIFS($D$2:$D$7916,$B$2:$B$7916,"Piemonte"))</f>
        <v>4.2393116641108583E-3</v>
      </c>
      <c r="G935" t="b">
        <f>IF(Comuni[[#This Row],[Popolazione2011]]&gt;300000,"MAGGIORE")</f>
        <v>0</v>
      </c>
      <c r="H935">
        <f>100*Comuni[[#This Row],[Popolazione2011]]/(SUMIFS($D$2:$D$7916,$B$2:$B$7916,"Piemonte"))</f>
        <v>4.2393116641108583E-3</v>
      </c>
      <c r="I935" s="1" t="str">
        <f>_xlfn.XLOOKUP(Comuni[[#This Row],[Regione]],Ripartizione_geografica[Regione],Ripartizione_geografica[Ripartizione geografica],,0)</f>
        <v>Nord-ovest</v>
      </c>
      <c r="J935" s="1">
        <f>_xlfn.XLOOKUP(Comuni[[#This Row],[Regione]],Table_0[Regione],Table_0[Totale contagiati],,0)</f>
        <v>1792955</v>
      </c>
      <c r="K935" s="1">
        <f>_xlfn.XLOOKUP(Comuni[[#This Row],[Regione]],Table_0[Regione],Table_0[Guariti],,0)</f>
        <v>1725727</v>
      </c>
      <c r="L935" s="1">
        <f>_xlfn.XLOOKUP(Comuni[[#This Row],[Regione]],Table_0[Regione],Table_0[Deceduti],,0)</f>
        <v>13899</v>
      </c>
    </row>
    <row r="936" spans="1:12" x14ac:dyDescent="0.25">
      <c r="A936" s="1" t="s">
        <v>945</v>
      </c>
      <c r="B936" s="1" t="s">
        <v>8</v>
      </c>
      <c r="C936" s="1" t="s">
        <v>857</v>
      </c>
      <c r="D936">
        <v>1401</v>
      </c>
      <c r="E936">
        <f>100*Comuni[[#This Row],[Popolazione2011]]/$D$7916</f>
        <v>2.4445080532232741E-3</v>
      </c>
      <c r="F936">
        <f>100*Comuni[[#This Row],[Popolazione2011]]/(SUMIFS($D$2:$D$7916,$B$2:$B$7916,"Piemonte"))</f>
        <v>3.2104192656320606E-2</v>
      </c>
      <c r="G936" t="b">
        <f>IF(Comuni[[#This Row],[Popolazione2011]]&gt;300000,"MAGGIORE")</f>
        <v>0</v>
      </c>
      <c r="H936">
        <f>100*Comuni[[#This Row],[Popolazione2011]]/(SUMIFS($D$2:$D$7916,$B$2:$B$7916,"Piemonte"))</f>
        <v>3.2104192656320606E-2</v>
      </c>
      <c r="I936" s="1" t="str">
        <f>_xlfn.XLOOKUP(Comuni[[#This Row],[Regione]],Ripartizione_geografica[Regione],Ripartizione_geografica[Ripartizione geografica],,0)</f>
        <v>Nord-ovest</v>
      </c>
      <c r="J936" s="1">
        <f>_xlfn.XLOOKUP(Comuni[[#This Row],[Regione]],Table_0[Regione],Table_0[Totale contagiati],,0)</f>
        <v>1792955</v>
      </c>
      <c r="K936" s="1">
        <f>_xlfn.XLOOKUP(Comuni[[#This Row],[Regione]],Table_0[Regione],Table_0[Guariti],,0)</f>
        <v>1725727</v>
      </c>
      <c r="L936" s="1">
        <f>_xlfn.XLOOKUP(Comuni[[#This Row],[Regione]],Table_0[Regione],Table_0[Deceduti],,0)</f>
        <v>13899</v>
      </c>
    </row>
    <row r="937" spans="1:12" x14ac:dyDescent="0.25">
      <c r="A937" s="1" t="s">
        <v>946</v>
      </c>
      <c r="B937" s="1" t="s">
        <v>8</v>
      </c>
      <c r="C937" s="1" t="s">
        <v>857</v>
      </c>
      <c r="D937">
        <v>2269</v>
      </c>
      <c r="E937">
        <f>100*Comuni[[#This Row],[Popolazione2011]]/$D$7916</f>
        <v>3.959021251080377E-3</v>
      </c>
      <c r="F937">
        <f>100*Comuni[[#This Row],[Popolazione2011]]/(SUMIFS($D$2:$D$7916,$B$2:$B$7916,"Piemonte"))</f>
        <v>5.1994584680365066E-2</v>
      </c>
      <c r="G937" t="b">
        <f>IF(Comuni[[#This Row],[Popolazione2011]]&gt;300000,"MAGGIORE")</f>
        <v>0</v>
      </c>
      <c r="H937">
        <f>100*Comuni[[#This Row],[Popolazione2011]]/(SUMIFS($D$2:$D$7916,$B$2:$B$7916,"Piemonte"))</f>
        <v>5.1994584680365066E-2</v>
      </c>
      <c r="I937" s="1" t="str">
        <f>_xlfn.XLOOKUP(Comuni[[#This Row],[Regione]],Ripartizione_geografica[Regione],Ripartizione_geografica[Ripartizione geografica],,0)</f>
        <v>Nord-ovest</v>
      </c>
      <c r="J937" s="1">
        <f>_xlfn.XLOOKUP(Comuni[[#This Row],[Regione]],Table_0[Regione],Table_0[Totale contagiati],,0)</f>
        <v>1792955</v>
      </c>
      <c r="K937" s="1">
        <f>_xlfn.XLOOKUP(Comuni[[#This Row],[Regione]],Table_0[Regione],Table_0[Guariti],,0)</f>
        <v>1725727</v>
      </c>
      <c r="L937" s="1">
        <f>_xlfn.XLOOKUP(Comuni[[#This Row],[Regione]],Table_0[Regione],Table_0[Deceduti],,0)</f>
        <v>13899</v>
      </c>
    </row>
    <row r="938" spans="1:12" x14ac:dyDescent="0.25">
      <c r="A938" s="1" t="s">
        <v>947</v>
      </c>
      <c r="B938" s="1" t="s">
        <v>8</v>
      </c>
      <c r="C938" s="1" t="s">
        <v>857</v>
      </c>
      <c r="D938">
        <v>653</v>
      </c>
      <c r="E938">
        <f>100*Comuni[[#This Row],[Popolazione2011]]/$D$7916</f>
        <v>1.139374560139042E-3</v>
      </c>
      <c r="F938">
        <f>100*Comuni[[#This Row],[Popolazione2011]]/(SUMIFS($D$2:$D$7916,$B$2:$B$7916,"Piemonte"))</f>
        <v>1.496362441440211E-2</v>
      </c>
      <c r="G938" t="b">
        <f>IF(Comuni[[#This Row],[Popolazione2011]]&gt;300000,"MAGGIORE")</f>
        <v>0</v>
      </c>
      <c r="H938">
        <f>100*Comuni[[#This Row],[Popolazione2011]]/(SUMIFS($D$2:$D$7916,$B$2:$B$7916,"Piemonte"))</f>
        <v>1.496362441440211E-2</v>
      </c>
      <c r="I938" s="1" t="str">
        <f>_xlfn.XLOOKUP(Comuni[[#This Row],[Regione]],Ripartizione_geografica[Regione],Ripartizione_geografica[Ripartizione geografica],,0)</f>
        <v>Nord-ovest</v>
      </c>
      <c r="J938" s="1">
        <f>_xlfn.XLOOKUP(Comuni[[#This Row],[Regione]],Table_0[Regione],Table_0[Totale contagiati],,0)</f>
        <v>1792955</v>
      </c>
      <c r="K938" s="1">
        <f>_xlfn.XLOOKUP(Comuni[[#This Row],[Regione]],Table_0[Regione],Table_0[Guariti],,0)</f>
        <v>1725727</v>
      </c>
      <c r="L938" s="1">
        <f>_xlfn.XLOOKUP(Comuni[[#This Row],[Regione]],Table_0[Regione],Table_0[Deceduti],,0)</f>
        <v>13899</v>
      </c>
    </row>
    <row r="939" spans="1:12" x14ac:dyDescent="0.25">
      <c r="A939" s="1" t="s">
        <v>948</v>
      </c>
      <c r="B939" s="1" t="s">
        <v>8</v>
      </c>
      <c r="C939" s="1" t="s">
        <v>857</v>
      </c>
      <c r="D939">
        <v>1087</v>
      </c>
      <c r="E939">
        <f>100*Comuni[[#This Row],[Popolazione2011]]/$D$7916</f>
        <v>1.8966311590675937E-3</v>
      </c>
      <c r="F939">
        <f>100*Comuni[[#This Row],[Popolazione2011]]/(SUMIFS($D$2:$D$7916,$B$2:$B$7916,"Piemonte"))</f>
        <v>2.4908820426424338E-2</v>
      </c>
      <c r="G939" t="b">
        <f>IF(Comuni[[#This Row],[Popolazione2011]]&gt;300000,"MAGGIORE")</f>
        <v>0</v>
      </c>
      <c r="H939">
        <f>100*Comuni[[#This Row],[Popolazione2011]]/(SUMIFS($D$2:$D$7916,$B$2:$B$7916,"Piemonte"))</f>
        <v>2.4908820426424338E-2</v>
      </c>
      <c r="I939" s="1" t="str">
        <f>_xlfn.XLOOKUP(Comuni[[#This Row],[Regione]],Ripartizione_geografica[Regione],Ripartizione_geografica[Ripartizione geografica],,0)</f>
        <v>Nord-ovest</v>
      </c>
      <c r="J939" s="1">
        <f>_xlfn.XLOOKUP(Comuni[[#This Row],[Regione]],Table_0[Regione],Table_0[Totale contagiati],,0)</f>
        <v>1792955</v>
      </c>
      <c r="K939" s="1">
        <f>_xlfn.XLOOKUP(Comuni[[#This Row],[Regione]],Table_0[Regione],Table_0[Guariti],,0)</f>
        <v>1725727</v>
      </c>
      <c r="L939" s="1">
        <f>_xlfn.XLOOKUP(Comuni[[#This Row],[Regione]],Table_0[Regione],Table_0[Deceduti],,0)</f>
        <v>13899</v>
      </c>
    </row>
    <row r="940" spans="1:12" x14ac:dyDescent="0.25">
      <c r="A940" s="1" t="s">
        <v>949</v>
      </c>
      <c r="B940" s="1" t="s">
        <v>8</v>
      </c>
      <c r="C940" s="1" t="s">
        <v>857</v>
      </c>
      <c r="D940">
        <v>219</v>
      </c>
      <c r="E940">
        <f>100*Comuni[[#This Row],[Popolazione2011]]/$D$7916</f>
        <v>3.8211796121049039E-4</v>
      </c>
      <c r="F940">
        <f>100*Comuni[[#This Row],[Popolazione2011]]/(SUMIFS($D$2:$D$7916,$B$2:$B$7916,"Piemonte"))</f>
        <v>5.0184284023798804E-3</v>
      </c>
      <c r="G940" t="b">
        <f>IF(Comuni[[#This Row],[Popolazione2011]]&gt;300000,"MAGGIORE")</f>
        <v>0</v>
      </c>
      <c r="H940">
        <f>100*Comuni[[#This Row],[Popolazione2011]]/(SUMIFS($D$2:$D$7916,$B$2:$B$7916,"Piemonte"))</f>
        <v>5.0184284023798804E-3</v>
      </c>
      <c r="I940" s="1" t="str">
        <f>_xlfn.XLOOKUP(Comuni[[#This Row],[Regione]],Ripartizione_geografica[Regione],Ripartizione_geografica[Ripartizione geografica],,0)</f>
        <v>Nord-ovest</v>
      </c>
      <c r="J940" s="1">
        <f>_xlfn.XLOOKUP(Comuni[[#This Row],[Regione]],Table_0[Regione],Table_0[Totale contagiati],,0)</f>
        <v>1792955</v>
      </c>
      <c r="K940" s="1">
        <f>_xlfn.XLOOKUP(Comuni[[#This Row],[Regione]],Table_0[Regione],Table_0[Guariti],,0)</f>
        <v>1725727</v>
      </c>
      <c r="L940" s="1">
        <f>_xlfn.XLOOKUP(Comuni[[#This Row],[Regione]],Table_0[Regione],Table_0[Deceduti],,0)</f>
        <v>13899</v>
      </c>
    </row>
    <row r="941" spans="1:12" x14ac:dyDescent="0.25">
      <c r="A941" s="1" t="s">
        <v>950</v>
      </c>
      <c r="B941" s="1" t="s">
        <v>8</v>
      </c>
      <c r="C941" s="1" t="s">
        <v>857</v>
      </c>
      <c r="D941">
        <v>228</v>
      </c>
      <c r="E941">
        <f>100*Comuni[[#This Row],[Popolazione2011]]/$D$7916</f>
        <v>3.9782143906845572E-4</v>
      </c>
      <c r="F941">
        <f>100*Comuni[[#This Row],[Popolazione2011]]/(SUMIFS($D$2:$D$7916,$B$2:$B$7916,"Piemonte"))</f>
        <v>5.2246651860393279E-3</v>
      </c>
      <c r="G941" t="b">
        <f>IF(Comuni[[#This Row],[Popolazione2011]]&gt;300000,"MAGGIORE")</f>
        <v>0</v>
      </c>
      <c r="H941">
        <f>100*Comuni[[#This Row],[Popolazione2011]]/(SUMIFS($D$2:$D$7916,$B$2:$B$7916,"Piemonte"))</f>
        <v>5.2246651860393279E-3</v>
      </c>
      <c r="I941" s="1" t="str">
        <f>_xlfn.XLOOKUP(Comuni[[#This Row],[Regione]],Ripartizione_geografica[Regione],Ripartizione_geografica[Ripartizione geografica],,0)</f>
        <v>Nord-ovest</v>
      </c>
      <c r="J941" s="1">
        <f>_xlfn.XLOOKUP(Comuni[[#This Row],[Regione]],Table_0[Regione],Table_0[Totale contagiati],,0)</f>
        <v>1792955</v>
      </c>
      <c r="K941" s="1">
        <f>_xlfn.XLOOKUP(Comuni[[#This Row],[Regione]],Table_0[Regione],Table_0[Guariti],,0)</f>
        <v>1725727</v>
      </c>
      <c r="L941" s="1">
        <f>_xlfn.XLOOKUP(Comuni[[#This Row],[Regione]],Table_0[Regione],Table_0[Deceduti],,0)</f>
        <v>13899</v>
      </c>
    </row>
    <row r="942" spans="1:12" x14ac:dyDescent="0.25">
      <c r="A942" s="1" t="s">
        <v>951</v>
      </c>
      <c r="B942" s="1" t="s">
        <v>8</v>
      </c>
      <c r="C942" s="1" t="s">
        <v>857</v>
      </c>
      <c r="D942">
        <v>177</v>
      </c>
      <c r="E942">
        <f>100*Comuni[[#This Row],[Popolazione2011]]/$D$7916</f>
        <v>3.0883506453998537E-4</v>
      </c>
      <c r="F942">
        <f>100*Comuni[[#This Row],[Popolazione2011]]/(SUMIFS($D$2:$D$7916,$B$2:$B$7916,"Piemonte"))</f>
        <v>4.0559900786357938E-3</v>
      </c>
      <c r="G942" t="b">
        <f>IF(Comuni[[#This Row],[Popolazione2011]]&gt;300000,"MAGGIORE")</f>
        <v>0</v>
      </c>
      <c r="H942">
        <f>100*Comuni[[#This Row],[Popolazione2011]]/(SUMIFS($D$2:$D$7916,$B$2:$B$7916,"Piemonte"))</f>
        <v>4.0559900786357938E-3</v>
      </c>
      <c r="I942" s="1" t="str">
        <f>_xlfn.XLOOKUP(Comuni[[#This Row],[Regione]],Ripartizione_geografica[Regione],Ripartizione_geografica[Ripartizione geografica],,0)</f>
        <v>Nord-ovest</v>
      </c>
      <c r="J942" s="1">
        <f>_xlfn.XLOOKUP(Comuni[[#This Row],[Regione]],Table_0[Regione],Table_0[Totale contagiati],,0)</f>
        <v>1792955</v>
      </c>
      <c r="K942" s="1">
        <f>_xlfn.XLOOKUP(Comuni[[#This Row],[Regione]],Table_0[Regione],Table_0[Guariti],,0)</f>
        <v>1725727</v>
      </c>
      <c r="L942" s="1">
        <f>_xlfn.XLOOKUP(Comuni[[#This Row],[Regione]],Table_0[Regione],Table_0[Deceduti],,0)</f>
        <v>13899</v>
      </c>
    </row>
    <row r="943" spans="1:12" x14ac:dyDescent="0.25">
      <c r="A943" s="1" t="s">
        <v>952</v>
      </c>
      <c r="B943" s="1" t="s">
        <v>8</v>
      </c>
      <c r="C943" s="1" t="s">
        <v>857</v>
      </c>
      <c r="D943">
        <v>593</v>
      </c>
      <c r="E943">
        <f>100*Comuni[[#This Row],[Popolazione2011]]/$D$7916</f>
        <v>1.0346847077526064E-3</v>
      </c>
      <c r="F943">
        <f>100*Comuni[[#This Row],[Popolazione2011]]/(SUMIFS($D$2:$D$7916,$B$2:$B$7916,"Piemonte"))</f>
        <v>1.358871252333913E-2</v>
      </c>
      <c r="G943" t="b">
        <f>IF(Comuni[[#This Row],[Popolazione2011]]&gt;300000,"MAGGIORE")</f>
        <v>0</v>
      </c>
      <c r="H943">
        <f>100*Comuni[[#This Row],[Popolazione2011]]/(SUMIFS($D$2:$D$7916,$B$2:$B$7916,"Piemonte"))</f>
        <v>1.358871252333913E-2</v>
      </c>
      <c r="I943" s="1" t="str">
        <f>_xlfn.XLOOKUP(Comuni[[#This Row],[Regione]],Ripartizione_geografica[Regione],Ripartizione_geografica[Ripartizione geografica],,0)</f>
        <v>Nord-ovest</v>
      </c>
      <c r="J943" s="1">
        <f>_xlfn.XLOOKUP(Comuni[[#This Row],[Regione]],Table_0[Regione],Table_0[Totale contagiati],,0)</f>
        <v>1792955</v>
      </c>
      <c r="K943" s="1">
        <f>_xlfn.XLOOKUP(Comuni[[#This Row],[Regione]],Table_0[Regione],Table_0[Guariti],,0)</f>
        <v>1725727</v>
      </c>
      <c r="L943" s="1">
        <f>_xlfn.XLOOKUP(Comuni[[#This Row],[Regione]],Table_0[Regione],Table_0[Deceduti],,0)</f>
        <v>13899</v>
      </c>
    </row>
    <row r="944" spans="1:12" x14ac:dyDescent="0.25">
      <c r="A944" s="1" t="s">
        <v>953</v>
      </c>
      <c r="B944" s="1" t="s">
        <v>8</v>
      </c>
      <c r="C944" s="1" t="s">
        <v>857</v>
      </c>
      <c r="D944">
        <v>306</v>
      </c>
      <c r="E944">
        <f>100*Comuni[[#This Row],[Popolazione2011]]/$D$7916</f>
        <v>5.339182471708222E-4</v>
      </c>
      <c r="F944">
        <f>100*Comuni[[#This Row],[Popolazione2011]]/(SUMIFS($D$2:$D$7916,$B$2:$B$7916,"Piemonte"))</f>
        <v>7.0120506444212036E-3</v>
      </c>
      <c r="G944" t="b">
        <f>IF(Comuni[[#This Row],[Popolazione2011]]&gt;300000,"MAGGIORE")</f>
        <v>0</v>
      </c>
      <c r="H944">
        <f>100*Comuni[[#This Row],[Popolazione2011]]/(SUMIFS($D$2:$D$7916,$B$2:$B$7916,"Piemonte"))</f>
        <v>7.0120506444212036E-3</v>
      </c>
      <c r="I944" s="1" t="str">
        <f>_xlfn.XLOOKUP(Comuni[[#This Row],[Regione]],Ripartizione_geografica[Regione],Ripartizione_geografica[Ripartizione geografica],,0)</f>
        <v>Nord-ovest</v>
      </c>
      <c r="J944" s="1">
        <f>_xlfn.XLOOKUP(Comuni[[#This Row],[Regione]],Table_0[Regione],Table_0[Totale contagiati],,0)</f>
        <v>1792955</v>
      </c>
      <c r="K944" s="1">
        <f>_xlfn.XLOOKUP(Comuni[[#This Row],[Regione]],Table_0[Regione],Table_0[Guariti],,0)</f>
        <v>1725727</v>
      </c>
      <c r="L944" s="1">
        <f>_xlfn.XLOOKUP(Comuni[[#This Row],[Regione]],Table_0[Regione],Table_0[Deceduti],,0)</f>
        <v>13899</v>
      </c>
    </row>
    <row r="945" spans="1:12" x14ac:dyDescent="0.25">
      <c r="A945" s="1" t="s">
        <v>954</v>
      </c>
      <c r="B945" s="1" t="s">
        <v>8</v>
      </c>
      <c r="C945" s="1" t="s">
        <v>857</v>
      </c>
      <c r="D945">
        <v>291</v>
      </c>
      <c r="E945">
        <f>100*Comuni[[#This Row],[Popolazione2011]]/$D$7916</f>
        <v>5.077457840742132E-4</v>
      </c>
      <c r="F945">
        <f>100*Comuni[[#This Row],[Popolazione2011]]/(SUMIFS($D$2:$D$7916,$B$2:$B$7916,"Piemonte"))</f>
        <v>6.6683226716554578E-3</v>
      </c>
      <c r="G945" t="b">
        <f>IF(Comuni[[#This Row],[Popolazione2011]]&gt;300000,"MAGGIORE")</f>
        <v>0</v>
      </c>
      <c r="H945">
        <f>100*Comuni[[#This Row],[Popolazione2011]]/(SUMIFS($D$2:$D$7916,$B$2:$B$7916,"Piemonte"))</f>
        <v>6.6683226716554578E-3</v>
      </c>
      <c r="I945" s="1" t="str">
        <f>_xlfn.XLOOKUP(Comuni[[#This Row],[Regione]],Ripartizione_geografica[Regione],Ripartizione_geografica[Ripartizione geografica],,0)</f>
        <v>Nord-ovest</v>
      </c>
      <c r="J945" s="1">
        <f>_xlfn.XLOOKUP(Comuni[[#This Row],[Regione]],Table_0[Regione],Table_0[Totale contagiati],,0)</f>
        <v>1792955</v>
      </c>
      <c r="K945" s="1">
        <f>_xlfn.XLOOKUP(Comuni[[#This Row],[Regione]],Table_0[Regione],Table_0[Guariti],,0)</f>
        <v>1725727</v>
      </c>
      <c r="L945" s="1">
        <f>_xlfn.XLOOKUP(Comuni[[#This Row],[Regione]],Table_0[Regione],Table_0[Deceduti],,0)</f>
        <v>13899</v>
      </c>
    </row>
    <row r="946" spans="1:12" x14ac:dyDescent="0.25">
      <c r="A946" s="1" t="s">
        <v>955</v>
      </c>
      <c r="B946" s="1" t="s">
        <v>8</v>
      </c>
      <c r="C946" s="1" t="s">
        <v>857</v>
      </c>
      <c r="D946">
        <v>708</v>
      </c>
      <c r="E946">
        <f>100*Comuni[[#This Row],[Popolazione2011]]/$D$7916</f>
        <v>1.2353402581599415E-3</v>
      </c>
      <c r="F946">
        <f>100*Comuni[[#This Row],[Popolazione2011]]/(SUMIFS($D$2:$D$7916,$B$2:$B$7916,"Piemonte"))</f>
        <v>1.6223960314543175E-2</v>
      </c>
      <c r="G946" t="b">
        <f>IF(Comuni[[#This Row],[Popolazione2011]]&gt;300000,"MAGGIORE")</f>
        <v>0</v>
      </c>
      <c r="H946">
        <f>100*Comuni[[#This Row],[Popolazione2011]]/(SUMIFS($D$2:$D$7916,$B$2:$B$7916,"Piemonte"))</f>
        <v>1.6223960314543175E-2</v>
      </c>
      <c r="I946" s="1" t="str">
        <f>_xlfn.XLOOKUP(Comuni[[#This Row],[Regione]],Ripartizione_geografica[Regione],Ripartizione_geografica[Ripartizione geografica],,0)</f>
        <v>Nord-ovest</v>
      </c>
      <c r="J946" s="1">
        <f>_xlfn.XLOOKUP(Comuni[[#This Row],[Regione]],Table_0[Regione],Table_0[Totale contagiati],,0)</f>
        <v>1792955</v>
      </c>
      <c r="K946" s="1">
        <f>_xlfn.XLOOKUP(Comuni[[#This Row],[Regione]],Table_0[Regione],Table_0[Guariti],,0)</f>
        <v>1725727</v>
      </c>
      <c r="L946" s="1">
        <f>_xlfn.XLOOKUP(Comuni[[#This Row],[Regione]],Table_0[Regione],Table_0[Deceduti],,0)</f>
        <v>13899</v>
      </c>
    </row>
    <row r="947" spans="1:12" x14ac:dyDescent="0.25">
      <c r="A947" s="1" t="s">
        <v>956</v>
      </c>
      <c r="B947" s="1" t="s">
        <v>8</v>
      </c>
      <c r="C947" s="1" t="s">
        <v>857</v>
      </c>
      <c r="D947">
        <v>324</v>
      </c>
      <c r="E947">
        <f>100*Comuni[[#This Row],[Popolazione2011]]/$D$7916</f>
        <v>5.6532520288675285E-4</v>
      </c>
      <c r="F947">
        <f>100*Comuni[[#This Row],[Popolazione2011]]/(SUMIFS($D$2:$D$7916,$B$2:$B$7916,"Piemonte"))</f>
        <v>7.4245242117400977E-3</v>
      </c>
      <c r="G947" t="b">
        <f>IF(Comuni[[#This Row],[Popolazione2011]]&gt;300000,"MAGGIORE")</f>
        <v>0</v>
      </c>
      <c r="H947">
        <f>100*Comuni[[#This Row],[Popolazione2011]]/(SUMIFS($D$2:$D$7916,$B$2:$B$7916,"Piemonte"))</f>
        <v>7.4245242117400977E-3</v>
      </c>
      <c r="I947" s="1" t="str">
        <f>_xlfn.XLOOKUP(Comuni[[#This Row],[Regione]],Ripartizione_geografica[Regione],Ripartizione_geografica[Ripartizione geografica],,0)</f>
        <v>Nord-ovest</v>
      </c>
      <c r="J947" s="1">
        <f>_xlfn.XLOOKUP(Comuni[[#This Row],[Regione]],Table_0[Regione],Table_0[Totale contagiati],,0)</f>
        <v>1792955</v>
      </c>
      <c r="K947" s="1">
        <f>_xlfn.XLOOKUP(Comuni[[#This Row],[Regione]],Table_0[Regione],Table_0[Guariti],,0)</f>
        <v>1725727</v>
      </c>
      <c r="L947" s="1">
        <f>_xlfn.XLOOKUP(Comuni[[#This Row],[Regione]],Table_0[Regione],Table_0[Deceduti],,0)</f>
        <v>13899</v>
      </c>
    </row>
    <row r="948" spans="1:12" x14ac:dyDescent="0.25">
      <c r="A948" s="1" t="s">
        <v>957</v>
      </c>
      <c r="B948" s="1" t="s">
        <v>8</v>
      </c>
      <c r="C948" s="1" t="s">
        <v>857</v>
      </c>
      <c r="D948">
        <v>568</v>
      </c>
      <c r="E948">
        <f>100*Comuni[[#This Row],[Popolazione2011]]/$D$7916</f>
        <v>9.9106393592492473E-4</v>
      </c>
      <c r="F948">
        <f>100*Comuni[[#This Row],[Popolazione2011]]/(SUMIFS($D$2:$D$7916,$B$2:$B$7916,"Piemonte"))</f>
        <v>1.3015832568729555E-2</v>
      </c>
      <c r="G948" t="b">
        <f>IF(Comuni[[#This Row],[Popolazione2011]]&gt;300000,"MAGGIORE")</f>
        <v>0</v>
      </c>
      <c r="H948">
        <f>100*Comuni[[#This Row],[Popolazione2011]]/(SUMIFS($D$2:$D$7916,$B$2:$B$7916,"Piemonte"))</f>
        <v>1.3015832568729555E-2</v>
      </c>
      <c r="I948" s="1" t="str">
        <f>_xlfn.XLOOKUP(Comuni[[#This Row],[Regione]],Ripartizione_geografica[Regione],Ripartizione_geografica[Ripartizione geografica],,0)</f>
        <v>Nord-ovest</v>
      </c>
      <c r="J948" s="1">
        <f>_xlfn.XLOOKUP(Comuni[[#This Row],[Regione]],Table_0[Regione],Table_0[Totale contagiati],,0)</f>
        <v>1792955</v>
      </c>
      <c r="K948" s="1">
        <f>_xlfn.XLOOKUP(Comuni[[#This Row],[Regione]],Table_0[Regione],Table_0[Guariti],,0)</f>
        <v>1725727</v>
      </c>
      <c r="L948" s="1">
        <f>_xlfn.XLOOKUP(Comuni[[#This Row],[Regione]],Table_0[Regione],Table_0[Deceduti],,0)</f>
        <v>13899</v>
      </c>
    </row>
    <row r="949" spans="1:12" x14ac:dyDescent="0.25">
      <c r="A949" s="1" t="s">
        <v>958</v>
      </c>
      <c r="B949" s="1" t="s">
        <v>8</v>
      </c>
      <c r="C949" s="1" t="s">
        <v>857</v>
      </c>
      <c r="D949">
        <v>326</v>
      </c>
      <c r="E949">
        <f>100*Comuni[[#This Row],[Popolazione2011]]/$D$7916</f>
        <v>5.6881486463296739E-4</v>
      </c>
      <c r="F949">
        <f>100*Comuni[[#This Row],[Popolazione2011]]/(SUMIFS($D$2:$D$7916,$B$2:$B$7916,"Piemonte"))</f>
        <v>7.4703546081088638E-3</v>
      </c>
      <c r="G949" t="b">
        <f>IF(Comuni[[#This Row],[Popolazione2011]]&gt;300000,"MAGGIORE")</f>
        <v>0</v>
      </c>
      <c r="H949">
        <f>100*Comuni[[#This Row],[Popolazione2011]]/(SUMIFS($D$2:$D$7916,$B$2:$B$7916,"Piemonte"))</f>
        <v>7.4703546081088638E-3</v>
      </c>
      <c r="I949" s="1" t="str">
        <f>_xlfn.XLOOKUP(Comuni[[#This Row],[Regione]],Ripartizione_geografica[Regione],Ripartizione_geografica[Ripartizione geografica],,0)</f>
        <v>Nord-ovest</v>
      </c>
      <c r="J949" s="1">
        <f>_xlfn.XLOOKUP(Comuni[[#This Row],[Regione]],Table_0[Regione],Table_0[Totale contagiati],,0)</f>
        <v>1792955</v>
      </c>
      <c r="K949" s="1">
        <f>_xlfn.XLOOKUP(Comuni[[#This Row],[Regione]],Table_0[Regione],Table_0[Guariti],,0)</f>
        <v>1725727</v>
      </c>
      <c r="L949" s="1">
        <f>_xlfn.XLOOKUP(Comuni[[#This Row],[Regione]],Table_0[Regione],Table_0[Deceduti],,0)</f>
        <v>13899</v>
      </c>
    </row>
    <row r="950" spans="1:12" x14ac:dyDescent="0.25">
      <c r="A950" s="1" t="s">
        <v>959</v>
      </c>
      <c r="B950" s="1" t="s">
        <v>8</v>
      </c>
      <c r="C950" s="1" t="s">
        <v>857</v>
      </c>
      <c r="D950">
        <v>341</v>
      </c>
      <c r="E950">
        <f>100*Comuni[[#This Row],[Popolazione2011]]/$D$7916</f>
        <v>5.9498732772957639E-4</v>
      </c>
      <c r="F950">
        <f>100*Comuni[[#This Row],[Popolazione2011]]/(SUMIFS($D$2:$D$7916,$B$2:$B$7916,"Piemonte"))</f>
        <v>7.8140825808746088E-3</v>
      </c>
      <c r="G950" t="b">
        <f>IF(Comuni[[#This Row],[Popolazione2011]]&gt;300000,"MAGGIORE")</f>
        <v>0</v>
      </c>
      <c r="H950">
        <f>100*Comuni[[#This Row],[Popolazione2011]]/(SUMIFS($D$2:$D$7916,$B$2:$B$7916,"Piemonte"))</f>
        <v>7.8140825808746088E-3</v>
      </c>
      <c r="I950" s="1" t="str">
        <f>_xlfn.XLOOKUP(Comuni[[#This Row],[Regione]],Ripartizione_geografica[Regione],Ripartizione_geografica[Ripartizione geografica],,0)</f>
        <v>Nord-ovest</v>
      </c>
      <c r="J950" s="1">
        <f>_xlfn.XLOOKUP(Comuni[[#This Row],[Regione]],Table_0[Regione],Table_0[Totale contagiati],,0)</f>
        <v>1792955</v>
      </c>
      <c r="K950" s="1">
        <f>_xlfn.XLOOKUP(Comuni[[#This Row],[Regione]],Table_0[Regione],Table_0[Guariti],,0)</f>
        <v>1725727</v>
      </c>
      <c r="L950" s="1">
        <f>_xlfn.XLOOKUP(Comuni[[#This Row],[Regione]],Table_0[Regione],Table_0[Deceduti],,0)</f>
        <v>13899</v>
      </c>
    </row>
    <row r="951" spans="1:12" x14ac:dyDescent="0.25">
      <c r="A951" s="1" t="s">
        <v>960</v>
      </c>
      <c r="B951" s="1" t="s">
        <v>8</v>
      </c>
      <c r="C951" s="1" t="s">
        <v>857</v>
      </c>
      <c r="D951">
        <v>1511</v>
      </c>
      <c r="E951">
        <f>100*Comuni[[#This Row],[Popolazione2011]]/$D$7916</f>
        <v>2.636439449265073E-3</v>
      </c>
      <c r="F951">
        <f>100*Comuni[[#This Row],[Popolazione2011]]/(SUMIFS($D$2:$D$7916,$B$2:$B$7916,"Piemonte"))</f>
        <v>3.462486445660274E-2</v>
      </c>
      <c r="G951" t="b">
        <f>IF(Comuni[[#This Row],[Popolazione2011]]&gt;300000,"MAGGIORE")</f>
        <v>0</v>
      </c>
      <c r="H951">
        <f>100*Comuni[[#This Row],[Popolazione2011]]/(SUMIFS($D$2:$D$7916,$B$2:$B$7916,"Piemonte"))</f>
        <v>3.462486445660274E-2</v>
      </c>
      <c r="I951" s="1" t="str">
        <f>_xlfn.XLOOKUP(Comuni[[#This Row],[Regione]],Ripartizione_geografica[Regione],Ripartizione_geografica[Ripartizione geografica],,0)</f>
        <v>Nord-ovest</v>
      </c>
      <c r="J951" s="1">
        <f>_xlfn.XLOOKUP(Comuni[[#This Row],[Regione]],Table_0[Regione],Table_0[Totale contagiati],,0)</f>
        <v>1792955</v>
      </c>
      <c r="K951" s="1">
        <f>_xlfn.XLOOKUP(Comuni[[#This Row],[Regione]],Table_0[Regione],Table_0[Guariti],,0)</f>
        <v>1725727</v>
      </c>
      <c r="L951" s="1">
        <f>_xlfn.XLOOKUP(Comuni[[#This Row],[Regione]],Table_0[Regione],Table_0[Deceduti],,0)</f>
        <v>13899</v>
      </c>
    </row>
    <row r="952" spans="1:12" x14ac:dyDescent="0.25">
      <c r="A952" s="1" t="s">
        <v>961</v>
      </c>
      <c r="B952" s="1" t="s">
        <v>8</v>
      </c>
      <c r="C952" s="1" t="s">
        <v>857</v>
      </c>
      <c r="D952">
        <v>408</v>
      </c>
      <c r="E952">
        <f>100*Comuni[[#This Row],[Popolazione2011]]/$D$7916</f>
        <v>7.118909962277629E-4</v>
      </c>
      <c r="F952">
        <f>100*Comuni[[#This Row],[Popolazione2011]]/(SUMIFS($D$2:$D$7916,$B$2:$B$7916,"Piemonte"))</f>
        <v>9.3494008592282709E-3</v>
      </c>
      <c r="G952" t="b">
        <f>IF(Comuni[[#This Row],[Popolazione2011]]&gt;300000,"MAGGIORE")</f>
        <v>0</v>
      </c>
      <c r="H952">
        <f>100*Comuni[[#This Row],[Popolazione2011]]/(SUMIFS($D$2:$D$7916,$B$2:$B$7916,"Piemonte"))</f>
        <v>9.3494008592282709E-3</v>
      </c>
      <c r="I952" s="1" t="str">
        <f>_xlfn.XLOOKUP(Comuni[[#This Row],[Regione]],Ripartizione_geografica[Regione],Ripartizione_geografica[Ripartizione geografica],,0)</f>
        <v>Nord-ovest</v>
      </c>
      <c r="J952" s="1">
        <f>_xlfn.XLOOKUP(Comuni[[#This Row],[Regione]],Table_0[Regione],Table_0[Totale contagiati],,0)</f>
        <v>1792955</v>
      </c>
      <c r="K952" s="1">
        <f>_xlfn.XLOOKUP(Comuni[[#This Row],[Regione]],Table_0[Regione],Table_0[Guariti],,0)</f>
        <v>1725727</v>
      </c>
      <c r="L952" s="1">
        <f>_xlfn.XLOOKUP(Comuni[[#This Row],[Regione]],Table_0[Regione],Table_0[Deceduti],,0)</f>
        <v>13899</v>
      </c>
    </row>
    <row r="953" spans="1:12" x14ac:dyDescent="0.25">
      <c r="A953" s="1" t="s">
        <v>962</v>
      </c>
      <c r="B953" s="1" t="s">
        <v>8</v>
      </c>
      <c r="C953" s="1" t="s">
        <v>857</v>
      </c>
      <c r="D953">
        <v>726</v>
      </c>
      <c r="E953">
        <f>100*Comuni[[#This Row],[Popolazione2011]]/$D$7916</f>
        <v>1.2667472138758722E-3</v>
      </c>
      <c r="F953">
        <f>100*Comuni[[#This Row],[Popolazione2011]]/(SUMIFS($D$2:$D$7916,$B$2:$B$7916,"Piemonte"))</f>
        <v>1.6636433881862072E-2</v>
      </c>
      <c r="G953" t="b">
        <f>IF(Comuni[[#This Row],[Popolazione2011]]&gt;300000,"MAGGIORE")</f>
        <v>0</v>
      </c>
      <c r="H953">
        <f>100*Comuni[[#This Row],[Popolazione2011]]/(SUMIFS($D$2:$D$7916,$B$2:$B$7916,"Piemonte"))</f>
        <v>1.6636433881862072E-2</v>
      </c>
      <c r="I953" s="1" t="str">
        <f>_xlfn.XLOOKUP(Comuni[[#This Row],[Regione]],Ripartizione_geografica[Regione],Ripartizione_geografica[Ripartizione geografica],,0)</f>
        <v>Nord-ovest</v>
      </c>
      <c r="J953" s="1">
        <f>_xlfn.XLOOKUP(Comuni[[#This Row],[Regione]],Table_0[Regione],Table_0[Totale contagiati],,0)</f>
        <v>1792955</v>
      </c>
      <c r="K953" s="1">
        <f>_xlfn.XLOOKUP(Comuni[[#This Row],[Regione]],Table_0[Regione],Table_0[Guariti],,0)</f>
        <v>1725727</v>
      </c>
      <c r="L953" s="1">
        <f>_xlfn.XLOOKUP(Comuni[[#This Row],[Regione]],Table_0[Regione],Table_0[Deceduti],,0)</f>
        <v>13899</v>
      </c>
    </row>
    <row r="954" spans="1:12" x14ac:dyDescent="0.25">
      <c r="A954" s="1" t="s">
        <v>963</v>
      </c>
      <c r="B954" s="1" t="s">
        <v>8</v>
      </c>
      <c r="C954" s="1" t="s">
        <v>857</v>
      </c>
      <c r="D954">
        <v>712</v>
      </c>
      <c r="E954">
        <f>100*Comuni[[#This Row],[Popolazione2011]]/$D$7916</f>
        <v>1.2423195816523706E-3</v>
      </c>
      <c r="F954">
        <f>100*Comuni[[#This Row],[Popolazione2011]]/(SUMIFS($D$2:$D$7916,$B$2:$B$7916,"Piemonte"))</f>
        <v>1.6315621107280708E-2</v>
      </c>
      <c r="G954" t="b">
        <f>IF(Comuni[[#This Row],[Popolazione2011]]&gt;300000,"MAGGIORE")</f>
        <v>0</v>
      </c>
      <c r="H954">
        <f>100*Comuni[[#This Row],[Popolazione2011]]/(SUMIFS($D$2:$D$7916,$B$2:$B$7916,"Piemonte"))</f>
        <v>1.6315621107280708E-2</v>
      </c>
      <c r="I954" s="1" t="str">
        <f>_xlfn.XLOOKUP(Comuni[[#This Row],[Regione]],Ripartizione_geografica[Regione],Ripartizione_geografica[Ripartizione geografica],,0)</f>
        <v>Nord-ovest</v>
      </c>
      <c r="J954" s="1">
        <f>_xlfn.XLOOKUP(Comuni[[#This Row],[Regione]],Table_0[Regione],Table_0[Totale contagiati],,0)</f>
        <v>1792955</v>
      </c>
      <c r="K954" s="1">
        <f>_xlfn.XLOOKUP(Comuni[[#This Row],[Regione]],Table_0[Regione],Table_0[Guariti],,0)</f>
        <v>1725727</v>
      </c>
      <c r="L954" s="1">
        <f>_xlfn.XLOOKUP(Comuni[[#This Row],[Regione]],Table_0[Regione],Table_0[Deceduti],,0)</f>
        <v>13899</v>
      </c>
    </row>
    <row r="955" spans="1:12" x14ac:dyDescent="0.25">
      <c r="A955" s="1" t="s">
        <v>964</v>
      </c>
      <c r="B955" s="1" t="s">
        <v>8</v>
      </c>
      <c r="C955" s="1" t="s">
        <v>857</v>
      </c>
      <c r="D955">
        <v>1450</v>
      </c>
      <c r="E955">
        <f>100*Comuni[[#This Row],[Popolazione2011]]/$D$7916</f>
        <v>2.53000476600553E-3</v>
      </c>
      <c r="F955">
        <f>100*Comuni[[#This Row],[Popolazione2011]]/(SUMIFS($D$2:$D$7916,$B$2:$B$7916,"Piemonte"))</f>
        <v>3.3227037367355376E-2</v>
      </c>
      <c r="G955" t="b">
        <f>IF(Comuni[[#This Row],[Popolazione2011]]&gt;300000,"MAGGIORE")</f>
        <v>0</v>
      </c>
      <c r="H955">
        <f>100*Comuni[[#This Row],[Popolazione2011]]/(SUMIFS($D$2:$D$7916,$B$2:$B$7916,"Piemonte"))</f>
        <v>3.3227037367355376E-2</v>
      </c>
      <c r="I955" s="1" t="str">
        <f>_xlfn.XLOOKUP(Comuni[[#This Row],[Regione]],Ripartizione_geografica[Regione],Ripartizione_geografica[Ripartizione geografica],,0)</f>
        <v>Nord-ovest</v>
      </c>
      <c r="J955" s="1">
        <f>_xlfn.XLOOKUP(Comuni[[#This Row],[Regione]],Table_0[Regione],Table_0[Totale contagiati],,0)</f>
        <v>1792955</v>
      </c>
      <c r="K955" s="1">
        <f>_xlfn.XLOOKUP(Comuni[[#This Row],[Regione]],Table_0[Regione],Table_0[Guariti],,0)</f>
        <v>1725727</v>
      </c>
      <c r="L955" s="1">
        <f>_xlfn.XLOOKUP(Comuni[[#This Row],[Regione]],Table_0[Regione],Table_0[Deceduti],,0)</f>
        <v>13899</v>
      </c>
    </row>
    <row r="956" spans="1:12" x14ac:dyDescent="0.25">
      <c r="A956" s="1" t="s">
        <v>965</v>
      </c>
      <c r="B956" s="1" t="s">
        <v>8</v>
      </c>
      <c r="C956" s="1" t="s">
        <v>857</v>
      </c>
      <c r="D956">
        <v>27682</v>
      </c>
      <c r="E956">
        <f>100*Comuni[[#This Row],[Popolazione2011]]/$D$7916</f>
        <v>4.8300408229355225E-2</v>
      </c>
      <c r="F956">
        <f>100*Comuni[[#This Row],[Popolazione2011]]/(SUMIFS($D$2:$D$7916,$B$2:$B$7916,"Piemonte"))</f>
        <v>0.63433851614009074</v>
      </c>
      <c r="G956" t="b">
        <f>IF(Comuni[[#This Row],[Popolazione2011]]&gt;300000,"MAGGIORE")</f>
        <v>0</v>
      </c>
      <c r="H956">
        <f>100*Comuni[[#This Row],[Popolazione2011]]/(SUMIFS($D$2:$D$7916,$B$2:$B$7916,"Piemonte"))</f>
        <v>0.63433851614009074</v>
      </c>
      <c r="I956" s="1" t="str">
        <f>_xlfn.XLOOKUP(Comuni[[#This Row],[Regione]],Ripartizione_geografica[Regione],Ripartizione_geografica[Ripartizione geografica],,0)</f>
        <v>Nord-ovest</v>
      </c>
      <c r="J956" s="1">
        <f>_xlfn.XLOOKUP(Comuni[[#This Row],[Regione]],Table_0[Regione],Table_0[Totale contagiati],,0)</f>
        <v>1792955</v>
      </c>
      <c r="K956" s="1">
        <f>_xlfn.XLOOKUP(Comuni[[#This Row],[Regione]],Table_0[Regione],Table_0[Guariti],,0)</f>
        <v>1725727</v>
      </c>
      <c r="L956" s="1">
        <f>_xlfn.XLOOKUP(Comuni[[#This Row],[Regione]],Table_0[Regione],Table_0[Deceduti],,0)</f>
        <v>13899</v>
      </c>
    </row>
    <row r="957" spans="1:12" x14ac:dyDescent="0.25">
      <c r="A957" s="1" t="s">
        <v>966</v>
      </c>
      <c r="B957" s="1" t="s">
        <v>8</v>
      </c>
      <c r="C957" s="1" t="s">
        <v>857</v>
      </c>
      <c r="D957">
        <v>1367</v>
      </c>
      <c r="E957">
        <f>100*Comuni[[#This Row],[Popolazione2011]]/$D$7916</f>
        <v>2.385183803537627E-3</v>
      </c>
      <c r="F957">
        <f>100*Comuni[[#This Row],[Popolazione2011]]/(SUMIFS($D$2:$D$7916,$B$2:$B$7916,"Piemonte"))</f>
        <v>3.1325075918051587E-2</v>
      </c>
      <c r="G957" t="b">
        <f>IF(Comuni[[#This Row],[Popolazione2011]]&gt;300000,"MAGGIORE")</f>
        <v>0</v>
      </c>
      <c r="H957">
        <f>100*Comuni[[#This Row],[Popolazione2011]]/(SUMIFS($D$2:$D$7916,$B$2:$B$7916,"Piemonte"))</f>
        <v>3.1325075918051587E-2</v>
      </c>
      <c r="I957" s="1" t="str">
        <f>_xlfn.XLOOKUP(Comuni[[#This Row],[Regione]],Ripartizione_geografica[Regione],Ripartizione_geografica[Ripartizione geografica],,0)</f>
        <v>Nord-ovest</v>
      </c>
      <c r="J957" s="1">
        <f>_xlfn.XLOOKUP(Comuni[[#This Row],[Regione]],Table_0[Regione],Table_0[Totale contagiati],,0)</f>
        <v>1792955</v>
      </c>
      <c r="K957" s="1">
        <f>_xlfn.XLOOKUP(Comuni[[#This Row],[Regione]],Table_0[Regione],Table_0[Guariti],,0)</f>
        <v>1725727</v>
      </c>
      <c r="L957" s="1">
        <f>_xlfn.XLOOKUP(Comuni[[#This Row],[Regione]],Table_0[Regione],Table_0[Deceduti],,0)</f>
        <v>13899</v>
      </c>
    </row>
    <row r="958" spans="1:12" x14ac:dyDescent="0.25">
      <c r="A958" s="1" t="s">
        <v>967</v>
      </c>
      <c r="B958" s="1" t="s">
        <v>8</v>
      </c>
      <c r="C958" s="1" t="s">
        <v>857</v>
      </c>
      <c r="D958">
        <v>487</v>
      </c>
      <c r="E958">
        <f>100*Comuni[[#This Row],[Popolazione2011]]/$D$7916</f>
        <v>8.4973263520323654E-4</v>
      </c>
      <c r="F958">
        <f>100*Comuni[[#This Row],[Popolazione2011]]/(SUMIFS($D$2:$D$7916,$B$2:$B$7916,"Piemonte"))</f>
        <v>1.115970151579453E-2</v>
      </c>
      <c r="G958" t="b">
        <f>IF(Comuni[[#This Row],[Popolazione2011]]&gt;300000,"MAGGIORE")</f>
        <v>0</v>
      </c>
      <c r="H958">
        <f>100*Comuni[[#This Row],[Popolazione2011]]/(SUMIFS($D$2:$D$7916,$B$2:$B$7916,"Piemonte"))</f>
        <v>1.115970151579453E-2</v>
      </c>
      <c r="I958" s="1" t="str">
        <f>_xlfn.XLOOKUP(Comuni[[#This Row],[Regione]],Ripartizione_geografica[Regione],Ripartizione_geografica[Ripartizione geografica],,0)</f>
        <v>Nord-ovest</v>
      </c>
      <c r="J958" s="1">
        <f>_xlfn.XLOOKUP(Comuni[[#This Row],[Regione]],Table_0[Regione],Table_0[Totale contagiati],,0)</f>
        <v>1792955</v>
      </c>
      <c r="K958" s="1">
        <f>_xlfn.XLOOKUP(Comuni[[#This Row],[Regione]],Table_0[Regione],Table_0[Guariti],,0)</f>
        <v>1725727</v>
      </c>
      <c r="L958" s="1">
        <f>_xlfn.XLOOKUP(Comuni[[#This Row],[Regione]],Table_0[Regione],Table_0[Deceduti],,0)</f>
        <v>13899</v>
      </c>
    </row>
    <row r="959" spans="1:12" x14ac:dyDescent="0.25">
      <c r="A959" s="1" t="s">
        <v>968</v>
      </c>
      <c r="B959" s="1" t="s">
        <v>8</v>
      </c>
      <c r="C959" s="1" t="s">
        <v>857</v>
      </c>
      <c r="D959">
        <v>270</v>
      </c>
      <c r="E959">
        <f>100*Comuni[[#This Row],[Popolazione2011]]/$D$7916</f>
        <v>4.7110433573896074E-4</v>
      </c>
      <c r="F959">
        <f>100*Comuni[[#This Row],[Popolazione2011]]/(SUMIFS($D$2:$D$7916,$B$2:$B$7916,"Piemonte"))</f>
        <v>6.1871035097834145E-3</v>
      </c>
      <c r="G959" t="b">
        <f>IF(Comuni[[#This Row],[Popolazione2011]]&gt;300000,"MAGGIORE")</f>
        <v>0</v>
      </c>
      <c r="H959">
        <f>100*Comuni[[#This Row],[Popolazione2011]]/(SUMIFS($D$2:$D$7916,$B$2:$B$7916,"Piemonte"))</f>
        <v>6.1871035097834145E-3</v>
      </c>
      <c r="I959" s="1" t="str">
        <f>_xlfn.XLOOKUP(Comuni[[#This Row],[Regione]],Ripartizione_geografica[Regione],Ripartizione_geografica[Ripartizione geografica],,0)</f>
        <v>Nord-ovest</v>
      </c>
      <c r="J959" s="1">
        <f>_xlfn.XLOOKUP(Comuni[[#This Row],[Regione]],Table_0[Regione],Table_0[Totale contagiati],,0)</f>
        <v>1792955</v>
      </c>
      <c r="K959" s="1">
        <f>_xlfn.XLOOKUP(Comuni[[#This Row],[Regione]],Table_0[Regione],Table_0[Guariti],,0)</f>
        <v>1725727</v>
      </c>
      <c r="L959" s="1">
        <f>_xlfn.XLOOKUP(Comuni[[#This Row],[Regione]],Table_0[Regione],Table_0[Deceduti],,0)</f>
        <v>13899</v>
      </c>
    </row>
    <row r="960" spans="1:12" x14ac:dyDescent="0.25">
      <c r="A960" s="1" t="s">
        <v>969</v>
      </c>
      <c r="B960" s="1" t="s">
        <v>8</v>
      </c>
      <c r="C960" s="1" t="s">
        <v>857</v>
      </c>
      <c r="D960">
        <v>123</v>
      </c>
      <c r="E960">
        <f>100*Comuni[[#This Row],[Popolazione2011]]/$D$7916</f>
        <v>2.1461419739219324E-4</v>
      </c>
      <c r="F960">
        <f>100*Comuni[[#This Row],[Popolazione2011]]/(SUMIFS($D$2:$D$7916,$B$2:$B$7916,"Piemonte"))</f>
        <v>2.818569376679111E-3</v>
      </c>
      <c r="G960" t="b">
        <f>IF(Comuni[[#This Row],[Popolazione2011]]&gt;300000,"MAGGIORE")</f>
        <v>0</v>
      </c>
      <c r="H960">
        <f>100*Comuni[[#This Row],[Popolazione2011]]/(SUMIFS($D$2:$D$7916,$B$2:$B$7916,"Piemonte"))</f>
        <v>2.818569376679111E-3</v>
      </c>
      <c r="I960" s="1" t="str">
        <f>_xlfn.XLOOKUP(Comuni[[#This Row],[Regione]],Ripartizione_geografica[Regione],Ripartizione_geografica[Ripartizione geografica],,0)</f>
        <v>Nord-ovest</v>
      </c>
      <c r="J960" s="1">
        <f>_xlfn.XLOOKUP(Comuni[[#This Row],[Regione]],Table_0[Regione],Table_0[Totale contagiati],,0)</f>
        <v>1792955</v>
      </c>
      <c r="K960" s="1">
        <f>_xlfn.XLOOKUP(Comuni[[#This Row],[Regione]],Table_0[Regione],Table_0[Guariti],,0)</f>
        <v>1725727</v>
      </c>
      <c r="L960" s="1">
        <f>_xlfn.XLOOKUP(Comuni[[#This Row],[Regione]],Table_0[Regione],Table_0[Deceduti],,0)</f>
        <v>13899</v>
      </c>
    </row>
    <row r="961" spans="1:12" x14ac:dyDescent="0.25">
      <c r="A961" s="1" t="s">
        <v>970</v>
      </c>
      <c r="B961" s="1" t="s">
        <v>8</v>
      </c>
      <c r="C961" s="1" t="s">
        <v>857</v>
      </c>
      <c r="D961">
        <v>406</v>
      </c>
      <c r="E961">
        <f>100*Comuni[[#This Row],[Popolazione2011]]/$D$7916</f>
        <v>7.0840133448154836E-4</v>
      </c>
      <c r="F961">
        <f>100*Comuni[[#This Row],[Popolazione2011]]/(SUMIFS($D$2:$D$7916,$B$2:$B$7916,"Piemonte"))</f>
        <v>9.3035704628595048E-3</v>
      </c>
      <c r="G961" t="b">
        <f>IF(Comuni[[#This Row],[Popolazione2011]]&gt;300000,"MAGGIORE")</f>
        <v>0</v>
      </c>
      <c r="H961">
        <f>100*Comuni[[#This Row],[Popolazione2011]]/(SUMIFS($D$2:$D$7916,$B$2:$B$7916,"Piemonte"))</f>
        <v>9.3035704628595048E-3</v>
      </c>
      <c r="I961" s="1" t="str">
        <f>_xlfn.XLOOKUP(Comuni[[#This Row],[Regione]],Ripartizione_geografica[Regione],Ripartizione_geografica[Ripartizione geografica],,0)</f>
        <v>Nord-ovest</v>
      </c>
      <c r="J961" s="1">
        <f>_xlfn.XLOOKUP(Comuni[[#This Row],[Regione]],Table_0[Regione],Table_0[Totale contagiati],,0)</f>
        <v>1792955</v>
      </c>
      <c r="K961" s="1">
        <f>_xlfn.XLOOKUP(Comuni[[#This Row],[Regione]],Table_0[Regione],Table_0[Guariti],,0)</f>
        <v>1725727</v>
      </c>
      <c r="L961" s="1">
        <f>_xlfn.XLOOKUP(Comuni[[#This Row],[Regione]],Table_0[Regione],Table_0[Deceduti],,0)</f>
        <v>13899</v>
      </c>
    </row>
    <row r="962" spans="1:12" x14ac:dyDescent="0.25">
      <c r="A962" s="1" t="s">
        <v>971</v>
      </c>
      <c r="B962" s="1" t="s">
        <v>8</v>
      </c>
      <c r="C962" s="1" t="s">
        <v>857</v>
      </c>
      <c r="D962">
        <v>672</v>
      </c>
      <c r="E962">
        <f>100*Comuni[[#This Row],[Popolazione2011]]/$D$7916</f>
        <v>1.17252634672808E-3</v>
      </c>
      <c r="F962">
        <f>100*Comuni[[#This Row],[Popolazione2011]]/(SUMIFS($D$2:$D$7916,$B$2:$B$7916,"Piemonte"))</f>
        <v>1.5399013179905387E-2</v>
      </c>
      <c r="G962" t="b">
        <f>IF(Comuni[[#This Row],[Popolazione2011]]&gt;300000,"MAGGIORE")</f>
        <v>0</v>
      </c>
      <c r="H962">
        <f>100*Comuni[[#This Row],[Popolazione2011]]/(SUMIFS($D$2:$D$7916,$B$2:$B$7916,"Piemonte"))</f>
        <v>1.5399013179905387E-2</v>
      </c>
      <c r="I962" s="1" t="str">
        <f>_xlfn.XLOOKUP(Comuni[[#This Row],[Regione]],Ripartizione_geografica[Regione],Ripartizione_geografica[Ripartizione geografica],,0)</f>
        <v>Nord-ovest</v>
      </c>
      <c r="J962" s="1">
        <f>_xlfn.XLOOKUP(Comuni[[#This Row],[Regione]],Table_0[Regione],Table_0[Totale contagiati],,0)</f>
        <v>1792955</v>
      </c>
      <c r="K962" s="1">
        <f>_xlfn.XLOOKUP(Comuni[[#This Row],[Regione]],Table_0[Regione],Table_0[Guariti],,0)</f>
        <v>1725727</v>
      </c>
      <c r="L962" s="1">
        <f>_xlfn.XLOOKUP(Comuni[[#This Row],[Regione]],Table_0[Regione],Table_0[Deceduti],,0)</f>
        <v>13899</v>
      </c>
    </row>
    <row r="963" spans="1:12" x14ac:dyDescent="0.25">
      <c r="A963" s="1" t="s">
        <v>972</v>
      </c>
      <c r="B963" s="1" t="s">
        <v>8</v>
      </c>
      <c r="C963" s="1" t="s">
        <v>857</v>
      </c>
      <c r="D963">
        <v>11685</v>
      </c>
      <c r="E963">
        <f>100*Comuni[[#This Row],[Popolazione2011]]/$D$7916</f>
        <v>2.0388348752258357E-2</v>
      </c>
      <c r="F963">
        <f>100*Comuni[[#This Row],[Popolazione2011]]/(SUMIFS($D$2:$D$7916,$B$2:$B$7916,"Piemonte"))</f>
        <v>0.26776409078451557</v>
      </c>
      <c r="G963" t="b">
        <f>IF(Comuni[[#This Row],[Popolazione2011]]&gt;300000,"MAGGIORE")</f>
        <v>0</v>
      </c>
      <c r="H963">
        <f>100*Comuni[[#This Row],[Popolazione2011]]/(SUMIFS($D$2:$D$7916,$B$2:$B$7916,"Piemonte"))</f>
        <v>0.26776409078451557</v>
      </c>
      <c r="I963" s="1" t="str">
        <f>_xlfn.XLOOKUP(Comuni[[#This Row],[Regione]],Ripartizione_geografica[Regione],Ripartizione_geografica[Ripartizione geografica],,0)</f>
        <v>Nord-ovest</v>
      </c>
      <c r="J963" s="1">
        <f>_xlfn.XLOOKUP(Comuni[[#This Row],[Regione]],Table_0[Regione],Table_0[Totale contagiati],,0)</f>
        <v>1792955</v>
      </c>
      <c r="K963" s="1">
        <f>_xlfn.XLOOKUP(Comuni[[#This Row],[Regione]],Table_0[Regione],Table_0[Guariti],,0)</f>
        <v>1725727</v>
      </c>
      <c r="L963" s="1">
        <f>_xlfn.XLOOKUP(Comuni[[#This Row],[Regione]],Table_0[Regione],Table_0[Deceduti],,0)</f>
        <v>13899</v>
      </c>
    </row>
    <row r="964" spans="1:12" x14ac:dyDescent="0.25">
      <c r="A964" s="1" t="s">
        <v>973</v>
      </c>
      <c r="B964" s="1" t="s">
        <v>8</v>
      </c>
      <c r="C964" s="1" t="s">
        <v>857</v>
      </c>
      <c r="D964">
        <v>1319</v>
      </c>
      <c r="E964">
        <f>100*Comuni[[#This Row],[Popolazione2011]]/$D$7916</f>
        <v>2.3014319216284784E-3</v>
      </c>
      <c r="F964">
        <f>100*Comuni[[#This Row],[Popolazione2011]]/(SUMIFS($D$2:$D$7916,$B$2:$B$7916,"Piemonte"))</f>
        <v>3.02251464052012E-2</v>
      </c>
      <c r="G964" t="b">
        <f>IF(Comuni[[#This Row],[Popolazione2011]]&gt;300000,"MAGGIORE")</f>
        <v>0</v>
      </c>
      <c r="H964">
        <f>100*Comuni[[#This Row],[Popolazione2011]]/(SUMIFS($D$2:$D$7916,$B$2:$B$7916,"Piemonte"))</f>
        <v>3.02251464052012E-2</v>
      </c>
      <c r="I964" s="1" t="str">
        <f>_xlfn.XLOOKUP(Comuni[[#This Row],[Regione]],Ripartizione_geografica[Regione],Ripartizione_geografica[Ripartizione geografica],,0)</f>
        <v>Nord-ovest</v>
      </c>
      <c r="J964" s="1">
        <f>_xlfn.XLOOKUP(Comuni[[#This Row],[Regione]],Table_0[Regione],Table_0[Totale contagiati],,0)</f>
        <v>1792955</v>
      </c>
      <c r="K964" s="1">
        <f>_xlfn.XLOOKUP(Comuni[[#This Row],[Regione]],Table_0[Regione],Table_0[Guariti],,0)</f>
        <v>1725727</v>
      </c>
      <c r="L964" s="1">
        <f>_xlfn.XLOOKUP(Comuni[[#This Row],[Regione]],Table_0[Regione],Table_0[Deceduti],,0)</f>
        <v>13899</v>
      </c>
    </row>
    <row r="965" spans="1:12" x14ac:dyDescent="0.25">
      <c r="A965" s="1" t="s">
        <v>974</v>
      </c>
      <c r="B965" s="1" t="s">
        <v>8</v>
      </c>
      <c r="C965" s="1" t="s">
        <v>857</v>
      </c>
      <c r="D965">
        <v>1506</v>
      </c>
      <c r="E965">
        <f>100*Comuni[[#This Row],[Popolazione2011]]/$D$7916</f>
        <v>2.6277152948995367E-3</v>
      </c>
      <c r="F965">
        <f>100*Comuni[[#This Row],[Popolazione2011]]/(SUMIFS($D$2:$D$7916,$B$2:$B$7916,"Piemonte"))</f>
        <v>3.4510288465680827E-2</v>
      </c>
      <c r="G965" t="b">
        <f>IF(Comuni[[#This Row],[Popolazione2011]]&gt;300000,"MAGGIORE")</f>
        <v>0</v>
      </c>
      <c r="H965">
        <f>100*Comuni[[#This Row],[Popolazione2011]]/(SUMIFS($D$2:$D$7916,$B$2:$B$7916,"Piemonte"))</f>
        <v>3.4510288465680827E-2</v>
      </c>
      <c r="I965" s="1" t="str">
        <f>_xlfn.XLOOKUP(Comuni[[#This Row],[Regione]],Ripartizione_geografica[Regione],Ripartizione_geografica[Ripartizione geografica],,0)</f>
        <v>Nord-ovest</v>
      </c>
      <c r="J965" s="1">
        <f>_xlfn.XLOOKUP(Comuni[[#This Row],[Regione]],Table_0[Regione],Table_0[Totale contagiati],,0)</f>
        <v>1792955</v>
      </c>
      <c r="K965" s="1">
        <f>_xlfn.XLOOKUP(Comuni[[#This Row],[Regione]],Table_0[Regione],Table_0[Guariti],,0)</f>
        <v>1725727</v>
      </c>
      <c r="L965" s="1">
        <f>_xlfn.XLOOKUP(Comuni[[#This Row],[Regione]],Table_0[Regione],Table_0[Deceduti],,0)</f>
        <v>13899</v>
      </c>
    </row>
    <row r="966" spans="1:12" x14ac:dyDescent="0.25">
      <c r="A966" s="1" t="s">
        <v>975</v>
      </c>
      <c r="B966" s="1" t="s">
        <v>8</v>
      </c>
      <c r="C966" s="1" t="s">
        <v>857</v>
      </c>
      <c r="D966">
        <v>231</v>
      </c>
      <c r="E966">
        <f>100*Comuni[[#This Row],[Popolazione2011]]/$D$7916</f>
        <v>4.0305593168777753E-4</v>
      </c>
      <c r="F966">
        <f>100*Comuni[[#This Row],[Popolazione2011]]/(SUMIFS($D$2:$D$7916,$B$2:$B$7916,"Piemonte"))</f>
        <v>5.2934107805924771E-3</v>
      </c>
      <c r="G966" t="b">
        <f>IF(Comuni[[#This Row],[Popolazione2011]]&gt;300000,"MAGGIORE")</f>
        <v>0</v>
      </c>
      <c r="H966">
        <f>100*Comuni[[#This Row],[Popolazione2011]]/(SUMIFS($D$2:$D$7916,$B$2:$B$7916,"Piemonte"))</f>
        <v>5.2934107805924771E-3</v>
      </c>
      <c r="I966" s="1" t="str">
        <f>_xlfn.XLOOKUP(Comuni[[#This Row],[Regione]],Ripartizione_geografica[Regione],Ripartizione_geografica[Ripartizione geografica],,0)</f>
        <v>Nord-ovest</v>
      </c>
      <c r="J966" s="1">
        <f>_xlfn.XLOOKUP(Comuni[[#This Row],[Regione]],Table_0[Regione],Table_0[Totale contagiati],,0)</f>
        <v>1792955</v>
      </c>
      <c r="K966" s="1">
        <f>_xlfn.XLOOKUP(Comuni[[#This Row],[Regione]],Table_0[Regione],Table_0[Guariti],,0)</f>
        <v>1725727</v>
      </c>
      <c r="L966" s="1">
        <f>_xlfn.XLOOKUP(Comuni[[#This Row],[Regione]],Table_0[Regione],Table_0[Deceduti],,0)</f>
        <v>13899</v>
      </c>
    </row>
    <row r="967" spans="1:12" x14ac:dyDescent="0.25">
      <c r="A967" s="1" t="s">
        <v>976</v>
      </c>
      <c r="B967" s="1" t="s">
        <v>8</v>
      </c>
      <c r="C967" s="1" t="s">
        <v>857</v>
      </c>
      <c r="D967">
        <v>602</v>
      </c>
      <c r="E967">
        <f>100*Comuni[[#This Row],[Popolazione2011]]/$D$7916</f>
        <v>1.0503881856105718E-3</v>
      </c>
      <c r="F967">
        <f>100*Comuni[[#This Row],[Popolazione2011]]/(SUMIFS($D$2:$D$7916,$B$2:$B$7916,"Piemonte"))</f>
        <v>1.3794949306998577E-2</v>
      </c>
      <c r="G967" t="b">
        <f>IF(Comuni[[#This Row],[Popolazione2011]]&gt;300000,"MAGGIORE")</f>
        <v>0</v>
      </c>
      <c r="H967">
        <f>100*Comuni[[#This Row],[Popolazione2011]]/(SUMIFS($D$2:$D$7916,$B$2:$B$7916,"Piemonte"))</f>
        <v>1.3794949306998577E-2</v>
      </c>
      <c r="I967" s="1" t="str">
        <f>_xlfn.XLOOKUP(Comuni[[#This Row],[Regione]],Ripartizione_geografica[Regione],Ripartizione_geografica[Ripartizione geografica],,0)</f>
        <v>Nord-ovest</v>
      </c>
      <c r="J967" s="1">
        <f>_xlfn.XLOOKUP(Comuni[[#This Row],[Regione]],Table_0[Regione],Table_0[Totale contagiati],,0)</f>
        <v>1792955</v>
      </c>
      <c r="K967" s="1">
        <f>_xlfn.XLOOKUP(Comuni[[#This Row],[Regione]],Table_0[Regione],Table_0[Guariti],,0)</f>
        <v>1725727</v>
      </c>
      <c r="L967" s="1">
        <f>_xlfn.XLOOKUP(Comuni[[#This Row],[Regione]],Table_0[Regione],Table_0[Deceduti],,0)</f>
        <v>13899</v>
      </c>
    </row>
    <row r="968" spans="1:12" x14ac:dyDescent="0.25">
      <c r="A968" s="1" t="s">
        <v>977</v>
      </c>
      <c r="B968" s="1" t="s">
        <v>8</v>
      </c>
      <c r="C968" s="1" t="s">
        <v>857</v>
      </c>
      <c r="D968">
        <v>710</v>
      </c>
      <c r="E968">
        <f>100*Comuni[[#This Row],[Popolazione2011]]/$D$7916</f>
        <v>1.2388299199061559E-3</v>
      </c>
      <c r="F968">
        <f>100*Comuni[[#This Row],[Popolazione2011]]/(SUMIFS($D$2:$D$7916,$B$2:$B$7916,"Piemonte"))</f>
        <v>1.6269790710911943E-2</v>
      </c>
      <c r="G968" t="b">
        <f>IF(Comuni[[#This Row],[Popolazione2011]]&gt;300000,"MAGGIORE")</f>
        <v>0</v>
      </c>
      <c r="H968">
        <f>100*Comuni[[#This Row],[Popolazione2011]]/(SUMIFS($D$2:$D$7916,$B$2:$B$7916,"Piemonte"))</f>
        <v>1.6269790710911943E-2</v>
      </c>
      <c r="I968" s="1" t="str">
        <f>_xlfn.XLOOKUP(Comuni[[#This Row],[Regione]],Ripartizione_geografica[Regione],Ripartizione_geografica[Ripartizione geografica],,0)</f>
        <v>Nord-ovest</v>
      </c>
      <c r="J968" s="1">
        <f>_xlfn.XLOOKUP(Comuni[[#This Row],[Regione]],Table_0[Regione],Table_0[Totale contagiati],,0)</f>
        <v>1792955</v>
      </c>
      <c r="K968" s="1">
        <f>_xlfn.XLOOKUP(Comuni[[#This Row],[Regione]],Table_0[Regione],Table_0[Guariti],,0)</f>
        <v>1725727</v>
      </c>
      <c r="L968" s="1">
        <f>_xlfn.XLOOKUP(Comuni[[#This Row],[Regione]],Table_0[Regione],Table_0[Deceduti],,0)</f>
        <v>13899</v>
      </c>
    </row>
    <row r="969" spans="1:12" x14ac:dyDescent="0.25">
      <c r="A969" s="1" t="s">
        <v>978</v>
      </c>
      <c r="B969" s="1" t="s">
        <v>8</v>
      </c>
      <c r="C969" s="1" t="s">
        <v>857</v>
      </c>
      <c r="D969">
        <v>1256</v>
      </c>
      <c r="E969">
        <f>100*Comuni[[#This Row],[Popolazione2011]]/$D$7916</f>
        <v>2.191507576622721E-3</v>
      </c>
      <c r="F969">
        <f>100*Comuni[[#This Row],[Popolazione2011]]/(SUMIFS($D$2:$D$7916,$B$2:$B$7916,"Piemonte"))</f>
        <v>2.8781488919585069E-2</v>
      </c>
      <c r="G969" t="b">
        <f>IF(Comuni[[#This Row],[Popolazione2011]]&gt;300000,"MAGGIORE")</f>
        <v>0</v>
      </c>
      <c r="H969">
        <f>100*Comuni[[#This Row],[Popolazione2011]]/(SUMIFS($D$2:$D$7916,$B$2:$B$7916,"Piemonte"))</f>
        <v>2.8781488919585069E-2</v>
      </c>
      <c r="I969" s="1" t="str">
        <f>_xlfn.XLOOKUP(Comuni[[#This Row],[Regione]],Ripartizione_geografica[Regione],Ripartizione_geografica[Ripartizione geografica],,0)</f>
        <v>Nord-ovest</v>
      </c>
      <c r="J969" s="1">
        <f>_xlfn.XLOOKUP(Comuni[[#This Row],[Regione]],Table_0[Regione],Table_0[Totale contagiati],,0)</f>
        <v>1792955</v>
      </c>
      <c r="K969" s="1">
        <f>_xlfn.XLOOKUP(Comuni[[#This Row],[Regione]],Table_0[Regione],Table_0[Guariti],,0)</f>
        <v>1725727</v>
      </c>
      <c r="L969" s="1">
        <f>_xlfn.XLOOKUP(Comuni[[#This Row],[Regione]],Table_0[Regione],Table_0[Deceduti],,0)</f>
        <v>13899</v>
      </c>
    </row>
    <row r="970" spans="1:12" x14ac:dyDescent="0.25">
      <c r="A970" s="1" t="s">
        <v>979</v>
      </c>
      <c r="B970" s="1" t="s">
        <v>8</v>
      </c>
      <c r="C970" s="1" t="s">
        <v>857</v>
      </c>
      <c r="D970">
        <v>1233</v>
      </c>
      <c r="E970">
        <f>100*Comuni[[#This Row],[Popolazione2011]]/$D$7916</f>
        <v>2.151376466541254E-3</v>
      </c>
      <c r="F970">
        <f>100*Comuni[[#This Row],[Popolazione2011]]/(SUMIFS($D$2:$D$7916,$B$2:$B$7916,"Piemonte"))</f>
        <v>2.8254439361344259E-2</v>
      </c>
      <c r="G970" t="b">
        <f>IF(Comuni[[#This Row],[Popolazione2011]]&gt;300000,"MAGGIORE")</f>
        <v>0</v>
      </c>
      <c r="H970">
        <f>100*Comuni[[#This Row],[Popolazione2011]]/(SUMIFS($D$2:$D$7916,$B$2:$B$7916,"Piemonte"))</f>
        <v>2.8254439361344259E-2</v>
      </c>
      <c r="I970" s="1" t="str">
        <f>_xlfn.XLOOKUP(Comuni[[#This Row],[Regione]],Ripartizione_geografica[Regione],Ripartizione_geografica[Ripartizione geografica],,0)</f>
        <v>Nord-ovest</v>
      </c>
      <c r="J970" s="1">
        <f>_xlfn.XLOOKUP(Comuni[[#This Row],[Regione]],Table_0[Regione],Table_0[Totale contagiati],,0)</f>
        <v>1792955</v>
      </c>
      <c r="K970" s="1">
        <f>_xlfn.XLOOKUP(Comuni[[#This Row],[Regione]],Table_0[Regione],Table_0[Guariti],,0)</f>
        <v>1725727</v>
      </c>
      <c r="L970" s="1">
        <f>_xlfn.XLOOKUP(Comuni[[#This Row],[Regione]],Table_0[Regione],Table_0[Deceduti],,0)</f>
        <v>13899</v>
      </c>
    </row>
    <row r="971" spans="1:12" x14ac:dyDescent="0.25">
      <c r="A971" s="1" t="s">
        <v>980</v>
      </c>
      <c r="B971" s="1" t="s">
        <v>8</v>
      </c>
      <c r="C971" s="1" t="s">
        <v>857</v>
      </c>
      <c r="D971">
        <v>900</v>
      </c>
      <c r="E971">
        <f>100*Comuni[[#This Row],[Popolazione2011]]/$D$7916</f>
        <v>1.5703477857965358E-3</v>
      </c>
      <c r="F971">
        <f>100*Comuni[[#This Row],[Popolazione2011]]/(SUMIFS($D$2:$D$7916,$B$2:$B$7916,"Piemonte"))</f>
        <v>2.0623678365944715E-2</v>
      </c>
      <c r="G971" t="b">
        <f>IF(Comuni[[#This Row],[Popolazione2011]]&gt;300000,"MAGGIORE")</f>
        <v>0</v>
      </c>
      <c r="H971">
        <f>100*Comuni[[#This Row],[Popolazione2011]]/(SUMIFS($D$2:$D$7916,$B$2:$B$7916,"Piemonte"))</f>
        <v>2.0623678365944715E-2</v>
      </c>
      <c r="I971" s="1" t="str">
        <f>_xlfn.XLOOKUP(Comuni[[#This Row],[Regione]],Ripartizione_geografica[Regione],Ripartizione_geografica[Ripartizione geografica],,0)</f>
        <v>Nord-ovest</v>
      </c>
      <c r="J971" s="1">
        <f>_xlfn.XLOOKUP(Comuni[[#This Row],[Regione]],Table_0[Regione],Table_0[Totale contagiati],,0)</f>
        <v>1792955</v>
      </c>
      <c r="K971" s="1">
        <f>_xlfn.XLOOKUP(Comuni[[#This Row],[Regione]],Table_0[Regione],Table_0[Guariti],,0)</f>
        <v>1725727</v>
      </c>
      <c r="L971" s="1">
        <f>_xlfn.XLOOKUP(Comuni[[#This Row],[Regione]],Table_0[Regione],Table_0[Deceduti],,0)</f>
        <v>13899</v>
      </c>
    </row>
    <row r="972" spans="1:12" x14ac:dyDescent="0.25">
      <c r="A972" s="1" t="s">
        <v>981</v>
      </c>
      <c r="B972" s="1" t="s">
        <v>8</v>
      </c>
      <c r="C972" s="1" t="s">
        <v>857</v>
      </c>
      <c r="D972">
        <v>390</v>
      </c>
      <c r="E972">
        <f>100*Comuni[[#This Row],[Popolazione2011]]/$D$7916</f>
        <v>6.8048404051183214E-4</v>
      </c>
      <c r="F972">
        <f>100*Comuni[[#This Row],[Popolazione2011]]/(SUMIFS($D$2:$D$7916,$B$2:$B$7916,"Piemonte"))</f>
        <v>8.9369272919093776E-3</v>
      </c>
      <c r="G972" t="b">
        <f>IF(Comuni[[#This Row],[Popolazione2011]]&gt;300000,"MAGGIORE")</f>
        <v>0</v>
      </c>
      <c r="H972">
        <f>100*Comuni[[#This Row],[Popolazione2011]]/(SUMIFS($D$2:$D$7916,$B$2:$B$7916,"Piemonte"))</f>
        <v>8.9369272919093776E-3</v>
      </c>
      <c r="I972" s="1" t="str">
        <f>_xlfn.XLOOKUP(Comuni[[#This Row],[Regione]],Ripartizione_geografica[Regione],Ripartizione_geografica[Ripartizione geografica],,0)</f>
        <v>Nord-ovest</v>
      </c>
      <c r="J972" s="1">
        <f>_xlfn.XLOOKUP(Comuni[[#This Row],[Regione]],Table_0[Regione],Table_0[Totale contagiati],,0)</f>
        <v>1792955</v>
      </c>
      <c r="K972" s="1">
        <f>_xlfn.XLOOKUP(Comuni[[#This Row],[Regione]],Table_0[Regione],Table_0[Guariti],,0)</f>
        <v>1725727</v>
      </c>
      <c r="L972" s="1">
        <f>_xlfn.XLOOKUP(Comuni[[#This Row],[Regione]],Table_0[Regione],Table_0[Deceduti],,0)</f>
        <v>13899</v>
      </c>
    </row>
    <row r="973" spans="1:12" x14ac:dyDescent="0.25">
      <c r="A973" s="1" t="s">
        <v>982</v>
      </c>
      <c r="B973" s="1" t="s">
        <v>8</v>
      </c>
      <c r="C973" s="1" t="s">
        <v>857</v>
      </c>
      <c r="D973">
        <v>3850</v>
      </c>
      <c r="E973">
        <f>100*Comuni[[#This Row],[Popolazione2011]]/$D$7916</f>
        <v>6.7175988614629591E-3</v>
      </c>
      <c r="F973">
        <f>100*Comuni[[#This Row],[Popolazione2011]]/(SUMIFS($D$2:$D$7916,$B$2:$B$7916,"Piemonte"))</f>
        <v>8.8223513009874618E-2</v>
      </c>
      <c r="G973" t="b">
        <f>IF(Comuni[[#This Row],[Popolazione2011]]&gt;300000,"MAGGIORE")</f>
        <v>0</v>
      </c>
      <c r="H973">
        <f>100*Comuni[[#This Row],[Popolazione2011]]/(SUMIFS($D$2:$D$7916,$B$2:$B$7916,"Piemonte"))</f>
        <v>8.8223513009874618E-2</v>
      </c>
      <c r="I973" s="1" t="str">
        <f>_xlfn.XLOOKUP(Comuni[[#This Row],[Regione]],Ripartizione_geografica[Regione],Ripartizione_geografica[Ripartizione geografica],,0)</f>
        <v>Nord-ovest</v>
      </c>
      <c r="J973" s="1">
        <f>_xlfn.XLOOKUP(Comuni[[#This Row],[Regione]],Table_0[Regione],Table_0[Totale contagiati],,0)</f>
        <v>1792955</v>
      </c>
      <c r="K973" s="1">
        <f>_xlfn.XLOOKUP(Comuni[[#This Row],[Regione]],Table_0[Regione],Table_0[Guariti],,0)</f>
        <v>1725727</v>
      </c>
      <c r="L973" s="1">
        <f>_xlfn.XLOOKUP(Comuni[[#This Row],[Regione]],Table_0[Regione],Table_0[Deceduti],,0)</f>
        <v>13899</v>
      </c>
    </row>
    <row r="974" spans="1:12" x14ac:dyDescent="0.25">
      <c r="A974" s="1" t="s">
        <v>983</v>
      </c>
      <c r="B974" s="1" t="s">
        <v>8</v>
      </c>
      <c r="C974" s="1" t="s">
        <v>857</v>
      </c>
      <c r="D974">
        <v>1508</v>
      </c>
      <c r="E974">
        <f>100*Comuni[[#This Row],[Popolazione2011]]/$D$7916</f>
        <v>2.6312049566457512E-3</v>
      </c>
      <c r="F974">
        <f>100*Comuni[[#This Row],[Popolazione2011]]/(SUMIFS($D$2:$D$7916,$B$2:$B$7916,"Piemonte"))</f>
        <v>3.4556118862049588E-2</v>
      </c>
      <c r="G974" t="b">
        <f>IF(Comuni[[#This Row],[Popolazione2011]]&gt;300000,"MAGGIORE")</f>
        <v>0</v>
      </c>
      <c r="H974">
        <f>100*Comuni[[#This Row],[Popolazione2011]]/(SUMIFS($D$2:$D$7916,$B$2:$B$7916,"Piemonte"))</f>
        <v>3.4556118862049588E-2</v>
      </c>
      <c r="I974" s="1" t="str">
        <f>_xlfn.XLOOKUP(Comuni[[#This Row],[Regione]],Ripartizione_geografica[Regione],Ripartizione_geografica[Ripartizione geografica],,0)</f>
        <v>Nord-ovest</v>
      </c>
      <c r="J974" s="1">
        <f>_xlfn.XLOOKUP(Comuni[[#This Row],[Regione]],Table_0[Regione],Table_0[Totale contagiati],,0)</f>
        <v>1792955</v>
      </c>
      <c r="K974" s="1">
        <f>_xlfn.XLOOKUP(Comuni[[#This Row],[Regione]],Table_0[Regione],Table_0[Guariti],,0)</f>
        <v>1725727</v>
      </c>
      <c r="L974" s="1">
        <f>_xlfn.XLOOKUP(Comuni[[#This Row],[Regione]],Table_0[Regione],Table_0[Deceduti],,0)</f>
        <v>13899</v>
      </c>
    </row>
    <row r="975" spans="1:12" x14ac:dyDescent="0.25">
      <c r="A975" s="1" t="s">
        <v>984</v>
      </c>
      <c r="B975" s="1" t="s">
        <v>8</v>
      </c>
      <c r="C975" s="1" t="s">
        <v>857</v>
      </c>
      <c r="D975">
        <v>618</v>
      </c>
      <c r="E975">
        <f>100*Comuni[[#This Row],[Popolazione2011]]/$D$7916</f>
        <v>1.0783054795802879E-3</v>
      </c>
      <c r="F975">
        <f>100*Comuni[[#This Row],[Popolazione2011]]/(SUMIFS($D$2:$D$7916,$B$2:$B$7916,"Piemonte"))</f>
        <v>1.4161592477948706E-2</v>
      </c>
      <c r="G975" t="b">
        <f>IF(Comuni[[#This Row],[Popolazione2011]]&gt;300000,"MAGGIORE")</f>
        <v>0</v>
      </c>
      <c r="H975">
        <f>100*Comuni[[#This Row],[Popolazione2011]]/(SUMIFS($D$2:$D$7916,$B$2:$B$7916,"Piemonte"))</f>
        <v>1.4161592477948706E-2</v>
      </c>
      <c r="I975" s="1" t="str">
        <f>_xlfn.XLOOKUP(Comuni[[#This Row],[Regione]],Ripartizione_geografica[Regione],Ripartizione_geografica[Ripartizione geografica],,0)</f>
        <v>Nord-ovest</v>
      </c>
      <c r="J975" s="1">
        <f>_xlfn.XLOOKUP(Comuni[[#This Row],[Regione]],Table_0[Regione],Table_0[Totale contagiati],,0)</f>
        <v>1792955</v>
      </c>
      <c r="K975" s="1">
        <f>_xlfn.XLOOKUP(Comuni[[#This Row],[Regione]],Table_0[Regione],Table_0[Guariti],,0)</f>
        <v>1725727</v>
      </c>
      <c r="L975" s="1">
        <f>_xlfn.XLOOKUP(Comuni[[#This Row],[Regione]],Table_0[Regione],Table_0[Deceduti],,0)</f>
        <v>13899</v>
      </c>
    </row>
    <row r="976" spans="1:12" x14ac:dyDescent="0.25">
      <c r="A976" s="1" t="s">
        <v>985</v>
      </c>
      <c r="B976" s="1" t="s">
        <v>8</v>
      </c>
      <c r="C976" s="1" t="s">
        <v>857</v>
      </c>
      <c r="D976">
        <v>380</v>
      </c>
      <c r="E976">
        <f>100*Comuni[[#This Row],[Popolazione2011]]/$D$7916</f>
        <v>6.6303573178075955E-4</v>
      </c>
      <c r="F976">
        <f>100*Comuni[[#This Row],[Popolazione2011]]/(SUMIFS($D$2:$D$7916,$B$2:$B$7916,"Piemonte"))</f>
        <v>8.7077753100655471E-3</v>
      </c>
      <c r="G976" t="b">
        <f>IF(Comuni[[#This Row],[Popolazione2011]]&gt;300000,"MAGGIORE")</f>
        <v>0</v>
      </c>
      <c r="H976">
        <f>100*Comuni[[#This Row],[Popolazione2011]]/(SUMIFS($D$2:$D$7916,$B$2:$B$7916,"Piemonte"))</f>
        <v>8.7077753100655471E-3</v>
      </c>
      <c r="I976" s="1" t="str">
        <f>_xlfn.XLOOKUP(Comuni[[#This Row],[Regione]],Ripartizione_geografica[Regione],Ripartizione_geografica[Ripartizione geografica],,0)</f>
        <v>Nord-ovest</v>
      </c>
      <c r="J976" s="1">
        <f>_xlfn.XLOOKUP(Comuni[[#This Row],[Regione]],Table_0[Regione],Table_0[Totale contagiati],,0)</f>
        <v>1792955</v>
      </c>
      <c r="K976" s="1">
        <f>_xlfn.XLOOKUP(Comuni[[#This Row],[Regione]],Table_0[Regione],Table_0[Guariti],,0)</f>
        <v>1725727</v>
      </c>
      <c r="L976" s="1">
        <f>_xlfn.XLOOKUP(Comuni[[#This Row],[Regione]],Table_0[Regione],Table_0[Deceduti],,0)</f>
        <v>13899</v>
      </c>
    </row>
    <row r="977" spans="1:12" x14ac:dyDescent="0.25">
      <c r="A977" s="1" t="s">
        <v>986</v>
      </c>
      <c r="B977" s="1" t="s">
        <v>8</v>
      </c>
      <c r="C977" s="1" t="s">
        <v>857</v>
      </c>
      <c r="D977">
        <v>1071</v>
      </c>
      <c r="E977">
        <f>100*Comuni[[#This Row],[Popolazione2011]]/$D$7916</f>
        <v>1.8687138650978776E-3</v>
      </c>
      <c r="F977">
        <f>100*Comuni[[#This Row],[Popolazione2011]]/(SUMIFS($D$2:$D$7916,$B$2:$B$7916,"Piemonte"))</f>
        <v>2.4542177255474213E-2</v>
      </c>
      <c r="G977" t="b">
        <f>IF(Comuni[[#This Row],[Popolazione2011]]&gt;300000,"MAGGIORE")</f>
        <v>0</v>
      </c>
      <c r="H977">
        <f>100*Comuni[[#This Row],[Popolazione2011]]/(SUMIFS($D$2:$D$7916,$B$2:$B$7916,"Piemonte"))</f>
        <v>2.4542177255474213E-2</v>
      </c>
      <c r="I977" s="1" t="str">
        <f>_xlfn.XLOOKUP(Comuni[[#This Row],[Regione]],Ripartizione_geografica[Regione],Ripartizione_geografica[Ripartizione geografica],,0)</f>
        <v>Nord-ovest</v>
      </c>
      <c r="J977" s="1">
        <f>_xlfn.XLOOKUP(Comuni[[#This Row],[Regione]],Table_0[Regione],Table_0[Totale contagiati],,0)</f>
        <v>1792955</v>
      </c>
      <c r="K977" s="1">
        <f>_xlfn.XLOOKUP(Comuni[[#This Row],[Regione]],Table_0[Regione],Table_0[Guariti],,0)</f>
        <v>1725727</v>
      </c>
      <c r="L977" s="1">
        <f>_xlfn.XLOOKUP(Comuni[[#This Row],[Regione]],Table_0[Regione],Table_0[Deceduti],,0)</f>
        <v>13899</v>
      </c>
    </row>
    <row r="978" spans="1:12" x14ac:dyDescent="0.25">
      <c r="A978" s="1" t="s">
        <v>987</v>
      </c>
      <c r="B978" s="1" t="s">
        <v>8</v>
      </c>
      <c r="C978" s="1" t="s">
        <v>857</v>
      </c>
      <c r="D978">
        <v>365</v>
      </c>
      <c r="E978">
        <f>100*Comuni[[#This Row],[Popolazione2011]]/$D$7916</f>
        <v>6.3686326868415066E-4</v>
      </c>
      <c r="F978">
        <f>100*Comuni[[#This Row],[Popolazione2011]]/(SUMIFS($D$2:$D$7916,$B$2:$B$7916,"Piemonte"))</f>
        <v>8.3640473372998021E-3</v>
      </c>
      <c r="G978" t="b">
        <f>IF(Comuni[[#This Row],[Popolazione2011]]&gt;300000,"MAGGIORE")</f>
        <v>0</v>
      </c>
      <c r="H978">
        <f>100*Comuni[[#This Row],[Popolazione2011]]/(SUMIFS($D$2:$D$7916,$B$2:$B$7916,"Piemonte"))</f>
        <v>8.3640473372998021E-3</v>
      </c>
      <c r="I978" s="1" t="str">
        <f>_xlfn.XLOOKUP(Comuni[[#This Row],[Regione]],Ripartizione_geografica[Regione],Ripartizione_geografica[Ripartizione geografica],,0)</f>
        <v>Nord-ovest</v>
      </c>
      <c r="J978" s="1">
        <f>_xlfn.XLOOKUP(Comuni[[#This Row],[Regione]],Table_0[Regione],Table_0[Totale contagiati],,0)</f>
        <v>1792955</v>
      </c>
      <c r="K978" s="1">
        <f>_xlfn.XLOOKUP(Comuni[[#This Row],[Regione]],Table_0[Regione],Table_0[Guariti],,0)</f>
        <v>1725727</v>
      </c>
      <c r="L978" s="1">
        <f>_xlfn.XLOOKUP(Comuni[[#This Row],[Regione]],Table_0[Regione],Table_0[Deceduti],,0)</f>
        <v>13899</v>
      </c>
    </row>
    <row r="979" spans="1:12" x14ac:dyDescent="0.25">
      <c r="A979" s="1" t="s">
        <v>988</v>
      </c>
      <c r="B979" s="1" t="s">
        <v>8</v>
      </c>
      <c r="C979" s="1" t="s">
        <v>857</v>
      </c>
      <c r="D979">
        <v>4910</v>
      </c>
      <c r="E979">
        <f>100*Comuni[[#This Row],[Popolazione2011]]/$D$7916</f>
        <v>8.5671195869566567E-3</v>
      </c>
      <c r="F979">
        <f>100*Comuni[[#This Row],[Popolazione2011]]/(SUMIFS($D$2:$D$7916,$B$2:$B$7916,"Piemonte"))</f>
        <v>0.11251362308532062</v>
      </c>
      <c r="G979" t="b">
        <f>IF(Comuni[[#This Row],[Popolazione2011]]&gt;300000,"MAGGIORE")</f>
        <v>0</v>
      </c>
      <c r="H979">
        <f>100*Comuni[[#This Row],[Popolazione2011]]/(SUMIFS($D$2:$D$7916,$B$2:$B$7916,"Piemonte"))</f>
        <v>0.11251362308532062</v>
      </c>
      <c r="I979" s="1" t="str">
        <f>_xlfn.XLOOKUP(Comuni[[#This Row],[Regione]],Ripartizione_geografica[Regione],Ripartizione_geografica[Ripartizione geografica],,0)</f>
        <v>Nord-ovest</v>
      </c>
      <c r="J979" s="1">
        <f>_xlfn.XLOOKUP(Comuni[[#This Row],[Regione]],Table_0[Regione],Table_0[Totale contagiati],,0)</f>
        <v>1792955</v>
      </c>
      <c r="K979" s="1">
        <f>_xlfn.XLOOKUP(Comuni[[#This Row],[Regione]],Table_0[Regione],Table_0[Guariti],,0)</f>
        <v>1725727</v>
      </c>
      <c r="L979" s="1">
        <f>_xlfn.XLOOKUP(Comuni[[#This Row],[Regione]],Table_0[Regione],Table_0[Deceduti],,0)</f>
        <v>13899</v>
      </c>
    </row>
    <row r="980" spans="1:12" x14ac:dyDescent="0.25">
      <c r="A980" s="1" t="s">
        <v>989</v>
      </c>
      <c r="B980" s="1" t="s">
        <v>8</v>
      </c>
      <c r="C980" s="1" t="s">
        <v>857</v>
      </c>
      <c r="D980">
        <v>552</v>
      </c>
      <c r="E980">
        <f>100*Comuni[[#This Row],[Popolazione2011]]/$D$7916</f>
        <v>9.6314664195520862E-4</v>
      </c>
      <c r="F980">
        <f>100*Comuni[[#This Row],[Popolazione2011]]/(SUMIFS($D$2:$D$7916,$B$2:$B$7916,"Piemonte"))</f>
        <v>1.2649189397779426E-2</v>
      </c>
      <c r="G980" t="b">
        <f>IF(Comuni[[#This Row],[Popolazione2011]]&gt;300000,"MAGGIORE")</f>
        <v>0</v>
      </c>
      <c r="H980">
        <f>100*Comuni[[#This Row],[Popolazione2011]]/(SUMIFS($D$2:$D$7916,$B$2:$B$7916,"Piemonte"))</f>
        <v>1.2649189397779426E-2</v>
      </c>
      <c r="I980" s="1" t="str">
        <f>_xlfn.XLOOKUP(Comuni[[#This Row],[Regione]],Ripartizione_geografica[Regione],Ripartizione_geografica[Ripartizione geografica],,0)</f>
        <v>Nord-ovest</v>
      </c>
      <c r="J980" s="1">
        <f>_xlfn.XLOOKUP(Comuni[[#This Row],[Regione]],Table_0[Regione],Table_0[Totale contagiati],,0)</f>
        <v>1792955</v>
      </c>
      <c r="K980" s="1">
        <f>_xlfn.XLOOKUP(Comuni[[#This Row],[Regione]],Table_0[Regione],Table_0[Guariti],,0)</f>
        <v>1725727</v>
      </c>
      <c r="L980" s="1">
        <f>_xlfn.XLOOKUP(Comuni[[#This Row],[Regione]],Table_0[Regione],Table_0[Deceduti],,0)</f>
        <v>13899</v>
      </c>
    </row>
    <row r="981" spans="1:12" x14ac:dyDescent="0.25">
      <c r="A981" s="1" t="s">
        <v>990</v>
      </c>
      <c r="B981" s="1" t="s">
        <v>8</v>
      </c>
      <c r="C981" s="1" t="s">
        <v>857</v>
      </c>
      <c r="D981">
        <v>2092</v>
      </c>
      <c r="E981">
        <f>100*Comuni[[#This Row],[Popolazione2011]]/$D$7916</f>
        <v>3.6501861865403922E-3</v>
      </c>
      <c r="F981">
        <f>100*Comuni[[#This Row],[Popolazione2011]]/(SUMIFS($D$2:$D$7916,$B$2:$B$7916,"Piemonte"))</f>
        <v>4.7938594601729272E-2</v>
      </c>
      <c r="G981" t="b">
        <f>IF(Comuni[[#This Row],[Popolazione2011]]&gt;300000,"MAGGIORE")</f>
        <v>0</v>
      </c>
      <c r="H981">
        <f>100*Comuni[[#This Row],[Popolazione2011]]/(SUMIFS($D$2:$D$7916,$B$2:$B$7916,"Piemonte"))</f>
        <v>4.7938594601729272E-2</v>
      </c>
      <c r="I981" s="1" t="str">
        <f>_xlfn.XLOOKUP(Comuni[[#This Row],[Regione]],Ripartizione_geografica[Regione],Ripartizione_geografica[Ripartizione geografica],,0)</f>
        <v>Nord-ovest</v>
      </c>
      <c r="J981" s="1">
        <f>_xlfn.XLOOKUP(Comuni[[#This Row],[Regione]],Table_0[Regione],Table_0[Totale contagiati],,0)</f>
        <v>1792955</v>
      </c>
      <c r="K981" s="1">
        <f>_xlfn.XLOOKUP(Comuni[[#This Row],[Regione]],Table_0[Regione],Table_0[Guariti],,0)</f>
        <v>1725727</v>
      </c>
      <c r="L981" s="1">
        <f>_xlfn.XLOOKUP(Comuni[[#This Row],[Regione]],Table_0[Regione],Table_0[Deceduti],,0)</f>
        <v>13899</v>
      </c>
    </row>
    <row r="982" spans="1:12" x14ac:dyDescent="0.25">
      <c r="A982" s="1" t="s">
        <v>991</v>
      </c>
      <c r="B982" s="1" t="s">
        <v>8</v>
      </c>
      <c r="C982" s="1" t="s">
        <v>857</v>
      </c>
      <c r="D982">
        <v>1397</v>
      </c>
      <c r="E982">
        <f>100*Comuni[[#This Row],[Popolazione2011]]/$D$7916</f>
        <v>2.4375287297308452E-3</v>
      </c>
      <c r="F982">
        <f>100*Comuni[[#This Row],[Popolazione2011]]/(SUMIFS($D$2:$D$7916,$B$2:$B$7916,"Piemonte"))</f>
        <v>3.2012531863583077E-2</v>
      </c>
      <c r="G982" t="b">
        <f>IF(Comuni[[#This Row],[Popolazione2011]]&gt;300000,"MAGGIORE")</f>
        <v>0</v>
      </c>
      <c r="H982">
        <f>100*Comuni[[#This Row],[Popolazione2011]]/(SUMIFS($D$2:$D$7916,$B$2:$B$7916,"Piemonte"))</f>
        <v>3.2012531863583077E-2</v>
      </c>
      <c r="I982" s="1" t="str">
        <f>_xlfn.XLOOKUP(Comuni[[#This Row],[Regione]],Ripartizione_geografica[Regione],Ripartizione_geografica[Ripartizione geografica],,0)</f>
        <v>Nord-ovest</v>
      </c>
      <c r="J982" s="1">
        <f>_xlfn.XLOOKUP(Comuni[[#This Row],[Regione]],Table_0[Regione],Table_0[Totale contagiati],,0)</f>
        <v>1792955</v>
      </c>
      <c r="K982" s="1">
        <f>_xlfn.XLOOKUP(Comuni[[#This Row],[Regione]],Table_0[Regione],Table_0[Guariti],,0)</f>
        <v>1725727</v>
      </c>
      <c r="L982" s="1">
        <f>_xlfn.XLOOKUP(Comuni[[#This Row],[Regione]],Table_0[Regione],Table_0[Deceduti],,0)</f>
        <v>13899</v>
      </c>
    </row>
    <row r="983" spans="1:12" x14ac:dyDescent="0.25">
      <c r="A983" s="1" t="s">
        <v>992</v>
      </c>
      <c r="B983" s="1" t="s">
        <v>8</v>
      </c>
      <c r="C983" s="1" t="s">
        <v>857</v>
      </c>
      <c r="D983">
        <v>1668</v>
      </c>
      <c r="E983">
        <f>100*Comuni[[#This Row],[Popolazione2011]]/$D$7916</f>
        <v>2.9103778963429131E-3</v>
      </c>
      <c r="F983">
        <f>100*Comuni[[#This Row],[Popolazione2011]]/(SUMIFS($D$2:$D$7916,$B$2:$B$7916,"Piemonte"))</f>
        <v>3.822255057155087E-2</v>
      </c>
      <c r="G983" t="b">
        <f>IF(Comuni[[#This Row],[Popolazione2011]]&gt;300000,"MAGGIORE")</f>
        <v>0</v>
      </c>
      <c r="H983">
        <f>100*Comuni[[#This Row],[Popolazione2011]]/(SUMIFS($D$2:$D$7916,$B$2:$B$7916,"Piemonte"))</f>
        <v>3.822255057155087E-2</v>
      </c>
      <c r="I983" s="1" t="str">
        <f>_xlfn.XLOOKUP(Comuni[[#This Row],[Regione]],Ripartizione_geografica[Regione],Ripartizione_geografica[Ripartizione geografica],,0)</f>
        <v>Nord-ovest</v>
      </c>
      <c r="J983" s="1">
        <f>_xlfn.XLOOKUP(Comuni[[#This Row],[Regione]],Table_0[Regione],Table_0[Totale contagiati],,0)</f>
        <v>1792955</v>
      </c>
      <c r="K983" s="1">
        <f>_xlfn.XLOOKUP(Comuni[[#This Row],[Regione]],Table_0[Regione],Table_0[Guariti],,0)</f>
        <v>1725727</v>
      </c>
      <c r="L983" s="1">
        <f>_xlfn.XLOOKUP(Comuni[[#This Row],[Regione]],Table_0[Regione],Table_0[Deceduti],,0)</f>
        <v>13899</v>
      </c>
    </row>
    <row r="984" spans="1:12" x14ac:dyDescent="0.25">
      <c r="A984" s="1" t="s">
        <v>993</v>
      </c>
      <c r="B984" s="1" t="s">
        <v>8</v>
      </c>
      <c r="C984" s="1" t="s">
        <v>857</v>
      </c>
      <c r="D984">
        <v>675</v>
      </c>
      <c r="E984">
        <f>100*Comuni[[#This Row],[Popolazione2011]]/$D$7916</f>
        <v>1.1777608393474018E-3</v>
      </c>
      <c r="F984">
        <f>100*Comuni[[#This Row],[Popolazione2011]]/(SUMIFS($D$2:$D$7916,$B$2:$B$7916,"Piemonte"))</f>
        <v>1.5467758774458537E-2</v>
      </c>
      <c r="G984" t="b">
        <f>IF(Comuni[[#This Row],[Popolazione2011]]&gt;300000,"MAGGIORE")</f>
        <v>0</v>
      </c>
      <c r="H984">
        <f>100*Comuni[[#This Row],[Popolazione2011]]/(SUMIFS($D$2:$D$7916,$B$2:$B$7916,"Piemonte"))</f>
        <v>1.5467758774458537E-2</v>
      </c>
      <c r="I984" s="1" t="str">
        <f>_xlfn.XLOOKUP(Comuni[[#This Row],[Regione]],Ripartizione_geografica[Regione],Ripartizione_geografica[Ripartizione geografica],,0)</f>
        <v>Nord-ovest</v>
      </c>
      <c r="J984" s="1">
        <f>_xlfn.XLOOKUP(Comuni[[#This Row],[Regione]],Table_0[Regione],Table_0[Totale contagiati],,0)</f>
        <v>1792955</v>
      </c>
      <c r="K984" s="1">
        <f>_xlfn.XLOOKUP(Comuni[[#This Row],[Regione]],Table_0[Regione],Table_0[Guariti],,0)</f>
        <v>1725727</v>
      </c>
      <c r="L984" s="1">
        <f>_xlfn.XLOOKUP(Comuni[[#This Row],[Regione]],Table_0[Regione],Table_0[Deceduti],,0)</f>
        <v>13899</v>
      </c>
    </row>
    <row r="985" spans="1:12" x14ac:dyDescent="0.25">
      <c r="A985" s="1" t="s">
        <v>994</v>
      </c>
      <c r="B985" s="1" t="s">
        <v>8</v>
      </c>
      <c r="C985" s="1" t="s">
        <v>857</v>
      </c>
      <c r="D985">
        <v>1417</v>
      </c>
      <c r="E985">
        <f>100*Comuni[[#This Row],[Popolazione2011]]/$D$7916</f>
        <v>2.4724253471929904E-3</v>
      </c>
      <c r="F985">
        <f>100*Comuni[[#This Row],[Popolazione2011]]/(SUMIFS($D$2:$D$7916,$B$2:$B$7916,"Piemonte"))</f>
        <v>3.2470835827270735E-2</v>
      </c>
      <c r="G985" t="b">
        <f>IF(Comuni[[#This Row],[Popolazione2011]]&gt;300000,"MAGGIORE")</f>
        <v>0</v>
      </c>
      <c r="H985">
        <f>100*Comuni[[#This Row],[Popolazione2011]]/(SUMIFS($D$2:$D$7916,$B$2:$B$7916,"Piemonte"))</f>
        <v>3.2470835827270735E-2</v>
      </c>
      <c r="I985" s="1" t="str">
        <f>_xlfn.XLOOKUP(Comuni[[#This Row],[Regione]],Ripartizione_geografica[Regione],Ripartizione_geografica[Ripartizione geografica],,0)</f>
        <v>Nord-ovest</v>
      </c>
      <c r="J985" s="1">
        <f>_xlfn.XLOOKUP(Comuni[[#This Row],[Regione]],Table_0[Regione],Table_0[Totale contagiati],,0)</f>
        <v>1792955</v>
      </c>
      <c r="K985" s="1">
        <f>_xlfn.XLOOKUP(Comuni[[#This Row],[Regione]],Table_0[Regione],Table_0[Guariti],,0)</f>
        <v>1725727</v>
      </c>
      <c r="L985" s="1">
        <f>_xlfn.XLOOKUP(Comuni[[#This Row],[Regione]],Table_0[Regione],Table_0[Deceduti],,0)</f>
        <v>13899</v>
      </c>
    </row>
    <row r="986" spans="1:12" x14ac:dyDescent="0.25">
      <c r="A986" s="1" t="s">
        <v>995</v>
      </c>
      <c r="B986" s="1" t="s">
        <v>8</v>
      </c>
      <c r="C986" s="1" t="s">
        <v>857</v>
      </c>
      <c r="D986">
        <v>363</v>
      </c>
      <c r="E986">
        <f>100*Comuni[[#This Row],[Popolazione2011]]/$D$7916</f>
        <v>6.3337360693793612E-4</v>
      </c>
      <c r="F986">
        <f>100*Comuni[[#This Row],[Popolazione2011]]/(SUMIFS($D$2:$D$7916,$B$2:$B$7916,"Piemonte"))</f>
        <v>8.318216940931036E-3</v>
      </c>
      <c r="G986" t="b">
        <f>IF(Comuni[[#This Row],[Popolazione2011]]&gt;300000,"MAGGIORE")</f>
        <v>0</v>
      </c>
      <c r="H986">
        <f>100*Comuni[[#This Row],[Popolazione2011]]/(SUMIFS($D$2:$D$7916,$B$2:$B$7916,"Piemonte"))</f>
        <v>8.318216940931036E-3</v>
      </c>
      <c r="I986" s="1" t="str">
        <f>_xlfn.XLOOKUP(Comuni[[#This Row],[Regione]],Ripartizione_geografica[Regione],Ripartizione_geografica[Ripartizione geografica],,0)</f>
        <v>Nord-ovest</v>
      </c>
      <c r="J986" s="1">
        <f>_xlfn.XLOOKUP(Comuni[[#This Row],[Regione]],Table_0[Regione],Table_0[Totale contagiati],,0)</f>
        <v>1792955</v>
      </c>
      <c r="K986" s="1">
        <f>_xlfn.XLOOKUP(Comuni[[#This Row],[Regione]],Table_0[Regione],Table_0[Guariti],,0)</f>
        <v>1725727</v>
      </c>
      <c r="L986" s="1">
        <f>_xlfn.XLOOKUP(Comuni[[#This Row],[Regione]],Table_0[Regione],Table_0[Deceduti],,0)</f>
        <v>13899</v>
      </c>
    </row>
    <row r="987" spans="1:12" x14ac:dyDescent="0.25">
      <c r="A987" s="1" t="s">
        <v>996</v>
      </c>
      <c r="B987" s="1" t="s">
        <v>8</v>
      </c>
      <c r="C987" s="1" t="s">
        <v>857</v>
      </c>
      <c r="D987">
        <v>154</v>
      </c>
      <c r="E987">
        <f>100*Comuni[[#This Row],[Popolazione2011]]/$D$7916</f>
        <v>2.6870395445851837E-4</v>
      </c>
      <c r="F987">
        <f>100*Comuni[[#This Row],[Popolazione2011]]/(SUMIFS($D$2:$D$7916,$B$2:$B$7916,"Piemonte"))</f>
        <v>3.5289405203949849E-3</v>
      </c>
      <c r="G987" t="b">
        <f>IF(Comuni[[#This Row],[Popolazione2011]]&gt;300000,"MAGGIORE")</f>
        <v>0</v>
      </c>
      <c r="H987">
        <f>100*Comuni[[#This Row],[Popolazione2011]]/(SUMIFS($D$2:$D$7916,$B$2:$B$7916,"Piemonte"))</f>
        <v>3.5289405203949849E-3</v>
      </c>
      <c r="I987" s="1" t="str">
        <f>_xlfn.XLOOKUP(Comuni[[#This Row],[Regione]],Ripartizione_geografica[Regione],Ripartizione_geografica[Ripartizione geografica],,0)</f>
        <v>Nord-ovest</v>
      </c>
      <c r="J987" s="1">
        <f>_xlfn.XLOOKUP(Comuni[[#This Row],[Regione]],Table_0[Regione],Table_0[Totale contagiati],,0)</f>
        <v>1792955</v>
      </c>
      <c r="K987" s="1">
        <f>_xlfn.XLOOKUP(Comuni[[#This Row],[Regione]],Table_0[Regione],Table_0[Guariti],,0)</f>
        <v>1725727</v>
      </c>
      <c r="L987" s="1">
        <f>_xlfn.XLOOKUP(Comuni[[#This Row],[Regione]],Table_0[Regione],Table_0[Deceduti],,0)</f>
        <v>13899</v>
      </c>
    </row>
    <row r="988" spans="1:12" x14ac:dyDescent="0.25">
      <c r="A988" s="1" t="s">
        <v>997</v>
      </c>
      <c r="B988" s="1" t="s">
        <v>8</v>
      </c>
      <c r="C988" s="1" t="s">
        <v>857</v>
      </c>
      <c r="D988">
        <v>1495</v>
      </c>
      <c r="E988">
        <f>100*Comuni[[#This Row],[Popolazione2011]]/$D$7916</f>
        <v>2.6085221552953567E-3</v>
      </c>
      <c r="F988">
        <f>100*Comuni[[#This Row],[Popolazione2011]]/(SUMIFS($D$2:$D$7916,$B$2:$B$7916,"Piemonte"))</f>
        <v>3.4258221285652611E-2</v>
      </c>
      <c r="G988" t="b">
        <f>IF(Comuni[[#This Row],[Popolazione2011]]&gt;300000,"MAGGIORE")</f>
        <v>0</v>
      </c>
      <c r="H988">
        <f>100*Comuni[[#This Row],[Popolazione2011]]/(SUMIFS($D$2:$D$7916,$B$2:$B$7916,"Piemonte"))</f>
        <v>3.4258221285652611E-2</v>
      </c>
      <c r="I988" s="1" t="str">
        <f>_xlfn.XLOOKUP(Comuni[[#This Row],[Regione]],Ripartizione_geografica[Regione],Ripartizione_geografica[Ripartizione geografica],,0)</f>
        <v>Nord-ovest</v>
      </c>
      <c r="J988" s="1">
        <f>_xlfn.XLOOKUP(Comuni[[#This Row],[Regione]],Table_0[Regione],Table_0[Totale contagiati],,0)</f>
        <v>1792955</v>
      </c>
      <c r="K988" s="1">
        <f>_xlfn.XLOOKUP(Comuni[[#This Row],[Regione]],Table_0[Regione],Table_0[Guariti],,0)</f>
        <v>1725727</v>
      </c>
      <c r="L988" s="1">
        <f>_xlfn.XLOOKUP(Comuni[[#This Row],[Regione]],Table_0[Regione],Table_0[Deceduti],,0)</f>
        <v>13899</v>
      </c>
    </row>
    <row r="989" spans="1:12" x14ac:dyDescent="0.25">
      <c r="A989" s="1" t="s">
        <v>998</v>
      </c>
      <c r="B989" s="1" t="s">
        <v>8</v>
      </c>
      <c r="C989" s="1" t="s">
        <v>857</v>
      </c>
      <c r="D989">
        <v>210</v>
      </c>
      <c r="E989">
        <f>100*Comuni[[#This Row],[Popolazione2011]]/$D$7916</f>
        <v>3.6641448335252502E-4</v>
      </c>
      <c r="F989">
        <f>100*Comuni[[#This Row],[Popolazione2011]]/(SUMIFS($D$2:$D$7916,$B$2:$B$7916,"Piemonte"))</f>
        <v>4.8121916187204338E-3</v>
      </c>
      <c r="G989" t="b">
        <f>IF(Comuni[[#This Row],[Popolazione2011]]&gt;300000,"MAGGIORE")</f>
        <v>0</v>
      </c>
      <c r="H989">
        <f>100*Comuni[[#This Row],[Popolazione2011]]/(SUMIFS($D$2:$D$7916,$B$2:$B$7916,"Piemonte"))</f>
        <v>4.8121916187204338E-3</v>
      </c>
      <c r="I989" s="1" t="str">
        <f>_xlfn.XLOOKUP(Comuni[[#This Row],[Regione]],Ripartizione_geografica[Regione],Ripartizione_geografica[Ripartizione geografica],,0)</f>
        <v>Nord-ovest</v>
      </c>
      <c r="J989" s="1">
        <f>_xlfn.XLOOKUP(Comuni[[#This Row],[Regione]],Table_0[Regione],Table_0[Totale contagiati],,0)</f>
        <v>1792955</v>
      </c>
      <c r="K989" s="1">
        <f>_xlfn.XLOOKUP(Comuni[[#This Row],[Regione]],Table_0[Regione],Table_0[Guariti],,0)</f>
        <v>1725727</v>
      </c>
      <c r="L989" s="1">
        <f>_xlfn.XLOOKUP(Comuni[[#This Row],[Regione]],Table_0[Regione],Table_0[Deceduti],,0)</f>
        <v>13899</v>
      </c>
    </row>
    <row r="990" spans="1:12" x14ac:dyDescent="0.25">
      <c r="A990" s="1" t="s">
        <v>999</v>
      </c>
      <c r="B990" s="1" t="s">
        <v>8</v>
      </c>
      <c r="C990" s="1" t="s">
        <v>857</v>
      </c>
      <c r="D990">
        <v>1641</v>
      </c>
      <c r="E990">
        <f>100*Comuni[[#This Row],[Popolazione2011]]/$D$7916</f>
        <v>2.8632674627690168E-3</v>
      </c>
      <c r="F990">
        <f>100*Comuni[[#This Row],[Popolazione2011]]/(SUMIFS($D$2:$D$7916,$B$2:$B$7916,"Piemonte"))</f>
        <v>3.7603840220572532E-2</v>
      </c>
      <c r="G990" t="b">
        <f>IF(Comuni[[#This Row],[Popolazione2011]]&gt;300000,"MAGGIORE")</f>
        <v>0</v>
      </c>
      <c r="H990">
        <f>100*Comuni[[#This Row],[Popolazione2011]]/(SUMIFS($D$2:$D$7916,$B$2:$B$7916,"Piemonte"))</f>
        <v>3.7603840220572532E-2</v>
      </c>
      <c r="I990" s="1" t="str">
        <f>_xlfn.XLOOKUP(Comuni[[#This Row],[Regione]],Ripartizione_geografica[Regione],Ripartizione_geografica[Ripartizione geografica],,0)</f>
        <v>Nord-ovest</v>
      </c>
      <c r="J990" s="1">
        <f>_xlfn.XLOOKUP(Comuni[[#This Row],[Regione]],Table_0[Regione],Table_0[Totale contagiati],,0)</f>
        <v>1792955</v>
      </c>
      <c r="K990" s="1">
        <f>_xlfn.XLOOKUP(Comuni[[#This Row],[Regione]],Table_0[Regione],Table_0[Guariti],,0)</f>
        <v>1725727</v>
      </c>
      <c r="L990" s="1">
        <f>_xlfn.XLOOKUP(Comuni[[#This Row],[Regione]],Table_0[Regione],Table_0[Deceduti],,0)</f>
        <v>13899</v>
      </c>
    </row>
    <row r="991" spans="1:12" x14ac:dyDescent="0.25">
      <c r="A991" s="1" t="s">
        <v>1000</v>
      </c>
      <c r="B991" s="1" t="s">
        <v>8</v>
      </c>
      <c r="C991" s="1" t="s">
        <v>857</v>
      </c>
      <c r="D991">
        <v>377</v>
      </c>
      <c r="E991">
        <f>100*Comuni[[#This Row],[Popolazione2011]]/$D$7916</f>
        <v>6.5780123916143779E-4</v>
      </c>
      <c r="F991">
        <f>100*Comuni[[#This Row],[Popolazione2011]]/(SUMIFS($D$2:$D$7916,$B$2:$B$7916,"Piemonte"))</f>
        <v>8.6390297155123971E-3</v>
      </c>
      <c r="G991" t="b">
        <f>IF(Comuni[[#This Row],[Popolazione2011]]&gt;300000,"MAGGIORE")</f>
        <v>0</v>
      </c>
      <c r="H991">
        <f>100*Comuni[[#This Row],[Popolazione2011]]/(SUMIFS($D$2:$D$7916,$B$2:$B$7916,"Piemonte"))</f>
        <v>8.6390297155123971E-3</v>
      </c>
      <c r="I991" s="1" t="str">
        <f>_xlfn.XLOOKUP(Comuni[[#This Row],[Regione]],Ripartizione_geografica[Regione],Ripartizione_geografica[Ripartizione geografica],,0)</f>
        <v>Nord-ovest</v>
      </c>
      <c r="J991" s="1">
        <f>_xlfn.XLOOKUP(Comuni[[#This Row],[Regione]],Table_0[Regione],Table_0[Totale contagiati],,0)</f>
        <v>1792955</v>
      </c>
      <c r="K991" s="1">
        <f>_xlfn.XLOOKUP(Comuni[[#This Row],[Regione]],Table_0[Regione],Table_0[Guariti],,0)</f>
        <v>1725727</v>
      </c>
      <c r="L991" s="1">
        <f>_xlfn.XLOOKUP(Comuni[[#This Row],[Regione]],Table_0[Regione],Table_0[Deceduti],,0)</f>
        <v>13899</v>
      </c>
    </row>
    <row r="992" spans="1:12" x14ac:dyDescent="0.25">
      <c r="A992" s="1" t="s">
        <v>1001</v>
      </c>
      <c r="B992" s="1" t="s">
        <v>8</v>
      </c>
      <c r="C992" s="1" t="s">
        <v>857</v>
      </c>
      <c r="D992">
        <v>4218</v>
      </c>
      <c r="E992">
        <f>100*Comuni[[#This Row],[Popolazione2011]]/$D$7916</f>
        <v>7.3596966227664311E-3</v>
      </c>
      <c r="F992">
        <f>100*Comuni[[#This Row],[Popolazione2011]]/(SUMIFS($D$2:$D$7916,$B$2:$B$7916,"Piemonte"))</f>
        <v>9.6656305941727569E-2</v>
      </c>
      <c r="G992" t="b">
        <f>IF(Comuni[[#This Row],[Popolazione2011]]&gt;300000,"MAGGIORE")</f>
        <v>0</v>
      </c>
      <c r="H992">
        <f>100*Comuni[[#This Row],[Popolazione2011]]/(SUMIFS($D$2:$D$7916,$B$2:$B$7916,"Piemonte"))</f>
        <v>9.6656305941727569E-2</v>
      </c>
      <c r="I992" s="1" t="str">
        <f>_xlfn.XLOOKUP(Comuni[[#This Row],[Regione]],Ripartizione_geografica[Regione],Ripartizione_geografica[Ripartizione geografica],,0)</f>
        <v>Nord-ovest</v>
      </c>
      <c r="J992" s="1">
        <f>_xlfn.XLOOKUP(Comuni[[#This Row],[Regione]],Table_0[Regione],Table_0[Totale contagiati],,0)</f>
        <v>1792955</v>
      </c>
      <c r="K992" s="1">
        <f>_xlfn.XLOOKUP(Comuni[[#This Row],[Regione]],Table_0[Regione],Table_0[Guariti],,0)</f>
        <v>1725727</v>
      </c>
      <c r="L992" s="1">
        <f>_xlfn.XLOOKUP(Comuni[[#This Row],[Regione]],Table_0[Regione],Table_0[Deceduti],,0)</f>
        <v>13899</v>
      </c>
    </row>
    <row r="993" spans="1:12" x14ac:dyDescent="0.25">
      <c r="A993" s="1" t="s">
        <v>1002</v>
      </c>
      <c r="B993" s="1" t="s">
        <v>8</v>
      </c>
      <c r="C993" s="1" t="s">
        <v>857</v>
      </c>
      <c r="D993">
        <v>607</v>
      </c>
      <c r="E993">
        <f>100*Comuni[[#This Row],[Popolazione2011]]/$D$7916</f>
        <v>1.0591123399761081E-3</v>
      </c>
      <c r="F993">
        <f>100*Comuni[[#This Row],[Popolazione2011]]/(SUMIFS($D$2:$D$7916,$B$2:$B$7916,"Piemonte"))</f>
        <v>1.3909525297920491E-2</v>
      </c>
      <c r="G993" t="b">
        <f>IF(Comuni[[#This Row],[Popolazione2011]]&gt;300000,"MAGGIORE")</f>
        <v>0</v>
      </c>
      <c r="H993">
        <f>100*Comuni[[#This Row],[Popolazione2011]]/(SUMIFS($D$2:$D$7916,$B$2:$B$7916,"Piemonte"))</f>
        <v>1.3909525297920491E-2</v>
      </c>
      <c r="I993" s="1" t="str">
        <f>_xlfn.XLOOKUP(Comuni[[#This Row],[Regione]],Ripartizione_geografica[Regione],Ripartizione_geografica[Ripartizione geografica],,0)</f>
        <v>Nord-ovest</v>
      </c>
      <c r="J993" s="1">
        <f>_xlfn.XLOOKUP(Comuni[[#This Row],[Regione]],Table_0[Regione],Table_0[Totale contagiati],,0)</f>
        <v>1792955</v>
      </c>
      <c r="K993" s="1">
        <f>_xlfn.XLOOKUP(Comuni[[#This Row],[Regione]],Table_0[Regione],Table_0[Guariti],,0)</f>
        <v>1725727</v>
      </c>
      <c r="L993" s="1">
        <f>_xlfn.XLOOKUP(Comuni[[#This Row],[Regione]],Table_0[Regione],Table_0[Deceduti],,0)</f>
        <v>13899</v>
      </c>
    </row>
    <row r="994" spans="1:12" x14ac:dyDescent="0.25">
      <c r="A994" s="1" t="s">
        <v>1003</v>
      </c>
      <c r="B994" s="1" t="s">
        <v>8</v>
      </c>
      <c r="C994" s="1" t="s">
        <v>857</v>
      </c>
      <c r="D994">
        <v>1279</v>
      </c>
      <c r="E994">
        <f>100*Comuni[[#This Row],[Popolazione2011]]/$D$7916</f>
        <v>2.2316386867041881E-3</v>
      </c>
      <c r="F994">
        <f>100*Comuni[[#This Row],[Popolazione2011]]/(SUMIFS($D$2:$D$7916,$B$2:$B$7916,"Piemonte"))</f>
        <v>2.9308538477825878E-2</v>
      </c>
      <c r="G994" t="b">
        <f>IF(Comuni[[#This Row],[Popolazione2011]]&gt;300000,"MAGGIORE")</f>
        <v>0</v>
      </c>
      <c r="H994">
        <f>100*Comuni[[#This Row],[Popolazione2011]]/(SUMIFS($D$2:$D$7916,$B$2:$B$7916,"Piemonte"))</f>
        <v>2.9308538477825878E-2</v>
      </c>
      <c r="I994" s="1" t="str">
        <f>_xlfn.XLOOKUP(Comuni[[#This Row],[Regione]],Ripartizione_geografica[Regione],Ripartizione_geografica[Ripartizione geografica],,0)</f>
        <v>Nord-ovest</v>
      </c>
      <c r="J994" s="1">
        <f>_xlfn.XLOOKUP(Comuni[[#This Row],[Regione]],Table_0[Regione],Table_0[Totale contagiati],,0)</f>
        <v>1792955</v>
      </c>
      <c r="K994" s="1">
        <f>_xlfn.XLOOKUP(Comuni[[#This Row],[Regione]],Table_0[Regione],Table_0[Guariti],,0)</f>
        <v>1725727</v>
      </c>
      <c r="L994" s="1">
        <f>_xlfn.XLOOKUP(Comuni[[#This Row],[Regione]],Table_0[Regione],Table_0[Deceduti],,0)</f>
        <v>13899</v>
      </c>
    </row>
    <row r="995" spans="1:12" x14ac:dyDescent="0.25">
      <c r="A995" s="1" t="s">
        <v>1004</v>
      </c>
      <c r="B995" s="1" t="s">
        <v>8</v>
      </c>
      <c r="C995" s="1" t="s">
        <v>857</v>
      </c>
      <c r="D995">
        <v>4449</v>
      </c>
      <c r="E995">
        <f>100*Comuni[[#This Row],[Popolazione2011]]/$D$7916</f>
        <v>7.7627525544542086E-3</v>
      </c>
      <c r="F995">
        <f>100*Comuni[[#This Row],[Popolazione2011]]/(SUMIFS($D$2:$D$7916,$B$2:$B$7916,"Piemonte"))</f>
        <v>0.10194971672232005</v>
      </c>
      <c r="G995" t="b">
        <f>IF(Comuni[[#This Row],[Popolazione2011]]&gt;300000,"MAGGIORE")</f>
        <v>0</v>
      </c>
      <c r="H995">
        <f>100*Comuni[[#This Row],[Popolazione2011]]/(SUMIFS($D$2:$D$7916,$B$2:$B$7916,"Piemonte"))</f>
        <v>0.10194971672232005</v>
      </c>
      <c r="I995" s="1" t="str">
        <f>_xlfn.XLOOKUP(Comuni[[#This Row],[Regione]],Ripartizione_geografica[Regione],Ripartizione_geografica[Ripartizione geografica],,0)</f>
        <v>Nord-ovest</v>
      </c>
      <c r="J995" s="1">
        <f>_xlfn.XLOOKUP(Comuni[[#This Row],[Regione]],Table_0[Regione],Table_0[Totale contagiati],,0)</f>
        <v>1792955</v>
      </c>
      <c r="K995" s="1">
        <f>_xlfn.XLOOKUP(Comuni[[#This Row],[Regione]],Table_0[Regione],Table_0[Guariti],,0)</f>
        <v>1725727</v>
      </c>
      <c r="L995" s="1">
        <f>_xlfn.XLOOKUP(Comuni[[#This Row],[Regione]],Table_0[Regione],Table_0[Deceduti],,0)</f>
        <v>13899</v>
      </c>
    </row>
    <row r="996" spans="1:12" x14ac:dyDescent="0.25">
      <c r="A996" s="1" t="s">
        <v>1005</v>
      </c>
      <c r="B996" s="1" t="s">
        <v>8</v>
      </c>
      <c r="C996" s="1" t="s">
        <v>857</v>
      </c>
      <c r="D996">
        <v>591</v>
      </c>
      <c r="E996">
        <f>100*Comuni[[#This Row],[Popolazione2011]]/$D$7916</f>
        <v>1.0311950460063918E-3</v>
      </c>
      <c r="F996">
        <f>100*Comuni[[#This Row],[Popolazione2011]]/(SUMIFS($D$2:$D$7916,$B$2:$B$7916,"Piemonte"))</f>
        <v>1.3542882126970364E-2</v>
      </c>
      <c r="G996" t="b">
        <f>IF(Comuni[[#This Row],[Popolazione2011]]&gt;300000,"MAGGIORE")</f>
        <v>0</v>
      </c>
      <c r="H996">
        <f>100*Comuni[[#This Row],[Popolazione2011]]/(SUMIFS($D$2:$D$7916,$B$2:$B$7916,"Piemonte"))</f>
        <v>1.3542882126970364E-2</v>
      </c>
      <c r="I996" s="1" t="str">
        <f>_xlfn.XLOOKUP(Comuni[[#This Row],[Regione]],Ripartizione_geografica[Regione],Ripartizione_geografica[Ripartizione geografica],,0)</f>
        <v>Nord-ovest</v>
      </c>
      <c r="J996" s="1">
        <f>_xlfn.XLOOKUP(Comuni[[#This Row],[Regione]],Table_0[Regione],Table_0[Totale contagiati],,0)</f>
        <v>1792955</v>
      </c>
      <c r="K996" s="1">
        <f>_xlfn.XLOOKUP(Comuni[[#This Row],[Regione]],Table_0[Regione],Table_0[Guariti],,0)</f>
        <v>1725727</v>
      </c>
      <c r="L996" s="1">
        <f>_xlfn.XLOOKUP(Comuni[[#This Row],[Regione]],Table_0[Regione],Table_0[Deceduti],,0)</f>
        <v>13899</v>
      </c>
    </row>
    <row r="997" spans="1:12" x14ac:dyDescent="0.25">
      <c r="A997" s="1" t="s">
        <v>1006</v>
      </c>
      <c r="B997" s="1" t="s">
        <v>8</v>
      </c>
      <c r="C997" s="1" t="s">
        <v>857</v>
      </c>
      <c r="D997">
        <v>441</v>
      </c>
      <c r="E997">
        <f>100*Comuni[[#This Row],[Popolazione2011]]/$D$7916</f>
        <v>7.6947041504030254E-4</v>
      </c>
      <c r="F997">
        <f>100*Comuni[[#This Row],[Popolazione2011]]/(SUMIFS($D$2:$D$7916,$B$2:$B$7916,"Piemonte"))</f>
        <v>1.0105602399312911E-2</v>
      </c>
      <c r="G997" t="b">
        <f>IF(Comuni[[#This Row],[Popolazione2011]]&gt;300000,"MAGGIORE")</f>
        <v>0</v>
      </c>
      <c r="H997">
        <f>100*Comuni[[#This Row],[Popolazione2011]]/(SUMIFS($D$2:$D$7916,$B$2:$B$7916,"Piemonte"))</f>
        <v>1.0105602399312911E-2</v>
      </c>
      <c r="I997" s="1" t="str">
        <f>_xlfn.XLOOKUP(Comuni[[#This Row],[Regione]],Ripartizione_geografica[Regione],Ripartizione_geografica[Ripartizione geografica],,0)</f>
        <v>Nord-ovest</v>
      </c>
      <c r="J997" s="1">
        <f>_xlfn.XLOOKUP(Comuni[[#This Row],[Regione]],Table_0[Regione],Table_0[Totale contagiati],,0)</f>
        <v>1792955</v>
      </c>
      <c r="K997" s="1">
        <f>_xlfn.XLOOKUP(Comuni[[#This Row],[Regione]],Table_0[Regione],Table_0[Guariti],,0)</f>
        <v>1725727</v>
      </c>
      <c r="L997" s="1">
        <f>_xlfn.XLOOKUP(Comuni[[#This Row],[Regione]],Table_0[Regione],Table_0[Deceduti],,0)</f>
        <v>13899</v>
      </c>
    </row>
    <row r="998" spans="1:12" x14ac:dyDescent="0.25">
      <c r="A998" s="1" t="s">
        <v>1007</v>
      </c>
      <c r="B998" s="1" t="s">
        <v>8</v>
      </c>
      <c r="C998" s="1" t="s">
        <v>857</v>
      </c>
      <c r="D998">
        <v>452</v>
      </c>
      <c r="E998">
        <f>100*Comuni[[#This Row],[Popolazione2011]]/$D$7916</f>
        <v>7.8866355464448246E-4</v>
      </c>
      <c r="F998">
        <f>100*Comuni[[#This Row],[Popolazione2011]]/(SUMIFS($D$2:$D$7916,$B$2:$B$7916,"Piemonte"))</f>
        <v>1.0357669579341124E-2</v>
      </c>
      <c r="G998" t="b">
        <f>IF(Comuni[[#This Row],[Popolazione2011]]&gt;300000,"MAGGIORE")</f>
        <v>0</v>
      </c>
      <c r="H998">
        <f>100*Comuni[[#This Row],[Popolazione2011]]/(SUMIFS($D$2:$D$7916,$B$2:$B$7916,"Piemonte"))</f>
        <v>1.0357669579341124E-2</v>
      </c>
      <c r="I998" s="1" t="str">
        <f>_xlfn.XLOOKUP(Comuni[[#This Row],[Regione]],Ripartizione_geografica[Regione],Ripartizione_geografica[Ripartizione geografica],,0)</f>
        <v>Nord-ovest</v>
      </c>
      <c r="J998" s="1">
        <f>_xlfn.XLOOKUP(Comuni[[#This Row],[Regione]],Table_0[Regione],Table_0[Totale contagiati],,0)</f>
        <v>1792955</v>
      </c>
      <c r="K998" s="1">
        <f>_xlfn.XLOOKUP(Comuni[[#This Row],[Regione]],Table_0[Regione],Table_0[Guariti],,0)</f>
        <v>1725727</v>
      </c>
      <c r="L998" s="1">
        <f>_xlfn.XLOOKUP(Comuni[[#This Row],[Regione]],Table_0[Regione],Table_0[Deceduti],,0)</f>
        <v>13899</v>
      </c>
    </row>
    <row r="999" spans="1:12" x14ac:dyDescent="0.25">
      <c r="A999" s="1" t="s">
        <v>1008</v>
      </c>
      <c r="B999" s="1" t="s">
        <v>8</v>
      </c>
      <c r="C999" s="1" t="s">
        <v>857</v>
      </c>
      <c r="D999">
        <v>1193</v>
      </c>
      <c r="E999">
        <f>100*Comuni[[#This Row],[Popolazione2011]]/$D$7916</f>
        <v>2.0815832316169636E-3</v>
      </c>
      <c r="F999">
        <f>100*Comuni[[#This Row],[Popolazione2011]]/(SUMIFS($D$2:$D$7916,$B$2:$B$7916,"Piemonte"))</f>
        <v>2.7337831433968941E-2</v>
      </c>
      <c r="G999" t="b">
        <f>IF(Comuni[[#This Row],[Popolazione2011]]&gt;300000,"MAGGIORE")</f>
        <v>0</v>
      </c>
      <c r="H999">
        <f>100*Comuni[[#This Row],[Popolazione2011]]/(SUMIFS($D$2:$D$7916,$B$2:$B$7916,"Piemonte"))</f>
        <v>2.7337831433968941E-2</v>
      </c>
      <c r="I999" s="1" t="str">
        <f>_xlfn.XLOOKUP(Comuni[[#This Row],[Regione]],Ripartizione_geografica[Regione],Ripartizione_geografica[Ripartizione geografica],,0)</f>
        <v>Nord-ovest</v>
      </c>
      <c r="J999" s="1">
        <f>_xlfn.XLOOKUP(Comuni[[#This Row],[Regione]],Table_0[Regione],Table_0[Totale contagiati],,0)</f>
        <v>1792955</v>
      </c>
      <c r="K999" s="1">
        <f>_xlfn.XLOOKUP(Comuni[[#This Row],[Regione]],Table_0[Regione],Table_0[Guariti],,0)</f>
        <v>1725727</v>
      </c>
      <c r="L999" s="1">
        <f>_xlfn.XLOOKUP(Comuni[[#This Row],[Regione]],Table_0[Regione],Table_0[Deceduti],,0)</f>
        <v>13899</v>
      </c>
    </row>
    <row r="1000" spans="1:12" x14ac:dyDescent="0.25">
      <c r="A1000" s="1" t="s">
        <v>1009</v>
      </c>
      <c r="B1000" s="1" t="s">
        <v>8</v>
      </c>
      <c r="C1000" s="1" t="s">
        <v>857</v>
      </c>
      <c r="D1000">
        <v>579</v>
      </c>
      <c r="E1000">
        <f>100*Comuni[[#This Row],[Popolazione2011]]/$D$7916</f>
        <v>1.0102570755291048E-3</v>
      </c>
      <c r="F1000">
        <f>100*Comuni[[#This Row],[Popolazione2011]]/(SUMIFS($D$2:$D$7916,$B$2:$B$7916,"Piemonte"))</f>
        <v>1.3267899748757767E-2</v>
      </c>
      <c r="G1000" t="b">
        <f>IF(Comuni[[#This Row],[Popolazione2011]]&gt;300000,"MAGGIORE")</f>
        <v>0</v>
      </c>
      <c r="H1000">
        <f>100*Comuni[[#This Row],[Popolazione2011]]/(SUMIFS($D$2:$D$7916,$B$2:$B$7916,"Piemonte"))</f>
        <v>1.3267899748757767E-2</v>
      </c>
      <c r="I1000" s="1" t="str">
        <f>_xlfn.XLOOKUP(Comuni[[#This Row],[Regione]],Ripartizione_geografica[Regione],Ripartizione_geografica[Ripartizione geografica],,0)</f>
        <v>Nord-ovest</v>
      </c>
      <c r="J1000" s="1">
        <f>_xlfn.XLOOKUP(Comuni[[#This Row],[Regione]],Table_0[Regione],Table_0[Totale contagiati],,0)</f>
        <v>1792955</v>
      </c>
      <c r="K1000" s="1">
        <f>_xlfn.XLOOKUP(Comuni[[#This Row],[Regione]],Table_0[Regione],Table_0[Guariti],,0)</f>
        <v>1725727</v>
      </c>
      <c r="L1000" s="1">
        <f>_xlfn.XLOOKUP(Comuni[[#This Row],[Regione]],Table_0[Regione],Table_0[Deceduti],,0)</f>
        <v>13899</v>
      </c>
    </row>
    <row r="1001" spans="1:12" x14ac:dyDescent="0.25">
      <c r="A1001" s="1" t="s">
        <v>1010</v>
      </c>
      <c r="B1001" s="1" t="s">
        <v>8</v>
      </c>
      <c r="C1001" s="1" t="s">
        <v>857</v>
      </c>
      <c r="D1001">
        <v>6322</v>
      </c>
      <c r="E1001">
        <f>100*Comuni[[#This Row],[Popolazione2011]]/$D$7916</f>
        <v>1.1030820779784111E-2</v>
      </c>
      <c r="F1001">
        <f>100*Comuni[[#This Row],[Popolazione2011]]/(SUMIFS($D$2:$D$7916,$B$2:$B$7916,"Piemonte"))</f>
        <v>0.14486988292166944</v>
      </c>
      <c r="G1001" t="b">
        <f>IF(Comuni[[#This Row],[Popolazione2011]]&gt;300000,"MAGGIORE")</f>
        <v>0</v>
      </c>
      <c r="H1001">
        <f>100*Comuni[[#This Row],[Popolazione2011]]/(SUMIFS($D$2:$D$7916,$B$2:$B$7916,"Piemonte"))</f>
        <v>0.14486988292166944</v>
      </c>
      <c r="I1001" s="1" t="str">
        <f>_xlfn.XLOOKUP(Comuni[[#This Row],[Regione]],Ripartizione_geografica[Regione],Ripartizione_geografica[Ripartizione geografica],,0)</f>
        <v>Nord-ovest</v>
      </c>
      <c r="J1001" s="1">
        <f>_xlfn.XLOOKUP(Comuni[[#This Row],[Regione]],Table_0[Regione],Table_0[Totale contagiati],,0)</f>
        <v>1792955</v>
      </c>
      <c r="K1001" s="1">
        <f>_xlfn.XLOOKUP(Comuni[[#This Row],[Regione]],Table_0[Regione],Table_0[Guariti],,0)</f>
        <v>1725727</v>
      </c>
      <c r="L1001" s="1">
        <f>_xlfn.XLOOKUP(Comuni[[#This Row],[Regione]],Table_0[Regione],Table_0[Deceduti],,0)</f>
        <v>13899</v>
      </c>
    </row>
    <row r="1002" spans="1:12" x14ac:dyDescent="0.25">
      <c r="A1002" s="1" t="s">
        <v>1011</v>
      </c>
      <c r="B1002" s="1" t="s">
        <v>8</v>
      </c>
      <c r="C1002" s="1" t="s">
        <v>857</v>
      </c>
      <c r="D1002">
        <v>1294</v>
      </c>
      <c r="E1002">
        <f>100*Comuni[[#This Row],[Popolazione2011]]/$D$7916</f>
        <v>2.257811149800797E-3</v>
      </c>
      <c r="F1002">
        <f>100*Comuni[[#This Row],[Popolazione2011]]/(SUMIFS($D$2:$D$7916,$B$2:$B$7916,"Piemonte"))</f>
        <v>2.9652266450591623E-2</v>
      </c>
      <c r="G1002" t="b">
        <f>IF(Comuni[[#This Row],[Popolazione2011]]&gt;300000,"MAGGIORE")</f>
        <v>0</v>
      </c>
      <c r="H1002">
        <f>100*Comuni[[#This Row],[Popolazione2011]]/(SUMIFS($D$2:$D$7916,$B$2:$B$7916,"Piemonte"))</f>
        <v>2.9652266450591623E-2</v>
      </c>
      <c r="I1002" s="1" t="str">
        <f>_xlfn.XLOOKUP(Comuni[[#This Row],[Regione]],Ripartizione_geografica[Regione],Ripartizione_geografica[Ripartizione geografica],,0)</f>
        <v>Nord-ovest</v>
      </c>
      <c r="J1002" s="1">
        <f>_xlfn.XLOOKUP(Comuni[[#This Row],[Regione]],Table_0[Regione],Table_0[Totale contagiati],,0)</f>
        <v>1792955</v>
      </c>
      <c r="K1002" s="1">
        <f>_xlfn.XLOOKUP(Comuni[[#This Row],[Regione]],Table_0[Regione],Table_0[Guariti],,0)</f>
        <v>1725727</v>
      </c>
      <c r="L1002" s="1">
        <f>_xlfn.XLOOKUP(Comuni[[#This Row],[Regione]],Table_0[Regione],Table_0[Deceduti],,0)</f>
        <v>13899</v>
      </c>
    </row>
    <row r="1003" spans="1:12" x14ac:dyDescent="0.25">
      <c r="A1003" s="1" t="s">
        <v>1012</v>
      </c>
      <c r="B1003" s="1" t="s">
        <v>8</v>
      </c>
      <c r="C1003" s="1" t="s">
        <v>857</v>
      </c>
      <c r="D1003">
        <v>2056</v>
      </c>
      <c r="E1003">
        <f>100*Comuni[[#This Row],[Popolazione2011]]/$D$7916</f>
        <v>3.5873722751085307E-3</v>
      </c>
      <c r="F1003">
        <f>100*Comuni[[#This Row],[Popolazione2011]]/(SUMIFS($D$2:$D$7916,$B$2:$B$7916,"Piemonte"))</f>
        <v>4.7113647467091485E-2</v>
      </c>
      <c r="G1003" t="b">
        <f>IF(Comuni[[#This Row],[Popolazione2011]]&gt;300000,"MAGGIORE")</f>
        <v>0</v>
      </c>
      <c r="H1003">
        <f>100*Comuni[[#This Row],[Popolazione2011]]/(SUMIFS($D$2:$D$7916,$B$2:$B$7916,"Piemonte"))</f>
        <v>4.7113647467091485E-2</v>
      </c>
      <c r="I1003" s="1" t="str">
        <f>_xlfn.XLOOKUP(Comuni[[#This Row],[Regione]],Ripartizione_geografica[Regione],Ripartizione_geografica[Ripartizione geografica],,0)</f>
        <v>Nord-ovest</v>
      </c>
      <c r="J1003" s="1">
        <f>_xlfn.XLOOKUP(Comuni[[#This Row],[Regione]],Table_0[Regione],Table_0[Totale contagiati],,0)</f>
        <v>1792955</v>
      </c>
      <c r="K1003" s="1">
        <f>_xlfn.XLOOKUP(Comuni[[#This Row],[Regione]],Table_0[Regione],Table_0[Guariti],,0)</f>
        <v>1725727</v>
      </c>
      <c r="L1003" s="1">
        <f>_xlfn.XLOOKUP(Comuni[[#This Row],[Regione]],Table_0[Regione],Table_0[Deceduti],,0)</f>
        <v>13899</v>
      </c>
    </row>
    <row r="1004" spans="1:12" x14ac:dyDescent="0.25">
      <c r="A1004" s="1" t="s">
        <v>1013</v>
      </c>
      <c r="B1004" s="1" t="s">
        <v>8</v>
      </c>
      <c r="C1004" s="1" t="s">
        <v>857</v>
      </c>
      <c r="D1004">
        <v>1660</v>
      </c>
      <c r="E1004">
        <f>100*Comuni[[#This Row],[Popolazione2011]]/$D$7916</f>
        <v>2.8964192493580549E-3</v>
      </c>
      <c r="F1004">
        <f>100*Comuni[[#This Row],[Popolazione2011]]/(SUMIFS($D$2:$D$7916,$B$2:$B$7916,"Piemonte"))</f>
        <v>3.8039228986075806E-2</v>
      </c>
      <c r="G1004" t="b">
        <f>IF(Comuni[[#This Row],[Popolazione2011]]&gt;300000,"MAGGIORE")</f>
        <v>0</v>
      </c>
      <c r="H1004">
        <f>100*Comuni[[#This Row],[Popolazione2011]]/(SUMIFS($D$2:$D$7916,$B$2:$B$7916,"Piemonte"))</f>
        <v>3.8039228986075806E-2</v>
      </c>
      <c r="I1004" s="1" t="str">
        <f>_xlfn.XLOOKUP(Comuni[[#This Row],[Regione]],Ripartizione_geografica[Regione],Ripartizione_geografica[Ripartizione geografica],,0)</f>
        <v>Nord-ovest</v>
      </c>
      <c r="J1004" s="1">
        <f>_xlfn.XLOOKUP(Comuni[[#This Row],[Regione]],Table_0[Regione],Table_0[Totale contagiati],,0)</f>
        <v>1792955</v>
      </c>
      <c r="K1004" s="1">
        <f>_xlfn.XLOOKUP(Comuni[[#This Row],[Regione]],Table_0[Regione],Table_0[Guariti],,0)</f>
        <v>1725727</v>
      </c>
      <c r="L1004" s="1">
        <f>_xlfn.XLOOKUP(Comuni[[#This Row],[Regione]],Table_0[Regione],Table_0[Deceduti],,0)</f>
        <v>13899</v>
      </c>
    </row>
    <row r="1005" spans="1:12" x14ac:dyDescent="0.25">
      <c r="A1005" s="1" t="s">
        <v>1014</v>
      </c>
      <c r="B1005" s="1" t="s">
        <v>8</v>
      </c>
      <c r="C1005" s="1" t="s">
        <v>857</v>
      </c>
      <c r="D1005">
        <v>221</v>
      </c>
      <c r="E1005">
        <f>100*Comuni[[#This Row],[Popolazione2011]]/$D$7916</f>
        <v>3.8560762295670488E-4</v>
      </c>
      <c r="F1005">
        <f>100*Comuni[[#This Row],[Popolazione2011]]/(SUMIFS($D$2:$D$7916,$B$2:$B$7916,"Piemonte"))</f>
        <v>5.0642587987486465E-3</v>
      </c>
      <c r="G1005" t="b">
        <f>IF(Comuni[[#This Row],[Popolazione2011]]&gt;300000,"MAGGIORE")</f>
        <v>0</v>
      </c>
      <c r="H1005">
        <f>100*Comuni[[#This Row],[Popolazione2011]]/(SUMIFS($D$2:$D$7916,$B$2:$B$7916,"Piemonte"))</f>
        <v>5.0642587987486465E-3</v>
      </c>
      <c r="I1005" s="1" t="str">
        <f>_xlfn.XLOOKUP(Comuni[[#This Row],[Regione]],Ripartizione_geografica[Regione],Ripartizione_geografica[Ripartizione geografica],,0)</f>
        <v>Nord-ovest</v>
      </c>
      <c r="J1005" s="1">
        <f>_xlfn.XLOOKUP(Comuni[[#This Row],[Regione]],Table_0[Regione],Table_0[Totale contagiati],,0)</f>
        <v>1792955</v>
      </c>
      <c r="K1005" s="1">
        <f>_xlfn.XLOOKUP(Comuni[[#This Row],[Regione]],Table_0[Regione],Table_0[Guariti],,0)</f>
        <v>1725727</v>
      </c>
      <c r="L1005" s="1">
        <f>_xlfn.XLOOKUP(Comuni[[#This Row],[Regione]],Table_0[Regione],Table_0[Deceduti],,0)</f>
        <v>13899</v>
      </c>
    </row>
    <row r="1006" spans="1:12" x14ac:dyDescent="0.25">
      <c r="A1006" s="1" t="s">
        <v>1015</v>
      </c>
      <c r="B1006" s="1" t="s">
        <v>8</v>
      </c>
      <c r="C1006" s="1" t="s">
        <v>857</v>
      </c>
      <c r="D1006">
        <v>1126</v>
      </c>
      <c r="E1006">
        <f>100*Comuni[[#This Row],[Popolazione2011]]/$D$7916</f>
        <v>1.9646795631187769E-3</v>
      </c>
      <c r="F1006">
        <f>100*Comuni[[#This Row],[Popolazione2011]]/(SUMIFS($D$2:$D$7916,$B$2:$B$7916,"Piemonte"))</f>
        <v>2.5802513155615277E-2</v>
      </c>
      <c r="G1006" t="b">
        <f>IF(Comuni[[#This Row],[Popolazione2011]]&gt;300000,"MAGGIORE")</f>
        <v>0</v>
      </c>
      <c r="H1006">
        <f>100*Comuni[[#This Row],[Popolazione2011]]/(SUMIFS($D$2:$D$7916,$B$2:$B$7916,"Piemonte"))</f>
        <v>2.5802513155615277E-2</v>
      </c>
      <c r="I1006" s="1" t="str">
        <f>_xlfn.XLOOKUP(Comuni[[#This Row],[Regione]],Ripartizione_geografica[Regione],Ripartizione_geografica[Ripartizione geografica],,0)</f>
        <v>Nord-ovest</v>
      </c>
      <c r="J1006" s="1">
        <f>_xlfn.XLOOKUP(Comuni[[#This Row],[Regione]],Table_0[Regione],Table_0[Totale contagiati],,0)</f>
        <v>1792955</v>
      </c>
      <c r="K1006" s="1">
        <f>_xlfn.XLOOKUP(Comuni[[#This Row],[Regione]],Table_0[Regione],Table_0[Guariti],,0)</f>
        <v>1725727</v>
      </c>
      <c r="L1006" s="1">
        <f>_xlfn.XLOOKUP(Comuni[[#This Row],[Regione]],Table_0[Regione],Table_0[Deceduti],,0)</f>
        <v>13899</v>
      </c>
    </row>
    <row r="1007" spans="1:12" x14ac:dyDescent="0.25">
      <c r="A1007" s="1" t="s">
        <v>1016</v>
      </c>
      <c r="B1007" s="1" t="s">
        <v>8</v>
      </c>
      <c r="C1007" s="1" t="s">
        <v>857</v>
      </c>
      <c r="D1007">
        <v>332</v>
      </c>
      <c r="E1007">
        <f>100*Comuni[[#This Row],[Popolazione2011]]/$D$7916</f>
        <v>5.7928384987161101E-4</v>
      </c>
      <c r="F1007">
        <f>100*Comuni[[#This Row],[Popolazione2011]]/(SUMIFS($D$2:$D$7916,$B$2:$B$7916,"Piemonte"))</f>
        <v>7.6078457972151622E-3</v>
      </c>
      <c r="G1007" t="b">
        <f>IF(Comuni[[#This Row],[Popolazione2011]]&gt;300000,"MAGGIORE")</f>
        <v>0</v>
      </c>
      <c r="H1007">
        <f>100*Comuni[[#This Row],[Popolazione2011]]/(SUMIFS($D$2:$D$7916,$B$2:$B$7916,"Piemonte"))</f>
        <v>7.6078457972151622E-3</v>
      </c>
      <c r="I1007" s="1" t="str">
        <f>_xlfn.XLOOKUP(Comuni[[#This Row],[Regione]],Ripartizione_geografica[Regione],Ripartizione_geografica[Ripartizione geografica],,0)</f>
        <v>Nord-ovest</v>
      </c>
      <c r="J1007" s="1">
        <f>_xlfn.XLOOKUP(Comuni[[#This Row],[Regione]],Table_0[Regione],Table_0[Totale contagiati],,0)</f>
        <v>1792955</v>
      </c>
      <c r="K1007" s="1">
        <f>_xlfn.XLOOKUP(Comuni[[#This Row],[Regione]],Table_0[Regione],Table_0[Guariti],,0)</f>
        <v>1725727</v>
      </c>
      <c r="L1007" s="1">
        <f>_xlfn.XLOOKUP(Comuni[[#This Row],[Regione]],Table_0[Regione],Table_0[Deceduti],,0)</f>
        <v>13899</v>
      </c>
    </row>
    <row r="1008" spans="1:12" x14ac:dyDescent="0.25">
      <c r="A1008" s="1" t="s">
        <v>1017</v>
      </c>
      <c r="B1008" s="1" t="s">
        <v>8</v>
      </c>
      <c r="C1008" s="1" t="s">
        <v>857</v>
      </c>
      <c r="D1008">
        <v>2425</v>
      </c>
      <c r="E1008">
        <f>100*Comuni[[#This Row],[Popolazione2011]]/$D$7916</f>
        <v>4.2312148672851106E-3</v>
      </c>
      <c r="F1008">
        <f>100*Comuni[[#This Row],[Popolazione2011]]/(SUMIFS($D$2:$D$7916,$B$2:$B$7916,"Piemonte"))</f>
        <v>5.5569355597128819E-2</v>
      </c>
      <c r="G1008" t="b">
        <f>IF(Comuni[[#This Row],[Popolazione2011]]&gt;300000,"MAGGIORE")</f>
        <v>0</v>
      </c>
      <c r="H1008">
        <f>100*Comuni[[#This Row],[Popolazione2011]]/(SUMIFS($D$2:$D$7916,$B$2:$B$7916,"Piemonte"))</f>
        <v>5.5569355597128819E-2</v>
      </c>
      <c r="I1008" s="1" t="str">
        <f>_xlfn.XLOOKUP(Comuni[[#This Row],[Regione]],Ripartizione_geografica[Regione],Ripartizione_geografica[Ripartizione geografica],,0)</f>
        <v>Nord-ovest</v>
      </c>
      <c r="J1008" s="1">
        <f>_xlfn.XLOOKUP(Comuni[[#This Row],[Regione]],Table_0[Regione],Table_0[Totale contagiati],,0)</f>
        <v>1792955</v>
      </c>
      <c r="K1008" s="1">
        <f>_xlfn.XLOOKUP(Comuni[[#This Row],[Regione]],Table_0[Regione],Table_0[Guariti],,0)</f>
        <v>1725727</v>
      </c>
      <c r="L1008" s="1">
        <f>_xlfn.XLOOKUP(Comuni[[#This Row],[Regione]],Table_0[Regione],Table_0[Deceduti],,0)</f>
        <v>13899</v>
      </c>
    </row>
    <row r="1009" spans="1:12" x14ac:dyDescent="0.25">
      <c r="A1009" s="1" t="s">
        <v>1018</v>
      </c>
      <c r="B1009" s="1" t="s">
        <v>8</v>
      </c>
      <c r="C1009" s="1" t="s">
        <v>857</v>
      </c>
      <c r="D1009">
        <v>2039</v>
      </c>
      <c r="E1009">
        <f>100*Comuni[[#This Row],[Popolazione2011]]/$D$7916</f>
        <v>3.5577101502657074E-3</v>
      </c>
      <c r="F1009">
        <f>100*Comuni[[#This Row],[Popolazione2011]]/(SUMIFS($D$2:$D$7916,$B$2:$B$7916,"Piemonte"))</f>
        <v>4.6724089097956972E-2</v>
      </c>
      <c r="G1009" t="b">
        <f>IF(Comuni[[#This Row],[Popolazione2011]]&gt;300000,"MAGGIORE")</f>
        <v>0</v>
      </c>
      <c r="H1009">
        <f>100*Comuni[[#This Row],[Popolazione2011]]/(SUMIFS($D$2:$D$7916,$B$2:$B$7916,"Piemonte"))</f>
        <v>4.6724089097956972E-2</v>
      </c>
      <c r="I1009" s="1" t="str">
        <f>_xlfn.XLOOKUP(Comuni[[#This Row],[Regione]],Ripartizione_geografica[Regione],Ripartizione_geografica[Ripartizione geografica],,0)</f>
        <v>Nord-ovest</v>
      </c>
      <c r="J1009" s="1">
        <f>_xlfn.XLOOKUP(Comuni[[#This Row],[Regione]],Table_0[Regione],Table_0[Totale contagiati],,0)</f>
        <v>1792955</v>
      </c>
      <c r="K1009" s="1">
        <f>_xlfn.XLOOKUP(Comuni[[#This Row],[Regione]],Table_0[Regione],Table_0[Guariti],,0)</f>
        <v>1725727</v>
      </c>
      <c r="L1009" s="1">
        <f>_xlfn.XLOOKUP(Comuni[[#This Row],[Regione]],Table_0[Regione],Table_0[Deceduti],,0)</f>
        <v>13899</v>
      </c>
    </row>
    <row r="1010" spans="1:12" x14ac:dyDescent="0.25">
      <c r="A1010" s="1" t="s">
        <v>1019</v>
      </c>
      <c r="B1010" s="1" t="s">
        <v>8</v>
      </c>
      <c r="C1010" s="1" t="s">
        <v>857</v>
      </c>
      <c r="D1010">
        <v>1606</v>
      </c>
      <c r="E1010">
        <f>100*Comuni[[#This Row],[Popolazione2011]]/$D$7916</f>
        <v>2.8021983822102627E-3</v>
      </c>
      <c r="F1010">
        <f>100*Comuni[[#This Row],[Popolazione2011]]/(SUMIFS($D$2:$D$7916,$B$2:$B$7916,"Piemonte"))</f>
        <v>3.6801808284119129E-2</v>
      </c>
      <c r="G1010" t="b">
        <f>IF(Comuni[[#This Row],[Popolazione2011]]&gt;300000,"MAGGIORE")</f>
        <v>0</v>
      </c>
      <c r="H1010">
        <f>100*Comuni[[#This Row],[Popolazione2011]]/(SUMIFS($D$2:$D$7916,$B$2:$B$7916,"Piemonte"))</f>
        <v>3.6801808284119129E-2</v>
      </c>
      <c r="I1010" s="1" t="str">
        <f>_xlfn.XLOOKUP(Comuni[[#This Row],[Regione]],Ripartizione_geografica[Regione],Ripartizione_geografica[Ripartizione geografica],,0)</f>
        <v>Nord-ovest</v>
      </c>
      <c r="J1010" s="1">
        <f>_xlfn.XLOOKUP(Comuni[[#This Row],[Regione]],Table_0[Regione],Table_0[Totale contagiati],,0)</f>
        <v>1792955</v>
      </c>
      <c r="K1010" s="1">
        <f>_xlfn.XLOOKUP(Comuni[[#This Row],[Regione]],Table_0[Regione],Table_0[Guariti],,0)</f>
        <v>1725727</v>
      </c>
      <c r="L1010" s="1">
        <f>_xlfn.XLOOKUP(Comuni[[#This Row],[Regione]],Table_0[Regione],Table_0[Deceduti],,0)</f>
        <v>13899</v>
      </c>
    </row>
    <row r="1011" spans="1:12" x14ac:dyDescent="0.25">
      <c r="A1011" s="1" t="s">
        <v>1020</v>
      </c>
      <c r="B1011" s="1" t="s">
        <v>8</v>
      </c>
      <c r="C1011" s="1" t="s">
        <v>857</v>
      </c>
      <c r="D1011">
        <v>636</v>
      </c>
      <c r="E1011">
        <f>100*Comuni[[#This Row],[Popolazione2011]]/$D$7916</f>
        <v>1.1097124352962187E-3</v>
      </c>
      <c r="F1011">
        <f>100*Comuni[[#This Row],[Popolazione2011]]/(SUMIFS($D$2:$D$7916,$B$2:$B$7916,"Piemonte"))</f>
        <v>1.4574066045267599E-2</v>
      </c>
      <c r="G1011" t="b">
        <f>IF(Comuni[[#This Row],[Popolazione2011]]&gt;300000,"MAGGIORE")</f>
        <v>0</v>
      </c>
      <c r="H1011">
        <f>100*Comuni[[#This Row],[Popolazione2011]]/(SUMIFS($D$2:$D$7916,$B$2:$B$7916,"Piemonte"))</f>
        <v>1.4574066045267599E-2</v>
      </c>
      <c r="I1011" s="1" t="str">
        <f>_xlfn.XLOOKUP(Comuni[[#This Row],[Regione]],Ripartizione_geografica[Regione],Ripartizione_geografica[Ripartizione geografica],,0)</f>
        <v>Nord-ovest</v>
      </c>
      <c r="J1011" s="1">
        <f>_xlfn.XLOOKUP(Comuni[[#This Row],[Regione]],Table_0[Regione],Table_0[Totale contagiati],,0)</f>
        <v>1792955</v>
      </c>
      <c r="K1011" s="1">
        <f>_xlfn.XLOOKUP(Comuni[[#This Row],[Regione]],Table_0[Regione],Table_0[Guariti],,0)</f>
        <v>1725727</v>
      </c>
      <c r="L1011" s="1">
        <f>_xlfn.XLOOKUP(Comuni[[#This Row],[Regione]],Table_0[Regione],Table_0[Deceduti],,0)</f>
        <v>13899</v>
      </c>
    </row>
    <row r="1012" spans="1:12" x14ac:dyDescent="0.25">
      <c r="A1012" s="1" t="s">
        <v>1021</v>
      </c>
      <c r="B1012" s="1" t="s">
        <v>8</v>
      </c>
      <c r="C1012" s="1" t="s">
        <v>857</v>
      </c>
      <c r="D1012">
        <v>901</v>
      </c>
      <c r="E1012">
        <f>100*Comuni[[#This Row],[Popolazione2011]]/$D$7916</f>
        <v>1.5720926166696431E-3</v>
      </c>
      <c r="F1012">
        <f>100*Comuni[[#This Row],[Popolazione2011]]/(SUMIFS($D$2:$D$7916,$B$2:$B$7916,"Piemonte"))</f>
        <v>2.0646593564129099E-2</v>
      </c>
      <c r="G1012" t="b">
        <f>IF(Comuni[[#This Row],[Popolazione2011]]&gt;300000,"MAGGIORE")</f>
        <v>0</v>
      </c>
      <c r="H1012">
        <f>100*Comuni[[#This Row],[Popolazione2011]]/(SUMIFS($D$2:$D$7916,$B$2:$B$7916,"Piemonte"))</f>
        <v>2.0646593564129099E-2</v>
      </c>
      <c r="I1012" s="1" t="str">
        <f>_xlfn.XLOOKUP(Comuni[[#This Row],[Regione]],Ripartizione_geografica[Regione],Ripartizione_geografica[Ripartizione geografica],,0)</f>
        <v>Nord-ovest</v>
      </c>
      <c r="J1012" s="1">
        <f>_xlfn.XLOOKUP(Comuni[[#This Row],[Regione]],Table_0[Regione],Table_0[Totale contagiati],,0)</f>
        <v>1792955</v>
      </c>
      <c r="K1012" s="1">
        <f>_xlfn.XLOOKUP(Comuni[[#This Row],[Regione]],Table_0[Regione],Table_0[Guariti],,0)</f>
        <v>1725727</v>
      </c>
      <c r="L1012" s="1">
        <f>_xlfn.XLOOKUP(Comuni[[#This Row],[Regione]],Table_0[Regione],Table_0[Deceduti],,0)</f>
        <v>13899</v>
      </c>
    </row>
    <row r="1013" spans="1:12" x14ac:dyDescent="0.25">
      <c r="A1013" s="1" t="s">
        <v>1022</v>
      </c>
      <c r="B1013" s="1" t="s">
        <v>8</v>
      </c>
      <c r="C1013" s="1" t="s">
        <v>857</v>
      </c>
      <c r="D1013">
        <v>907</v>
      </c>
      <c r="E1013">
        <f>100*Comuni[[#This Row],[Popolazione2011]]/$D$7916</f>
        <v>1.5825616019082866E-3</v>
      </c>
      <c r="F1013">
        <f>100*Comuni[[#This Row],[Popolazione2011]]/(SUMIFS($D$2:$D$7916,$B$2:$B$7916,"Piemonte"))</f>
        <v>2.0784084753235395E-2</v>
      </c>
      <c r="G1013" t="b">
        <f>IF(Comuni[[#This Row],[Popolazione2011]]&gt;300000,"MAGGIORE")</f>
        <v>0</v>
      </c>
      <c r="H1013">
        <f>100*Comuni[[#This Row],[Popolazione2011]]/(SUMIFS($D$2:$D$7916,$B$2:$B$7916,"Piemonte"))</f>
        <v>2.0784084753235395E-2</v>
      </c>
      <c r="I1013" s="1" t="str">
        <f>_xlfn.XLOOKUP(Comuni[[#This Row],[Regione]],Ripartizione_geografica[Regione],Ripartizione_geografica[Ripartizione geografica],,0)</f>
        <v>Nord-ovest</v>
      </c>
      <c r="J1013" s="1">
        <f>_xlfn.XLOOKUP(Comuni[[#This Row],[Regione]],Table_0[Regione],Table_0[Totale contagiati],,0)</f>
        <v>1792955</v>
      </c>
      <c r="K1013" s="1">
        <f>_xlfn.XLOOKUP(Comuni[[#This Row],[Regione]],Table_0[Regione],Table_0[Guariti],,0)</f>
        <v>1725727</v>
      </c>
      <c r="L1013" s="1">
        <f>_xlfn.XLOOKUP(Comuni[[#This Row],[Regione]],Table_0[Regione],Table_0[Deceduti],,0)</f>
        <v>13899</v>
      </c>
    </row>
    <row r="1014" spans="1:12" x14ac:dyDescent="0.25">
      <c r="A1014" s="1" t="s">
        <v>1023</v>
      </c>
      <c r="B1014" s="1" t="s">
        <v>8</v>
      </c>
      <c r="C1014" s="1" t="s">
        <v>857</v>
      </c>
      <c r="D1014">
        <v>1424</v>
      </c>
      <c r="E1014">
        <f>100*Comuni[[#This Row],[Popolazione2011]]/$D$7916</f>
        <v>2.4846391633047411E-3</v>
      </c>
      <c r="F1014">
        <f>100*Comuni[[#This Row],[Popolazione2011]]/(SUMIFS($D$2:$D$7916,$B$2:$B$7916,"Piemonte"))</f>
        <v>3.2631242214561415E-2</v>
      </c>
      <c r="G1014" t="b">
        <f>IF(Comuni[[#This Row],[Popolazione2011]]&gt;300000,"MAGGIORE")</f>
        <v>0</v>
      </c>
      <c r="H1014">
        <f>100*Comuni[[#This Row],[Popolazione2011]]/(SUMIFS($D$2:$D$7916,$B$2:$B$7916,"Piemonte"))</f>
        <v>3.2631242214561415E-2</v>
      </c>
      <c r="I1014" s="1" t="str">
        <f>_xlfn.XLOOKUP(Comuni[[#This Row],[Regione]],Ripartizione_geografica[Regione],Ripartizione_geografica[Ripartizione geografica],,0)</f>
        <v>Nord-ovest</v>
      </c>
      <c r="J1014" s="1">
        <f>_xlfn.XLOOKUP(Comuni[[#This Row],[Regione]],Table_0[Regione],Table_0[Totale contagiati],,0)</f>
        <v>1792955</v>
      </c>
      <c r="K1014" s="1">
        <f>_xlfn.XLOOKUP(Comuni[[#This Row],[Regione]],Table_0[Regione],Table_0[Guariti],,0)</f>
        <v>1725727</v>
      </c>
      <c r="L1014" s="1">
        <f>_xlfn.XLOOKUP(Comuni[[#This Row],[Regione]],Table_0[Regione],Table_0[Deceduti],,0)</f>
        <v>13899</v>
      </c>
    </row>
    <row r="1015" spans="1:12" x14ac:dyDescent="0.25">
      <c r="A1015" s="1" t="s">
        <v>1024</v>
      </c>
      <c r="B1015" s="1" t="s">
        <v>8</v>
      </c>
      <c r="C1015" s="1" t="s">
        <v>857</v>
      </c>
      <c r="D1015">
        <v>25986</v>
      </c>
      <c r="E1015">
        <f>100*Comuni[[#This Row],[Popolazione2011]]/$D$7916</f>
        <v>4.5341175068565311E-2</v>
      </c>
      <c r="F1015">
        <f>100*Comuni[[#This Row],[Popolazione2011]]/(SUMIFS($D$2:$D$7916,$B$2:$B$7916,"Piemonte"))</f>
        <v>0.59547434001937705</v>
      </c>
      <c r="G1015" t="b">
        <f>IF(Comuni[[#This Row],[Popolazione2011]]&gt;300000,"MAGGIORE")</f>
        <v>0</v>
      </c>
      <c r="H1015">
        <f>100*Comuni[[#This Row],[Popolazione2011]]/(SUMIFS($D$2:$D$7916,$B$2:$B$7916,"Piemonte"))</f>
        <v>0.59547434001937705</v>
      </c>
      <c r="I1015" s="1" t="str">
        <f>_xlfn.XLOOKUP(Comuni[[#This Row],[Regione]],Ripartizione_geografica[Regione],Ripartizione_geografica[Ripartizione geografica],,0)</f>
        <v>Nord-ovest</v>
      </c>
      <c r="J1015" s="1">
        <f>_xlfn.XLOOKUP(Comuni[[#This Row],[Regione]],Table_0[Regione],Table_0[Totale contagiati],,0)</f>
        <v>1792955</v>
      </c>
      <c r="K1015" s="1">
        <f>_xlfn.XLOOKUP(Comuni[[#This Row],[Regione]],Table_0[Regione],Table_0[Guariti],,0)</f>
        <v>1725727</v>
      </c>
      <c r="L1015" s="1">
        <f>_xlfn.XLOOKUP(Comuni[[#This Row],[Regione]],Table_0[Regione],Table_0[Deceduti],,0)</f>
        <v>13899</v>
      </c>
    </row>
    <row r="1016" spans="1:12" x14ac:dyDescent="0.25">
      <c r="A1016" s="1" t="s">
        <v>1025</v>
      </c>
      <c r="B1016" s="1" t="s">
        <v>8</v>
      </c>
      <c r="C1016" s="1" t="s">
        <v>857</v>
      </c>
      <c r="D1016">
        <v>271</v>
      </c>
      <c r="E1016">
        <f>100*Comuni[[#This Row],[Popolazione2011]]/$D$7916</f>
        <v>4.7284916661206801E-4</v>
      </c>
      <c r="F1016">
        <f>100*Comuni[[#This Row],[Popolazione2011]]/(SUMIFS($D$2:$D$7916,$B$2:$B$7916,"Piemonte"))</f>
        <v>6.2100187079677975E-3</v>
      </c>
      <c r="G1016" t="b">
        <f>IF(Comuni[[#This Row],[Popolazione2011]]&gt;300000,"MAGGIORE")</f>
        <v>0</v>
      </c>
      <c r="H1016">
        <f>100*Comuni[[#This Row],[Popolazione2011]]/(SUMIFS($D$2:$D$7916,$B$2:$B$7916,"Piemonte"))</f>
        <v>6.2100187079677975E-3</v>
      </c>
      <c r="I1016" s="1" t="str">
        <f>_xlfn.XLOOKUP(Comuni[[#This Row],[Regione]],Ripartizione_geografica[Regione],Ripartizione_geografica[Ripartizione geografica],,0)</f>
        <v>Nord-ovest</v>
      </c>
      <c r="J1016" s="1">
        <f>_xlfn.XLOOKUP(Comuni[[#This Row],[Regione]],Table_0[Regione],Table_0[Totale contagiati],,0)</f>
        <v>1792955</v>
      </c>
      <c r="K1016" s="1">
        <f>_xlfn.XLOOKUP(Comuni[[#This Row],[Regione]],Table_0[Regione],Table_0[Guariti],,0)</f>
        <v>1725727</v>
      </c>
      <c r="L1016" s="1">
        <f>_xlfn.XLOOKUP(Comuni[[#This Row],[Regione]],Table_0[Regione],Table_0[Deceduti],,0)</f>
        <v>13899</v>
      </c>
    </row>
    <row r="1017" spans="1:12" x14ac:dyDescent="0.25">
      <c r="A1017" s="1" t="s">
        <v>1026</v>
      </c>
      <c r="B1017" s="1" t="s">
        <v>8</v>
      </c>
      <c r="C1017" s="1" t="s">
        <v>857</v>
      </c>
      <c r="D1017">
        <v>671</v>
      </c>
      <c r="E1017">
        <f>100*Comuni[[#This Row],[Popolazione2011]]/$D$7916</f>
        <v>1.1707815158549727E-3</v>
      </c>
      <c r="F1017">
        <f>100*Comuni[[#This Row],[Popolazione2011]]/(SUMIFS($D$2:$D$7916,$B$2:$B$7916,"Piemonte"))</f>
        <v>1.5376097981721005E-2</v>
      </c>
      <c r="G1017" t="b">
        <f>IF(Comuni[[#This Row],[Popolazione2011]]&gt;300000,"MAGGIORE")</f>
        <v>0</v>
      </c>
      <c r="H1017">
        <f>100*Comuni[[#This Row],[Popolazione2011]]/(SUMIFS($D$2:$D$7916,$B$2:$B$7916,"Piemonte"))</f>
        <v>1.5376097981721005E-2</v>
      </c>
      <c r="I1017" s="1" t="str">
        <f>_xlfn.XLOOKUP(Comuni[[#This Row],[Regione]],Ripartizione_geografica[Regione],Ripartizione_geografica[Ripartizione geografica],,0)</f>
        <v>Nord-ovest</v>
      </c>
      <c r="J1017" s="1">
        <f>_xlfn.XLOOKUP(Comuni[[#This Row],[Regione]],Table_0[Regione],Table_0[Totale contagiati],,0)</f>
        <v>1792955</v>
      </c>
      <c r="K1017" s="1">
        <f>_xlfn.XLOOKUP(Comuni[[#This Row],[Regione]],Table_0[Regione],Table_0[Guariti],,0)</f>
        <v>1725727</v>
      </c>
      <c r="L1017" s="1">
        <f>_xlfn.XLOOKUP(Comuni[[#This Row],[Regione]],Table_0[Regione],Table_0[Deceduti],,0)</f>
        <v>13899</v>
      </c>
    </row>
    <row r="1018" spans="1:12" x14ac:dyDescent="0.25">
      <c r="A1018" s="1" t="s">
        <v>1027</v>
      </c>
      <c r="B1018" s="1" t="s">
        <v>8</v>
      </c>
      <c r="C1018" s="1" t="s">
        <v>857</v>
      </c>
      <c r="D1018">
        <v>19671</v>
      </c>
      <c r="E1018">
        <f>100*Comuni[[#This Row],[Popolazione2011]]/$D$7916</f>
        <v>3.4322568104892953E-2</v>
      </c>
      <c r="F1018">
        <f>100*Comuni[[#This Row],[Popolazione2011]]/(SUMIFS($D$2:$D$7916,$B$2:$B$7916,"Piemonte"))</f>
        <v>0.45076486348499833</v>
      </c>
      <c r="G1018" t="b">
        <f>IF(Comuni[[#This Row],[Popolazione2011]]&gt;300000,"MAGGIORE")</f>
        <v>0</v>
      </c>
      <c r="H1018">
        <f>100*Comuni[[#This Row],[Popolazione2011]]/(SUMIFS($D$2:$D$7916,$B$2:$B$7916,"Piemonte"))</f>
        <v>0.45076486348499833</v>
      </c>
      <c r="I1018" s="1" t="str">
        <f>_xlfn.XLOOKUP(Comuni[[#This Row],[Regione]],Ripartizione_geografica[Regione],Ripartizione_geografica[Ripartizione geografica],,0)</f>
        <v>Nord-ovest</v>
      </c>
      <c r="J1018" s="1">
        <f>_xlfn.XLOOKUP(Comuni[[#This Row],[Regione]],Table_0[Regione],Table_0[Totale contagiati],,0)</f>
        <v>1792955</v>
      </c>
      <c r="K1018" s="1">
        <f>_xlfn.XLOOKUP(Comuni[[#This Row],[Regione]],Table_0[Regione],Table_0[Guariti],,0)</f>
        <v>1725727</v>
      </c>
      <c r="L1018" s="1">
        <f>_xlfn.XLOOKUP(Comuni[[#This Row],[Regione]],Table_0[Regione],Table_0[Deceduti],,0)</f>
        <v>13899</v>
      </c>
    </row>
    <row r="1019" spans="1:12" x14ac:dyDescent="0.25">
      <c r="A1019" s="1" t="s">
        <v>1028</v>
      </c>
      <c r="B1019" s="1" t="s">
        <v>8</v>
      </c>
      <c r="C1019" s="1" t="s">
        <v>857</v>
      </c>
      <c r="D1019">
        <v>1055</v>
      </c>
      <c r="E1019">
        <f>100*Comuni[[#This Row],[Popolazione2011]]/$D$7916</f>
        <v>1.8407965711281615E-3</v>
      </c>
      <c r="F1019">
        <f>100*Comuni[[#This Row],[Popolazione2011]]/(SUMIFS($D$2:$D$7916,$B$2:$B$7916,"Piemonte"))</f>
        <v>2.4175534084524084E-2</v>
      </c>
      <c r="G1019" t="b">
        <f>IF(Comuni[[#This Row],[Popolazione2011]]&gt;300000,"MAGGIORE")</f>
        <v>0</v>
      </c>
      <c r="H1019">
        <f>100*Comuni[[#This Row],[Popolazione2011]]/(SUMIFS($D$2:$D$7916,$B$2:$B$7916,"Piemonte"))</f>
        <v>2.4175534084524084E-2</v>
      </c>
      <c r="I1019" s="1" t="str">
        <f>_xlfn.XLOOKUP(Comuni[[#This Row],[Regione]],Ripartizione_geografica[Regione],Ripartizione_geografica[Ripartizione geografica],,0)</f>
        <v>Nord-ovest</v>
      </c>
      <c r="J1019" s="1">
        <f>_xlfn.XLOOKUP(Comuni[[#This Row],[Regione]],Table_0[Regione],Table_0[Totale contagiati],,0)</f>
        <v>1792955</v>
      </c>
      <c r="K1019" s="1">
        <f>_xlfn.XLOOKUP(Comuni[[#This Row],[Regione]],Table_0[Regione],Table_0[Guariti],,0)</f>
        <v>1725727</v>
      </c>
      <c r="L1019" s="1">
        <f>_xlfn.XLOOKUP(Comuni[[#This Row],[Regione]],Table_0[Regione],Table_0[Deceduti],,0)</f>
        <v>13899</v>
      </c>
    </row>
    <row r="1020" spans="1:12" x14ac:dyDescent="0.25">
      <c r="A1020" s="1" t="s">
        <v>1029</v>
      </c>
      <c r="B1020" s="1" t="s">
        <v>8</v>
      </c>
      <c r="C1020" s="1" t="s">
        <v>857</v>
      </c>
      <c r="D1020">
        <v>1068</v>
      </c>
      <c r="E1020">
        <f>100*Comuni[[#This Row],[Popolazione2011]]/$D$7916</f>
        <v>1.8634793724785557E-3</v>
      </c>
      <c r="F1020">
        <f>100*Comuni[[#This Row],[Popolazione2011]]/(SUMIFS($D$2:$D$7916,$B$2:$B$7916,"Piemonte"))</f>
        <v>2.4473431660921061E-2</v>
      </c>
      <c r="G1020" t="b">
        <f>IF(Comuni[[#This Row],[Popolazione2011]]&gt;300000,"MAGGIORE")</f>
        <v>0</v>
      </c>
      <c r="H1020">
        <f>100*Comuni[[#This Row],[Popolazione2011]]/(SUMIFS($D$2:$D$7916,$B$2:$B$7916,"Piemonte"))</f>
        <v>2.4473431660921061E-2</v>
      </c>
      <c r="I1020" s="1" t="str">
        <f>_xlfn.XLOOKUP(Comuni[[#This Row],[Regione]],Ripartizione_geografica[Regione],Ripartizione_geografica[Ripartizione geografica],,0)</f>
        <v>Nord-ovest</v>
      </c>
      <c r="J1020" s="1">
        <f>_xlfn.XLOOKUP(Comuni[[#This Row],[Regione]],Table_0[Regione],Table_0[Totale contagiati],,0)</f>
        <v>1792955</v>
      </c>
      <c r="K1020" s="1">
        <f>_xlfn.XLOOKUP(Comuni[[#This Row],[Regione]],Table_0[Regione],Table_0[Guariti],,0)</f>
        <v>1725727</v>
      </c>
      <c r="L1020" s="1">
        <f>_xlfn.XLOOKUP(Comuni[[#This Row],[Regione]],Table_0[Regione],Table_0[Deceduti],,0)</f>
        <v>13899</v>
      </c>
    </row>
    <row r="1021" spans="1:12" x14ac:dyDescent="0.25">
      <c r="A1021" s="1" t="s">
        <v>1030</v>
      </c>
      <c r="B1021" s="1" t="s">
        <v>8</v>
      </c>
      <c r="C1021" s="1" t="s">
        <v>857</v>
      </c>
      <c r="D1021">
        <v>2245</v>
      </c>
      <c r="E1021">
        <f>100*Comuni[[#This Row],[Popolazione2011]]/$D$7916</f>
        <v>3.917145310125803E-3</v>
      </c>
      <c r="F1021">
        <f>100*Comuni[[#This Row],[Popolazione2011]]/(SUMIFS($D$2:$D$7916,$B$2:$B$7916,"Piemonte"))</f>
        <v>5.1444619923939873E-2</v>
      </c>
      <c r="G1021" t="b">
        <f>IF(Comuni[[#This Row],[Popolazione2011]]&gt;300000,"MAGGIORE")</f>
        <v>0</v>
      </c>
      <c r="H1021">
        <f>100*Comuni[[#This Row],[Popolazione2011]]/(SUMIFS($D$2:$D$7916,$B$2:$B$7916,"Piemonte"))</f>
        <v>5.1444619923939873E-2</v>
      </c>
      <c r="I1021" s="1" t="str">
        <f>_xlfn.XLOOKUP(Comuni[[#This Row],[Regione]],Ripartizione_geografica[Regione],Ripartizione_geografica[Ripartizione geografica],,0)</f>
        <v>Nord-ovest</v>
      </c>
      <c r="J1021" s="1">
        <f>_xlfn.XLOOKUP(Comuni[[#This Row],[Regione]],Table_0[Regione],Table_0[Totale contagiati],,0)</f>
        <v>1792955</v>
      </c>
      <c r="K1021" s="1">
        <f>_xlfn.XLOOKUP(Comuni[[#This Row],[Regione]],Table_0[Regione],Table_0[Guariti],,0)</f>
        <v>1725727</v>
      </c>
      <c r="L1021" s="1">
        <f>_xlfn.XLOOKUP(Comuni[[#This Row],[Regione]],Table_0[Regione],Table_0[Deceduti],,0)</f>
        <v>13899</v>
      </c>
    </row>
    <row r="1022" spans="1:12" x14ac:dyDescent="0.25">
      <c r="A1022" s="1" t="s">
        <v>1031</v>
      </c>
      <c r="B1022" s="1" t="s">
        <v>8</v>
      </c>
      <c r="C1022" s="1" t="s">
        <v>857</v>
      </c>
      <c r="D1022">
        <v>3209</v>
      </c>
      <c r="E1022">
        <f>100*Comuni[[#This Row],[Popolazione2011]]/$D$7916</f>
        <v>5.5991622718012035E-3</v>
      </c>
      <c r="F1022">
        <f>100*Comuni[[#This Row],[Popolazione2011]]/(SUMIFS($D$2:$D$7916,$B$2:$B$7916,"Piemonte"))</f>
        <v>7.3534870973685107E-2</v>
      </c>
      <c r="G1022" t="b">
        <f>IF(Comuni[[#This Row],[Popolazione2011]]&gt;300000,"MAGGIORE")</f>
        <v>0</v>
      </c>
      <c r="H1022">
        <f>100*Comuni[[#This Row],[Popolazione2011]]/(SUMIFS($D$2:$D$7916,$B$2:$B$7916,"Piemonte"))</f>
        <v>7.3534870973685107E-2</v>
      </c>
      <c r="I1022" s="1" t="str">
        <f>_xlfn.XLOOKUP(Comuni[[#This Row],[Regione]],Ripartizione_geografica[Regione],Ripartizione_geografica[Ripartizione geografica],,0)</f>
        <v>Nord-ovest</v>
      </c>
      <c r="J1022" s="1">
        <f>_xlfn.XLOOKUP(Comuni[[#This Row],[Regione]],Table_0[Regione],Table_0[Totale contagiati],,0)</f>
        <v>1792955</v>
      </c>
      <c r="K1022" s="1">
        <f>_xlfn.XLOOKUP(Comuni[[#This Row],[Regione]],Table_0[Regione],Table_0[Guariti],,0)</f>
        <v>1725727</v>
      </c>
      <c r="L1022" s="1">
        <f>_xlfn.XLOOKUP(Comuni[[#This Row],[Regione]],Table_0[Regione],Table_0[Deceduti],,0)</f>
        <v>13899</v>
      </c>
    </row>
    <row r="1023" spans="1:12" x14ac:dyDescent="0.25">
      <c r="A1023" s="1" t="s">
        <v>1032</v>
      </c>
      <c r="B1023" s="1" t="s">
        <v>8</v>
      </c>
      <c r="C1023" s="1" t="s">
        <v>857</v>
      </c>
      <c r="D1023">
        <v>523</v>
      </c>
      <c r="E1023">
        <f>100*Comuni[[#This Row],[Popolazione2011]]/$D$7916</f>
        <v>9.1254654663509805E-4</v>
      </c>
      <c r="F1023">
        <f>100*Comuni[[#This Row],[Popolazione2011]]/(SUMIFS($D$2:$D$7916,$B$2:$B$7916,"Piemonte"))</f>
        <v>1.1984648650432318E-2</v>
      </c>
      <c r="G1023" t="b">
        <f>IF(Comuni[[#This Row],[Popolazione2011]]&gt;300000,"MAGGIORE")</f>
        <v>0</v>
      </c>
      <c r="H1023">
        <f>100*Comuni[[#This Row],[Popolazione2011]]/(SUMIFS($D$2:$D$7916,$B$2:$B$7916,"Piemonte"))</f>
        <v>1.1984648650432318E-2</v>
      </c>
      <c r="I1023" s="1" t="str">
        <f>_xlfn.XLOOKUP(Comuni[[#This Row],[Regione]],Ripartizione_geografica[Regione],Ripartizione_geografica[Ripartizione geografica],,0)</f>
        <v>Nord-ovest</v>
      </c>
      <c r="J1023" s="1">
        <f>_xlfn.XLOOKUP(Comuni[[#This Row],[Regione]],Table_0[Regione],Table_0[Totale contagiati],,0)</f>
        <v>1792955</v>
      </c>
      <c r="K1023" s="1">
        <f>_xlfn.XLOOKUP(Comuni[[#This Row],[Regione]],Table_0[Regione],Table_0[Guariti],,0)</f>
        <v>1725727</v>
      </c>
      <c r="L1023" s="1">
        <f>_xlfn.XLOOKUP(Comuni[[#This Row],[Regione]],Table_0[Regione],Table_0[Deceduti],,0)</f>
        <v>13899</v>
      </c>
    </row>
    <row r="1024" spans="1:12" x14ac:dyDescent="0.25">
      <c r="A1024" s="1" t="s">
        <v>1033</v>
      </c>
      <c r="B1024" s="1" t="s">
        <v>8</v>
      </c>
      <c r="C1024" s="1" t="s">
        <v>857</v>
      </c>
      <c r="D1024">
        <v>966</v>
      </c>
      <c r="E1024">
        <f>100*Comuni[[#This Row],[Popolazione2011]]/$D$7916</f>
        <v>1.6855066234216151E-3</v>
      </c>
      <c r="F1024">
        <f>100*Comuni[[#This Row],[Popolazione2011]]/(SUMIFS($D$2:$D$7916,$B$2:$B$7916,"Piemonte"))</f>
        <v>2.2136081446113995E-2</v>
      </c>
      <c r="G1024" t="b">
        <f>IF(Comuni[[#This Row],[Popolazione2011]]&gt;300000,"MAGGIORE")</f>
        <v>0</v>
      </c>
      <c r="H1024">
        <f>100*Comuni[[#This Row],[Popolazione2011]]/(SUMIFS($D$2:$D$7916,$B$2:$B$7916,"Piemonte"))</f>
        <v>2.2136081446113995E-2</v>
      </c>
      <c r="I1024" s="1" t="str">
        <f>_xlfn.XLOOKUP(Comuni[[#This Row],[Regione]],Ripartizione_geografica[Regione],Ripartizione_geografica[Ripartizione geografica],,0)</f>
        <v>Nord-ovest</v>
      </c>
      <c r="J1024" s="1">
        <f>_xlfn.XLOOKUP(Comuni[[#This Row],[Regione]],Table_0[Regione],Table_0[Totale contagiati],,0)</f>
        <v>1792955</v>
      </c>
      <c r="K1024" s="1">
        <f>_xlfn.XLOOKUP(Comuni[[#This Row],[Regione]],Table_0[Regione],Table_0[Guariti],,0)</f>
        <v>1725727</v>
      </c>
      <c r="L1024" s="1">
        <f>_xlfn.XLOOKUP(Comuni[[#This Row],[Regione]],Table_0[Regione],Table_0[Deceduti],,0)</f>
        <v>13899</v>
      </c>
    </row>
    <row r="1025" spans="1:12" x14ac:dyDescent="0.25">
      <c r="A1025" s="1" t="s">
        <v>1034</v>
      </c>
      <c r="B1025" s="1" t="s">
        <v>8</v>
      </c>
      <c r="C1025" s="1" t="s">
        <v>857</v>
      </c>
      <c r="D1025">
        <v>332</v>
      </c>
      <c r="E1025">
        <f>100*Comuni[[#This Row],[Popolazione2011]]/$D$7916</f>
        <v>5.7928384987161101E-4</v>
      </c>
      <c r="F1025">
        <f>100*Comuni[[#This Row],[Popolazione2011]]/(SUMIFS($D$2:$D$7916,$B$2:$B$7916,"Piemonte"))</f>
        <v>7.6078457972151622E-3</v>
      </c>
      <c r="G1025" t="b">
        <f>IF(Comuni[[#This Row],[Popolazione2011]]&gt;300000,"MAGGIORE")</f>
        <v>0</v>
      </c>
      <c r="H1025">
        <f>100*Comuni[[#This Row],[Popolazione2011]]/(SUMIFS($D$2:$D$7916,$B$2:$B$7916,"Piemonte"))</f>
        <v>7.6078457972151622E-3</v>
      </c>
      <c r="I1025" s="1" t="str">
        <f>_xlfn.XLOOKUP(Comuni[[#This Row],[Regione]],Ripartizione_geografica[Regione],Ripartizione_geografica[Ripartizione geografica],,0)</f>
        <v>Nord-ovest</v>
      </c>
      <c r="J1025" s="1">
        <f>_xlfn.XLOOKUP(Comuni[[#This Row],[Regione]],Table_0[Regione],Table_0[Totale contagiati],,0)</f>
        <v>1792955</v>
      </c>
      <c r="K1025" s="1">
        <f>_xlfn.XLOOKUP(Comuni[[#This Row],[Regione]],Table_0[Regione],Table_0[Guariti],,0)</f>
        <v>1725727</v>
      </c>
      <c r="L1025" s="1">
        <f>_xlfn.XLOOKUP(Comuni[[#This Row],[Regione]],Table_0[Regione],Table_0[Deceduti],,0)</f>
        <v>13899</v>
      </c>
    </row>
    <row r="1026" spans="1:12" x14ac:dyDescent="0.25">
      <c r="A1026" s="1" t="s">
        <v>1035</v>
      </c>
      <c r="B1026" s="1" t="s">
        <v>8</v>
      </c>
      <c r="C1026" s="1" t="s">
        <v>857</v>
      </c>
      <c r="D1026">
        <v>1849</v>
      </c>
      <c r="E1026">
        <f>100*Comuni[[#This Row],[Popolazione2011]]/$D$7916</f>
        <v>3.2261922843753272E-3</v>
      </c>
      <c r="F1026">
        <f>100*Comuni[[#This Row],[Popolazione2011]]/(SUMIFS($D$2:$D$7916,$B$2:$B$7916,"Piemonte"))</f>
        <v>4.23702014429242E-2</v>
      </c>
      <c r="G1026" t="b">
        <f>IF(Comuni[[#This Row],[Popolazione2011]]&gt;300000,"MAGGIORE")</f>
        <v>0</v>
      </c>
      <c r="H1026">
        <f>100*Comuni[[#This Row],[Popolazione2011]]/(SUMIFS($D$2:$D$7916,$B$2:$B$7916,"Piemonte"))</f>
        <v>4.23702014429242E-2</v>
      </c>
      <c r="I1026" s="1" t="str">
        <f>_xlfn.XLOOKUP(Comuni[[#This Row],[Regione]],Ripartizione_geografica[Regione],Ripartizione_geografica[Ripartizione geografica],,0)</f>
        <v>Nord-ovest</v>
      </c>
      <c r="J1026" s="1">
        <f>_xlfn.XLOOKUP(Comuni[[#This Row],[Regione]],Table_0[Regione],Table_0[Totale contagiati],,0)</f>
        <v>1792955</v>
      </c>
      <c r="K1026" s="1">
        <f>_xlfn.XLOOKUP(Comuni[[#This Row],[Regione]],Table_0[Regione],Table_0[Guariti],,0)</f>
        <v>1725727</v>
      </c>
      <c r="L1026" s="1">
        <f>_xlfn.XLOOKUP(Comuni[[#This Row],[Regione]],Table_0[Regione],Table_0[Deceduti],,0)</f>
        <v>13899</v>
      </c>
    </row>
    <row r="1027" spans="1:12" x14ac:dyDescent="0.25">
      <c r="A1027" s="1" t="s">
        <v>1036</v>
      </c>
      <c r="B1027" s="1" t="s">
        <v>8</v>
      </c>
      <c r="C1027" s="1" t="s">
        <v>857</v>
      </c>
      <c r="D1027">
        <v>700</v>
      </c>
      <c r="E1027">
        <f>100*Comuni[[#This Row],[Popolazione2011]]/$D$7916</f>
        <v>1.2213816111750833E-3</v>
      </c>
      <c r="F1027">
        <f>100*Comuni[[#This Row],[Popolazione2011]]/(SUMIFS($D$2:$D$7916,$B$2:$B$7916,"Piemonte"))</f>
        <v>1.6040638729068111E-2</v>
      </c>
      <c r="G1027" t="b">
        <f>IF(Comuni[[#This Row],[Popolazione2011]]&gt;300000,"MAGGIORE")</f>
        <v>0</v>
      </c>
      <c r="H1027">
        <f>100*Comuni[[#This Row],[Popolazione2011]]/(SUMIFS($D$2:$D$7916,$B$2:$B$7916,"Piemonte"))</f>
        <v>1.6040638729068111E-2</v>
      </c>
      <c r="I1027" s="1" t="str">
        <f>_xlfn.XLOOKUP(Comuni[[#This Row],[Regione]],Ripartizione_geografica[Regione],Ripartizione_geografica[Ripartizione geografica],,0)</f>
        <v>Nord-ovest</v>
      </c>
      <c r="J1027" s="1">
        <f>_xlfn.XLOOKUP(Comuni[[#This Row],[Regione]],Table_0[Regione],Table_0[Totale contagiati],,0)</f>
        <v>1792955</v>
      </c>
      <c r="K1027" s="1">
        <f>_xlfn.XLOOKUP(Comuni[[#This Row],[Regione]],Table_0[Regione],Table_0[Guariti],,0)</f>
        <v>1725727</v>
      </c>
      <c r="L1027" s="1">
        <f>_xlfn.XLOOKUP(Comuni[[#This Row],[Regione]],Table_0[Regione],Table_0[Deceduti],,0)</f>
        <v>13899</v>
      </c>
    </row>
    <row r="1028" spans="1:12" x14ac:dyDescent="0.25">
      <c r="A1028" s="1" t="s">
        <v>1037</v>
      </c>
      <c r="B1028" s="1" t="s">
        <v>8</v>
      </c>
      <c r="C1028" s="1" t="s">
        <v>857</v>
      </c>
      <c r="D1028">
        <v>1257</v>
      </c>
      <c r="E1028">
        <f>100*Comuni[[#This Row],[Popolazione2011]]/$D$7916</f>
        <v>2.1932524074958284E-3</v>
      </c>
      <c r="F1028">
        <f>100*Comuni[[#This Row],[Popolazione2011]]/(SUMIFS($D$2:$D$7916,$B$2:$B$7916,"Piemonte"))</f>
        <v>2.8804404117769453E-2</v>
      </c>
      <c r="G1028" t="b">
        <f>IF(Comuni[[#This Row],[Popolazione2011]]&gt;300000,"MAGGIORE")</f>
        <v>0</v>
      </c>
      <c r="H1028">
        <f>100*Comuni[[#This Row],[Popolazione2011]]/(SUMIFS($D$2:$D$7916,$B$2:$B$7916,"Piemonte"))</f>
        <v>2.8804404117769453E-2</v>
      </c>
      <c r="I1028" s="1" t="str">
        <f>_xlfn.XLOOKUP(Comuni[[#This Row],[Regione]],Ripartizione_geografica[Regione],Ripartizione_geografica[Ripartizione geografica],,0)</f>
        <v>Nord-ovest</v>
      </c>
      <c r="J1028" s="1">
        <f>_xlfn.XLOOKUP(Comuni[[#This Row],[Regione]],Table_0[Regione],Table_0[Totale contagiati],,0)</f>
        <v>1792955</v>
      </c>
      <c r="K1028" s="1">
        <f>_xlfn.XLOOKUP(Comuni[[#This Row],[Regione]],Table_0[Regione],Table_0[Guariti],,0)</f>
        <v>1725727</v>
      </c>
      <c r="L1028" s="1">
        <f>_xlfn.XLOOKUP(Comuni[[#This Row],[Regione]],Table_0[Regione],Table_0[Deceduti],,0)</f>
        <v>13899</v>
      </c>
    </row>
    <row r="1029" spans="1:12" x14ac:dyDescent="0.25">
      <c r="A1029" s="1" t="s">
        <v>1038</v>
      </c>
      <c r="B1029" s="1" t="s">
        <v>8</v>
      </c>
      <c r="C1029" s="1" t="s">
        <v>857</v>
      </c>
      <c r="D1029">
        <v>1212</v>
      </c>
      <c r="E1029">
        <f>100*Comuni[[#This Row],[Popolazione2011]]/$D$7916</f>
        <v>2.1147350182060013E-3</v>
      </c>
      <c r="F1029">
        <f>100*Comuni[[#This Row],[Popolazione2011]]/(SUMIFS($D$2:$D$7916,$B$2:$B$7916,"Piemonte"))</f>
        <v>2.7773220199472218E-2</v>
      </c>
      <c r="G1029" t="b">
        <f>IF(Comuni[[#This Row],[Popolazione2011]]&gt;300000,"MAGGIORE")</f>
        <v>0</v>
      </c>
      <c r="H1029">
        <f>100*Comuni[[#This Row],[Popolazione2011]]/(SUMIFS($D$2:$D$7916,$B$2:$B$7916,"Piemonte"))</f>
        <v>2.7773220199472218E-2</v>
      </c>
      <c r="I1029" s="1" t="str">
        <f>_xlfn.XLOOKUP(Comuni[[#This Row],[Regione]],Ripartizione_geografica[Regione],Ripartizione_geografica[Ripartizione geografica],,0)</f>
        <v>Nord-ovest</v>
      </c>
      <c r="J1029" s="1">
        <f>_xlfn.XLOOKUP(Comuni[[#This Row],[Regione]],Table_0[Regione],Table_0[Totale contagiati],,0)</f>
        <v>1792955</v>
      </c>
      <c r="K1029" s="1">
        <f>_xlfn.XLOOKUP(Comuni[[#This Row],[Regione]],Table_0[Regione],Table_0[Guariti],,0)</f>
        <v>1725727</v>
      </c>
      <c r="L1029" s="1">
        <f>_xlfn.XLOOKUP(Comuni[[#This Row],[Regione]],Table_0[Regione],Table_0[Deceduti],,0)</f>
        <v>13899</v>
      </c>
    </row>
    <row r="1030" spans="1:12" x14ac:dyDescent="0.25">
      <c r="A1030" s="1" t="s">
        <v>1039</v>
      </c>
      <c r="B1030" s="1" t="s">
        <v>8</v>
      </c>
      <c r="C1030" s="1" t="s">
        <v>857</v>
      </c>
      <c r="D1030">
        <v>160</v>
      </c>
      <c r="E1030">
        <f>100*Comuni[[#This Row],[Popolazione2011]]/$D$7916</f>
        <v>2.7917293969716194E-4</v>
      </c>
      <c r="F1030">
        <f>100*Comuni[[#This Row],[Popolazione2011]]/(SUMIFS($D$2:$D$7916,$B$2:$B$7916,"Piemonte"))</f>
        <v>3.6664317095012828E-3</v>
      </c>
      <c r="G1030" t="b">
        <f>IF(Comuni[[#This Row],[Popolazione2011]]&gt;300000,"MAGGIORE")</f>
        <v>0</v>
      </c>
      <c r="H1030">
        <f>100*Comuni[[#This Row],[Popolazione2011]]/(SUMIFS($D$2:$D$7916,$B$2:$B$7916,"Piemonte"))</f>
        <v>3.6664317095012828E-3</v>
      </c>
      <c r="I1030" s="1" t="str">
        <f>_xlfn.XLOOKUP(Comuni[[#This Row],[Regione]],Ripartizione_geografica[Regione],Ripartizione_geografica[Ripartizione geografica],,0)</f>
        <v>Nord-ovest</v>
      </c>
      <c r="J1030" s="1">
        <f>_xlfn.XLOOKUP(Comuni[[#This Row],[Regione]],Table_0[Regione],Table_0[Totale contagiati],,0)</f>
        <v>1792955</v>
      </c>
      <c r="K1030" s="1">
        <f>_xlfn.XLOOKUP(Comuni[[#This Row],[Regione]],Table_0[Regione],Table_0[Guariti],,0)</f>
        <v>1725727</v>
      </c>
      <c r="L1030" s="1">
        <f>_xlfn.XLOOKUP(Comuni[[#This Row],[Regione]],Table_0[Regione],Table_0[Deceduti],,0)</f>
        <v>13899</v>
      </c>
    </row>
    <row r="1031" spans="1:12" x14ac:dyDescent="0.25">
      <c r="A1031" s="1" t="s">
        <v>1040</v>
      </c>
      <c r="B1031" s="1" t="s">
        <v>8</v>
      </c>
      <c r="C1031" s="1" t="s">
        <v>857</v>
      </c>
      <c r="D1031">
        <v>759</v>
      </c>
      <c r="E1031">
        <f>100*Comuni[[#This Row],[Popolazione2011]]/$D$7916</f>
        <v>1.3243266326884119E-3</v>
      </c>
      <c r="F1031">
        <f>100*Comuni[[#This Row],[Popolazione2011]]/(SUMIFS($D$2:$D$7916,$B$2:$B$7916,"Piemonte"))</f>
        <v>1.739263542194671E-2</v>
      </c>
      <c r="G1031" t="b">
        <f>IF(Comuni[[#This Row],[Popolazione2011]]&gt;300000,"MAGGIORE")</f>
        <v>0</v>
      </c>
      <c r="H1031">
        <f>100*Comuni[[#This Row],[Popolazione2011]]/(SUMIFS($D$2:$D$7916,$B$2:$B$7916,"Piemonte"))</f>
        <v>1.739263542194671E-2</v>
      </c>
      <c r="I1031" s="1" t="str">
        <f>_xlfn.XLOOKUP(Comuni[[#This Row],[Regione]],Ripartizione_geografica[Regione],Ripartizione_geografica[Ripartizione geografica],,0)</f>
        <v>Nord-ovest</v>
      </c>
      <c r="J1031" s="1">
        <f>_xlfn.XLOOKUP(Comuni[[#This Row],[Regione]],Table_0[Regione],Table_0[Totale contagiati],,0)</f>
        <v>1792955</v>
      </c>
      <c r="K1031" s="1">
        <f>_xlfn.XLOOKUP(Comuni[[#This Row],[Regione]],Table_0[Regione],Table_0[Guariti],,0)</f>
        <v>1725727</v>
      </c>
      <c r="L1031" s="1">
        <f>_xlfn.XLOOKUP(Comuni[[#This Row],[Regione]],Table_0[Regione],Table_0[Deceduti],,0)</f>
        <v>13899</v>
      </c>
    </row>
    <row r="1032" spans="1:12" x14ac:dyDescent="0.25">
      <c r="A1032" s="1" t="s">
        <v>1041</v>
      </c>
      <c r="B1032" s="1" t="s">
        <v>8</v>
      </c>
      <c r="C1032" s="1" t="s">
        <v>857</v>
      </c>
      <c r="D1032">
        <v>1965</v>
      </c>
      <c r="E1032">
        <f>100*Comuni[[#This Row],[Popolazione2011]]/$D$7916</f>
        <v>3.4285926656557699E-3</v>
      </c>
      <c r="F1032">
        <f>100*Comuni[[#This Row],[Popolazione2011]]/(SUMIFS($D$2:$D$7916,$B$2:$B$7916,"Piemonte"))</f>
        <v>4.5028364432312631E-2</v>
      </c>
      <c r="G1032" t="b">
        <f>IF(Comuni[[#This Row],[Popolazione2011]]&gt;300000,"MAGGIORE")</f>
        <v>0</v>
      </c>
      <c r="H1032">
        <f>100*Comuni[[#This Row],[Popolazione2011]]/(SUMIFS($D$2:$D$7916,$B$2:$B$7916,"Piemonte"))</f>
        <v>4.5028364432312631E-2</v>
      </c>
      <c r="I1032" s="1" t="str">
        <f>_xlfn.XLOOKUP(Comuni[[#This Row],[Regione]],Ripartizione_geografica[Regione],Ripartizione_geografica[Ripartizione geografica],,0)</f>
        <v>Nord-ovest</v>
      </c>
      <c r="J1032" s="1">
        <f>_xlfn.XLOOKUP(Comuni[[#This Row],[Regione]],Table_0[Regione],Table_0[Totale contagiati],,0)</f>
        <v>1792955</v>
      </c>
      <c r="K1032" s="1">
        <f>_xlfn.XLOOKUP(Comuni[[#This Row],[Regione]],Table_0[Regione],Table_0[Guariti],,0)</f>
        <v>1725727</v>
      </c>
      <c r="L1032" s="1">
        <f>_xlfn.XLOOKUP(Comuni[[#This Row],[Regione]],Table_0[Regione],Table_0[Deceduti],,0)</f>
        <v>13899</v>
      </c>
    </row>
    <row r="1033" spans="1:12" x14ac:dyDescent="0.25">
      <c r="A1033" s="1" t="s">
        <v>1042</v>
      </c>
      <c r="B1033" s="1" t="s">
        <v>8</v>
      </c>
      <c r="C1033" s="1" t="s">
        <v>857</v>
      </c>
      <c r="D1033">
        <v>1791</v>
      </c>
      <c r="E1033">
        <f>100*Comuni[[#This Row],[Popolazione2011]]/$D$7916</f>
        <v>3.1249920937351061E-3</v>
      </c>
      <c r="F1033">
        <f>100*Comuni[[#This Row],[Popolazione2011]]/(SUMIFS($D$2:$D$7916,$B$2:$B$7916,"Piemonte"))</f>
        <v>4.1041119948229982E-2</v>
      </c>
      <c r="G1033" t="b">
        <f>IF(Comuni[[#This Row],[Popolazione2011]]&gt;300000,"MAGGIORE")</f>
        <v>0</v>
      </c>
      <c r="H1033">
        <f>100*Comuni[[#This Row],[Popolazione2011]]/(SUMIFS($D$2:$D$7916,$B$2:$B$7916,"Piemonte"))</f>
        <v>4.1041119948229982E-2</v>
      </c>
      <c r="I1033" s="1" t="str">
        <f>_xlfn.XLOOKUP(Comuni[[#This Row],[Regione]],Ripartizione_geografica[Regione],Ripartizione_geografica[Ripartizione geografica],,0)</f>
        <v>Nord-ovest</v>
      </c>
      <c r="J1033" s="1">
        <f>_xlfn.XLOOKUP(Comuni[[#This Row],[Regione]],Table_0[Regione],Table_0[Totale contagiati],,0)</f>
        <v>1792955</v>
      </c>
      <c r="K1033" s="1">
        <f>_xlfn.XLOOKUP(Comuni[[#This Row],[Regione]],Table_0[Regione],Table_0[Guariti],,0)</f>
        <v>1725727</v>
      </c>
      <c r="L1033" s="1">
        <f>_xlfn.XLOOKUP(Comuni[[#This Row],[Regione]],Table_0[Regione],Table_0[Deceduti],,0)</f>
        <v>13899</v>
      </c>
    </row>
    <row r="1034" spans="1:12" x14ac:dyDescent="0.25">
      <c r="A1034" s="1" t="s">
        <v>1043</v>
      </c>
      <c r="B1034" s="1" t="s">
        <v>8</v>
      </c>
      <c r="C1034" s="1" t="s">
        <v>857</v>
      </c>
      <c r="D1034">
        <v>1520</v>
      </c>
      <c r="E1034">
        <f>100*Comuni[[#This Row],[Popolazione2011]]/$D$7916</f>
        <v>2.6521429271230382E-3</v>
      </c>
      <c r="F1034">
        <f>100*Comuni[[#This Row],[Popolazione2011]]/(SUMIFS($D$2:$D$7916,$B$2:$B$7916,"Piemonte"))</f>
        <v>3.4831101240262188E-2</v>
      </c>
      <c r="G1034" t="b">
        <f>IF(Comuni[[#This Row],[Popolazione2011]]&gt;300000,"MAGGIORE")</f>
        <v>0</v>
      </c>
      <c r="H1034">
        <f>100*Comuni[[#This Row],[Popolazione2011]]/(SUMIFS($D$2:$D$7916,$B$2:$B$7916,"Piemonte"))</f>
        <v>3.4831101240262188E-2</v>
      </c>
      <c r="I1034" s="1" t="str">
        <f>_xlfn.XLOOKUP(Comuni[[#This Row],[Regione]],Ripartizione_geografica[Regione],Ripartizione_geografica[Ripartizione geografica],,0)</f>
        <v>Nord-ovest</v>
      </c>
      <c r="J1034" s="1">
        <f>_xlfn.XLOOKUP(Comuni[[#This Row],[Regione]],Table_0[Regione],Table_0[Totale contagiati],,0)</f>
        <v>1792955</v>
      </c>
      <c r="K1034" s="1">
        <f>_xlfn.XLOOKUP(Comuni[[#This Row],[Regione]],Table_0[Regione],Table_0[Guariti],,0)</f>
        <v>1725727</v>
      </c>
      <c r="L1034" s="1">
        <f>_xlfn.XLOOKUP(Comuni[[#This Row],[Regione]],Table_0[Regione],Table_0[Deceduti],,0)</f>
        <v>13899</v>
      </c>
    </row>
    <row r="1035" spans="1:12" x14ac:dyDescent="0.25">
      <c r="A1035" s="1" t="s">
        <v>1044</v>
      </c>
      <c r="B1035" s="1" t="s">
        <v>8</v>
      </c>
      <c r="C1035" s="1" t="s">
        <v>1045</v>
      </c>
      <c r="D1035">
        <v>330</v>
      </c>
      <c r="E1035">
        <f>100*Comuni[[#This Row],[Popolazione2011]]/$D$7916</f>
        <v>5.7579418812539647E-4</v>
      </c>
      <c r="F1035">
        <f>100*Comuni[[#This Row],[Popolazione2011]]/(SUMIFS($D$2:$D$7916,$B$2:$B$7916,"Piemonte"))</f>
        <v>7.5620154008463961E-3</v>
      </c>
      <c r="G1035" t="b">
        <f>IF(Comuni[[#This Row],[Popolazione2011]]&gt;300000,"MAGGIORE")</f>
        <v>0</v>
      </c>
      <c r="H1035">
        <f>100*Comuni[[#This Row],[Popolazione2011]]/(SUMIFS($D$2:$D$7916,$B$2:$B$7916,"Piemonte"))</f>
        <v>7.5620154008463961E-3</v>
      </c>
      <c r="I1035" s="1" t="str">
        <f>_xlfn.XLOOKUP(Comuni[[#This Row],[Regione]],Ripartizione_geografica[Regione],Ripartizione_geografica[Ripartizione geografica],,0)</f>
        <v>Nord-ovest</v>
      </c>
      <c r="J1035" s="1">
        <f>_xlfn.XLOOKUP(Comuni[[#This Row],[Regione]],Table_0[Regione],Table_0[Totale contagiati],,0)</f>
        <v>1792955</v>
      </c>
      <c r="K1035" s="1">
        <f>_xlfn.XLOOKUP(Comuni[[#This Row],[Regione]],Table_0[Regione],Table_0[Guariti],,0)</f>
        <v>1725727</v>
      </c>
      <c r="L1035" s="1">
        <f>_xlfn.XLOOKUP(Comuni[[#This Row],[Regione]],Table_0[Regione],Table_0[Deceduti],,0)</f>
        <v>13899</v>
      </c>
    </row>
    <row r="1036" spans="1:12" x14ac:dyDescent="0.25">
      <c r="A1036" s="1" t="s">
        <v>1046</v>
      </c>
      <c r="B1036" s="1" t="s">
        <v>8</v>
      </c>
      <c r="C1036" s="1" t="s">
        <v>1045</v>
      </c>
      <c r="D1036">
        <v>3407</v>
      </c>
      <c r="E1036">
        <f>100*Comuni[[#This Row],[Popolazione2011]]/$D$7916</f>
        <v>5.9446387846764414E-3</v>
      </c>
      <c r="F1036">
        <f>100*Comuni[[#This Row],[Popolazione2011]]/(SUMIFS($D$2:$D$7916,$B$2:$B$7916,"Piemonte"))</f>
        <v>7.8072080214192943E-2</v>
      </c>
      <c r="G1036" t="b">
        <f>IF(Comuni[[#This Row],[Popolazione2011]]&gt;300000,"MAGGIORE")</f>
        <v>0</v>
      </c>
      <c r="H1036">
        <f>100*Comuni[[#This Row],[Popolazione2011]]/(SUMIFS($D$2:$D$7916,$B$2:$B$7916,"Piemonte"))</f>
        <v>7.8072080214192943E-2</v>
      </c>
      <c r="I1036" s="1" t="str">
        <f>_xlfn.XLOOKUP(Comuni[[#This Row],[Regione]],Ripartizione_geografica[Regione],Ripartizione_geografica[Ripartizione geografica],,0)</f>
        <v>Nord-ovest</v>
      </c>
      <c r="J1036" s="1">
        <f>_xlfn.XLOOKUP(Comuni[[#This Row],[Regione]],Table_0[Regione],Table_0[Totale contagiati],,0)</f>
        <v>1792955</v>
      </c>
      <c r="K1036" s="1">
        <f>_xlfn.XLOOKUP(Comuni[[#This Row],[Regione]],Table_0[Regione],Table_0[Guariti],,0)</f>
        <v>1725727</v>
      </c>
      <c r="L1036" s="1">
        <f>_xlfn.XLOOKUP(Comuni[[#This Row],[Regione]],Table_0[Regione],Table_0[Deceduti],,0)</f>
        <v>13899</v>
      </c>
    </row>
    <row r="1037" spans="1:12" x14ac:dyDescent="0.25">
      <c r="A1037" s="1" t="s">
        <v>1047</v>
      </c>
      <c r="B1037" s="1" t="s">
        <v>8</v>
      </c>
      <c r="C1037" s="1" t="s">
        <v>1045</v>
      </c>
      <c r="D1037">
        <v>1190</v>
      </c>
      <c r="E1037">
        <f>100*Comuni[[#This Row],[Popolazione2011]]/$D$7916</f>
        <v>2.0763487389976417E-3</v>
      </c>
      <c r="F1037">
        <f>100*Comuni[[#This Row],[Popolazione2011]]/(SUMIFS($D$2:$D$7916,$B$2:$B$7916,"Piemonte"))</f>
        <v>2.7269085839415792E-2</v>
      </c>
      <c r="G1037" t="b">
        <f>IF(Comuni[[#This Row],[Popolazione2011]]&gt;300000,"MAGGIORE")</f>
        <v>0</v>
      </c>
      <c r="H1037">
        <f>100*Comuni[[#This Row],[Popolazione2011]]/(SUMIFS($D$2:$D$7916,$B$2:$B$7916,"Piemonte"))</f>
        <v>2.7269085839415792E-2</v>
      </c>
      <c r="I1037" s="1" t="str">
        <f>_xlfn.XLOOKUP(Comuni[[#This Row],[Regione]],Ripartizione_geografica[Regione],Ripartizione_geografica[Ripartizione geografica],,0)</f>
        <v>Nord-ovest</v>
      </c>
      <c r="J1037" s="1">
        <f>_xlfn.XLOOKUP(Comuni[[#This Row],[Regione]],Table_0[Regione],Table_0[Totale contagiati],,0)</f>
        <v>1792955</v>
      </c>
      <c r="K1037" s="1">
        <f>_xlfn.XLOOKUP(Comuni[[#This Row],[Regione]],Table_0[Regione],Table_0[Guariti],,0)</f>
        <v>1725727</v>
      </c>
      <c r="L1037" s="1">
        <f>_xlfn.XLOOKUP(Comuni[[#This Row],[Regione]],Table_0[Regione],Table_0[Deceduti],,0)</f>
        <v>13899</v>
      </c>
    </row>
    <row r="1038" spans="1:12" x14ac:dyDescent="0.25">
      <c r="A1038" s="1" t="s">
        <v>1048</v>
      </c>
      <c r="B1038" s="1" t="s">
        <v>8</v>
      </c>
      <c r="C1038" s="1" t="s">
        <v>1045</v>
      </c>
      <c r="D1038">
        <v>43818</v>
      </c>
      <c r="E1038">
        <f>100*Comuni[[#This Row],[Popolazione2011]]/$D$7916</f>
        <v>7.6454999197814011E-2</v>
      </c>
      <c r="F1038">
        <f>100*Comuni[[#This Row],[Popolazione2011]]/(SUMIFS($D$2:$D$7916,$B$2:$B$7916,"Piemonte"))</f>
        <v>1.0040981540432952</v>
      </c>
      <c r="G1038" t="b">
        <f>IF(Comuni[[#This Row],[Popolazione2011]]&gt;300000,"MAGGIORE")</f>
        <v>0</v>
      </c>
      <c r="H1038">
        <f>100*Comuni[[#This Row],[Popolazione2011]]/(SUMIFS($D$2:$D$7916,$B$2:$B$7916,"Piemonte"))</f>
        <v>1.0040981540432952</v>
      </c>
      <c r="I1038" s="1" t="str">
        <f>_xlfn.XLOOKUP(Comuni[[#This Row],[Regione]],Ripartizione_geografica[Regione],Ripartizione_geografica[Ripartizione geografica],,0)</f>
        <v>Nord-ovest</v>
      </c>
      <c r="J1038" s="1">
        <f>_xlfn.XLOOKUP(Comuni[[#This Row],[Regione]],Table_0[Regione],Table_0[Totale contagiati],,0)</f>
        <v>1792955</v>
      </c>
      <c r="K1038" s="1">
        <f>_xlfn.XLOOKUP(Comuni[[#This Row],[Regione]],Table_0[Regione],Table_0[Guariti],,0)</f>
        <v>1725727</v>
      </c>
      <c r="L1038" s="1">
        <f>_xlfn.XLOOKUP(Comuni[[#This Row],[Regione]],Table_0[Regione],Table_0[Deceduti],,0)</f>
        <v>13899</v>
      </c>
    </row>
    <row r="1039" spans="1:12" x14ac:dyDescent="0.25">
      <c r="A1039" s="1" t="s">
        <v>1049</v>
      </c>
      <c r="B1039" s="1" t="s">
        <v>8</v>
      </c>
      <c r="C1039" s="1" t="s">
        <v>1045</v>
      </c>
      <c r="D1039">
        <v>986</v>
      </c>
      <c r="E1039">
        <f>100*Comuni[[#This Row],[Popolazione2011]]/$D$7916</f>
        <v>1.7204032408837603E-3</v>
      </c>
      <c r="F1039">
        <f>100*Comuni[[#This Row],[Popolazione2011]]/(SUMIFS($D$2:$D$7916,$B$2:$B$7916,"Piemonte"))</f>
        <v>2.2594385409801656E-2</v>
      </c>
      <c r="G1039" t="b">
        <f>IF(Comuni[[#This Row],[Popolazione2011]]&gt;300000,"MAGGIORE")</f>
        <v>0</v>
      </c>
      <c r="H1039">
        <f>100*Comuni[[#This Row],[Popolazione2011]]/(SUMIFS($D$2:$D$7916,$B$2:$B$7916,"Piemonte"))</f>
        <v>2.2594385409801656E-2</v>
      </c>
      <c r="I1039" s="1" t="str">
        <f>_xlfn.XLOOKUP(Comuni[[#This Row],[Regione]],Ripartizione_geografica[Regione],Ripartizione_geografica[Ripartizione geografica],,0)</f>
        <v>Nord-ovest</v>
      </c>
      <c r="J1039" s="1">
        <f>_xlfn.XLOOKUP(Comuni[[#This Row],[Regione]],Table_0[Regione],Table_0[Totale contagiati],,0)</f>
        <v>1792955</v>
      </c>
      <c r="K1039" s="1">
        <f>_xlfn.XLOOKUP(Comuni[[#This Row],[Regione]],Table_0[Regione],Table_0[Guariti],,0)</f>
        <v>1725727</v>
      </c>
      <c r="L1039" s="1">
        <f>_xlfn.XLOOKUP(Comuni[[#This Row],[Regione]],Table_0[Regione],Table_0[Deceduti],,0)</f>
        <v>13899</v>
      </c>
    </row>
    <row r="1040" spans="1:12" x14ac:dyDescent="0.25">
      <c r="A1040" s="1" t="s">
        <v>1050</v>
      </c>
      <c r="B1040" s="1" t="s">
        <v>8</v>
      </c>
      <c r="C1040" s="1" t="s">
        <v>1045</v>
      </c>
      <c r="D1040">
        <v>880</v>
      </c>
      <c r="E1040">
        <f>100*Comuni[[#This Row],[Popolazione2011]]/$D$7916</f>
        <v>1.5354511683343907E-3</v>
      </c>
      <c r="F1040">
        <f>100*Comuni[[#This Row],[Popolazione2011]]/(SUMIFS($D$2:$D$7916,$B$2:$B$7916,"Piemonte"))</f>
        <v>2.0165374402257054E-2</v>
      </c>
      <c r="G1040" t="b">
        <f>IF(Comuni[[#This Row],[Popolazione2011]]&gt;300000,"MAGGIORE")</f>
        <v>0</v>
      </c>
      <c r="H1040">
        <f>100*Comuni[[#This Row],[Popolazione2011]]/(SUMIFS($D$2:$D$7916,$B$2:$B$7916,"Piemonte"))</f>
        <v>2.0165374402257054E-2</v>
      </c>
      <c r="I1040" s="1" t="str">
        <f>_xlfn.XLOOKUP(Comuni[[#This Row],[Regione]],Ripartizione_geografica[Regione],Ripartizione_geografica[Ripartizione geografica],,0)</f>
        <v>Nord-ovest</v>
      </c>
      <c r="J1040" s="1">
        <f>_xlfn.XLOOKUP(Comuni[[#This Row],[Regione]],Table_0[Regione],Table_0[Totale contagiati],,0)</f>
        <v>1792955</v>
      </c>
      <c r="K1040" s="1">
        <f>_xlfn.XLOOKUP(Comuni[[#This Row],[Regione]],Table_0[Regione],Table_0[Guariti],,0)</f>
        <v>1725727</v>
      </c>
      <c r="L1040" s="1">
        <f>_xlfn.XLOOKUP(Comuni[[#This Row],[Regione]],Table_0[Regione],Table_0[Deceduti],,0)</f>
        <v>13899</v>
      </c>
    </row>
    <row r="1041" spans="1:12" x14ac:dyDescent="0.25">
      <c r="A1041" s="1" t="s">
        <v>1051</v>
      </c>
      <c r="B1041" s="1" t="s">
        <v>8</v>
      </c>
      <c r="C1041" s="1" t="s">
        <v>1045</v>
      </c>
      <c r="D1041">
        <v>2168</v>
      </c>
      <c r="E1041">
        <f>100*Comuni[[#This Row],[Popolazione2011]]/$D$7916</f>
        <v>3.7827933328965441E-3</v>
      </c>
      <c r="F1041">
        <f>100*Comuni[[#This Row],[Popolazione2011]]/(SUMIFS($D$2:$D$7916,$B$2:$B$7916,"Piemonte"))</f>
        <v>4.968014966374238E-2</v>
      </c>
      <c r="G1041" t="b">
        <f>IF(Comuni[[#This Row],[Popolazione2011]]&gt;300000,"MAGGIORE")</f>
        <v>0</v>
      </c>
      <c r="H1041">
        <f>100*Comuni[[#This Row],[Popolazione2011]]/(SUMIFS($D$2:$D$7916,$B$2:$B$7916,"Piemonte"))</f>
        <v>4.968014966374238E-2</v>
      </c>
      <c r="I1041" s="1" t="str">
        <f>_xlfn.XLOOKUP(Comuni[[#This Row],[Regione]],Ripartizione_geografica[Regione],Ripartizione_geografica[Ripartizione geografica],,0)</f>
        <v>Nord-ovest</v>
      </c>
      <c r="J1041" s="1">
        <f>_xlfn.XLOOKUP(Comuni[[#This Row],[Regione]],Table_0[Regione],Table_0[Totale contagiati],,0)</f>
        <v>1792955</v>
      </c>
      <c r="K1041" s="1">
        <f>_xlfn.XLOOKUP(Comuni[[#This Row],[Regione]],Table_0[Regione],Table_0[Guariti],,0)</f>
        <v>1725727</v>
      </c>
      <c r="L1041" s="1">
        <f>_xlfn.XLOOKUP(Comuni[[#This Row],[Regione]],Table_0[Regione],Table_0[Deceduti],,0)</f>
        <v>13899</v>
      </c>
    </row>
    <row r="1042" spans="1:12" x14ac:dyDescent="0.25">
      <c r="A1042" s="1" t="s">
        <v>1052</v>
      </c>
      <c r="B1042" s="1" t="s">
        <v>8</v>
      </c>
      <c r="C1042" s="1" t="s">
        <v>1045</v>
      </c>
      <c r="D1042">
        <v>149</v>
      </c>
      <c r="E1042">
        <f>100*Comuni[[#This Row],[Popolazione2011]]/$D$7916</f>
        <v>2.5997980009298202E-4</v>
      </c>
      <c r="F1042">
        <f>100*Comuni[[#This Row],[Popolazione2011]]/(SUMIFS($D$2:$D$7916,$B$2:$B$7916,"Piemonte"))</f>
        <v>3.4143645294730696E-3</v>
      </c>
      <c r="G1042" t="b">
        <f>IF(Comuni[[#This Row],[Popolazione2011]]&gt;300000,"MAGGIORE")</f>
        <v>0</v>
      </c>
      <c r="H1042">
        <f>100*Comuni[[#This Row],[Popolazione2011]]/(SUMIFS($D$2:$D$7916,$B$2:$B$7916,"Piemonte"))</f>
        <v>3.4143645294730696E-3</v>
      </c>
      <c r="I1042" s="1" t="str">
        <f>_xlfn.XLOOKUP(Comuni[[#This Row],[Regione]],Ripartizione_geografica[Regione],Ripartizione_geografica[Ripartizione geografica],,0)</f>
        <v>Nord-ovest</v>
      </c>
      <c r="J1042" s="1">
        <f>_xlfn.XLOOKUP(Comuni[[#This Row],[Regione]],Table_0[Regione],Table_0[Totale contagiati],,0)</f>
        <v>1792955</v>
      </c>
      <c r="K1042" s="1">
        <f>_xlfn.XLOOKUP(Comuni[[#This Row],[Regione]],Table_0[Regione],Table_0[Guariti],,0)</f>
        <v>1725727</v>
      </c>
      <c r="L1042" s="1">
        <f>_xlfn.XLOOKUP(Comuni[[#This Row],[Regione]],Table_0[Regione],Table_0[Deceduti],,0)</f>
        <v>13899</v>
      </c>
    </row>
    <row r="1043" spans="1:12" x14ac:dyDescent="0.25">
      <c r="A1043" s="1" t="s">
        <v>1053</v>
      </c>
      <c r="B1043" s="1" t="s">
        <v>8</v>
      </c>
      <c r="C1043" s="1" t="s">
        <v>1045</v>
      </c>
      <c r="D1043">
        <v>359</v>
      </c>
      <c r="E1043">
        <f>100*Comuni[[#This Row],[Popolazione2011]]/$D$7916</f>
        <v>6.2639428344550704E-4</v>
      </c>
      <c r="F1043">
        <f>100*Comuni[[#This Row],[Popolazione2011]]/(SUMIFS($D$2:$D$7916,$B$2:$B$7916,"Piemonte"))</f>
        <v>8.2265561481935038E-3</v>
      </c>
      <c r="G1043" t="b">
        <f>IF(Comuni[[#This Row],[Popolazione2011]]&gt;300000,"MAGGIORE")</f>
        <v>0</v>
      </c>
      <c r="H1043">
        <f>100*Comuni[[#This Row],[Popolazione2011]]/(SUMIFS($D$2:$D$7916,$B$2:$B$7916,"Piemonte"))</f>
        <v>8.2265561481935038E-3</v>
      </c>
      <c r="I1043" s="1" t="str">
        <f>_xlfn.XLOOKUP(Comuni[[#This Row],[Regione]],Ripartizione_geografica[Regione],Ripartizione_geografica[Ripartizione geografica],,0)</f>
        <v>Nord-ovest</v>
      </c>
      <c r="J1043" s="1">
        <f>_xlfn.XLOOKUP(Comuni[[#This Row],[Regione]],Table_0[Regione],Table_0[Totale contagiati],,0)</f>
        <v>1792955</v>
      </c>
      <c r="K1043" s="1">
        <f>_xlfn.XLOOKUP(Comuni[[#This Row],[Regione]],Table_0[Regione],Table_0[Guariti],,0)</f>
        <v>1725727</v>
      </c>
      <c r="L1043" s="1">
        <f>_xlfn.XLOOKUP(Comuni[[#This Row],[Regione]],Table_0[Regione],Table_0[Deceduti],,0)</f>
        <v>13899</v>
      </c>
    </row>
    <row r="1044" spans="1:12" x14ac:dyDescent="0.25">
      <c r="A1044" s="1" t="s">
        <v>1054</v>
      </c>
      <c r="B1044" s="1" t="s">
        <v>8</v>
      </c>
      <c r="C1044" s="1" t="s">
        <v>1045</v>
      </c>
      <c r="D1044">
        <v>1227</v>
      </c>
      <c r="E1044">
        <f>100*Comuni[[#This Row],[Popolazione2011]]/$D$7916</f>
        <v>2.1409074813026107E-3</v>
      </c>
      <c r="F1044">
        <f>100*Comuni[[#This Row],[Popolazione2011]]/(SUMIFS($D$2:$D$7916,$B$2:$B$7916,"Piemonte"))</f>
        <v>2.8116948172237963E-2</v>
      </c>
      <c r="G1044" t="b">
        <f>IF(Comuni[[#This Row],[Popolazione2011]]&gt;300000,"MAGGIORE")</f>
        <v>0</v>
      </c>
      <c r="H1044">
        <f>100*Comuni[[#This Row],[Popolazione2011]]/(SUMIFS($D$2:$D$7916,$B$2:$B$7916,"Piemonte"))</f>
        <v>2.8116948172237963E-2</v>
      </c>
      <c r="I1044" s="1" t="str">
        <f>_xlfn.XLOOKUP(Comuni[[#This Row],[Regione]],Ripartizione_geografica[Regione],Ripartizione_geografica[Ripartizione geografica],,0)</f>
        <v>Nord-ovest</v>
      </c>
      <c r="J1044" s="1">
        <f>_xlfn.XLOOKUP(Comuni[[#This Row],[Regione]],Table_0[Regione],Table_0[Totale contagiati],,0)</f>
        <v>1792955</v>
      </c>
      <c r="K1044" s="1">
        <f>_xlfn.XLOOKUP(Comuni[[#This Row],[Regione]],Table_0[Regione],Table_0[Guariti],,0)</f>
        <v>1725727</v>
      </c>
      <c r="L1044" s="1">
        <f>_xlfn.XLOOKUP(Comuni[[#This Row],[Regione]],Table_0[Regione],Table_0[Deceduti],,0)</f>
        <v>13899</v>
      </c>
    </row>
    <row r="1045" spans="1:12" x14ac:dyDescent="0.25">
      <c r="A1045" s="1" t="s">
        <v>1055</v>
      </c>
      <c r="B1045" s="1" t="s">
        <v>8</v>
      </c>
      <c r="C1045" s="1" t="s">
        <v>1045</v>
      </c>
      <c r="D1045">
        <v>7952</v>
      </c>
      <c r="E1045">
        <f>100*Comuni[[#This Row],[Popolazione2011]]/$D$7916</f>
        <v>1.3874895102948948E-2</v>
      </c>
      <c r="F1045">
        <f>100*Comuni[[#This Row],[Popolazione2011]]/(SUMIFS($D$2:$D$7916,$B$2:$B$7916,"Piemonte"))</f>
        <v>0.18222165596221376</v>
      </c>
      <c r="G1045" t="b">
        <f>IF(Comuni[[#This Row],[Popolazione2011]]&gt;300000,"MAGGIORE")</f>
        <v>0</v>
      </c>
      <c r="H1045">
        <f>100*Comuni[[#This Row],[Popolazione2011]]/(SUMIFS($D$2:$D$7916,$B$2:$B$7916,"Piemonte"))</f>
        <v>0.18222165596221376</v>
      </c>
      <c r="I1045" s="1" t="str">
        <f>_xlfn.XLOOKUP(Comuni[[#This Row],[Regione]],Ripartizione_geografica[Regione],Ripartizione_geografica[Ripartizione geografica],,0)</f>
        <v>Nord-ovest</v>
      </c>
      <c r="J1045" s="1">
        <f>_xlfn.XLOOKUP(Comuni[[#This Row],[Regione]],Table_0[Regione],Table_0[Totale contagiati],,0)</f>
        <v>1792955</v>
      </c>
      <c r="K1045" s="1">
        <f>_xlfn.XLOOKUP(Comuni[[#This Row],[Regione]],Table_0[Regione],Table_0[Guariti],,0)</f>
        <v>1725727</v>
      </c>
      <c r="L1045" s="1">
        <f>_xlfn.XLOOKUP(Comuni[[#This Row],[Regione]],Table_0[Regione],Table_0[Deceduti],,0)</f>
        <v>13899</v>
      </c>
    </row>
    <row r="1046" spans="1:12" x14ac:dyDescent="0.25">
      <c r="A1046" s="1" t="s">
        <v>1056</v>
      </c>
      <c r="B1046" s="1" t="s">
        <v>8</v>
      </c>
      <c r="C1046" s="1" t="s">
        <v>1045</v>
      </c>
      <c r="D1046">
        <v>206</v>
      </c>
      <c r="E1046">
        <f>100*Comuni[[#This Row],[Popolazione2011]]/$D$7916</f>
        <v>3.5943515986009599E-4</v>
      </c>
      <c r="F1046">
        <f>100*Comuni[[#This Row],[Popolazione2011]]/(SUMIFS($D$2:$D$7916,$B$2:$B$7916,"Piemonte"))</f>
        <v>4.7205308259829016E-3</v>
      </c>
      <c r="G1046" t="b">
        <f>IF(Comuni[[#This Row],[Popolazione2011]]&gt;300000,"MAGGIORE")</f>
        <v>0</v>
      </c>
      <c r="H1046">
        <f>100*Comuni[[#This Row],[Popolazione2011]]/(SUMIFS($D$2:$D$7916,$B$2:$B$7916,"Piemonte"))</f>
        <v>4.7205308259829016E-3</v>
      </c>
      <c r="I1046" s="1" t="str">
        <f>_xlfn.XLOOKUP(Comuni[[#This Row],[Regione]],Ripartizione_geografica[Regione],Ripartizione_geografica[Ripartizione geografica],,0)</f>
        <v>Nord-ovest</v>
      </c>
      <c r="J1046" s="1">
        <f>_xlfn.XLOOKUP(Comuni[[#This Row],[Regione]],Table_0[Regione],Table_0[Totale contagiati],,0)</f>
        <v>1792955</v>
      </c>
      <c r="K1046" s="1">
        <f>_xlfn.XLOOKUP(Comuni[[#This Row],[Regione]],Table_0[Regione],Table_0[Guariti],,0)</f>
        <v>1725727</v>
      </c>
      <c r="L1046" s="1">
        <f>_xlfn.XLOOKUP(Comuni[[#This Row],[Regione]],Table_0[Regione],Table_0[Deceduti],,0)</f>
        <v>13899</v>
      </c>
    </row>
    <row r="1047" spans="1:12" x14ac:dyDescent="0.25">
      <c r="A1047" s="1" t="s">
        <v>1057</v>
      </c>
      <c r="B1047" s="1" t="s">
        <v>8</v>
      </c>
      <c r="C1047" s="1" t="s">
        <v>1045</v>
      </c>
      <c r="D1047">
        <v>454</v>
      </c>
      <c r="E1047">
        <f>100*Comuni[[#This Row],[Popolazione2011]]/$D$7916</f>
        <v>7.921532163906969E-4</v>
      </c>
      <c r="F1047">
        <f>100*Comuni[[#This Row],[Popolazione2011]]/(SUMIFS($D$2:$D$7916,$B$2:$B$7916,"Piemonte"))</f>
        <v>1.040349997570989E-2</v>
      </c>
      <c r="G1047" t="b">
        <f>IF(Comuni[[#This Row],[Popolazione2011]]&gt;300000,"MAGGIORE")</f>
        <v>0</v>
      </c>
      <c r="H1047">
        <f>100*Comuni[[#This Row],[Popolazione2011]]/(SUMIFS($D$2:$D$7916,$B$2:$B$7916,"Piemonte"))</f>
        <v>1.040349997570989E-2</v>
      </c>
      <c r="I1047" s="1" t="str">
        <f>_xlfn.XLOOKUP(Comuni[[#This Row],[Regione]],Ripartizione_geografica[Regione],Ripartizione_geografica[Ripartizione geografica],,0)</f>
        <v>Nord-ovest</v>
      </c>
      <c r="J1047" s="1">
        <f>_xlfn.XLOOKUP(Comuni[[#This Row],[Regione]],Table_0[Regione],Table_0[Totale contagiati],,0)</f>
        <v>1792955</v>
      </c>
      <c r="K1047" s="1">
        <f>_xlfn.XLOOKUP(Comuni[[#This Row],[Regione]],Table_0[Regione],Table_0[Guariti],,0)</f>
        <v>1725727</v>
      </c>
      <c r="L1047" s="1">
        <f>_xlfn.XLOOKUP(Comuni[[#This Row],[Regione]],Table_0[Regione],Table_0[Deceduti],,0)</f>
        <v>13899</v>
      </c>
    </row>
    <row r="1048" spans="1:12" x14ac:dyDescent="0.25">
      <c r="A1048" s="1" t="s">
        <v>1058</v>
      </c>
      <c r="B1048" s="1" t="s">
        <v>8</v>
      </c>
      <c r="C1048" s="1" t="s">
        <v>1045</v>
      </c>
      <c r="D1048">
        <v>880</v>
      </c>
      <c r="E1048">
        <f>100*Comuni[[#This Row],[Popolazione2011]]/$D$7916</f>
        <v>1.5354511683343907E-3</v>
      </c>
      <c r="F1048">
        <f>100*Comuni[[#This Row],[Popolazione2011]]/(SUMIFS($D$2:$D$7916,$B$2:$B$7916,"Piemonte"))</f>
        <v>2.0165374402257054E-2</v>
      </c>
      <c r="G1048" t="b">
        <f>IF(Comuni[[#This Row],[Popolazione2011]]&gt;300000,"MAGGIORE")</f>
        <v>0</v>
      </c>
      <c r="H1048">
        <f>100*Comuni[[#This Row],[Popolazione2011]]/(SUMIFS($D$2:$D$7916,$B$2:$B$7916,"Piemonte"))</f>
        <v>2.0165374402257054E-2</v>
      </c>
      <c r="I1048" s="1" t="str">
        <f>_xlfn.XLOOKUP(Comuni[[#This Row],[Regione]],Ripartizione_geografica[Regione],Ripartizione_geografica[Ripartizione geografica],,0)</f>
        <v>Nord-ovest</v>
      </c>
      <c r="J1048" s="1">
        <f>_xlfn.XLOOKUP(Comuni[[#This Row],[Regione]],Table_0[Regione],Table_0[Totale contagiati],,0)</f>
        <v>1792955</v>
      </c>
      <c r="K1048" s="1">
        <f>_xlfn.XLOOKUP(Comuni[[#This Row],[Regione]],Table_0[Regione],Table_0[Guariti],,0)</f>
        <v>1725727</v>
      </c>
      <c r="L1048" s="1">
        <f>_xlfn.XLOOKUP(Comuni[[#This Row],[Regione]],Table_0[Regione],Table_0[Deceduti],,0)</f>
        <v>13899</v>
      </c>
    </row>
    <row r="1049" spans="1:12" x14ac:dyDescent="0.25">
      <c r="A1049" s="1" t="s">
        <v>1059</v>
      </c>
      <c r="B1049" s="1" t="s">
        <v>8</v>
      </c>
      <c r="C1049" s="1" t="s">
        <v>1045</v>
      </c>
      <c r="D1049">
        <v>3625</v>
      </c>
      <c r="E1049">
        <f>100*Comuni[[#This Row],[Popolazione2011]]/$D$7916</f>
        <v>6.3250119150138244E-3</v>
      </c>
      <c r="F1049">
        <f>100*Comuni[[#This Row],[Popolazione2011]]/(SUMIFS($D$2:$D$7916,$B$2:$B$7916,"Piemonte"))</f>
        <v>8.3067593418388444E-2</v>
      </c>
      <c r="G1049" t="b">
        <f>IF(Comuni[[#This Row],[Popolazione2011]]&gt;300000,"MAGGIORE")</f>
        <v>0</v>
      </c>
      <c r="H1049">
        <f>100*Comuni[[#This Row],[Popolazione2011]]/(SUMIFS($D$2:$D$7916,$B$2:$B$7916,"Piemonte"))</f>
        <v>8.3067593418388444E-2</v>
      </c>
      <c r="I1049" s="1" t="str">
        <f>_xlfn.XLOOKUP(Comuni[[#This Row],[Regione]],Ripartizione_geografica[Regione],Ripartizione_geografica[Ripartizione geografica],,0)</f>
        <v>Nord-ovest</v>
      </c>
      <c r="J1049" s="1">
        <f>_xlfn.XLOOKUP(Comuni[[#This Row],[Regione]],Table_0[Regione],Table_0[Totale contagiati],,0)</f>
        <v>1792955</v>
      </c>
      <c r="K1049" s="1">
        <f>_xlfn.XLOOKUP(Comuni[[#This Row],[Regione]],Table_0[Regione],Table_0[Guariti],,0)</f>
        <v>1725727</v>
      </c>
      <c r="L1049" s="1">
        <f>_xlfn.XLOOKUP(Comuni[[#This Row],[Regione]],Table_0[Regione],Table_0[Deceduti],,0)</f>
        <v>13899</v>
      </c>
    </row>
    <row r="1050" spans="1:12" x14ac:dyDescent="0.25">
      <c r="A1050" s="1" t="s">
        <v>1060</v>
      </c>
      <c r="B1050" s="1" t="s">
        <v>8</v>
      </c>
      <c r="C1050" s="1" t="s">
        <v>1045</v>
      </c>
      <c r="D1050">
        <v>2894</v>
      </c>
      <c r="E1050">
        <f>100*Comuni[[#This Row],[Popolazione2011]]/$D$7916</f>
        <v>5.0495405467724163E-3</v>
      </c>
      <c r="F1050">
        <f>100*Comuni[[#This Row],[Popolazione2011]]/(SUMIFS($D$2:$D$7916,$B$2:$B$7916,"Piemonte"))</f>
        <v>6.6316583545604449E-2</v>
      </c>
      <c r="G1050" t="b">
        <f>IF(Comuni[[#This Row],[Popolazione2011]]&gt;300000,"MAGGIORE")</f>
        <v>0</v>
      </c>
      <c r="H1050">
        <f>100*Comuni[[#This Row],[Popolazione2011]]/(SUMIFS($D$2:$D$7916,$B$2:$B$7916,"Piemonte"))</f>
        <v>6.6316583545604449E-2</v>
      </c>
      <c r="I1050" s="1" t="str">
        <f>_xlfn.XLOOKUP(Comuni[[#This Row],[Regione]],Ripartizione_geografica[Regione],Ripartizione_geografica[Ripartizione geografica],,0)</f>
        <v>Nord-ovest</v>
      </c>
      <c r="J1050" s="1">
        <f>_xlfn.XLOOKUP(Comuni[[#This Row],[Regione]],Table_0[Regione],Table_0[Totale contagiati],,0)</f>
        <v>1792955</v>
      </c>
      <c r="K1050" s="1">
        <f>_xlfn.XLOOKUP(Comuni[[#This Row],[Regione]],Table_0[Regione],Table_0[Guariti],,0)</f>
        <v>1725727</v>
      </c>
      <c r="L1050" s="1">
        <f>_xlfn.XLOOKUP(Comuni[[#This Row],[Regione]],Table_0[Regione],Table_0[Deceduti],,0)</f>
        <v>13899</v>
      </c>
    </row>
    <row r="1051" spans="1:12" x14ac:dyDescent="0.25">
      <c r="A1051" s="1" t="s">
        <v>1061</v>
      </c>
      <c r="B1051" s="1" t="s">
        <v>8</v>
      </c>
      <c r="C1051" s="1" t="s">
        <v>1045</v>
      </c>
      <c r="D1051">
        <v>1996</v>
      </c>
      <c r="E1051">
        <f>100*Comuni[[#This Row],[Popolazione2011]]/$D$7916</f>
        <v>3.4826824227220951E-3</v>
      </c>
      <c r="F1051">
        <f>100*Comuni[[#This Row],[Popolazione2011]]/(SUMIFS($D$2:$D$7916,$B$2:$B$7916,"Piemonte"))</f>
        <v>4.5738735576028505E-2</v>
      </c>
      <c r="G1051" t="b">
        <f>IF(Comuni[[#This Row],[Popolazione2011]]&gt;300000,"MAGGIORE")</f>
        <v>0</v>
      </c>
      <c r="H1051">
        <f>100*Comuni[[#This Row],[Popolazione2011]]/(SUMIFS($D$2:$D$7916,$B$2:$B$7916,"Piemonte"))</f>
        <v>4.5738735576028505E-2</v>
      </c>
      <c r="I1051" s="1" t="str">
        <f>_xlfn.XLOOKUP(Comuni[[#This Row],[Regione]],Ripartizione_geografica[Regione],Ripartizione_geografica[Ripartizione geografica],,0)</f>
        <v>Nord-ovest</v>
      </c>
      <c r="J1051" s="1">
        <f>_xlfn.XLOOKUP(Comuni[[#This Row],[Regione]],Table_0[Regione],Table_0[Totale contagiati],,0)</f>
        <v>1792955</v>
      </c>
      <c r="K1051" s="1">
        <f>_xlfn.XLOOKUP(Comuni[[#This Row],[Regione]],Table_0[Regione],Table_0[Guariti],,0)</f>
        <v>1725727</v>
      </c>
      <c r="L1051" s="1">
        <f>_xlfn.XLOOKUP(Comuni[[#This Row],[Regione]],Table_0[Regione],Table_0[Deceduti],,0)</f>
        <v>13899</v>
      </c>
    </row>
    <row r="1052" spans="1:12" x14ac:dyDescent="0.25">
      <c r="A1052" s="1" t="s">
        <v>1062</v>
      </c>
      <c r="B1052" s="1" t="s">
        <v>8</v>
      </c>
      <c r="C1052" s="1" t="s">
        <v>1045</v>
      </c>
      <c r="D1052">
        <v>14810</v>
      </c>
      <c r="E1052">
        <f>100*Comuni[[#This Row],[Popolazione2011]]/$D$7916</f>
        <v>2.5840945230718549E-2</v>
      </c>
      <c r="F1052">
        <f>100*Comuni[[#This Row],[Popolazione2011]]/(SUMIFS($D$2:$D$7916,$B$2:$B$7916,"Piemonte"))</f>
        <v>0.33937408511071249</v>
      </c>
      <c r="G1052" t="b">
        <f>IF(Comuni[[#This Row],[Popolazione2011]]&gt;300000,"MAGGIORE")</f>
        <v>0</v>
      </c>
      <c r="H1052">
        <f>100*Comuni[[#This Row],[Popolazione2011]]/(SUMIFS($D$2:$D$7916,$B$2:$B$7916,"Piemonte"))</f>
        <v>0.33937408511071249</v>
      </c>
      <c r="I1052" s="1" t="str">
        <f>_xlfn.XLOOKUP(Comuni[[#This Row],[Regione]],Ripartizione_geografica[Regione],Ripartizione_geografica[Ripartizione geografica],,0)</f>
        <v>Nord-ovest</v>
      </c>
      <c r="J1052" s="1">
        <f>_xlfn.XLOOKUP(Comuni[[#This Row],[Regione]],Table_0[Regione],Table_0[Totale contagiati],,0)</f>
        <v>1792955</v>
      </c>
      <c r="K1052" s="1">
        <f>_xlfn.XLOOKUP(Comuni[[#This Row],[Regione]],Table_0[Regione],Table_0[Guariti],,0)</f>
        <v>1725727</v>
      </c>
      <c r="L1052" s="1">
        <f>_xlfn.XLOOKUP(Comuni[[#This Row],[Regione]],Table_0[Regione],Table_0[Deceduti],,0)</f>
        <v>13899</v>
      </c>
    </row>
    <row r="1053" spans="1:12" x14ac:dyDescent="0.25">
      <c r="A1053" s="1" t="s">
        <v>1063</v>
      </c>
      <c r="B1053" s="1" t="s">
        <v>8</v>
      </c>
      <c r="C1053" s="1" t="s">
        <v>1045</v>
      </c>
      <c r="D1053">
        <v>1610</v>
      </c>
      <c r="E1053">
        <f>100*Comuni[[#This Row],[Popolazione2011]]/$D$7916</f>
        <v>2.809177705702692E-3</v>
      </c>
      <c r="F1053">
        <f>100*Comuni[[#This Row],[Popolazione2011]]/(SUMIFS($D$2:$D$7916,$B$2:$B$7916,"Piemonte"))</f>
        <v>3.6893469076856658E-2</v>
      </c>
      <c r="G1053" t="b">
        <f>IF(Comuni[[#This Row],[Popolazione2011]]&gt;300000,"MAGGIORE")</f>
        <v>0</v>
      </c>
      <c r="H1053">
        <f>100*Comuni[[#This Row],[Popolazione2011]]/(SUMIFS($D$2:$D$7916,$B$2:$B$7916,"Piemonte"))</f>
        <v>3.6893469076856658E-2</v>
      </c>
      <c r="I1053" s="1" t="str">
        <f>_xlfn.XLOOKUP(Comuni[[#This Row],[Regione]],Ripartizione_geografica[Regione],Ripartizione_geografica[Ripartizione geografica],,0)</f>
        <v>Nord-ovest</v>
      </c>
      <c r="J1053" s="1">
        <f>_xlfn.XLOOKUP(Comuni[[#This Row],[Regione]],Table_0[Regione],Table_0[Totale contagiati],,0)</f>
        <v>1792955</v>
      </c>
      <c r="K1053" s="1">
        <f>_xlfn.XLOOKUP(Comuni[[#This Row],[Regione]],Table_0[Regione],Table_0[Guariti],,0)</f>
        <v>1725727</v>
      </c>
      <c r="L1053" s="1">
        <f>_xlfn.XLOOKUP(Comuni[[#This Row],[Regione]],Table_0[Regione],Table_0[Deceduti],,0)</f>
        <v>13899</v>
      </c>
    </row>
    <row r="1054" spans="1:12" x14ac:dyDescent="0.25">
      <c r="A1054" s="1" t="s">
        <v>1064</v>
      </c>
      <c r="B1054" s="1" t="s">
        <v>8</v>
      </c>
      <c r="C1054" s="1" t="s">
        <v>1045</v>
      </c>
      <c r="D1054">
        <v>453</v>
      </c>
      <c r="E1054">
        <f>100*Comuni[[#This Row],[Popolazione2011]]/$D$7916</f>
        <v>7.9040838551758968E-4</v>
      </c>
      <c r="F1054">
        <f>100*Comuni[[#This Row],[Popolazione2011]]/(SUMIFS($D$2:$D$7916,$B$2:$B$7916,"Piemonte"))</f>
        <v>1.0380584777525508E-2</v>
      </c>
      <c r="G1054" t="b">
        <f>IF(Comuni[[#This Row],[Popolazione2011]]&gt;300000,"MAGGIORE")</f>
        <v>0</v>
      </c>
      <c r="H1054">
        <f>100*Comuni[[#This Row],[Popolazione2011]]/(SUMIFS($D$2:$D$7916,$B$2:$B$7916,"Piemonte"))</f>
        <v>1.0380584777525508E-2</v>
      </c>
      <c r="I1054" s="1" t="str">
        <f>_xlfn.XLOOKUP(Comuni[[#This Row],[Regione]],Ripartizione_geografica[Regione],Ripartizione_geografica[Ripartizione geografica],,0)</f>
        <v>Nord-ovest</v>
      </c>
      <c r="J1054" s="1">
        <f>_xlfn.XLOOKUP(Comuni[[#This Row],[Regione]],Table_0[Regione],Table_0[Totale contagiati],,0)</f>
        <v>1792955</v>
      </c>
      <c r="K1054" s="1">
        <f>_xlfn.XLOOKUP(Comuni[[#This Row],[Regione]],Table_0[Regione],Table_0[Guariti],,0)</f>
        <v>1725727</v>
      </c>
      <c r="L1054" s="1">
        <f>_xlfn.XLOOKUP(Comuni[[#This Row],[Regione]],Table_0[Regione],Table_0[Deceduti],,0)</f>
        <v>13899</v>
      </c>
    </row>
    <row r="1055" spans="1:12" x14ac:dyDescent="0.25">
      <c r="A1055" s="1" t="s">
        <v>1065</v>
      </c>
      <c r="B1055" s="1" t="s">
        <v>8</v>
      </c>
      <c r="C1055" s="1" t="s">
        <v>1045</v>
      </c>
      <c r="D1055">
        <v>719</v>
      </c>
      <c r="E1055">
        <f>100*Comuni[[#This Row],[Popolazione2011]]/$D$7916</f>
        <v>1.2545333977641213E-3</v>
      </c>
      <c r="F1055">
        <f>100*Comuni[[#This Row],[Popolazione2011]]/(SUMIFS($D$2:$D$7916,$B$2:$B$7916,"Piemonte"))</f>
        <v>1.6476027494571388E-2</v>
      </c>
      <c r="G1055" t="b">
        <f>IF(Comuni[[#This Row],[Popolazione2011]]&gt;300000,"MAGGIORE")</f>
        <v>0</v>
      </c>
      <c r="H1055">
        <f>100*Comuni[[#This Row],[Popolazione2011]]/(SUMIFS($D$2:$D$7916,$B$2:$B$7916,"Piemonte"))</f>
        <v>1.6476027494571388E-2</v>
      </c>
      <c r="I1055" s="1" t="str">
        <f>_xlfn.XLOOKUP(Comuni[[#This Row],[Regione]],Ripartizione_geografica[Regione],Ripartizione_geografica[Ripartizione geografica],,0)</f>
        <v>Nord-ovest</v>
      </c>
      <c r="J1055" s="1">
        <f>_xlfn.XLOOKUP(Comuni[[#This Row],[Regione]],Table_0[Regione],Table_0[Totale contagiati],,0)</f>
        <v>1792955</v>
      </c>
      <c r="K1055" s="1">
        <f>_xlfn.XLOOKUP(Comuni[[#This Row],[Regione]],Table_0[Regione],Table_0[Guariti],,0)</f>
        <v>1725727</v>
      </c>
      <c r="L1055" s="1">
        <f>_xlfn.XLOOKUP(Comuni[[#This Row],[Regione]],Table_0[Regione],Table_0[Deceduti],,0)</f>
        <v>13899</v>
      </c>
    </row>
    <row r="1056" spans="1:12" x14ac:dyDescent="0.25">
      <c r="A1056" s="1" t="s">
        <v>1066</v>
      </c>
      <c r="B1056" s="1" t="s">
        <v>8</v>
      </c>
      <c r="C1056" s="1" t="s">
        <v>1045</v>
      </c>
      <c r="D1056">
        <v>508</v>
      </c>
      <c r="E1056">
        <f>100*Comuni[[#This Row],[Popolazione2011]]/$D$7916</f>
        <v>8.8637408353848905E-4</v>
      </c>
      <c r="F1056">
        <f>100*Comuni[[#This Row],[Popolazione2011]]/(SUMIFS($D$2:$D$7916,$B$2:$B$7916,"Piemonte"))</f>
        <v>1.1640920677666573E-2</v>
      </c>
      <c r="G1056" t="b">
        <f>IF(Comuni[[#This Row],[Popolazione2011]]&gt;300000,"MAGGIORE")</f>
        <v>0</v>
      </c>
      <c r="H1056">
        <f>100*Comuni[[#This Row],[Popolazione2011]]/(SUMIFS($D$2:$D$7916,$B$2:$B$7916,"Piemonte"))</f>
        <v>1.1640920677666573E-2</v>
      </c>
      <c r="I1056" s="1" t="str">
        <f>_xlfn.XLOOKUP(Comuni[[#This Row],[Regione]],Ripartizione_geografica[Regione],Ripartizione_geografica[Ripartizione geografica],,0)</f>
        <v>Nord-ovest</v>
      </c>
      <c r="J1056" s="1">
        <f>_xlfn.XLOOKUP(Comuni[[#This Row],[Regione]],Table_0[Regione],Table_0[Totale contagiati],,0)</f>
        <v>1792955</v>
      </c>
      <c r="K1056" s="1">
        <f>_xlfn.XLOOKUP(Comuni[[#This Row],[Regione]],Table_0[Regione],Table_0[Guariti],,0)</f>
        <v>1725727</v>
      </c>
      <c r="L1056" s="1">
        <f>_xlfn.XLOOKUP(Comuni[[#This Row],[Regione]],Table_0[Regione],Table_0[Deceduti],,0)</f>
        <v>13899</v>
      </c>
    </row>
    <row r="1057" spans="1:12" x14ac:dyDescent="0.25">
      <c r="A1057" s="1" t="s">
        <v>1067</v>
      </c>
      <c r="B1057" s="1" t="s">
        <v>8</v>
      </c>
      <c r="C1057" s="1" t="s">
        <v>1045</v>
      </c>
      <c r="D1057">
        <v>3899</v>
      </c>
      <c r="E1057">
        <f>100*Comuni[[#This Row],[Popolazione2011]]/$D$7916</f>
        <v>6.8030955742452142E-3</v>
      </c>
      <c r="F1057">
        <f>100*Comuni[[#This Row],[Popolazione2011]]/(SUMIFS($D$2:$D$7916,$B$2:$B$7916,"Piemonte"))</f>
        <v>8.9346357720909389E-2</v>
      </c>
      <c r="G1057" t="b">
        <f>IF(Comuni[[#This Row],[Popolazione2011]]&gt;300000,"MAGGIORE")</f>
        <v>0</v>
      </c>
      <c r="H1057">
        <f>100*Comuni[[#This Row],[Popolazione2011]]/(SUMIFS($D$2:$D$7916,$B$2:$B$7916,"Piemonte"))</f>
        <v>8.9346357720909389E-2</v>
      </c>
      <c r="I1057" s="1" t="str">
        <f>_xlfn.XLOOKUP(Comuni[[#This Row],[Regione]],Ripartizione_geografica[Regione],Ripartizione_geografica[Ripartizione geografica],,0)</f>
        <v>Nord-ovest</v>
      </c>
      <c r="J1057" s="1">
        <f>_xlfn.XLOOKUP(Comuni[[#This Row],[Regione]],Table_0[Regione],Table_0[Totale contagiati],,0)</f>
        <v>1792955</v>
      </c>
      <c r="K1057" s="1">
        <f>_xlfn.XLOOKUP(Comuni[[#This Row],[Regione]],Table_0[Regione],Table_0[Guariti],,0)</f>
        <v>1725727</v>
      </c>
      <c r="L1057" s="1">
        <f>_xlfn.XLOOKUP(Comuni[[#This Row],[Regione]],Table_0[Regione],Table_0[Deceduti],,0)</f>
        <v>13899</v>
      </c>
    </row>
    <row r="1058" spans="1:12" x14ac:dyDescent="0.25">
      <c r="A1058" s="1" t="s">
        <v>1068</v>
      </c>
      <c r="B1058" s="1" t="s">
        <v>8</v>
      </c>
      <c r="C1058" s="1" t="s">
        <v>1045</v>
      </c>
      <c r="D1058">
        <v>130</v>
      </c>
      <c r="E1058">
        <f>100*Comuni[[#This Row],[Popolazione2011]]/$D$7916</f>
        <v>2.2682801350394405E-4</v>
      </c>
      <c r="F1058">
        <f>100*Comuni[[#This Row],[Popolazione2011]]/(SUMIFS($D$2:$D$7916,$B$2:$B$7916,"Piemonte"))</f>
        <v>2.9789757639697924E-3</v>
      </c>
      <c r="G1058" t="b">
        <f>IF(Comuni[[#This Row],[Popolazione2011]]&gt;300000,"MAGGIORE")</f>
        <v>0</v>
      </c>
      <c r="H1058">
        <f>100*Comuni[[#This Row],[Popolazione2011]]/(SUMIFS($D$2:$D$7916,$B$2:$B$7916,"Piemonte"))</f>
        <v>2.9789757639697924E-3</v>
      </c>
      <c r="I1058" s="1" t="str">
        <f>_xlfn.XLOOKUP(Comuni[[#This Row],[Regione]],Ripartizione_geografica[Regione],Ripartizione_geografica[Ripartizione geografica],,0)</f>
        <v>Nord-ovest</v>
      </c>
      <c r="J1058" s="1">
        <f>_xlfn.XLOOKUP(Comuni[[#This Row],[Regione]],Table_0[Regione],Table_0[Totale contagiati],,0)</f>
        <v>1792955</v>
      </c>
      <c r="K1058" s="1">
        <f>_xlfn.XLOOKUP(Comuni[[#This Row],[Regione]],Table_0[Regione],Table_0[Guariti],,0)</f>
        <v>1725727</v>
      </c>
      <c r="L1058" s="1">
        <f>_xlfn.XLOOKUP(Comuni[[#This Row],[Regione]],Table_0[Regione],Table_0[Deceduti],,0)</f>
        <v>13899</v>
      </c>
    </row>
    <row r="1059" spans="1:12" x14ac:dyDescent="0.25">
      <c r="A1059" s="1" t="s">
        <v>1069</v>
      </c>
      <c r="B1059" s="1" t="s">
        <v>8</v>
      </c>
      <c r="C1059" s="1" t="s">
        <v>1045</v>
      </c>
      <c r="D1059">
        <v>1588</v>
      </c>
      <c r="E1059">
        <f>100*Comuni[[#This Row],[Popolazione2011]]/$D$7916</f>
        <v>2.7707914264943319E-3</v>
      </c>
      <c r="F1059">
        <f>100*Comuni[[#This Row],[Popolazione2011]]/(SUMIFS($D$2:$D$7916,$B$2:$B$7916,"Piemonte"))</f>
        <v>3.6389334716800233E-2</v>
      </c>
      <c r="G1059" t="b">
        <f>IF(Comuni[[#This Row],[Popolazione2011]]&gt;300000,"MAGGIORE")</f>
        <v>0</v>
      </c>
      <c r="H1059">
        <f>100*Comuni[[#This Row],[Popolazione2011]]/(SUMIFS($D$2:$D$7916,$B$2:$B$7916,"Piemonte"))</f>
        <v>3.6389334716800233E-2</v>
      </c>
      <c r="I1059" s="1" t="str">
        <f>_xlfn.XLOOKUP(Comuni[[#This Row],[Regione]],Ripartizione_geografica[Regione],Ripartizione_geografica[Ripartizione geografica],,0)</f>
        <v>Nord-ovest</v>
      </c>
      <c r="J1059" s="1">
        <f>_xlfn.XLOOKUP(Comuni[[#This Row],[Regione]],Table_0[Regione],Table_0[Totale contagiati],,0)</f>
        <v>1792955</v>
      </c>
      <c r="K1059" s="1">
        <f>_xlfn.XLOOKUP(Comuni[[#This Row],[Regione]],Table_0[Regione],Table_0[Guariti],,0)</f>
        <v>1725727</v>
      </c>
      <c r="L1059" s="1">
        <f>_xlfn.XLOOKUP(Comuni[[#This Row],[Regione]],Table_0[Regione],Table_0[Deceduti],,0)</f>
        <v>13899</v>
      </c>
    </row>
    <row r="1060" spans="1:12" x14ac:dyDescent="0.25">
      <c r="A1060" s="1" t="s">
        <v>1070</v>
      </c>
      <c r="B1060" s="1" t="s">
        <v>8</v>
      </c>
      <c r="C1060" s="1" t="s">
        <v>1045</v>
      </c>
      <c r="D1060">
        <v>378</v>
      </c>
      <c r="E1060">
        <f>100*Comuni[[#This Row],[Popolazione2011]]/$D$7916</f>
        <v>6.5954607003454501E-4</v>
      </c>
      <c r="F1060">
        <f>100*Comuni[[#This Row],[Popolazione2011]]/(SUMIFS($D$2:$D$7916,$B$2:$B$7916,"Piemonte"))</f>
        <v>8.661944913696781E-3</v>
      </c>
      <c r="G1060" t="b">
        <f>IF(Comuni[[#This Row],[Popolazione2011]]&gt;300000,"MAGGIORE")</f>
        <v>0</v>
      </c>
      <c r="H1060">
        <f>100*Comuni[[#This Row],[Popolazione2011]]/(SUMIFS($D$2:$D$7916,$B$2:$B$7916,"Piemonte"))</f>
        <v>8.661944913696781E-3</v>
      </c>
      <c r="I1060" s="1" t="str">
        <f>_xlfn.XLOOKUP(Comuni[[#This Row],[Regione]],Ripartizione_geografica[Regione],Ripartizione_geografica[Ripartizione geografica],,0)</f>
        <v>Nord-ovest</v>
      </c>
      <c r="J1060" s="1">
        <f>_xlfn.XLOOKUP(Comuni[[#This Row],[Regione]],Table_0[Regione],Table_0[Totale contagiati],,0)</f>
        <v>1792955</v>
      </c>
      <c r="K1060" s="1">
        <f>_xlfn.XLOOKUP(Comuni[[#This Row],[Regione]],Table_0[Regione],Table_0[Guariti],,0)</f>
        <v>1725727</v>
      </c>
      <c r="L1060" s="1">
        <f>_xlfn.XLOOKUP(Comuni[[#This Row],[Regione]],Table_0[Regione],Table_0[Deceduti],,0)</f>
        <v>13899</v>
      </c>
    </row>
    <row r="1061" spans="1:12" x14ac:dyDescent="0.25">
      <c r="A1061" s="1" t="s">
        <v>1071</v>
      </c>
      <c r="B1061" s="1" t="s">
        <v>8</v>
      </c>
      <c r="C1061" s="1" t="s">
        <v>1045</v>
      </c>
      <c r="D1061">
        <v>542</v>
      </c>
      <c r="E1061">
        <f>100*Comuni[[#This Row],[Popolazione2011]]/$D$7916</f>
        <v>9.4569833322413603E-4</v>
      </c>
      <c r="F1061">
        <f>100*Comuni[[#This Row],[Popolazione2011]]/(SUMIFS($D$2:$D$7916,$B$2:$B$7916,"Piemonte"))</f>
        <v>1.2420037415935595E-2</v>
      </c>
      <c r="G1061" t="b">
        <f>IF(Comuni[[#This Row],[Popolazione2011]]&gt;300000,"MAGGIORE")</f>
        <v>0</v>
      </c>
      <c r="H1061">
        <f>100*Comuni[[#This Row],[Popolazione2011]]/(SUMIFS($D$2:$D$7916,$B$2:$B$7916,"Piemonte"))</f>
        <v>1.2420037415935595E-2</v>
      </c>
      <c r="I1061" s="1" t="str">
        <f>_xlfn.XLOOKUP(Comuni[[#This Row],[Regione]],Ripartizione_geografica[Regione],Ripartizione_geografica[Ripartizione geografica],,0)</f>
        <v>Nord-ovest</v>
      </c>
      <c r="J1061" s="1">
        <f>_xlfn.XLOOKUP(Comuni[[#This Row],[Regione]],Table_0[Regione],Table_0[Totale contagiati],,0)</f>
        <v>1792955</v>
      </c>
      <c r="K1061" s="1">
        <f>_xlfn.XLOOKUP(Comuni[[#This Row],[Regione]],Table_0[Regione],Table_0[Guariti],,0)</f>
        <v>1725727</v>
      </c>
      <c r="L1061" s="1">
        <f>_xlfn.XLOOKUP(Comuni[[#This Row],[Regione]],Table_0[Regione],Table_0[Deceduti],,0)</f>
        <v>13899</v>
      </c>
    </row>
    <row r="1062" spans="1:12" x14ac:dyDescent="0.25">
      <c r="A1062" s="1" t="s">
        <v>1072</v>
      </c>
      <c r="B1062" s="1" t="s">
        <v>8</v>
      </c>
      <c r="C1062" s="1" t="s">
        <v>1045</v>
      </c>
      <c r="D1062">
        <v>2202</v>
      </c>
      <c r="E1062">
        <f>100*Comuni[[#This Row],[Popolazione2011]]/$D$7916</f>
        <v>3.8421175825821908E-3</v>
      </c>
      <c r="F1062">
        <f>100*Comuni[[#This Row],[Popolazione2011]]/(SUMIFS($D$2:$D$7916,$B$2:$B$7916,"Piemonte"))</f>
        <v>5.0459266402011406E-2</v>
      </c>
      <c r="G1062" t="b">
        <f>IF(Comuni[[#This Row],[Popolazione2011]]&gt;300000,"MAGGIORE")</f>
        <v>0</v>
      </c>
      <c r="H1062">
        <f>100*Comuni[[#This Row],[Popolazione2011]]/(SUMIFS($D$2:$D$7916,$B$2:$B$7916,"Piemonte"))</f>
        <v>5.0459266402011406E-2</v>
      </c>
      <c r="I1062" s="1" t="str">
        <f>_xlfn.XLOOKUP(Comuni[[#This Row],[Regione]],Ripartizione_geografica[Regione],Ripartizione_geografica[Ripartizione geografica],,0)</f>
        <v>Nord-ovest</v>
      </c>
      <c r="J1062" s="1">
        <f>_xlfn.XLOOKUP(Comuni[[#This Row],[Regione]],Table_0[Regione],Table_0[Totale contagiati],,0)</f>
        <v>1792955</v>
      </c>
      <c r="K1062" s="1">
        <f>_xlfn.XLOOKUP(Comuni[[#This Row],[Regione]],Table_0[Regione],Table_0[Guariti],,0)</f>
        <v>1725727</v>
      </c>
      <c r="L1062" s="1">
        <f>_xlfn.XLOOKUP(Comuni[[#This Row],[Regione]],Table_0[Regione],Table_0[Deceduti],,0)</f>
        <v>13899</v>
      </c>
    </row>
    <row r="1063" spans="1:12" x14ac:dyDescent="0.25">
      <c r="A1063" s="1" t="s">
        <v>1073</v>
      </c>
      <c r="B1063" s="1" t="s">
        <v>8</v>
      </c>
      <c r="C1063" s="1" t="s">
        <v>1045</v>
      </c>
      <c r="D1063">
        <v>561</v>
      </c>
      <c r="E1063">
        <f>100*Comuni[[#This Row],[Popolazione2011]]/$D$7916</f>
        <v>9.78850119813174E-4</v>
      </c>
      <c r="F1063">
        <f>100*Comuni[[#This Row],[Popolazione2011]]/(SUMIFS($D$2:$D$7916,$B$2:$B$7916,"Piemonte"))</f>
        <v>1.2855426181438872E-2</v>
      </c>
      <c r="G1063" t="b">
        <f>IF(Comuni[[#This Row],[Popolazione2011]]&gt;300000,"MAGGIORE")</f>
        <v>0</v>
      </c>
      <c r="H1063">
        <f>100*Comuni[[#This Row],[Popolazione2011]]/(SUMIFS($D$2:$D$7916,$B$2:$B$7916,"Piemonte"))</f>
        <v>1.2855426181438872E-2</v>
      </c>
      <c r="I1063" s="1" t="str">
        <f>_xlfn.XLOOKUP(Comuni[[#This Row],[Regione]],Ripartizione_geografica[Regione],Ripartizione_geografica[Ripartizione geografica],,0)</f>
        <v>Nord-ovest</v>
      </c>
      <c r="J1063" s="1">
        <f>_xlfn.XLOOKUP(Comuni[[#This Row],[Regione]],Table_0[Regione],Table_0[Totale contagiati],,0)</f>
        <v>1792955</v>
      </c>
      <c r="K1063" s="1">
        <f>_xlfn.XLOOKUP(Comuni[[#This Row],[Regione]],Table_0[Regione],Table_0[Guariti],,0)</f>
        <v>1725727</v>
      </c>
      <c r="L1063" s="1">
        <f>_xlfn.XLOOKUP(Comuni[[#This Row],[Regione]],Table_0[Regione],Table_0[Deceduti],,0)</f>
        <v>13899</v>
      </c>
    </row>
    <row r="1064" spans="1:12" x14ac:dyDescent="0.25">
      <c r="A1064" s="1" t="s">
        <v>1074</v>
      </c>
      <c r="B1064" s="1" t="s">
        <v>8</v>
      </c>
      <c r="C1064" s="1" t="s">
        <v>1045</v>
      </c>
      <c r="D1064">
        <v>638</v>
      </c>
      <c r="E1064">
        <f>100*Comuni[[#This Row],[Popolazione2011]]/$D$7916</f>
        <v>1.1132020970424331E-3</v>
      </c>
      <c r="F1064">
        <f>100*Comuni[[#This Row],[Popolazione2011]]/(SUMIFS($D$2:$D$7916,$B$2:$B$7916,"Piemonte"))</f>
        <v>1.4619896441636365E-2</v>
      </c>
      <c r="G1064" t="b">
        <f>IF(Comuni[[#This Row],[Popolazione2011]]&gt;300000,"MAGGIORE")</f>
        <v>0</v>
      </c>
      <c r="H1064">
        <f>100*Comuni[[#This Row],[Popolazione2011]]/(SUMIFS($D$2:$D$7916,$B$2:$B$7916,"Piemonte"))</f>
        <v>1.4619896441636365E-2</v>
      </c>
      <c r="I1064" s="1" t="str">
        <f>_xlfn.XLOOKUP(Comuni[[#This Row],[Regione]],Ripartizione_geografica[Regione],Ripartizione_geografica[Ripartizione geografica],,0)</f>
        <v>Nord-ovest</v>
      </c>
      <c r="J1064" s="1">
        <f>_xlfn.XLOOKUP(Comuni[[#This Row],[Regione]],Table_0[Regione],Table_0[Totale contagiati],,0)</f>
        <v>1792955</v>
      </c>
      <c r="K1064" s="1">
        <f>_xlfn.XLOOKUP(Comuni[[#This Row],[Regione]],Table_0[Regione],Table_0[Guariti],,0)</f>
        <v>1725727</v>
      </c>
      <c r="L1064" s="1">
        <f>_xlfn.XLOOKUP(Comuni[[#This Row],[Regione]],Table_0[Regione],Table_0[Deceduti],,0)</f>
        <v>13899</v>
      </c>
    </row>
    <row r="1065" spans="1:12" x14ac:dyDescent="0.25">
      <c r="A1065" s="1" t="s">
        <v>1075</v>
      </c>
      <c r="B1065" s="1" t="s">
        <v>8</v>
      </c>
      <c r="C1065" s="1" t="s">
        <v>1045</v>
      </c>
      <c r="D1065">
        <v>3977</v>
      </c>
      <c r="E1065">
        <f>100*Comuni[[#This Row],[Popolazione2011]]/$D$7916</f>
        <v>6.939192382347581E-3</v>
      </c>
      <c r="F1065">
        <f>100*Comuni[[#This Row],[Popolazione2011]]/(SUMIFS($D$2:$D$7916,$B$2:$B$7916,"Piemonte"))</f>
        <v>9.1133743179291266E-2</v>
      </c>
      <c r="G1065" t="b">
        <f>IF(Comuni[[#This Row],[Popolazione2011]]&gt;300000,"MAGGIORE")</f>
        <v>0</v>
      </c>
      <c r="H1065">
        <f>100*Comuni[[#This Row],[Popolazione2011]]/(SUMIFS($D$2:$D$7916,$B$2:$B$7916,"Piemonte"))</f>
        <v>9.1133743179291266E-2</v>
      </c>
      <c r="I1065" s="1" t="str">
        <f>_xlfn.XLOOKUP(Comuni[[#This Row],[Regione]],Ripartizione_geografica[Regione],Ripartizione_geografica[Ripartizione geografica],,0)</f>
        <v>Nord-ovest</v>
      </c>
      <c r="J1065" s="1">
        <f>_xlfn.XLOOKUP(Comuni[[#This Row],[Regione]],Table_0[Regione],Table_0[Totale contagiati],,0)</f>
        <v>1792955</v>
      </c>
      <c r="K1065" s="1">
        <f>_xlfn.XLOOKUP(Comuni[[#This Row],[Regione]],Table_0[Regione],Table_0[Guariti],,0)</f>
        <v>1725727</v>
      </c>
      <c r="L1065" s="1">
        <f>_xlfn.XLOOKUP(Comuni[[#This Row],[Regione]],Table_0[Regione],Table_0[Deceduti],,0)</f>
        <v>13899</v>
      </c>
    </row>
    <row r="1066" spans="1:12" x14ac:dyDescent="0.25">
      <c r="A1066" s="1" t="s">
        <v>1076</v>
      </c>
      <c r="B1066" s="1" t="s">
        <v>8</v>
      </c>
      <c r="C1066" s="1" t="s">
        <v>1045</v>
      </c>
      <c r="D1066">
        <v>1431</v>
      </c>
      <c r="E1066">
        <f>100*Comuni[[#This Row],[Popolazione2011]]/$D$7916</f>
        <v>2.4968529794164918E-3</v>
      </c>
      <c r="F1066">
        <f>100*Comuni[[#This Row],[Popolazione2011]]/(SUMIFS($D$2:$D$7916,$B$2:$B$7916,"Piemonte"))</f>
        <v>3.2791648601852096E-2</v>
      </c>
      <c r="G1066" t="b">
        <f>IF(Comuni[[#This Row],[Popolazione2011]]&gt;300000,"MAGGIORE")</f>
        <v>0</v>
      </c>
      <c r="H1066">
        <f>100*Comuni[[#This Row],[Popolazione2011]]/(SUMIFS($D$2:$D$7916,$B$2:$B$7916,"Piemonte"))</f>
        <v>3.2791648601852096E-2</v>
      </c>
      <c r="I1066" s="1" t="str">
        <f>_xlfn.XLOOKUP(Comuni[[#This Row],[Regione]],Ripartizione_geografica[Regione],Ripartizione_geografica[Ripartizione geografica],,0)</f>
        <v>Nord-ovest</v>
      </c>
      <c r="J1066" s="1">
        <f>_xlfn.XLOOKUP(Comuni[[#This Row],[Regione]],Table_0[Regione],Table_0[Totale contagiati],,0)</f>
        <v>1792955</v>
      </c>
      <c r="K1066" s="1">
        <f>_xlfn.XLOOKUP(Comuni[[#This Row],[Regione]],Table_0[Regione],Table_0[Guariti],,0)</f>
        <v>1725727</v>
      </c>
      <c r="L1066" s="1">
        <f>_xlfn.XLOOKUP(Comuni[[#This Row],[Regione]],Table_0[Regione],Table_0[Deceduti],,0)</f>
        <v>13899</v>
      </c>
    </row>
    <row r="1067" spans="1:12" x14ac:dyDescent="0.25">
      <c r="A1067" s="1" t="s">
        <v>1077</v>
      </c>
      <c r="B1067" s="1" t="s">
        <v>8</v>
      </c>
      <c r="C1067" s="1" t="s">
        <v>1045</v>
      </c>
      <c r="D1067">
        <v>614</v>
      </c>
      <c r="E1067">
        <f>100*Comuni[[#This Row],[Popolazione2011]]/$D$7916</f>
        <v>1.0713261560878588E-3</v>
      </c>
      <c r="F1067">
        <f>100*Comuni[[#This Row],[Popolazione2011]]/(SUMIFS($D$2:$D$7916,$B$2:$B$7916,"Piemonte"))</f>
        <v>1.4069931685211173E-2</v>
      </c>
      <c r="G1067" t="b">
        <f>IF(Comuni[[#This Row],[Popolazione2011]]&gt;300000,"MAGGIORE")</f>
        <v>0</v>
      </c>
      <c r="H1067">
        <f>100*Comuni[[#This Row],[Popolazione2011]]/(SUMIFS($D$2:$D$7916,$B$2:$B$7916,"Piemonte"))</f>
        <v>1.4069931685211173E-2</v>
      </c>
      <c r="I1067" s="1" t="str">
        <f>_xlfn.XLOOKUP(Comuni[[#This Row],[Regione]],Ripartizione_geografica[Regione],Ripartizione_geografica[Ripartizione geografica],,0)</f>
        <v>Nord-ovest</v>
      </c>
      <c r="J1067" s="1">
        <f>_xlfn.XLOOKUP(Comuni[[#This Row],[Regione]],Table_0[Regione],Table_0[Totale contagiati],,0)</f>
        <v>1792955</v>
      </c>
      <c r="K1067" s="1">
        <f>_xlfn.XLOOKUP(Comuni[[#This Row],[Regione]],Table_0[Regione],Table_0[Guariti],,0)</f>
        <v>1725727</v>
      </c>
      <c r="L1067" s="1">
        <f>_xlfn.XLOOKUP(Comuni[[#This Row],[Regione]],Table_0[Regione],Table_0[Deceduti],,0)</f>
        <v>13899</v>
      </c>
    </row>
    <row r="1068" spans="1:12" x14ac:dyDescent="0.25">
      <c r="A1068" s="1" t="s">
        <v>1078</v>
      </c>
      <c r="B1068" s="1" t="s">
        <v>8</v>
      </c>
      <c r="C1068" s="1" t="s">
        <v>1045</v>
      </c>
      <c r="D1068">
        <v>1015</v>
      </c>
      <c r="E1068">
        <f>100*Comuni[[#This Row],[Popolazione2011]]/$D$7916</f>
        <v>1.7710033362038709E-3</v>
      </c>
      <c r="F1068">
        <f>100*Comuni[[#This Row],[Popolazione2011]]/(SUMIFS($D$2:$D$7916,$B$2:$B$7916,"Piemonte"))</f>
        <v>2.3258926157148762E-2</v>
      </c>
      <c r="G1068" t="b">
        <f>IF(Comuni[[#This Row],[Popolazione2011]]&gt;300000,"MAGGIORE")</f>
        <v>0</v>
      </c>
      <c r="H1068">
        <f>100*Comuni[[#This Row],[Popolazione2011]]/(SUMIFS($D$2:$D$7916,$B$2:$B$7916,"Piemonte"))</f>
        <v>2.3258926157148762E-2</v>
      </c>
      <c r="I1068" s="1" t="str">
        <f>_xlfn.XLOOKUP(Comuni[[#This Row],[Regione]],Ripartizione_geografica[Regione],Ripartizione_geografica[Ripartizione geografica],,0)</f>
        <v>Nord-ovest</v>
      </c>
      <c r="J1068" s="1">
        <f>_xlfn.XLOOKUP(Comuni[[#This Row],[Regione]],Table_0[Regione],Table_0[Totale contagiati],,0)</f>
        <v>1792955</v>
      </c>
      <c r="K1068" s="1">
        <f>_xlfn.XLOOKUP(Comuni[[#This Row],[Regione]],Table_0[Regione],Table_0[Guariti],,0)</f>
        <v>1725727</v>
      </c>
      <c r="L1068" s="1">
        <f>_xlfn.XLOOKUP(Comuni[[#This Row],[Regione]],Table_0[Regione],Table_0[Deceduti],,0)</f>
        <v>13899</v>
      </c>
    </row>
    <row r="1069" spans="1:12" x14ac:dyDescent="0.25">
      <c r="A1069" s="1" t="s">
        <v>1079</v>
      </c>
      <c r="B1069" s="1" t="s">
        <v>8</v>
      </c>
      <c r="C1069" s="1" t="s">
        <v>1045</v>
      </c>
      <c r="D1069">
        <v>3980</v>
      </c>
      <c r="E1069">
        <f>100*Comuni[[#This Row],[Popolazione2011]]/$D$7916</f>
        <v>6.9444268749669028E-3</v>
      </c>
      <c r="F1069">
        <f>100*Comuni[[#This Row],[Popolazione2011]]/(SUMIFS($D$2:$D$7916,$B$2:$B$7916,"Piemonte"))</f>
        <v>9.1202488773844403E-2</v>
      </c>
      <c r="G1069" t="b">
        <f>IF(Comuni[[#This Row],[Popolazione2011]]&gt;300000,"MAGGIORE")</f>
        <v>0</v>
      </c>
      <c r="H1069">
        <f>100*Comuni[[#This Row],[Popolazione2011]]/(SUMIFS($D$2:$D$7916,$B$2:$B$7916,"Piemonte"))</f>
        <v>9.1202488773844403E-2</v>
      </c>
      <c r="I1069" s="1" t="str">
        <f>_xlfn.XLOOKUP(Comuni[[#This Row],[Regione]],Ripartizione_geografica[Regione],Ripartizione_geografica[Ripartizione geografica],,0)</f>
        <v>Nord-ovest</v>
      </c>
      <c r="J1069" s="1">
        <f>_xlfn.XLOOKUP(Comuni[[#This Row],[Regione]],Table_0[Regione],Table_0[Totale contagiati],,0)</f>
        <v>1792955</v>
      </c>
      <c r="K1069" s="1">
        <f>_xlfn.XLOOKUP(Comuni[[#This Row],[Regione]],Table_0[Regione],Table_0[Guariti],,0)</f>
        <v>1725727</v>
      </c>
      <c r="L1069" s="1">
        <f>_xlfn.XLOOKUP(Comuni[[#This Row],[Regione]],Table_0[Regione],Table_0[Deceduti],,0)</f>
        <v>13899</v>
      </c>
    </row>
    <row r="1070" spans="1:12" x14ac:dyDescent="0.25">
      <c r="A1070" s="1" t="s">
        <v>1080</v>
      </c>
      <c r="B1070" s="1" t="s">
        <v>8</v>
      </c>
      <c r="C1070" s="1" t="s">
        <v>1045</v>
      </c>
      <c r="D1070">
        <v>2821</v>
      </c>
      <c r="E1070">
        <f>100*Comuni[[#This Row],[Popolazione2011]]/$D$7916</f>
        <v>4.9221678930355863E-3</v>
      </c>
      <c r="F1070">
        <f>100*Comuni[[#This Row],[Popolazione2011]]/(SUMIFS($D$2:$D$7916,$B$2:$B$7916,"Piemonte"))</f>
        <v>6.4643774078144492E-2</v>
      </c>
      <c r="G1070" t="b">
        <f>IF(Comuni[[#This Row],[Popolazione2011]]&gt;300000,"MAGGIORE")</f>
        <v>0</v>
      </c>
      <c r="H1070">
        <f>100*Comuni[[#This Row],[Popolazione2011]]/(SUMIFS($D$2:$D$7916,$B$2:$B$7916,"Piemonte"))</f>
        <v>6.4643774078144492E-2</v>
      </c>
      <c r="I1070" s="1" t="str">
        <f>_xlfn.XLOOKUP(Comuni[[#This Row],[Regione]],Ripartizione_geografica[Regione],Ripartizione_geografica[Ripartizione geografica],,0)</f>
        <v>Nord-ovest</v>
      </c>
      <c r="J1070" s="1">
        <f>_xlfn.XLOOKUP(Comuni[[#This Row],[Regione]],Table_0[Regione],Table_0[Totale contagiati],,0)</f>
        <v>1792955</v>
      </c>
      <c r="K1070" s="1">
        <f>_xlfn.XLOOKUP(Comuni[[#This Row],[Regione]],Table_0[Regione],Table_0[Guariti],,0)</f>
        <v>1725727</v>
      </c>
      <c r="L1070" s="1">
        <f>_xlfn.XLOOKUP(Comuni[[#This Row],[Regione]],Table_0[Regione],Table_0[Deceduti],,0)</f>
        <v>13899</v>
      </c>
    </row>
    <row r="1071" spans="1:12" x14ac:dyDescent="0.25">
      <c r="A1071" s="1" t="s">
        <v>1081</v>
      </c>
      <c r="B1071" s="1" t="s">
        <v>8</v>
      </c>
      <c r="C1071" s="1" t="s">
        <v>1045</v>
      </c>
      <c r="D1071">
        <v>1624</v>
      </c>
      <c r="E1071">
        <f>100*Comuni[[#This Row],[Popolazione2011]]/$D$7916</f>
        <v>2.8336053379261934E-3</v>
      </c>
      <c r="F1071">
        <f>100*Comuni[[#This Row],[Popolazione2011]]/(SUMIFS($D$2:$D$7916,$B$2:$B$7916,"Piemonte"))</f>
        <v>3.7214281851438019E-2</v>
      </c>
      <c r="G1071" t="b">
        <f>IF(Comuni[[#This Row],[Popolazione2011]]&gt;300000,"MAGGIORE")</f>
        <v>0</v>
      </c>
      <c r="H1071">
        <f>100*Comuni[[#This Row],[Popolazione2011]]/(SUMIFS($D$2:$D$7916,$B$2:$B$7916,"Piemonte"))</f>
        <v>3.7214281851438019E-2</v>
      </c>
      <c r="I1071" s="1" t="str">
        <f>_xlfn.XLOOKUP(Comuni[[#This Row],[Regione]],Ripartizione_geografica[Regione],Ripartizione_geografica[Ripartizione geografica],,0)</f>
        <v>Nord-ovest</v>
      </c>
      <c r="J1071" s="1">
        <f>_xlfn.XLOOKUP(Comuni[[#This Row],[Regione]],Table_0[Regione],Table_0[Totale contagiati],,0)</f>
        <v>1792955</v>
      </c>
      <c r="K1071" s="1">
        <f>_xlfn.XLOOKUP(Comuni[[#This Row],[Regione]],Table_0[Regione],Table_0[Guariti],,0)</f>
        <v>1725727</v>
      </c>
      <c r="L1071" s="1">
        <f>_xlfn.XLOOKUP(Comuni[[#This Row],[Regione]],Table_0[Regione],Table_0[Deceduti],,0)</f>
        <v>13899</v>
      </c>
    </row>
    <row r="1072" spans="1:12" x14ac:dyDescent="0.25">
      <c r="A1072" s="1" t="s">
        <v>1082</v>
      </c>
      <c r="B1072" s="1" t="s">
        <v>8</v>
      </c>
      <c r="C1072" s="1" t="s">
        <v>1045</v>
      </c>
      <c r="D1072">
        <v>547</v>
      </c>
      <c r="E1072">
        <f>100*Comuni[[#This Row],[Popolazione2011]]/$D$7916</f>
        <v>9.5442248758967232E-4</v>
      </c>
      <c r="F1072">
        <f>100*Comuni[[#This Row],[Popolazione2011]]/(SUMIFS($D$2:$D$7916,$B$2:$B$7916,"Piemonte"))</f>
        <v>1.2534613406857511E-2</v>
      </c>
      <c r="G1072" t="b">
        <f>IF(Comuni[[#This Row],[Popolazione2011]]&gt;300000,"MAGGIORE")</f>
        <v>0</v>
      </c>
      <c r="H1072">
        <f>100*Comuni[[#This Row],[Popolazione2011]]/(SUMIFS($D$2:$D$7916,$B$2:$B$7916,"Piemonte"))</f>
        <v>1.2534613406857511E-2</v>
      </c>
      <c r="I1072" s="1" t="str">
        <f>_xlfn.XLOOKUP(Comuni[[#This Row],[Regione]],Ripartizione_geografica[Regione],Ripartizione_geografica[Ripartizione geografica],,0)</f>
        <v>Nord-ovest</v>
      </c>
      <c r="J1072" s="1">
        <f>_xlfn.XLOOKUP(Comuni[[#This Row],[Regione]],Table_0[Regione],Table_0[Totale contagiati],,0)</f>
        <v>1792955</v>
      </c>
      <c r="K1072" s="1">
        <f>_xlfn.XLOOKUP(Comuni[[#This Row],[Regione]],Table_0[Regione],Table_0[Guariti],,0)</f>
        <v>1725727</v>
      </c>
      <c r="L1072" s="1">
        <f>_xlfn.XLOOKUP(Comuni[[#This Row],[Regione]],Table_0[Regione],Table_0[Deceduti],,0)</f>
        <v>13899</v>
      </c>
    </row>
    <row r="1073" spans="1:12" x14ac:dyDescent="0.25">
      <c r="A1073" s="1" t="s">
        <v>1083</v>
      </c>
      <c r="B1073" s="1" t="s">
        <v>8</v>
      </c>
      <c r="C1073" s="1" t="s">
        <v>1045</v>
      </c>
      <c r="D1073">
        <v>203</v>
      </c>
      <c r="E1073">
        <f>100*Comuni[[#This Row],[Popolazione2011]]/$D$7916</f>
        <v>3.5420066724077418E-4</v>
      </c>
      <c r="F1073">
        <f>100*Comuni[[#This Row],[Popolazione2011]]/(SUMIFS($D$2:$D$7916,$B$2:$B$7916,"Piemonte"))</f>
        <v>4.6517852314297524E-3</v>
      </c>
      <c r="G1073" t="b">
        <f>IF(Comuni[[#This Row],[Popolazione2011]]&gt;300000,"MAGGIORE")</f>
        <v>0</v>
      </c>
      <c r="H1073">
        <f>100*Comuni[[#This Row],[Popolazione2011]]/(SUMIFS($D$2:$D$7916,$B$2:$B$7916,"Piemonte"))</f>
        <v>4.6517852314297524E-3</v>
      </c>
      <c r="I1073" s="1" t="str">
        <f>_xlfn.XLOOKUP(Comuni[[#This Row],[Regione]],Ripartizione_geografica[Regione],Ripartizione_geografica[Ripartizione geografica],,0)</f>
        <v>Nord-ovest</v>
      </c>
      <c r="J1073" s="1">
        <f>_xlfn.XLOOKUP(Comuni[[#This Row],[Regione]],Table_0[Regione],Table_0[Totale contagiati],,0)</f>
        <v>1792955</v>
      </c>
      <c r="K1073" s="1">
        <f>_xlfn.XLOOKUP(Comuni[[#This Row],[Regione]],Table_0[Regione],Table_0[Guariti],,0)</f>
        <v>1725727</v>
      </c>
      <c r="L1073" s="1">
        <f>_xlfn.XLOOKUP(Comuni[[#This Row],[Regione]],Table_0[Regione],Table_0[Deceduti],,0)</f>
        <v>13899</v>
      </c>
    </row>
    <row r="1074" spans="1:12" x14ac:dyDescent="0.25">
      <c r="A1074" s="1" t="s">
        <v>1084</v>
      </c>
      <c r="B1074" s="1" t="s">
        <v>8</v>
      </c>
      <c r="C1074" s="1" t="s">
        <v>1045</v>
      </c>
      <c r="D1074">
        <v>2153</v>
      </c>
      <c r="E1074">
        <f>100*Comuni[[#This Row],[Popolazione2011]]/$D$7916</f>
        <v>3.7566208697999352E-3</v>
      </c>
      <c r="F1074">
        <f>100*Comuni[[#This Row],[Popolazione2011]]/(SUMIFS($D$2:$D$7916,$B$2:$B$7916,"Piemonte"))</f>
        <v>4.9336421690976635E-2</v>
      </c>
      <c r="G1074" t="b">
        <f>IF(Comuni[[#This Row],[Popolazione2011]]&gt;300000,"MAGGIORE")</f>
        <v>0</v>
      </c>
      <c r="H1074">
        <f>100*Comuni[[#This Row],[Popolazione2011]]/(SUMIFS($D$2:$D$7916,$B$2:$B$7916,"Piemonte"))</f>
        <v>4.9336421690976635E-2</v>
      </c>
      <c r="I1074" s="1" t="str">
        <f>_xlfn.XLOOKUP(Comuni[[#This Row],[Regione]],Ripartizione_geografica[Regione],Ripartizione_geografica[Ripartizione geografica],,0)</f>
        <v>Nord-ovest</v>
      </c>
      <c r="J1074" s="1">
        <f>_xlfn.XLOOKUP(Comuni[[#This Row],[Regione]],Table_0[Regione],Table_0[Totale contagiati],,0)</f>
        <v>1792955</v>
      </c>
      <c r="K1074" s="1">
        <f>_xlfn.XLOOKUP(Comuni[[#This Row],[Regione]],Table_0[Regione],Table_0[Guariti],,0)</f>
        <v>1725727</v>
      </c>
      <c r="L1074" s="1">
        <f>_xlfn.XLOOKUP(Comuni[[#This Row],[Regione]],Table_0[Regione],Table_0[Deceduti],,0)</f>
        <v>13899</v>
      </c>
    </row>
    <row r="1075" spans="1:12" x14ac:dyDescent="0.25">
      <c r="A1075" s="1" t="s">
        <v>1085</v>
      </c>
      <c r="B1075" s="1" t="s">
        <v>8</v>
      </c>
      <c r="C1075" s="1" t="s">
        <v>1045</v>
      </c>
      <c r="D1075">
        <v>3927</v>
      </c>
      <c r="E1075">
        <f>100*Comuni[[#This Row],[Popolazione2011]]/$D$7916</f>
        <v>6.851950838692218E-3</v>
      </c>
      <c r="F1075">
        <f>100*Comuni[[#This Row],[Popolazione2011]]/(SUMIFS($D$2:$D$7916,$B$2:$B$7916,"Piemonte"))</f>
        <v>8.9987983270072111E-2</v>
      </c>
      <c r="G1075" t="b">
        <f>IF(Comuni[[#This Row],[Popolazione2011]]&gt;300000,"MAGGIORE")</f>
        <v>0</v>
      </c>
      <c r="H1075">
        <f>100*Comuni[[#This Row],[Popolazione2011]]/(SUMIFS($D$2:$D$7916,$B$2:$B$7916,"Piemonte"))</f>
        <v>8.9987983270072111E-2</v>
      </c>
      <c r="I1075" s="1" t="str">
        <f>_xlfn.XLOOKUP(Comuni[[#This Row],[Regione]],Ripartizione_geografica[Regione],Ripartizione_geografica[Ripartizione geografica],,0)</f>
        <v>Nord-ovest</v>
      </c>
      <c r="J1075" s="1">
        <f>_xlfn.XLOOKUP(Comuni[[#This Row],[Regione]],Table_0[Regione],Table_0[Totale contagiati],,0)</f>
        <v>1792955</v>
      </c>
      <c r="K1075" s="1">
        <f>_xlfn.XLOOKUP(Comuni[[#This Row],[Regione]],Table_0[Regione],Table_0[Guariti],,0)</f>
        <v>1725727</v>
      </c>
      <c r="L1075" s="1">
        <f>_xlfn.XLOOKUP(Comuni[[#This Row],[Regione]],Table_0[Regione],Table_0[Deceduti],,0)</f>
        <v>13899</v>
      </c>
    </row>
    <row r="1076" spans="1:12" x14ac:dyDescent="0.25">
      <c r="A1076" s="1" t="s">
        <v>1086</v>
      </c>
      <c r="B1076" s="1" t="s">
        <v>8</v>
      </c>
      <c r="C1076" s="1" t="s">
        <v>1045</v>
      </c>
      <c r="D1076">
        <v>1365</v>
      </c>
      <c r="E1076">
        <f>100*Comuni[[#This Row],[Popolazione2011]]/$D$7916</f>
        <v>2.3816941417914126E-3</v>
      </c>
      <c r="F1076">
        <f>100*Comuni[[#This Row],[Popolazione2011]]/(SUMIFS($D$2:$D$7916,$B$2:$B$7916,"Piemonte"))</f>
        <v>3.1279245521682819E-2</v>
      </c>
      <c r="G1076" t="b">
        <f>IF(Comuni[[#This Row],[Popolazione2011]]&gt;300000,"MAGGIORE")</f>
        <v>0</v>
      </c>
      <c r="H1076">
        <f>100*Comuni[[#This Row],[Popolazione2011]]/(SUMIFS($D$2:$D$7916,$B$2:$B$7916,"Piemonte"))</f>
        <v>3.1279245521682819E-2</v>
      </c>
      <c r="I1076" s="1" t="str">
        <f>_xlfn.XLOOKUP(Comuni[[#This Row],[Regione]],Ripartizione_geografica[Regione],Ripartizione_geografica[Ripartizione geografica],,0)</f>
        <v>Nord-ovest</v>
      </c>
      <c r="J1076" s="1">
        <f>_xlfn.XLOOKUP(Comuni[[#This Row],[Regione]],Table_0[Regione],Table_0[Totale contagiati],,0)</f>
        <v>1792955</v>
      </c>
      <c r="K1076" s="1">
        <f>_xlfn.XLOOKUP(Comuni[[#This Row],[Regione]],Table_0[Regione],Table_0[Guariti],,0)</f>
        <v>1725727</v>
      </c>
      <c r="L1076" s="1">
        <f>_xlfn.XLOOKUP(Comuni[[#This Row],[Regione]],Table_0[Regione],Table_0[Deceduti],,0)</f>
        <v>13899</v>
      </c>
    </row>
    <row r="1077" spans="1:12" x14ac:dyDescent="0.25">
      <c r="A1077" s="1" t="s">
        <v>1087</v>
      </c>
      <c r="B1077" s="1" t="s">
        <v>8</v>
      </c>
      <c r="C1077" s="1" t="s">
        <v>1045</v>
      </c>
      <c r="D1077">
        <v>2639</v>
      </c>
      <c r="E1077">
        <f>100*Comuni[[#This Row],[Popolazione2011]]/$D$7916</f>
        <v>4.6046086741300648E-3</v>
      </c>
      <c r="F1077">
        <f>100*Comuni[[#This Row],[Popolazione2011]]/(SUMIFS($D$2:$D$7916,$B$2:$B$7916,"Piemonte"))</f>
        <v>6.0473208008586785E-2</v>
      </c>
      <c r="G1077" t="b">
        <f>IF(Comuni[[#This Row],[Popolazione2011]]&gt;300000,"MAGGIORE")</f>
        <v>0</v>
      </c>
      <c r="H1077">
        <f>100*Comuni[[#This Row],[Popolazione2011]]/(SUMIFS($D$2:$D$7916,$B$2:$B$7916,"Piemonte"))</f>
        <v>6.0473208008586785E-2</v>
      </c>
      <c r="I1077" s="1" t="str">
        <f>_xlfn.XLOOKUP(Comuni[[#This Row],[Regione]],Ripartizione_geografica[Regione],Ripartizione_geografica[Ripartizione geografica],,0)</f>
        <v>Nord-ovest</v>
      </c>
      <c r="J1077" s="1">
        <f>_xlfn.XLOOKUP(Comuni[[#This Row],[Regione]],Table_0[Regione],Table_0[Totale contagiati],,0)</f>
        <v>1792955</v>
      </c>
      <c r="K1077" s="1">
        <f>_xlfn.XLOOKUP(Comuni[[#This Row],[Regione]],Table_0[Regione],Table_0[Guariti],,0)</f>
        <v>1725727</v>
      </c>
      <c r="L1077" s="1">
        <f>_xlfn.XLOOKUP(Comuni[[#This Row],[Regione]],Table_0[Regione],Table_0[Deceduti],,0)</f>
        <v>13899</v>
      </c>
    </row>
    <row r="1078" spans="1:12" x14ac:dyDescent="0.25">
      <c r="A1078" s="1" t="s">
        <v>1088</v>
      </c>
      <c r="B1078" s="1" t="s">
        <v>8</v>
      </c>
      <c r="C1078" s="1" t="s">
        <v>1045</v>
      </c>
      <c r="D1078">
        <v>2307</v>
      </c>
      <c r="E1078">
        <f>100*Comuni[[#This Row],[Popolazione2011]]/$D$7916</f>
        <v>4.0253248242584534E-3</v>
      </c>
      <c r="F1078">
        <f>100*Comuni[[#This Row],[Popolazione2011]]/(SUMIFS($D$2:$D$7916,$B$2:$B$7916,"Piemonte"))</f>
        <v>5.2865362211371621E-2</v>
      </c>
      <c r="G1078" t="b">
        <f>IF(Comuni[[#This Row],[Popolazione2011]]&gt;300000,"MAGGIORE")</f>
        <v>0</v>
      </c>
      <c r="H1078">
        <f>100*Comuni[[#This Row],[Popolazione2011]]/(SUMIFS($D$2:$D$7916,$B$2:$B$7916,"Piemonte"))</f>
        <v>5.2865362211371621E-2</v>
      </c>
      <c r="I1078" s="1" t="str">
        <f>_xlfn.XLOOKUP(Comuni[[#This Row],[Regione]],Ripartizione_geografica[Regione],Ripartizione_geografica[Ripartizione geografica],,0)</f>
        <v>Nord-ovest</v>
      </c>
      <c r="J1078" s="1">
        <f>_xlfn.XLOOKUP(Comuni[[#This Row],[Regione]],Table_0[Regione],Table_0[Totale contagiati],,0)</f>
        <v>1792955</v>
      </c>
      <c r="K1078" s="1">
        <f>_xlfn.XLOOKUP(Comuni[[#This Row],[Regione]],Table_0[Regione],Table_0[Guariti],,0)</f>
        <v>1725727</v>
      </c>
      <c r="L1078" s="1">
        <f>_xlfn.XLOOKUP(Comuni[[#This Row],[Regione]],Table_0[Regione],Table_0[Deceduti],,0)</f>
        <v>13899</v>
      </c>
    </row>
    <row r="1079" spans="1:12" x14ac:dyDescent="0.25">
      <c r="A1079" s="1" t="s">
        <v>1089</v>
      </c>
      <c r="B1079" s="1" t="s">
        <v>8</v>
      </c>
      <c r="C1079" s="1" t="s">
        <v>1045</v>
      </c>
      <c r="D1079">
        <v>1514</v>
      </c>
      <c r="E1079">
        <f>100*Comuni[[#This Row],[Popolazione2011]]/$D$7916</f>
        <v>2.6416739418843945E-3</v>
      </c>
      <c r="F1079">
        <f>100*Comuni[[#This Row],[Popolazione2011]]/(SUMIFS($D$2:$D$7916,$B$2:$B$7916,"Piemonte"))</f>
        <v>3.4693610051155892E-2</v>
      </c>
      <c r="G1079" t="b">
        <f>IF(Comuni[[#This Row],[Popolazione2011]]&gt;300000,"MAGGIORE")</f>
        <v>0</v>
      </c>
      <c r="H1079">
        <f>100*Comuni[[#This Row],[Popolazione2011]]/(SUMIFS($D$2:$D$7916,$B$2:$B$7916,"Piemonte"))</f>
        <v>3.4693610051155892E-2</v>
      </c>
      <c r="I1079" s="1" t="str">
        <f>_xlfn.XLOOKUP(Comuni[[#This Row],[Regione]],Ripartizione_geografica[Regione],Ripartizione_geografica[Ripartizione geografica],,0)</f>
        <v>Nord-ovest</v>
      </c>
      <c r="J1079" s="1">
        <f>_xlfn.XLOOKUP(Comuni[[#This Row],[Regione]],Table_0[Regione],Table_0[Totale contagiati],,0)</f>
        <v>1792955</v>
      </c>
      <c r="K1079" s="1">
        <f>_xlfn.XLOOKUP(Comuni[[#This Row],[Regione]],Table_0[Regione],Table_0[Guariti],,0)</f>
        <v>1725727</v>
      </c>
      <c r="L1079" s="1">
        <f>_xlfn.XLOOKUP(Comuni[[#This Row],[Regione]],Table_0[Regione],Table_0[Deceduti],,0)</f>
        <v>13899</v>
      </c>
    </row>
    <row r="1080" spans="1:12" x14ac:dyDescent="0.25">
      <c r="A1080" s="1" t="s">
        <v>1090</v>
      </c>
      <c r="B1080" s="1" t="s">
        <v>8</v>
      </c>
      <c r="C1080" s="1" t="s">
        <v>1045</v>
      </c>
      <c r="D1080">
        <v>921</v>
      </c>
      <c r="E1080">
        <f>100*Comuni[[#This Row],[Popolazione2011]]/$D$7916</f>
        <v>1.6069892341317882E-3</v>
      </c>
      <c r="F1080">
        <f>100*Comuni[[#This Row],[Popolazione2011]]/(SUMIFS($D$2:$D$7916,$B$2:$B$7916,"Piemonte"))</f>
        <v>2.110489752781676E-2</v>
      </c>
      <c r="G1080" t="b">
        <f>IF(Comuni[[#This Row],[Popolazione2011]]&gt;300000,"MAGGIORE")</f>
        <v>0</v>
      </c>
      <c r="H1080">
        <f>100*Comuni[[#This Row],[Popolazione2011]]/(SUMIFS($D$2:$D$7916,$B$2:$B$7916,"Piemonte"))</f>
        <v>2.110489752781676E-2</v>
      </c>
      <c r="I1080" s="1" t="str">
        <f>_xlfn.XLOOKUP(Comuni[[#This Row],[Regione]],Ripartizione_geografica[Regione],Ripartizione_geografica[Ripartizione geografica],,0)</f>
        <v>Nord-ovest</v>
      </c>
      <c r="J1080" s="1">
        <f>_xlfn.XLOOKUP(Comuni[[#This Row],[Regione]],Table_0[Regione],Table_0[Totale contagiati],,0)</f>
        <v>1792955</v>
      </c>
      <c r="K1080" s="1">
        <f>_xlfn.XLOOKUP(Comuni[[#This Row],[Regione]],Table_0[Regione],Table_0[Guariti],,0)</f>
        <v>1725727</v>
      </c>
      <c r="L1080" s="1">
        <f>_xlfn.XLOOKUP(Comuni[[#This Row],[Regione]],Table_0[Regione],Table_0[Deceduti],,0)</f>
        <v>13899</v>
      </c>
    </row>
    <row r="1081" spans="1:12" x14ac:dyDescent="0.25">
      <c r="A1081" s="1" t="s">
        <v>1091</v>
      </c>
      <c r="B1081" s="1" t="s">
        <v>8</v>
      </c>
      <c r="C1081" s="1" t="s">
        <v>1045</v>
      </c>
      <c r="D1081">
        <v>87</v>
      </c>
      <c r="E1081">
        <f>100*Comuni[[#This Row],[Popolazione2011]]/$D$7916</f>
        <v>1.5180028596033181E-4</v>
      </c>
      <c r="F1081">
        <f>100*Comuni[[#This Row],[Popolazione2011]]/(SUMIFS($D$2:$D$7916,$B$2:$B$7916,"Piemonte"))</f>
        <v>1.9936222420413223E-3</v>
      </c>
      <c r="G1081" t="b">
        <f>IF(Comuni[[#This Row],[Popolazione2011]]&gt;300000,"MAGGIORE")</f>
        <v>0</v>
      </c>
      <c r="H1081">
        <f>100*Comuni[[#This Row],[Popolazione2011]]/(SUMIFS($D$2:$D$7916,$B$2:$B$7916,"Piemonte"))</f>
        <v>1.9936222420413223E-3</v>
      </c>
      <c r="I1081" s="1" t="str">
        <f>_xlfn.XLOOKUP(Comuni[[#This Row],[Regione]],Ripartizione_geografica[Regione],Ripartizione_geografica[Ripartizione geografica],,0)</f>
        <v>Nord-ovest</v>
      </c>
      <c r="J1081" s="1">
        <f>_xlfn.XLOOKUP(Comuni[[#This Row],[Regione]],Table_0[Regione],Table_0[Totale contagiati],,0)</f>
        <v>1792955</v>
      </c>
      <c r="K1081" s="1">
        <f>_xlfn.XLOOKUP(Comuni[[#This Row],[Regione]],Table_0[Regione],Table_0[Guariti],,0)</f>
        <v>1725727</v>
      </c>
      <c r="L1081" s="1">
        <f>_xlfn.XLOOKUP(Comuni[[#This Row],[Regione]],Table_0[Regione],Table_0[Deceduti],,0)</f>
        <v>13899</v>
      </c>
    </row>
    <row r="1082" spans="1:12" x14ac:dyDescent="0.25">
      <c r="A1082" s="1" t="s">
        <v>1092</v>
      </c>
      <c r="B1082" s="1" t="s">
        <v>8</v>
      </c>
      <c r="C1082" s="1" t="s">
        <v>1045</v>
      </c>
      <c r="D1082">
        <v>1654</v>
      </c>
      <c r="E1082">
        <f>100*Comuni[[#This Row],[Popolazione2011]]/$D$7916</f>
        <v>2.8859502641194112E-3</v>
      </c>
      <c r="F1082">
        <f>100*Comuni[[#This Row],[Popolazione2011]]/(SUMIFS($D$2:$D$7916,$B$2:$B$7916,"Piemonte"))</f>
        <v>3.7901737796969509E-2</v>
      </c>
      <c r="G1082" t="b">
        <f>IF(Comuni[[#This Row],[Popolazione2011]]&gt;300000,"MAGGIORE")</f>
        <v>0</v>
      </c>
      <c r="H1082">
        <f>100*Comuni[[#This Row],[Popolazione2011]]/(SUMIFS($D$2:$D$7916,$B$2:$B$7916,"Piemonte"))</f>
        <v>3.7901737796969509E-2</v>
      </c>
      <c r="I1082" s="1" t="str">
        <f>_xlfn.XLOOKUP(Comuni[[#This Row],[Regione]],Ripartizione_geografica[Regione],Ripartizione_geografica[Ripartizione geografica],,0)</f>
        <v>Nord-ovest</v>
      </c>
      <c r="J1082" s="1">
        <f>_xlfn.XLOOKUP(Comuni[[#This Row],[Regione]],Table_0[Regione],Table_0[Totale contagiati],,0)</f>
        <v>1792955</v>
      </c>
      <c r="K1082" s="1">
        <f>_xlfn.XLOOKUP(Comuni[[#This Row],[Regione]],Table_0[Regione],Table_0[Guariti],,0)</f>
        <v>1725727</v>
      </c>
      <c r="L1082" s="1">
        <f>_xlfn.XLOOKUP(Comuni[[#This Row],[Regione]],Table_0[Regione],Table_0[Deceduti],,0)</f>
        <v>13899</v>
      </c>
    </row>
    <row r="1083" spans="1:12" x14ac:dyDescent="0.25">
      <c r="A1083" s="1" t="s">
        <v>1093</v>
      </c>
      <c r="B1083" s="1" t="s">
        <v>8</v>
      </c>
      <c r="C1083" s="1" t="s">
        <v>1045</v>
      </c>
      <c r="D1083">
        <v>627</v>
      </c>
      <c r="E1083">
        <f>100*Comuni[[#This Row],[Popolazione2011]]/$D$7916</f>
        <v>1.0940089574382533E-3</v>
      </c>
      <c r="F1083">
        <f>100*Comuni[[#This Row],[Popolazione2011]]/(SUMIFS($D$2:$D$7916,$B$2:$B$7916,"Piemonte"))</f>
        <v>1.4367829261608152E-2</v>
      </c>
      <c r="G1083" t="b">
        <f>IF(Comuni[[#This Row],[Popolazione2011]]&gt;300000,"MAGGIORE")</f>
        <v>0</v>
      </c>
      <c r="H1083">
        <f>100*Comuni[[#This Row],[Popolazione2011]]/(SUMIFS($D$2:$D$7916,$B$2:$B$7916,"Piemonte"))</f>
        <v>1.4367829261608152E-2</v>
      </c>
      <c r="I1083" s="1" t="str">
        <f>_xlfn.XLOOKUP(Comuni[[#This Row],[Regione]],Ripartizione_geografica[Regione],Ripartizione_geografica[Ripartizione geografica],,0)</f>
        <v>Nord-ovest</v>
      </c>
      <c r="J1083" s="1">
        <f>_xlfn.XLOOKUP(Comuni[[#This Row],[Regione]],Table_0[Regione],Table_0[Totale contagiati],,0)</f>
        <v>1792955</v>
      </c>
      <c r="K1083" s="1">
        <f>_xlfn.XLOOKUP(Comuni[[#This Row],[Regione]],Table_0[Regione],Table_0[Guariti],,0)</f>
        <v>1725727</v>
      </c>
      <c r="L1083" s="1">
        <f>_xlfn.XLOOKUP(Comuni[[#This Row],[Regione]],Table_0[Regione],Table_0[Deceduti],,0)</f>
        <v>13899</v>
      </c>
    </row>
    <row r="1084" spans="1:12" x14ac:dyDescent="0.25">
      <c r="A1084" s="1" t="s">
        <v>1094</v>
      </c>
      <c r="B1084" s="1" t="s">
        <v>8</v>
      </c>
      <c r="C1084" s="1" t="s">
        <v>1045</v>
      </c>
      <c r="D1084">
        <v>2015</v>
      </c>
      <c r="E1084">
        <f>100*Comuni[[#This Row],[Popolazione2011]]/$D$7916</f>
        <v>3.5158342093111329E-3</v>
      </c>
      <c r="F1084">
        <f>100*Comuni[[#This Row],[Popolazione2011]]/(SUMIFS($D$2:$D$7916,$B$2:$B$7916,"Piemonte"))</f>
        <v>4.6174124341531779E-2</v>
      </c>
      <c r="G1084" t="b">
        <f>IF(Comuni[[#This Row],[Popolazione2011]]&gt;300000,"MAGGIORE")</f>
        <v>0</v>
      </c>
      <c r="H1084">
        <f>100*Comuni[[#This Row],[Popolazione2011]]/(SUMIFS($D$2:$D$7916,$B$2:$B$7916,"Piemonte"))</f>
        <v>4.6174124341531779E-2</v>
      </c>
      <c r="I1084" s="1" t="str">
        <f>_xlfn.XLOOKUP(Comuni[[#This Row],[Regione]],Ripartizione_geografica[Regione],Ripartizione_geografica[Ripartizione geografica],,0)</f>
        <v>Nord-ovest</v>
      </c>
      <c r="J1084" s="1">
        <f>_xlfn.XLOOKUP(Comuni[[#This Row],[Regione]],Table_0[Regione],Table_0[Totale contagiati],,0)</f>
        <v>1792955</v>
      </c>
      <c r="K1084" s="1">
        <f>_xlfn.XLOOKUP(Comuni[[#This Row],[Regione]],Table_0[Regione],Table_0[Guariti],,0)</f>
        <v>1725727</v>
      </c>
      <c r="L1084" s="1">
        <f>_xlfn.XLOOKUP(Comuni[[#This Row],[Regione]],Table_0[Regione],Table_0[Deceduti],,0)</f>
        <v>13899</v>
      </c>
    </row>
    <row r="1085" spans="1:12" x14ac:dyDescent="0.25">
      <c r="A1085" s="1" t="s">
        <v>1095</v>
      </c>
      <c r="B1085" s="1" t="s">
        <v>8</v>
      </c>
      <c r="C1085" s="1" t="s">
        <v>1045</v>
      </c>
      <c r="D1085">
        <v>2762</v>
      </c>
      <c r="E1085">
        <f>100*Comuni[[#This Row],[Popolazione2011]]/$D$7916</f>
        <v>4.8192228715222577E-3</v>
      </c>
      <c r="F1085">
        <f>100*Comuni[[#This Row],[Popolazione2011]]/(SUMIFS($D$2:$D$7916,$B$2:$B$7916,"Piemonte"))</f>
        <v>6.3291777385265896E-2</v>
      </c>
      <c r="G1085" t="b">
        <f>IF(Comuni[[#This Row],[Popolazione2011]]&gt;300000,"MAGGIORE")</f>
        <v>0</v>
      </c>
      <c r="H1085">
        <f>100*Comuni[[#This Row],[Popolazione2011]]/(SUMIFS($D$2:$D$7916,$B$2:$B$7916,"Piemonte"))</f>
        <v>6.3291777385265896E-2</v>
      </c>
      <c r="I1085" s="1" t="str">
        <f>_xlfn.XLOOKUP(Comuni[[#This Row],[Regione]],Ripartizione_geografica[Regione],Ripartizione_geografica[Ripartizione geografica],,0)</f>
        <v>Nord-ovest</v>
      </c>
      <c r="J1085" s="1">
        <f>_xlfn.XLOOKUP(Comuni[[#This Row],[Regione]],Table_0[Regione],Table_0[Totale contagiati],,0)</f>
        <v>1792955</v>
      </c>
      <c r="K1085" s="1">
        <f>_xlfn.XLOOKUP(Comuni[[#This Row],[Regione]],Table_0[Regione],Table_0[Guariti],,0)</f>
        <v>1725727</v>
      </c>
      <c r="L1085" s="1">
        <f>_xlfn.XLOOKUP(Comuni[[#This Row],[Regione]],Table_0[Regione],Table_0[Deceduti],,0)</f>
        <v>13899</v>
      </c>
    </row>
    <row r="1086" spans="1:12" x14ac:dyDescent="0.25">
      <c r="A1086" s="1" t="s">
        <v>1096</v>
      </c>
      <c r="B1086" s="1" t="s">
        <v>8</v>
      </c>
      <c r="C1086" s="1" t="s">
        <v>1045</v>
      </c>
      <c r="D1086">
        <v>1330</v>
      </c>
      <c r="E1086">
        <f>100*Comuni[[#This Row],[Popolazione2011]]/$D$7916</f>
        <v>2.3206250612326585E-3</v>
      </c>
      <c r="F1086">
        <f>100*Comuni[[#This Row],[Popolazione2011]]/(SUMIFS($D$2:$D$7916,$B$2:$B$7916,"Piemonte"))</f>
        <v>3.0477213585229413E-2</v>
      </c>
      <c r="G1086" t="b">
        <f>IF(Comuni[[#This Row],[Popolazione2011]]&gt;300000,"MAGGIORE")</f>
        <v>0</v>
      </c>
      <c r="H1086">
        <f>100*Comuni[[#This Row],[Popolazione2011]]/(SUMIFS($D$2:$D$7916,$B$2:$B$7916,"Piemonte"))</f>
        <v>3.0477213585229413E-2</v>
      </c>
      <c r="I1086" s="1" t="str">
        <f>_xlfn.XLOOKUP(Comuni[[#This Row],[Regione]],Ripartizione_geografica[Regione],Ripartizione_geografica[Ripartizione geografica],,0)</f>
        <v>Nord-ovest</v>
      </c>
      <c r="J1086" s="1">
        <f>_xlfn.XLOOKUP(Comuni[[#This Row],[Regione]],Table_0[Regione],Table_0[Totale contagiati],,0)</f>
        <v>1792955</v>
      </c>
      <c r="K1086" s="1">
        <f>_xlfn.XLOOKUP(Comuni[[#This Row],[Regione]],Table_0[Regione],Table_0[Guariti],,0)</f>
        <v>1725727</v>
      </c>
      <c r="L1086" s="1">
        <f>_xlfn.XLOOKUP(Comuni[[#This Row],[Regione]],Table_0[Regione],Table_0[Deceduti],,0)</f>
        <v>13899</v>
      </c>
    </row>
    <row r="1087" spans="1:12" x14ac:dyDescent="0.25">
      <c r="A1087" s="1" t="s">
        <v>1097</v>
      </c>
      <c r="B1087" s="1" t="s">
        <v>8</v>
      </c>
      <c r="C1087" s="1" t="s">
        <v>1045</v>
      </c>
      <c r="D1087">
        <v>751</v>
      </c>
      <c r="E1087">
        <f>100*Comuni[[#This Row],[Popolazione2011]]/$D$7916</f>
        <v>1.3103679857035537E-3</v>
      </c>
      <c r="F1087">
        <f>100*Comuni[[#This Row],[Popolazione2011]]/(SUMIFS($D$2:$D$7916,$B$2:$B$7916,"Piemonte"))</f>
        <v>1.7209313836471646E-2</v>
      </c>
      <c r="G1087" t="b">
        <f>IF(Comuni[[#This Row],[Popolazione2011]]&gt;300000,"MAGGIORE")</f>
        <v>0</v>
      </c>
      <c r="H1087">
        <f>100*Comuni[[#This Row],[Popolazione2011]]/(SUMIFS($D$2:$D$7916,$B$2:$B$7916,"Piemonte"))</f>
        <v>1.7209313836471646E-2</v>
      </c>
      <c r="I1087" s="1" t="str">
        <f>_xlfn.XLOOKUP(Comuni[[#This Row],[Regione]],Ripartizione_geografica[Regione],Ripartizione_geografica[Ripartizione geografica],,0)</f>
        <v>Nord-ovest</v>
      </c>
      <c r="J1087" s="1">
        <f>_xlfn.XLOOKUP(Comuni[[#This Row],[Regione]],Table_0[Regione],Table_0[Totale contagiati],,0)</f>
        <v>1792955</v>
      </c>
      <c r="K1087" s="1">
        <f>_xlfn.XLOOKUP(Comuni[[#This Row],[Regione]],Table_0[Regione],Table_0[Guariti],,0)</f>
        <v>1725727</v>
      </c>
      <c r="L1087" s="1">
        <f>_xlfn.XLOOKUP(Comuni[[#This Row],[Regione]],Table_0[Regione],Table_0[Deceduti],,0)</f>
        <v>13899</v>
      </c>
    </row>
    <row r="1088" spans="1:12" x14ac:dyDescent="0.25">
      <c r="A1088" s="1" t="s">
        <v>1098</v>
      </c>
      <c r="B1088" s="1" t="s">
        <v>8</v>
      </c>
      <c r="C1088" s="1" t="s">
        <v>1045</v>
      </c>
      <c r="D1088">
        <v>1157</v>
      </c>
      <c r="E1088">
        <f>100*Comuni[[#This Row],[Popolazione2011]]/$D$7916</f>
        <v>2.0187693201851021E-3</v>
      </c>
      <c r="F1088">
        <f>100*Comuni[[#This Row],[Popolazione2011]]/(SUMIFS($D$2:$D$7916,$B$2:$B$7916,"Piemonte"))</f>
        <v>2.6512884299331151E-2</v>
      </c>
      <c r="G1088" t="b">
        <f>IF(Comuni[[#This Row],[Popolazione2011]]&gt;300000,"MAGGIORE")</f>
        <v>0</v>
      </c>
      <c r="H1088">
        <f>100*Comuni[[#This Row],[Popolazione2011]]/(SUMIFS($D$2:$D$7916,$B$2:$B$7916,"Piemonte"))</f>
        <v>2.6512884299331151E-2</v>
      </c>
      <c r="I1088" s="1" t="str">
        <f>_xlfn.XLOOKUP(Comuni[[#This Row],[Regione]],Ripartizione_geografica[Regione],Ripartizione_geografica[Ripartizione geografica],,0)</f>
        <v>Nord-ovest</v>
      </c>
      <c r="J1088" s="1">
        <f>_xlfn.XLOOKUP(Comuni[[#This Row],[Regione]],Table_0[Regione],Table_0[Totale contagiati],,0)</f>
        <v>1792955</v>
      </c>
      <c r="K1088" s="1">
        <f>_xlfn.XLOOKUP(Comuni[[#This Row],[Regione]],Table_0[Regione],Table_0[Guariti],,0)</f>
        <v>1725727</v>
      </c>
      <c r="L1088" s="1">
        <f>_xlfn.XLOOKUP(Comuni[[#This Row],[Regione]],Table_0[Regione],Table_0[Deceduti],,0)</f>
        <v>13899</v>
      </c>
    </row>
    <row r="1089" spans="1:12" x14ac:dyDescent="0.25">
      <c r="A1089" s="1" t="s">
        <v>1099</v>
      </c>
      <c r="B1089" s="1" t="s">
        <v>8</v>
      </c>
      <c r="C1089" s="1" t="s">
        <v>1045</v>
      </c>
      <c r="D1089">
        <v>960</v>
      </c>
      <c r="E1089">
        <f>100*Comuni[[#This Row],[Popolazione2011]]/$D$7916</f>
        <v>1.6750376381829714E-3</v>
      </c>
      <c r="F1089">
        <f>100*Comuni[[#This Row],[Popolazione2011]]/(SUMIFS($D$2:$D$7916,$B$2:$B$7916,"Piemonte"))</f>
        <v>2.1998590257007698E-2</v>
      </c>
      <c r="G1089" t="b">
        <f>IF(Comuni[[#This Row],[Popolazione2011]]&gt;300000,"MAGGIORE")</f>
        <v>0</v>
      </c>
      <c r="H1089">
        <f>100*Comuni[[#This Row],[Popolazione2011]]/(SUMIFS($D$2:$D$7916,$B$2:$B$7916,"Piemonte"))</f>
        <v>2.1998590257007698E-2</v>
      </c>
      <c r="I1089" s="1" t="str">
        <f>_xlfn.XLOOKUP(Comuni[[#This Row],[Regione]],Ripartizione_geografica[Regione],Ripartizione_geografica[Ripartizione geografica],,0)</f>
        <v>Nord-ovest</v>
      </c>
      <c r="J1089" s="1">
        <f>_xlfn.XLOOKUP(Comuni[[#This Row],[Regione]],Table_0[Regione],Table_0[Totale contagiati],,0)</f>
        <v>1792955</v>
      </c>
      <c r="K1089" s="1">
        <f>_xlfn.XLOOKUP(Comuni[[#This Row],[Regione]],Table_0[Regione],Table_0[Guariti],,0)</f>
        <v>1725727</v>
      </c>
      <c r="L1089" s="1">
        <f>_xlfn.XLOOKUP(Comuni[[#This Row],[Regione]],Table_0[Regione],Table_0[Deceduti],,0)</f>
        <v>13899</v>
      </c>
    </row>
    <row r="1090" spans="1:12" x14ac:dyDescent="0.25">
      <c r="A1090" s="1" t="s">
        <v>1100</v>
      </c>
      <c r="B1090" s="1" t="s">
        <v>8</v>
      </c>
      <c r="C1090" s="1" t="s">
        <v>1045</v>
      </c>
      <c r="D1090">
        <v>298</v>
      </c>
      <c r="E1090">
        <f>100*Comuni[[#This Row],[Popolazione2011]]/$D$7916</f>
        <v>5.1995960018596404E-4</v>
      </c>
      <c r="F1090">
        <f>100*Comuni[[#This Row],[Popolazione2011]]/(SUMIFS($D$2:$D$7916,$B$2:$B$7916,"Piemonte"))</f>
        <v>6.8287290589461392E-3</v>
      </c>
      <c r="G1090" t="b">
        <f>IF(Comuni[[#This Row],[Popolazione2011]]&gt;300000,"MAGGIORE")</f>
        <v>0</v>
      </c>
      <c r="H1090">
        <f>100*Comuni[[#This Row],[Popolazione2011]]/(SUMIFS($D$2:$D$7916,$B$2:$B$7916,"Piemonte"))</f>
        <v>6.8287290589461392E-3</v>
      </c>
      <c r="I1090" s="1" t="str">
        <f>_xlfn.XLOOKUP(Comuni[[#This Row],[Regione]],Ripartizione_geografica[Regione],Ripartizione_geografica[Ripartizione geografica],,0)</f>
        <v>Nord-ovest</v>
      </c>
      <c r="J1090" s="1">
        <f>_xlfn.XLOOKUP(Comuni[[#This Row],[Regione]],Table_0[Regione],Table_0[Totale contagiati],,0)</f>
        <v>1792955</v>
      </c>
      <c r="K1090" s="1">
        <f>_xlfn.XLOOKUP(Comuni[[#This Row],[Regione]],Table_0[Regione],Table_0[Guariti],,0)</f>
        <v>1725727</v>
      </c>
      <c r="L1090" s="1">
        <f>_xlfn.XLOOKUP(Comuni[[#This Row],[Regione]],Table_0[Regione],Table_0[Deceduti],,0)</f>
        <v>13899</v>
      </c>
    </row>
    <row r="1091" spans="1:12" x14ac:dyDescent="0.25">
      <c r="A1091" s="1" t="s">
        <v>1101</v>
      </c>
      <c r="B1091" s="1" t="s">
        <v>8</v>
      </c>
      <c r="C1091" s="1" t="s">
        <v>1045</v>
      </c>
      <c r="D1091">
        <v>2645</v>
      </c>
      <c r="E1091">
        <f>100*Comuni[[#This Row],[Popolazione2011]]/$D$7916</f>
        <v>4.6150776593687076E-3</v>
      </c>
      <c r="F1091">
        <f>100*Comuni[[#This Row],[Popolazione2011]]/(SUMIFS($D$2:$D$7916,$B$2:$B$7916,"Piemonte"))</f>
        <v>6.0610699197693081E-2</v>
      </c>
      <c r="G1091" t="b">
        <f>IF(Comuni[[#This Row],[Popolazione2011]]&gt;300000,"MAGGIORE")</f>
        <v>0</v>
      </c>
      <c r="H1091">
        <f>100*Comuni[[#This Row],[Popolazione2011]]/(SUMIFS($D$2:$D$7916,$B$2:$B$7916,"Piemonte"))</f>
        <v>6.0610699197693081E-2</v>
      </c>
      <c r="I1091" s="1" t="str">
        <f>_xlfn.XLOOKUP(Comuni[[#This Row],[Regione]],Ripartizione_geografica[Regione],Ripartizione_geografica[Ripartizione geografica],,0)</f>
        <v>Nord-ovest</v>
      </c>
      <c r="J1091" s="1">
        <f>_xlfn.XLOOKUP(Comuni[[#This Row],[Regione]],Table_0[Regione],Table_0[Totale contagiati],,0)</f>
        <v>1792955</v>
      </c>
      <c r="K1091" s="1">
        <f>_xlfn.XLOOKUP(Comuni[[#This Row],[Regione]],Table_0[Regione],Table_0[Guariti],,0)</f>
        <v>1725727</v>
      </c>
      <c r="L1091" s="1">
        <f>_xlfn.XLOOKUP(Comuni[[#This Row],[Regione]],Table_0[Regione],Table_0[Deceduti],,0)</f>
        <v>13899</v>
      </c>
    </row>
    <row r="1092" spans="1:12" x14ac:dyDescent="0.25">
      <c r="A1092" s="1" t="s">
        <v>1102</v>
      </c>
      <c r="B1092" s="1" t="s">
        <v>8</v>
      </c>
      <c r="C1092" s="1" t="s">
        <v>1045</v>
      </c>
      <c r="D1092">
        <v>224</v>
      </c>
      <c r="E1092">
        <f>100*Comuni[[#This Row],[Popolazione2011]]/$D$7916</f>
        <v>3.9084211557602669E-4</v>
      </c>
      <c r="F1092">
        <f>100*Comuni[[#This Row],[Popolazione2011]]/(SUMIFS($D$2:$D$7916,$B$2:$B$7916,"Piemonte"))</f>
        <v>5.1330043933017957E-3</v>
      </c>
      <c r="G1092" t="b">
        <f>IF(Comuni[[#This Row],[Popolazione2011]]&gt;300000,"MAGGIORE")</f>
        <v>0</v>
      </c>
      <c r="H1092">
        <f>100*Comuni[[#This Row],[Popolazione2011]]/(SUMIFS($D$2:$D$7916,$B$2:$B$7916,"Piemonte"))</f>
        <v>5.1330043933017957E-3</v>
      </c>
      <c r="I1092" s="1" t="str">
        <f>_xlfn.XLOOKUP(Comuni[[#This Row],[Regione]],Ripartizione_geografica[Regione],Ripartizione_geografica[Ripartizione geografica],,0)</f>
        <v>Nord-ovest</v>
      </c>
      <c r="J1092" s="1">
        <f>_xlfn.XLOOKUP(Comuni[[#This Row],[Regione]],Table_0[Regione],Table_0[Totale contagiati],,0)</f>
        <v>1792955</v>
      </c>
      <c r="K1092" s="1">
        <f>_xlfn.XLOOKUP(Comuni[[#This Row],[Regione]],Table_0[Regione],Table_0[Guariti],,0)</f>
        <v>1725727</v>
      </c>
      <c r="L1092" s="1">
        <f>_xlfn.XLOOKUP(Comuni[[#This Row],[Regione]],Table_0[Regione],Table_0[Deceduti],,0)</f>
        <v>13899</v>
      </c>
    </row>
    <row r="1093" spans="1:12" x14ac:dyDescent="0.25">
      <c r="A1093" s="1" t="s">
        <v>1103</v>
      </c>
      <c r="B1093" s="1" t="s">
        <v>8</v>
      </c>
      <c r="C1093" s="1" t="s">
        <v>1045</v>
      </c>
      <c r="D1093">
        <v>2532</v>
      </c>
      <c r="E1093">
        <f>100*Comuni[[#This Row],[Popolazione2011]]/$D$7916</f>
        <v>4.4179117707075872E-3</v>
      </c>
      <c r="F1093">
        <f>100*Comuni[[#This Row],[Popolazione2011]]/(SUMIFS($D$2:$D$7916,$B$2:$B$7916,"Piemonte"))</f>
        <v>5.8021281802857802E-2</v>
      </c>
      <c r="G1093" t="b">
        <f>IF(Comuni[[#This Row],[Popolazione2011]]&gt;300000,"MAGGIORE")</f>
        <v>0</v>
      </c>
      <c r="H1093">
        <f>100*Comuni[[#This Row],[Popolazione2011]]/(SUMIFS($D$2:$D$7916,$B$2:$B$7916,"Piemonte"))</f>
        <v>5.8021281802857802E-2</v>
      </c>
      <c r="I1093" s="1" t="str">
        <f>_xlfn.XLOOKUP(Comuni[[#This Row],[Regione]],Ripartizione_geografica[Regione],Ripartizione_geografica[Ripartizione geografica],,0)</f>
        <v>Nord-ovest</v>
      </c>
      <c r="J1093" s="1">
        <f>_xlfn.XLOOKUP(Comuni[[#This Row],[Regione]],Table_0[Regione],Table_0[Totale contagiati],,0)</f>
        <v>1792955</v>
      </c>
      <c r="K1093" s="1">
        <f>_xlfn.XLOOKUP(Comuni[[#This Row],[Regione]],Table_0[Regione],Table_0[Guariti],,0)</f>
        <v>1725727</v>
      </c>
      <c r="L1093" s="1">
        <f>_xlfn.XLOOKUP(Comuni[[#This Row],[Regione]],Table_0[Regione],Table_0[Deceduti],,0)</f>
        <v>13899</v>
      </c>
    </row>
    <row r="1094" spans="1:12" x14ac:dyDescent="0.25">
      <c r="A1094" s="1" t="s">
        <v>1104</v>
      </c>
      <c r="B1094" s="1" t="s">
        <v>8</v>
      </c>
      <c r="C1094" s="1" t="s">
        <v>1045</v>
      </c>
      <c r="D1094">
        <v>239</v>
      </c>
      <c r="E1094">
        <f>100*Comuni[[#This Row],[Popolazione2011]]/$D$7916</f>
        <v>4.1701457867263564E-4</v>
      </c>
      <c r="F1094">
        <f>100*Comuni[[#This Row],[Popolazione2011]]/(SUMIFS($D$2:$D$7916,$B$2:$B$7916,"Piemonte"))</f>
        <v>5.4767323660675415E-3</v>
      </c>
      <c r="G1094" t="b">
        <f>IF(Comuni[[#This Row],[Popolazione2011]]&gt;300000,"MAGGIORE")</f>
        <v>0</v>
      </c>
      <c r="H1094">
        <f>100*Comuni[[#This Row],[Popolazione2011]]/(SUMIFS($D$2:$D$7916,$B$2:$B$7916,"Piemonte"))</f>
        <v>5.4767323660675415E-3</v>
      </c>
      <c r="I1094" s="1" t="str">
        <f>_xlfn.XLOOKUP(Comuni[[#This Row],[Regione]],Ripartizione_geografica[Regione],Ripartizione_geografica[Ripartizione geografica],,0)</f>
        <v>Nord-ovest</v>
      </c>
      <c r="J1094" s="1">
        <f>_xlfn.XLOOKUP(Comuni[[#This Row],[Regione]],Table_0[Regione],Table_0[Totale contagiati],,0)</f>
        <v>1792955</v>
      </c>
      <c r="K1094" s="1">
        <f>_xlfn.XLOOKUP(Comuni[[#This Row],[Regione]],Table_0[Regione],Table_0[Guariti],,0)</f>
        <v>1725727</v>
      </c>
      <c r="L1094" s="1">
        <f>_xlfn.XLOOKUP(Comuni[[#This Row],[Regione]],Table_0[Regione],Table_0[Deceduti],,0)</f>
        <v>13899</v>
      </c>
    </row>
    <row r="1095" spans="1:12" x14ac:dyDescent="0.25">
      <c r="A1095" s="1" t="s">
        <v>1105</v>
      </c>
      <c r="B1095" s="1" t="s">
        <v>8</v>
      </c>
      <c r="C1095" s="1" t="s">
        <v>1045</v>
      </c>
      <c r="D1095">
        <v>1086</v>
      </c>
      <c r="E1095">
        <f>100*Comuni[[#This Row],[Popolazione2011]]/$D$7916</f>
        <v>1.8948863281944865E-3</v>
      </c>
      <c r="F1095">
        <f>100*Comuni[[#This Row],[Popolazione2011]]/(SUMIFS($D$2:$D$7916,$B$2:$B$7916,"Piemonte"))</f>
        <v>2.4885905228239958E-2</v>
      </c>
      <c r="G1095" t="b">
        <f>IF(Comuni[[#This Row],[Popolazione2011]]&gt;300000,"MAGGIORE")</f>
        <v>0</v>
      </c>
      <c r="H1095">
        <f>100*Comuni[[#This Row],[Popolazione2011]]/(SUMIFS($D$2:$D$7916,$B$2:$B$7916,"Piemonte"))</f>
        <v>2.4885905228239958E-2</v>
      </c>
      <c r="I1095" s="1" t="str">
        <f>_xlfn.XLOOKUP(Comuni[[#This Row],[Regione]],Ripartizione_geografica[Regione],Ripartizione_geografica[Ripartizione geografica],,0)</f>
        <v>Nord-ovest</v>
      </c>
      <c r="J1095" s="1">
        <f>_xlfn.XLOOKUP(Comuni[[#This Row],[Regione]],Table_0[Regione],Table_0[Totale contagiati],,0)</f>
        <v>1792955</v>
      </c>
      <c r="K1095" s="1">
        <f>_xlfn.XLOOKUP(Comuni[[#This Row],[Regione]],Table_0[Regione],Table_0[Guariti],,0)</f>
        <v>1725727</v>
      </c>
      <c r="L1095" s="1">
        <f>_xlfn.XLOOKUP(Comuni[[#This Row],[Regione]],Table_0[Regione],Table_0[Deceduti],,0)</f>
        <v>13899</v>
      </c>
    </row>
    <row r="1096" spans="1:12" x14ac:dyDescent="0.25">
      <c r="A1096" s="1" t="s">
        <v>1106</v>
      </c>
      <c r="B1096" s="1" t="s">
        <v>8</v>
      </c>
      <c r="C1096" s="1" t="s">
        <v>1045</v>
      </c>
      <c r="D1096">
        <v>566</v>
      </c>
      <c r="E1096">
        <f>100*Comuni[[#This Row],[Popolazione2011]]/$D$7916</f>
        <v>9.875742741787103E-4</v>
      </c>
      <c r="F1096">
        <f>100*Comuni[[#This Row],[Popolazione2011]]/(SUMIFS($D$2:$D$7916,$B$2:$B$7916,"Piemonte"))</f>
        <v>1.2970002172360788E-2</v>
      </c>
      <c r="G1096" t="b">
        <f>IF(Comuni[[#This Row],[Popolazione2011]]&gt;300000,"MAGGIORE")</f>
        <v>0</v>
      </c>
      <c r="H1096">
        <f>100*Comuni[[#This Row],[Popolazione2011]]/(SUMIFS($D$2:$D$7916,$B$2:$B$7916,"Piemonte"))</f>
        <v>1.2970002172360788E-2</v>
      </c>
      <c r="I1096" s="1" t="str">
        <f>_xlfn.XLOOKUP(Comuni[[#This Row],[Regione]],Ripartizione_geografica[Regione],Ripartizione_geografica[Ripartizione geografica],,0)</f>
        <v>Nord-ovest</v>
      </c>
      <c r="J1096" s="1">
        <f>_xlfn.XLOOKUP(Comuni[[#This Row],[Regione]],Table_0[Regione],Table_0[Totale contagiati],,0)</f>
        <v>1792955</v>
      </c>
      <c r="K1096" s="1">
        <f>_xlfn.XLOOKUP(Comuni[[#This Row],[Regione]],Table_0[Regione],Table_0[Guariti],,0)</f>
        <v>1725727</v>
      </c>
      <c r="L1096" s="1">
        <f>_xlfn.XLOOKUP(Comuni[[#This Row],[Regione]],Table_0[Regione],Table_0[Deceduti],,0)</f>
        <v>13899</v>
      </c>
    </row>
    <row r="1097" spans="1:12" x14ac:dyDescent="0.25">
      <c r="A1097" s="1" t="s">
        <v>1107</v>
      </c>
      <c r="B1097" s="1" t="s">
        <v>8</v>
      </c>
      <c r="C1097" s="1" t="s">
        <v>1045</v>
      </c>
      <c r="D1097">
        <v>1253</v>
      </c>
      <c r="E1097">
        <f>100*Comuni[[#This Row],[Popolazione2011]]/$D$7916</f>
        <v>2.1862730840033992E-3</v>
      </c>
      <c r="F1097">
        <f>100*Comuni[[#This Row],[Popolazione2011]]/(SUMIFS($D$2:$D$7916,$B$2:$B$7916,"Piemonte"))</f>
        <v>2.871274332503192E-2</v>
      </c>
      <c r="G1097" t="b">
        <f>IF(Comuni[[#This Row],[Popolazione2011]]&gt;300000,"MAGGIORE")</f>
        <v>0</v>
      </c>
      <c r="H1097">
        <f>100*Comuni[[#This Row],[Popolazione2011]]/(SUMIFS($D$2:$D$7916,$B$2:$B$7916,"Piemonte"))</f>
        <v>2.871274332503192E-2</v>
      </c>
      <c r="I1097" s="1" t="str">
        <f>_xlfn.XLOOKUP(Comuni[[#This Row],[Regione]],Ripartizione_geografica[Regione],Ripartizione_geografica[Ripartizione geografica],,0)</f>
        <v>Nord-ovest</v>
      </c>
      <c r="J1097" s="1">
        <f>_xlfn.XLOOKUP(Comuni[[#This Row],[Regione]],Table_0[Regione],Table_0[Totale contagiati],,0)</f>
        <v>1792955</v>
      </c>
      <c r="K1097" s="1">
        <f>_xlfn.XLOOKUP(Comuni[[#This Row],[Regione]],Table_0[Regione],Table_0[Guariti],,0)</f>
        <v>1725727</v>
      </c>
      <c r="L1097" s="1">
        <f>_xlfn.XLOOKUP(Comuni[[#This Row],[Regione]],Table_0[Regione],Table_0[Deceduti],,0)</f>
        <v>13899</v>
      </c>
    </row>
    <row r="1098" spans="1:12" x14ac:dyDescent="0.25">
      <c r="A1098" s="1" t="s">
        <v>1108</v>
      </c>
      <c r="B1098" s="1" t="s">
        <v>8</v>
      </c>
      <c r="C1098" s="1" t="s">
        <v>1045</v>
      </c>
      <c r="D1098">
        <v>8180</v>
      </c>
      <c r="E1098">
        <f>100*Comuni[[#This Row],[Popolazione2011]]/$D$7916</f>
        <v>1.4272716542017403E-2</v>
      </c>
      <c r="F1098">
        <f>100*Comuni[[#This Row],[Popolazione2011]]/(SUMIFS($D$2:$D$7916,$B$2:$B$7916,"Piemonte"))</f>
        <v>0.18744632114825308</v>
      </c>
      <c r="G1098" t="b">
        <f>IF(Comuni[[#This Row],[Popolazione2011]]&gt;300000,"MAGGIORE")</f>
        <v>0</v>
      </c>
      <c r="H1098">
        <f>100*Comuni[[#This Row],[Popolazione2011]]/(SUMIFS($D$2:$D$7916,$B$2:$B$7916,"Piemonte"))</f>
        <v>0.18744632114825308</v>
      </c>
      <c r="I1098" s="1" t="str">
        <f>_xlfn.XLOOKUP(Comuni[[#This Row],[Regione]],Ripartizione_geografica[Regione],Ripartizione_geografica[Ripartizione geografica],,0)</f>
        <v>Nord-ovest</v>
      </c>
      <c r="J1098" s="1">
        <f>_xlfn.XLOOKUP(Comuni[[#This Row],[Regione]],Table_0[Regione],Table_0[Totale contagiati],,0)</f>
        <v>1792955</v>
      </c>
      <c r="K1098" s="1">
        <f>_xlfn.XLOOKUP(Comuni[[#This Row],[Regione]],Table_0[Regione],Table_0[Guariti],,0)</f>
        <v>1725727</v>
      </c>
      <c r="L1098" s="1">
        <f>_xlfn.XLOOKUP(Comuni[[#This Row],[Regione]],Table_0[Regione],Table_0[Deceduti],,0)</f>
        <v>13899</v>
      </c>
    </row>
    <row r="1099" spans="1:12" x14ac:dyDescent="0.25">
      <c r="A1099" s="1" t="s">
        <v>1109</v>
      </c>
      <c r="B1099" s="1" t="s">
        <v>8</v>
      </c>
      <c r="C1099" s="1" t="s">
        <v>1045</v>
      </c>
      <c r="D1099">
        <v>363</v>
      </c>
      <c r="E1099">
        <f>100*Comuni[[#This Row],[Popolazione2011]]/$D$7916</f>
        <v>6.3337360693793612E-4</v>
      </c>
      <c r="F1099">
        <f>100*Comuni[[#This Row],[Popolazione2011]]/(SUMIFS($D$2:$D$7916,$B$2:$B$7916,"Piemonte"))</f>
        <v>8.318216940931036E-3</v>
      </c>
      <c r="G1099" t="b">
        <f>IF(Comuni[[#This Row],[Popolazione2011]]&gt;300000,"MAGGIORE")</f>
        <v>0</v>
      </c>
      <c r="H1099">
        <f>100*Comuni[[#This Row],[Popolazione2011]]/(SUMIFS($D$2:$D$7916,$B$2:$B$7916,"Piemonte"))</f>
        <v>8.318216940931036E-3</v>
      </c>
      <c r="I1099" s="1" t="str">
        <f>_xlfn.XLOOKUP(Comuni[[#This Row],[Regione]],Ripartizione_geografica[Regione],Ripartizione_geografica[Ripartizione geografica],,0)</f>
        <v>Nord-ovest</v>
      </c>
      <c r="J1099" s="1">
        <f>_xlfn.XLOOKUP(Comuni[[#This Row],[Regione]],Table_0[Regione],Table_0[Totale contagiati],,0)</f>
        <v>1792955</v>
      </c>
      <c r="K1099" s="1">
        <f>_xlfn.XLOOKUP(Comuni[[#This Row],[Regione]],Table_0[Regione],Table_0[Guariti],,0)</f>
        <v>1725727</v>
      </c>
      <c r="L1099" s="1">
        <f>_xlfn.XLOOKUP(Comuni[[#This Row],[Regione]],Table_0[Regione],Table_0[Deceduti],,0)</f>
        <v>13899</v>
      </c>
    </row>
    <row r="1100" spans="1:12" x14ac:dyDescent="0.25">
      <c r="A1100" s="1" t="s">
        <v>1110</v>
      </c>
      <c r="B1100" s="1" t="s">
        <v>8</v>
      </c>
      <c r="C1100" s="1" t="s">
        <v>1045</v>
      </c>
      <c r="D1100">
        <v>190</v>
      </c>
      <c r="E1100">
        <f>100*Comuni[[#This Row],[Popolazione2011]]/$D$7916</f>
        <v>3.3151786589037977E-4</v>
      </c>
      <c r="F1100">
        <f>100*Comuni[[#This Row],[Popolazione2011]]/(SUMIFS($D$2:$D$7916,$B$2:$B$7916,"Piemonte"))</f>
        <v>4.3538876550327735E-3</v>
      </c>
      <c r="G1100" t="b">
        <f>IF(Comuni[[#This Row],[Popolazione2011]]&gt;300000,"MAGGIORE")</f>
        <v>0</v>
      </c>
      <c r="H1100">
        <f>100*Comuni[[#This Row],[Popolazione2011]]/(SUMIFS($D$2:$D$7916,$B$2:$B$7916,"Piemonte"))</f>
        <v>4.3538876550327735E-3</v>
      </c>
      <c r="I1100" s="1" t="str">
        <f>_xlfn.XLOOKUP(Comuni[[#This Row],[Regione]],Ripartizione_geografica[Regione],Ripartizione_geografica[Ripartizione geografica],,0)</f>
        <v>Nord-ovest</v>
      </c>
      <c r="J1100" s="1">
        <f>_xlfn.XLOOKUP(Comuni[[#This Row],[Regione]],Table_0[Regione],Table_0[Totale contagiati],,0)</f>
        <v>1792955</v>
      </c>
      <c r="K1100" s="1">
        <f>_xlfn.XLOOKUP(Comuni[[#This Row],[Regione]],Table_0[Regione],Table_0[Guariti],,0)</f>
        <v>1725727</v>
      </c>
      <c r="L1100" s="1">
        <f>_xlfn.XLOOKUP(Comuni[[#This Row],[Regione]],Table_0[Regione],Table_0[Deceduti],,0)</f>
        <v>13899</v>
      </c>
    </row>
    <row r="1101" spans="1:12" x14ac:dyDescent="0.25">
      <c r="A1101" s="1" t="s">
        <v>1111</v>
      </c>
      <c r="B1101" s="1" t="s">
        <v>8</v>
      </c>
      <c r="C1101" s="1" t="s">
        <v>1045</v>
      </c>
      <c r="D1101">
        <v>1423</v>
      </c>
      <c r="E1101">
        <f>100*Comuni[[#This Row],[Popolazione2011]]/$D$7916</f>
        <v>2.4828943324316337E-3</v>
      </c>
      <c r="F1101">
        <f>100*Comuni[[#This Row],[Popolazione2011]]/(SUMIFS($D$2:$D$7916,$B$2:$B$7916,"Piemonte"))</f>
        <v>3.2608327016377031E-2</v>
      </c>
      <c r="G1101" t="b">
        <f>IF(Comuni[[#This Row],[Popolazione2011]]&gt;300000,"MAGGIORE")</f>
        <v>0</v>
      </c>
      <c r="H1101">
        <f>100*Comuni[[#This Row],[Popolazione2011]]/(SUMIFS($D$2:$D$7916,$B$2:$B$7916,"Piemonte"))</f>
        <v>3.2608327016377031E-2</v>
      </c>
      <c r="I1101" s="1" t="str">
        <f>_xlfn.XLOOKUP(Comuni[[#This Row],[Regione]],Ripartizione_geografica[Regione],Ripartizione_geografica[Ripartizione geografica],,0)</f>
        <v>Nord-ovest</v>
      </c>
      <c r="J1101" s="1">
        <f>_xlfn.XLOOKUP(Comuni[[#This Row],[Regione]],Table_0[Regione],Table_0[Totale contagiati],,0)</f>
        <v>1792955</v>
      </c>
      <c r="K1101" s="1">
        <f>_xlfn.XLOOKUP(Comuni[[#This Row],[Regione]],Table_0[Regione],Table_0[Guariti],,0)</f>
        <v>1725727</v>
      </c>
      <c r="L1101" s="1">
        <f>_xlfn.XLOOKUP(Comuni[[#This Row],[Regione]],Table_0[Regione],Table_0[Deceduti],,0)</f>
        <v>13899</v>
      </c>
    </row>
    <row r="1102" spans="1:12" x14ac:dyDescent="0.25">
      <c r="A1102" s="1" t="s">
        <v>1112</v>
      </c>
      <c r="B1102" s="1" t="s">
        <v>8</v>
      </c>
      <c r="C1102" s="1" t="s">
        <v>1045</v>
      </c>
      <c r="D1102">
        <v>425</v>
      </c>
      <c r="E1102">
        <f>100*Comuni[[#This Row],[Popolazione2011]]/$D$7916</f>
        <v>7.4155312107058633E-4</v>
      </c>
      <c r="F1102">
        <f>100*Comuni[[#This Row],[Popolazione2011]]/(SUMIFS($D$2:$D$7916,$B$2:$B$7916,"Piemonte"))</f>
        <v>9.738959228362782E-3</v>
      </c>
      <c r="G1102" t="b">
        <f>IF(Comuni[[#This Row],[Popolazione2011]]&gt;300000,"MAGGIORE")</f>
        <v>0</v>
      </c>
      <c r="H1102">
        <f>100*Comuni[[#This Row],[Popolazione2011]]/(SUMIFS($D$2:$D$7916,$B$2:$B$7916,"Piemonte"))</f>
        <v>9.738959228362782E-3</v>
      </c>
      <c r="I1102" s="1" t="str">
        <f>_xlfn.XLOOKUP(Comuni[[#This Row],[Regione]],Ripartizione_geografica[Regione],Ripartizione_geografica[Ripartizione geografica],,0)</f>
        <v>Nord-ovest</v>
      </c>
      <c r="J1102" s="1">
        <f>_xlfn.XLOOKUP(Comuni[[#This Row],[Regione]],Table_0[Regione],Table_0[Totale contagiati],,0)</f>
        <v>1792955</v>
      </c>
      <c r="K1102" s="1">
        <f>_xlfn.XLOOKUP(Comuni[[#This Row],[Regione]],Table_0[Regione],Table_0[Guariti],,0)</f>
        <v>1725727</v>
      </c>
      <c r="L1102" s="1">
        <f>_xlfn.XLOOKUP(Comuni[[#This Row],[Regione]],Table_0[Regione],Table_0[Deceduti],,0)</f>
        <v>13899</v>
      </c>
    </row>
    <row r="1103" spans="1:12" x14ac:dyDescent="0.25">
      <c r="A1103" s="1" t="s">
        <v>1113</v>
      </c>
      <c r="B1103" s="1" t="s">
        <v>8</v>
      </c>
      <c r="C1103" s="1" t="s">
        <v>1045</v>
      </c>
      <c r="D1103">
        <v>1251</v>
      </c>
      <c r="E1103">
        <f>100*Comuni[[#This Row],[Popolazione2011]]/$D$7916</f>
        <v>2.1827834222571847E-3</v>
      </c>
      <c r="F1103">
        <f>100*Comuni[[#This Row],[Popolazione2011]]/(SUMIFS($D$2:$D$7916,$B$2:$B$7916,"Piemonte"))</f>
        <v>2.8666912928663156E-2</v>
      </c>
      <c r="G1103" t="b">
        <f>IF(Comuni[[#This Row],[Popolazione2011]]&gt;300000,"MAGGIORE")</f>
        <v>0</v>
      </c>
      <c r="H1103">
        <f>100*Comuni[[#This Row],[Popolazione2011]]/(SUMIFS($D$2:$D$7916,$B$2:$B$7916,"Piemonte"))</f>
        <v>2.8666912928663156E-2</v>
      </c>
      <c r="I1103" s="1" t="str">
        <f>_xlfn.XLOOKUP(Comuni[[#This Row],[Regione]],Ripartizione_geografica[Regione],Ripartizione_geografica[Ripartizione geografica],,0)</f>
        <v>Nord-ovest</v>
      </c>
      <c r="J1103" s="1">
        <f>_xlfn.XLOOKUP(Comuni[[#This Row],[Regione]],Table_0[Regione],Table_0[Totale contagiati],,0)</f>
        <v>1792955</v>
      </c>
      <c r="K1103" s="1">
        <f>_xlfn.XLOOKUP(Comuni[[#This Row],[Regione]],Table_0[Regione],Table_0[Guariti],,0)</f>
        <v>1725727</v>
      </c>
      <c r="L1103" s="1">
        <f>_xlfn.XLOOKUP(Comuni[[#This Row],[Regione]],Table_0[Regione],Table_0[Deceduti],,0)</f>
        <v>13899</v>
      </c>
    </row>
    <row r="1104" spans="1:12" x14ac:dyDescent="0.25">
      <c r="A1104" s="1" t="s">
        <v>1114</v>
      </c>
      <c r="B1104" s="1" t="s">
        <v>8</v>
      </c>
      <c r="C1104" s="1" t="s">
        <v>1045</v>
      </c>
      <c r="D1104">
        <v>1129</v>
      </c>
      <c r="E1104">
        <f>100*Comuni[[#This Row],[Popolazione2011]]/$D$7916</f>
        <v>1.9699140557380987E-3</v>
      </c>
      <c r="F1104">
        <f>100*Comuni[[#This Row],[Popolazione2011]]/(SUMIFS($D$2:$D$7916,$B$2:$B$7916,"Piemonte"))</f>
        <v>2.5871258750168425E-2</v>
      </c>
      <c r="G1104" t="b">
        <f>IF(Comuni[[#This Row],[Popolazione2011]]&gt;300000,"MAGGIORE")</f>
        <v>0</v>
      </c>
      <c r="H1104">
        <f>100*Comuni[[#This Row],[Popolazione2011]]/(SUMIFS($D$2:$D$7916,$B$2:$B$7916,"Piemonte"))</f>
        <v>2.5871258750168425E-2</v>
      </c>
      <c r="I1104" s="1" t="str">
        <f>_xlfn.XLOOKUP(Comuni[[#This Row],[Regione]],Ripartizione_geografica[Regione],Ripartizione_geografica[Ripartizione geografica],,0)</f>
        <v>Nord-ovest</v>
      </c>
      <c r="J1104" s="1">
        <f>_xlfn.XLOOKUP(Comuni[[#This Row],[Regione]],Table_0[Regione],Table_0[Totale contagiati],,0)</f>
        <v>1792955</v>
      </c>
      <c r="K1104" s="1">
        <f>_xlfn.XLOOKUP(Comuni[[#This Row],[Regione]],Table_0[Regione],Table_0[Guariti],,0)</f>
        <v>1725727</v>
      </c>
      <c r="L1104" s="1">
        <f>_xlfn.XLOOKUP(Comuni[[#This Row],[Regione]],Table_0[Regione],Table_0[Deceduti],,0)</f>
        <v>13899</v>
      </c>
    </row>
    <row r="1105" spans="1:12" x14ac:dyDescent="0.25">
      <c r="A1105" s="1" t="s">
        <v>1115</v>
      </c>
      <c r="B1105" s="1" t="s">
        <v>8</v>
      </c>
      <c r="C1105" s="1" t="s">
        <v>1045</v>
      </c>
      <c r="D1105">
        <v>2835</v>
      </c>
      <c r="E1105">
        <f>100*Comuni[[#This Row],[Popolazione2011]]/$D$7916</f>
        <v>4.9465955252590878E-3</v>
      </c>
      <c r="F1105">
        <f>100*Comuni[[#This Row],[Popolazione2011]]/(SUMIFS($D$2:$D$7916,$B$2:$B$7916,"Piemonte"))</f>
        <v>6.4964586852725853E-2</v>
      </c>
      <c r="G1105" t="b">
        <f>IF(Comuni[[#This Row],[Popolazione2011]]&gt;300000,"MAGGIORE")</f>
        <v>0</v>
      </c>
      <c r="H1105">
        <f>100*Comuni[[#This Row],[Popolazione2011]]/(SUMIFS($D$2:$D$7916,$B$2:$B$7916,"Piemonte"))</f>
        <v>6.4964586852725853E-2</v>
      </c>
      <c r="I1105" s="1" t="str">
        <f>_xlfn.XLOOKUP(Comuni[[#This Row],[Regione]],Ripartizione_geografica[Regione],Ripartizione_geografica[Ripartizione geografica],,0)</f>
        <v>Nord-ovest</v>
      </c>
      <c r="J1105" s="1">
        <f>_xlfn.XLOOKUP(Comuni[[#This Row],[Regione]],Table_0[Regione],Table_0[Totale contagiati],,0)</f>
        <v>1792955</v>
      </c>
      <c r="K1105" s="1">
        <f>_xlfn.XLOOKUP(Comuni[[#This Row],[Regione]],Table_0[Regione],Table_0[Guariti],,0)</f>
        <v>1725727</v>
      </c>
      <c r="L1105" s="1">
        <f>_xlfn.XLOOKUP(Comuni[[#This Row],[Regione]],Table_0[Regione],Table_0[Deceduti],,0)</f>
        <v>13899</v>
      </c>
    </row>
    <row r="1106" spans="1:12" x14ac:dyDescent="0.25">
      <c r="A1106" s="1" t="s">
        <v>1116</v>
      </c>
      <c r="B1106" s="1" t="s">
        <v>8</v>
      </c>
      <c r="C1106" s="1" t="s">
        <v>1045</v>
      </c>
      <c r="D1106">
        <v>528</v>
      </c>
      <c r="E1106">
        <f>100*Comuni[[#This Row],[Popolazione2011]]/$D$7916</f>
        <v>9.2127070100063435E-4</v>
      </c>
      <c r="F1106">
        <f>100*Comuni[[#This Row],[Popolazione2011]]/(SUMIFS($D$2:$D$7916,$B$2:$B$7916,"Piemonte"))</f>
        <v>1.2099224641354234E-2</v>
      </c>
      <c r="G1106" t="b">
        <f>IF(Comuni[[#This Row],[Popolazione2011]]&gt;300000,"MAGGIORE")</f>
        <v>0</v>
      </c>
      <c r="H1106">
        <f>100*Comuni[[#This Row],[Popolazione2011]]/(SUMIFS($D$2:$D$7916,$B$2:$B$7916,"Piemonte"))</f>
        <v>1.2099224641354234E-2</v>
      </c>
      <c r="I1106" s="1" t="str">
        <f>_xlfn.XLOOKUP(Comuni[[#This Row],[Regione]],Ripartizione_geografica[Regione],Ripartizione_geografica[Ripartizione geografica],,0)</f>
        <v>Nord-ovest</v>
      </c>
      <c r="J1106" s="1">
        <f>_xlfn.XLOOKUP(Comuni[[#This Row],[Regione]],Table_0[Regione],Table_0[Totale contagiati],,0)</f>
        <v>1792955</v>
      </c>
      <c r="K1106" s="1">
        <f>_xlfn.XLOOKUP(Comuni[[#This Row],[Regione]],Table_0[Regione],Table_0[Guariti],,0)</f>
        <v>1725727</v>
      </c>
      <c r="L1106" s="1">
        <f>_xlfn.XLOOKUP(Comuni[[#This Row],[Regione]],Table_0[Regione],Table_0[Deceduti],,0)</f>
        <v>13899</v>
      </c>
    </row>
    <row r="1107" spans="1:12" x14ac:dyDescent="0.25">
      <c r="A1107" s="1" t="s">
        <v>1117</v>
      </c>
      <c r="B1107" s="1" t="s">
        <v>8</v>
      </c>
      <c r="C1107" s="1" t="s">
        <v>1045</v>
      </c>
      <c r="D1107">
        <v>2018</v>
      </c>
      <c r="E1107">
        <f>100*Comuni[[#This Row],[Popolazione2011]]/$D$7916</f>
        <v>3.5210687019304548E-3</v>
      </c>
      <c r="F1107">
        <f>100*Comuni[[#This Row],[Popolazione2011]]/(SUMIFS($D$2:$D$7916,$B$2:$B$7916,"Piemonte"))</f>
        <v>4.6242869936084931E-2</v>
      </c>
      <c r="G1107" t="b">
        <f>IF(Comuni[[#This Row],[Popolazione2011]]&gt;300000,"MAGGIORE")</f>
        <v>0</v>
      </c>
      <c r="H1107">
        <f>100*Comuni[[#This Row],[Popolazione2011]]/(SUMIFS($D$2:$D$7916,$B$2:$B$7916,"Piemonte"))</f>
        <v>4.6242869936084931E-2</v>
      </c>
      <c r="I1107" s="1" t="str">
        <f>_xlfn.XLOOKUP(Comuni[[#This Row],[Regione]],Ripartizione_geografica[Regione],Ripartizione_geografica[Ripartizione geografica],,0)</f>
        <v>Nord-ovest</v>
      </c>
      <c r="J1107" s="1">
        <f>_xlfn.XLOOKUP(Comuni[[#This Row],[Regione]],Table_0[Regione],Table_0[Totale contagiati],,0)</f>
        <v>1792955</v>
      </c>
      <c r="K1107" s="1">
        <f>_xlfn.XLOOKUP(Comuni[[#This Row],[Regione]],Table_0[Regione],Table_0[Guariti],,0)</f>
        <v>1725727</v>
      </c>
      <c r="L1107" s="1">
        <f>_xlfn.XLOOKUP(Comuni[[#This Row],[Regione]],Table_0[Regione],Table_0[Deceduti],,0)</f>
        <v>13899</v>
      </c>
    </row>
    <row r="1108" spans="1:12" x14ac:dyDescent="0.25">
      <c r="A1108" s="1" t="s">
        <v>1118</v>
      </c>
      <c r="B1108" s="1" t="s">
        <v>8</v>
      </c>
      <c r="C1108" s="1" t="s">
        <v>1045</v>
      </c>
      <c r="D1108">
        <v>12067</v>
      </c>
      <c r="E1108">
        <f>100*Comuni[[#This Row],[Popolazione2011]]/$D$7916</f>
        <v>2.1054874145785329E-2</v>
      </c>
      <c r="F1108">
        <f>100*Comuni[[#This Row],[Popolazione2011]]/(SUMIFS($D$2:$D$7916,$B$2:$B$7916,"Piemonte"))</f>
        <v>0.27651769649094987</v>
      </c>
      <c r="G1108" t="b">
        <f>IF(Comuni[[#This Row],[Popolazione2011]]&gt;300000,"MAGGIORE")</f>
        <v>0</v>
      </c>
      <c r="H1108">
        <f>100*Comuni[[#This Row],[Popolazione2011]]/(SUMIFS($D$2:$D$7916,$B$2:$B$7916,"Piemonte"))</f>
        <v>0.27651769649094987</v>
      </c>
      <c r="I1108" s="1" t="str">
        <f>_xlfn.XLOOKUP(Comuni[[#This Row],[Regione]],Ripartizione_geografica[Regione],Ripartizione_geografica[Ripartizione geografica],,0)</f>
        <v>Nord-ovest</v>
      </c>
      <c r="J1108" s="1">
        <f>_xlfn.XLOOKUP(Comuni[[#This Row],[Regione]],Table_0[Regione],Table_0[Totale contagiati],,0)</f>
        <v>1792955</v>
      </c>
      <c r="K1108" s="1">
        <f>_xlfn.XLOOKUP(Comuni[[#This Row],[Regione]],Table_0[Regione],Table_0[Guariti],,0)</f>
        <v>1725727</v>
      </c>
      <c r="L1108" s="1">
        <f>_xlfn.XLOOKUP(Comuni[[#This Row],[Regione]],Table_0[Regione],Table_0[Deceduti],,0)</f>
        <v>13899</v>
      </c>
    </row>
    <row r="1109" spans="1:12" x14ac:dyDescent="0.25">
      <c r="A1109" s="1" t="s">
        <v>1119</v>
      </c>
      <c r="B1109" s="1" t="s">
        <v>8</v>
      </c>
      <c r="C1109" s="1" t="s">
        <v>1120</v>
      </c>
      <c r="D1109">
        <v>467</v>
      </c>
      <c r="E1109">
        <f>100*Comuni[[#This Row],[Popolazione2011]]/$D$7916</f>
        <v>8.1483601774109135E-4</v>
      </c>
      <c r="F1109">
        <f>100*Comuni[[#This Row],[Popolazione2011]]/(SUMIFS($D$2:$D$7916,$B$2:$B$7916,"Piemonte"))</f>
        <v>1.0701397552106869E-2</v>
      </c>
      <c r="G1109" t="b">
        <f>IF(Comuni[[#This Row],[Popolazione2011]]&gt;300000,"MAGGIORE")</f>
        <v>0</v>
      </c>
      <c r="H1109">
        <f>100*Comuni[[#This Row],[Popolazione2011]]/(SUMIFS($D$2:$D$7916,$B$2:$B$7916,"Piemonte"))</f>
        <v>1.0701397552106869E-2</v>
      </c>
      <c r="I1109" s="1" t="str">
        <f>_xlfn.XLOOKUP(Comuni[[#This Row],[Regione]],Ripartizione_geografica[Regione],Ripartizione_geografica[Ripartizione geografica],,0)</f>
        <v>Nord-ovest</v>
      </c>
      <c r="J1109" s="1">
        <f>_xlfn.XLOOKUP(Comuni[[#This Row],[Regione]],Table_0[Regione],Table_0[Totale contagiati],,0)</f>
        <v>1792955</v>
      </c>
      <c r="K1109" s="1">
        <f>_xlfn.XLOOKUP(Comuni[[#This Row],[Regione]],Table_0[Regione],Table_0[Guariti],,0)</f>
        <v>1725727</v>
      </c>
      <c r="L1109" s="1">
        <f>_xlfn.XLOOKUP(Comuni[[#This Row],[Regione]],Table_0[Regione],Table_0[Deceduti],,0)</f>
        <v>13899</v>
      </c>
    </row>
    <row r="1110" spans="1:12" x14ac:dyDescent="0.25">
      <c r="A1110" s="1" t="s">
        <v>1121</v>
      </c>
      <c r="B1110" s="1" t="s">
        <v>8</v>
      </c>
      <c r="C1110" s="1" t="s">
        <v>1120</v>
      </c>
      <c r="D1110">
        <v>448</v>
      </c>
      <c r="E1110">
        <f>100*Comuni[[#This Row],[Popolazione2011]]/$D$7916</f>
        <v>7.8168423115205338E-4</v>
      </c>
      <c r="F1110">
        <f>100*Comuni[[#This Row],[Popolazione2011]]/(SUMIFS($D$2:$D$7916,$B$2:$B$7916,"Piemonte"))</f>
        <v>1.0266008786603591E-2</v>
      </c>
      <c r="G1110" t="b">
        <f>IF(Comuni[[#This Row],[Popolazione2011]]&gt;300000,"MAGGIORE")</f>
        <v>0</v>
      </c>
      <c r="H1110">
        <f>100*Comuni[[#This Row],[Popolazione2011]]/(SUMIFS($D$2:$D$7916,$B$2:$B$7916,"Piemonte"))</f>
        <v>1.0266008786603591E-2</v>
      </c>
      <c r="I1110" s="1" t="str">
        <f>_xlfn.XLOOKUP(Comuni[[#This Row],[Regione]],Ripartizione_geografica[Regione],Ripartizione_geografica[Ripartizione geografica],,0)</f>
        <v>Nord-ovest</v>
      </c>
      <c r="J1110" s="1">
        <f>_xlfn.XLOOKUP(Comuni[[#This Row],[Regione]],Table_0[Regione],Table_0[Totale contagiati],,0)</f>
        <v>1792955</v>
      </c>
      <c r="K1110" s="1">
        <f>_xlfn.XLOOKUP(Comuni[[#This Row],[Regione]],Table_0[Regione],Table_0[Guariti],,0)</f>
        <v>1725727</v>
      </c>
      <c r="L1110" s="1">
        <f>_xlfn.XLOOKUP(Comuni[[#This Row],[Regione]],Table_0[Regione],Table_0[Deceduti],,0)</f>
        <v>13899</v>
      </c>
    </row>
    <row r="1111" spans="1:12" x14ac:dyDescent="0.25">
      <c r="A1111" s="1" t="s">
        <v>1122</v>
      </c>
      <c r="B1111" s="1" t="s">
        <v>8</v>
      </c>
      <c r="C1111" s="1" t="s">
        <v>1120</v>
      </c>
      <c r="D1111">
        <v>2040</v>
      </c>
      <c r="E1111">
        <f>100*Comuni[[#This Row],[Popolazione2011]]/$D$7916</f>
        <v>3.5594549811388144E-3</v>
      </c>
      <c r="F1111">
        <f>100*Comuni[[#This Row],[Popolazione2011]]/(SUMIFS($D$2:$D$7916,$B$2:$B$7916,"Piemonte"))</f>
        <v>4.6747004296141356E-2</v>
      </c>
      <c r="G1111" t="b">
        <f>IF(Comuni[[#This Row],[Popolazione2011]]&gt;300000,"MAGGIORE")</f>
        <v>0</v>
      </c>
      <c r="H1111">
        <f>100*Comuni[[#This Row],[Popolazione2011]]/(SUMIFS($D$2:$D$7916,$B$2:$B$7916,"Piemonte"))</f>
        <v>4.6747004296141356E-2</v>
      </c>
      <c r="I1111" s="1" t="str">
        <f>_xlfn.XLOOKUP(Comuni[[#This Row],[Regione]],Ripartizione_geografica[Regione],Ripartizione_geografica[Ripartizione geografica],,0)</f>
        <v>Nord-ovest</v>
      </c>
      <c r="J1111" s="1">
        <f>_xlfn.XLOOKUP(Comuni[[#This Row],[Regione]],Table_0[Regione],Table_0[Totale contagiati],,0)</f>
        <v>1792955</v>
      </c>
      <c r="K1111" s="1">
        <f>_xlfn.XLOOKUP(Comuni[[#This Row],[Regione]],Table_0[Regione],Table_0[Guariti],,0)</f>
        <v>1725727</v>
      </c>
      <c r="L1111" s="1">
        <f>_xlfn.XLOOKUP(Comuni[[#This Row],[Regione]],Table_0[Regione],Table_0[Deceduti],,0)</f>
        <v>13899</v>
      </c>
    </row>
    <row r="1112" spans="1:12" x14ac:dyDescent="0.25">
      <c r="A1112" s="1" t="s">
        <v>1123</v>
      </c>
      <c r="B1112" s="1" t="s">
        <v>8</v>
      </c>
      <c r="C1112" s="1" t="s">
        <v>1120</v>
      </c>
      <c r="D1112">
        <v>250</v>
      </c>
      <c r="E1112">
        <f>100*Comuni[[#This Row],[Popolazione2011]]/$D$7916</f>
        <v>4.362077182768155E-4</v>
      </c>
      <c r="F1112">
        <f>100*Comuni[[#This Row],[Popolazione2011]]/(SUMIFS($D$2:$D$7916,$B$2:$B$7916,"Piemonte"))</f>
        <v>5.7287995460957543E-3</v>
      </c>
      <c r="G1112" t="b">
        <f>IF(Comuni[[#This Row],[Popolazione2011]]&gt;300000,"MAGGIORE")</f>
        <v>0</v>
      </c>
      <c r="H1112">
        <f>100*Comuni[[#This Row],[Popolazione2011]]/(SUMIFS($D$2:$D$7916,$B$2:$B$7916,"Piemonte"))</f>
        <v>5.7287995460957543E-3</v>
      </c>
      <c r="I1112" s="1" t="str">
        <f>_xlfn.XLOOKUP(Comuni[[#This Row],[Regione]],Ripartizione_geografica[Regione],Ripartizione_geografica[Ripartizione geografica],,0)</f>
        <v>Nord-ovest</v>
      </c>
      <c r="J1112" s="1">
        <f>_xlfn.XLOOKUP(Comuni[[#This Row],[Regione]],Table_0[Regione],Table_0[Totale contagiati],,0)</f>
        <v>1792955</v>
      </c>
      <c r="K1112" s="1">
        <f>_xlfn.XLOOKUP(Comuni[[#This Row],[Regione]],Table_0[Regione],Table_0[Guariti],,0)</f>
        <v>1725727</v>
      </c>
      <c r="L1112" s="1">
        <f>_xlfn.XLOOKUP(Comuni[[#This Row],[Regione]],Table_0[Regione],Table_0[Deceduti],,0)</f>
        <v>13899</v>
      </c>
    </row>
    <row r="1113" spans="1:12" x14ac:dyDescent="0.25">
      <c r="A1113" s="1" t="s">
        <v>1124</v>
      </c>
      <c r="B1113" s="1" t="s">
        <v>8</v>
      </c>
      <c r="C1113" s="1" t="s">
        <v>1120</v>
      </c>
      <c r="D1113">
        <v>103</v>
      </c>
      <c r="E1113">
        <f>100*Comuni[[#This Row],[Popolazione2011]]/$D$7916</f>
        <v>1.7971757993004799E-4</v>
      </c>
      <c r="F1113">
        <f>100*Comuni[[#This Row],[Popolazione2011]]/(SUMIFS($D$2:$D$7916,$B$2:$B$7916,"Piemonte"))</f>
        <v>2.3602654129914508E-3</v>
      </c>
      <c r="G1113" t="b">
        <f>IF(Comuni[[#This Row],[Popolazione2011]]&gt;300000,"MAGGIORE")</f>
        <v>0</v>
      </c>
      <c r="H1113">
        <f>100*Comuni[[#This Row],[Popolazione2011]]/(SUMIFS($D$2:$D$7916,$B$2:$B$7916,"Piemonte"))</f>
        <v>2.3602654129914508E-3</v>
      </c>
      <c r="I1113" s="1" t="str">
        <f>_xlfn.XLOOKUP(Comuni[[#This Row],[Regione]],Ripartizione_geografica[Regione],Ripartizione_geografica[Ripartizione geografica],,0)</f>
        <v>Nord-ovest</v>
      </c>
      <c r="J1113" s="1">
        <f>_xlfn.XLOOKUP(Comuni[[#This Row],[Regione]],Table_0[Regione],Table_0[Totale contagiati],,0)</f>
        <v>1792955</v>
      </c>
      <c r="K1113" s="1">
        <f>_xlfn.XLOOKUP(Comuni[[#This Row],[Regione]],Table_0[Regione],Table_0[Guariti],,0)</f>
        <v>1725727</v>
      </c>
      <c r="L1113" s="1">
        <f>_xlfn.XLOOKUP(Comuni[[#This Row],[Regione]],Table_0[Regione],Table_0[Deceduti],,0)</f>
        <v>13899</v>
      </c>
    </row>
    <row r="1114" spans="1:12" x14ac:dyDescent="0.25">
      <c r="A1114" s="1" t="s">
        <v>1125</v>
      </c>
      <c r="B1114" s="1" t="s">
        <v>8</v>
      </c>
      <c r="C1114" s="1" t="s">
        <v>1120</v>
      </c>
      <c r="D1114">
        <v>922</v>
      </c>
      <c r="E1114">
        <f>100*Comuni[[#This Row],[Popolazione2011]]/$D$7916</f>
        <v>1.6087340650048955E-3</v>
      </c>
      <c r="F1114">
        <f>100*Comuni[[#This Row],[Popolazione2011]]/(SUMIFS($D$2:$D$7916,$B$2:$B$7916,"Piemonte"))</f>
        <v>2.112781272600114E-2</v>
      </c>
      <c r="G1114" t="b">
        <f>IF(Comuni[[#This Row],[Popolazione2011]]&gt;300000,"MAGGIORE")</f>
        <v>0</v>
      </c>
      <c r="H1114">
        <f>100*Comuni[[#This Row],[Popolazione2011]]/(SUMIFS($D$2:$D$7916,$B$2:$B$7916,"Piemonte"))</f>
        <v>2.112781272600114E-2</v>
      </c>
      <c r="I1114" s="1" t="str">
        <f>_xlfn.XLOOKUP(Comuni[[#This Row],[Regione]],Ripartizione_geografica[Regione],Ripartizione_geografica[Ripartizione geografica],,0)</f>
        <v>Nord-ovest</v>
      </c>
      <c r="J1114" s="1">
        <f>_xlfn.XLOOKUP(Comuni[[#This Row],[Regione]],Table_0[Regione],Table_0[Totale contagiati],,0)</f>
        <v>1792955</v>
      </c>
      <c r="K1114" s="1">
        <f>_xlfn.XLOOKUP(Comuni[[#This Row],[Regione]],Table_0[Regione],Table_0[Guariti],,0)</f>
        <v>1725727</v>
      </c>
      <c r="L1114" s="1">
        <f>_xlfn.XLOOKUP(Comuni[[#This Row],[Regione]],Table_0[Regione],Table_0[Deceduti],,0)</f>
        <v>13899</v>
      </c>
    </row>
    <row r="1115" spans="1:12" x14ac:dyDescent="0.25">
      <c r="A1115" s="1" t="s">
        <v>1126</v>
      </c>
      <c r="B1115" s="1" t="s">
        <v>8</v>
      </c>
      <c r="C1115" s="1" t="s">
        <v>1120</v>
      </c>
      <c r="D1115">
        <v>518</v>
      </c>
      <c r="E1115">
        <f>100*Comuni[[#This Row],[Popolazione2011]]/$D$7916</f>
        <v>9.0382239226956176E-4</v>
      </c>
      <c r="F1115">
        <f>100*Comuni[[#This Row],[Popolazione2011]]/(SUMIFS($D$2:$D$7916,$B$2:$B$7916,"Piemonte"))</f>
        <v>1.1870072659510403E-2</v>
      </c>
      <c r="G1115" t="b">
        <f>IF(Comuni[[#This Row],[Popolazione2011]]&gt;300000,"MAGGIORE")</f>
        <v>0</v>
      </c>
      <c r="H1115">
        <f>100*Comuni[[#This Row],[Popolazione2011]]/(SUMIFS($D$2:$D$7916,$B$2:$B$7916,"Piemonte"))</f>
        <v>1.1870072659510403E-2</v>
      </c>
      <c r="I1115" s="1" t="str">
        <f>_xlfn.XLOOKUP(Comuni[[#This Row],[Regione]],Ripartizione_geografica[Regione],Ripartizione_geografica[Ripartizione geografica],,0)</f>
        <v>Nord-ovest</v>
      </c>
      <c r="J1115" s="1">
        <f>_xlfn.XLOOKUP(Comuni[[#This Row],[Regione]],Table_0[Regione],Table_0[Totale contagiati],,0)</f>
        <v>1792955</v>
      </c>
      <c r="K1115" s="1">
        <f>_xlfn.XLOOKUP(Comuni[[#This Row],[Regione]],Table_0[Regione],Table_0[Guariti],,0)</f>
        <v>1725727</v>
      </c>
      <c r="L1115" s="1">
        <f>_xlfn.XLOOKUP(Comuni[[#This Row],[Regione]],Table_0[Regione],Table_0[Deceduti],,0)</f>
        <v>13899</v>
      </c>
    </row>
    <row r="1116" spans="1:12" x14ac:dyDescent="0.25">
      <c r="A1116" s="1" t="s">
        <v>1127</v>
      </c>
      <c r="B1116" s="1" t="s">
        <v>8</v>
      </c>
      <c r="C1116" s="1" t="s">
        <v>1120</v>
      </c>
      <c r="D1116">
        <v>4917</v>
      </c>
      <c r="E1116">
        <f>100*Comuni[[#This Row],[Popolazione2011]]/$D$7916</f>
        <v>8.5793334030684065E-3</v>
      </c>
      <c r="F1116">
        <f>100*Comuni[[#This Row],[Popolazione2011]]/(SUMIFS($D$2:$D$7916,$B$2:$B$7916,"Piemonte"))</f>
        <v>0.11267402947261129</v>
      </c>
      <c r="G1116" t="b">
        <f>IF(Comuni[[#This Row],[Popolazione2011]]&gt;300000,"MAGGIORE")</f>
        <v>0</v>
      </c>
      <c r="H1116">
        <f>100*Comuni[[#This Row],[Popolazione2011]]/(SUMIFS($D$2:$D$7916,$B$2:$B$7916,"Piemonte"))</f>
        <v>0.11267402947261129</v>
      </c>
      <c r="I1116" s="1" t="str">
        <f>_xlfn.XLOOKUP(Comuni[[#This Row],[Regione]],Ripartizione_geografica[Regione],Ripartizione_geografica[Ripartizione geografica],,0)</f>
        <v>Nord-ovest</v>
      </c>
      <c r="J1116" s="1">
        <f>_xlfn.XLOOKUP(Comuni[[#This Row],[Regione]],Table_0[Regione],Table_0[Totale contagiati],,0)</f>
        <v>1792955</v>
      </c>
      <c r="K1116" s="1">
        <f>_xlfn.XLOOKUP(Comuni[[#This Row],[Regione]],Table_0[Regione],Table_0[Guariti],,0)</f>
        <v>1725727</v>
      </c>
      <c r="L1116" s="1">
        <f>_xlfn.XLOOKUP(Comuni[[#This Row],[Regione]],Table_0[Regione],Table_0[Deceduti],,0)</f>
        <v>13899</v>
      </c>
    </row>
    <row r="1117" spans="1:12" x14ac:dyDescent="0.25">
      <c r="A1117" s="1" t="s">
        <v>1128</v>
      </c>
      <c r="B1117" s="1" t="s">
        <v>8</v>
      </c>
      <c r="C1117" s="1" t="s">
        <v>1120</v>
      </c>
      <c r="D1117">
        <v>729</v>
      </c>
      <c r="E1117">
        <f>100*Comuni[[#This Row],[Popolazione2011]]/$D$7916</f>
        <v>1.2719817064951941E-3</v>
      </c>
      <c r="F1117">
        <f>100*Comuni[[#This Row],[Popolazione2011]]/(SUMIFS($D$2:$D$7916,$B$2:$B$7916,"Piemonte"))</f>
        <v>1.670517947641522E-2</v>
      </c>
      <c r="G1117" t="b">
        <f>IF(Comuni[[#This Row],[Popolazione2011]]&gt;300000,"MAGGIORE")</f>
        <v>0</v>
      </c>
      <c r="H1117">
        <f>100*Comuni[[#This Row],[Popolazione2011]]/(SUMIFS($D$2:$D$7916,$B$2:$B$7916,"Piemonte"))</f>
        <v>1.670517947641522E-2</v>
      </c>
      <c r="I1117" s="1" t="str">
        <f>_xlfn.XLOOKUP(Comuni[[#This Row],[Regione]],Ripartizione_geografica[Regione],Ripartizione_geografica[Ripartizione geografica],,0)</f>
        <v>Nord-ovest</v>
      </c>
      <c r="J1117" s="1">
        <f>_xlfn.XLOOKUP(Comuni[[#This Row],[Regione]],Table_0[Regione],Table_0[Totale contagiati],,0)</f>
        <v>1792955</v>
      </c>
      <c r="K1117" s="1">
        <f>_xlfn.XLOOKUP(Comuni[[#This Row],[Regione]],Table_0[Regione],Table_0[Guariti],,0)</f>
        <v>1725727</v>
      </c>
      <c r="L1117" s="1">
        <f>_xlfn.XLOOKUP(Comuni[[#This Row],[Regione]],Table_0[Regione],Table_0[Deceduti],,0)</f>
        <v>13899</v>
      </c>
    </row>
    <row r="1118" spans="1:12" x14ac:dyDescent="0.25">
      <c r="A1118" s="1" t="s">
        <v>1129</v>
      </c>
      <c r="B1118" s="1" t="s">
        <v>8</v>
      </c>
      <c r="C1118" s="1" t="s">
        <v>1120</v>
      </c>
      <c r="D1118">
        <v>546</v>
      </c>
      <c r="E1118">
        <f>100*Comuni[[#This Row],[Popolazione2011]]/$D$7916</f>
        <v>9.52677656716565E-4</v>
      </c>
      <c r="F1118">
        <f>100*Comuni[[#This Row],[Popolazione2011]]/(SUMIFS($D$2:$D$7916,$B$2:$B$7916,"Piemonte"))</f>
        <v>1.2511698208673127E-2</v>
      </c>
      <c r="G1118" t="b">
        <f>IF(Comuni[[#This Row],[Popolazione2011]]&gt;300000,"MAGGIORE")</f>
        <v>0</v>
      </c>
      <c r="H1118">
        <f>100*Comuni[[#This Row],[Popolazione2011]]/(SUMIFS($D$2:$D$7916,$B$2:$B$7916,"Piemonte"))</f>
        <v>1.2511698208673127E-2</v>
      </c>
      <c r="I1118" s="1" t="str">
        <f>_xlfn.XLOOKUP(Comuni[[#This Row],[Regione]],Ripartizione_geografica[Regione],Ripartizione_geografica[Ripartizione geografica],,0)</f>
        <v>Nord-ovest</v>
      </c>
      <c r="J1118" s="1">
        <f>_xlfn.XLOOKUP(Comuni[[#This Row],[Regione]],Table_0[Regione],Table_0[Totale contagiati],,0)</f>
        <v>1792955</v>
      </c>
      <c r="K1118" s="1">
        <f>_xlfn.XLOOKUP(Comuni[[#This Row],[Regione]],Table_0[Regione],Table_0[Guariti],,0)</f>
        <v>1725727</v>
      </c>
      <c r="L1118" s="1">
        <f>_xlfn.XLOOKUP(Comuni[[#This Row],[Regione]],Table_0[Regione],Table_0[Deceduti],,0)</f>
        <v>13899</v>
      </c>
    </row>
    <row r="1119" spans="1:12" x14ac:dyDescent="0.25">
      <c r="A1119" s="1" t="s">
        <v>1130</v>
      </c>
      <c r="B1119" s="1" t="s">
        <v>8</v>
      </c>
      <c r="C1119" s="1" t="s">
        <v>1120</v>
      </c>
      <c r="D1119">
        <v>1437</v>
      </c>
      <c r="E1119">
        <f>100*Comuni[[#This Row],[Popolazione2011]]/$D$7916</f>
        <v>2.5073219646551356E-3</v>
      </c>
      <c r="F1119">
        <f>100*Comuni[[#This Row],[Popolazione2011]]/(SUMIFS($D$2:$D$7916,$B$2:$B$7916,"Piemonte"))</f>
        <v>3.2929139790958399E-2</v>
      </c>
      <c r="G1119" t="b">
        <f>IF(Comuni[[#This Row],[Popolazione2011]]&gt;300000,"MAGGIORE")</f>
        <v>0</v>
      </c>
      <c r="H1119">
        <f>100*Comuni[[#This Row],[Popolazione2011]]/(SUMIFS($D$2:$D$7916,$B$2:$B$7916,"Piemonte"))</f>
        <v>3.2929139790958399E-2</v>
      </c>
      <c r="I1119" s="1" t="str">
        <f>_xlfn.XLOOKUP(Comuni[[#This Row],[Regione]],Ripartizione_geografica[Regione],Ripartizione_geografica[Ripartizione geografica],,0)</f>
        <v>Nord-ovest</v>
      </c>
      <c r="J1119" s="1">
        <f>_xlfn.XLOOKUP(Comuni[[#This Row],[Regione]],Table_0[Regione],Table_0[Totale contagiati],,0)</f>
        <v>1792955</v>
      </c>
      <c r="K1119" s="1">
        <f>_xlfn.XLOOKUP(Comuni[[#This Row],[Regione]],Table_0[Regione],Table_0[Guariti],,0)</f>
        <v>1725727</v>
      </c>
      <c r="L1119" s="1">
        <f>_xlfn.XLOOKUP(Comuni[[#This Row],[Regione]],Table_0[Regione],Table_0[Deceduti],,0)</f>
        <v>13899</v>
      </c>
    </row>
    <row r="1120" spans="1:12" x14ac:dyDescent="0.25">
      <c r="A1120" s="1" t="s">
        <v>1131</v>
      </c>
      <c r="B1120" s="1" t="s">
        <v>8</v>
      </c>
      <c r="C1120" s="1" t="s">
        <v>1120</v>
      </c>
      <c r="D1120">
        <v>230</v>
      </c>
      <c r="E1120">
        <f>100*Comuni[[#This Row],[Popolazione2011]]/$D$7916</f>
        <v>4.0131110081467026E-4</v>
      </c>
      <c r="F1120">
        <f>100*Comuni[[#This Row],[Popolazione2011]]/(SUMIFS($D$2:$D$7916,$B$2:$B$7916,"Piemonte"))</f>
        <v>5.270495582408094E-3</v>
      </c>
      <c r="G1120" t="b">
        <f>IF(Comuni[[#This Row],[Popolazione2011]]&gt;300000,"MAGGIORE")</f>
        <v>0</v>
      </c>
      <c r="H1120">
        <f>100*Comuni[[#This Row],[Popolazione2011]]/(SUMIFS($D$2:$D$7916,$B$2:$B$7916,"Piemonte"))</f>
        <v>5.270495582408094E-3</v>
      </c>
      <c r="I1120" s="1" t="str">
        <f>_xlfn.XLOOKUP(Comuni[[#This Row],[Regione]],Ripartizione_geografica[Regione],Ripartizione_geografica[Ripartizione geografica],,0)</f>
        <v>Nord-ovest</v>
      </c>
      <c r="J1120" s="1">
        <f>_xlfn.XLOOKUP(Comuni[[#This Row],[Regione]],Table_0[Regione],Table_0[Totale contagiati],,0)</f>
        <v>1792955</v>
      </c>
      <c r="K1120" s="1">
        <f>_xlfn.XLOOKUP(Comuni[[#This Row],[Regione]],Table_0[Regione],Table_0[Guariti],,0)</f>
        <v>1725727</v>
      </c>
      <c r="L1120" s="1">
        <f>_xlfn.XLOOKUP(Comuni[[#This Row],[Regione]],Table_0[Regione],Table_0[Deceduti],,0)</f>
        <v>13899</v>
      </c>
    </row>
    <row r="1121" spans="1:12" x14ac:dyDescent="0.25">
      <c r="A1121" s="1" t="s">
        <v>1132</v>
      </c>
      <c r="B1121" s="1" t="s">
        <v>8</v>
      </c>
      <c r="C1121" s="1" t="s">
        <v>1120</v>
      </c>
      <c r="D1121">
        <v>721</v>
      </c>
      <c r="E1121">
        <f>100*Comuni[[#This Row],[Popolazione2011]]/$D$7916</f>
        <v>1.2580230595103359E-3</v>
      </c>
      <c r="F1121">
        <f>100*Comuni[[#This Row],[Popolazione2011]]/(SUMIFS($D$2:$D$7916,$B$2:$B$7916,"Piemonte"))</f>
        <v>1.6521857890940156E-2</v>
      </c>
      <c r="G1121" t="b">
        <f>IF(Comuni[[#This Row],[Popolazione2011]]&gt;300000,"MAGGIORE")</f>
        <v>0</v>
      </c>
      <c r="H1121">
        <f>100*Comuni[[#This Row],[Popolazione2011]]/(SUMIFS($D$2:$D$7916,$B$2:$B$7916,"Piemonte"))</f>
        <v>1.6521857890940156E-2</v>
      </c>
      <c r="I1121" s="1" t="str">
        <f>_xlfn.XLOOKUP(Comuni[[#This Row],[Regione]],Ripartizione_geografica[Regione],Ripartizione_geografica[Ripartizione geografica],,0)</f>
        <v>Nord-ovest</v>
      </c>
      <c r="J1121" s="1">
        <f>_xlfn.XLOOKUP(Comuni[[#This Row],[Regione]],Table_0[Regione],Table_0[Totale contagiati],,0)</f>
        <v>1792955</v>
      </c>
      <c r="K1121" s="1">
        <f>_xlfn.XLOOKUP(Comuni[[#This Row],[Regione]],Table_0[Regione],Table_0[Guariti],,0)</f>
        <v>1725727</v>
      </c>
      <c r="L1121" s="1">
        <f>_xlfn.XLOOKUP(Comuni[[#This Row],[Regione]],Table_0[Regione],Table_0[Deceduti],,0)</f>
        <v>13899</v>
      </c>
    </row>
    <row r="1122" spans="1:12" x14ac:dyDescent="0.25">
      <c r="A1122" s="1" t="s">
        <v>1133</v>
      </c>
      <c r="B1122" s="1" t="s">
        <v>8</v>
      </c>
      <c r="C1122" s="1" t="s">
        <v>1120</v>
      </c>
      <c r="D1122">
        <v>681</v>
      </c>
      <c r="E1122">
        <f>100*Comuni[[#This Row],[Popolazione2011]]/$D$7916</f>
        <v>1.1882298245860453E-3</v>
      </c>
      <c r="F1122">
        <f>100*Comuni[[#This Row],[Popolazione2011]]/(SUMIFS($D$2:$D$7916,$B$2:$B$7916,"Piemonte"))</f>
        <v>1.5605249963564835E-2</v>
      </c>
      <c r="G1122" t="b">
        <f>IF(Comuni[[#This Row],[Popolazione2011]]&gt;300000,"MAGGIORE")</f>
        <v>0</v>
      </c>
      <c r="H1122">
        <f>100*Comuni[[#This Row],[Popolazione2011]]/(SUMIFS($D$2:$D$7916,$B$2:$B$7916,"Piemonte"))</f>
        <v>1.5605249963564835E-2</v>
      </c>
      <c r="I1122" s="1" t="str">
        <f>_xlfn.XLOOKUP(Comuni[[#This Row],[Regione]],Ripartizione_geografica[Regione],Ripartizione_geografica[Ripartizione geografica],,0)</f>
        <v>Nord-ovest</v>
      </c>
      <c r="J1122" s="1">
        <f>_xlfn.XLOOKUP(Comuni[[#This Row],[Regione]],Table_0[Regione],Table_0[Totale contagiati],,0)</f>
        <v>1792955</v>
      </c>
      <c r="K1122" s="1">
        <f>_xlfn.XLOOKUP(Comuni[[#This Row],[Regione]],Table_0[Regione],Table_0[Guariti],,0)</f>
        <v>1725727</v>
      </c>
      <c r="L1122" s="1">
        <f>_xlfn.XLOOKUP(Comuni[[#This Row],[Regione]],Table_0[Regione],Table_0[Deceduti],,0)</f>
        <v>13899</v>
      </c>
    </row>
    <row r="1123" spans="1:12" x14ac:dyDescent="0.25">
      <c r="A1123" s="1" t="s">
        <v>1134</v>
      </c>
      <c r="B1123" s="1" t="s">
        <v>8</v>
      </c>
      <c r="C1123" s="1" t="s">
        <v>1120</v>
      </c>
      <c r="D1123">
        <v>1646</v>
      </c>
      <c r="E1123">
        <f>100*Comuni[[#This Row],[Popolazione2011]]/$D$7916</f>
        <v>2.871991617134553E-3</v>
      </c>
      <c r="F1123">
        <f>100*Comuni[[#This Row],[Popolazione2011]]/(SUMIFS($D$2:$D$7916,$B$2:$B$7916,"Piemonte"))</f>
        <v>3.7718416211494445E-2</v>
      </c>
      <c r="G1123" t="b">
        <f>IF(Comuni[[#This Row],[Popolazione2011]]&gt;300000,"MAGGIORE")</f>
        <v>0</v>
      </c>
      <c r="H1123">
        <f>100*Comuni[[#This Row],[Popolazione2011]]/(SUMIFS($D$2:$D$7916,$B$2:$B$7916,"Piemonte"))</f>
        <v>3.7718416211494445E-2</v>
      </c>
      <c r="I1123" s="1" t="str">
        <f>_xlfn.XLOOKUP(Comuni[[#This Row],[Regione]],Ripartizione_geografica[Regione],Ripartizione_geografica[Ripartizione geografica],,0)</f>
        <v>Nord-ovest</v>
      </c>
      <c r="J1123" s="1">
        <f>_xlfn.XLOOKUP(Comuni[[#This Row],[Regione]],Table_0[Regione],Table_0[Totale contagiati],,0)</f>
        <v>1792955</v>
      </c>
      <c r="K1123" s="1">
        <f>_xlfn.XLOOKUP(Comuni[[#This Row],[Regione]],Table_0[Regione],Table_0[Guariti],,0)</f>
        <v>1725727</v>
      </c>
      <c r="L1123" s="1">
        <f>_xlfn.XLOOKUP(Comuni[[#This Row],[Regione]],Table_0[Regione],Table_0[Deceduti],,0)</f>
        <v>13899</v>
      </c>
    </row>
    <row r="1124" spans="1:12" x14ac:dyDescent="0.25">
      <c r="A1124" s="1" t="s">
        <v>1135</v>
      </c>
      <c r="B1124" s="1" t="s">
        <v>8</v>
      </c>
      <c r="C1124" s="1" t="s">
        <v>1120</v>
      </c>
      <c r="D1124">
        <v>973</v>
      </c>
      <c r="E1124">
        <f>100*Comuni[[#This Row],[Popolazione2011]]/$D$7916</f>
        <v>1.6977204395333659E-3</v>
      </c>
      <c r="F1124">
        <f>100*Comuni[[#This Row],[Popolazione2011]]/(SUMIFS($D$2:$D$7916,$B$2:$B$7916,"Piemonte"))</f>
        <v>2.2296487833404675E-2</v>
      </c>
      <c r="G1124" t="b">
        <f>IF(Comuni[[#This Row],[Popolazione2011]]&gt;300000,"MAGGIORE")</f>
        <v>0</v>
      </c>
      <c r="H1124">
        <f>100*Comuni[[#This Row],[Popolazione2011]]/(SUMIFS($D$2:$D$7916,$B$2:$B$7916,"Piemonte"))</f>
        <v>2.2296487833404675E-2</v>
      </c>
      <c r="I1124" s="1" t="str">
        <f>_xlfn.XLOOKUP(Comuni[[#This Row],[Regione]],Ripartizione_geografica[Regione],Ripartizione_geografica[Ripartizione geografica],,0)</f>
        <v>Nord-ovest</v>
      </c>
      <c r="J1124" s="1">
        <f>_xlfn.XLOOKUP(Comuni[[#This Row],[Regione]],Table_0[Regione],Table_0[Totale contagiati],,0)</f>
        <v>1792955</v>
      </c>
      <c r="K1124" s="1">
        <f>_xlfn.XLOOKUP(Comuni[[#This Row],[Regione]],Table_0[Regione],Table_0[Guariti],,0)</f>
        <v>1725727</v>
      </c>
      <c r="L1124" s="1">
        <f>_xlfn.XLOOKUP(Comuni[[#This Row],[Regione]],Table_0[Regione],Table_0[Deceduti],,0)</f>
        <v>13899</v>
      </c>
    </row>
    <row r="1125" spans="1:12" x14ac:dyDescent="0.25">
      <c r="A1125" s="1" t="s">
        <v>1136</v>
      </c>
      <c r="B1125" s="1" t="s">
        <v>8</v>
      </c>
      <c r="C1125" s="1" t="s">
        <v>1120</v>
      </c>
      <c r="D1125">
        <v>4992</v>
      </c>
      <c r="E1125">
        <f>100*Comuni[[#This Row],[Popolazione2011]]/$D$7916</f>
        <v>8.7101957185514514E-3</v>
      </c>
      <c r="F1125">
        <f>100*Comuni[[#This Row],[Popolazione2011]]/(SUMIFS($D$2:$D$7916,$B$2:$B$7916,"Piemonte"))</f>
        <v>0.11439266933644002</v>
      </c>
      <c r="G1125" t="b">
        <f>IF(Comuni[[#This Row],[Popolazione2011]]&gt;300000,"MAGGIORE")</f>
        <v>0</v>
      </c>
      <c r="H1125">
        <f>100*Comuni[[#This Row],[Popolazione2011]]/(SUMIFS($D$2:$D$7916,$B$2:$B$7916,"Piemonte"))</f>
        <v>0.11439266933644002</v>
      </c>
      <c r="I1125" s="1" t="str">
        <f>_xlfn.XLOOKUP(Comuni[[#This Row],[Regione]],Ripartizione_geografica[Regione],Ripartizione_geografica[Ripartizione geografica],,0)</f>
        <v>Nord-ovest</v>
      </c>
      <c r="J1125" s="1">
        <f>_xlfn.XLOOKUP(Comuni[[#This Row],[Regione]],Table_0[Regione],Table_0[Totale contagiati],,0)</f>
        <v>1792955</v>
      </c>
      <c r="K1125" s="1">
        <f>_xlfn.XLOOKUP(Comuni[[#This Row],[Regione]],Table_0[Regione],Table_0[Guariti],,0)</f>
        <v>1725727</v>
      </c>
      <c r="L1125" s="1">
        <f>_xlfn.XLOOKUP(Comuni[[#This Row],[Regione]],Table_0[Regione],Table_0[Deceduti],,0)</f>
        <v>13899</v>
      </c>
    </row>
    <row r="1126" spans="1:12" x14ac:dyDescent="0.25">
      <c r="A1126" s="1" t="s">
        <v>1137</v>
      </c>
      <c r="B1126" s="1" t="s">
        <v>8</v>
      </c>
      <c r="C1126" s="1" t="s">
        <v>1120</v>
      </c>
      <c r="D1126">
        <v>168</v>
      </c>
      <c r="E1126">
        <f>100*Comuni[[#This Row],[Popolazione2011]]/$D$7916</f>
        <v>2.9313158668201999E-4</v>
      </c>
      <c r="F1126">
        <f>100*Comuni[[#This Row],[Popolazione2011]]/(SUMIFS($D$2:$D$7916,$B$2:$B$7916,"Piemonte"))</f>
        <v>3.8497532949763468E-3</v>
      </c>
      <c r="G1126" t="b">
        <f>IF(Comuni[[#This Row],[Popolazione2011]]&gt;300000,"MAGGIORE")</f>
        <v>0</v>
      </c>
      <c r="H1126">
        <f>100*Comuni[[#This Row],[Popolazione2011]]/(SUMIFS($D$2:$D$7916,$B$2:$B$7916,"Piemonte"))</f>
        <v>3.8497532949763468E-3</v>
      </c>
      <c r="I1126" s="1" t="str">
        <f>_xlfn.XLOOKUP(Comuni[[#This Row],[Regione]],Ripartizione_geografica[Regione],Ripartizione_geografica[Ripartizione geografica],,0)</f>
        <v>Nord-ovest</v>
      </c>
      <c r="J1126" s="1">
        <f>_xlfn.XLOOKUP(Comuni[[#This Row],[Regione]],Table_0[Regione],Table_0[Totale contagiati],,0)</f>
        <v>1792955</v>
      </c>
      <c r="K1126" s="1">
        <f>_xlfn.XLOOKUP(Comuni[[#This Row],[Regione]],Table_0[Regione],Table_0[Guariti],,0)</f>
        <v>1725727</v>
      </c>
      <c r="L1126" s="1">
        <f>_xlfn.XLOOKUP(Comuni[[#This Row],[Regione]],Table_0[Regione],Table_0[Deceduti],,0)</f>
        <v>13899</v>
      </c>
    </row>
    <row r="1127" spans="1:12" x14ac:dyDescent="0.25">
      <c r="A1127" s="1" t="s">
        <v>1138</v>
      </c>
      <c r="B1127" s="1" t="s">
        <v>8</v>
      </c>
      <c r="C1127" s="1" t="s">
        <v>1120</v>
      </c>
      <c r="D1127">
        <v>3476</v>
      </c>
      <c r="E1127">
        <f>100*Comuni[[#This Row],[Popolazione2011]]/$D$7916</f>
        <v>6.0650321149208425E-3</v>
      </c>
      <c r="F1127">
        <f>100*Comuni[[#This Row],[Popolazione2011]]/(SUMIFS($D$2:$D$7916,$B$2:$B$7916,"Piemonte"))</f>
        <v>7.9653228888915364E-2</v>
      </c>
      <c r="G1127" t="b">
        <f>IF(Comuni[[#This Row],[Popolazione2011]]&gt;300000,"MAGGIORE")</f>
        <v>0</v>
      </c>
      <c r="H1127">
        <f>100*Comuni[[#This Row],[Popolazione2011]]/(SUMIFS($D$2:$D$7916,$B$2:$B$7916,"Piemonte"))</f>
        <v>7.9653228888915364E-2</v>
      </c>
      <c r="I1127" s="1" t="str">
        <f>_xlfn.XLOOKUP(Comuni[[#This Row],[Regione]],Ripartizione_geografica[Regione],Ripartizione_geografica[Ripartizione geografica],,0)</f>
        <v>Nord-ovest</v>
      </c>
      <c r="J1127" s="1">
        <f>_xlfn.XLOOKUP(Comuni[[#This Row],[Regione]],Table_0[Regione],Table_0[Totale contagiati],,0)</f>
        <v>1792955</v>
      </c>
      <c r="K1127" s="1">
        <f>_xlfn.XLOOKUP(Comuni[[#This Row],[Regione]],Table_0[Regione],Table_0[Guariti],,0)</f>
        <v>1725727</v>
      </c>
      <c r="L1127" s="1">
        <f>_xlfn.XLOOKUP(Comuni[[#This Row],[Regione]],Table_0[Regione],Table_0[Deceduti],,0)</f>
        <v>13899</v>
      </c>
    </row>
    <row r="1128" spans="1:12" x14ac:dyDescent="0.25">
      <c r="A1128" s="1" t="s">
        <v>1139</v>
      </c>
      <c r="B1128" s="1" t="s">
        <v>8</v>
      </c>
      <c r="C1128" s="1" t="s">
        <v>1120</v>
      </c>
      <c r="D1128">
        <v>341</v>
      </c>
      <c r="E1128">
        <f>100*Comuni[[#This Row],[Popolazione2011]]/$D$7916</f>
        <v>5.9498732772957639E-4</v>
      </c>
      <c r="F1128">
        <f>100*Comuni[[#This Row],[Popolazione2011]]/(SUMIFS($D$2:$D$7916,$B$2:$B$7916,"Piemonte"))</f>
        <v>7.8140825808746088E-3</v>
      </c>
      <c r="G1128" t="b">
        <f>IF(Comuni[[#This Row],[Popolazione2011]]&gt;300000,"MAGGIORE")</f>
        <v>0</v>
      </c>
      <c r="H1128">
        <f>100*Comuni[[#This Row],[Popolazione2011]]/(SUMIFS($D$2:$D$7916,$B$2:$B$7916,"Piemonte"))</f>
        <v>7.8140825808746088E-3</v>
      </c>
      <c r="I1128" s="1" t="str">
        <f>_xlfn.XLOOKUP(Comuni[[#This Row],[Regione]],Ripartizione_geografica[Regione],Ripartizione_geografica[Ripartizione geografica],,0)</f>
        <v>Nord-ovest</v>
      </c>
      <c r="J1128" s="1">
        <f>_xlfn.XLOOKUP(Comuni[[#This Row],[Regione]],Table_0[Regione],Table_0[Totale contagiati],,0)</f>
        <v>1792955</v>
      </c>
      <c r="K1128" s="1">
        <f>_xlfn.XLOOKUP(Comuni[[#This Row],[Regione]],Table_0[Regione],Table_0[Guariti],,0)</f>
        <v>1725727</v>
      </c>
      <c r="L1128" s="1">
        <f>_xlfn.XLOOKUP(Comuni[[#This Row],[Regione]],Table_0[Regione],Table_0[Deceduti],,0)</f>
        <v>13899</v>
      </c>
    </row>
    <row r="1129" spans="1:12" x14ac:dyDescent="0.25">
      <c r="A1129" s="1" t="s">
        <v>1140</v>
      </c>
      <c r="B1129" s="1" t="s">
        <v>8</v>
      </c>
      <c r="C1129" s="1" t="s">
        <v>1120</v>
      </c>
      <c r="D1129">
        <v>598</v>
      </c>
      <c r="E1129">
        <f>100*Comuni[[#This Row],[Popolazione2011]]/$D$7916</f>
        <v>1.0434088621181427E-3</v>
      </c>
      <c r="F1129">
        <f>100*Comuni[[#This Row],[Popolazione2011]]/(SUMIFS($D$2:$D$7916,$B$2:$B$7916,"Piemonte"))</f>
        <v>1.3703288514261044E-2</v>
      </c>
      <c r="G1129" t="b">
        <f>IF(Comuni[[#This Row],[Popolazione2011]]&gt;300000,"MAGGIORE")</f>
        <v>0</v>
      </c>
      <c r="H1129">
        <f>100*Comuni[[#This Row],[Popolazione2011]]/(SUMIFS($D$2:$D$7916,$B$2:$B$7916,"Piemonte"))</f>
        <v>1.3703288514261044E-2</v>
      </c>
      <c r="I1129" s="1" t="str">
        <f>_xlfn.XLOOKUP(Comuni[[#This Row],[Regione]],Ripartizione_geografica[Regione],Ripartizione_geografica[Ripartizione geografica],,0)</f>
        <v>Nord-ovest</v>
      </c>
      <c r="J1129" s="1">
        <f>_xlfn.XLOOKUP(Comuni[[#This Row],[Regione]],Table_0[Regione],Table_0[Totale contagiati],,0)</f>
        <v>1792955</v>
      </c>
      <c r="K1129" s="1">
        <f>_xlfn.XLOOKUP(Comuni[[#This Row],[Regione]],Table_0[Regione],Table_0[Guariti],,0)</f>
        <v>1725727</v>
      </c>
      <c r="L1129" s="1">
        <f>_xlfn.XLOOKUP(Comuni[[#This Row],[Regione]],Table_0[Regione],Table_0[Deceduti],,0)</f>
        <v>13899</v>
      </c>
    </row>
    <row r="1130" spans="1:12" x14ac:dyDescent="0.25">
      <c r="A1130" s="1" t="s">
        <v>1141</v>
      </c>
      <c r="B1130" s="1" t="s">
        <v>8</v>
      </c>
      <c r="C1130" s="1" t="s">
        <v>1120</v>
      </c>
      <c r="D1130">
        <v>588</v>
      </c>
      <c r="E1130">
        <f>100*Comuni[[#This Row],[Popolazione2011]]/$D$7916</f>
        <v>1.0259605533870701E-3</v>
      </c>
      <c r="F1130">
        <f>100*Comuni[[#This Row],[Popolazione2011]]/(SUMIFS($D$2:$D$7916,$B$2:$B$7916,"Piemonte"))</f>
        <v>1.3474136532417214E-2</v>
      </c>
      <c r="G1130" t="b">
        <f>IF(Comuni[[#This Row],[Popolazione2011]]&gt;300000,"MAGGIORE")</f>
        <v>0</v>
      </c>
      <c r="H1130">
        <f>100*Comuni[[#This Row],[Popolazione2011]]/(SUMIFS($D$2:$D$7916,$B$2:$B$7916,"Piemonte"))</f>
        <v>1.3474136532417214E-2</v>
      </c>
      <c r="I1130" s="1" t="str">
        <f>_xlfn.XLOOKUP(Comuni[[#This Row],[Regione]],Ripartizione_geografica[Regione],Ripartizione_geografica[Ripartizione geografica],,0)</f>
        <v>Nord-ovest</v>
      </c>
      <c r="J1130" s="1">
        <f>_xlfn.XLOOKUP(Comuni[[#This Row],[Regione]],Table_0[Regione],Table_0[Totale contagiati],,0)</f>
        <v>1792955</v>
      </c>
      <c r="K1130" s="1">
        <f>_xlfn.XLOOKUP(Comuni[[#This Row],[Regione]],Table_0[Regione],Table_0[Guariti],,0)</f>
        <v>1725727</v>
      </c>
      <c r="L1130" s="1">
        <f>_xlfn.XLOOKUP(Comuni[[#This Row],[Regione]],Table_0[Regione],Table_0[Deceduti],,0)</f>
        <v>13899</v>
      </c>
    </row>
    <row r="1131" spans="1:12" x14ac:dyDescent="0.25">
      <c r="A1131" s="1" t="s">
        <v>1142</v>
      </c>
      <c r="B1131" s="1" t="s">
        <v>8</v>
      </c>
      <c r="C1131" s="1" t="s">
        <v>1120</v>
      </c>
      <c r="D1131">
        <v>728</v>
      </c>
      <c r="E1131">
        <f>100*Comuni[[#This Row],[Popolazione2011]]/$D$7916</f>
        <v>1.2702368756220867E-3</v>
      </c>
      <c r="F1131">
        <f>100*Comuni[[#This Row],[Popolazione2011]]/(SUMIFS($D$2:$D$7916,$B$2:$B$7916,"Piemonte"))</f>
        <v>1.6682264278230836E-2</v>
      </c>
      <c r="G1131" t="b">
        <f>IF(Comuni[[#This Row],[Popolazione2011]]&gt;300000,"MAGGIORE")</f>
        <v>0</v>
      </c>
      <c r="H1131">
        <f>100*Comuni[[#This Row],[Popolazione2011]]/(SUMIFS($D$2:$D$7916,$B$2:$B$7916,"Piemonte"))</f>
        <v>1.6682264278230836E-2</v>
      </c>
      <c r="I1131" s="1" t="str">
        <f>_xlfn.XLOOKUP(Comuni[[#This Row],[Regione]],Ripartizione_geografica[Regione],Ripartizione_geografica[Ripartizione geografica],,0)</f>
        <v>Nord-ovest</v>
      </c>
      <c r="J1131" s="1">
        <f>_xlfn.XLOOKUP(Comuni[[#This Row],[Regione]],Table_0[Regione],Table_0[Totale contagiati],,0)</f>
        <v>1792955</v>
      </c>
      <c r="K1131" s="1">
        <f>_xlfn.XLOOKUP(Comuni[[#This Row],[Regione]],Table_0[Regione],Table_0[Guariti],,0)</f>
        <v>1725727</v>
      </c>
      <c r="L1131" s="1">
        <f>_xlfn.XLOOKUP(Comuni[[#This Row],[Regione]],Table_0[Regione],Table_0[Deceduti],,0)</f>
        <v>13899</v>
      </c>
    </row>
    <row r="1132" spans="1:12" x14ac:dyDescent="0.25">
      <c r="A1132" s="1" t="s">
        <v>1143</v>
      </c>
      <c r="B1132" s="1" t="s">
        <v>8</v>
      </c>
      <c r="C1132" s="1" t="s">
        <v>1120</v>
      </c>
      <c r="D1132">
        <v>4726</v>
      </c>
      <c r="E1132">
        <f>100*Comuni[[#This Row],[Popolazione2011]]/$D$7916</f>
        <v>8.2460707063049202E-3</v>
      </c>
      <c r="F1132">
        <f>100*Comuni[[#This Row],[Popolazione2011]]/(SUMIFS($D$2:$D$7916,$B$2:$B$7916,"Piemonte"))</f>
        <v>0.10829722661939414</v>
      </c>
      <c r="G1132" t="b">
        <f>IF(Comuni[[#This Row],[Popolazione2011]]&gt;300000,"MAGGIORE")</f>
        <v>0</v>
      </c>
      <c r="H1132">
        <f>100*Comuni[[#This Row],[Popolazione2011]]/(SUMIFS($D$2:$D$7916,$B$2:$B$7916,"Piemonte"))</f>
        <v>0.10829722661939414</v>
      </c>
      <c r="I1132" s="1" t="str">
        <f>_xlfn.XLOOKUP(Comuni[[#This Row],[Regione]],Ripartizione_geografica[Regione],Ripartizione_geografica[Ripartizione geografica],,0)</f>
        <v>Nord-ovest</v>
      </c>
      <c r="J1132" s="1">
        <f>_xlfn.XLOOKUP(Comuni[[#This Row],[Regione]],Table_0[Regione],Table_0[Totale contagiati],,0)</f>
        <v>1792955</v>
      </c>
      <c r="K1132" s="1">
        <f>_xlfn.XLOOKUP(Comuni[[#This Row],[Regione]],Table_0[Regione],Table_0[Guariti],,0)</f>
        <v>1725727</v>
      </c>
      <c r="L1132" s="1">
        <f>_xlfn.XLOOKUP(Comuni[[#This Row],[Regione]],Table_0[Regione],Table_0[Deceduti],,0)</f>
        <v>13899</v>
      </c>
    </row>
    <row r="1133" spans="1:12" x14ac:dyDescent="0.25">
      <c r="A1133" s="1" t="s">
        <v>1144</v>
      </c>
      <c r="B1133" s="1" t="s">
        <v>8</v>
      </c>
      <c r="C1133" s="1" t="s">
        <v>1120</v>
      </c>
      <c r="D1133">
        <v>1472</v>
      </c>
      <c r="E1133">
        <f>100*Comuni[[#This Row],[Popolazione2011]]/$D$7916</f>
        <v>2.5683910452138897E-3</v>
      </c>
      <c r="F1133">
        <f>100*Comuni[[#This Row],[Popolazione2011]]/(SUMIFS($D$2:$D$7916,$B$2:$B$7916,"Piemonte"))</f>
        <v>3.3731171727411802E-2</v>
      </c>
      <c r="G1133" t="b">
        <f>IF(Comuni[[#This Row],[Popolazione2011]]&gt;300000,"MAGGIORE")</f>
        <v>0</v>
      </c>
      <c r="H1133">
        <f>100*Comuni[[#This Row],[Popolazione2011]]/(SUMIFS($D$2:$D$7916,$B$2:$B$7916,"Piemonte"))</f>
        <v>3.3731171727411802E-2</v>
      </c>
      <c r="I1133" s="1" t="str">
        <f>_xlfn.XLOOKUP(Comuni[[#This Row],[Regione]],Ripartizione_geografica[Regione],Ripartizione_geografica[Ripartizione geografica],,0)</f>
        <v>Nord-ovest</v>
      </c>
      <c r="J1133" s="1">
        <f>_xlfn.XLOOKUP(Comuni[[#This Row],[Regione]],Table_0[Regione],Table_0[Totale contagiati],,0)</f>
        <v>1792955</v>
      </c>
      <c r="K1133" s="1">
        <f>_xlfn.XLOOKUP(Comuni[[#This Row],[Regione]],Table_0[Regione],Table_0[Guariti],,0)</f>
        <v>1725727</v>
      </c>
      <c r="L1133" s="1">
        <f>_xlfn.XLOOKUP(Comuni[[#This Row],[Regione]],Table_0[Regione],Table_0[Deceduti],,0)</f>
        <v>13899</v>
      </c>
    </row>
    <row r="1134" spans="1:12" x14ac:dyDescent="0.25">
      <c r="A1134" s="1" t="s">
        <v>1145</v>
      </c>
      <c r="B1134" s="1" t="s">
        <v>8</v>
      </c>
      <c r="C1134" s="1" t="s">
        <v>1120</v>
      </c>
      <c r="D1134">
        <v>18175</v>
      </c>
      <c r="E1134">
        <f>100*Comuni[[#This Row],[Popolazione2011]]/$D$7916</f>
        <v>3.1712301118724487E-2</v>
      </c>
      <c r="F1134">
        <f>100*Comuni[[#This Row],[Popolazione2011]]/(SUMIFS($D$2:$D$7916,$B$2:$B$7916,"Piemonte"))</f>
        <v>0.41648372700116132</v>
      </c>
      <c r="G1134" t="b">
        <f>IF(Comuni[[#This Row],[Popolazione2011]]&gt;300000,"MAGGIORE")</f>
        <v>0</v>
      </c>
      <c r="H1134">
        <f>100*Comuni[[#This Row],[Popolazione2011]]/(SUMIFS($D$2:$D$7916,$B$2:$B$7916,"Piemonte"))</f>
        <v>0.41648372700116132</v>
      </c>
      <c r="I1134" s="1" t="str">
        <f>_xlfn.XLOOKUP(Comuni[[#This Row],[Regione]],Ripartizione_geografica[Regione],Ripartizione_geografica[Ripartizione geografica],,0)</f>
        <v>Nord-ovest</v>
      </c>
      <c r="J1134" s="1">
        <f>_xlfn.XLOOKUP(Comuni[[#This Row],[Regione]],Table_0[Regione],Table_0[Totale contagiati],,0)</f>
        <v>1792955</v>
      </c>
      <c r="K1134" s="1">
        <f>_xlfn.XLOOKUP(Comuni[[#This Row],[Regione]],Table_0[Regione],Table_0[Guariti],,0)</f>
        <v>1725727</v>
      </c>
      <c r="L1134" s="1">
        <f>_xlfn.XLOOKUP(Comuni[[#This Row],[Regione]],Table_0[Regione],Table_0[Deceduti],,0)</f>
        <v>13899</v>
      </c>
    </row>
    <row r="1135" spans="1:12" x14ac:dyDescent="0.25">
      <c r="A1135" s="1" t="s">
        <v>1146</v>
      </c>
      <c r="B1135" s="1" t="s">
        <v>8</v>
      </c>
      <c r="C1135" s="1" t="s">
        <v>1120</v>
      </c>
      <c r="D1135">
        <v>977</v>
      </c>
      <c r="E1135">
        <f>100*Comuni[[#This Row],[Popolazione2011]]/$D$7916</f>
        <v>1.7046997630257949E-3</v>
      </c>
      <c r="F1135">
        <f>100*Comuni[[#This Row],[Popolazione2011]]/(SUMIFS($D$2:$D$7916,$B$2:$B$7916,"Piemonte"))</f>
        <v>2.2388148626142208E-2</v>
      </c>
      <c r="G1135" t="b">
        <f>IF(Comuni[[#This Row],[Popolazione2011]]&gt;300000,"MAGGIORE")</f>
        <v>0</v>
      </c>
      <c r="H1135">
        <f>100*Comuni[[#This Row],[Popolazione2011]]/(SUMIFS($D$2:$D$7916,$B$2:$B$7916,"Piemonte"))</f>
        <v>2.2388148626142208E-2</v>
      </c>
      <c r="I1135" s="1" t="str">
        <f>_xlfn.XLOOKUP(Comuni[[#This Row],[Regione]],Ripartizione_geografica[Regione],Ripartizione_geografica[Ripartizione geografica],,0)</f>
        <v>Nord-ovest</v>
      </c>
      <c r="J1135" s="1">
        <f>_xlfn.XLOOKUP(Comuni[[#This Row],[Regione]],Table_0[Regione],Table_0[Totale contagiati],,0)</f>
        <v>1792955</v>
      </c>
      <c r="K1135" s="1">
        <f>_xlfn.XLOOKUP(Comuni[[#This Row],[Regione]],Table_0[Regione],Table_0[Guariti],,0)</f>
        <v>1725727</v>
      </c>
      <c r="L1135" s="1">
        <f>_xlfn.XLOOKUP(Comuni[[#This Row],[Regione]],Table_0[Regione],Table_0[Deceduti],,0)</f>
        <v>13899</v>
      </c>
    </row>
    <row r="1136" spans="1:12" x14ac:dyDescent="0.25">
      <c r="A1136" s="1" t="s">
        <v>1147</v>
      </c>
      <c r="B1136" s="1" t="s">
        <v>8</v>
      </c>
      <c r="C1136" s="1" t="s">
        <v>1120</v>
      </c>
      <c r="D1136">
        <v>442</v>
      </c>
      <c r="E1136">
        <f>100*Comuni[[#This Row],[Popolazione2011]]/$D$7916</f>
        <v>7.7121524591340976E-4</v>
      </c>
      <c r="F1136">
        <f>100*Comuni[[#This Row],[Popolazione2011]]/(SUMIFS($D$2:$D$7916,$B$2:$B$7916,"Piemonte"))</f>
        <v>1.0128517597497293E-2</v>
      </c>
      <c r="G1136" t="b">
        <f>IF(Comuni[[#This Row],[Popolazione2011]]&gt;300000,"MAGGIORE")</f>
        <v>0</v>
      </c>
      <c r="H1136">
        <f>100*Comuni[[#This Row],[Popolazione2011]]/(SUMIFS($D$2:$D$7916,$B$2:$B$7916,"Piemonte"))</f>
        <v>1.0128517597497293E-2</v>
      </c>
      <c r="I1136" s="1" t="str">
        <f>_xlfn.XLOOKUP(Comuni[[#This Row],[Regione]],Ripartizione_geografica[Regione],Ripartizione_geografica[Ripartizione geografica],,0)</f>
        <v>Nord-ovest</v>
      </c>
      <c r="J1136" s="1">
        <f>_xlfn.XLOOKUP(Comuni[[#This Row],[Regione]],Table_0[Regione],Table_0[Totale contagiati],,0)</f>
        <v>1792955</v>
      </c>
      <c r="K1136" s="1">
        <f>_xlfn.XLOOKUP(Comuni[[#This Row],[Regione]],Table_0[Regione],Table_0[Guariti],,0)</f>
        <v>1725727</v>
      </c>
      <c r="L1136" s="1">
        <f>_xlfn.XLOOKUP(Comuni[[#This Row],[Regione]],Table_0[Regione],Table_0[Deceduti],,0)</f>
        <v>13899</v>
      </c>
    </row>
    <row r="1137" spans="1:12" x14ac:dyDescent="0.25">
      <c r="A1137" s="1" t="s">
        <v>1148</v>
      </c>
      <c r="B1137" s="1" t="s">
        <v>8</v>
      </c>
      <c r="C1137" s="1" t="s">
        <v>1120</v>
      </c>
      <c r="D1137">
        <v>186</v>
      </c>
      <c r="E1137">
        <f>100*Comuni[[#This Row],[Popolazione2011]]/$D$7916</f>
        <v>3.2453854239795075E-4</v>
      </c>
      <c r="F1137">
        <f>100*Comuni[[#This Row],[Popolazione2011]]/(SUMIFS($D$2:$D$7916,$B$2:$B$7916,"Piemonte"))</f>
        <v>4.2622268622952413E-3</v>
      </c>
      <c r="G1137" t="b">
        <f>IF(Comuni[[#This Row],[Popolazione2011]]&gt;300000,"MAGGIORE")</f>
        <v>0</v>
      </c>
      <c r="H1137">
        <f>100*Comuni[[#This Row],[Popolazione2011]]/(SUMIFS($D$2:$D$7916,$B$2:$B$7916,"Piemonte"))</f>
        <v>4.2622268622952413E-3</v>
      </c>
      <c r="I1137" s="1" t="str">
        <f>_xlfn.XLOOKUP(Comuni[[#This Row],[Regione]],Ripartizione_geografica[Regione],Ripartizione_geografica[Ripartizione geografica],,0)</f>
        <v>Nord-ovest</v>
      </c>
      <c r="J1137" s="1">
        <f>_xlfn.XLOOKUP(Comuni[[#This Row],[Regione]],Table_0[Regione],Table_0[Totale contagiati],,0)</f>
        <v>1792955</v>
      </c>
      <c r="K1137" s="1">
        <f>_xlfn.XLOOKUP(Comuni[[#This Row],[Regione]],Table_0[Regione],Table_0[Guariti],,0)</f>
        <v>1725727</v>
      </c>
      <c r="L1137" s="1">
        <f>_xlfn.XLOOKUP(Comuni[[#This Row],[Regione]],Table_0[Regione],Table_0[Deceduti],,0)</f>
        <v>13899</v>
      </c>
    </row>
    <row r="1138" spans="1:12" x14ac:dyDescent="0.25">
      <c r="A1138" s="1" t="s">
        <v>1149</v>
      </c>
      <c r="B1138" s="1" t="s">
        <v>8</v>
      </c>
      <c r="C1138" s="1" t="s">
        <v>1120</v>
      </c>
      <c r="D1138">
        <v>2394</v>
      </c>
      <c r="E1138">
        <f>100*Comuni[[#This Row],[Popolazione2011]]/$D$7916</f>
        <v>4.1771251102187849E-3</v>
      </c>
      <c r="F1138">
        <f>100*Comuni[[#This Row],[Popolazione2011]]/(SUMIFS($D$2:$D$7916,$B$2:$B$7916,"Piemonte"))</f>
        <v>5.4858984453412946E-2</v>
      </c>
      <c r="G1138" t="b">
        <f>IF(Comuni[[#This Row],[Popolazione2011]]&gt;300000,"MAGGIORE")</f>
        <v>0</v>
      </c>
      <c r="H1138">
        <f>100*Comuni[[#This Row],[Popolazione2011]]/(SUMIFS($D$2:$D$7916,$B$2:$B$7916,"Piemonte"))</f>
        <v>5.4858984453412946E-2</v>
      </c>
      <c r="I1138" s="1" t="str">
        <f>_xlfn.XLOOKUP(Comuni[[#This Row],[Regione]],Ripartizione_geografica[Regione],Ripartizione_geografica[Ripartizione geografica],,0)</f>
        <v>Nord-ovest</v>
      </c>
      <c r="J1138" s="1">
        <f>_xlfn.XLOOKUP(Comuni[[#This Row],[Regione]],Table_0[Regione],Table_0[Totale contagiati],,0)</f>
        <v>1792955</v>
      </c>
      <c r="K1138" s="1">
        <f>_xlfn.XLOOKUP(Comuni[[#This Row],[Regione]],Table_0[Regione],Table_0[Guariti],,0)</f>
        <v>1725727</v>
      </c>
      <c r="L1138" s="1">
        <f>_xlfn.XLOOKUP(Comuni[[#This Row],[Regione]],Table_0[Regione],Table_0[Deceduti],,0)</f>
        <v>13899</v>
      </c>
    </row>
    <row r="1139" spans="1:12" x14ac:dyDescent="0.25">
      <c r="A1139" s="1" t="s">
        <v>1150</v>
      </c>
      <c r="B1139" s="1" t="s">
        <v>8</v>
      </c>
      <c r="C1139" s="1" t="s">
        <v>1120</v>
      </c>
      <c r="D1139">
        <v>943</v>
      </c>
      <c r="E1139">
        <f>100*Comuni[[#This Row],[Popolazione2011]]/$D$7916</f>
        <v>1.6453755133401481E-3</v>
      </c>
      <c r="F1139">
        <f>100*Comuni[[#This Row],[Popolazione2011]]/(SUMIFS($D$2:$D$7916,$B$2:$B$7916,"Piemonte"))</f>
        <v>2.1609031887873185E-2</v>
      </c>
      <c r="G1139" t="b">
        <f>IF(Comuni[[#This Row],[Popolazione2011]]&gt;300000,"MAGGIORE")</f>
        <v>0</v>
      </c>
      <c r="H1139">
        <f>100*Comuni[[#This Row],[Popolazione2011]]/(SUMIFS($D$2:$D$7916,$B$2:$B$7916,"Piemonte"))</f>
        <v>2.1609031887873185E-2</v>
      </c>
      <c r="I1139" s="1" t="str">
        <f>_xlfn.XLOOKUP(Comuni[[#This Row],[Regione]],Ripartizione_geografica[Regione],Ripartizione_geografica[Ripartizione geografica],,0)</f>
        <v>Nord-ovest</v>
      </c>
      <c r="J1139" s="1">
        <f>_xlfn.XLOOKUP(Comuni[[#This Row],[Regione]],Table_0[Regione],Table_0[Totale contagiati],,0)</f>
        <v>1792955</v>
      </c>
      <c r="K1139" s="1">
        <f>_xlfn.XLOOKUP(Comuni[[#This Row],[Regione]],Table_0[Regione],Table_0[Guariti],,0)</f>
        <v>1725727</v>
      </c>
      <c r="L1139" s="1">
        <f>_xlfn.XLOOKUP(Comuni[[#This Row],[Regione]],Table_0[Regione],Table_0[Deceduti],,0)</f>
        <v>13899</v>
      </c>
    </row>
    <row r="1140" spans="1:12" x14ac:dyDescent="0.25">
      <c r="A1140" s="1" t="s">
        <v>1151</v>
      </c>
      <c r="B1140" s="1" t="s">
        <v>8</v>
      </c>
      <c r="C1140" s="1" t="s">
        <v>1120</v>
      </c>
      <c r="D1140">
        <v>7751</v>
      </c>
      <c r="E1140">
        <f>100*Comuni[[#This Row],[Popolazione2011]]/$D$7916</f>
        <v>1.3524184097454388E-2</v>
      </c>
      <c r="F1140">
        <f>100*Comuni[[#This Row],[Popolazione2011]]/(SUMIFS($D$2:$D$7916,$B$2:$B$7916,"Piemonte"))</f>
        <v>0.17761570112715278</v>
      </c>
      <c r="G1140" t="b">
        <f>IF(Comuni[[#This Row],[Popolazione2011]]&gt;300000,"MAGGIORE")</f>
        <v>0</v>
      </c>
      <c r="H1140">
        <f>100*Comuni[[#This Row],[Popolazione2011]]/(SUMIFS($D$2:$D$7916,$B$2:$B$7916,"Piemonte"))</f>
        <v>0.17761570112715278</v>
      </c>
      <c r="I1140" s="1" t="str">
        <f>_xlfn.XLOOKUP(Comuni[[#This Row],[Regione]],Ripartizione_geografica[Regione],Ripartizione_geografica[Ripartizione geografica],,0)</f>
        <v>Nord-ovest</v>
      </c>
      <c r="J1140" s="1">
        <f>_xlfn.XLOOKUP(Comuni[[#This Row],[Regione]],Table_0[Regione],Table_0[Totale contagiati],,0)</f>
        <v>1792955</v>
      </c>
      <c r="K1140" s="1">
        <f>_xlfn.XLOOKUP(Comuni[[#This Row],[Regione]],Table_0[Regione],Table_0[Guariti],,0)</f>
        <v>1725727</v>
      </c>
      <c r="L1140" s="1">
        <f>_xlfn.XLOOKUP(Comuni[[#This Row],[Regione]],Table_0[Regione],Table_0[Deceduti],,0)</f>
        <v>13899</v>
      </c>
    </row>
    <row r="1141" spans="1:12" x14ac:dyDescent="0.25">
      <c r="A1141" s="1" t="s">
        <v>1152</v>
      </c>
      <c r="B1141" s="1" t="s">
        <v>8</v>
      </c>
      <c r="C1141" s="1" t="s">
        <v>1120</v>
      </c>
      <c r="D1141">
        <v>247</v>
      </c>
      <c r="E1141">
        <f>100*Comuni[[#This Row],[Popolazione2011]]/$D$7916</f>
        <v>4.3097322565749369E-4</v>
      </c>
      <c r="F1141">
        <f>100*Comuni[[#This Row],[Popolazione2011]]/(SUMIFS($D$2:$D$7916,$B$2:$B$7916,"Piemonte"))</f>
        <v>5.6600539515426051E-3</v>
      </c>
      <c r="G1141" t="b">
        <f>IF(Comuni[[#This Row],[Popolazione2011]]&gt;300000,"MAGGIORE")</f>
        <v>0</v>
      </c>
      <c r="H1141">
        <f>100*Comuni[[#This Row],[Popolazione2011]]/(SUMIFS($D$2:$D$7916,$B$2:$B$7916,"Piemonte"))</f>
        <v>5.6600539515426051E-3</v>
      </c>
      <c r="I1141" s="1" t="str">
        <f>_xlfn.XLOOKUP(Comuni[[#This Row],[Regione]],Ripartizione_geografica[Regione],Ripartizione_geografica[Ripartizione geografica],,0)</f>
        <v>Nord-ovest</v>
      </c>
      <c r="J1141" s="1">
        <f>_xlfn.XLOOKUP(Comuni[[#This Row],[Regione]],Table_0[Regione],Table_0[Totale contagiati],,0)</f>
        <v>1792955</v>
      </c>
      <c r="K1141" s="1">
        <f>_xlfn.XLOOKUP(Comuni[[#This Row],[Regione]],Table_0[Regione],Table_0[Guariti],,0)</f>
        <v>1725727</v>
      </c>
      <c r="L1141" s="1">
        <f>_xlfn.XLOOKUP(Comuni[[#This Row],[Regione]],Table_0[Regione],Table_0[Deceduti],,0)</f>
        <v>13899</v>
      </c>
    </row>
    <row r="1142" spans="1:12" x14ac:dyDescent="0.25">
      <c r="A1142" s="1" t="s">
        <v>1153</v>
      </c>
      <c r="B1142" s="1" t="s">
        <v>8</v>
      </c>
      <c r="C1142" s="1" t="s">
        <v>1120</v>
      </c>
      <c r="D1142">
        <v>107</v>
      </c>
      <c r="E1142">
        <f>100*Comuni[[#This Row],[Popolazione2011]]/$D$7916</f>
        <v>1.8669690342247702E-4</v>
      </c>
      <c r="F1142">
        <f>100*Comuni[[#This Row],[Popolazione2011]]/(SUMIFS($D$2:$D$7916,$B$2:$B$7916,"Piemonte"))</f>
        <v>2.451926205728983E-3</v>
      </c>
      <c r="G1142" t="b">
        <f>IF(Comuni[[#This Row],[Popolazione2011]]&gt;300000,"MAGGIORE")</f>
        <v>0</v>
      </c>
      <c r="H1142">
        <f>100*Comuni[[#This Row],[Popolazione2011]]/(SUMIFS($D$2:$D$7916,$B$2:$B$7916,"Piemonte"))</f>
        <v>2.451926205728983E-3</v>
      </c>
      <c r="I1142" s="1" t="str">
        <f>_xlfn.XLOOKUP(Comuni[[#This Row],[Regione]],Ripartizione_geografica[Regione],Ripartizione_geografica[Ripartizione geografica],,0)</f>
        <v>Nord-ovest</v>
      </c>
      <c r="J1142" s="1">
        <f>_xlfn.XLOOKUP(Comuni[[#This Row],[Regione]],Table_0[Regione],Table_0[Totale contagiati],,0)</f>
        <v>1792955</v>
      </c>
      <c r="K1142" s="1">
        <f>_xlfn.XLOOKUP(Comuni[[#This Row],[Regione]],Table_0[Regione],Table_0[Guariti],,0)</f>
        <v>1725727</v>
      </c>
      <c r="L1142" s="1">
        <f>_xlfn.XLOOKUP(Comuni[[#This Row],[Regione]],Table_0[Regione],Table_0[Deceduti],,0)</f>
        <v>13899</v>
      </c>
    </row>
    <row r="1143" spans="1:12" x14ac:dyDescent="0.25">
      <c r="A1143" s="1" t="s">
        <v>1154</v>
      </c>
      <c r="B1143" s="1" t="s">
        <v>8</v>
      </c>
      <c r="C1143" s="1" t="s">
        <v>1120</v>
      </c>
      <c r="D1143">
        <v>262</v>
      </c>
      <c r="E1143">
        <f>100*Comuni[[#This Row],[Popolazione2011]]/$D$7916</f>
        <v>4.5714568875410264E-4</v>
      </c>
      <c r="F1143">
        <f>100*Comuni[[#This Row],[Popolazione2011]]/(SUMIFS($D$2:$D$7916,$B$2:$B$7916,"Piemonte"))</f>
        <v>6.0037819243083509E-3</v>
      </c>
      <c r="G1143" t="b">
        <f>IF(Comuni[[#This Row],[Popolazione2011]]&gt;300000,"MAGGIORE")</f>
        <v>0</v>
      </c>
      <c r="H1143">
        <f>100*Comuni[[#This Row],[Popolazione2011]]/(SUMIFS($D$2:$D$7916,$B$2:$B$7916,"Piemonte"))</f>
        <v>6.0037819243083509E-3</v>
      </c>
      <c r="I1143" s="1" t="str">
        <f>_xlfn.XLOOKUP(Comuni[[#This Row],[Regione]],Ripartizione_geografica[Regione],Ripartizione_geografica[Ripartizione geografica],,0)</f>
        <v>Nord-ovest</v>
      </c>
      <c r="J1143" s="1">
        <f>_xlfn.XLOOKUP(Comuni[[#This Row],[Regione]],Table_0[Regione],Table_0[Totale contagiati],,0)</f>
        <v>1792955</v>
      </c>
      <c r="K1143" s="1">
        <f>_xlfn.XLOOKUP(Comuni[[#This Row],[Regione]],Table_0[Regione],Table_0[Guariti],,0)</f>
        <v>1725727</v>
      </c>
      <c r="L1143" s="1">
        <f>_xlfn.XLOOKUP(Comuni[[#This Row],[Regione]],Table_0[Regione],Table_0[Deceduti],,0)</f>
        <v>13899</v>
      </c>
    </row>
    <row r="1144" spans="1:12" x14ac:dyDescent="0.25">
      <c r="A1144" s="1" t="s">
        <v>1155</v>
      </c>
      <c r="B1144" s="1" t="s">
        <v>8</v>
      </c>
      <c r="C1144" s="1" t="s">
        <v>1120</v>
      </c>
      <c r="D1144">
        <v>601</v>
      </c>
      <c r="E1144">
        <f>100*Comuni[[#This Row],[Popolazione2011]]/$D$7916</f>
        <v>1.0486433547374644E-3</v>
      </c>
      <c r="F1144">
        <f>100*Comuni[[#This Row],[Popolazione2011]]/(SUMIFS($D$2:$D$7916,$B$2:$B$7916,"Piemonte"))</f>
        <v>1.3772034108814193E-2</v>
      </c>
      <c r="G1144" t="b">
        <f>IF(Comuni[[#This Row],[Popolazione2011]]&gt;300000,"MAGGIORE")</f>
        <v>0</v>
      </c>
      <c r="H1144">
        <f>100*Comuni[[#This Row],[Popolazione2011]]/(SUMIFS($D$2:$D$7916,$B$2:$B$7916,"Piemonte"))</f>
        <v>1.3772034108814193E-2</v>
      </c>
      <c r="I1144" s="1" t="str">
        <f>_xlfn.XLOOKUP(Comuni[[#This Row],[Regione]],Ripartizione_geografica[Regione],Ripartizione_geografica[Ripartizione geografica],,0)</f>
        <v>Nord-ovest</v>
      </c>
      <c r="J1144" s="1">
        <f>_xlfn.XLOOKUP(Comuni[[#This Row],[Regione]],Table_0[Regione],Table_0[Totale contagiati],,0)</f>
        <v>1792955</v>
      </c>
      <c r="K1144" s="1">
        <f>_xlfn.XLOOKUP(Comuni[[#This Row],[Regione]],Table_0[Regione],Table_0[Guariti],,0)</f>
        <v>1725727</v>
      </c>
      <c r="L1144" s="1">
        <f>_xlfn.XLOOKUP(Comuni[[#This Row],[Regione]],Table_0[Regione],Table_0[Deceduti],,0)</f>
        <v>13899</v>
      </c>
    </row>
    <row r="1145" spans="1:12" x14ac:dyDescent="0.25">
      <c r="A1145" s="1" t="s">
        <v>1156</v>
      </c>
      <c r="B1145" s="1" t="s">
        <v>8</v>
      </c>
      <c r="C1145" s="1" t="s">
        <v>1120</v>
      </c>
      <c r="D1145">
        <v>396</v>
      </c>
      <c r="E1145">
        <f>100*Comuni[[#This Row],[Popolazione2011]]/$D$7916</f>
        <v>6.9095302575047576E-4</v>
      </c>
      <c r="F1145">
        <f>100*Comuni[[#This Row],[Popolazione2011]]/(SUMIFS($D$2:$D$7916,$B$2:$B$7916,"Piemonte"))</f>
        <v>9.0744184810156742E-3</v>
      </c>
      <c r="G1145" t="b">
        <f>IF(Comuni[[#This Row],[Popolazione2011]]&gt;300000,"MAGGIORE")</f>
        <v>0</v>
      </c>
      <c r="H1145">
        <f>100*Comuni[[#This Row],[Popolazione2011]]/(SUMIFS($D$2:$D$7916,$B$2:$B$7916,"Piemonte"))</f>
        <v>9.0744184810156742E-3</v>
      </c>
      <c r="I1145" s="1" t="str">
        <f>_xlfn.XLOOKUP(Comuni[[#This Row],[Regione]],Ripartizione_geografica[Regione],Ripartizione_geografica[Ripartizione geografica],,0)</f>
        <v>Nord-ovest</v>
      </c>
      <c r="J1145" s="1">
        <f>_xlfn.XLOOKUP(Comuni[[#This Row],[Regione]],Table_0[Regione],Table_0[Totale contagiati],,0)</f>
        <v>1792955</v>
      </c>
      <c r="K1145" s="1">
        <f>_xlfn.XLOOKUP(Comuni[[#This Row],[Regione]],Table_0[Regione],Table_0[Guariti],,0)</f>
        <v>1725727</v>
      </c>
      <c r="L1145" s="1">
        <f>_xlfn.XLOOKUP(Comuni[[#This Row],[Regione]],Table_0[Regione],Table_0[Deceduti],,0)</f>
        <v>13899</v>
      </c>
    </row>
    <row r="1146" spans="1:12" x14ac:dyDescent="0.25">
      <c r="A1146" s="1" t="s">
        <v>1157</v>
      </c>
      <c r="B1146" s="1" t="s">
        <v>8</v>
      </c>
      <c r="C1146" s="1" t="s">
        <v>1120</v>
      </c>
      <c r="D1146">
        <v>1465</v>
      </c>
      <c r="E1146">
        <f>100*Comuni[[#This Row],[Popolazione2011]]/$D$7916</f>
        <v>2.5561772291021389E-3</v>
      </c>
      <c r="F1146">
        <f>100*Comuni[[#This Row],[Popolazione2011]]/(SUMIFS($D$2:$D$7916,$B$2:$B$7916,"Piemonte"))</f>
        <v>3.3570765340121121E-2</v>
      </c>
      <c r="G1146" t="b">
        <f>IF(Comuni[[#This Row],[Popolazione2011]]&gt;300000,"MAGGIORE")</f>
        <v>0</v>
      </c>
      <c r="H1146">
        <f>100*Comuni[[#This Row],[Popolazione2011]]/(SUMIFS($D$2:$D$7916,$B$2:$B$7916,"Piemonte"))</f>
        <v>3.3570765340121121E-2</v>
      </c>
      <c r="I1146" s="1" t="str">
        <f>_xlfn.XLOOKUP(Comuni[[#This Row],[Regione]],Ripartizione_geografica[Regione],Ripartizione_geografica[Ripartizione geografica],,0)</f>
        <v>Nord-ovest</v>
      </c>
      <c r="J1146" s="1">
        <f>_xlfn.XLOOKUP(Comuni[[#This Row],[Regione]],Table_0[Regione],Table_0[Totale contagiati],,0)</f>
        <v>1792955</v>
      </c>
      <c r="K1146" s="1">
        <f>_xlfn.XLOOKUP(Comuni[[#This Row],[Regione]],Table_0[Regione],Table_0[Guariti],,0)</f>
        <v>1725727</v>
      </c>
      <c r="L1146" s="1">
        <f>_xlfn.XLOOKUP(Comuni[[#This Row],[Regione]],Table_0[Regione],Table_0[Deceduti],,0)</f>
        <v>13899</v>
      </c>
    </row>
    <row r="1147" spans="1:12" x14ac:dyDescent="0.25">
      <c r="A1147" s="1" t="s">
        <v>1158</v>
      </c>
      <c r="B1147" s="1" t="s">
        <v>8</v>
      </c>
      <c r="C1147" s="1" t="s">
        <v>1120</v>
      </c>
      <c r="D1147">
        <v>1527</v>
      </c>
      <c r="E1147">
        <f>100*Comuni[[#This Row],[Popolazione2011]]/$D$7916</f>
        <v>2.6643567432347889E-3</v>
      </c>
      <c r="F1147">
        <f>100*Comuni[[#This Row],[Popolazione2011]]/(SUMIFS($D$2:$D$7916,$B$2:$B$7916,"Piemonte"))</f>
        <v>3.4991507627552869E-2</v>
      </c>
      <c r="G1147" t="b">
        <f>IF(Comuni[[#This Row],[Popolazione2011]]&gt;300000,"MAGGIORE")</f>
        <v>0</v>
      </c>
      <c r="H1147">
        <f>100*Comuni[[#This Row],[Popolazione2011]]/(SUMIFS($D$2:$D$7916,$B$2:$B$7916,"Piemonte"))</f>
        <v>3.4991507627552869E-2</v>
      </c>
      <c r="I1147" s="1" t="str">
        <f>_xlfn.XLOOKUP(Comuni[[#This Row],[Regione]],Ripartizione_geografica[Regione],Ripartizione_geografica[Ripartizione geografica],,0)</f>
        <v>Nord-ovest</v>
      </c>
      <c r="J1147" s="1">
        <f>_xlfn.XLOOKUP(Comuni[[#This Row],[Regione]],Table_0[Regione],Table_0[Totale contagiati],,0)</f>
        <v>1792955</v>
      </c>
      <c r="K1147" s="1">
        <f>_xlfn.XLOOKUP(Comuni[[#This Row],[Regione]],Table_0[Regione],Table_0[Guariti],,0)</f>
        <v>1725727</v>
      </c>
      <c r="L1147" s="1">
        <f>_xlfn.XLOOKUP(Comuni[[#This Row],[Regione]],Table_0[Regione],Table_0[Deceduti],,0)</f>
        <v>13899</v>
      </c>
    </row>
    <row r="1148" spans="1:12" x14ac:dyDescent="0.25">
      <c r="A1148" s="1" t="s">
        <v>1159</v>
      </c>
      <c r="B1148" s="1" t="s">
        <v>8</v>
      </c>
      <c r="C1148" s="1" t="s">
        <v>1120</v>
      </c>
      <c r="D1148">
        <v>137</v>
      </c>
      <c r="E1148">
        <f>100*Comuni[[#This Row],[Popolazione2011]]/$D$7916</f>
        <v>2.3904182961569488E-4</v>
      </c>
      <c r="F1148">
        <f>100*Comuni[[#This Row],[Popolazione2011]]/(SUMIFS($D$2:$D$7916,$B$2:$B$7916,"Piemonte"))</f>
        <v>3.1393821512604734E-3</v>
      </c>
      <c r="G1148" t="b">
        <f>IF(Comuni[[#This Row],[Popolazione2011]]&gt;300000,"MAGGIORE")</f>
        <v>0</v>
      </c>
      <c r="H1148">
        <f>100*Comuni[[#This Row],[Popolazione2011]]/(SUMIFS($D$2:$D$7916,$B$2:$B$7916,"Piemonte"))</f>
        <v>3.1393821512604734E-3</v>
      </c>
      <c r="I1148" s="1" t="str">
        <f>_xlfn.XLOOKUP(Comuni[[#This Row],[Regione]],Ripartizione_geografica[Regione],Ripartizione_geografica[Ripartizione geografica],,0)</f>
        <v>Nord-ovest</v>
      </c>
      <c r="J1148" s="1">
        <f>_xlfn.XLOOKUP(Comuni[[#This Row],[Regione]],Table_0[Regione],Table_0[Totale contagiati],,0)</f>
        <v>1792955</v>
      </c>
      <c r="K1148" s="1">
        <f>_xlfn.XLOOKUP(Comuni[[#This Row],[Regione]],Table_0[Regione],Table_0[Guariti],,0)</f>
        <v>1725727</v>
      </c>
      <c r="L1148" s="1">
        <f>_xlfn.XLOOKUP(Comuni[[#This Row],[Regione]],Table_0[Regione],Table_0[Deceduti],,0)</f>
        <v>13899</v>
      </c>
    </row>
    <row r="1149" spans="1:12" x14ac:dyDescent="0.25">
      <c r="A1149" s="1" t="s">
        <v>1160</v>
      </c>
      <c r="B1149" s="1" t="s">
        <v>8</v>
      </c>
      <c r="C1149" s="1" t="s">
        <v>1120</v>
      </c>
      <c r="D1149">
        <v>2196</v>
      </c>
      <c r="E1149">
        <f>100*Comuni[[#This Row],[Popolazione2011]]/$D$7916</f>
        <v>3.8316485973435475E-3</v>
      </c>
      <c r="F1149">
        <f>100*Comuni[[#This Row],[Popolazione2011]]/(SUMIFS($D$2:$D$7916,$B$2:$B$7916,"Piemonte"))</f>
        <v>5.0321775212905109E-2</v>
      </c>
      <c r="G1149" t="b">
        <f>IF(Comuni[[#This Row],[Popolazione2011]]&gt;300000,"MAGGIORE")</f>
        <v>0</v>
      </c>
      <c r="H1149">
        <f>100*Comuni[[#This Row],[Popolazione2011]]/(SUMIFS($D$2:$D$7916,$B$2:$B$7916,"Piemonte"))</f>
        <v>5.0321775212905109E-2</v>
      </c>
      <c r="I1149" s="1" t="str">
        <f>_xlfn.XLOOKUP(Comuni[[#This Row],[Regione]],Ripartizione_geografica[Regione],Ripartizione_geografica[Ripartizione geografica],,0)</f>
        <v>Nord-ovest</v>
      </c>
      <c r="J1149" s="1">
        <f>_xlfn.XLOOKUP(Comuni[[#This Row],[Regione]],Table_0[Regione],Table_0[Totale contagiati],,0)</f>
        <v>1792955</v>
      </c>
      <c r="K1149" s="1">
        <f>_xlfn.XLOOKUP(Comuni[[#This Row],[Regione]],Table_0[Regione],Table_0[Guariti],,0)</f>
        <v>1725727</v>
      </c>
      <c r="L1149" s="1">
        <f>_xlfn.XLOOKUP(Comuni[[#This Row],[Regione]],Table_0[Regione],Table_0[Deceduti],,0)</f>
        <v>13899</v>
      </c>
    </row>
    <row r="1150" spans="1:12" x14ac:dyDescent="0.25">
      <c r="A1150" s="1" t="s">
        <v>1161</v>
      </c>
      <c r="B1150" s="1" t="s">
        <v>8</v>
      </c>
      <c r="C1150" s="1" t="s">
        <v>1120</v>
      </c>
      <c r="D1150">
        <v>414</v>
      </c>
      <c r="E1150">
        <f>100*Comuni[[#This Row],[Popolazione2011]]/$D$7916</f>
        <v>7.2235998146640652E-4</v>
      </c>
      <c r="F1150">
        <f>100*Comuni[[#This Row],[Popolazione2011]]/(SUMIFS($D$2:$D$7916,$B$2:$B$7916,"Piemonte"))</f>
        <v>9.4868920483345692E-3</v>
      </c>
      <c r="G1150" t="b">
        <f>IF(Comuni[[#This Row],[Popolazione2011]]&gt;300000,"MAGGIORE")</f>
        <v>0</v>
      </c>
      <c r="H1150">
        <f>100*Comuni[[#This Row],[Popolazione2011]]/(SUMIFS($D$2:$D$7916,$B$2:$B$7916,"Piemonte"))</f>
        <v>9.4868920483345692E-3</v>
      </c>
      <c r="I1150" s="1" t="str">
        <f>_xlfn.XLOOKUP(Comuni[[#This Row],[Regione]],Ripartizione_geografica[Regione],Ripartizione_geografica[Ripartizione geografica],,0)</f>
        <v>Nord-ovest</v>
      </c>
      <c r="J1150" s="1">
        <f>_xlfn.XLOOKUP(Comuni[[#This Row],[Regione]],Table_0[Regione],Table_0[Totale contagiati],,0)</f>
        <v>1792955</v>
      </c>
      <c r="K1150" s="1">
        <f>_xlfn.XLOOKUP(Comuni[[#This Row],[Regione]],Table_0[Regione],Table_0[Guariti],,0)</f>
        <v>1725727</v>
      </c>
      <c r="L1150" s="1">
        <f>_xlfn.XLOOKUP(Comuni[[#This Row],[Regione]],Table_0[Regione],Table_0[Deceduti],,0)</f>
        <v>13899</v>
      </c>
    </row>
    <row r="1151" spans="1:12" x14ac:dyDescent="0.25">
      <c r="A1151" s="1" t="s">
        <v>1162</v>
      </c>
      <c r="B1151" s="1" t="s">
        <v>8</v>
      </c>
      <c r="C1151" s="1" t="s">
        <v>1120</v>
      </c>
      <c r="D1151">
        <v>1255</v>
      </c>
      <c r="E1151">
        <f>100*Comuni[[#This Row],[Popolazione2011]]/$D$7916</f>
        <v>2.189762745749614E-3</v>
      </c>
      <c r="F1151">
        <f>100*Comuni[[#This Row],[Popolazione2011]]/(SUMIFS($D$2:$D$7916,$B$2:$B$7916,"Piemonte"))</f>
        <v>2.8758573721400688E-2</v>
      </c>
      <c r="G1151" t="b">
        <f>IF(Comuni[[#This Row],[Popolazione2011]]&gt;300000,"MAGGIORE")</f>
        <v>0</v>
      </c>
      <c r="H1151">
        <f>100*Comuni[[#This Row],[Popolazione2011]]/(SUMIFS($D$2:$D$7916,$B$2:$B$7916,"Piemonte"))</f>
        <v>2.8758573721400688E-2</v>
      </c>
      <c r="I1151" s="1" t="str">
        <f>_xlfn.XLOOKUP(Comuni[[#This Row],[Regione]],Ripartizione_geografica[Regione],Ripartizione_geografica[Ripartizione geografica],,0)</f>
        <v>Nord-ovest</v>
      </c>
      <c r="J1151" s="1">
        <f>_xlfn.XLOOKUP(Comuni[[#This Row],[Regione]],Table_0[Regione],Table_0[Totale contagiati],,0)</f>
        <v>1792955</v>
      </c>
      <c r="K1151" s="1">
        <f>_xlfn.XLOOKUP(Comuni[[#This Row],[Regione]],Table_0[Regione],Table_0[Guariti],,0)</f>
        <v>1725727</v>
      </c>
      <c r="L1151" s="1">
        <f>_xlfn.XLOOKUP(Comuni[[#This Row],[Regione]],Table_0[Regione],Table_0[Deceduti],,0)</f>
        <v>13899</v>
      </c>
    </row>
    <row r="1152" spans="1:12" x14ac:dyDescent="0.25">
      <c r="A1152" s="1" t="s">
        <v>1163</v>
      </c>
      <c r="B1152" s="1" t="s">
        <v>8</v>
      </c>
      <c r="C1152" s="1" t="s">
        <v>1120</v>
      </c>
      <c r="D1152">
        <v>414</v>
      </c>
      <c r="E1152">
        <f>100*Comuni[[#This Row],[Popolazione2011]]/$D$7916</f>
        <v>7.2235998146640652E-4</v>
      </c>
      <c r="F1152">
        <f>100*Comuni[[#This Row],[Popolazione2011]]/(SUMIFS($D$2:$D$7916,$B$2:$B$7916,"Piemonte"))</f>
        <v>9.4868920483345692E-3</v>
      </c>
      <c r="G1152" t="b">
        <f>IF(Comuni[[#This Row],[Popolazione2011]]&gt;300000,"MAGGIORE")</f>
        <v>0</v>
      </c>
      <c r="H1152">
        <f>100*Comuni[[#This Row],[Popolazione2011]]/(SUMIFS($D$2:$D$7916,$B$2:$B$7916,"Piemonte"))</f>
        <v>9.4868920483345692E-3</v>
      </c>
      <c r="I1152" s="1" t="str">
        <f>_xlfn.XLOOKUP(Comuni[[#This Row],[Regione]],Ripartizione_geografica[Regione],Ripartizione_geografica[Ripartizione geografica],,0)</f>
        <v>Nord-ovest</v>
      </c>
      <c r="J1152" s="1">
        <f>_xlfn.XLOOKUP(Comuni[[#This Row],[Regione]],Table_0[Regione],Table_0[Totale contagiati],,0)</f>
        <v>1792955</v>
      </c>
      <c r="K1152" s="1">
        <f>_xlfn.XLOOKUP(Comuni[[#This Row],[Regione]],Table_0[Regione],Table_0[Guariti],,0)</f>
        <v>1725727</v>
      </c>
      <c r="L1152" s="1">
        <f>_xlfn.XLOOKUP(Comuni[[#This Row],[Regione]],Table_0[Regione],Table_0[Deceduti],,0)</f>
        <v>13899</v>
      </c>
    </row>
    <row r="1153" spans="1:12" x14ac:dyDescent="0.25">
      <c r="A1153" s="1" t="s">
        <v>1164</v>
      </c>
      <c r="B1153" s="1" t="s">
        <v>8</v>
      </c>
      <c r="C1153" s="1" t="s">
        <v>1120</v>
      </c>
      <c r="D1153">
        <v>878</v>
      </c>
      <c r="E1153">
        <f>100*Comuni[[#This Row],[Popolazione2011]]/$D$7916</f>
        <v>1.531961506588176E-3</v>
      </c>
      <c r="F1153">
        <f>100*Comuni[[#This Row],[Popolazione2011]]/(SUMIFS($D$2:$D$7916,$B$2:$B$7916,"Piemonte"))</f>
        <v>2.0119544005888289E-2</v>
      </c>
      <c r="G1153" t="b">
        <f>IF(Comuni[[#This Row],[Popolazione2011]]&gt;300000,"MAGGIORE")</f>
        <v>0</v>
      </c>
      <c r="H1153">
        <f>100*Comuni[[#This Row],[Popolazione2011]]/(SUMIFS($D$2:$D$7916,$B$2:$B$7916,"Piemonte"))</f>
        <v>2.0119544005888289E-2</v>
      </c>
      <c r="I1153" s="1" t="str">
        <f>_xlfn.XLOOKUP(Comuni[[#This Row],[Regione]],Ripartizione_geografica[Regione],Ripartizione_geografica[Ripartizione geografica],,0)</f>
        <v>Nord-ovest</v>
      </c>
      <c r="J1153" s="1">
        <f>_xlfn.XLOOKUP(Comuni[[#This Row],[Regione]],Table_0[Regione],Table_0[Totale contagiati],,0)</f>
        <v>1792955</v>
      </c>
      <c r="K1153" s="1">
        <f>_xlfn.XLOOKUP(Comuni[[#This Row],[Regione]],Table_0[Regione],Table_0[Guariti],,0)</f>
        <v>1725727</v>
      </c>
      <c r="L1153" s="1">
        <f>_xlfn.XLOOKUP(Comuni[[#This Row],[Regione]],Table_0[Regione],Table_0[Deceduti],,0)</f>
        <v>13899</v>
      </c>
    </row>
    <row r="1154" spans="1:12" x14ac:dyDescent="0.25">
      <c r="A1154" s="1" t="s">
        <v>1165</v>
      </c>
      <c r="B1154" s="1" t="s">
        <v>8</v>
      </c>
      <c r="C1154" s="1" t="s">
        <v>1120</v>
      </c>
      <c r="D1154">
        <v>881</v>
      </c>
      <c r="E1154">
        <f>100*Comuni[[#This Row],[Popolazione2011]]/$D$7916</f>
        <v>1.5371959992074979E-3</v>
      </c>
      <c r="F1154">
        <f>100*Comuni[[#This Row],[Popolazione2011]]/(SUMIFS($D$2:$D$7916,$B$2:$B$7916,"Piemonte"))</f>
        <v>2.0188289600441438E-2</v>
      </c>
      <c r="G1154" t="b">
        <f>IF(Comuni[[#This Row],[Popolazione2011]]&gt;300000,"MAGGIORE")</f>
        <v>0</v>
      </c>
      <c r="H1154">
        <f>100*Comuni[[#This Row],[Popolazione2011]]/(SUMIFS($D$2:$D$7916,$B$2:$B$7916,"Piemonte"))</f>
        <v>2.0188289600441438E-2</v>
      </c>
      <c r="I1154" s="1" t="str">
        <f>_xlfn.XLOOKUP(Comuni[[#This Row],[Regione]],Ripartizione_geografica[Regione],Ripartizione_geografica[Ripartizione geografica],,0)</f>
        <v>Nord-ovest</v>
      </c>
      <c r="J1154" s="1">
        <f>_xlfn.XLOOKUP(Comuni[[#This Row],[Regione]],Table_0[Regione],Table_0[Totale contagiati],,0)</f>
        <v>1792955</v>
      </c>
      <c r="K1154" s="1">
        <f>_xlfn.XLOOKUP(Comuni[[#This Row],[Regione]],Table_0[Regione],Table_0[Guariti],,0)</f>
        <v>1725727</v>
      </c>
      <c r="L1154" s="1">
        <f>_xlfn.XLOOKUP(Comuni[[#This Row],[Regione]],Table_0[Regione],Table_0[Deceduti],,0)</f>
        <v>13899</v>
      </c>
    </row>
    <row r="1155" spans="1:12" x14ac:dyDescent="0.25">
      <c r="A1155" s="1" t="s">
        <v>1166</v>
      </c>
      <c r="B1155" s="1" t="s">
        <v>8</v>
      </c>
      <c r="C1155" s="1" t="s">
        <v>1120</v>
      </c>
      <c r="D1155">
        <v>15744</v>
      </c>
      <c r="E1155">
        <f>100*Comuni[[#This Row],[Popolazione2011]]/$D$7916</f>
        <v>2.7470617266200734E-2</v>
      </c>
      <c r="F1155">
        <f>100*Comuni[[#This Row],[Popolazione2011]]/(SUMIFS($D$2:$D$7916,$B$2:$B$7916,"Piemonte"))</f>
        <v>0.36077688021492621</v>
      </c>
      <c r="G1155" t="b">
        <f>IF(Comuni[[#This Row],[Popolazione2011]]&gt;300000,"MAGGIORE")</f>
        <v>0</v>
      </c>
      <c r="H1155">
        <f>100*Comuni[[#This Row],[Popolazione2011]]/(SUMIFS($D$2:$D$7916,$B$2:$B$7916,"Piemonte"))</f>
        <v>0.36077688021492621</v>
      </c>
      <c r="I1155" s="1" t="str">
        <f>_xlfn.XLOOKUP(Comuni[[#This Row],[Regione]],Ripartizione_geografica[Regione],Ripartizione_geografica[Ripartizione geografica],,0)</f>
        <v>Nord-ovest</v>
      </c>
      <c r="J1155" s="1">
        <f>_xlfn.XLOOKUP(Comuni[[#This Row],[Regione]],Table_0[Regione],Table_0[Totale contagiati],,0)</f>
        <v>1792955</v>
      </c>
      <c r="K1155" s="1">
        <f>_xlfn.XLOOKUP(Comuni[[#This Row],[Regione]],Table_0[Regione],Table_0[Guariti],,0)</f>
        <v>1725727</v>
      </c>
      <c r="L1155" s="1">
        <f>_xlfn.XLOOKUP(Comuni[[#This Row],[Regione]],Table_0[Regione],Table_0[Deceduti],,0)</f>
        <v>13899</v>
      </c>
    </row>
    <row r="1156" spans="1:12" x14ac:dyDescent="0.25">
      <c r="A1156" s="1" t="s">
        <v>1167</v>
      </c>
      <c r="B1156" s="1" t="s">
        <v>8</v>
      </c>
      <c r="C1156" s="1" t="s">
        <v>1120</v>
      </c>
      <c r="D1156">
        <v>3407</v>
      </c>
      <c r="E1156">
        <f>100*Comuni[[#This Row],[Popolazione2011]]/$D$7916</f>
        <v>5.9446387846764414E-3</v>
      </c>
      <c r="F1156">
        <f>100*Comuni[[#This Row],[Popolazione2011]]/(SUMIFS($D$2:$D$7916,$B$2:$B$7916,"Piemonte"))</f>
        <v>7.8072080214192943E-2</v>
      </c>
      <c r="G1156" t="b">
        <f>IF(Comuni[[#This Row],[Popolazione2011]]&gt;300000,"MAGGIORE")</f>
        <v>0</v>
      </c>
      <c r="H1156">
        <f>100*Comuni[[#This Row],[Popolazione2011]]/(SUMIFS($D$2:$D$7916,$B$2:$B$7916,"Piemonte"))</f>
        <v>7.8072080214192943E-2</v>
      </c>
      <c r="I1156" s="1" t="str">
        <f>_xlfn.XLOOKUP(Comuni[[#This Row],[Regione]],Ripartizione_geografica[Regione],Ripartizione_geografica[Ripartizione geografica],,0)</f>
        <v>Nord-ovest</v>
      </c>
      <c r="J1156" s="1">
        <f>_xlfn.XLOOKUP(Comuni[[#This Row],[Regione]],Table_0[Regione],Table_0[Totale contagiati],,0)</f>
        <v>1792955</v>
      </c>
      <c r="K1156" s="1">
        <f>_xlfn.XLOOKUP(Comuni[[#This Row],[Regione]],Table_0[Regione],Table_0[Guariti],,0)</f>
        <v>1725727</v>
      </c>
      <c r="L1156" s="1">
        <f>_xlfn.XLOOKUP(Comuni[[#This Row],[Regione]],Table_0[Regione],Table_0[Deceduti],,0)</f>
        <v>13899</v>
      </c>
    </row>
    <row r="1157" spans="1:12" x14ac:dyDescent="0.25">
      <c r="A1157" s="1" t="s">
        <v>1168</v>
      </c>
      <c r="B1157" s="1" t="s">
        <v>8</v>
      </c>
      <c r="C1157" s="1" t="s">
        <v>1120</v>
      </c>
      <c r="D1157">
        <v>1176</v>
      </c>
      <c r="E1157">
        <f>100*Comuni[[#This Row],[Popolazione2011]]/$D$7916</f>
        <v>2.0519211067741403E-3</v>
      </c>
      <c r="F1157">
        <f>100*Comuni[[#This Row],[Popolazione2011]]/(SUMIFS($D$2:$D$7916,$B$2:$B$7916,"Piemonte"))</f>
        <v>2.6948273064834428E-2</v>
      </c>
      <c r="G1157" t="b">
        <f>IF(Comuni[[#This Row],[Popolazione2011]]&gt;300000,"MAGGIORE")</f>
        <v>0</v>
      </c>
      <c r="H1157">
        <f>100*Comuni[[#This Row],[Popolazione2011]]/(SUMIFS($D$2:$D$7916,$B$2:$B$7916,"Piemonte"))</f>
        <v>2.6948273064834428E-2</v>
      </c>
      <c r="I1157" s="1" t="str">
        <f>_xlfn.XLOOKUP(Comuni[[#This Row],[Regione]],Ripartizione_geografica[Regione],Ripartizione_geografica[Ripartizione geografica],,0)</f>
        <v>Nord-ovest</v>
      </c>
      <c r="J1157" s="1">
        <f>_xlfn.XLOOKUP(Comuni[[#This Row],[Regione]],Table_0[Regione],Table_0[Totale contagiati],,0)</f>
        <v>1792955</v>
      </c>
      <c r="K1157" s="1">
        <f>_xlfn.XLOOKUP(Comuni[[#This Row],[Regione]],Table_0[Regione],Table_0[Guariti],,0)</f>
        <v>1725727</v>
      </c>
      <c r="L1157" s="1">
        <f>_xlfn.XLOOKUP(Comuni[[#This Row],[Regione]],Table_0[Regione],Table_0[Deceduti],,0)</f>
        <v>13899</v>
      </c>
    </row>
    <row r="1158" spans="1:12" x14ac:dyDescent="0.25">
      <c r="A1158" s="1" t="s">
        <v>1169</v>
      </c>
      <c r="B1158" s="1" t="s">
        <v>8</v>
      </c>
      <c r="C1158" s="1" t="s">
        <v>1120</v>
      </c>
      <c r="D1158">
        <v>1559</v>
      </c>
      <c r="E1158">
        <f>100*Comuni[[#This Row],[Popolazione2011]]/$D$7916</f>
        <v>2.7201913311742216E-3</v>
      </c>
      <c r="F1158">
        <f>100*Comuni[[#This Row],[Popolazione2011]]/(SUMIFS($D$2:$D$7916,$B$2:$B$7916,"Piemonte"))</f>
        <v>3.5724793969453127E-2</v>
      </c>
      <c r="G1158" t="b">
        <f>IF(Comuni[[#This Row],[Popolazione2011]]&gt;300000,"MAGGIORE")</f>
        <v>0</v>
      </c>
      <c r="H1158">
        <f>100*Comuni[[#This Row],[Popolazione2011]]/(SUMIFS($D$2:$D$7916,$B$2:$B$7916,"Piemonte"))</f>
        <v>3.5724793969453127E-2</v>
      </c>
      <c r="I1158" s="1" t="str">
        <f>_xlfn.XLOOKUP(Comuni[[#This Row],[Regione]],Ripartizione_geografica[Regione],Ripartizione_geografica[Ripartizione geografica],,0)</f>
        <v>Nord-ovest</v>
      </c>
      <c r="J1158" s="1">
        <f>_xlfn.XLOOKUP(Comuni[[#This Row],[Regione]],Table_0[Regione],Table_0[Totale contagiati],,0)</f>
        <v>1792955</v>
      </c>
      <c r="K1158" s="1">
        <f>_xlfn.XLOOKUP(Comuni[[#This Row],[Regione]],Table_0[Regione],Table_0[Guariti],,0)</f>
        <v>1725727</v>
      </c>
      <c r="L1158" s="1">
        <f>_xlfn.XLOOKUP(Comuni[[#This Row],[Regione]],Table_0[Regione],Table_0[Deceduti],,0)</f>
        <v>13899</v>
      </c>
    </row>
    <row r="1159" spans="1:12" x14ac:dyDescent="0.25">
      <c r="A1159" s="1" t="s">
        <v>1170</v>
      </c>
      <c r="B1159" s="1" t="s">
        <v>8</v>
      </c>
      <c r="C1159" s="1" t="s">
        <v>1120</v>
      </c>
      <c r="D1159">
        <v>2644</v>
      </c>
      <c r="E1159">
        <f>100*Comuni[[#This Row],[Popolazione2011]]/$D$7916</f>
        <v>4.6133328284956006E-3</v>
      </c>
      <c r="F1159">
        <f>100*Comuni[[#This Row],[Popolazione2011]]/(SUMIFS($D$2:$D$7916,$B$2:$B$7916,"Piemonte"))</f>
        <v>6.0587783999508697E-2</v>
      </c>
      <c r="G1159" t="b">
        <f>IF(Comuni[[#This Row],[Popolazione2011]]&gt;300000,"MAGGIORE")</f>
        <v>0</v>
      </c>
      <c r="H1159">
        <f>100*Comuni[[#This Row],[Popolazione2011]]/(SUMIFS($D$2:$D$7916,$B$2:$B$7916,"Piemonte"))</f>
        <v>6.0587783999508697E-2</v>
      </c>
      <c r="I1159" s="1" t="str">
        <f>_xlfn.XLOOKUP(Comuni[[#This Row],[Regione]],Ripartizione_geografica[Regione],Ripartizione_geografica[Ripartizione geografica],,0)</f>
        <v>Nord-ovest</v>
      </c>
      <c r="J1159" s="1">
        <f>_xlfn.XLOOKUP(Comuni[[#This Row],[Regione]],Table_0[Regione],Table_0[Totale contagiati],,0)</f>
        <v>1792955</v>
      </c>
      <c r="K1159" s="1">
        <f>_xlfn.XLOOKUP(Comuni[[#This Row],[Regione]],Table_0[Regione],Table_0[Guariti],,0)</f>
        <v>1725727</v>
      </c>
      <c r="L1159" s="1">
        <f>_xlfn.XLOOKUP(Comuni[[#This Row],[Regione]],Table_0[Regione],Table_0[Deceduti],,0)</f>
        <v>13899</v>
      </c>
    </row>
    <row r="1160" spans="1:12" x14ac:dyDescent="0.25">
      <c r="A1160" s="1" t="s">
        <v>1171</v>
      </c>
      <c r="B1160" s="1" t="s">
        <v>8</v>
      </c>
      <c r="C1160" s="1" t="s">
        <v>1120</v>
      </c>
      <c r="D1160">
        <v>746</v>
      </c>
      <c r="E1160">
        <f>100*Comuni[[#This Row],[Popolazione2011]]/$D$7916</f>
        <v>1.3016438313380174E-3</v>
      </c>
      <c r="F1160">
        <f>100*Comuni[[#This Row],[Popolazione2011]]/(SUMIFS($D$2:$D$7916,$B$2:$B$7916,"Piemonte"))</f>
        <v>1.709473784554973E-2</v>
      </c>
      <c r="G1160" t="b">
        <f>IF(Comuni[[#This Row],[Popolazione2011]]&gt;300000,"MAGGIORE")</f>
        <v>0</v>
      </c>
      <c r="H1160">
        <f>100*Comuni[[#This Row],[Popolazione2011]]/(SUMIFS($D$2:$D$7916,$B$2:$B$7916,"Piemonte"))</f>
        <v>1.709473784554973E-2</v>
      </c>
      <c r="I1160" s="1" t="str">
        <f>_xlfn.XLOOKUP(Comuni[[#This Row],[Regione]],Ripartizione_geografica[Regione],Ripartizione_geografica[Ripartizione geografica],,0)</f>
        <v>Nord-ovest</v>
      </c>
      <c r="J1160" s="1">
        <f>_xlfn.XLOOKUP(Comuni[[#This Row],[Regione]],Table_0[Regione],Table_0[Totale contagiati],,0)</f>
        <v>1792955</v>
      </c>
      <c r="K1160" s="1">
        <f>_xlfn.XLOOKUP(Comuni[[#This Row],[Regione]],Table_0[Regione],Table_0[Guariti],,0)</f>
        <v>1725727</v>
      </c>
      <c r="L1160" s="1">
        <f>_xlfn.XLOOKUP(Comuni[[#This Row],[Regione]],Table_0[Regione],Table_0[Deceduti],,0)</f>
        <v>13899</v>
      </c>
    </row>
    <row r="1161" spans="1:12" x14ac:dyDescent="0.25">
      <c r="A1161" s="1" t="s">
        <v>1172</v>
      </c>
      <c r="B1161" s="1" t="s">
        <v>8</v>
      </c>
      <c r="C1161" s="1" t="s">
        <v>1120</v>
      </c>
      <c r="D1161">
        <v>577</v>
      </c>
      <c r="E1161">
        <f>100*Comuni[[#This Row],[Popolazione2011]]/$D$7916</f>
        <v>1.0067674137828901E-3</v>
      </c>
      <c r="F1161">
        <f>100*Comuni[[#This Row],[Popolazione2011]]/(SUMIFS($D$2:$D$7916,$B$2:$B$7916,"Piemonte"))</f>
        <v>1.3222069352389001E-2</v>
      </c>
      <c r="G1161" t="b">
        <f>IF(Comuni[[#This Row],[Popolazione2011]]&gt;300000,"MAGGIORE")</f>
        <v>0</v>
      </c>
      <c r="H1161">
        <f>100*Comuni[[#This Row],[Popolazione2011]]/(SUMIFS($D$2:$D$7916,$B$2:$B$7916,"Piemonte"))</f>
        <v>1.3222069352389001E-2</v>
      </c>
      <c r="I1161" s="1" t="str">
        <f>_xlfn.XLOOKUP(Comuni[[#This Row],[Regione]],Ripartizione_geografica[Regione],Ripartizione_geografica[Ripartizione geografica],,0)</f>
        <v>Nord-ovest</v>
      </c>
      <c r="J1161" s="1">
        <f>_xlfn.XLOOKUP(Comuni[[#This Row],[Regione]],Table_0[Regione],Table_0[Totale contagiati],,0)</f>
        <v>1792955</v>
      </c>
      <c r="K1161" s="1">
        <f>_xlfn.XLOOKUP(Comuni[[#This Row],[Regione]],Table_0[Regione],Table_0[Guariti],,0)</f>
        <v>1725727</v>
      </c>
      <c r="L1161" s="1">
        <f>_xlfn.XLOOKUP(Comuni[[#This Row],[Regione]],Table_0[Regione],Table_0[Deceduti],,0)</f>
        <v>13899</v>
      </c>
    </row>
    <row r="1162" spans="1:12" x14ac:dyDescent="0.25">
      <c r="A1162" s="1" t="s">
        <v>1173</v>
      </c>
      <c r="B1162" s="1" t="s">
        <v>8</v>
      </c>
      <c r="C1162" s="1" t="s">
        <v>1120</v>
      </c>
      <c r="D1162">
        <v>2034</v>
      </c>
      <c r="E1162">
        <f>100*Comuni[[#This Row],[Popolazione2011]]/$D$7916</f>
        <v>3.5489859959001711E-3</v>
      </c>
      <c r="F1162">
        <f>100*Comuni[[#This Row],[Popolazione2011]]/(SUMIFS($D$2:$D$7916,$B$2:$B$7916,"Piemonte"))</f>
        <v>4.660951310703506E-2</v>
      </c>
      <c r="G1162" t="b">
        <f>IF(Comuni[[#This Row],[Popolazione2011]]&gt;300000,"MAGGIORE")</f>
        <v>0</v>
      </c>
      <c r="H1162">
        <f>100*Comuni[[#This Row],[Popolazione2011]]/(SUMIFS($D$2:$D$7916,$B$2:$B$7916,"Piemonte"))</f>
        <v>4.660951310703506E-2</v>
      </c>
      <c r="I1162" s="1" t="str">
        <f>_xlfn.XLOOKUP(Comuni[[#This Row],[Regione]],Ripartizione_geografica[Regione],Ripartizione_geografica[Ripartizione geografica],,0)</f>
        <v>Nord-ovest</v>
      </c>
      <c r="J1162" s="1">
        <f>_xlfn.XLOOKUP(Comuni[[#This Row],[Regione]],Table_0[Regione],Table_0[Totale contagiati],,0)</f>
        <v>1792955</v>
      </c>
      <c r="K1162" s="1">
        <f>_xlfn.XLOOKUP(Comuni[[#This Row],[Regione]],Table_0[Regione],Table_0[Guariti],,0)</f>
        <v>1725727</v>
      </c>
      <c r="L1162" s="1">
        <f>_xlfn.XLOOKUP(Comuni[[#This Row],[Regione]],Table_0[Regione],Table_0[Deceduti],,0)</f>
        <v>13899</v>
      </c>
    </row>
    <row r="1163" spans="1:12" x14ac:dyDescent="0.25">
      <c r="A1163" s="1" t="s">
        <v>1174</v>
      </c>
      <c r="B1163" s="1" t="s">
        <v>8</v>
      </c>
      <c r="C1163" s="1" t="s">
        <v>1120</v>
      </c>
      <c r="D1163">
        <v>289</v>
      </c>
      <c r="E1163">
        <f>100*Comuni[[#This Row],[Popolazione2011]]/$D$7916</f>
        <v>5.0425612232799877E-4</v>
      </c>
      <c r="F1163">
        <f>100*Comuni[[#This Row],[Popolazione2011]]/(SUMIFS($D$2:$D$7916,$B$2:$B$7916,"Piemonte"))</f>
        <v>6.6224922752866917E-3</v>
      </c>
      <c r="G1163" t="b">
        <f>IF(Comuni[[#This Row],[Popolazione2011]]&gt;300000,"MAGGIORE")</f>
        <v>0</v>
      </c>
      <c r="H1163">
        <f>100*Comuni[[#This Row],[Popolazione2011]]/(SUMIFS($D$2:$D$7916,$B$2:$B$7916,"Piemonte"))</f>
        <v>6.6224922752866917E-3</v>
      </c>
      <c r="I1163" s="1" t="str">
        <f>_xlfn.XLOOKUP(Comuni[[#This Row],[Regione]],Ripartizione_geografica[Regione],Ripartizione_geografica[Ripartizione geografica],,0)</f>
        <v>Nord-ovest</v>
      </c>
      <c r="J1163" s="1">
        <f>_xlfn.XLOOKUP(Comuni[[#This Row],[Regione]],Table_0[Regione],Table_0[Totale contagiati],,0)</f>
        <v>1792955</v>
      </c>
      <c r="K1163" s="1">
        <f>_xlfn.XLOOKUP(Comuni[[#This Row],[Regione]],Table_0[Regione],Table_0[Guariti],,0)</f>
        <v>1725727</v>
      </c>
      <c r="L1163" s="1">
        <f>_xlfn.XLOOKUP(Comuni[[#This Row],[Regione]],Table_0[Regione],Table_0[Deceduti],,0)</f>
        <v>13899</v>
      </c>
    </row>
    <row r="1164" spans="1:12" x14ac:dyDescent="0.25">
      <c r="A1164" s="1" t="s">
        <v>1175</v>
      </c>
      <c r="B1164" s="1" t="s">
        <v>8</v>
      </c>
      <c r="C1164" s="1" t="s">
        <v>1120</v>
      </c>
      <c r="D1164">
        <v>420</v>
      </c>
      <c r="E1164">
        <f>100*Comuni[[#This Row],[Popolazione2011]]/$D$7916</f>
        <v>7.3282896670505003E-4</v>
      </c>
      <c r="F1164">
        <f>100*Comuni[[#This Row],[Popolazione2011]]/(SUMIFS($D$2:$D$7916,$B$2:$B$7916,"Piemonte"))</f>
        <v>9.6243832374408676E-3</v>
      </c>
      <c r="G1164" t="b">
        <f>IF(Comuni[[#This Row],[Popolazione2011]]&gt;300000,"MAGGIORE")</f>
        <v>0</v>
      </c>
      <c r="H1164">
        <f>100*Comuni[[#This Row],[Popolazione2011]]/(SUMIFS($D$2:$D$7916,$B$2:$B$7916,"Piemonte"))</f>
        <v>9.6243832374408676E-3</v>
      </c>
      <c r="I1164" s="1" t="str">
        <f>_xlfn.XLOOKUP(Comuni[[#This Row],[Regione]],Ripartizione_geografica[Regione],Ripartizione_geografica[Ripartizione geografica],,0)</f>
        <v>Nord-ovest</v>
      </c>
      <c r="J1164" s="1">
        <f>_xlfn.XLOOKUP(Comuni[[#This Row],[Regione]],Table_0[Regione],Table_0[Totale contagiati],,0)</f>
        <v>1792955</v>
      </c>
      <c r="K1164" s="1">
        <f>_xlfn.XLOOKUP(Comuni[[#This Row],[Regione]],Table_0[Regione],Table_0[Guariti],,0)</f>
        <v>1725727</v>
      </c>
      <c r="L1164" s="1">
        <f>_xlfn.XLOOKUP(Comuni[[#This Row],[Regione]],Table_0[Regione],Table_0[Deceduti],,0)</f>
        <v>13899</v>
      </c>
    </row>
    <row r="1165" spans="1:12" x14ac:dyDescent="0.25">
      <c r="A1165" s="1" t="s">
        <v>1176</v>
      </c>
      <c r="B1165" s="1" t="s">
        <v>8</v>
      </c>
      <c r="C1165" s="1" t="s">
        <v>1120</v>
      </c>
      <c r="D1165">
        <v>757</v>
      </c>
      <c r="E1165">
        <f>100*Comuni[[#This Row],[Popolazione2011]]/$D$7916</f>
        <v>1.3208369709421972E-3</v>
      </c>
      <c r="F1165">
        <f>100*Comuni[[#This Row],[Popolazione2011]]/(SUMIFS($D$2:$D$7916,$B$2:$B$7916,"Piemonte"))</f>
        <v>1.7346805025577946E-2</v>
      </c>
      <c r="G1165" t="b">
        <f>IF(Comuni[[#This Row],[Popolazione2011]]&gt;300000,"MAGGIORE")</f>
        <v>0</v>
      </c>
      <c r="H1165">
        <f>100*Comuni[[#This Row],[Popolazione2011]]/(SUMIFS($D$2:$D$7916,$B$2:$B$7916,"Piemonte"))</f>
        <v>1.7346805025577946E-2</v>
      </c>
      <c r="I1165" s="1" t="str">
        <f>_xlfn.XLOOKUP(Comuni[[#This Row],[Regione]],Ripartizione_geografica[Regione],Ripartizione_geografica[Ripartizione geografica],,0)</f>
        <v>Nord-ovest</v>
      </c>
      <c r="J1165" s="1">
        <f>_xlfn.XLOOKUP(Comuni[[#This Row],[Regione]],Table_0[Regione],Table_0[Totale contagiati],,0)</f>
        <v>1792955</v>
      </c>
      <c r="K1165" s="1">
        <f>_xlfn.XLOOKUP(Comuni[[#This Row],[Regione]],Table_0[Regione],Table_0[Guariti],,0)</f>
        <v>1725727</v>
      </c>
      <c r="L1165" s="1">
        <f>_xlfn.XLOOKUP(Comuni[[#This Row],[Regione]],Table_0[Regione],Table_0[Deceduti],,0)</f>
        <v>13899</v>
      </c>
    </row>
    <row r="1166" spans="1:12" x14ac:dyDescent="0.25">
      <c r="A1166" s="1" t="s">
        <v>1177</v>
      </c>
      <c r="B1166" s="1" t="s">
        <v>8</v>
      </c>
      <c r="C1166" s="1" t="s">
        <v>1120</v>
      </c>
      <c r="D1166">
        <v>1384</v>
      </c>
      <c r="E1166">
        <f>100*Comuni[[#This Row],[Popolazione2011]]/$D$7916</f>
        <v>2.4148459283804507E-3</v>
      </c>
      <c r="F1166">
        <f>100*Comuni[[#This Row],[Popolazione2011]]/(SUMIFS($D$2:$D$7916,$B$2:$B$7916,"Piemonte"))</f>
        <v>3.1714634287186093E-2</v>
      </c>
      <c r="G1166" t="b">
        <f>IF(Comuni[[#This Row],[Popolazione2011]]&gt;300000,"MAGGIORE")</f>
        <v>0</v>
      </c>
      <c r="H1166">
        <f>100*Comuni[[#This Row],[Popolazione2011]]/(SUMIFS($D$2:$D$7916,$B$2:$B$7916,"Piemonte"))</f>
        <v>3.1714634287186093E-2</v>
      </c>
      <c r="I1166" s="1" t="str">
        <f>_xlfn.XLOOKUP(Comuni[[#This Row],[Regione]],Ripartizione_geografica[Regione],Ripartizione_geografica[Ripartizione geografica],,0)</f>
        <v>Nord-ovest</v>
      </c>
      <c r="J1166" s="1">
        <f>_xlfn.XLOOKUP(Comuni[[#This Row],[Regione]],Table_0[Regione],Table_0[Totale contagiati],,0)</f>
        <v>1792955</v>
      </c>
      <c r="K1166" s="1">
        <f>_xlfn.XLOOKUP(Comuni[[#This Row],[Regione]],Table_0[Regione],Table_0[Guariti],,0)</f>
        <v>1725727</v>
      </c>
      <c r="L1166" s="1">
        <f>_xlfn.XLOOKUP(Comuni[[#This Row],[Regione]],Table_0[Regione],Table_0[Deceduti],,0)</f>
        <v>13899</v>
      </c>
    </row>
    <row r="1167" spans="1:12" x14ac:dyDescent="0.25">
      <c r="A1167" s="1" t="s">
        <v>1178</v>
      </c>
      <c r="B1167" s="1" t="s">
        <v>8</v>
      </c>
      <c r="C1167" s="1" t="s">
        <v>1120</v>
      </c>
      <c r="D1167">
        <v>1264</v>
      </c>
      <c r="E1167">
        <f>100*Comuni[[#This Row],[Popolazione2011]]/$D$7916</f>
        <v>2.2054662236075792E-3</v>
      </c>
      <c r="F1167">
        <f>100*Comuni[[#This Row],[Popolazione2011]]/(SUMIFS($D$2:$D$7916,$B$2:$B$7916,"Piemonte"))</f>
        <v>2.8964810505060133E-2</v>
      </c>
      <c r="G1167" t="b">
        <f>IF(Comuni[[#This Row],[Popolazione2011]]&gt;300000,"MAGGIORE")</f>
        <v>0</v>
      </c>
      <c r="H1167">
        <f>100*Comuni[[#This Row],[Popolazione2011]]/(SUMIFS($D$2:$D$7916,$B$2:$B$7916,"Piemonte"))</f>
        <v>2.8964810505060133E-2</v>
      </c>
      <c r="I1167" s="1" t="str">
        <f>_xlfn.XLOOKUP(Comuni[[#This Row],[Regione]],Ripartizione_geografica[Regione],Ripartizione_geografica[Ripartizione geografica],,0)</f>
        <v>Nord-ovest</v>
      </c>
      <c r="J1167" s="1">
        <f>_xlfn.XLOOKUP(Comuni[[#This Row],[Regione]],Table_0[Regione],Table_0[Totale contagiati],,0)</f>
        <v>1792955</v>
      </c>
      <c r="K1167" s="1">
        <f>_xlfn.XLOOKUP(Comuni[[#This Row],[Regione]],Table_0[Regione],Table_0[Guariti],,0)</f>
        <v>1725727</v>
      </c>
      <c r="L1167" s="1">
        <f>_xlfn.XLOOKUP(Comuni[[#This Row],[Regione]],Table_0[Regione],Table_0[Deceduti],,0)</f>
        <v>13899</v>
      </c>
    </row>
    <row r="1168" spans="1:12" x14ac:dyDescent="0.25">
      <c r="A1168" s="1" t="s">
        <v>1179</v>
      </c>
      <c r="B1168" s="1" t="s">
        <v>8</v>
      </c>
      <c r="C1168" s="1" t="s">
        <v>1120</v>
      </c>
      <c r="D1168">
        <v>4816</v>
      </c>
      <c r="E1168">
        <f>100*Comuni[[#This Row],[Popolazione2011]]/$D$7916</f>
        <v>8.4031054848845745E-3</v>
      </c>
      <c r="F1168">
        <f>100*Comuni[[#This Row],[Popolazione2011]]/(SUMIFS($D$2:$D$7916,$B$2:$B$7916,"Piemonte"))</f>
        <v>0.11035959445598861</v>
      </c>
      <c r="G1168" t="b">
        <f>IF(Comuni[[#This Row],[Popolazione2011]]&gt;300000,"MAGGIORE")</f>
        <v>0</v>
      </c>
      <c r="H1168">
        <f>100*Comuni[[#This Row],[Popolazione2011]]/(SUMIFS($D$2:$D$7916,$B$2:$B$7916,"Piemonte"))</f>
        <v>0.11035959445598861</v>
      </c>
      <c r="I1168" s="1" t="str">
        <f>_xlfn.XLOOKUP(Comuni[[#This Row],[Regione]],Ripartizione_geografica[Regione],Ripartizione_geografica[Ripartizione geografica],,0)</f>
        <v>Nord-ovest</v>
      </c>
      <c r="J1168" s="1">
        <f>_xlfn.XLOOKUP(Comuni[[#This Row],[Regione]],Table_0[Regione],Table_0[Totale contagiati],,0)</f>
        <v>1792955</v>
      </c>
      <c r="K1168" s="1">
        <f>_xlfn.XLOOKUP(Comuni[[#This Row],[Regione]],Table_0[Regione],Table_0[Guariti],,0)</f>
        <v>1725727</v>
      </c>
      <c r="L1168" s="1">
        <f>_xlfn.XLOOKUP(Comuni[[#This Row],[Regione]],Table_0[Regione],Table_0[Deceduti],,0)</f>
        <v>13899</v>
      </c>
    </row>
    <row r="1169" spans="1:12" x14ac:dyDescent="0.25">
      <c r="A1169" s="1" t="s">
        <v>1180</v>
      </c>
      <c r="B1169" s="1" t="s">
        <v>8</v>
      </c>
      <c r="C1169" s="1" t="s">
        <v>1120</v>
      </c>
      <c r="D1169">
        <v>771</v>
      </c>
      <c r="E1169">
        <f>100*Comuni[[#This Row],[Popolazione2011]]/$D$7916</f>
        <v>1.3452646031656989E-3</v>
      </c>
      <c r="F1169">
        <f>100*Comuni[[#This Row],[Popolazione2011]]/(SUMIFS($D$2:$D$7916,$B$2:$B$7916,"Piemonte"))</f>
        <v>1.7667617800159307E-2</v>
      </c>
      <c r="G1169" t="b">
        <f>IF(Comuni[[#This Row],[Popolazione2011]]&gt;300000,"MAGGIORE")</f>
        <v>0</v>
      </c>
      <c r="H1169">
        <f>100*Comuni[[#This Row],[Popolazione2011]]/(SUMIFS($D$2:$D$7916,$B$2:$B$7916,"Piemonte"))</f>
        <v>1.7667617800159307E-2</v>
      </c>
      <c r="I1169" s="1" t="str">
        <f>_xlfn.XLOOKUP(Comuni[[#This Row],[Regione]],Ripartizione_geografica[Regione],Ripartizione_geografica[Ripartizione geografica],,0)</f>
        <v>Nord-ovest</v>
      </c>
      <c r="J1169" s="1">
        <f>_xlfn.XLOOKUP(Comuni[[#This Row],[Regione]],Table_0[Regione],Table_0[Totale contagiati],,0)</f>
        <v>1792955</v>
      </c>
      <c r="K1169" s="1">
        <f>_xlfn.XLOOKUP(Comuni[[#This Row],[Regione]],Table_0[Regione],Table_0[Guariti],,0)</f>
        <v>1725727</v>
      </c>
      <c r="L1169" s="1">
        <f>_xlfn.XLOOKUP(Comuni[[#This Row],[Regione]],Table_0[Regione],Table_0[Deceduti],,0)</f>
        <v>13899</v>
      </c>
    </row>
    <row r="1170" spans="1:12" x14ac:dyDescent="0.25">
      <c r="A1170" s="1" t="s">
        <v>1181</v>
      </c>
      <c r="B1170" s="1" t="s">
        <v>8</v>
      </c>
      <c r="C1170" s="1" t="s">
        <v>1120</v>
      </c>
      <c r="D1170">
        <v>392</v>
      </c>
      <c r="E1170">
        <f>100*Comuni[[#This Row],[Popolazione2011]]/$D$7916</f>
        <v>6.8397370225804668E-4</v>
      </c>
      <c r="F1170">
        <f>100*Comuni[[#This Row],[Popolazione2011]]/(SUMIFS($D$2:$D$7916,$B$2:$B$7916,"Piemonte"))</f>
        <v>8.982757688278142E-3</v>
      </c>
      <c r="G1170" t="b">
        <f>IF(Comuni[[#This Row],[Popolazione2011]]&gt;300000,"MAGGIORE")</f>
        <v>0</v>
      </c>
      <c r="H1170">
        <f>100*Comuni[[#This Row],[Popolazione2011]]/(SUMIFS($D$2:$D$7916,$B$2:$B$7916,"Piemonte"))</f>
        <v>8.982757688278142E-3</v>
      </c>
      <c r="I1170" s="1" t="str">
        <f>_xlfn.XLOOKUP(Comuni[[#This Row],[Regione]],Ripartizione_geografica[Regione],Ripartizione_geografica[Ripartizione geografica],,0)</f>
        <v>Nord-ovest</v>
      </c>
      <c r="J1170" s="1">
        <f>_xlfn.XLOOKUP(Comuni[[#This Row],[Regione]],Table_0[Regione],Table_0[Totale contagiati],,0)</f>
        <v>1792955</v>
      </c>
      <c r="K1170" s="1">
        <f>_xlfn.XLOOKUP(Comuni[[#This Row],[Regione]],Table_0[Regione],Table_0[Guariti],,0)</f>
        <v>1725727</v>
      </c>
      <c r="L1170" s="1">
        <f>_xlfn.XLOOKUP(Comuni[[#This Row],[Regione]],Table_0[Regione],Table_0[Deceduti],,0)</f>
        <v>13899</v>
      </c>
    </row>
    <row r="1171" spans="1:12" x14ac:dyDescent="0.25">
      <c r="A1171" s="1" t="s">
        <v>1182</v>
      </c>
      <c r="B1171" s="1" t="s">
        <v>8</v>
      </c>
      <c r="C1171" s="1" t="s">
        <v>1120</v>
      </c>
      <c r="D1171">
        <v>211</v>
      </c>
      <c r="E1171">
        <f>100*Comuni[[#This Row],[Popolazione2011]]/$D$7916</f>
        <v>3.6815931422563229E-4</v>
      </c>
      <c r="F1171">
        <f>100*Comuni[[#This Row],[Popolazione2011]]/(SUMIFS($D$2:$D$7916,$B$2:$B$7916,"Piemonte"))</f>
        <v>4.8351068169048168E-3</v>
      </c>
      <c r="G1171" t="b">
        <f>IF(Comuni[[#This Row],[Popolazione2011]]&gt;300000,"MAGGIORE")</f>
        <v>0</v>
      </c>
      <c r="H1171">
        <f>100*Comuni[[#This Row],[Popolazione2011]]/(SUMIFS($D$2:$D$7916,$B$2:$B$7916,"Piemonte"))</f>
        <v>4.8351068169048168E-3</v>
      </c>
      <c r="I1171" s="1" t="str">
        <f>_xlfn.XLOOKUP(Comuni[[#This Row],[Regione]],Ripartizione_geografica[Regione],Ripartizione_geografica[Ripartizione geografica],,0)</f>
        <v>Nord-ovest</v>
      </c>
      <c r="J1171" s="1">
        <f>_xlfn.XLOOKUP(Comuni[[#This Row],[Regione]],Table_0[Regione],Table_0[Totale contagiati],,0)</f>
        <v>1792955</v>
      </c>
      <c r="K1171" s="1">
        <f>_xlfn.XLOOKUP(Comuni[[#This Row],[Regione]],Table_0[Regione],Table_0[Guariti],,0)</f>
        <v>1725727</v>
      </c>
      <c r="L1171" s="1">
        <f>_xlfn.XLOOKUP(Comuni[[#This Row],[Regione]],Table_0[Regione],Table_0[Deceduti],,0)</f>
        <v>13899</v>
      </c>
    </row>
    <row r="1172" spans="1:12" x14ac:dyDescent="0.25">
      <c r="A1172" s="1" t="s">
        <v>1183</v>
      </c>
      <c r="B1172" s="1" t="s">
        <v>8</v>
      </c>
      <c r="C1172" s="1" t="s">
        <v>1120</v>
      </c>
      <c r="D1172">
        <v>1702</v>
      </c>
      <c r="E1172">
        <f>100*Comuni[[#This Row],[Popolazione2011]]/$D$7916</f>
        <v>2.9697021460285597E-3</v>
      </c>
      <c r="F1172">
        <f>100*Comuni[[#This Row],[Popolazione2011]]/(SUMIFS($D$2:$D$7916,$B$2:$B$7916,"Piemonte"))</f>
        <v>3.9001667309819896E-2</v>
      </c>
      <c r="G1172" t="b">
        <f>IF(Comuni[[#This Row],[Popolazione2011]]&gt;300000,"MAGGIORE")</f>
        <v>0</v>
      </c>
      <c r="H1172">
        <f>100*Comuni[[#This Row],[Popolazione2011]]/(SUMIFS($D$2:$D$7916,$B$2:$B$7916,"Piemonte"))</f>
        <v>3.9001667309819896E-2</v>
      </c>
      <c r="I1172" s="1" t="str">
        <f>_xlfn.XLOOKUP(Comuni[[#This Row],[Regione]],Ripartizione_geografica[Regione],Ripartizione_geografica[Ripartizione geografica],,0)</f>
        <v>Nord-ovest</v>
      </c>
      <c r="J1172" s="1">
        <f>_xlfn.XLOOKUP(Comuni[[#This Row],[Regione]],Table_0[Regione],Table_0[Totale contagiati],,0)</f>
        <v>1792955</v>
      </c>
      <c r="K1172" s="1">
        <f>_xlfn.XLOOKUP(Comuni[[#This Row],[Regione]],Table_0[Regione],Table_0[Guariti],,0)</f>
        <v>1725727</v>
      </c>
      <c r="L1172" s="1">
        <f>_xlfn.XLOOKUP(Comuni[[#This Row],[Regione]],Table_0[Regione],Table_0[Deceduti],,0)</f>
        <v>13899</v>
      </c>
    </row>
    <row r="1173" spans="1:12" x14ac:dyDescent="0.25">
      <c r="A1173" s="1" t="s">
        <v>1184</v>
      </c>
      <c r="B1173" s="1" t="s">
        <v>8</v>
      </c>
      <c r="C1173" s="1" t="s">
        <v>1120</v>
      </c>
      <c r="D1173">
        <v>1268</v>
      </c>
      <c r="E1173">
        <f>100*Comuni[[#This Row],[Popolazione2011]]/$D$7916</f>
        <v>2.212445547100008E-3</v>
      </c>
      <c r="F1173">
        <f>100*Comuni[[#This Row],[Popolazione2011]]/(SUMIFS($D$2:$D$7916,$B$2:$B$7916,"Piemonte"))</f>
        <v>2.9056471297797665E-2</v>
      </c>
      <c r="G1173" t="b">
        <f>IF(Comuni[[#This Row],[Popolazione2011]]&gt;300000,"MAGGIORE")</f>
        <v>0</v>
      </c>
      <c r="H1173">
        <f>100*Comuni[[#This Row],[Popolazione2011]]/(SUMIFS($D$2:$D$7916,$B$2:$B$7916,"Piemonte"))</f>
        <v>2.9056471297797665E-2</v>
      </c>
      <c r="I1173" s="1" t="str">
        <f>_xlfn.XLOOKUP(Comuni[[#This Row],[Regione]],Ripartizione_geografica[Regione],Ripartizione_geografica[Ripartizione geografica],,0)</f>
        <v>Nord-ovest</v>
      </c>
      <c r="J1173" s="1">
        <f>_xlfn.XLOOKUP(Comuni[[#This Row],[Regione]],Table_0[Regione],Table_0[Totale contagiati],,0)</f>
        <v>1792955</v>
      </c>
      <c r="K1173" s="1">
        <f>_xlfn.XLOOKUP(Comuni[[#This Row],[Regione]],Table_0[Regione],Table_0[Guariti],,0)</f>
        <v>1725727</v>
      </c>
      <c r="L1173" s="1">
        <f>_xlfn.XLOOKUP(Comuni[[#This Row],[Regione]],Table_0[Regione],Table_0[Deceduti],,0)</f>
        <v>13899</v>
      </c>
    </row>
    <row r="1174" spans="1:12" x14ac:dyDescent="0.25">
      <c r="A1174" s="1" t="s">
        <v>1185</v>
      </c>
      <c r="B1174" s="1" t="s">
        <v>8</v>
      </c>
      <c r="C1174" s="1" t="s">
        <v>1120</v>
      </c>
      <c r="D1174">
        <v>435</v>
      </c>
      <c r="E1174">
        <f>100*Comuni[[#This Row],[Popolazione2011]]/$D$7916</f>
        <v>7.5900142980165892E-4</v>
      </c>
      <c r="F1174">
        <f>100*Comuni[[#This Row],[Popolazione2011]]/(SUMIFS($D$2:$D$7916,$B$2:$B$7916,"Piemonte"))</f>
        <v>9.9681112102066125E-3</v>
      </c>
      <c r="G1174" t="b">
        <f>IF(Comuni[[#This Row],[Popolazione2011]]&gt;300000,"MAGGIORE")</f>
        <v>0</v>
      </c>
      <c r="H1174">
        <f>100*Comuni[[#This Row],[Popolazione2011]]/(SUMIFS($D$2:$D$7916,$B$2:$B$7916,"Piemonte"))</f>
        <v>9.9681112102066125E-3</v>
      </c>
      <c r="I1174" s="1" t="str">
        <f>_xlfn.XLOOKUP(Comuni[[#This Row],[Regione]],Ripartizione_geografica[Regione],Ripartizione_geografica[Ripartizione geografica],,0)</f>
        <v>Nord-ovest</v>
      </c>
      <c r="J1174" s="1">
        <f>_xlfn.XLOOKUP(Comuni[[#This Row],[Regione]],Table_0[Regione],Table_0[Totale contagiati],,0)</f>
        <v>1792955</v>
      </c>
      <c r="K1174" s="1">
        <f>_xlfn.XLOOKUP(Comuni[[#This Row],[Regione]],Table_0[Regione],Table_0[Guariti],,0)</f>
        <v>1725727</v>
      </c>
      <c r="L1174" s="1">
        <f>_xlfn.XLOOKUP(Comuni[[#This Row],[Regione]],Table_0[Regione],Table_0[Deceduti],,0)</f>
        <v>13899</v>
      </c>
    </row>
    <row r="1175" spans="1:12" x14ac:dyDescent="0.25">
      <c r="A1175" s="1" t="s">
        <v>1186</v>
      </c>
      <c r="B1175" s="1" t="s">
        <v>8</v>
      </c>
      <c r="C1175" s="1" t="s">
        <v>1120</v>
      </c>
      <c r="D1175">
        <v>2106</v>
      </c>
      <c r="E1175">
        <f>100*Comuni[[#This Row],[Popolazione2011]]/$D$7916</f>
        <v>3.6746138187638937E-3</v>
      </c>
      <c r="F1175">
        <f>100*Comuni[[#This Row],[Popolazione2011]]/(SUMIFS($D$2:$D$7916,$B$2:$B$7916,"Piemonte"))</f>
        <v>4.8259407376310633E-2</v>
      </c>
      <c r="G1175" t="b">
        <f>IF(Comuni[[#This Row],[Popolazione2011]]&gt;300000,"MAGGIORE")</f>
        <v>0</v>
      </c>
      <c r="H1175">
        <f>100*Comuni[[#This Row],[Popolazione2011]]/(SUMIFS($D$2:$D$7916,$B$2:$B$7916,"Piemonte"))</f>
        <v>4.8259407376310633E-2</v>
      </c>
      <c r="I1175" s="1" t="str">
        <f>_xlfn.XLOOKUP(Comuni[[#This Row],[Regione]],Ripartizione_geografica[Regione],Ripartizione_geografica[Ripartizione geografica],,0)</f>
        <v>Nord-ovest</v>
      </c>
      <c r="J1175" s="1">
        <f>_xlfn.XLOOKUP(Comuni[[#This Row],[Regione]],Table_0[Regione],Table_0[Totale contagiati],,0)</f>
        <v>1792955</v>
      </c>
      <c r="K1175" s="1">
        <f>_xlfn.XLOOKUP(Comuni[[#This Row],[Regione]],Table_0[Regione],Table_0[Guariti],,0)</f>
        <v>1725727</v>
      </c>
      <c r="L1175" s="1">
        <f>_xlfn.XLOOKUP(Comuni[[#This Row],[Regione]],Table_0[Regione],Table_0[Deceduti],,0)</f>
        <v>13899</v>
      </c>
    </row>
    <row r="1176" spans="1:12" x14ac:dyDescent="0.25">
      <c r="A1176" s="1" t="s">
        <v>1187</v>
      </c>
      <c r="B1176" s="1" t="s">
        <v>8</v>
      </c>
      <c r="C1176" s="1" t="s">
        <v>1120</v>
      </c>
      <c r="D1176">
        <v>30332</v>
      </c>
      <c r="E1176">
        <f>100*Comuni[[#This Row],[Popolazione2011]]/$D$7916</f>
        <v>5.2924210043089469E-2</v>
      </c>
      <c r="F1176">
        <f>100*Comuni[[#This Row],[Popolazione2011]]/(SUMIFS($D$2:$D$7916,$B$2:$B$7916,"Piemonte"))</f>
        <v>0.69506379132870566</v>
      </c>
      <c r="G1176" t="b">
        <f>IF(Comuni[[#This Row],[Popolazione2011]]&gt;300000,"MAGGIORE")</f>
        <v>0</v>
      </c>
      <c r="H1176">
        <f>100*Comuni[[#This Row],[Popolazione2011]]/(SUMIFS($D$2:$D$7916,$B$2:$B$7916,"Piemonte"))</f>
        <v>0.69506379132870566</v>
      </c>
      <c r="I1176" s="1" t="str">
        <f>_xlfn.XLOOKUP(Comuni[[#This Row],[Regione]],Ripartizione_geografica[Regione],Ripartizione_geografica[Ripartizione geografica],,0)</f>
        <v>Nord-ovest</v>
      </c>
      <c r="J1176" s="1">
        <f>_xlfn.XLOOKUP(Comuni[[#This Row],[Regione]],Table_0[Regione],Table_0[Totale contagiati],,0)</f>
        <v>1792955</v>
      </c>
      <c r="K1176" s="1">
        <f>_xlfn.XLOOKUP(Comuni[[#This Row],[Regione]],Table_0[Regione],Table_0[Guariti],,0)</f>
        <v>1725727</v>
      </c>
      <c r="L1176" s="1">
        <f>_xlfn.XLOOKUP(Comuni[[#This Row],[Regione]],Table_0[Regione],Table_0[Deceduti],,0)</f>
        <v>13899</v>
      </c>
    </row>
    <row r="1177" spans="1:12" x14ac:dyDescent="0.25">
      <c r="A1177" s="1" t="s">
        <v>1188</v>
      </c>
      <c r="B1177" s="1" t="s">
        <v>8</v>
      </c>
      <c r="C1177" s="1" t="s">
        <v>1120</v>
      </c>
      <c r="D1177">
        <v>1220</v>
      </c>
      <c r="E1177">
        <f>100*Comuni[[#This Row],[Popolazione2011]]/$D$7916</f>
        <v>2.1286936651908595E-3</v>
      </c>
      <c r="F1177">
        <f>100*Comuni[[#This Row],[Popolazione2011]]/(SUMIFS($D$2:$D$7916,$B$2:$B$7916,"Piemonte"))</f>
        <v>2.7956541784947282E-2</v>
      </c>
      <c r="G1177" t="b">
        <f>IF(Comuni[[#This Row],[Popolazione2011]]&gt;300000,"MAGGIORE")</f>
        <v>0</v>
      </c>
      <c r="H1177">
        <f>100*Comuni[[#This Row],[Popolazione2011]]/(SUMIFS($D$2:$D$7916,$B$2:$B$7916,"Piemonte"))</f>
        <v>2.7956541784947282E-2</v>
      </c>
      <c r="I1177" s="1" t="str">
        <f>_xlfn.XLOOKUP(Comuni[[#This Row],[Regione]],Ripartizione_geografica[Regione],Ripartizione_geografica[Ripartizione geografica],,0)</f>
        <v>Nord-ovest</v>
      </c>
      <c r="J1177" s="1">
        <f>_xlfn.XLOOKUP(Comuni[[#This Row],[Regione]],Table_0[Regione],Table_0[Totale contagiati],,0)</f>
        <v>1792955</v>
      </c>
      <c r="K1177" s="1">
        <f>_xlfn.XLOOKUP(Comuni[[#This Row],[Regione]],Table_0[Regione],Table_0[Guariti],,0)</f>
        <v>1725727</v>
      </c>
      <c r="L1177" s="1">
        <f>_xlfn.XLOOKUP(Comuni[[#This Row],[Regione]],Table_0[Regione],Table_0[Deceduti],,0)</f>
        <v>13899</v>
      </c>
    </row>
    <row r="1178" spans="1:12" x14ac:dyDescent="0.25">
      <c r="A1178" s="1" t="s">
        <v>1189</v>
      </c>
      <c r="B1178" s="1" t="s">
        <v>8</v>
      </c>
      <c r="C1178" s="1" t="s">
        <v>1120</v>
      </c>
      <c r="D1178">
        <v>6777</v>
      </c>
      <c r="E1178">
        <f>100*Comuni[[#This Row],[Popolazione2011]]/$D$7916</f>
        <v>1.1824718827047914E-2</v>
      </c>
      <c r="F1178">
        <f>100*Comuni[[#This Row],[Popolazione2011]]/(SUMIFS($D$2:$D$7916,$B$2:$B$7916,"Piemonte"))</f>
        <v>0.15529629809556372</v>
      </c>
      <c r="G1178" t="b">
        <f>IF(Comuni[[#This Row],[Popolazione2011]]&gt;300000,"MAGGIORE")</f>
        <v>0</v>
      </c>
      <c r="H1178">
        <f>100*Comuni[[#This Row],[Popolazione2011]]/(SUMIFS($D$2:$D$7916,$B$2:$B$7916,"Piemonte"))</f>
        <v>0.15529629809556372</v>
      </c>
      <c r="I1178" s="1" t="str">
        <f>_xlfn.XLOOKUP(Comuni[[#This Row],[Regione]],Ripartizione_geografica[Regione],Ripartizione_geografica[Ripartizione geografica],,0)</f>
        <v>Nord-ovest</v>
      </c>
      <c r="J1178" s="1">
        <f>_xlfn.XLOOKUP(Comuni[[#This Row],[Regione]],Table_0[Regione],Table_0[Totale contagiati],,0)</f>
        <v>1792955</v>
      </c>
      <c r="K1178" s="1">
        <f>_xlfn.XLOOKUP(Comuni[[#This Row],[Regione]],Table_0[Regione],Table_0[Guariti],,0)</f>
        <v>1725727</v>
      </c>
      <c r="L1178" s="1">
        <f>_xlfn.XLOOKUP(Comuni[[#This Row],[Regione]],Table_0[Regione],Table_0[Deceduti],,0)</f>
        <v>13899</v>
      </c>
    </row>
    <row r="1179" spans="1:12" x14ac:dyDescent="0.25">
      <c r="A1179" s="1" t="s">
        <v>1190</v>
      </c>
      <c r="B1179" s="1" t="s">
        <v>8</v>
      </c>
      <c r="C1179" s="1" t="s">
        <v>1120</v>
      </c>
      <c r="D1179">
        <v>264</v>
      </c>
      <c r="E1179">
        <f>100*Comuni[[#This Row],[Popolazione2011]]/$D$7916</f>
        <v>4.6063535050031718E-4</v>
      </c>
      <c r="F1179">
        <f>100*Comuni[[#This Row],[Popolazione2011]]/(SUMIFS($D$2:$D$7916,$B$2:$B$7916,"Piemonte"))</f>
        <v>6.049612320677117E-3</v>
      </c>
      <c r="G1179" t="b">
        <f>IF(Comuni[[#This Row],[Popolazione2011]]&gt;300000,"MAGGIORE")</f>
        <v>0</v>
      </c>
      <c r="H1179">
        <f>100*Comuni[[#This Row],[Popolazione2011]]/(SUMIFS($D$2:$D$7916,$B$2:$B$7916,"Piemonte"))</f>
        <v>6.049612320677117E-3</v>
      </c>
      <c r="I1179" s="1" t="str">
        <f>_xlfn.XLOOKUP(Comuni[[#This Row],[Regione]],Ripartizione_geografica[Regione],Ripartizione_geografica[Ripartizione geografica],,0)</f>
        <v>Nord-ovest</v>
      </c>
      <c r="J1179" s="1">
        <f>_xlfn.XLOOKUP(Comuni[[#This Row],[Regione]],Table_0[Regione],Table_0[Totale contagiati],,0)</f>
        <v>1792955</v>
      </c>
      <c r="K1179" s="1">
        <f>_xlfn.XLOOKUP(Comuni[[#This Row],[Regione]],Table_0[Regione],Table_0[Guariti],,0)</f>
        <v>1725727</v>
      </c>
      <c r="L1179" s="1">
        <f>_xlfn.XLOOKUP(Comuni[[#This Row],[Regione]],Table_0[Regione],Table_0[Deceduti],,0)</f>
        <v>13899</v>
      </c>
    </row>
    <row r="1180" spans="1:12" x14ac:dyDescent="0.25">
      <c r="A1180" s="1" t="s">
        <v>1191</v>
      </c>
      <c r="B1180" s="1" t="s">
        <v>8</v>
      </c>
      <c r="C1180" s="1" t="s">
        <v>1120</v>
      </c>
      <c r="D1180">
        <v>1751</v>
      </c>
      <c r="E1180">
        <f>100*Comuni[[#This Row],[Popolazione2011]]/$D$7916</f>
        <v>3.0551988588108157E-3</v>
      </c>
      <c r="F1180">
        <f>100*Comuni[[#This Row],[Popolazione2011]]/(SUMIFS($D$2:$D$7916,$B$2:$B$7916,"Piemonte"))</f>
        <v>4.0124512020854666E-2</v>
      </c>
      <c r="G1180" t="b">
        <f>IF(Comuni[[#This Row],[Popolazione2011]]&gt;300000,"MAGGIORE")</f>
        <v>0</v>
      </c>
      <c r="H1180">
        <f>100*Comuni[[#This Row],[Popolazione2011]]/(SUMIFS($D$2:$D$7916,$B$2:$B$7916,"Piemonte"))</f>
        <v>4.0124512020854666E-2</v>
      </c>
      <c r="I1180" s="1" t="str">
        <f>_xlfn.XLOOKUP(Comuni[[#This Row],[Regione]],Ripartizione_geografica[Regione],Ripartizione_geografica[Ripartizione geografica],,0)</f>
        <v>Nord-ovest</v>
      </c>
      <c r="J1180" s="1">
        <f>_xlfn.XLOOKUP(Comuni[[#This Row],[Regione]],Table_0[Regione],Table_0[Totale contagiati],,0)</f>
        <v>1792955</v>
      </c>
      <c r="K1180" s="1">
        <f>_xlfn.XLOOKUP(Comuni[[#This Row],[Regione]],Table_0[Regione],Table_0[Guariti],,0)</f>
        <v>1725727</v>
      </c>
      <c r="L1180" s="1">
        <f>_xlfn.XLOOKUP(Comuni[[#This Row],[Regione]],Table_0[Regione],Table_0[Deceduti],,0)</f>
        <v>13899</v>
      </c>
    </row>
    <row r="1181" spans="1:12" x14ac:dyDescent="0.25">
      <c r="A1181" s="1" t="s">
        <v>1192</v>
      </c>
      <c r="B1181" s="1" t="s">
        <v>8</v>
      </c>
      <c r="C1181" s="1" t="s">
        <v>1120</v>
      </c>
      <c r="D1181">
        <v>335</v>
      </c>
      <c r="E1181">
        <f>100*Comuni[[#This Row],[Popolazione2011]]/$D$7916</f>
        <v>5.8451834249093277E-4</v>
      </c>
      <c r="F1181">
        <f>100*Comuni[[#This Row],[Popolazione2011]]/(SUMIFS($D$2:$D$7916,$B$2:$B$7916,"Piemonte"))</f>
        <v>7.6765913917683105E-3</v>
      </c>
      <c r="G1181" t="b">
        <f>IF(Comuni[[#This Row],[Popolazione2011]]&gt;300000,"MAGGIORE")</f>
        <v>0</v>
      </c>
      <c r="H1181">
        <f>100*Comuni[[#This Row],[Popolazione2011]]/(SUMIFS($D$2:$D$7916,$B$2:$B$7916,"Piemonte"))</f>
        <v>7.6765913917683105E-3</v>
      </c>
      <c r="I1181" s="1" t="str">
        <f>_xlfn.XLOOKUP(Comuni[[#This Row],[Regione]],Ripartizione_geografica[Regione],Ripartizione_geografica[Ripartizione geografica],,0)</f>
        <v>Nord-ovest</v>
      </c>
      <c r="J1181" s="1">
        <f>_xlfn.XLOOKUP(Comuni[[#This Row],[Regione]],Table_0[Regione],Table_0[Totale contagiati],,0)</f>
        <v>1792955</v>
      </c>
      <c r="K1181" s="1">
        <f>_xlfn.XLOOKUP(Comuni[[#This Row],[Regione]],Table_0[Regione],Table_0[Guariti],,0)</f>
        <v>1725727</v>
      </c>
      <c r="L1181" s="1">
        <f>_xlfn.XLOOKUP(Comuni[[#This Row],[Regione]],Table_0[Regione],Table_0[Deceduti],,0)</f>
        <v>13899</v>
      </c>
    </row>
    <row r="1182" spans="1:12" x14ac:dyDescent="0.25">
      <c r="A1182" s="1" t="s">
        <v>1193</v>
      </c>
      <c r="B1182" s="1" t="s">
        <v>8</v>
      </c>
      <c r="C1182" s="1" t="s">
        <v>1120</v>
      </c>
      <c r="D1182">
        <v>518</v>
      </c>
      <c r="E1182">
        <f>100*Comuni[[#This Row],[Popolazione2011]]/$D$7916</f>
        <v>9.0382239226956176E-4</v>
      </c>
      <c r="F1182">
        <f>100*Comuni[[#This Row],[Popolazione2011]]/(SUMIFS($D$2:$D$7916,$B$2:$B$7916,"Piemonte"))</f>
        <v>1.1870072659510403E-2</v>
      </c>
      <c r="G1182" t="b">
        <f>IF(Comuni[[#This Row],[Popolazione2011]]&gt;300000,"MAGGIORE")</f>
        <v>0</v>
      </c>
      <c r="H1182">
        <f>100*Comuni[[#This Row],[Popolazione2011]]/(SUMIFS($D$2:$D$7916,$B$2:$B$7916,"Piemonte"))</f>
        <v>1.1870072659510403E-2</v>
      </c>
      <c r="I1182" s="1" t="str">
        <f>_xlfn.XLOOKUP(Comuni[[#This Row],[Regione]],Ripartizione_geografica[Regione],Ripartizione_geografica[Ripartizione geografica],,0)</f>
        <v>Nord-ovest</v>
      </c>
      <c r="J1182" s="1">
        <f>_xlfn.XLOOKUP(Comuni[[#This Row],[Regione]],Table_0[Regione],Table_0[Totale contagiati],,0)</f>
        <v>1792955</v>
      </c>
      <c r="K1182" s="1">
        <f>_xlfn.XLOOKUP(Comuni[[#This Row],[Regione]],Table_0[Regione],Table_0[Guariti],,0)</f>
        <v>1725727</v>
      </c>
      <c r="L1182" s="1">
        <f>_xlfn.XLOOKUP(Comuni[[#This Row],[Regione]],Table_0[Regione],Table_0[Deceduti],,0)</f>
        <v>13899</v>
      </c>
    </row>
    <row r="1183" spans="1:12" x14ac:dyDescent="0.25">
      <c r="A1183" s="1" t="s">
        <v>1194</v>
      </c>
      <c r="B1183" s="1" t="s">
        <v>1195</v>
      </c>
      <c r="C1183" s="1" t="s">
        <v>1196</v>
      </c>
      <c r="D1183">
        <v>248</v>
      </c>
      <c r="E1183">
        <f>100*Comuni[[#This Row],[Popolazione2011]]/$D$7916</f>
        <v>4.3271805653060096E-4</v>
      </c>
      <c r="F1183">
        <f>100*Comuni[[#This Row],[Popolazione2011]]/(SUMIFS($D$2:$D$7916,$B$2:$B$7916,"Valle d'Aosta/Vallée d'Aoste"))</f>
        <v>0.1955743419081116</v>
      </c>
      <c r="G1183" t="b">
        <f>IF(Comuni[[#This Row],[Popolazione2011]]&gt;300000,"MAGGIORE")</f>
        <v>0</v>
      </c>
      <c r="H1183">
        <f>100*Comuni[[#This Row],[Popolazione2011]]/(SUMIFS($D$2:$D$7916,$B$2:$B$7916,"Piemonte"))</f>
        <v>5.6829691497269881E-3</v>
      </c>
      <c r="I1183" s="1" t="str">
        <f>_xlfn.XLOOKUP(Comuni[[#This Row],[Regione]],Ripartizione_geografica[Regione],Ripartizione_geografica[Ripartizione geografica],,0)</f>
        <v>Nord-ovest</v>
      </c>
      <c r="J1183" s="1">
        <f>_xlfn.XLOOKUP(Comuni[[#This Row],[Regione]],Table_0[Regione],Table_0[Totale contagiati],,0)</f>
        <v>52226</v>
      </c>
      <c r="K1183" s="1">
        <f>_xlfn.XLOOKUP(Comuni[[#This Row],[Regione]],Table_0[Regione],Table_0[Guariti],,0)</f>
        <v>51554</v>
      </c>
      <c r="L1183" s="1">
        <f>_xlfn.XLOOKUP(Comuni[[#This Row],[Regione]],Table_0[Regione],Table_0[Deceduti],,0)</f>
        <v>579</v>
      </c>
    </row>
    <row r="1184" spans="1:12" x14ac:dyDescent="0.25">
      <c r="A1184" s="1" t="s">
        <v>1197</v>
      </c>
      <c r="B1184" s="1" t="s">
        <v>1195</v>
      </c>
      <c r="C1184" s="1" t="s">
        <v>1196</v>
      </c>
      <c r="D1184">
        <v>626</v>
      </c>
      <c r="E1184">
        <f>100*Comuni[[#This Row],[Popolazione2011]]/$D$7916</f>
        <v>1.0922641265651461E-3</v>
      </c>
      <c r="F1184">
        <f>100*Comuni[[#This Row],[Popolazione2011]]/(SUMIFS($D$2:$D$7916,$B$2:$B$7916,"Valle d'Aosta/Vallée d'Aoste"))</f>
        <v>0.4936674920745075</v>
      </c>
      <c r="G1184" t="b">
        <f>IF(Comuni[[#This Row],[Popolazione2011]]&gt;300000,"MAGGIORE")</f>
        <v>0</v>
      </c>
      <c r="H1184">
        <f>100*Comuni[[#This Row],[Popolazione2011]]/(SUMIFS($D$2:$D$7916,$B$2:$B$7916,"Piemonte"))</f>
        <v>1.4344914063423768E-2</v>
      </c>
      <c r="I1184" s="1" t="str">
        <f>_xlfn.XLOOKUP(Comuni[[#This Row],[Regione]],Ripartizione_geografica[Regione],Ripartizione_geografica[Ripartizione geografica],,0)</f>
        <v>Nord-ovest</v>
      </c>
      <c r="J1184" s="1">
        <f>_xlfn.XLOOKUP(Comuni[[#This Row],[Regione]],Table_0[Regione],Table_0[Totale contagiati],,0)</f>
        <v>52226</v>
      </c>
      <c r="K1184" s="1">
        <f>_xlfn.XLOOKUP(Comuni[[#This Row],[Regione]],Table_0[Regione],Table_0[Guariti],,0)</f>
        <v>51554</v>
      </c>
      <c r="L1184" s="1">
        <f>_xlfn.XLOOKUP(Comuni[[#This Row],[Regione]],Table_0[Regione],Table_0[Deceduti],,0)</f>
        <v>579</v>
      </c>
    </row>
    <row r="1185" spans="1:12" x14ac:dyDescent="0.25">
      <c r="A1185" s="1" t="s">
        <v>1198</v>
      </c>
      <c r="B1185" s="1" t="s">
        <v>1195</v>
      </c>
      <c r="C1185" s="1" t="s">
        <v>1196</v>
      </c>
      <c r="D1185">
        <v>34102</v>
      </c>
      <c r="E1185">
        <f>100*Comuni[[#This Row],[Popolazione2011]]/$D$7916</f>
        <v>5.950222243470385E-2</v>
      </c>
      <c r="F1185">
        <f>100*Comuni[[#This Row],[Popolazione2011]]/(SUMIFS($D$2:$D$7916,$B$2:$B$7916,"Valle d'Aosta/Vallée d'Aoste"))</f>
        <v>26.893049224800087</v>
      </c>
      <c r="G1185" t="b">
        <f>IF(Comuni[[#This Row],[Popolazione2011]]&gt;300000,"MAGGIORE")</f>
        <v>0</v>
      </c>
      <c r="H1185">
        <f>100*Comuni[[#This Row],[Popolazione2011]]/(SUMIFS($D$2:$D$7916,$B$2:$B$7916,"Piemonte"))</f>
        <v>0.78145408848382969</v>
      </c>
      <c r="I1185" s="1" t="str">
        <f>_xlfn.XLOOKUP(Comuni[[#This Row],[Regione]],Ripartizione_geografica[Regione],Ripartizione_geografica[Ripartizione geografica],,0)</f>
        <v>Nord-ovest</v>
      </c>
      <c r="J1185" s="1">
        <f>_xlfn.XLOOKUP(Comuni[[#This Row],[Regione]],Table_0[Regione],Table_0[Totale contagiati],,0)</f>
        <v>52226</v>
      </c>
      <c r="K1185" s="1">
        <f>_xlfn.XLOOKUP(Comuni[[#This Row],[Regione]],Table_0[Regione],Table_0[Guariti],,0)</f>
        <v>51554</v>
      </c>
      <c r="L1185" s="1">
        <f>_xlfn.XLOOKUP(Comuni[[#This Row],[Regione]],Table_0[Regione],Table_0[Deceduti],,0)</f>
        <v>579</v>
      </c>
    </row>
    <row r="1186" spans="1:12" x14ac:dyDescent="0.25">
      <c r="A1186" s="1" t="s">
        <v>1199</v>
      </c>
      <c r="B1186" s="1" t="s">
        <v>1195</v>
      </c>
      <c r="C1186" s="1" t="s">
        <v>1196</v>
      </c>
      <c r="D1186">
        <v>1294</v>
      </c>
      <c r="E1186">
        <f>100*Comuni[[#This Row],[Popolazione2011]]/$D$7916</f>
        <v>2.257811149800797E-3</v>
      </c>
      <c r="F1186">
        <f>100*Comuni[[#This Row],[Popolazione2011]]/(SUMIFS($D$2:$D$7916,$B$2:$B$7916,"Valle d'Aosta/Vallée d'Aoste"))</f>
        <v>1.0204564452786147</v>
      </c>
      <c r="G1186" t="b">
        <f>IF(Comuni[[#This Row],[Popolazione2011]]&gt;300000,"MAGGIORE")</f>
        <v>0</v>
      </c>
      <c r="H1186">
        <f>100*Comuni[[#This Row],[Popolazione2011]]/(SUMIFS($D$2:$D$7916,$B$2:$B$7916,"Piemonte"))</f>
        <v>2.9652266450591623E-2</v>
      </c>
      <c r="I1186" s="1" t="str">
        <f>_xlfn.XLOOKUP(Comuni[[#This Row],[Regione]],Ripartizione_geografica[Regione],Ripartizione_geografica[Ripartizione geografica],,0)</f>
        <v>Nord-ovest</v>
      </c>
      <c r="J1186" s="1">
        <f>_xlfn.XLOOKUP(Comuni[[#This Row],[Regione]],Table_0[Regione],Table_0[Totale contagiati],,0)</f>
        <v>52226</v>
      </c>
      <c r="K1186" s="1">
        <f>_xlfn.XLOOKUP(Comuni[[#This Row],[Regione]],Table_0[Regione],Table_0[Guariti],,0)</f>
        <v>51554</v>
      </c>
      <c r="L1186" s="1">
        <f>_xlfn.XLOOKUP(Comuni[[#This Row],[Regione]],Table_0[Regione],Table_0[Deceduti],,0)</f>
        <v>579</v>
      </c>
    </row>
    <row r="1187" spans="1:12" x14ac:dyDescent="0.25">
      <c r="A1187" s="1" t="s">
        <v>1200</v>
      </c>
      <c r="B1187" s="1" t="s">
        <v>1195</v>
      </c>
      <c r="C1187" s="1" t="s">
        <v>1196</v>
      </c>
      <c r="D1187">
        <v>892</v>
      </c>
      <c r="E1187">
        <f>100*Comuni[[#This Row],[Popolazione2011]]/$D$7916</f>
        <v>1.5563891388116777E-3</v>
      </c>
      <c r="F1187">
        <f>100*Comuni[[#This Row],[Popolazione2011]]/(SUMIFS($D$2:$D$7916,$B$2:$B$7916,"Valle d'Aosta/Vallée d'Aoste"))</f>
        <v>0.70343674589530469</v>
      </c>
      <c r="G1187" t="b">
        <f>IF(Comuni[[#This Row],[Popolazione2011]]&gt;300000,"MAGGIORE")</f>
        <v>0</v>
      </c>
      <c r="H1187">
        <f>100*Comuni[[#This Row],[Popolazione2011]]/(SUMIFS($D$2:$D$7916,$B$2:$B$7916,"Piemonte"))</f>
        <v>2.0440356780469651E-2</v>
      </c>
      <c r="I1187" s="1" t="str">
        <f>_xlfn.XLOOKUP(Comuni[[#This Row],[Regione]],Ripartizione_geografica[Regione],Ripartizione_geografica[Ripartizione geografica],,0)</f>
        <v>Nord-ovest</v>
      </c>
      <c r="J1187" s="1">
        <f>_xlfn.XLOOKUP(Comuni[[#This Row],[Regione]],Table_0[Regione],Table_0[Totale contagiati],,0)</f>
        <v>52226</v>
      </c>
      <c r="K1187" s="1">
        <f>_xlfn.XLOOKUP(Comuni[[#This Row],[Regione]],Table_0[Regione],Table_0[Guariti],,0)</f>
        <v>51554</v>
      </c>
      <c r="L1187" s="1">
        <f>_xlfn.XLOOKUP(Comuni[[#This Row],[Regione]],Table_0[Regione],Table_0[Deceduti],,0)</f>
        <v>579</v>
      </c>
    </row>
    <row r="1188" spans="1:12" x14ac:dyDescent="0.25">
      <c r="A1188" s="1" t="s">
        <v>1201</v>
      </c>
      <c r="B1188" s="1" t="s">
        <v>1195</v>
      </c>
      <c r="C1188" s="1" t="s">
        <v>1196</v>
      </c>
      <c r="D1188">
        <v>348</v>
      </c>
      <c r="E1188">
        <f>100*Comuni[[#This Row],[Popolazione2011]]/$D$7916</f>
        <v>6.0720114384132723E-4</v>
      </c>
      <c r="F1188">
        <f>100*Comuni[[#This Row],[Popolazione2011]]/(SUMIFS($D$2:$D$7916,$B$2:$B$7916,"Valle d'Aosta/Vallée d'Aoste"))</f>
        <v>0.27443496364525338</v>
      </c>
      <c r="G1188" t="b">
        <f>IF(Comuni[[#This Row],[Popolazione2011]]&gt;300000,"MAGGIORE")</f>
        <v>0</v>
      </c>
      <c r="H1188">
        <f>100*Comuni[[#This Row],[Popolazione2011]]/(SUMIFS($D$2:$D$7916,$B$2:$B$7916,"Piemonte"))</f>
        <v>7.9744889681652893E-3</v>
      </c>
      <c r="I1188" s="1" t="str">
        <f>_xlfn.XLOOKUP(Comuni[[#This Row],[Regione]],Ripartizione_geografica[Regione],Ripartizione_geografica[Ripartizione geografica],,0)</f>
        <v>Nord-ovest</v>
      </c>
      <c r="J1188" s="1">
        <f>_xlfn.XLOOKUP(Comuni[[#This Row],[Regione]],Table_0[Regione],Table_0[Totale contagiati],,0)</f>
        <v>52226</v>
      </c>
      <c r="K1188" s="1">
        <f>_xlfn.XLOOKUP(Comuni[[#This Row],[Regione]],Table_0[Regione],Table_0[Guariti],,0)</f>
        <v>51554</v>
      </c>
      <c r="L1188" s="1">
        <f>_xlfn.XLOOKUP(Comuni[[#This Row],[Regione]],Table_0[Regione],Table_0[Deceduti],,0)</f>
        <v>579</v>
      </c>
    </row>
    <row r="1189" spans="1:12" x14ac:dyDescent="0.25">
      <c r="A1189" s="1" t="s">
        <v>1202</v>
      </c>
      <c r="B1189" s="1" t="s">
        <v>1195</v>
      </c>
      <c r="C1189" s="1" t="s">
        <v>1196</v>
      </c>
      <c r="D1189">
        <v>1359</v>
      </c>
      <c r="E1189">
        <f>100*Comuni[[#This Row],[Popolazione2011]]/$D$7916</f>
        <v>2.3712251565527693E-3</v>
      </c>
      <c r="F1189">
        <f>100*Comuni[[#This Row],[Popolazione2011]]/(SUMIFS($D$2:$D$7916,$B$2:$B$7916,"Valle d'Aosta/Vallée d'Aoste"))</f>
        <v>1.0717158494077568</v>
      </c>
      <c r="G1189" t="b">
        <f>IF(Comuni[[#This Row],[Popolazione2011]]&gt;300000,"MAGGIORE")</f>
        <v>0</v>
      </c>
      <c r="H1189">
        <f>100*Comuni[[#This Row],[Popolazione2011]]/(SUMIFS($D$2:$D$7916,$B$2:$B$7916,"Piemonte"))</f>
        <v>3.1141754332576519E-2</v>
      </c>
      <c r="I1189" s="1" t="str">
        <f>_xlfn.XLOOKUP(Comuni[[#This Row],[Regione]],Ripartizione_geografica[Regione],Ripartizione_geografica[Ripartizione geografica],,0)</f>
        <v>Nord-ovest</v>
      </c>
      <c r="J1189" s="1">
        <f>_xlfn.XLOOKUP(Comuni[[#This Row],[Regione]],Table_0[Regione],Table_0[Totale contagiati],,0)</f>
        <v>52226</v>
      </c>
      <c r="K1189" s="1">
        <f>_xlfn.XLOOKUP(Comuni[[#This Row],[Regione]],Table_0[Regione],Table_0[Guariti],,0)</f>
        <v>51554</v>
      </c>
      <c r="L1189" s="1">
        <f>_xlfn.XLOOKUP(Comuni[[#This Row],[Regione]],Table_0[Regione],Table_0[Deceduti],,0)</f>
        <v>579</v>
      </c>
    </row>
    <row r="1190" spans="1:12" x14ac:dyDescent="0.25">
      <c r="A1190" s="1" t="s">
        <v>1203</v>
      </c>
      <c r="B1190" s="1" t="s">
        <v>1195</v>
      </c>
      <c r="C1190" s="1" t="s">
        <v>1196</v>
      </c>
      <c r="D1190">
        <v>2072</v>
      </c>
      <c r="E1190">
        <f>100*Comuni[[#This Row],[Popolazione2011]]/$D$7916</f>
        <v>3.615289569078247E-3</v>
      </c>
      <c r="F1190">
        <f>100*Comuni[[#This Row],[Popolazione2011]]/(SUMIFS($D$2:$D$7916,$B$2:$B$7916,"Valle d'Aosta/Vallée d'Aoste"))</f>
        <v>1.6339920823935776</v>
      </c>
      <c r="G1190" t="b">
        <f>IF(Comuni[[#This Row],[Popolazione2011]]&gt;300000,"MAGGIORE")</f>
        <v>0</v>
      </c>
      <c r="H1190">
        <f>100*Comuni[[#This Row],[Popolazione2011]]/(SUMIFS($D$2:$D$7916,$B$2:$B$7916,"Piemonte"))</f>
        <v>4.7480290638041614E-2</v>
      </c>
      <c r="I1190" s="1" t="str">
        <f>_xlfn.XLOOKUP(Comuni[[#This Row],[Regione]],Ripartizione_geografica[Regione],Ripartizione_geografica[Ripartizione geografica],,0)</f>
        <v>Nord-ovest</v>
      </c>
      <c r="J1190" s="1">
        <f>_xlfn.XLOOKUP(Comuni[[#This Row],[Regione]],Table_0[Regione],Table_0[Totale contagiati],,0)</f>
        <v>52226</v>
      </c>
      <c r="K1190" s="1">
        <f>_xlfn.XLOOKUP(Comuni[[#This Row],[Regione]],Table_0[Regione],Table_0[Guariti],,0)</f>
        <v>51554</v>
      </c>
      <c r="L1190" s="1">
        <f>_xlfn.XLOOKUP(Comuni[[#This Row],[Regione]],Table_0[Regione],Table_0[Deceduti],,0)</f>
        <v>579</v>
      </c>
    </row>
    <row r="1191" spans="1:12" x14ac:dyDescent="0.25">
      <c r="A1191" s="1" t="s">
        <v>1204</v>
      </c>
      <c r="B1191" s="1" t="s">
        <v>1195</v>
      </c>
      <c r="C1191" s="1" t="s">
        <v>1196</v>
      </c>
      <c r="D1191">
        <v>125</v>
      </c>
      <c r="E1191">
        <f>100*Comuni[[#This Row],[Popolazione2011]]/$D$7916</f>
        <v>2.1810385913840775E-4</v>
      </c>
      <c r="F1191">
        <f>100*Comuni[[#This Row],[Popolazione2011]]/(SUMIFS($D$2:$D$7916,$B$2:$B$7916,"Valle d'Aosta/Vallée d'Aoste"))</f>
        <v>9.8575777171427223E-2</v>
      </c>
      <c r="G1191" t="b">
        <f>IF(Comuni[[#This Row],[Popolazione2011]]&gt;300000,"MAGGIORE")</f>
        <v>0</v>
      </c>
      <c r="H1191">
        <f>100*Comuni[[#This Row],[Popolazione2011]]/(SUMIFS($D$2:$D$7916,$B$2:$B$7916,"Piemonte"))</f>
        <v>2.8643997730478771E-3</v>
      </c>
      <c r="I1191" s="1" t="str">
        <f>_xlfn.XLOOKUP(Comuni[[#This Row],[Regione]],Ripartizione_geografica[Regione],Ripartizione_geografica[Ripartizione geografica],,0)</f>
        <v>Nord-ovest</v>
      </c>
      <c r="J1191" s="1">
        <f>_xlfn.XLOOKUP(Comuni[[#This Row],[Regione]],Table_0[Regione],Table_0[Totale contagiati],,0)</f>
        <v>52226</v>
      </c>
      <c r="K1191" s="1">
        <f>_xlfn.XLOOKUP(Comuni[[#This Row],[Regione]],Table_0[Regione],Table_0[Guariti],,0)</f>
        <v>51554</v>
      </c>
      <c r="L1191" s="1">
        <f>_xlfn.XLOOKUP(Comuni[[#This Row],[Regione]],Table_0[Regione],Table_0[Deceduti],,0)</f>
        <v>579</v>
      </c>
    </row>
    <row r="1192" spans="1:12" x14ac:dyDescent="0.25">
      <c r="A1192" s="1" t="s">
        <v>1205</v>
      </c>
      <c r="B1192" s="1" t="s">
        <v>1195</v>
      </c>
      <c r="C1192" s="1" t="s">
        <v>1196</v>
      </c>
      <c r="D1192">
        <v>234</v>
      </c>
      <c r="E1192">
        <f>100*Comuni[[#This Row],[Popolazione2011]]/$D$7916</f>
        <v>4.0829042430709929E-4</v>
      </c>
      <c r="F1192">
        <f>100*Comuni[[#This Row],[Popolazione2011]]/(SUMIFS($D$2:$D$7916,$B$2:$B$7916,"Valle d'Aosta/Vallée d'Aoste"))</f>
        <v>0.18453385486491175</v>
      </c>
      <c r="G1192" t="b">
        <f>IF(Comuni[[#This Row],[Popolazione2011]]&gt;300000,"MAGGIORE")</f>
        <v>0</v>
      </c>
      <c r="H1192">
        <f>100*Comuni[[#This Row],[Popolazione2011]]/(SUMIFS($D$2:$D$7916,$B$2:$B$7916,"Piemonte"))</f>
        <v>5.3621563751456262E-3</v>
      </c>
      <c r="I1192" s="1" t="str">
        <f>_xlfn.XLOOKUP(Comuni[[#This Row],[Regione]],Ripartizione_geografica[Regione],Ripartizione_geografica[Ripartizione geografica],,0)</f>
        <v>Nord-ovest</v>
      </c>
      <c r="J1192" s="1">
        <f>_xlfn.XLOOKUP(Comuni[[#This Row],[Regione]],Table_0[Regione],Table_0[Totale contagiati],,0)</f>
        <v>52226</v>
      </c>
      <c r="K1192" s="1">
        <f>_xlfn.XLOOKUP(Comuni[[#This Row],[Regione]],Table_0[Regione],Table_0[Guariti],,0)</f>
        <v>51554</v>
      </c>
      <c r="L1192" s="1">
        <f>_xlfn.XLOOKUP(Comuni[[#This Row],[Regione]],Table_0[Regione],Table_0[Deceduti],,0)</f>
        <v>579</v>
      </c>
    </row>
    <row r="1193" spans="1:12" x14ac:dyDescent="0.25">
      <c r="A1193" s="1" t="s">
        <v>1206</v>
      </c>
      <c r="B1193" s="1" t="s">
        <v>1195</v>
      </c>
      <c r="C1193" s="1" t="s">
        <v>1196</v>
      </c>
      <c r="D1193">
        <v>983</v>
      </c>
      <c r="E1193">
        <f>100*Comuni[[#This Row],[Popolazione2011]]/$D$7916</f>
        <v>1.7151687482644385E-3</v>
      </c>
      <c r="F1193">
        <f>100*Comuni[[#This Row],[Popolazione2011]]/(SUMIFS($D$2:$D$7916,$B$2:$B$7916,"Valle d'Aosta/Vallée d'Aoste"))</f>
        <v>0.77519991167610369</v>
      </c>
      <c r="G1193" t="b">
        <f>IF(Comuni[[#This Row],[Popolazione2011]]&gt;300000,"MAGGIORE")</f>
        <v>0</v>
      </c>
      <c r="H1193">
        <f>100*Comuni[[#This Row],[Popolazione2011]]/(SUMIFS($D$2:$D$7916,$B$2:$B$7916,"Piemonte"))</f>
        <v>2.2525639815248508E-2</v>
      </c>
      <c r="I1193" s="1" t="str">
        <f>_xlfn.XLOOKUP(Comuni[[#This Row],[Regione]],Ripartizione_geografica[Regione],Ripartizione_geografica[Ripartizione geografica],,0)</f>
        <v>Nord-ovest</v>
      </c>
      <c r="J1193" s="1">
        <f>_xlfn.XLOOKUP(Comuni[[#This Row],[Regione]],Table_0[Regione],Table_0[Totale contagiati],,0)</f>
        <v>52226</v>
      </c>
      <c r="K1193" s="1">
        <f>_xlfn.XLOOKUP(Comuni[[#This Row],[Regione]],Table_0[Regione],Table_0[Guariti],,0)</f>
        <v>51554</v>
      </c>
      <c r="L1193" s="1">
        <f>_xlfn.XLOOKUP(Comuni[[#This Row],[Regione]],Table_0[Regione],Table_0[Deceduti],,0)</f>
        <v>579</v>
      </c>
    </row>
    <row r="1194" spans="1:12" x14ac:dyDescent="0.25">
      <c r="A1194" s="1" t="s">
        <v>1207</v>
      </c>
      <c r="B1194" s="1" t="s">
        <v>1195</v>
      </c>
      <c r="C1194" s="1" t="s">
        <v>1196</v>
      </c>
      <c r="D1194">
        <v>852</v>
      </c>
      <c r="E1194">
        <f>100*Comuni[[#This Row],[Popolazione2011]]/$D$7916</f>
        <v>1.4865959038873873E-3</v>
      </c>
      <c r="F1194">
        <f>100*Comuni[[#This Row],[Popolazione2011]]/(SUMIFS($D$2:$D$7916,$B$2:$B$7916,"Valle d'Aosta/Vallée d'Aoste"))</f>
        <v>0.67189249720044797</v>
      </c>
      <c r="G1194" t="b">
        <f>IF(Comuni[[#This Row],[Popolazione2011]]&gt;300000,"MAGGIORE")</f>
        <v>0</v>
      </c>
      <c r="H1194">
        <f>100*Comuni[[#This Row],[Popolazione2011]]/(SUMIFS($D$2:$D$7916,$B$2:$B$7916,"Piemonte"))</f>
        <v>1.9523748853094332E-2</v>
      </c>
      <c r="I1194" s="1" t="str">
        <f>_xlfn.XLOOKUP(Comuni[[#This Row],[Regione]],Ripartizione_geografica[Regione],Ripartizione_geografica[Ripartizione geografica],,0)</f>
        <v>Nord-ovest</v>
      </c>
      <c r="J1194" s="1">
        <f>_xlfn.XLOOKUP(Comuni[[#This Row],[Regione]],Table_0[Regione],Table_0[Totale contagiati],,0)</f>
        <v>52226</v>
      </c>
      <c r="K1194" s="1">
        <f>_xlfn.XLOOKUP(Comuni[[#This Row],[Regione]],Table_0[Regione],Table_0[Guariti],,0)</f>
        <v>51554</v>
      </c>
      <c r="L1194" s="1">
        <f>_xlfn.XLOOKUP(Comuni[[#This Row],[Regione]],Table_0[Regione],Table_0[Deceduti],,0)</f>
        <v>579</v>
      </c>
    </row>
    <row r="1195" spans="1:12" x14ac:dyDescent="0.25">
      <c r="A1195" s="1" t="s">
        <v>1208</v>
      </c>
      <c r="B1195" s="1" t="s">
        <v>1195</v>
      </c>
      <c r="C1195" s="1" t="s">
        <v>1196</v>
      </c>
      <c r="D1195">
        <v>756</v>
      </c>
      <c r="E1195">
        <f>100*Comuni[[#This Row],[Popolazione2011]]/$D$7916</f>
        <v>1.31909214006909E-3</v>
      </c>
      <c r="F1195">
        <f>100*Comuni[[#This Row],[Popolazione2011]]/(SUMIFS($D$2:$D$7916,$B$2:$B$7916,"Valle d'Aosta/Vallée d'Aoste"))</f>
        <v>0.59618630033279185</v>
      </c>
      <c r="G1195" t="b">
        <f>IF(Comuni[[#This Row],[Popolazione2011]]&gt;300000,"MAGGIORE")</f>
        <v>0</v>
      </c>
      <c r="H1195">
        <f>100*Comuni[[#This Row],[Popolazione2011]]/(SUMIFS($D$2:$D$7916,$B$2:$B$7916,"Piemonte"))</f>
        <v>1.7323889827393562E-2</v>
      </c>
      <c r="I1195" s="1" t="str">
        <f>_xlfn.XLOOKUP(Comuni[[#This Row],[Regione]],Ripartizione_geografica[Regione],Ripartizione_geografica[Ripartizione geografica],,0)</f>
        <v>Nord-ovest</v>
      </c>
      <c r="J1195" s="1">
        <f>_xlfn.XLOOKUP(Comuni[[#This Row],[Regione]],Table_0[Regione],Table_0[Totale contagiati],,0)</f>
        <v>52226</v>
      </c>
      <c r="K1195" s="1">
        <f>_xlfn.XLOOKUP(Comuni[[#This Row],[Regione]],Table_0[Regione],Table_0[Guariti],,0)</f>
        <v>51554</v>
      </c>
      <c r="L1195" s="1">
        <f>_xlfn.XLOOKUP(Comuni[[#This Row],[Regione]],Table_0[Regione],Table_0[Deceduti],,0)</f>
        <v>579</v>
      </c>
    </row>
    <row r="1196" spans="1:12" x14ac:dyDescent="0.25">
      <c r="A1196" s="1" t="s">
        <v>1209</v>
      </c>
      <c r="B1196" s="1" t="s">
        <v>1195</v>
      </c>
      <c r="C1196" s="1" t="s">
        <v>1196</v>
      </c>
      <c r="D1196">
        <v>611</v>
      </c>
      <c r="E1196">
        <f>100*Comuni[[#This Row],[Popolazione2011]]/$D$7916</f>
        <v>1.0660916634685372E-3</v>
      </c>
      <c r="F1196">
        <f>100*Comuni[[#This Row],[Popolazione2011]]/(SUMIFS($D$2:$D$7916,$B$2:$B$7916,"Valle d'Aosta/Vallée d'Aoste"))</f>
        <v>0.48183839881393625</v>
      </c>
      <c r="G1196" t="b">
        <f>IF(Comuni[[#This Row],[Popolazione2011]]&gt;300000,"MAGGIORE")</f>
        <v>0</v>
      </c>
      <c r="H1196">
        <f>100*Comuni[[#This Row],[Popolazione2011]]/(SUMIFS($D$2:$D$7916,$B$2:$B$7916,"Piemonte"))</f>
        <v>1.4001186090658023E-2</v>
      </c>
      <c r="I1196" s="1" t="str">
        <f>_xlfn.XLOOKUP(Comuni[[#This Row],[Regione]],Ripartizione_geografica[Regione],Ripartizione_geografica[Ripartizione geografica],,0)</f>
        <v>Nord-ovest</v>
      </c>
      <c r="J1196" s="1">
        <f>_xlfn.XLOOKUP(Comuni[[#This Row],[Regione]],Table_0[Regione],Table_0[Totale contagiati],,0)</f>
        <v>52226</v>
      </c>
      <c r="K1196" s="1">
        <f>_xlfn.XLOOKUP(Comuni[[#This Row],[Regione]],Table_0[Regione],Table_0[Guariti],,0)</f>
        <v>51554</v>
      </c>
      <c r="L1196" s="1">
        <f>_xlfn.XLOOKUP(Comuni[[#This Row],[Regione]],Table_0[Regione],Table_0[Deceduti],,0)</f>
        <v>579</v>
      </c>
    </row>
    <row r="1197" spans="1:12" x14ac:dyDescent="0.25">
      <c r="A1197" s="1" t="s">
        <v>1210</v>
      </c>
      <c r="B1197" s="1" t="s">
        <v>1195</v>
      </c>
      <c r="C1197" s="1" t="s">
        <v>1196</v>
      </c>
      <c r="D1197">
        <v>939</v>
      </c>
      <c r="E1197">
        <f>100*Comuni[[#This Row],[Popolazione2011]]/$D$7916</f>
        <v>1.638396189847719E-3</v>
      </c>
      <c r="F1197">
        <f>100*Comuni[[#This Row],[Popolazione2011]]/(SUMIFS($D$2:$D$7916,$B$2:$B$7916,"Valle d'Aosta/Vallée d'Aoste"))</f>
        <v>0.74050123811176127</v>
      </c>
      <c r="G1197" t="b">
        <f>IF(Comuni[[#This Row],[Popolazione2011]]&gt;300000,"MAGGIORE")</f>
        <v>0</v>
      </c>
      <c r="H1197">
        <f>100*Comuni[[#This Row],[Popolazione2011]]/(SUMIFS($D$2:$D$7916,$B$2:$B$7916,"Piemonte"))</f>
        <v>2.1517371095135653E-2</v>
      </c>
      <c r="I1197" s="1" t="str">
        <f>_xlfn.XLOOKUP(Comuni[[#This Row],[Regione]],Ripartizione_geografica[Regione],Ripartizione_geografica[Ripartizione geografica],,0)</f>
        <v>Nord-ovest</v>
      </c>
      <c r="J1197" s="1">
        <f>_xlfn.XLOOKUP(Comuni[[#This Row],[Regione]],Table_0[Regione],Table_0[Totale contagiati],,0)</f>
        <v>52226</v>
      </c>
      <c r="K1197" s="1">
        <f>_xlfn.XLOOKUP(Comuni[[#This Row],[Regione]],Table_0[Regione],Table_0[Guariti],,0)</f>
        <v>51554</v>
      </c>
      <c r="L1197" s="1">
        <f>_xlfn.XLOOKUP(Comuni[[#This Row],[Regione]],Table_0[Regione],Table_0[Deceduti],,0)</f>
        <v>579</v>
      </c>
    </row>
    <row r="1198" spans="1:12" x14ac:dyDescent="0.25">
      <c r="A1198" s="1" t="s">
        <v>1211</v>
      </c>
      <c r="B1198" s="1" t="s">
        <v>1195</v>
      </c>
      <c r="C1198" s="1" t="s">
        <v>1196</v>
      </c>
      <c r="D1198">
        <v>94</v>
      </c>
      <c r="E1198">
        <f>100*Comuni[[#This Row],[Popolazione2011]]/$D$7916</f>
        <v>1.6401410207208262E-4</v>
      </c>
      <c r="F1198">
        <f>100*Comuni[[#This Row],[Popolazione2011]]/(SUMIFS($D$2:$D$7916,$B$2:$B$7916,"Valle d'Aosta/Vallée d'Aoste"))</f>
        <v>7.412898443291327E-2</v>
      </c>
      <c r="G1198" t="b">
        <f>IF(Comuni[[#This Row],[Popolazione2011]]&gt;300000,"MAGGIORE")</f>
        <v>0</v>
      </c>
      <c r="H1198">
        <f>100*Comuni[[#This Row],[Popolazione2011]]/(SUMIFS($D$2:$D$7916,$B$2:$B$7916,"Piemonte"))</f>
        <v>2.1540286293320037E-3</v>
      </c>
      <c r="I1198" s="1" t="str">
        <f>_xlfn.XLOOKUP(Comuni[[#This Row],[Regione]],Ripartizione_geografica[Regione],Ripartizione_geografica[Ripartizione geografica],,0)</f>
        <v>Nord-ovest</v>
      </c>
      <c r="J1198" s="1">
        <f>_xlfn.XLOOKUP(Comuni[[#This Row],[Regione]],Table_0[Regione],Table_0[Totale contagiati],,0)</f>
        <v>52226</v>
      </c>
      <c r="K1198" s="1">
        <f>_xlfn.XLOOKUP(Comuni[[#This Row],[Regione]],Table_0[Regione],Table_0[Guariti],,0)</f>
        <v>51554</v>
      </c>
      <c r="L1198" s="1">
        <f>_xlfn.XLOOKUP(Comuni[[#This Row],[Regione]],Table_0[Regione],Table_0[Deceduti],,0)</f>
        <v>579</v>
      </c>
    </row>
    <row r="1199" spans="1:12" x14ac:dyDescent="0.25">
      <c r="A1199" s="1" t="s">
        <v>1212</v>
      </c>
      <c r="B1199" s="1" t="s">
        <v>1195</v>
      </c>
      <c r="C1199" s="1" t="s">
        <v>1196</v>
      </c>
      <c r="D1199">
        <v>702</v>
      </c>
      <c r="E1199">
        <f>100*Comuni[[#This Row],[Popolazione2011]]/$D$7916</f>
        <v>1.224871272921298E-3</v>
      </c>
      <c r="F1199">
        <f>100*Comuni[[#This Row],[Popolazione2011]]/(SUMIFS($D$2:$D$7916,$B$2:$B$7916,"Valle d'Aosta/Vallée d'Aoste"))</f>
        <v>0.55360156459473531</v>
      </c>
      <c r="G1199" t="b">
        <f>IF(Comuni[[#This Row],[Popolazione2011]]&gt;300000,"MAGGIORE")</f>
        <v>0</v>
      </c>
      <c r="H1199">
        <f>100*Comuni[[#This Row],[Popolazione2011]]/(SUMIFS($D$2:$D$7916,$B$2:$B$7916,"Piemonte"))</f>
        <v>1.6086469125436879E-2</v>
      </c>
      <c r="I1199" s="1" t="str">
        <f>_xlfn.XLOOKUP(Comuni[[#This Row],[Regione]],Ripartizione_geografica[Regione],Ripartizione_geografica[Ripartizione geografica],,0)</f>
        <v>Nord-ovest</v>
      </c>
      <c r="J1199" s="1">
        <f>_xlfn.XLOOKUP(Comuni[[#This Row],[Regione]],Table_0[Regione],Table_0[Totale contagiati],,0)</f>
        <v>52226</v>
      </c>
      <c r="K1199" s="1">
        <f>_xlfn.XLOOKUP(Comuni[[#This Row],[Regione]],Table_0[Regione],Table_0[Guariti],,0)</f>
        <v>51554</v>
      </c>
      <c r="L1199" s="1">
        <f>_xlfn.XLOOKUP(Comuni[[#This Row],[Regione]],Table_0[Regione],Table_0[Deceduti],,0)</f>
        <v>579</v>
      </c>
    </row>
    <row r="1200" spans="1:12" x14ac:dyDescent="0.25">
      <c r="A1200" s="1" t="s">
        <v>1213</v>
      </c>
      <c r="B1200" s="1" t="s">
        <v>1195</v>
      </c>
      <c r="C1200" s="1" t="s">
        <v>1196</v>
      </c>
      <c r="D1200">
        <v>398</v>
      </c>
      <c r="E1200">
        <f>100*Comuni[[#This Row],[Popolazione2011]]/$D$7916</f>
        <v>6.944426874966903E-4</v>
      </c>
      <c r="F1200">
        <f>100*Comuni[[#This Row],[Popolazione2011]]/(SUMIFS($D$2:$D$7916,$B$2:$B$7916,"Valle d'Aosta/Vallée d'Aoste"))</f>
        <v>0.31386527451382429</v>
      </c>
      <c r="G1200" t="b">
        <f>IF(Comuni[[#This Row],[Popolazione2011]]&gt;300000,"MAGGIORE")</f>
        <v>0</v>
      </c>
      <c r="H1200">
        <f>100*Comuni[[#This Row],[Popolazione2011]]/(SUMIFS($D$2:$D$7916,$B$2:$B$7916,"Piemonte"))</f>
        <v>9.1202488773844403E-3</v>
      </c>
      <c r="I1200" s="1" t="str">
        <f>_xlfn.XLOOKUP(Comuni[[#This Row],[Regione]],Ripartizione_geografica[Regione],Ripartizione_geografica[Ripartizione geografica],,0)</f>
        <v>Nord-ovest</v>
      </c>
      <c r="J1200" s="1">
        <f>_xlfn.XLOOKUP(Comuni[[#This Row],[Regione]],Table_0[Regione],Table_0[Totale contagiati],,0)</f>
        <v>52226</v>
      </c>
      <c r="K1200" s="1">
        <f>_xlfn.XLOOKUP(Comuni[[#This Row],[Regione]],Table_0[Regione],Table_0[Guariti],,0)</f>
        <v>51554</v>
      </c>
      <c r="L1200" s="1">
        <f>_xlfn.XLOOKUP(Comuni[[#This Row],[Regione]],Table_0[Regione],Table_0[Deceduti],,0)</f>
        <v>579</v>
      </c>
    </row>
    <row r="1201" spans="1:12" x14ac:dyDescent="0.25">
      <c r="A1201" s="1" t="s">
        <v>1214</v>
      </c>
      <c r="B1201" s="1" t="s">
        <v>1195</v>
      </c>
      <c r="C1201" s="1" t="s">
        <v>1196</v>
      </c>
      <c r="D1201">
        <v>2507</v>
      </c>
      <c r="E1201">
        <f>100*Comuni[[#This Row],[Popolazione2011]]/$D$7916</f>
        <v>4.3742909988799062E-3</v>
      </c>
      <c r="F1201">
        <f>100*Comuni[[#This Row],[Popolazione2011]]/(SUMIFS($D$2:$D$7916,$B$2:$B$7916,"Valle d'Aosta/Vallée d'Aoste"))</f>
        <v>1.9770357869501443</v>
      </c>
      <c r="G1201" t="b">
        <f>IF(Comuni[[#This Row],[Popolazione2011]]&gt;300000,"MAGGIORE")</f>
        <v>0</v>
      </c>
      <c r="H1201">
        <f>100*Comuni[[#This Row],[Popolazione2011]]/(SUMIFS($D$2:$D$7916,$B$2:$B$7916,"Piemonte"))</f>
        <v>5.7448401848248225E-2</v>
      </c>
      <c r="I1201" s="1" t="str">
        <f>_xlfn.XLOOKUP(Comuni[[#This Row],[Regione]],Ripartizione_geografica[Regione],Ripartizione_geografica[Ripartizione geografica],,0)</f>
        <v>Nord-ovest</v>
      </c>
      <c r="J1201" s="1">
        <f>_xlfn.XLOOKUP(Comuni[[#This Row],[Regione]],Table_0[Regione],Table_0[Totale contagiati],,0)</f>
        <v>52226</v>
      </c>
      <c r="K1201" s="1">
        <f>_xlfn.XLOOKUP(Comuni[[#This Row],[Regione]],Table_0[Regione],Table_0[Guariti],,0)</f>
        <v>51554</v>
      </c>
      <c r="L1201" s="1">
        <f>_xlfn.XLOOKUP(Comuni[[#This Row],[Regione]],Table_0[Regione],Table_0[Deceduti],,0)</f>
        <v>579</v>
      </c>
    </row>
    <row r="1202" spans="1:12" x14ac:dyDescent="0.25">
      <c r="A1202" s="1" t="s">
        <v>1215</v>
      </c>
      <c r="B1202" s="1" t="s">
        <v>1195</v>
      </c>
      <c r="C1202" s="1" t="s">
        <v>1196</v>
      </c>
      <c r="D1202">
        <v>4946</v>
      </c>
      <c r="E1202">
        <f>100*Comuni[[#This Row],[Popolazione2011]]/$D$7916</f>
        <v>8.6299334983885173E-3</v>
      </c>
      <c r="F1202">
        <f>100*Comuni[[#This Row],[Popolazione2011]]/(SUMIFS($D$2:$D$7916,$B$2:$B$7916,"Valle d'Aosta/Vallée d'Aoste"))</f>
        <v>3.9004463511190322</v>
      </c>
      <c r="G1202" t="b">
        <f>IF(Comuni[[#This Row],[Popolazione2011]]&gt;300000,"MAGGIORE")</f>
        <v>0</v>
      </c>
      <c r="H1202">
        <f>100*Comuni[[#This Row],[Popolazione2011]]/(SUMIFS($D$2:$D$7916,$B$2:$B$7916,"Piemonte"))</f>
        <v>0.1133385702199584</v>
      </c>
      <c r="I1202" s="1" t="str">
        <f>_xlfn.XLOOKUP(Comuni[[#This Row],[Regione]],Ripartizione_geografica[Regione],Ripartizione_geografica[Ripartizione geografica],,0)</f>
        <v>Nord-ovest</v>
      </c>
      <c r="J1202" s="1">
        <f>_xlfn.XLOOKUP(Comuni[[#This Row],[Regione]],Table_0[Regione],Table_0[Totale contagiati],,0)</f>
        <v>52226</v>
      </c>
      <c r="K1202" s="1">
        <f>_xlfn.XLOOKUP(Comuni[[#This Row],[Regione]],Table_0[Regione],Table_0[Guariti],,0)</f>
        <v>51554</v>
      </c>
      <c r="L1202" s="1">
        <f>_xlfn.XLOOKUP(Comuni[[#This Row],[Regione]],Table_0[Regione],Table_0[Deceduti],,0)</f>
        <v>579</v>
      </c>
    </row>
    <row r="1203" spans="1:12" x14ac:dyDescent="0.25">
      <c r="A1203" s="1" t="s">
        <v>1216</v>
      </c>
      <c r="B1203" s="1" t="s">
        <v>1195</v>
      </c>
      <c r="C1203" s="1" t="s">
        <v>1196</v>
      </c>
      <c r="D1203">
        <v>1453</v>
      </c>
      <c r="E1203">
        <f>100*Comuni[[#This Row],[Popolazione2011]]/$D$7916</f>
        <v>2.5352392586248515E-3</v>
      </c>
      <c r="F1203">
        <f>100*Comuni[[#This Row],[Popolazione2011]]/(SUMIFS($D$2:$D$7916,$B$2:$B$7916,"Valle d'Aosta/Vallée d'Aoste"))</f>
        <v>1.1458448338406699</v>
      </c>
      <c r="G1203" t="b">
        <f>IF(Comuni[[#This Row],[Popolazione2011]]&gt;300000,"MAGGIORE")</f>
        <v>0</v>
      </c>
      <c r="H1203">
        <f>100*Comuni[[#This Row],[Popolazione2011]]/(SUMIFS($D$2:$D$7916,$B$2:$B$7916,"Piemonte"))</f>
        <v>3.3295782961908521E-2</v>
      </c>
      <c r="I1203" s="1" t="str">
        <f>_xlfn.XLOOKUP(Comuni[[#This Row],[Regione]],Ripartizione_geografica[Regione],Ripartizione_geografica[Ripartizione geografica],,0)</f>
        <v>Nord-ovest</v>
      </c>
      <c r="J1203" s="1">
        <f>_xlfn.XLOOKUP(Comuni[[#This Row],[Regione]],Table_0[Regione],Table_0[Totale contagiati],,0)</f>
        <v>52226</v>
      </c>
      <c r="K1203" s="1">
        <f>_xlfn.XLOOKUP(Comuni[[#This Row],[Regione]],Table_0[Regione],Table_0[Guariti],,0)</f>
        <v>51554</v>
      </c>
      <c r="L1203" s="1">
        <f>_xlfn.XLOOKUP(Comuni[[#This Row],[Regione]],Table_0[Regione],Table_0[Deceduti],,0)</f>
        <v>579</v>
      </c>
    </row>
    <row r="1204" spans="1:12" x14ac:dyDescent="0.25">
      <c r="A1204" s="1" t="s">
        <v>1217</v>
      </c>
      <c r="B1204" s="1" t="s">
        <v>1195</v>
      </c>
      <c r="C1204" s="1" t="s">
        <v>1196</v>
      </c>
      <c r="D1204">
        <v>2815</v>
      </c>
      <c r="E1204">
        <f>100*Comuni[[#This Row],[Popolazione2011]]/$D$7916</f>
        <v>4.9116989077969426E-3</v>
      </c>
      <c r="F1204">
        <f>100*Comuni[[#This Row],[Popolazione2011]]/(SUMIFS($D$2:$D$7916,$B$2:$B$7916,"Valle d'Aosta/Vallée d'Aoste"))</f>
        <v>2.2199265019005412</v>
      </c>
      <c r="G1204" t="b">
        <f>IF(Comuni[[#This Row],[Popolazione2011]]&gt;300000,"MAGGIORE")</f>
        <v>0</v>
      </c>
      <c r="H1204">
        <f>100*Comuni[[#This Row],[Popolazione2011]]/(SUMIFS($D$2:$D$7916,$B$2:$B$7916,"Piemonte"))</f>
        <v>6.4506282889038188E-2</v>
      </c>
      <c r="I1204" s="1" t="str">
        <f>_xlfn.XLOOKUP(Comuni[[#This Row],[Regione]],Ripartizione_geografica[Regione],Ripartizione_geografica[Ripartizione geografica],,0)</f>
        <v>Nord-ovest</v>
      </c>
      <c r="J1204" s="1">
        <f>_xlfn.XLOOKUP(Comuni[[#This Row],[Regione]],Table_0[Regione],Table_0[Totale contagiati],,0)</f>
        <v>52226</v>
      </c>
      <c r="K1204" s="1">
        <f>_xlfn.XLOOKUP(Comuni[[#This Row],[Regione]],Table_0[Regione],Table_0[Guariti],,0)</f>
        <v>51554</v>
      </c>
      <c r="L1204" s="1">
        <f>_xlfn.XLOOKUP(Comuni[[#This Row],[Regione]],Table_0[Regione],Table_0[Deceduti],,0)</f>
        <v>579</v>
      </c>
    </row>
    <row r="1205" spans="1:12" x14ac:dyDescent="0.25">
      <c r="A1205" s="1" t="s">
        <v>1218</v>
      </c>
      <c r="B1205" s="1" t="s">
        <v>1195</v>
      </c>
      <c r="C1205" s="1" t="s">
        <v>1196</v>
      </c>
      <c r="D1205">
        <v>2624</v>
      </c>
      <c r="E1205">
        <f>100*Comuni[[#This Row],[Popolazione2011]]/$D$7916</f>
        <v>4.5784362110334554E-3</v>
      </c>
      <c r="F1205">
        <f>100*Comuni[[#This Row],[Popolazione2011]]/(SUMIFS($D$2:$D$7916,$B$2:$B$7916,"Valle d'Aosta/Vallée d'Aoste"))</f>
        <v>2.0693027143826002</v>
      </c>
      <c r="G1205" t="b">
        <f>IF(Comuni[[#This Row],[Popolazione2011]]&gt;300000,"MAGGIORE")</f>
        <v>0</v>
      </c>
      <c r="H1205">
        <f>100*Comuni[[#This Row],[Popolazione2011]]/(SUMIFS($D$2:$D$7916,$B$2:$B$7916,"Piemonte"))</f>
        <v>6.012948003582104E-2</v>
      </c>
      <c r="I1205" s="1" t="str">
        <f>_xlfn.XLOOKUP(Comuni[[#This Row],[Regione]],Ripartizione_geografica[Regione],Ripartizione_geografica[Ripartizione geografica],,0)</f>
        <v>Nord-ovest</v>
      </c>
      <c r="J1205" s="1">
        <f>_xlfn.XLOOKUP(Comuni[[#This Row],[Regione]],Table_0[Regione],Table_0[Totale contagiati],,0)</f>
        <v>52226</v>
      </c>
      <c r="K1205" s="1">
        <f>_xlfn.XLOOKUP(Comuni[[#This Row],[Regione]],Table_0[Regione],Table_0[Guariti],,0)</f>
        <v>51554</v>
      </c>
      <c r="L1205" s="1">
        <f>_xlfn.XLOOKUP(Comuni[[#This Row],[Regione]],Table_0[Regione],Table_0[Deceduti],,0)</f>
        <v>579</v>
      </c>
    </row>
    <row r="1206" spans="1:12" x14ac:dyDescent="0.25">
      <c r="A1206" s="1" t="s">
        <v>1219</v>
      </c>
      <c r="B1206" s="1" t="s">
        <v>1195</v>
      </c>
      <c r="C1206" s="1" t="s">
        <v>1196</v>
      </c>
      <c r="D1206">
        <v>477</v>
      </c>
      <c r="E1206">
        <f>100*Comuni[[#This Row],[Popolazione2011]]/$D$7916</f>
        <v>8.3228432647216395E-4</v>
      </c>
      <c r="F1206">
        <f>100*Comuni[[#This Row],[Popolazione2011]]/(SUMIFS($D$2:$D$7916,$B$2:$B$7916,"Valle d'Aosta/Vallée d'Aoste"))</f>
        <v>0.37616516568616626</v>
      </c>
      <c r="G1206" t="b">
        <f>IF(Comuni[[#This Row],[Popolazione2011]]&gt;300000,"MAGGIORE")</f>
        <v>0</v>
      </c>
      <c r="H1206">
        <f>100*Comuni[[#This Row],[Popolazione2011]]/(SUMIFS($D$2:$D$7916,$B$2:$B$7916,"Piemonte"))</f>
        <v>1.0930549533950699E-2</v>
      </c>
      <c r="I1206" s="1" t="str">
        <f>_xlfn.XLOOKUP(Comuni[[#This Row],[Regione]],Ripartizione_geografica[Regione],Ripartizione_geografica[Ripartizione geografica],,0)</f>
        <v>Nord-ovest</v>
      </c>
      <c r="J1206" s="1">
        <f>_xlfn.XLOOKUP(Comuni[[#This Row],[Regione]],Table_0[Regione],Table_0[Totale contagiati],,0)</f>
        <v>52226</v>
      </c>
      <c r="K1206" s="1">
        <f>_xlfn.XLOOKUP(Comuni[[#This Row],[Regione]],Table_0[Regione],Table_0[Guariti],,0)</f>
        <v>51554</v>
      </c>
      <c r="L1206" s="1">
        <f>_xlfn.XLOOKUP(Comuni[[#This Row],[Regione]],Table_0[Regione],Table_0[Deceduti],,0)</f>
        <v>579</v>
      </c>
    </row>
    <row r="1207" spans="1:12" x14ac:dyDescent="0.25">
      <c r="A1207" s="1" t="s">
        <v>1220</v>
      </c>
      <c r="B1207" s="1" t="s">
        <v>1195</v>
      </c>
      <c r="C1207" s="1" t="s">
        <v>1196</v>
      </c>
      <c r="D1207">
        <v>228</v>
      </c>
      <c r="E1207">
        <f>100*Comuni[[#This Row],[Popolazione2011]]/$D$7916</f>
        <v>3.9782143906845572E-4</v>
      </c>
      <c r="F1207">
        <f>100*Comuni[[#This Row],[Popolazione2011]]/(SUMIFS($D$2:$D$7916,$B$2:$B$7916,"Valle d'Aosta/Vallée d'Aoste"))</f>
        <v>0.17980221756068324</v>
      </c>
      <c r="G1207" t="b">
        <f>IF(Comuni[[#This Row],[Popolazione2011]]&gt;300000,"MAGGIORE")</f>
        <v>0</v>
      </c>
      <c r="H1207">
        <f>100*Comuni[[#This Row],[Popolazione2011]]/(SUMIFS($D$2:$D$7916,$B$2:$B$7916,"Piemonte"))</f>
        <v>5.2246651860393279E-3</v>
      </c>
      <c r="I1207" s="1" t="str">
        <f>_xlfn.XLOOKUP(Comuni[[#This Row],[Regione]],Ripartizione_geografica[Regione],Ripartizione_geografica[Ripartizione geografica],,0)</f>
        <v>Nord-ovest</v>
      </c>
      <c r="J1207" s="1">
        <f>_xlfn.XLOOKUP(Comuni[[#This Row],[Regione]],Table_0[Regione],Table_0[Totale contagiati],,0)</f>
        <v>52226</v>
      </c>
      <c r="K1207" s="1">
        <f>_xlfn.XLOOKUP(Comuni[[#This Row],[Regione]],Table_0[Regione],Table_0[Guariti],,0)</f>
        <v>51554</v>
      </c>
      <c r="L1207" s="1">
        <f>_xlfn.XLOOKUP(Comuni[[#This Row],[Regione]],Table_0[Regione],Table_0[Deceduti],,0)</f>
        <v>579</v>
      </c>
    </row>
    <row r="1208" spans="1:12" x14ac:dyDescent="0.25">
      <c r="A1208" s="1" t="s">
        <v>1221</v>
      </c>
      <c r="B1208" s="1" t="s">
        <v>1195</v>
      </c>
      <c r="C1208" s="1" t="s">
        <v>1196</v>
      </c>
      <c r="D1208">
        <v>496</v>
      </c>
      <c r="E1208">
        <f>100*Comuni[[#This Row],[Popolazione2011]]/$D$7916</f>
        <v>8.6543611306120192E-4</v>
      </c>
      <c r="F1208">
        <f>100*Comuni[[#This Row],[Popolazione2011]]/(SUMIFS($D$2:$D$7916,$B$2:$B$7916,"Valle d'Aosta/Vallée d'Aoste"))</f>
        <v>0.3911486838162232</v>
      </c>
      <c r="G1208" t="b">
        <f>IF(Comuni[[#This Row],[Popolazione2011]]&gt;300000,"MAGGIORE")</f>
        <v>0</v>
      </c>
      <c r="H1208">
        <f>100*Comuni[[#This Row],[Popolazione2011]]/(SUMIFS($D$2:$D$7916,$B$2:$B$7916,"Piemonte"))</f>
        <v>1.1365938299453976E-2</v>
      </c>
      <c r="I1208" s="1" t="str">
        <f>_xlfn.XLOOKUP(Comuni[[#This Row],[Regione]],Ripartizione_geografica[Regione],Ripartizione_geografica[Ripartizione geografica],,0)</f>
        <v>Nord-ovest</v>
      </c>
      <c r="J1208" s="1">
        <f>_xlfn.XLOOKUP(Comuni[[#This Row],[Regione]],Table_0[Regione],Table_0[Totale contagiati],,0)</f>
        <v>52226</v>
      </c>
      <c r="K1208" s="1">
        <f>_xlfn.XLOOKUP(Comuni[[#This Row],[Regione]],Table_0[Regione],Table_0[Guariti],,0)</f>
        <v>51554</v>
      </c>
      <c r="L1208" s="1">
        <f>_xlfn.XLOOKUP(Comuni[[#This Row],[Regione]],Table_0[Regione],Table_0[Deceduti],,0)</f>
        <v>579</v>
      </c>
    </row>
    <row r="1209" spans="1:12" x14ac:dyDescent="0.25">
      <c r="A1209" s="1" t="s">
        <v>1222</v>
      </c>
      <c r="B1209" s="1" t="s">
        <v>1195</v>
      </c>
      <c r="C1209" s="1" t="s">
        <v>1196</v>
      </c>
      <c r="D1209">
        <v>1766</v>
      </c>
      <c r="E1209">
        <f>100*Comuni[[#This Row],[Popolazione2011]]/$D$7916</f>
        <v>3.0813713219074246E-3</v>
      </c>
      <c r="F1209">
        <f>100*Comuni[[#This Row],[Popolazione2011]]/(SUMIFS($D$2:$D$7916,$B$2:$B$7916,"Valle d'Aosta/Vallée d'Aoste"))</f>
        <v>1.3926785798779238</v>
      </c>
      <c r="G1209" t="b">
        <f>IF(Comuni[[#This Row],[Popolazione2011]]&gt;300000,"MAGGIORE")</f>
        <v>0</v>
      </c>
      <c r="H1209">
        <f>100*Comuni[[#This Row],[Popolazione2011]]/(SUMIFS($D$2:$D$7916,$B$2:$B$7916,"Piemonte"))</f>
        <v>4.0468239993620411E-2</v>
      </c>
      <c r="I1209" s="1" t="str">
        <f>_xlfn.XLOOKUP(Comuni[[#This Row],[Regione]],Ripartizione_geografica[Regione],Ripartizione_geografica[Ripartizione geografica],,0)</f>
        <v>Nord-ovest</v>
      </c>
      <c r="J1209" s="1">
        <f>_xlfn.XLOOKUP(Comuni[[#This Row],[Regione]],Table_0[Regione],Table_0[Totale contagiati],,0)</f>
        <v>52226</v>
      </c>
      <c r="K1209" s="1">
        <f>_xlfn.XLOOKUP(Comuni[[#This Row],[Regione]],Table_0[Regione],Table_0[Guariti],,0)</f>
        <v>51554</v>
      </c>
      <c r="L1209" s="1">
        <f>_xlfn.XLOOKUP(Comuni[[#This Row],[Regione]],Table_0[Regione],Table_0[Deceduti],,0)</f>
        <v>579</v>
      </c>
    </row>
    <row r="1210" spans="1:12" x14ac:dyDescent="0.25">
      <c r="A1210" s="1" t="s">
        <v>1223</v>
      </c>
      <c r="B1210" s="1" t="s">
        <v>1195</v>
      </c>
      <c r="C1210" s="1" t="s">
        <v>1196</v>
      </c>
      <c r="D1210">
        <v>449</v>
      </c>
      <c r="E1210">
        <f>100*Comuni[[#This Row],[Popolazione2011]]/$D$7916</f>
        <v>7.834290620251606E-4</v>
      </c>
      <c r="F1210">
        <f>100*Comuni[[#This Row],[Popolazione2011]]/(SUMIFS($D$2:$D$7916,$B$2:$B$7916,"Valle d'Aosta/Vallée d'Aoste"))</f>
        <v>0.35408419159976656</v>
      </c>
      <c r="G1210" t="b">
        <f>IF(Comuni[[#This Row],[Popolazione2011]]&gt;300000,"MAGGIORE")</f>
        <v>0</v>
      </c>
      <c r="H1210">
        <f>100*Comuni[[#This Row],[Popolazione2011]]/(SUMIFS($D$2:$D$7916,$B$2:$B$7916,"Piemonte"))</f>
        <v>1.0288923984787975E-2</v>
      </c>
      <c r="I1210" s="1" t="str">
        <f>_xlfn.XLOOKUP(Comuni[[#This Row],[Regione]],Ripartizione_geografica[Regione],Ripartizione_geografica[Ripartizione geografica],,0)</f>
        <v>Nord-ovest</v>
      </c>
      <c r="J1210" s="1">
        <f>_xlfn.XLOOKUP(Comuni[[#This Row],[Regione]],Table_0[Regione],Table_0[Totale contagiati],,0)</f>
        <v>52226</v>
      </c>
      <c r="K1210" s="1">
        <f>_xlfn.XLOOKUP(Comuni[[#This Row],[Regione]],Table_0[Regione],Table_0[Guariti],,0)</f>
        <v>51554</v>
      </c>
      <c r="L1210" s="1">
        <f>_xlfn.XLOOKUP(Comuni[[#This Row],[Regione]],Table_0[Regione],Table_0[Deceduti],,0)</f>
        <v>579</v>
      </c>
    </row>
    <row r="1211" spans="1:12" x14ac:dyDescent="0.25">
      <c r="A1211" s="1" t="s">
        <v>1224</v>
      </c>
      <c r="B1211" s="1" t="s">
        <v>1195</v>
      </c>
      <c r="C1211" s="1" t="s">
        <v>1196</v>
      </c>
      <c r="D1211">
        <v>487</v>
      </c>
      <c r="E1211">
        <f>100*Comuni[[#This Row],[Popolazione2011]]/$D$7916</f>
        <v>8.4973263520323654E-4</v>
      </c>
      <c r="F1211">
        <f>100*Comuni[[#This Row],[Popolazione2011]]/(SUMIFS($D$2:$D$7916,$B$2:$B$7916,"Valle d'Aosta/Vallée d'Aoste"))</f>
        <v>0.38405122785988044</v>
      </c>
      <c r="G1211" t="b">
        <f>IF(Comuni[[#This Row],[Popolazione2011]]&gt;300000,"MAGGIORE")</f>
        <v>0</v>
      </c>
      <c r="H1211">
        <f>100*Comuni[[#This Row],[Popolazione2011]]/(SUMIFS($D$2:$D$7916,$B$2:$B$7916,"Piemonte"))</f>
        <v>1.115970151579453E-2</v>
      </c>
      <c r="I1211" s="1" t="str">
        <f>_xlfn.XLOOKUP(Comuni[[#This Row],[Regione]],Ripartizione_geografica[Regione],Ripartizione_geografica[Ripartizione geografica],,0)</f>
        <v>Nord-ovest</v>
      </c>
      <c r="J1211" s="1">
        <f>_xlfn.XLOOKUP(Comuni[[#This Row],[Regione]],Table_0[Regione],Table_0[Totale contagiati],,0)</f>
        <v>52226</v>
      </c>
      <c r="K1211" s="1">
        <f>_xlfn.XLOOKUP(Comuni[[#This Row],[Regione]],Table_0[Regione],Table_0[Guariti],,0)</f>
        <v>51554</v>
      </c>
      <c r="L1211" s="1">
        <f>_xlfn.XLOOKUP(Comuni[[#This Row],[Regione]],Table_0[Regione],Table_0[Deceduti],,0)</f>
        <v>579</v>
      </c>
    </row>
    <row r="1212" spans="1:12" x14ac:dyDescent="0.25">
      <c r="A1212" s="1" t="s">
        <v>1225</v>
      </c>
      <c r="B1212" s="1" t="s">
        <v>1195</v>
      </c>
      <c r="C1212" s="1" t="s">
        <v>1196</v>
      </c>
      <c r="D1212">
        <v>1692</v>
      </c>
      <c r="E1212">
        <f>100*Comuni[[#This Row],[Popolazione2011]]/$D$7916</f>
        <v>2.9522538372974872E-3</v>
      </c>
      <c r="F1212">
        <f>100*Comuni[[#This Row],[Popolazione2011]]/(SUMIFS($D$2:$D$7916,$B$2:$B$7916,"Valle d'Aosta/Vallée d'Aoste"))</f>
        <v>1.3343217197924389</v>
      </c>
      <c r="G1212" t="b">
        <f>IF(Comuni[[#This Row],[Popolazione2011]]&gt;300000,"MAGGIORE")</f>
        <v>0</v>
      </c>
      <c r="H1212">
        <f>100*Comuni[[#This Row],[Popolazione2011]]/(SUMIFS($D$2:$D$7916,$B$2:$B$7916,"Piemonte"))</f>
        <v>3.8772515327976063E-2</v>
      </c>
      <c r="I1212" s="1" t="str">
        <f>_xlfn.XLOOKUP(Comuni[[#This Row],[Regione]],Ripartizione_geografica[Regione],Ripartizione_geografica[Ripartizione geografica],,0)</f>
        <v>Nord-ovest</v>
      </c>
      <c r="J1212" s="1">
        <f>_xlfn.XLOOKUP(Comuni[[#This Row],[Regione]],Table_0[Regione],Table_0[Totale contagiati],,0)</f>
        <v>52226</v>
      </c>
      <c r="K1212" s="1">
        <f>_xlfn.XLOOKUP(Comuni[[#This Row],[Regione]],Table_0[Regione],Table_0[Guariti],,0)</f>
        <v>51554</v>
      </c>
      <c r="L1212" s="1">
        <f>_xlfn.XLOOKUP(Comuni[[#This Row],[Regione]],Table_0[Regione],Table_0[Deceduti],,0)</f>
        <v>579</v>
      </c>
    </row>
    <row r="1213" spans="1:12" x14ac:dyDescent="0.25">
      <c r="A1213" s="1" t="s">
        <v>1226</v>
      </c>
      <c r="B1213" s="1" t="s">
        <v>1195</v>
      </c>
      <c r="C1213" s="1" t="s">
        <v>1196</v>
      </c>
      <c r="D1213">
        <v>3306</v>
      </c>
      <c r="E1213">
        <f>100*Comuni[[#This Row],[Popolazione2011]]/$D$7916</f>
        <v>5.7684108664926084E-3</v>
      </c>
      <c r="F1213">
        <f>100*Comuni[[#This Row],[Popolazione2011]]/(SUMIFS($D$2:$D$7916,$B$2:$B$7916,"Valle d'Aosta/Vallée d'Aoste"))</f>
        <v>2.6071321546299071</v>
      </c>
      <c r="G1213" t="b">
        <f>IF(Comuni[[#This Row],[Popolazione2011]]&gt;300000,"MAGGIORE")</f>
        <v>0</v>
      </c>
      <c r="H1213">
        <f>100*Comuni[[#This Row],[Popolazione2011]]/(SUMIFS($D$2:$D$7916,$B$2:$B$7916,"Piemonte"))</f>
        <v>7.575764519757025E-2</v>
      </c>
      <c r="I1213" s="1" t="str">
        <f>_xlfn.XLOOKUP(Comuni[[#This Row],[Regione]],Ripartizione_geografica[Regione],Ripartizione_geografica[Ripartizione geografica],,0)</f>
        <v>Nord-ovest</v>
      </c>
      <c r="J1213" s="1">
        <f>_xlfn.XLOOKUP(Comuni[[#This Row],[Regione]],Table_0[Regione],Table_0[Totale contagiati],,0)</f>
        <v>52226</v>
      </c>
      <c r="K1213" s="1">
        <f>_xlfn.XLOOKUP(Comuni[[#This Row],[Regione]],Table_0[Regione],Table_0[Guariti],,0)</f>
        <v>51554</v>
      </c>
      <c r="L1213" s="1">
        <f>_xlfn.XLOOKUP(Comuni[[#This Row],[Regione]],Table_0[Regione],Table_0[Deceduti],,0)</f>
        <v>579</v>
      </c>
    </row>
    <row r="1214" spans="1:12" x14ac:dyDescent="0.25">
      <c r="A1214" s="1" t="s">
        <v>1227</v>
      </c>
      <c r="B1214" s="1" t="s">
        <v>1195</v>
      </c>
      <c r="C1214" s="1" t="s">
        <v>1196</v>
      </c>
      <c r="D1214">
        <v>311</v>
      </c>
      <c r="E1214">
        <f>100*Comuni[[#This Row],[Popolazione2011]]/$D$7916</f>
        <v>5.426424015363585E-4</v>
      </c>
      <c r="F1214">
        <f>100*Comuni[[#This Row],[Popolazione2011]]/(SUMIFS($D$2:$D$7916,$B$2:$B$7916,"Valle d'Aosta/Vallée d'Aoste"))</f>
        <v>0.24525653360251093</v>
      </c>
      <c r="G1214" t="b">
        <f>IF(Comuni[[#This Row],[Popolazione2011]]&gt;300000,"MAGGIORE")</f>
        <v>0</v>
      </c>
      <c r="H1214">
        <f>100*Comuni[[#This Row],[Popolazione2011]]/(SUMIFS($D$2:$D$7916,$B$2:$B$7916,"Piemonte"))</f>
        <v>7.126626635343118E-3</v>
      </c>
      <c r="I1214" s="1" t="str">
        <f>_xlfn.XLOOKUP(Comuni[[#This Row],[Regione]],Ripartizione_geografica[Regione],Ripartizione_geografica[Ripartizione geografica],,0)</f>
        <v>Nord-ovest</v>
      </c>
      <c r="J1214" s="1">
        <f>_xlfn.XLOOKUP(Comuni[[#This Row],[Regione]],Table_0[Regione],Table_0[Totale contagiati],,0)</f>
        <v>52226</v>
      </c>
      <c r="K1214" s="1">
        <f>_xlfn.XLOOKUP(Comuni[[#This Row],[Regione]],Table_0[Regione],Table_0[Guariti],,0)</f>
        <v>51554</v>
      </c>
      <c r="L1214" s="1">
        <f>_xlfn.XLOOKUP(Comuni[[#This Row],[Regione]],Table_0[Regione],Table_0[Deceduti],,0)</f>
        <v>579</v>
      </c>
    </row>
    <row r="1215" spans="1:12" x14ac:dyDescent="0.25">
      <c r="A1215" s="1" t="s">
        <v>1228</v>
      </c>
      <c r="B1215" s="1" t="s">
        <v>1195</v>
      </c>
      <c r="C1215" s="1" t="s">
        <v>1196</v>
      </c>
      <c r="D1215">
        <v>814</v>
      </c>
      <c r="E1215">
        <f>100*Comuni[[#This Row],[Popolazione2011]]/$D$7916</f>
        <v>1.4202923307093114E-3</v>
      </c>
      <c r="F1215">
        <f>100*Comuni[[#This Row],[Popolazione2011]]/(SUMIFS($D$2:$D$7916,$B$2:$B$7916,"Valle d'Aosta/Vallée d'Aoste"))</f>
        <v>0.64192546094033409</v>
      </c>
      <c r="G1215" t="b">
        <f>IF(Comuni[[#This Row],[Popolazione2011]]&gt;300000,"MAGGIORE")</f>
        <v>0</v>
      </c>
      <c r="H1215">
        <f>100*Comuni[[#This Row],[Popolazione2011]]/(SUMIFS($D$2:$D$7916,$B$2:$B$7916,"Piemonte"))</f>
        <v>1.8652971322087777E-2</v>
      </c>
      <c r="I1215" s="1" t="str">
        <f>_xlfn.XLOOKUP(Comuni[[#This Row],[Regione]],Ripartizione_geografica[Regione],Ripartizione_geografica[Ripartizione geografica],,0)</f>
        <v>Nord-ovest</v>
      </c>
      <c r="J1215" s="1">
        <f>_xlfn.XLOOKUP(Comuni[[#This Row],[Regione]],Table_0[Regione],Table_0[Totale contagiati],,0)</f>
        <v>52226</v>
      </c>
      <c r="K1215" s="1">
        <f>_xlfn.XLOOKUP(Comuni[[#This Row],[Regione]],Table_0[Regione],Table_0[Guariti],,0)</f>
        <v>51554</v>
      </c>
      <c r="L1215" s="1">
        <f>_xlfn.XLOOKUP(Comuni[[#This Row],[Regione]],Table_0[Regione],Table_0[Deceduti],,0)</f>
        <v>579</v>
      </c>
    </row>
    <row r="1216" spans="1:12" x14ac:dyDescent="0.25">
      <c r="A1216" s="1" t="s">
        <v>1229</v>
      </c>
      <c r="B1216" s="1" t="s">
        <v>1195</v>
      </c>
      <c r="C1216" s="1" t="s">
        <v>1196</v>
      </c>
      <c r="D1216">
        <v>1175</v>
      </c>
      <c r="E1216">
        <f>100*Comuni[[#This Row],[Popolazione2011]]/$D$7916</f>
        <v>2.0501762759010328E-3</v>
      </c>
      <c r="F1216">
        <f>100*Comuni[[#This Row],[Popolazione2011]]/(SUMIFS($D$2:$D$7916,$B$2:$B$7916,"Valle d'Aosta/Vallée d'Aoste"))</f>
        <v>0.92661230541141582</v>
      </c>
      <c r="G1216" t="b">
        <f>IF(Comuni[[#This Row],[Popolazione2011]]&gt;300000,"MAGGIORE")</f>
        <v>0</v>
      </c>
      <c r="H1216">
        <f>100*Comuni[[#This Row],[Popolazione2011]]/(SUMIFS($D$2:$D$7916,$B$2:$B$7916,"Piemonte"))</f>
        <v>2.6925357866650044E-2</v>
      </c>
      <c r="I1216" s="1" t="str">
        <f>_xlfn.XLOOKUP(Comuni[[#This Row],[Regione]],Ripartizione_geografica[Regione],Ripartizione_geografica[Ripartizione geografica],,0)</f>
        <v>Nord-ovest</v>
      </c>
      <c r="J1216" s="1">
        <f>_xlfn.XLOOKUP(Comuni[[#This Row],[Regione]],Table_0[Regione],Table_0[Totale contagiati],,0)</f>
        <v>52226</v>
      </c>
      <c r="K1216" s="1">
        <f>_xlfn.XLOOKUP(Comuni[[#This Row],[Regione]],Table_0[Regione],Table_0[Guariti],,0)</f>
        <v>51554</v>
      </c>
      <c r="L1216" s="1">
        <f>_xlfn.XLOOKUP(Comuni[[#This Row],[Regione]],Table_0[Regione],Table_0[Deceduti],,0)</f>
        <v>579</v>
      </c>
    </row>
    <row r="1217" spans="1:12" x14ac:dyDescent="0.25">
      <c r="A1217" s="1" t="s">
        <v>1230</v>
      </c>
      <c r="B1217" s="1" t="s">
        <v>1195</v>
      </c>
      <c r="C1217" s="1" t="s">
        <v>1196</v>
      </c>
      <c r="D1217">
        <v>632</v>
      </c>
      <c r="E1217">
        <f>100*Comuni[[#This Row],[Popolazione2011]]/$D$7916</f>
        <v>1.1027331118037896E-3</v>
      </c>
      <c r="F1217">
        <f>100*Comuni[[#This Row],[Popolazione2011]]/(SUMIFS($D$2:$D$7916,$B$2:$B$7916,"Valle d'Aosta/Vallée d'Aoste"))</f>
        <v>0.49839912937873604</v>
      </c>
      <c r="G1217" t="b">
        <f>IF(Comuni[[#This Row],[Popolazione2011]]&gt;300000,"MAGGIORE")</f>
        <v>0</v>
      </c>
      <c r="H1217">
        <f>100*Comuni[[#This Row],[Popolazione2011]]/(SUMIFS($D$2:$D$7916,$B$2:$B$7916,"Piemonte"))</f>
        <v>1.4482405252530067E-2</v>
      </c>
      <c r="I1217" s="1" t="str">
        <f>_xlfn.XLOOKUP(Comuni[[#This Row],[Regione]],Ripartizione_geografica[Regione],Ripartizione_geografica[Ripartizione geografica],,0)</f>
        <v>Nord-ovest</v>
      </c>
      <c r="J1217" s="1">
        <f>_xlfn.XLOOKUP(Comuni[[#This Row],[Regione]],Table_0[Regione],Table_0[Totale contagiati],,0)</f>
        <v>52226</v>
      </c>
      <c r="K1217" s="1">
        <f>_xlfn.XLOOKUP(Comuni[[#This Row],[Regione]],Table_0[Regione],Table_0[Guariti],,0)</f>
        <v>51554</v>
      </c>
      <c r="L1217" s="1">
        <f>_xlfn.XLOOKUP(Comuni[[#This Row],[Regione]],Table_0[Regione],Table_0[Deceduti],,0)</f>
        <v>579</v>
      </c>
    </row>
    <row r="1218" spans="1:12" x14ac:dyDescent="0.25">
      <c r="A1218" s="1" t="s">
        <v>1231</v>
      </c>
      <c r="B1218" s="1" t="s">
        <v>1195</v>
      </c>
      <c r="C1218" s="1" t="s">
        <v>1196</v>
      </c>
      <c r="D1218">
        <v>422</v>
      </c>
      <c r="E1218">
        <f>100*Comuni[[#This Row],[Popolazione2011]]/$D$7916</f>
        <v>7.3631862845126457E-4</v>
      </c>
      <c r="F1218">
        <f>100*Comuni[[#This Row],[Popolazione2011]]/(SUMIFS($D$2:$D$7916,$B$2:$B$7916,"Valle d'Aosta/Vallée d'Aoste"))</f>
        <v>0.33279182373073829</v>
      </c>
      <c r="G1218" t="b">
        <f>IF(Comuni[[#This Row],[Popolazione2011]]&gt;300000,"MAGGIORE")</f>
        <v>0</v>
      </c>
      <c r="H1218">
        <f>100*Comuni[[#This Row],[Popolazione2011]]/(SUMIFS($D$2:$D$7916,$B$2:$B$7916,"Piemonte"))</f>
        <v>9.6702136338096337E-3</v>
      </c>
      <c r="I1218" s="1" t="str">
        <f>_xlfn.XLOOKUP(Comuni[[#This Row],[Regione]],Ripartizione_geografica[Regione],Ripartizione_geografica[Ripartizione geografica],,0)</f>
        <v>Nord-ovest</v>
      </c>
      <c r="J1218" s="1">
        <f>_xlfn.XLOOKUP(Comuni[[#This Row],[Regione]],Table_0[Regione],Table_0[Totale contagiati],,0)</f>
        <v>52226</v>
      </c>
      <c r="K1218" s="1">
        <f>_xlfn.XLOOKUP(Comuni[[#This Row],[Regione]],Table_0[Regione],Table_0[Guariti],,0)</f>
        <v>51554</v>
      </c>
      <c r="L1218" s="1">
        <f>_xlfn.XLOOKUP(Comuni[[#This Row],[Regione]],Table_0[Regione],Table_0[Deceduti],,0)</f>
        <v>579</v>
      </c>
    </row>
    <row r="1219" spans="1:12" x14ac:dyDescent="0.25">
      <c r="A1219" s="1" t="s">
        <v>1232</v>
      </c>
      <c r="B1219" s="1" t="s">
        <v>1195</v>
      </c>
      <c r="C1219" s="1" t="s">
        <v>1196</v>
      </c>
      <c r="D1219">
        <v>1396</v>
      </c>
      <c r="E1219">
        <f>100*Comuni[[#This Row],[Popolazione2011]]/$D$7916</f>
        <v>2.4357838988577378E-3</v>
      </c>
      <c r="F1219">
        <f>100*Comuni[[#This Row],[Popolazione2011]]/(SUMIFS($D$2:$D$7916,$B$2:$B$7916,"Valle d'Aosta/Vallée d'Aoste"))</f>
        <v>1.1008942794504992</v>
      </c>
      <c r="G1219" t="b">
        <f>IF(Comuni[[#This Row],[Popolazione2011]]&gt;300000,"MAGGIORE")</f>
        <v>0</v>
      </c>
      <c r="H1219">
        <f>100*Comuni[[#This Row],[Popolazione2011]]/(SUMIFS($D$2:$D$7916,$B$2:$B$7916,"Piemonte"))</f>
        <v>3.1989616665398693E-2</v>
      </c>
      <c r="I1219" s="1" t="str">
        <f>_xlfn.XLOOKUP(Comuni[[#This Row],[Regione]],Ripartizione_geografica[Regione],Ripartizione_geografica[Ripartizione geografica],,0)</f>
        <v>Nord-ovest</v>
      </c>
      <c r="J1219" s="1">
        <f>_xlfn.XLOOKUP(Comuni[[#This Row],[Regione]],Table_0[Regione],Table_0[Totale contagiati],,0)</f>
        <v>52226</v>
      </c>
      <c r="K1219" s="1">
        <f>_xlfn.XLOOKUP(Comuni[[#This Row],[Regione]],Table_0[Regione],Table_0[Guariti],,0)</f>
        <v>51554</v>
      </c>
      <c r="L1219" s="1">
        <f>_xlfn.XLOOKUP(Comuni[[#This Row],[Regione]],Table_0[Regione],Table_0[Deceduti],,0)</f>
        <v>579</v>
      </c>
    </row>
    <row r="1220" spans="1:12" x14ac:dyDescent="0.25">
      <c r="A1220" s="1" t="s">
        <v>1233</v>
      </c>
      <c r="B1220" s="1" t="s">
        <v>1195</v>
      </c>
      <c r="C1220" s="1" t="s">
        <v>1196</v>
      </c>
      <c r="D1220">
        <v>758</v>
      </c>
      <c r="E1220">
        <f>100*Comuni[[#This Row],[Popolazione2011]]/$D$7916</f>
        <v>1.3225818018153047E-3</v>
      </c>
      <c r="F1220">
        <f>100*Comuni[[#This Row],[Popolazione2011]]/(SUMIFS($D$2:$D$7916,$B$2:$B$7916,"Valle d'Aosta/Vallée d'Aoste"))</f>
        <v>0.5977635127675347</v>
      </c>
      <c r="G1220" t="b">
        <f>IF(Comuni[[#This Row],[Popolazione2011]]&gt;300000,"MAGGIORE")</f>
        <v>0</v>
      </c>
      <c r="H1220">
        <f>100*Comuni[[#This Row],[Popolazione2011]]/(SUMIFS($D$2:$D$7916,$B$2:$B$7916,"Piemonte"))</f>
        <v>1.7369720223762326E-2</v>
      </c>
      <c r="I1220" s="1" t="str">
        <f>_xlfn.XLOOKUP(Comuni[[#This Row],[Regione]],Ripartizione_geografica[Regione],Ripartizione_geografica[Ripartizione geografica],,0)</f>
        <v>Nord-ovest</v>
      </c>
      <c r="J1220" s="1">
        <f>_xlfn.XLOOKUP(Comuni[[#This Row],[Regione]],Table_0[Regione],Table_0[Totale contagiati],,0)</f>
        <v>52226</v>
      </c>
      <c r="K1220" s="1">
        <f>_xlfn.XLOOKUP(Comuni[[#This Row],[Regione]],Table_0[Regione],Table_0[Guariti],,0)</f>
        <v>51554</v>
      </c>
      <c r="L1220" s="1">
        <f>_xlfn.XLOOKUP(Comuni[[#This Row],[Regione]],Table_0[Regione],Table_0[Deceduti],,0)</f>
        <v>579</v>
      </c>
    </row>
    <row r="1221" spans="1:12" x14ac:dyDescent="0.25">
      <c r="A1221" s="1" t="s">
        <v>1234</v>
      </c>
      <c r="B1221" s="1" t="s">
        <v>1195</v>
      </c>
      <c r="C1221" s="1" t="s">
        <v>1196</v>
      </c>
      <c r="D1221">
        <v>111</v>
      </c>
      <c r="E1221">
        <f>100*Comuni[[#This Row],[Popolazione2011]]/$D$7916</f>
        <v>1.9367622691490608E-4</v>
      </c>
      <c r="F1221">
        <f>100*Comuni[[#This Row],[Popolazione2011]]/(SUMIFS($D$2:$D$7916,$B$2:$B$7916,"Valle d'Aosta/Vallée d'Aoste"))</f>
        <v>8.7535290128227375E-2</v>
      </c>
      <c r="G1221" t="b">
        <f>IF(Comuni[[#This Row],[Popolazione2011]]&gt;300000,"MAGGIORE")</f>
        <v>0</v>
      </c>
      <c r="H1221">
        <f>100*Comuni[[#This Row],[Popolazione2011]]/(SUMIFS($D$2:$D$7916,$B$2:$B$7916,"Piemonte"))</f>
        <v>2.5435869984665148E-3</v>
      </c>
      <c r="I1221" s="1" t="str">
        <f>_xlfn.XLOOKUP(Comuni[[#This Row],[Regione]],Ripartizione_geografica[Regione],Ripartizione_geografica[Ripartizione geografica],,0)</f>
        <v>Nord-ovest</v>
      </c>
      <c r="J1221" s="1">
        <f>_xlfn.XLOOKUP(Comuni[[#This Row],[Regione]],Table_0[Regione],Table_0[Totale contagiati],,0)</f>
        <v>52226</v>
      </c>
      <c r="K1221" s="1">
        <f>_xlfn.XLOOKUP(Comuni[[#This Row],[Regione]],Table_0[Regione],Table_0[Guariti],,0)</f>
        <v>51554</v>
      </c>
      <c r="L1221" s="1">
        <f>_xlfn.XLOOKUP(Comuni[[#This Row],[Regione]],Table_0[Regione],Table_0[Deceduti],,0)</f>
        <v>579</v>
      </c>
    </row>
    <row r="1222" spans="1:12" x14ac:dyDescent="0.25">
      <c r="A1222" s="1" t="s">
        <v>1235</v>
      </c>
      <c r="B1222" s="1" t="s">
        <v>1195</v>
      </c>
      <c r="C1222" s="1" t="s">
        <v>1196</v>
      </c>
      <c r="D1222">
        <v>2071</v>
      </c>
      <c r="E1222">
        <f>100*Comuni[[#This Row],[Popolazione2011]]/$D$7916</f>
        <v>3.6135447382051396E-3</v>
      </c>
      <c r="F1222">
        <f>100*Comuni[[#This Row],[Popolazione2011]]/(SUMIFS($D$2:$D$7916,$B$2:$B$7916,"Valle d'Aosta/Vallée d'Aoste"))</f>
        <v>1.6332034761762062</v>
      </c>
      <c r="G1222" t="b">
        <f>IF(Comuni[[#This Row],[Popolazione2011]]&gt;300000,"MAGGIORE")</f>
        <v>0</v>
      </c>
      <c r="H1222">
        <f>100*Comuni[[#This Row],[Popolazione2011]]/(SUMIFS($D$2:$D$7916,$B$2:$B$7916,"Piemonte"))</f>
        <v>4.745737543985723E-2</v>
      </c>
      <c r="I1222" s="1" t="str">
        <f>_xlfn.XLOOKUP(Comuni[[#This Row],[Regione]],Ripartizione_geografica[Regione],Ripartizione_geografica[Ripartizione geografica],,0)</f>
        <v>Nord-ovest</v>
      </c>
      <c r="J1222" s="1">
        <f>_xlfn.XLOOKUP(Comuni[[#This Row],[Regione]],Table_0[Regione],Table_0[Totale contagiati],,0)</f>
        <v>52226</v>
      </c>
      <c r="K1222" s="1">
        <f>_xlfn.XLOOKUP(Comuni[[#This Row],[Regione]],Table_0[Regione],Table_0[Guariti],,0)</f>
        <v>51554</v>
      </c>
      <c r="L1222" s="1">
        <f>_xlfn.XLOOKUP(Comuni[[#This Row],[Regione]],Table_0[Regione],Table_0[Deceduti],,0)</f>
        <v>579</v>
      </c>
    </row>
    <row r="1223" spans="1:12" x14ac:dyDescent="0.25">
      <c r="A1223" s="1" t="s">
        <v>1236</v>
      </c>
      <c r="B1223" s="1" t="s">
        <v>1195</v>
      </c>
      <c r="C1223" s="1" t="s">
        <v>1196</v>
      </c>
      <c r="D1223">
        <v>776</v>
      </c>
      <c r="E1223">
        <f>100*Comuni[[#This Row],[Popolazione2011]]/$D$7916</f>
        <v>1.3539887575312352E-3</v>
      </c>
      <c r="F1223">
        <f>100*Comuni[[#This Row],[Popolazione2011]]/(SUMIFS($D$2:$D$7916,$B$2:$B$7916,"Valle d'Aosta/Vallée d'Aoste"))</f>
        <v>0.61195842468022021</v>
      </c>
      <c r="G1223" t="b">
        <f>IF(Comuni[[#This Row],[Popolazione2011]]&gt;300000,"MAGGIORE")</f>
        <v>0</v>
      </c>
      <c r="H1223">
        <f>100*Comuni[[#This Row],[Popolazione2011]]/(SUMIFS($D$2:$D$7916,$B$2:$B$7916,"Piemonte"))</f>
        <v>1.7782193791081223E-2</v>
      </c>
      <c r="I1223" s="1" t="str">
        <f>_xlfn.XLOOKUP(Comuni[[#This Row],[Regione]],Ripartizione_geografica[Regione],Ripartizione_geografica[Ripartizione geografica],,0)</f>
        <v>Nord-ovest</v>
      </c>
      <c r="J1223" s="1">
        <f>_xlfn.XLOOKUP(Comuni[[#This Row],[Regione]],Table_0[Regione],Table_0[Totale contagiati],,0)</f>
        <v>52226</v>
      </c>
      <c r="K1223" s="1">
        <f>_xlfn.XLOOKUP(Comuni[[#This Row],[Regione]],Table_0[Regione],Table_0[Guariti],,0)</f>
        <v>51554</v>
      </c>
      <c r="L1223" s="1">
        <f>_xlfn.XLOOKUP(Comuni[[#This Row],[Regione]],Table_0[Regione],Table_0[Deceduti],,0)</f>
        <v>579</v>
      </c>
    </row>
    <row r="1224" spans="1:12" x14ac:dyDescent="0.25">
      <c r="A1224" s="1" t="s">
        <v>1237</v>
      </c>
      <c r="B1224" s="1" t="s">
        <v>1195</v>
      </c>
      <c r="C1224" s="1" t="s">
        <v>1196</v>
      </c>
      <c r="D1224">
        <v>465</v>
      </c>
      <c r="E1224">
        <f>100*Comuni[[#This Row],[Popolazione2011]]/$D$7916</f>
        <v>8.1134635599487681E-4</v>
      </c>
      <c r="F1224">
        <f>100*Comuni[[#This Row],[Popolazione2011]]/(SUMIFS($D$2:$D$7916,$B$2:$B$7916,"Valle d'Aosta/Vallée d'Aoste"))</f>
        <v>0.36670189107770923</v>
      </c>
      <c r="G1224" t="b">
        <f>IF(Comuni[[#This Row],[Popolazione2011]]&gt;300000,"MAGGIORE")</f>
        <v>0</v>
      </c>
      <c r="H1224">
        <f>100*Comuni[[#This Row],[Popolazione2011]]/(SUMIFS($D$2:$D$7916,$B$2:$B$7916,"Piemonte"))</f>
        <v>1.0655567155738102E-2</v>
      </c>
      <c r="I1224" s="1" t="str">
        <f>_xlfn.XLOOKUP(Comuni[[#This Row],[Regione]],Ripartizione_geografica[Regione],Ripartizione_geografica[Ripartizione geografica],,0)</f>
        <v>Nord-ovest</v>
      </c>
      <c r="J1224" s="1">
        <f>_xlfn.XLOOKUP(Comuni[[#This Row],[Regione]],Table_0[Regione],Table_0[Totale contagiati],,0)</f>
        <v>52226</v>
      </c>
      <c r="K1224" s="1">
        <f>_xlfn.XLOOKUP(Comuni[[#This Row],[Regione]],Table_0[Regione],Table_0[Guariti],,0)</f>
        <v>51554</v>
      </c>
      <c r="L1224" s="1">
        <f>_xlfn.XLOOKUP(Comuni[[#This Row],[Regione]],Table_0[Regione],Table_0[Deceduti],,0)</f>
        <v>579</v>
      </c>
    </row>
    <row r="1225" spans="1:12" x14ac:dyDescent="0.25">
      <c r="A1225" s="1" t="s">
        <v>1238</v>
      </c>
      <c r="B1225" s="1" t="s">
        <v>1195</v>
      </c>
      <c r="C1225" s="1" t="s">
        <v>1196</v>
      </c>
      <c r="D1225">
        <v>1831</v>
      </c>
      <c r="E1225">
        <f>100*Comuni[[#This Row],[Popolazione2011]]/$D$7916</f>
        <v>3.1947853286593969E-3</v>
      </c>
      <c r="F1225">
        <f>100*Comuni[[#This Row],[Popolazione2011]]/(SUMIFS($D$2:$D$7916,$B$2:$B$7916,"Valle d'Aosta/Vallée d'Aoste"))</f>
        <v>1.4439379840070659</v>
      </c>
      <c r="G1225" t="b">
        <f>IF(Comuni[[#This Row],[Popolazione2011]]&gt;300000,"MAGGIORE")</f>
        <v>0</v>
      </c>
      <c r="H1225">
        <f>100*Comuni[[#This Row],[Popolazione2011]]/(SUMIFS($D$2:$D$7916,$B$2:$B$7916,"Piemonte"))</f>
        <v>4.1957727875605304E-2</v>
      </c>
      <c r="I1225" s="1" t="str">
        <f>_xlfn.XLOOKUP(Comuni[[#This Row],[Regione]],Ripartizione_geografica[Regione],Ripartizione_geografica[Ripartizione geografica],,0)</f>
        <v>Nord-ovest</v>
      </c>
      <c r="J1225" s="1">
        <f>_xlfn.XLOOKUP(Comuni[[#This Row],[Regione]],Table_0[Regione],Table_0[Totale contagiati],,0)</f>
        <v>52226</v>
      </c>
      <c r="K1225" s="1">
        <f>_xlfn.XLOOKUP(Comuni[[#This Row],[Regione]],Table_0[Regione],Table_0[Guariti],,0)</f>
        <v>51554</v>
      </c>
      <c r="L1225" s="1">
        <f>_xlfn.XLOOKUP(Comuni[[#This Row],[Regione]],Table_0[Regione],Table_0[Deceduti],,0)</f>
        <v>579</v>
      </c>
    </row>
    <row r="1226" spans="1:12" x14ac:dyDescent="0.25">
      <c r="A1226" s="1" t="s">
        <v>1239</v>
      </c>
      <c r="B1226" s="1" t="s">
        <v>1195</v>
      </c>
      <c r="C1226" s="1" t="s">
        <v>1196</v>
      </c>
      <c r="D1226">
        <v>2069</v>
      </c>
      <c r="E1226">
        <f>100*Comuni[[#This Row],[Popolazione2011]]/$D$7916</f>
        <v>3.6100550764589252E-3</v>
      </c>
      <c r="F1226">
        <f>100*Comuni[[#This Row],[Popolazione2011]]/(SUMIFS($D$2:$D$7916,$B$2:$B$7916,"Valle d'Aosta/Vallée d'Aoste"))</f>
        <v>1.6316262637414634</v>
      </c>
      <c r="G1226" t="b">
        <f>IF(Comuni[[#This Row],[Popolazione2011]]&gt;300000,"MAGGIORE")</f>
        <v>0</v>
      </c>
      <c r="H1226">
        <f>100*Comuni[[#This Row],[Popolazione2011]]/(SUMIFS($D$2:$D$7916,$B$2:$B$7916,"Piemonte"))</f>
        <v>4.7411545043488462E-2</v>
      </c>
      <c r="I1226" s="1" t="str">
        <f>_xlfn.XLOOKUP(Comuni[[#This Row],[Regione]],Ripartizione_geografica[Regione],Ripartizione_geografica[Ripartizione geografica],,0)</f>
        <v>Nord-ovest</v>
      </c>
      <c r="J1226" s="1">
        <f>_xlfn.XLOOKUP(Comuni[[#This Row],[Regione]],Table_0[Regione],Table_0[Totale contagiati],,0)</f>
        <v>52226</v>
      </c>
      <c r="K1226" s="1">
        <f>_xlfn.XLOOKUP(Comuni[[#This Row],[Regione]],Table_0[Regione],Table_0[Guariti],,0)</f>
        <v>51554</v>
      </c>
      <c r="L1226" s="1">
        <f>_xlfn.XLOOKUP(Comuni[[#This Row],[Regione]],Table_0[Regione],Table_0[Deceduti],,0)</f>
        <v>579</v>
      </c>
    </row>
    <row r="1227" spans="1:12" x14ac:dyDescent="0.25">
      <c r="A1227" s="1" t="s">
        <v>1240</v>
      </c>
      <c r="B1227" s="1" t="s">
        <v>1195</v>
      </c>
      <c r="C1227" s="1" t="s">
        <v>1196</v>
      </c>
      <c r="D1227">
        <v>2943</v>
      </c>
      <c r="E1227">
        <f>100*Comuni[[#This Row],[Popolazione2011]]/$D$7916</f>
        <v>5.1350372595546723E-3</v>
      </c>
      <c r="F1227">
        <f>100*Comuni[[#This Row],[Popolazione2011]]/(SUMIFS($D$2:$D$7916,$B$2:$B$7916,"Valle d'Aosta/Vallée d'Aoste"))</f>
        <v>2.3208680977240825</v>
      </c>
      <c r="G1227" t="b">
        <f>IF(Comuni[[#This Row],[Popolazione2011]]&gt;300000,"MAGGIORE")</f>
        <v>0</v>
      </c>
      <c r="H1227">
        <f>100*Comuni[[#This Row],[Popolazione2011]]/(SUMIFS($D$2:$D$7916,$B$2:$B$7916,"Piemonte"))</f>
        <v>6.7439428256639219E-2</v>
      </c>
      <c r="I1227" s="1" t="str">
        <f>_xlfn.XLOOKUP(Comuni[[#This Row],[Regione]],Ripartizione_geografica[Regione],Ripartizione_geografica[Ripartizione geografica],,0)</f>
        <v>Nord-ovest</v>
      </c>
      <c r="J1227" s="1">
        <f>_xlfn.XLOOKUP(Comuni[[#This Row],[Regione]],Table_0[Regione],Table_0[Totale contagiati],,0)</f>
        <v>52226</v>
      </c>
      <c r="K1227" s="1">
        <f>_xlfn.XLOOKUP(Comuni[[#This Row],[Regione]],Table_0[Regione],Table_0[Guariti],,0)</f>
        <v>51554</v>
      </c>
      <c r="L1227" s="1">
        <f>_xlfn.XLOOKUP(Comuni[[#This Row],[Regione]],Table_0[Regione],Table_0[Deceduti],,0)</f>
        <v>579</v>
      </c>
    </row>
    <row r="1228" spans="1:12" x14ac:dyDescent="0.25">
      <c r="A1228" s="1" t="s">
        <v>1241</v>
      </c>
      <c r="B1228" s="1" t="s">
        <v>1195</v>
      </c>
      <c r="C1228" s="1" t="s">
        <v>1196</v>
      </c>
      <c r="D1228">
        <v>158</v>
      </c>
      <c r="E1228">
        <f>100*Comuni[[#This Row],[Popolazione2011]]/$D$7916</f>
        <v>2.756832779509474E-4</v>
      </c>
      <c r="F1228">
        <f>100*Comuni[[#This Row],[Popolazione2011]]/(SUMIFS($D$2:$D$7916,$B$2:$B$7916,"Valle d'Aosta/Vallée d'Aoste"))</f>
        <v>0.12459978234468401</v>
      </c>
      <c r="G1228" t="b">
        <f>IF(Comuni[[#This Row],[Popolazione2011]]&gt;300000,"MAGGIORE")</f>
        <v>0</v>
      </c>
      <c r="H1228">
        <f>100*Comuni[[#This Row],[Popolazione2011]]/(SUMIFS($D$2:$D$7916,$B$2:$B$7916,"Piemonte"))</f>
        <v>3.6206013131325166E-3</v>
      </c>
      <c r="I1228" s="1" t="str">
        <f>_xlfn.XLOOKUP(Comuni[[#This Row],[Regione]],Ripartizione_geografica[Regione],Ripartizione_geografica[Ripartizione geografica],,0)</f>
        <v>Nord-ovest</v>
      </c>
      <c r="J1228" s="1">
        <f>_xlfn.XLOOKUP(Comuni[[#This Row],[Regione]],Table_0[Regione],Table_0[Totale contagiati],,0)</f>
        <v>52226</v>
      </c>
      <c r="K1228" s="1">
        <f>_xlfn.XLOOKUP(Comuni[[#This Row],[Regione]],Table_0[Regione],Table_0[Guariti],,0)</f>
        <v>51554</v>
      </c>
      <c r="L1228" s="1">
        <f>_xlfn.XLOOKUP(Comuni[[#This Row],[Regione]],Table_0[Regione],Table_0[Deceduti],,0)</f>
        <v>579</v>
      </c>
    </row>
    <row r="1229" spans="1:12" x14ac:dyDescent="0.25">
      <c r="A1229" s="1" t="s">
        <v>1242</v>
      </c>
      <c r="B1229" s="1" t="s">
        <v>1195</v>
      </c>
      <c r="C1229" s="1" t="s">
        <v>1196</v>
      </c>
      <c r="D1229">
        <v>225</v>
      </c>
      <c r="E1229">
        <f>100*Comuni[[#This Row],[Popolazione2011]]/$D$7916</f>
        <v>3.9258694644913396E-4</v>
      </c>
      <c r="F1229">
        <f>100*Comuni[[#This Row],[Popolazione2011]]/(SUMIFS($D$2:$D$7916,$B$2:$B$7916,"Valle d'Aosta/Vallée d'Aoste"))</f>
        <v>0.17743639890856899</v>
      </c>
      <c r="G1229" t="b">
        <f>IF(Comuni[[#This Row],[Popolazione2011]]&gt;300000,"MAGGIORE")</f>
        <v>0</v>
      </c>
      <c r="H1229">
        <f>100*Comuni[[#This Row],[Popolazione2011]]/(SUMIFS($D$2:$D$7916,$B$2:$B$7916,"Piemonte"))</f>
        <v>5.1559195914861787E-3</v>
      </c>
      <c r="I1229" s="1" t="str">
        <f>_xlfn.XLOOKUP(Comuni[[#This Row],[Regione]],Ripartizione_geografica[Regione],Ripartizione_geografica[Ripartizione geografica],,0)</f>
        <v>Nord-ovest</v>
      </c>
      <c r="J1229" s="1">
        <f>_xlfn.XLOOKUP(Comuni[[#This Row],[Regione]],Table_0[Regione],Table_0[Totale contagiati],,0)</f>
        <v>52226</v>
      </c>
      <c r="K1229" s="1">
        <f>_xlfn.XLOOKUP(Comuni[[#This Row],[Regione]],Table_0[Regione],Table_0[Guariti],,0)</f>
        <v>51554</v>
      </c>
      <c r="L1229" s="1">
        <f>_xlfn.XLOOKUP(Comuni[[#This Row],[Regione]],Table_0[Regione],Table_0[Deceduti],,0)</f>
        <v>579</v>
      </c>
    </row>
    <row r="1230" spans="1:12" x14ac:dyDescent="0.25">
      <c r="A1230" s="1" t="s">
        <v>1243</v>
      </c>
      <c r="B1230" s="1" t="s">
        <v>1195</v>
      </c>
      <c r="C1230" s="1" t="s">
        <v>1196</v>
      </c>
      <c r="D1230">
        <v>453</v>
      </c>
      <c r="E1230">
        <f>100*Comuni[[#This Row],[Popolazione2011]]/$D$7916</f>
        <v>7.9040838551758968E-4</v>
      </c>
      <c r="F1230">
        <f>100*Comuni[[#This Row],[Popolazione2011]]/(SUMIFS($D$2:$D$7916,$B$2:$B$7916,"Valle d'Aosta/Vallée d'Aoste"))</f>
        <v>0.35723861646925226</v>
      </c>
      <c r="G1230" t="b">
        <f>IF(Comuni[[#This Row],[Popolazione2011]]&gt;300000,"MAGGIORE")</f>
        <v>0</v>
      </c>
      <c r="H1230">
        <f>100*Comuni[[#This Row],[Popolazione2011]]/(SUMIFS($D$2:$D$7916,$B$2:$B$7916,"Piemonte"))</f>
        <v>1.0380584777525508E-2</v>
      </c>
      <c r="I1230" s="1" t="str">
        <f>_xlfn.XLOOKUP(Comuni[[#This Row],[Regione]],Ripartizione_geografica[Regione],Ripartizione_geografica[Ripartizione geografica],,0)</f>
        <v>Nord-ovest</v>
      </c>
      <c r="J1230" s="1">
        <f>_xlfn.XLOOKUP(Comuni[[#This Row],[Regione]],Table_0[Regione],Table_0[Totale contagiati],,0)</f>
        <v>52226</v>
      </c>
      <c r="K1230" s="1">
        <f>_xlfn.XLOOKUP(Comuni[[#This Row],[Regione]],Table_0[Regione],Table_0[Guariti],,0)</f>
        <v>51554</v>
      </c>
      <c r="L1230" s="1">
        <f>_xlfn.XLOOKUP(Comuni[[#This Row],[Regione]],Table_0[Regione],Table_0[Deceduti],,0)</f>
        <v>579</v>
      </c>
    </row>
    <row r="1231" spans="1:12" x14ac:dyDescent="0.25">
      <c r="A1231" s="1" t="s">
        <v>1244</v>
      </c>
      <c r="B1231" s="1" t="s">
        <v>1195</v>
      </c>
      <c r="C1231" s="1" t="s">
        <v>1196</v>
      </c>
      <c r="D1231">
        <v>1531</v>
      </c>
      <c r="E1231">
        <f>100*Comuni[[#This Row],[Popolazione2011]]/$D$7916</f>
        <v>2.6713360667272182E-3</v>
      </c>
      <c r="F1231">
        <f>100*Comuni[[#This Row],[Popolazione2011]]/(SUMIFS($D$2:$D$7916,$B$2:$B$7916,"Valle d'Aosta/Vallée d'Aoste"))</f>
        <v>1.2073561187956405</v>
      </c>
      <c r="G1231" t="b">
        <f>IF(Comuni[[#This Row],[Popolazione2011]]&gt;300000,"MAGGIORE")</f>
        <v>0</v>
      </c>
      <c r="H1231">
        <f>100*Comuni[[#This Row],[Popolazione2011]]/(SUMIFS($D$2:$D$7916,$B$2:$B$7916,"Piemonte"))</f>
        <v>3.5083168420290398E-2</v>
      </c>
      <c r="I1231" s="1" t="str">
        <f>_xlfn.XLOOKUP(Comuni[[#This Row],[Regione]],Ripartizione_geografica[Regione],Ripartizione_geografica[Ripartizione geografica],,0)</f>
        <v>Nord-ovest</v>
      </c>
      <c r="J1231" s="1">
        <f>_xlfn.XLOOKUP(Comuni[[#This Row],[Regione]],Table_0[Regione],Table_0[Totale contagiati],,0)</f>
        <v>52226</v>
      </c>
      <c r="K1231" s="1">
        <f>_xlfn.XLOOKUP(Comuni[[#This Row],[Regione]],Table_0[Regione],Table_0[Guariti],,0)</f>
        <v>51554</v>
      </c>
      <c r="L1231" s="1">
        <f>_xlfn.XLOOKUP(Comuni[[#This Row],[Regione]],Table_0[Regione],Table_0[Deceduti],,0)</f>
        <v>579</v>
      </c>
    </row>
    <row r="1232" spans="1:12" x14ac:dyDescent="0.25">
      <c r="A1232" s="1" t="s">
        <v>1245</v>
      </c>
      <c r="B1232" s="1" t="s">
        <v>1195</v>
      </c>
      <c r="C1232" s="1" t="s">
        <v>1196</v>
      </c>
      <c r="D1232">
        <v>195</v>
      </c>
      <c r="E1232">
        <f>100*Comuni[[#This Row],[Popolazione2011]]/$D$7916</f>
        <v>3.4024202025591607E-4</v>
      </c>
      <c r="F1232">
        <f>100*Comuni[[#This Row],[Popolazione2011]]/(SUMIFS($D$2:$D$7916,$B$2:$B$7916,"Valle d'Aosta/Vallée d'Aoste"))</f>
        <v>0.15377821238742645</v>
      </c>
      <c r="G1232" t="b">
        <f>IF(Comuni[[#This Row],[Popolazione2011]]&gt;300000,"MAGGIORE")</f>
        <v>0</v>
      </c>
      <c r="H1232">
        <f>100*Comuni[[#This Row],[Popolazione2011]]/(SUMIFS($D$2:$D$7916,$B$2:$B$7916,"Piemonte"))</f>
        <v>4.4684636459546888E-3</v>
      </c>
      <c r="I1232" s="1" t="str">
        <f>_xlfn.XLOOKUP(Comuni[[#This Row],[Regione]],Ripartizione_geografica[Regione],Ripartizione_geografica[Ripartizione geografica],,0)</f>
        <v>Nord-ovest</v>
      </c>
      <c r="J1232" s="1">
        <f>_xlfn.XLOOKUP(Comuni[[#This Row],[Regione]],Table_0[Regione],Table_0[Totale contagiati],,0)</f>
        <v>52226</v>
      </c>
      <c r="K1232" s="1">
        <f>_xlfn.XLOOKUP(Comuni[[#This Row],[Regione]],Table_0[Regione],Table_0[Guariti],,0)</f>
        <v>51554</v>
      </c>
      <c r="L1232" s="1">
        <f>_xlfn.XLOOKUP(Comuni[[#This Row],[Regione]],Table_0[Regione],Table_0[Deceduti],,0)</f>
        <v>579</v>
      </c>
    </row>
    <row r="1233" spans="1:12" x14ac:dyDescent="0.25">
      <c r="A1233" s="1" t="s">
        <v>1246</v>
      </c>
      <c r="B1233" s="1" t="s">
        <v>1195</v>
      </c>
      <c r="C1233" s="1" t="s">
        <v>1196</v>
      </c>
      <c r="D1233">
        <v>818</v>
      </c>
      <c r="E1233">
        <f>100*Comuni[[#This Row],[Popolazione2011]]/$D$7916</f>
        <v>1.4272716542017402E-3</v>
      </c>
      <c r="F1233">
        <f>100*Comuni[[#This Row],[Popolazione2011]]/(SUMIFS($D$2:$D$7916,$B$2:$B$7916,"Valle d'Aosta/Vallée d'Aoste"))</f>
        <v>0.64507988580981968</v>
      </c>
      <c r="G1233" t="b">
        <f>IF(Comuni[[#This Row],[Popolazione2011]]&gt;300000,"MAGGIORE")</f>
        <v>0</v>
      </c>
      <c r="H1233">
        <f>100*Comuni[[#This Row],[Popolazione2011]]/(SUMIFS($D$2:$D$7916,$B$2:$B$7916,"Piemonte"))</f>
        <v>1.874463211482531E-2</v>
      </c>
      <c r="I1233" s="1" t="str">
        <f>_xlfn.XLOOKUP(Comuni[[#This Row],[Regione]],Ripartizione_geografica[Regione],Ripartizione_geografica[Ripartizione geografica],,0)</f>
        <v>Nord-ovest</v>
      </c>
      <c r="J1233" s="1">
        <f>_xlfn.XLOOKUP(Comuni[[#This Row],[Regione]],Table_0[Regione],Table_0[Totale contagiati],,0)</f>
        <v>52226</v>
      </c>
      <c r="K1233" s="1">
        <f>_xlfn.XLOOKUP(Comuni[[#This Row],[Regione]],Table_0[Regione],Table_0[Guariti],,0)</f>
        <v>51554</v>
      </c>
      <c r="L1233" s="1">
        <f>_xlfn.XLOOKUP(Comuni[[#This Row],[Regione]],Table_0[Regione],Table_0[Deceduti],,0)</f>
        <v>579</v>
      </c>
    </row>
    <row r="1234" spans="1:12" x14ac:dyDescent="0.25">
      <c r="A1234" s="1" t="s">
        <v>1247</v>
      </c>
      <c r="B1234" s="1" t="s">
        <v>1195</v>
      </c>
      <c r="C1234" s="1" t="s">
        <v>1196</v>
      </c>
      <c r="D1234">
        <v>4005</v>
      </c>
      <c r="E1234">
        <f>100*Comuni[[#This Row],[Popolazione2011]]/$D$7916</f>
        <v>6.9880476467945839E-3</v>
      </c>
      <c r="F1234">
        <f>100*Comuni[[#This Row],[Popolazione2011]]/(SUMIFS($D$2:$D$7916,$B$2:$B$7916,"Valle d'Aosta/Vallée d'Aoste"))</f>
        <v>3.1583679005725283</v>
      </c>
      <c r="G1234" t="b">
        <f>IF(Comuni[[#This Row],[Popolazione2011]]&gt;300000,"MAGGIORE")</f>
        <v>0</v>
      </c>
      <c r="H1234">
        <f>100*Comuni[[#This Row],[Popolazione2011]]/(SUMIFS($D$2:$D$7916,$B$2:$B$7916,"Piemonte"))</f>
        <v>9.1775368728453988E-2</v>
      </c>
      <c r="I1234" s="1" t="str">
        <f>_xlfn.XLOOKUP(Comuni[[#This Row],[Regione]],Ripartizione_geografica[Regione],Ripartizione_geografica[Ripartizione geografica],,0)</f>
        <v>Nord-ovest</v>
      </c>
      <c r="J1234" s="1">
        <f>_xlfn.XLOOKUP(Comuni[[#This Row],[Regione]],Table_0[Regione],Table_0[Totale contagiati],,0)</f>
        <v>52226</v>
      </c>
      <c r="K1234" s="1">
        <f>_xlfn.XLOOKUP(Comuni[[#This Row],[Regione]],Table_0[Regione],Table_0[Guariti],,0)</f>
        <v>51554</v>
      </c>
      <c r="L1234" s="1">
        <f>_xlfn.XLOOKUP(Comuni[[#This Row],[Regione]],Table_0[Regione],Table_0[Deceduti],,0)</f>
        <v>579</v>
      </c>
    </row>
    <row r="1235" spans="1:12" x14ac:dyDescent="0.25">
      <c r="A1235" s="1" t="s">
        <v>1248</v>
      </c>
      <c r="B1235" s="1" t="s">
        <v>1195</v>
      </c>
      <c r="C1235" s="1" t="s">
        <v>1196</v>
      </c>
      <c r="D1235">
        <v>1012</v>
      </c>
      <c r="E1235">
        <f>100*Comuni[[#This Row],[Popolazione2011]]/$D$7916</f>
        <v>1.7657688435845492E-3</v>
      </c>
      <c r="F1235">
        <f>100*Comuni[[#This Row],[Popolazione2011]]/(SUMIFS($D$2:$D$7916,$B$2:$B$7916,"Valle d'Aosta/Vallée d'Aoste"))</f>
        <v>0.79806949197987476</v>
      </c>
      <c r="G1235" t="b">
        <f>IF(Comuni[[#This Row],[Popolazione2011]]&gt;300000,"MAGGIORE")</f>
        <v>0</v>
      </c>
      <c r="H1235">
        <f>100*Comuni[[#This Row],[Popolazione2011]]/(SUMIFS($D$2:$D$7916,$B$2:$B$7916,"Piemonte"))</f>
        <v>2.3190180562595614E-2</v>
      </c>
      <c r="I1235" s="1" t="str">
        <f>_xlfn.XLOOKUP(Comuni[[#This Row],[Regione]],Ripartizione_geografica[Regione],Ripartizione_geografica[Ripartizione geografica],,0)</f>
        <v>Nord-ovest</v>
      </c>
      <c r="J1235" s="1">
        <f>_xlfn.XLOOKUP(Comuni[[#This Row],[Regione]],Table_0[Regione],Table_0[Totale contagiati],,0)</f>
        <v>52226</v>
      </c>
      <c r="K1235" s="1">
        <f>_xlfn.XLOOKUP(Comuni[[#This Row],[Regione]],Table_0[Regione],Table_0[Guariti],,0)</f>
        <v>51554</v>
      </c>
      <c r="L1235" s="1">
        <f>_xlfn.XLOOKUP(Comuni[[#This Row],[Regione]],Table_0[Regione],Table_0[Deceduti],,0)</f>
        <v>579</v>
      </c>
    </row>
    <row r="1236" spans="1:12" x14ac:dyDescent="0.25">
      <c r="A1236" s="1" t="s">
        <v>1249</v>
      </c>
      <c r="B1236" s="1" t="s">
        <v>1195</v>
      </c>
      <c r="C1236" s="1" t="s">
        <v>1196</v>
      </c>
      <c r="D1236">
        <v>3872</v>
      </c>
      <c r="E1236">
        <f>100*Comuni[[#This Row],[Popolazione2011]]/$D$7916</f>
        <v>6.7559851406713183E-3</v>
      </c>
      <c r="F1236">
        <f>100*Comuni[[#This Row],[Popolazione2011]]/(SUMIFS($D$2:$D$7916,$B$2:$B$7916,"Valle d'Aosta/Vallée d'Aoste"))</f>
        <v>3.0534832736621293</v>
      </c>
      <c r="G1236" t="b">
        <f>IF(Comuni[[#This Row],[Popolazione2011]]&gt;300000,"MAGGIORE")</f>
        <v>0</v>
      </c>
      <c r="H1236">
        <f>100*Comuni[[#This Row],[Popolazione2011]]/(SUMIFS($D$2:$D$7916,$B$2:$B$7916,"Piemonte"))</f>
        <v>8.8727647369931037E-2</v>
      </c>
      <c r="I1236" s="1" t="str">
        <f>_xlfn.XLOOKUP(Comuni[[#This Row],[Regione]],Ripartizione_geografica[Regione],Ripartizione_geografica[Ripartizione geografica],,0)</f>
        <v>Nord-ovest</v>
      </c>
      <c r="J1236" s="1">
        <f>_xlfn.XLOOKUP(Comuni[[#This Row],[Regione]],Table_0[Regione],Table_0[Totale contagiati],,0)</f>
        <v>52226</v>
      </c>
      <c r="K1236" s="1">
        <f>_xlfn.XLOOKUP(Comuni[[#This Row],[Regione]],Table_0[Regione],Table_0[Guariti],,0)</f>
        <v>51554</v>
      </c>
      <c r="L1236" s="1">
        <f>_xlfn.XLOOKUP(Comuni[[#This Row],[Regione]],Table_0[Regione],Table_0[Deceduti],,0)</f>
        <v>579</v>
      </c>
    </row>
    <row r="1237" spans="1:12" x14ac:dyDescent="0.25">
      <c r="A1237" s="1" t="s">
        <v>1250</v>
      </c>
      <c r="B1237" s="1" t="s">
        <v>1195</v>
      </c>
      <c r="C1237" s="1" t="s">
        <v>1196</v>
      </c>
      <c r="D1237">
        <v>114</v>
      </c>
      <c r="E1237">
        <f>100*Comuni[[#This Row],[Popolazione2011]]/$D$7916</f>
        <v>1.9891071953422786E-4</v>
      </c>
      <c r="F1237">
        <f>100*Comuni[[#This Row],[Popolazione2011]]/(SUMIFS($D$2:$D$7916,$B$2:$B$7916,"Valle d'Aosta/Vallée d'Aoste"))</f>
        <v>8.9901108780341618E-2</v>
      </c>
      <c r="G1237" t="b">
        <f>IF(Comuni[[#This Row],[Popolazione2011]]&gt;300000,"MAGGIORE")</f>
        <v>0</v>
      </c>
      <c r="H1237">
        <f>100*Comuni[[#This Row],[Popolazione2011]]/(SUMIFS($D$2:$D$7916,$B$2:$B$7916,"Piemonte"))</f>
        <v>2.612332593019664E-3</v>
      </c>
      <c r="I1237" s="1" t="str">
        <f>_xlfn.XLOOKUP(Comuni[[#This Row],[Regione]],Ripartizione_geografica[Regione],Ripartizione_geografica[Ripartizione geografica],,0)</f>
        <v>Nord-ovest</v>
      </c>
      <c r="J1237" s="1">
        <f>_xlfn.XLOOKUP(Comuni[[#This Row],[Regione]],Table_0[Regione],Table_0[Totale contagiati],,0)</f>
        <v>52226</v>
      </c>
      <c r="K1237" s="1">
        <f>_xlfn.XLOOKUP(Comuni[[#This Row],[Regione]],Table_0[Regione],Table_0[Guariti],,0)</f>
        <v>51554</v>
      </c>
      <c r="L1237" s="1">
        <f>_xlfn.XLOOKUP(Comuni[[#This Row],[Regione]],Table_0[Regione],Table_0[Deceduti],,0)</f>
        <v>579</v>
      </c>
    </row>
    <row r="1238" spans="1:12" x14ac:dyDescent="0.25">
      <c r="A1238" s="1" t="s">
        <v>1251</v>
      </c>
      <c r="B1238" s="1" t="s">
        <v>1195</v>
      </c>
      <c r="C1238" s="1" t="s">
        <v>1196</v>
      </c>
      <c r="D1238">
        <v>196</v>
      </c>
      <c r="E1238">
        <f>100*Comuni[[#This Row],[Popolazione2011]]/$D$7916</f>
        <v>3.4198685112902334E-4</v>
      </c>
      <c r="F1238">
        <f>100*Comuni[[#This Row],[Popolazione2011]]/(SUMIFS($D$2:$D$7916,$B$2:$B$7916,"Valle d'Aosta/Vallée d'Aoste"))</f>
        <v>0.15456681860479787</v>
      </c>
      <c r="G1238" t="b">
        <f>IF(Comuni[[#This Row],[Popolazione2011]]&gt;300000,"MAGGIORE")</f>
        <v>0</v>
      </c>
      <c r="H1238">
        <f>100*Comuni[[#This Row],[Popolazione2011]]/(SUMIFS($D$2:$D$7916,$B$2:$B$7916,"Piemonte"))</f>
        <v>4.491378844139071E-3</v>
      </c>
      <c r="I1238" s="1" t="str">
        <f>_xlfn.XLOOKUP(Comuni[[#This Row],[Regione]],Ripartizione_geografica[Regione],Ripartizione_geografica[Ripartizione geografica],,0)</f>
        <v>Nord-ovest</v>
      </c>
      <c r="J1238" s="1">
        <f>_xlfn.XLOOKUP(Comuni[[#This Row],[Regione]],Table_0[Regione],Table_0[Totale contagiati],,0)</f>
        <v>52226</v>
      </c>
      <c r="K1238" s="1">
        <f>_xlfn.XLOOKUP(Comuni[[#This Row],[Regione]],Table_0[Regione],Table_0[Guariti],,0)</f>
        <v>51554</v>
      </c>
      <c r="L1238" s="1">
        <f>_xlfn.XLOOKUP(Comuni[[#This Row],[Regione]],Table_0[Regione],Table_0[Deceduti],,0)</f>
        <v>579</v>
      </c>
    </row>
    <row r="1239" spans="1:12" x14ac:dyDescent="0.25">
      <c r="A1239" s="1" t="s">
        <v>1252</v>
      </c>
      <c r="B1239" s="1" t="s">
        <v>1195</v>
      </c>
      <c r="C1239" s="1" t="s">
        <v>1196</v>
      </c>
      <c r="D1239">
        <v>1042</v>
      </c>
      <c r="E1239">
        <f>100*Comuni[[#This Row],[Popolazione2011]]/$D$7916</f>
        <v>1.818113769777767E-3</v>
      </c>
      <c r="F1239">
        <f>100*Comuni[[#This Row],[Popolazione2011]]/(SUMIFS($D$2:$D$7916,$B$2:$B$7916,"Valle d'Aosta/Vallée d'Aoste"))</f>
        <v>0.82172767850101736</v>
      </c>
      <c r="G1239" t="b">
        <f>IF(Comuni[[#This Row],[Popolazione2011]]&gt;300000,"MAGGIORE")</f>
        <v>0</v>
      </c>
      <c r="H1239">
        <f>100*Comuni[[#This Row],[Popolazione2011]]/(SUMIFS($D$2:$D$7916,$B$2:$B$7916,"Piemonte"))</f>
        <v>2.3877636508127104E-2</v>
      </c>
      <c r="I1239" s="1" t="str">
        <f>_xlfn.XLOOKUP(Comuni[[#This Row],[Regione]],Ripartizione_geografica[Regione],Ripartizione_geografica[Ripartizione geografica],,0)</f>
        <v>Nord-ovest</v>
      </c>
      <c r="J1239" s="1">
        <f>_xlfn.XLOOKUP(Comuni[[#This Row],[Regione]],Table_0[Regione],Table_0[Totale contagiati],,0)</f>
        <v>52226</v>
      </c>
      <c r="K1239" s="1">
        <f>_xlfn.XLOOKUP(Comuni[[#This Row],[Regione]],Table_0[Regione],Table_0[Guariti],,0)</f>
        <v>51554</v>
      </c>
      <c r="L1239" s="1">
        <f>_xlfn.XLOOKUP(Comuni[[#This Row],[Regione]],Table_0[Regione],Table_0[Deceduti],,0)</f>
        <v>579</v>
      </c>
    </row>
    <row r="1240" spans="1:12" x14ac:dyDescent="0.25">
      <c r="A1240" s="1" t="s">
        <v>1253</v>
      </c>
      <c r="B1240" s="1" t="s">
        <v>1195</v>
      </c>
      <c r="C1240" s="1" t="s">
        <v>1196</v>
      </c>
      <c r="D1240">
        <v>3356</v>
      </c>
      <c r="E1240">
        <f>100*Comuni[[#This Row],[Popolazione2011]]/$D$7916</f>
        <v>5.8556524101479714E-3</v>
      </c>
      <c r="F1240">
        <f>100*Comuni[[#This Row],[Popolazione2011]]/(SUMIFS($D$2:$D$7916,$B$2:$B$7916,"Valle d'Aosta/Vallée d'Aoste"))</f>
        <v>2.6465624654984778</v>
      </c>
      <c r="G1240" t="b">
        <f>IF(Comuni[[#This Row],[Popolazione2011]]&gt;300000,"MAGGIORE")</f>
        <v>0</v>
      </c>
      <c r="H1240">
        <f>100*Comuni[[#This Row],[Popolazione2011]]/(SUMIFS($D$2:$D$7916,$B$2:$B$7916,"Piemonte"))</f>
        <v>7.6903405106789405E-2</v>
      </c>
      <c r="I1240" s="1" t="str">
        <f>_xlfn.XLOOKUP(Comuni[[#This Row],[Regione]],Ripartizione_geografica[Regione],Ripartizione_geografica[Ripartizione geografica],,0)</f>
        <v>Nord-ovest</v>
      </c>
      <c r="J1240" s="1">
        <f>_xlfn.XLOOKUP(Comuni[[#This Row],[Regione]],Table_0[Regione],Table_0[Totale contagiati],,0)</f>
        <v>52226</v>
      </c>
      <c r="K1240" s="1">
        <f>_xlfn.XLOOKUP(Comuni[[#This Row],[Regione]],Table_0[Regione],Table_0[Guariti],,0)</f>
        <v>51554</v>
      </c>
      <c r="L1240" s="1">
        <f>_xlfn.XLOOKUP(Comuni[[#This Row],[Regione]],Table_0[Regione],Table_0[Deceduti],,0)</f>
        <v>579</v>
      </c>
    </row>
    <row r="1241" spans="1:12" x14ac:dyDescent="0.25">
      <c r="A1241" s="1" t="s">
        <v>1254</v>
      </c>
      <c r="B1241" s="1" t="s">
        <v>1195</v>
      </c>
      <c r="C1241" s="1" t="s">
        <v>1196</v>
      </c>
      <c r="D1241">
        <v>382</v>
      </c>
      <c r="E1241">
        <f>100*Comuni[[#This Row],[Popolazione2011]]/$D$7916</f>
        <v>6.6652539352697409E-4</v>
      </c>
      <c r="F1241">
        <f>100*Comuni[[#This Row],[Popolazione2011]]/(SUMIFS($D$2:$D$7916,$B$2:$B$7916,"Valle d'Aosta/Vallée d'Aoste"))</f>
        <v>0.30124757503588157</v>
      </c>
      <c r="G1241" t="b">
        <f>IF(Comuni[[#This Row],[Popolazione2011]]&gt;300000,"MAGGIORE")</f>
        <v>0</v>
      </c>
      <c r="H1241">
        <f>100*Comuni[[#This Row],[Popolazione2011]]/(SUMIFS($D$2:$D$7916,$B$2:$B$7916,"Piemonte"))</f>
        <v>8.7536057064343132E-3</v>
      </c>
      <c r="I1241" s="1" t="str">
        <f>_xlfn.XLOOKUP(Comuni[[#This Row],[Regione]],Ripartizione_geografica[Regione],Ripartizione_geografica[Ripartizione geografica],,0)</f>
        <v>Nord-ovest</v>
      </c>
      <c r="J1241" s="1">
        <f>_xlfn.XLOOKUP(Comuni[[#This Row],[Regione]],Table_0[Regione],Table_0[Totale contagiati],,0)</f>
        <v>52226</v>
      </c>
      <c r="K1241" s="1">
        <f>_xlfn.XLOOKUP(Comuni[[#This Row],[Regione]],Table_0[Regione],Table_0[Guariti],,0)</f>
        <v>51554</v>
      </c>
      <c r="L1241" s="1">
        <f>_xlfn.XLOOKUP(Comuni[[#This Row],[Regione]],Table_0[Regione],Table_0[Deceduti],,0)</f>
        <v>579</v>
      </c>
    </row>
    <row r="1242" spans="1:12" x14ac:dyDescent="0.25">
      <c r="A1242" s="1" t="s">
        <v>1255</v>
      </c>
      <c r="B1242" s="1" t="s">
        <v>1195</v>
      </c>
      <c r="C1242" s="1" t="s">
        <v>1196</v>
      </c>
      <c r="D1242">
        <v>1275</v>
      </c>
      <c r="E1242">
        <f>100*Comuni[[#This Row],[Popolazione2011]]/$D$7916</f>
        <v>2.2246593632117592E-3</v>
      </c>
      <c r="F1242">
        <f>100*Comuni[[#This Row],[Popolazione2011]]/(SUMIFS($D$2:$D$7916,$B$2:$B$7916,"Valle d'Aosta/Vallée d'Aoste"))</f>
        <v>1.0054729271485576</v>
      </c>
      <c r="G1242" t="b">
        <f>IF(Comuni[[#This Row],[Popolazione2011]]&gt;300000,"MAGGIORE")</f>
        <v>0</v>
      </c>
      <c r="H1242">
        <f>100*Comuni[[#This Row],[Popolazione2011]]/(SUMIFS($D$2:$D$7916,$B$2:$B$7916,"Piemonte"))</f>
        <v>2.9216877685088346E-2</v>
      </c>
      <c r="I1242" s="1" t="str">
        <f>_xlfn.XLOOKUP(Comuni[[#This Row],[Regione]],Ripartizione_geografica[Regione],Ripartizione_geografica[Ripartizione geografica],,0)</f>
        <v>Nord-ovest</v>
      </c>
      <c r="J1242" s="1">
        <f>_xlfn.XLOOKUP(Comuni[[#This Row],[Regione]],Table_0[Regione],Table_0[Totale contagiati],,0)</f>
        <v>52226</v>
      </c>
      <c r="K1242" s="1">
        <f>_xlfn.XLOOKUP(Comuni[[#This Row],[Regione]],Table_0[Regione],Table_0[Guariti],,0)</f>
        <v>51554</v>
      </c>
      <c r="L1242" s="1">
        <f>_xlfn.XLOOKUP(Comuni[[#This Row],[Regione]],Table_0[Regione],Table_0[Deceduti],,0)</f>
        <v>579</v>
      </c>
    </row>
    <row r="1243" spans="1:12" x14ac:dyDescent="0.25">
      <c r="A1243" s="1" t="s">
        <v>1256</v>
      </c>
      <c r="B1243" s="1" t="s">
        <v>1195</v>
      </c>
      <c r="C1243" s="1" t="s">
        <v>1196</v>
      </c>
      <c r="D1243">
        <v>315</v>
      </c>
      <c r="E1243">
        <f>100*Comuni[[#This Row],[Popolazione2011]]/$D$7916</f>
        <v>5.4962172502878758E-4</v>
      </c>
      <c r="F1243">
        <f>100*Comuni[[#This Row],[Popolazione2011]]/(SUMIFS($D$2:$D$7916,$B$2:$B$7916,"Valle d'Aosta/Vallée d'Aoste"))</f>
        <v>0.2484109584719966</v>
      </c>
      <c r="G1243" t="b">
        <f>IF(Comuni[[#This Row],[Popolazione2011]]&gt;300000,"MAGGIORE")</f>
        <v>0</v>
      </c>
      <c r="H1243">
        <f>100*Comuni[[#This Row],[Popolazione2011]]/(SUMIFS($D$2:$D$7916,$B$2:$B$7916,"Piemonte"))</f>
        <v>7.2182874280806502E-3</v>
      </c>
      <c r="I1243" s="1" t="str">
        <f>_xlfn.XLOOKUP(Comuni[[#This Row],[Regione]],Ripartizione_geografica[Regione],Ripartizione_geografica[Ripartizione geografica],,0)</f>
        <v>Nord-ovest</v>
      </c>
      <c r="J1243" s="1">
        <f>_xlfn.XLOOKUP(Comuni[[#This Row],[Regione]],Table_0[Regione],Table_0[Totale contagiati],,0)</f>
        <v>52226</v>
      </c>
      <c r="K1243" s="1">
        <f>_xlfn.XLOOKUP(Comuni[[#This Row],[Regione]],Table_0[Regione],Table_0[Guariti],,0)</f>
        <v>51554</v>
      </c>
      <c r="L1243" s="1">
        <f>_xlfn.XLOOKUP(Comuni[[#This Row],[Regione]],Table_0[Regione],Table_0[Deceduti],,0)</f>
        <v>579</v>
      </c>
    </row>
    <row r="1244" spans="1:12" x14ac:dyDescent="0.25">
      <c r="A1244" s="1" t="s">
        <v>1257</v>
      </c>
      <c r="B1244" s="1" t="s">
        <v>1195</v>
      </c>
      <c r="C1244" s="1" t="s">
        <v>1196</v>
      </c>
      <c r="D1244">
        <v>217</v>
      </c>
      <c r="E1244">
        <f>100*Comuni[[#This Row],[Popolazione2011]]/$D$7916</f>
        <v>3.7862829946427585E-4</v>
      </c>
      <c r="F1244">
        <f>100*Comuni[[#This Row],[Popolazione2011]]/(SUMIFS($D$2:$D$7916,$B$2:$B$7916,"Valle d'Aosta/Vallée d'Aoste"))</f>
        <v>0.17112754916959766</v>
      </c>
      <c r="G1244" t="b">
        <f>IF(Comuni[[#This Row],[Popolazione2011]]&gt;300000,"MAGGIORE")</f>
        <v>0</v>
      </c>
      <c r="H1244">
        <f>100*Comuni[[#This Row],[Popolazione2011]]/(SUMIFS($D$2:$D$7916,$B$2:$B$7916,"Piemonte"))</f>
        <v>4.9725980060111152E-3</v>
      </c>
      <c r="I1244" s="1" t="str">
        <f>_xlfn.XLOOKUP(Comuni[[#This Row],[Regione]],Ripartizione_geografica[Regione],Ripartizione_geografica[Ripartizione geografica],,0)</f>
        <v>Nord-ovest</v>
      </c>
      <c r="J1244" s="1">
        <f>_xlfn.XLOOKUP(Comuni[[#This Row],[Regione]],Table_0[Regione],Table_0[Totale contagiati],,0)</f>
        <v>52226</v>
      </c>
      <c r="K1244" s="1">
        <f>_xlfn.XLOOKUP(Comuni[[#This Row],[Regione]],Table_0[Regione],Table_0[Guariti],,0)</f>
        <v>51554</v>
      </c>
      <c r="L1244" s="1">
        <f>_xlfn.XLOOKUP(Comuni[[#This Row],[Regione]],Table_0[Regione],Table_0[Deceduti],,0)</f>
        <v>579</v>
      </c>
    </row>
    <row r="1245" spans="1:12" x14ac:dyDescent="0.25">
      <c r="A1245" s="1" t="s">
        <v>1258</v>
      </c>
      <c r="B1245" s="1" t="s">
        <v>1195</v>
      </c>
      <c r="C1245" s="1" t="s">
        <v>1196</v>
      </c>
      <c r="D1245">
        <v>3112</v>
      </c>
      <c r="E1245">
        <f>100*Comuni[[#This Row],[Popolazione2011]]/$D$7916</f>
        <v>5.4299136771097994E-3</v>
      </c>
      <c r="F1245">
        <f>100*Comuni[[#This Row],[Popolazione2011]]/(SUMIFS($D$2:$D$7916,$B$2:$B$7916,"Valle d'Aosta/Vallée d'Aoste"))</f>
        <v>2.4541425484598522</v>
      </c>
      <c r="G1245" t="b">
        <f>IF(Comuni[[#This Row],[Popolazione2011]]&gt;300000,"MAGGIORE")</f>
        <v>0</v>
      </c>
      <c r="H1245">
        <f>100*Comuni[[#This Row],[Popolazione2011]]/(SUMIFS($D$2:$D$7916,$B$2:$B$7916,"Piemonte"))</f>
        <v>7.131209674979995E-2</v>
      </c>
      <c r="I1245" s="1" t="str">
        <f>_xlfn.XLOOKUP(Comuni[[#This Row],[Regione]],Ripartizione_geografica[Regione],Ripartizione_geografica[Ripartizione geografica],,0)</f>
        <v>Nord-ovest</v>
      </c>
      <c r="J1245" s="1">
        <f>_xlfn.XLOOKUP(Comuni[[#This Row],[Regione]],Table_0[Regione],Table_0[Totale contagiati],,0)</f>
        <v>52226</v>
      </c>
      <c r="K1245" s="1">
        <f>_xlfn.XLOOKUP(Comuni[[#This Row],[Regione]],Table_0[Regione],Table_0[Guariti],,0)</f>
        <v>51554</v>
      </c>
      <c r="L1245" s="1">
        <f>_xlfn.XLOOKUP(Comuni[[#This Row],[Regione]],Table_0[Regione],Table_0[Deceduti],,0)</f>
        <v>579</v>
      </c>
    </row>
    <row r="1246" spans="1:12" x14ac:dyDescent="0.25">
      <c r="A1246" s="1" t="s">
        <v>1259</v>
      </c>
      <c r="B1246" s="1" t="s">
        <v>1195</v>
      </c>
      <c r="C1246" s="1" t="s">
        <v>1196</v>
      </c>
      <c r="D1246">
        <v>367</v>
      </c>
      <c r="E1246">
        <f>100*Comuni[[#This Row],[Popolazione2011]]/$D$7916</f>
        <v>6.403529304303652E-4</v>
      </c>
      <c r="F1246">
        <f>100*Comuni[[#This Row],[Popolazione2011]]/(SUMIFS($D$2:$D$7916,$B$2:$B$7916,"Valle d'Aosta/Vallée d'Aoste"))</f>
        <v>0.28941848177531032</v>
      </c>
      <c r="G1246" t="b">
        <f>IF(Comuni[[#This Row],[Popolazione2011]]&gt;300000,"MAGGIORE")</f>
        <v>0</v>
      </c>
      <c r="H1246">
        <f>100*Comuni[[#This Row],[Popolazione2011]]/(SUMIFS($D$2:$D$7916,$B$2:$B$7916,"Piemonte"))</f>
        <v>8.4098777336685682E-3</v>
      </c>
      <c r="I1246" s="1" t="str">
        <f>_xlfn.XLOOKUP(Comuni[[#This Row],[Regione]],Ripartizione_geografica[Regione],Ripartizione_geografica[Ripartizione geografica],,0)</f>
        <v>Nord-ovest</v>
      </c>
      <c r="J1246" s="1">
        <f>_xlfn.XLOOKUP(Comuni[[#This Row],[Regione]],Table_0[Regione],Table_0[Totale contagiati],,0)</f>
        <v>52226</v>
      </c>
      <c r="K1246" s="1">
        <f>_xlfn.XLOOKUP(Comuni[[#This Row],[Regione]],Table_0[Regione],Table_0[Guariti],,0)</f>
        <v>51554</v>
      </c>
      <c r="L1246" s="1">
        <f>_xlfn.XLOOKUP(Comuni[[#This Row],[Regione]],Table_0[Regione],Table_0[Deceduti],,0)</f>
        <v>579</v>
      </c>
    </row>
    <row r="1247" spans="1:12" x14ac:dyDescent="0.25">
      <c r="A1247" s="1" t="s">
        <v>1260</v>
      </c>
      <c r="B1247" s="1" t="s">
        <v>1195</v>
      </c>
      <c r="C1247" s="1" t="s">
        <v>1196</v>
      </c>
      <c r="D1247">
        <v>4654</v>
      </c>
      <c r="E1247">
        <f>100*Comuni[[#This Row],[Popolazione2011]]/$D$7916</f>
        <v>8.1204428834411972E-3</v>
      </c>
      <c r="F1247">
        <f>100*Comuni[[#This Row],[Popolazione2011]]/(SUMIFS($D$2:$D$7916,$B$2:$B$7916,"Valle d'Aosta/Vallée d'Aoste"))</f>
        <v>3.6701733356465782</v>
      </c>
      <c r="G1247" t="b">
        <f>IF(Comuni[[#This Row],[Popolazione2011]]&gt;300000,"MAGGIORE")</f>
        <v>0</v>
      </c>
      <c r="H1247">
        <f>100*Comuni[[#This Row],[Popolazione2011]]/(SUMIFS($D$2:$D$7916,$B$2:$B$7916,"Piemonte"))</f>
        <v>0.10664733235011856</v>
      </c>
      <c r="I1247" s="1" t="str">
        <f>_xlfn.XLOOKUP(Comuni[[#This Row],[Regione]],Ripartizione_geografica[Regione],Ripartizione_geografica[Ripartizione geografica],,0)</f>
        <v>Nord-ovest</v>
      </c>
      <c r="J1247" s="1">
        <f>_xlfn.XLOOKUP(Comuni[[#This Row],[Regione]],Table_0[Regione],Table_0[Totale contagiati],,0)</f>
        <v>52226</v>
      </c>
      <c r="K1247" s="1">
        <f>_xlfn.XLOOKUP(Comuni[[#This Row],[Regione]],Table_0[Regione],Table_0[Guariti],,0)</f>
        <v>51554</v>
      </c>
      <c r="L1247" s="1">
        <f>_xlfn.XLOOKUP(Comuni[[#This Row],[Regione]],Table_0[Regione],Table_0[Deceduti],,0)</f>
        <v>579</v>
      </c>
    </row>
    <row r="1248" spans="1:12" x14ac:dyDescent="0.25">
      <c r="A1248" s="1" t="s">
        <v>1261</v>
      </c>
      <c r="B1248" s="1" t="s">
        <v>1195</v>
      </c>
      <c r="C1248" s="1" t="s">
        <v>1196</v>
      </c>
      <c r="D1248">
        <v>4857</v>
      </c>
      <c r="E1248">
        <f>100*Comuni[[#This Row],[Popolazione2011]]/$D$7916</f>
        <v>8.474643550681971E-3</v>
      </c>
      <c r="F1248">
        <f>100*Comuni[[#This Row],[Popolazione2011]]/(SUMIFS($D$2:$D$7916,$B$2:$B$7916,"Valle d'Aosta/Vallée d'Aoste"))</f>
        <v>3.8302603977729759</v>
      </c>
      <c r="G1248" t="b">
        <f>IF(Comuni[[#This Row],[Popolazione2011]]&gt;300000,"MAGGIORE")</f>
        <v>0</v>
      </c>
      <c r="H1248">
        <f>100*Comuni[[#This Row],[Popolazione2011]]/(SUMIFS($D$2:$D$7916,$B$2:$B$7916,"Piemonte"))</f>
        <v>0.11129911758154831</v>
      </c>
      <c r="I1248" s="1" t="str">
        <f>_xlfn.XLOOKUP(Comuni[[#This Row],[Regione]],Ripartizione_geografica[Regione],Ripartizione_geografica[Ripartizione geografica],,0)</f>
        <v>Nord-ovest</v>
      </c>
      <c r="J1248" s="1">
        <f>_xlfn.XLOOKUP(Comuni[[#This Row],[Regione]],Table_0[Regione],Table_0[Totale contagiati],,0)</f>
        <v>52226</v>
      </c>
      <c r="K1248" s="1">
        <f>_xlfn.XLOOKUP(Comuni[[#This Row],[Regione]],Table_0[Regione],Table_0[Guariti],,0)</f>
        <v>51554</v>
      </c>
      <c r="L1248" s="1">
        <f>_xlfn.XLOOKUP(Comuni[[#This Row],[Regione]],Table_0[Regione],Table_0[Deceduti],,0)</f>
        <v>579</v>
      </c>
    </row>
    <row r="1249" spans="1:12" x14ac:dyDescent="0.25">
      <c r="A1249" s="1" t="s">
        <v>1262</v>
      </c>
      <c r="B1249" s="1" t="s">
        <v>1195</v>
      </c>
      <c r="C1249" s="1" t="s">
        <v>1196</v>
      </c>
      <c r="D1249">
        <v>517</v>
      </c>
      <c r="E1249">
        <f>100*Comuni[[#This Row],[Popolazione2011]]/$D$7916</f>
        <v>9.0207756139645443E-4</v>
      </c>
      <c r="F1249">
        <f>100*Comuni[[#This Row],[Popolazione2011]]/(SUMIFS($D$2:$D$7916,$B$2:$B$7916,"Valle d'Aosta/Vallée d'Aoste"))</f>
        <v>0.40770941438102298</v>
      </c>
      <c r="G1249" t="b">
        <f>IF(Comuni[[#This Row],[Popolazione2011]]&gt;300000,"MAGGIORE")</f>
        <v>0</v>
      </c>
      <c r="H1249">
        <f>100*Comuni[[#This Row],[Popolazione2011]]/(SUMIFS($D$2:$D$7916,$B$2:$B$7916,"Piemonte"))</f>
        <v>1.184715746132602E-2</v>
      </c>
      <c r="I1249" s="1" t="str">
        <f>_xlfn.XLOOKUP(Comuni[[#This Row],[Regione]],Ripartizione_geografica[Regione],Ripartizione_geografica[Ripartizione geografica],,0)</f>
        <v>Nord-ovest</v>
      </c>
      <c r="J1249" s="1">
        <f>_xlfn.XLOOKUP(Comuni[[#This Row],[Regione]],Table_0[Regione],Table_0[Totale contagiati],,0)</f>
        <v>52226</v>
      </c>
      <c r="K1249" s="1">
        <f>_xlfn.XLOOKUP(Comuni[[#This Row],[Regione]],Table_0[Regione],Table_0[Guariti],,0)</f>
        <v>51554</v>
      </c>
      <c r="L1249" s="1">
        <f>_xlfn.XLOOKUP(Comuni[[#This Row],[Regione]],Table_0[Regione],Table_0[Deceduti],,0)</f>
        <v>579</v>
      </c>
    </row>
    <row r="1250" spans="1:12" x14ac:dyDescent="0.25">
      <c r="A1250" s="1" t="s">
        <v>1263</v>
      </c>
      <c r="B1250" s="1" t="s">
        <v>1195</v>
      </c>
      <c r="C1250" s="1" t="s">
        <v>1196</v>
      </c>
      <c r="D1250">
        <v>198</v>
      </c>
      <c r="E1250">
        <f>100*Comuni[[#This Row],[Popolazione2011]]/$D$7916</f>
        <v>3.4547651287523788E-4</v>
      </c>
      <c r="F1250">
        <f>100*Comuni[[#This Row],[Popolazione2011]]/(SUMIFS($D$2:$D$7916,$B$2:$B$7916,"Valle d'Aosta/Vallée d'Aoste"))</f>
        <v>0.15614403103954072</v>
      </c>
      <c r="G1250" t="b">
        <f>IF(Comuni[[#This Row],[Popolazione2011]]&gt;300000,"MAGGIORE")</f>
        <v>0</v>
      </c>
      <c r="H1250">
        <f>100*Comuni[[#This Row],[Popolazione2011]]/(SUMIFS($D$2:$D$7916,$B$2:$B$7916,"Piemonte"))</f>
        <v>4.5372092405078371E-3</v>
      </c>
      <c r="I1250" s="1" t="str">
        <f>_xlfn.XLOOKUP(Comuni[[#This Row],[Regione]],Ripartizione_geografica[Regione],Ripartizione_geografica[Ripartizione geografica],,0)</f>
        <v>Nord-ovest</v>
      </c>
      <c r="J1250" s="1">
        <f>_xlfn.XLOOKUP(Comuni[[#This Row],[Regione]],Table_0[Regione],Table_0[Totale contagiati],,0)</f>
        <v>52226</v>
      </c>
      <c r="K1250" s="1">
        <f>_xlfn.XLOOKUP(Comuni[[#This Row],[Regione]],Table_0[Regione],Table_0[Guariti],,0)</f>
        <v>51554</v>
      </c>
      <c r="L1250" s="1">
        <f>_xlfn.XLOOKUP(Comuni[[#This Row],[Regione]],Table_0[Regione],Table_0[Deceduti],,0)</f>
        <v>579</v>
      </c>
    </row>
    <row r="1251" spans="1:12" x14ac:dyDescent="0.25">
      <c r="A1251" s="1" t="s">
        <v>1264</v>
      </c>
      <c r="B1251" s="1" t="s">
        <v>1195</v>
      </c>
      <c r="C1251" s="1" t="s">
        <v>1196</v>
      </c>
      <c r="D1251">
        <v>655</v>
      </c>
      <c r="E1251">
        <f>100*Comuni[[#This Row],[Popolazione2011]]/$D$7916</f>
        <v>1.1428642218852566E-3</v>
      </c>
      <c r="F1251">
        <f>100*Comuni[[#This Row],[Popolazione2011]]/(SUMIFS($D$2:$D$7916,$B$2:$B$7916,"Valle d'Aosta/Vallée d'Aoste"))</f>
        <v>0.51653707237827862</v>
      </c>
      <c r="G1251" t="b">
        <f>IF(Comuni[[#This Row],[Popolazione2011]]&gt;300000,"MAGGIORE")</f>
        <v>0</v>
      </c>
      <c r="H1251">
        <f>100*Comuni[[#This Row],[Popolazione2011]]/(SUMIFS($D$2:$D$7916,$B$2:$B$7916,"Piemonte"))</f>
        <v>1.5009454810770876E-2</v>
      </c>
      <c r="I1251" s="1" t="str">
        <f>_xlfn.XLOOKUP(Comuni[[#This Row],[Regione]],Ripartizione_geografica[Regione],Ripartizione_geografica[Ripartizione geografica],,0)</f>
        <v>Nord-ovest</v>
      </c>
      <c r="J1251" s="1">
        <f>_xlfn.XLOOKUP(Comuni[[#This Row],[Regione]],Table_0[Regione],Table_0[Totale contagiati],,0)</f>
        <v>52226</v>
      </c>
      <c r="K1251" s="1">
        <f>_xlfn.XLOOKUP(Comuni[[#This Row],[Regione]],Table_0[Regione],Table_0[Guariti],,0)</f>
        <v>51554</v>
      </c>
      <c r="L1251" s="1">
        <f>_xlfn.XLOOKUP(Comuni[[#This Row],[Regione]],Table_0[Regione],Table_0[Deceduti],,0)</f>
        <v>579</v>
      </c>
    </row>
    <row r="1252" spans="1:12" x14ac:dyDescent="0.25">
      <c r="A1252" s="1" t="s">
        <v>1265</v>
      </c>
      <c r="B1252" s="1" t="s">
        <v>1195</v>
      </c>
      <c r="C1252" s="1" t="s">
        <v>1196</v>
      </c>
      <c r="D1252">
        <v>187</v>
      </c>
      <c r="E1252">
        <f>100*Comuni[[#This Row],[Popolazione2011]]/$D$7916</f>
        <v>3.2628337327105802E-4</v>
      </c>
      <c r="F1252">
        <f>100*Comuni[[#This Row],[Popolazione2011]]/(SUMIFS($D$2:$D$7916,$B$2:$B$7916,"Valle d'Aosta/Vallée d'Aoste"))</f>
        <v>0.14746936264845512</v>
      </c>
      <c r="G1252" t="b">
        <f>IF(Comuni[[#This Row],[Popolazione2011]]&gt;300000,"MAGGIORE")</f>
        <v>0</v>
      </c>
      <c r="H1252">
        <f>100*Comuni[[#This Row],[Popolazione2011]]/(SUMIFS($D$2:$D$7916,$B$2:$B$7916,"Piemonte"))</f>
        <v>4.2851420604796244E-3</v>
      </c>
      <c r="I1252" s="1" t="str">
        <f>_xlfn.XLOOKUP(Comuni[[#This Row],[Regione]],Ripartizione_geografica[Regione],Ripartizione_geografica[Ripartizione geografica],,0)</f>
        <v>Nord-ovest</v>
      </c>
      <c r="J1252" s="1">
        <f>_xlfn.XLOOKUP(Comuni[[#This Row],[Regione]],Table_0[Regione],Table_0[Totale contagiati],,0)</f>
        <v>52226</v>
      </c>
      <c r="K1252" s="1">
        <f>_xlfn.XLOOKUP(Comuni[[#This Row],[Regione]],Table_0[Regione],Table_0[Guariti],,0)</f>
        <v>51554</v>
      </c>
      <c r="L1252" s="1">
        <f>_xlfn.XLOOKUP(Comuni[[#This Row],[Regione]],Table_0[Regione],Table_0[Deceduti],,0)</f>
        <v>579</v>
      </c>
    </row>
    <row r="1253" spans="1:12" x14ac:dyDescent="0.25">
      <c r="A1253" s="1" t="s">
        <v>1266</v>
      </c>
      <c r="B1253" s="1" t="s">
        <v>1195</v>
      </c>
      <c r="C1253" s="1" t="s">
        <v>1196</v>
      </c>
      <c r="D1253">
        <v>2147</v>
      </c>
      <c r="E1253">
        <f>100*Comuni[[#This Row],[Popolazione2011]]/$D$7916</f>
        <v>3.7461518845612915E-3</v>
      </c>
      <c r="F1253">
        <f>100*Comuni[[#This Row],[Popolazione2011]]/(SUMIFS($D$2:$D$7916,$B$2:$B$7916,"Valle d'Aosta/Vallée d'Aoste"))</f>
        <v>1.693137548696434</v>
      </c>
      <c r="G1253" t="b">
        <f>IF(Comuni[[#This Row],[Popolazione2011]]&gt;300000,"MAGGIORE")</f>
        <v>0</v>
      </c>
      <c r="H1253">
        <f>100*Comuni[[#This Row],[Popolazione2011]]/(SUMIFS($D$2:$D$7916,$B$2:$B$7916,"Piemonte"))</f>
        <v>4.9198930501870339E-2</v>
      </c>
      <c r="I1253" s="1" t="str">
        <f>_xlfn.XLOOKUP(Comuni[[#This Row],[Regione]],Ripartizione_geografica[Regione],Ripartizione_geografica[Ripartizione geografica],,0)</f>
        <v>Nord-ovest</v>
      </c>
      <c r="J1253" s="1">
        <f>_xlfn.XLOOKUP(Comuni[[#This Row],[Regione]],Table_0[Regione],Table_0[Totale contagiati],,0)</f>
        <v>52226</v>
      </c>
      <c r="K1253" s="1">
        <f>_xlfn.XLOOKUP(Comuni[[#This Row],[Regione]],Table_0[Regione],Table_0[Guariti],,0)</f>
        <v>51554</v>
      </c>
      <c r="L1253" s="1">
        <f>_xlfn.XLOOKUP(Comuni[[#This Row],[Regione]],Table_0[Regione],Table_0[Deceduti],,0)</f>
        <v>579</v>
      </c>
    </row>
    <row r="1254" spans="1:12" x14ac:dyDescent="0.25">
      <c r="A1254" s="1" t="s">
        <v>1267</v>
      </c>
      <c r="B1254" s="1" t="s">
        <v>1195</v>
      </c>
      <c r="C1254" s="1" t="s">
        <v>1196</v>
      </c>
      <c r="D1254">
        <v>1344</v>
      </c>
      <c r="E1254">
        <f>100*Comuni[[#This Row],[Popolazione2011]]/$D$7916</f>
        <v>2.3450526934561599E-3</v>
      </c>
      <c r="F1254">
        <f>100*Comuni[[#This Row],[Popolazione2011]]/(SUMIFS($D$2:$D$7916,$B$2:$B$7916,"Valle d'Aosta/Vallée d'Aoste"))</f>
        <v>1.0598867561471854</v>
      </c>
      <c r="G1254" t="b">
        <f>IF(Comuni[[#This Row],[Popolazione2011]]&gt;300000,"MAGGIORE")</f>
        <v>0</v>
      </c>
      <c r="H1254">
        <f>100*Comuni[[#This Row],[Popolazione2011]]/(SUMIFS($D$2:$D$7916,$B$2:$B$7916,"Piemonte"))</f>
        <v>3.0798026359810774E-2</v>
      </c>
      <c r="I1254" s="1" t="str">
        <f>_xlfn.XLOOKUP(Comuni[[#This Row],[Regione]],Ripartizione_geografica[Regione],Ripartizione_geografica[Ripartizione geografica],,0)</f>
        <v>Nord-ovest</v>
      </c>
      <c r="J1254" s="1">
        <f>_xlfn.XLOOKUP(Comuni[[#This Row],[Regione]],Table_0[Regione],Table_0[Totale contagiati],,0)</f>
        <v>52226</v>
      </c>
      <c r="K1254" s="1">
        <f>_xlfn.XLOOKUP(Comuni[[#This Row],[Regione]],Table_0[Regione],Table_0[Guariti],,0)</f>
        <v>51554</v>
      </c>
      <c r="L1254" s="1">
        <f>_xlfn.XLOOKUP(Comuni[[#This Row],[Regione]],Table_0[Regione],Table_0[Deceduti],,0)</f>
        <v>579</v>
      </c>
    </row>
    <row r="1255" spans="1:12" x14ac:dyDescent="0.25">
      <c r="A1255" s="1" t="s">
        <v>1268</v>
      </c>
      <c r="B1255" s="1" t="s">
        <v>1195</v>
      </c>
      <c r="C1255" s="1" t="s">
        <v>1196</v>
      </c>
      <c r="D1255">
        <v>2711</v>
      </c>
      <c r="E1255">
        <f>100*Comuni[[#This Row],[Popolazione2011]]/$D$7916</f>
        <v>4.7302364969937869E-3</v>
      </c>
      <c r="F1255">
        <f>100*Comuni[[#This Row],[Popolazione2011]]/(SUMIFS($D$2:$D$7916,$B$2:$B$7916,"Valle d'Aosta/Vallée d'Aoste"))</f>
        <v>2.1379114552939136</v>
      </c>
      <c r="G1255" t="b">
        <f>IF(Comuni[[#This Row],[Popolazione2011]]&gt;300000,"MAGGIORE")</f>
        <v>0</v>
      </c>
      <c r="H1255">
        <f>100*Comuni[[#This Row],[Popolazione2011]]/(SUMIFS($D$2:$D$7916,$B$2:$B$7916,"Piemonte"))</f>
        <v>6.2123102277862358E-2</v>
      </c>
      <c r="I1255" s="1" t="str">
        <f>_xlfn.XLOOKUP(Comuni[[#This Row],[Regione]],Ripartizione_geografica[Regione],Ripartizione_geografica[Ripartizione geografica],,0)</f>
        <v>Nord-ovest</v>
      </c>
      <c r="J1255" s="1">
        <f>_xlfn.XLOOKUP(Comuni[[#This Row],[Regione]],Table_0[Regione],Table_0[Totale contagiati],,0)</f>
        <v>52226</v>
      </c>
      <c r="K1255" s="1">
        <f>_xlfn.XLOOKUP(Comuni[[#This Row],[Regione]],Table_0[Regione],Table_0[Guariti],,0)</f>
        <v>51554</v>
      </c>
      <c r="L1255" s="1">
        <f>_xlfn.XLOOKUP(Comuni[[#This Row],[Regione]],Table_0[Regione],Table_0[Deceduti],,0)</f>
        <v>579</v>
      </c>
    </row>
    <row r="1256" spans="1:12" x14ac:dyDescent="0.25">
      <c r="A1256" s="1" t="s">
        <v>1269</v>
      </c>
      <c r="B1256" s="1" t="s">
        <v>1195</v>
      </c>
      <c r="C1256" s="1" t="s">
        <v>1196</v>
      </c>
      <c r="D1256">
        <v>1236</v>
      </c>
      <c r="E1256">
        <f>100*Comuni[[#This Row],[Popolazione2011]]/$D$7916</f>
        <v>2.1566109591605758E-3</v>
      </c>
      <c r="F1256">
        <f>100*Comuni[[#This Row],[Popolazione2011]]/(SUMIFS($D$2:$D$7916,$B$2:$B$7916,"Valle d'Aosta/Vallée d'Aoste"))</f>
        <v>0.97471728467107233</v>
      </c>
      <c r="G1256" t="b">
        <f>IF(Comuni[[#This Row],[Popolazione2011]]&gt;300000,"MAGGIORE")</f>
        <v>0</v>
      </c>
      <c r="H1256">
        <f>100*Comuni[[#This Row],[Popolazione2011]]/(SUMIFS($D$2:$D$7916,$B$2:$B$7916,"Piemonte"))</f>
        <v>2.8323184955897411E-2</v>
      </c>
      <c r="I1256" s="1" t="str">
        <f>_xlfn.XLOOKUP(Comuni[[#This Row],[Regione]],Ripartizione_geografica[Regione],Ripartizione_geografica[Ripartizione geografica],,0)</f>
        <v>Nord-ovest</v>
      </c>
      <c r="J1256" s="1">
        <f>_xlfn.XLOOKUP(Comuni[[#This Row],[Regione]],Table_0[Regione],Table_0[Totale contagiati],,0)</f>
        <v>52226</v>
      </c>
      <c r="K1256" s="1">
        <f>_xlfn.XLOOKUP(Comuni[[#This Row],[Regione]],Table_0[Regione],Table_0[Guariti],,0)</f>
        <v>51554</v>
      </c>
      <c r="L1256" s="1">
        <f>_xlfn.XLOOKUP(Comuni[[#This Row],[Regione]],Table_0[Regione],Table_0[Deceduti],,0)</f>
        <v>579</v>
      </c>
    </row>
    <row r="1257" spans="1:12" x14ac:dyDescent="0.25">
      <c r="A1257" s="1" t="s">
        <v>1270</v>
      </c>
      <c r="B1257" s="1" t="s">
        <v>1271</v>
      </c>
      <c r="C1257" s="1" t="s">
        <v>1272</v>
      </c>
      <c r="D1257">
        <v>379</v>
      </c>
      <c r="E1257">
        <f>100*Comuni[[#This Row],[Popolazione2011]]/$D$7916</f>
        <v>6.6129090090765233E-4</v>
      </c>
      <c r="F1257">
        <f>100*Comuni[[#This Row],[Popolazione2011]]/(SUMIFS($D$2:$D$7916,$B$2:$B$7916,"Marche"))</f>
        <v>2.4589329009763714E-2</v>
      </c>
      <c r="G1257" t="b">
        <f>IF(Comuni[[#This Row],[Popolazione2011]]&gt;300000,"MAGGIORE")</f>
        <v>0</v>
      </c>
      <c r="H1257">
        <f>100*Comuni[[#This Row],[Popolazione2011]]/(SUMIFS($D$2:$D$7916,$B$2:$B$7916,"Piemonte"))</f>
        <v>8.6848601118811632E-3</v>
      </c>
      <c r="I1257" s="1" t="str">
        <f>_xlfn.XLOOKUP(Comuni[[#This Row],[Regione]],Ripartizione_geografica[Regione],Ripartizione_geografica[Ripartizione geografica],,0)</f>
        <v>Nord-ovest</v>
      </c>
      <c r="J1257" s="1">
        <f>_xlfn.XLOOKUP(Comuni[[#This Row],[Regione]],Table_0[Regione],Table_0[Totale contagiati],,0)</f>
        <v>4308126</v>
      </c>
      <c r="K1257" s="1">
        <f>_xlfn.XLOOKUP(Comuni[[#This Row],[Regione]],Table_0[Regione],Table_0[Guariti],,0)</f>
        <v>4242764</v>
      </c>
      <c r="L1257" s="1">
        <f>_xlfn.XLOOKUP(Comuni[[#This Row],[Regione]],Table_0[Regione],Table_0[Deceduti],,0)</f>
        <v>47031</v>
      </c>
    </row>
    <row r="1258" spans="1:12" x14ac:dyDescent="0.25">
      <c r="A1258" s="1" t="s">
        <v>1273</v>
      </c>
      <c r="B1258" s="1" t="s">
        <v>1271</v>
      </c>
      <c r="C1258" s="1" t="s">
        <v>1272</v>
      </c>
      <c r="D1258">
        <v>5292</v>
      </c>
      <c r="E1258">
        <f>100*Comuni[[#This Row],[Popolazione2011]]/$D$7916</f>
        <v>9.233644980483631E-3</v>
      </c>
      <c r="F1258">
        <f>100*Comuni[[#This Row],[Popolazione2011]]/(SUMIFS($D$2:$D$7916,$B$2:$B$7916,"Lombardia"))</f>
        <v>5.4533364124280427E-2</v>
      </c>
      <c r="G1258" t="b">
        <f>IF(Comuni[[#This Row],[Popolazione2011]]&gt;300000,"MAGGIORE")</f>
        <v>0</v>
      </c>
      <c r="H1258">
        <f>100*Comuni[[#This Row],[Popolazione2011]]/(SUMIFS($D$2:$D$7916,$B$2:$B$7916,"Piemonte"))</f>
        <v>0.12126722879175493</v>
      </c>
      <c r="I1258" s="1" t="str">
        <f>_xlfn.XLOOKUP(Comuni[[#This Row],[Regione]],Ripartizione_geografica[Regione],Ripartizione_geografica[Ripartizione geografica],,0)</f>
        <v>Nord-ovest</v>
      </c>
      <c r="J1258" s="1">
        <f>_xlfn.XLOOKUP(Comuni[[#This Row],[Regione]],Table_0[Regione],Table_0[Totale contagiati],,0)</f>
        <v>4308126</v>
      </c>
      <c r="K1258" s="1">
        <f>_xlfn.XLOOKUP(Comuni[[#This Row],[Regione]],Table_0[Regione],Table_0[Guariti],,0)</f>
        <v>4242764</v>
      </c>
      <c r="L1258" s="1">
        <f>_xlfn.XLOOKUP(Comuni[[#This Row],[Regione]],Table_0[Regione],Table_0[Deceduti],,0)</f>
        <v>47031</v>
      </c>
    </row>
    <row r="1259" spans="1:12" x14ac:dyDescent="0.25">
      <c r="A1259" s="1" t="s">
        <v>1274</v>
      </c>
      <c r="B1259" s="1" t="s">
        <v>1271</v>
      </c>
      <c r="C1259" s="1" t="s">
        <v>1272</v>
      </c>
      <c r="D1259">
        <v>5622</v>
      </c>
      <c r="E1259">
        <f>100*Comuni[[#This Row],[Popolazione2011]]/$D$7916</f>
        <v>9.8094391686090274E-3</v>
      </c>
      <c r="F1259">
        <f>100*Comuni[[#This Row],[Popolazione2011]]/(SUMIFS($D$2:$D$7916,$B$2:$B$7916,"Lombardia"))</f>
        <v>5.793397073066979E-2</v>
      </c>
      <c r="G1259" t="b">
        <f>IF(Comuni[[#This Row],[Popolazione2011]]&gt;300000,"MAGGIORE")</f>
        <v>0</v>
      </c>
      <c r="H1259">
        <f>100*Comuni[[#This Row],[Popolazione2011]]/(SUMIFS($D$2:$D$7916,$B$2:$B$7916,"Piemonte"))</f>
        <v>0.12882924419260133</v>
      </c>
      <c r="I1259" s="1" t="str">
        <f>_xlfn.XLOOKUP(Comuni[[#This Row],[Regione]],Ripartizione_geografica[Regione],Ripartizione_geografica[Ripartizione geografica],,0)</f>
        <v>Nord-ovest</v>
      </c>
      <c r="J1259" s="1">
        <f>_xlfn.XLOOKUP(Comuni[[#This Row],[Regione]],Table_0[Regione],Table_0[Totale contagiati],,0)</f>
        <v>4308126</v>
      </c>
      <c r="K1259" s="1">
        <f>_xlfn.XLOOKUP(Comuni[[#This Row],[Regione]],Table_0[Regione],Table_0[Guariti],,0)</f>
        <v>4242764</v>
      </c>
      <c r="L1259" s="1">
        <f>_xlfn.XLOOKUP(Comuni[[#This Row],[Regione]],Table_0[Regione],Table_0[Deceduti],,0)</f>
        <v>47031</v>
      </c>
    </row>
    <row r="1260" spans="1:12" x14ac:dyDescent="0.25">
      <c r="A1260" s="1" t="s">
        <v>1275</v>
      </c>
      <c r="B1260" s="1" t="s">
        <v>1271</v>
      </c>
      <c r="C1260" s="1" t="s">
        <v>1272</v>
      </c>
      <c r="D1260">
        <v>9850</v>
      </c>
      <c r="E1260">
        <f>100*Comuni[[#This Row],[Popolazione2011]]/$D$7916</f>
        <v>1.7186584100106532E-2</v>
      </c>
      <c r="F1260">
        <f>100*Comuni[[#This Row],[Popolazione2011]]/(SUMIFS($D$2:$D$7916,$B$2:$B$7916,"Lombardia"))</f>
        <v>0.10150295476647056</v>
      </c>
      <c r="G1260" t="b">
        <f>IF(Comuni[[#This Row],[Popolazione2011]]&gt;300000,"MAGGIORE")</f>
        <v>0</v>
      </c>
      <c r="H1260">
        <f>100*Comuni[[#This Row],[Popolazione2011]]/(SUMIFS($D$2:$D$7916,$B$2:$B$7916,"Piemonte"))</f>
        <v>0.22571470211617273</v>
      </c>
      <c r="I1260" s="1" t="str">
        <f>_xlfn.XLOOKUP(Comuni[[#This Row],[Regione]],Ripartizione_geografica[Regione],Ripartizione_geografica[Ripartizione geografica],,0)</f>
        <v>Nord-ovest</v>
      </c>
      <c r="J1260" s="1">
        <f>_xlfn.XLOOKUP(Comuni[[#This Row],[Regione]],Table_0[Regione],Table_0[Totale contagiati],,0)</f>
        <v>4308126</v>
      </c>
      <c r="K1260" s="1">
        <f>_xlfn.XLOOKUP(Comuni[[#This Row],[Regione]],Table_0[Regione],Table_0[Guariti],,0)</f>
        <v>4242764</v>
      </c>
      <c r="L1260" s="1">
        <f>_xlfn.XLOOKUP(Comuni[[#This Row],[Regione]],Table_0[Regione],Table_0[Deceduti],,0)</f>
        <v>47031</v>
      </c>
    </row>
    <row r="1261" spans="1:12" x14ac:dyDescent="0.25">
      <c r="A1261" s="1" t="s">
        <v>1276</v>
      </c>
      <c r="B1261" s="1" t="s">
        <v>1271</v>
      </c>
      <c r="C1261" s="1" t="s">
        <v>1272</v>
      </c>
      <c r="D1261">
        <v>4845</v>
      </c>
      <c r="E1261">
        <f>100*Comuni[[#This Row],[Popolazione2011]]/$D$7916</f>
        <v>8.4537055802046835E-3</v>
      </c>
      <c r="F1261">
        <f>100*Comuni[[#This Row],[Popolazione2011]]/(SUMIFS($D$2:$D$7916,$B$2:$B$7916,"Lombardia"))</f>
        <v>4.9927087902898459E-2</v>
      </c>
      <c r="G1261" t="b">
        <f>IF(Comuni[[#This Row],[Popolazione2011]]&gt;300000,"MAGGIORE")</f>
        <v>0</v>
      </c>
      <c r="H1261">
        <f>100*Comuni[[#This Row],[Popolazione2011]]/(SUMIFS($D$2:$D$7916,$B$2:$B$7916,"Piemonte"))</f>
        <v>0.11102413520333572</v>
      </c>
      <c r="I1261" s="1" t="str">
        <f>_xlfn.XLOOKUP(Comuni[[#This Row],[Regione]],Ripartizione_geografica[Regione],Ripartizione_geografica[Ripartizione geografica],,0)</f>
        <v>Nord-ovest</v>
      </c>
      <c r="J1261" s="1">
        <f>_xlfn.XLOOKUP(Comuni[[#This Row],[Regione]],Table_0[Regione],Table_0[Totale contagiati],,0)</f>
        <v>4308126</v>
      </c>
      <c r="K1261" s="1">
        <f>_xlfn.XLOOKUP(Comuni[[#This Row],[Regione]],Table_0[Regione],Table_0[Guariti],,0)</f>
        <v>4242764</v>
      </c>
      <c r="L1261" s="1">
        <f>_xlfn.XLOOKUP(Comuni[[#This Row],[Regione]],Table_0[Regione],Table_0[Deceduti],,0)</f>
        <v>47031</v>
      </c>
    </row>
    <row r="1262" spans="1:12" x14ac:dyDescent="0.25">
      <c r="A1262" s="1" t="s">
        <v>1277</v>
      </c>
      <c r="B1262" s="1" t="s">
        <v>1271</v>
      </c>
      <c r="C1262" s="1" t="s">
        <v>1272</v>
      </c>
      <c r="D1262">
        <v>4554</v>
      </c>
      <c r="E1262">
        <f>100*Comuni[[#This Row],[Popolazione2011]]/$D$7916</f>
        <v>7.9459597961304713E-3</v>
      </c>
      <c r="F1262">
        <f>100*Comuni[[#This Row],[Popolazione2011]]/(SUMIFS($D$2:$D$7916,$B$2:$B$7916,"Lombardia"))</f>
        <v>4.6928371168173291E-2</v>
      </c>
      <c r="G1262" t="b">
        <f>IF(Comuni[[#This Row],[Popolazione2011]]&gt;300000,"MAGGIORE")</f>
        <v>0</v>
      </c>
      <c r="H1262">
        <f>100*Comuni[[#This Row],[Popolazione2011]]/(SUMIFS($D$2:$D$7916,$B$2:$B$7916,"Piemonte"))</f>
        <v>0.10435581253168026</v>
      </c>
      <c r="I1262" s="1" t="str">
        <f>_xlfn.XLOOKUP(Comuni[[#This Row],[Regione]],Ripartizione_geografica[Regione],Ripartizione_geografica[Ripartizione geografica],,0)</f>
        <v>Nord-ovest</v>
      </c>
      <c r="J1262" s="1">
        <f>_xlfn.XLOOKUP(Comuni[[#This Row],[Regione]],Table_0[Regione],Table_0[Totale contagiati],,0)</f>
        <v>4308126</v>
      </c>
      <c r="K1262" s="1">
        <f>_xlfn.XLOOKUP(Comuni[[#This Row],[Regione]],Table_0[Regione],Table_0[Guariti],,0)</f>
        <v>4242764</v>
      </c>
      <c r="L1262" s="1">
        <f>_xlfn.XLOOKUP(Comuni[[#This Row],[Regione]],Table_0[Regione],Table_0[Deceduti],,0)</f>
        <v>47031</v>
      </c>
    </row>
    <row r="1263" spans="1:12" x14ac:dyDescent="0.25">
      <c r="A1263" s="1" t="s">
        <v>1278</v>
      </c>
      <c r="B1263" s="1" t="s">
        <v>1271</v>
      </c>
      <c r="C1263" s="1" t="s">
        <v>1272</v>
      </c>
      <c r="D1263">
        <v>802</v>
      </c>
      <c r="E1263">
        <f>100*Comuni[[#This Row],[Popolazione2011]]/$D$7916</f>
        <v>1.3993543602320241E-3</v>
      </c>
      <c r="F1263">
        <f>100*Comuni[[#This Row],[Popolazione2011]]/(SUMIFS($D$2:$D$7916,$B$2:$B$7916,"Lombardia"))</f>
        <v>8.2645045403765879E-3</v>
      </c>
      <c r="G1263" t="b">
        <f>IF(Comuni[[#This Row],[Popolazione2011]]&gt;300000,"MAGGIORE")</f>
        <v>0</v>
      </c>
      <c r="H1263">
        <f>100*Comuni[[#This Row],[Popolazione2011]]/(SUMIFS($D$2:$D$7916,$B$2:$B$7916,"Piemonte"))</f>
        <v>1.8377988943875181E-2</v>
      </c>
      <c r="I1263" s="1" t="str">
        <f>_xlfn.XLOOKUP(Comuni[[#This Row],[Regione]],Ripartizione_geografica[Regione],Ripartizione_geografica[Ripartizione geografica],,0)</f>
        <v>Nord-ovest</v>
      </c>
      <c r="J1263" s="1">
        <f>_xlfn.XLOOKUP(Comuni[[#This Row],[Regione]],Table_0[Regione],Table_0[Totale contagiati],,0)</f>
        <v>4308126</v>
      </c>
      <c r="K1263" s="1">
        <f>_xlfn.XLOOKUP(Comuni[[#This Row],[Regione]],Table_0[Regione],Table_0[Guariti],,0)</f>
        <v>4242764</v>
      </c>
      <c r="L1263" s="1">
        <f>_xlfn.XLOOKUP(Comuni[[#This Row],[Regione]],Table_0[Regione],Table_0[Deceduti],,0)</f>
        <v>47031</v>
      </c>
    </row>
    <row r="1264" spans="1:12" x14ac:dyDescent="0.25">
      <c r="A1264" s="1" t="s">
        <v>1279</v>
      </c>
      <c r="B1264" s="1" t="s">
        <v>1271</v>
      </c>
      <c r="C1264" s="1" t="s">
        <v>1272</v>
      </c>
      <c r="D1264">
        <v>1710</v>
      </c>
      <c r="E1264">
        <f>100*Comuni[[#This Row],[Popolazione2011]]/$D$7916</f>
        <v>2.9836607930134179E-3</v>
      </c>
      <c r="F1264">
        <f>100*Comuni[[#This Row],[Popolazione2011]]/(SUMIFS($D$2:$D$7916,$B$2:$B$7916,"Lombardia"))</f>
        <v>1.7621325142199457E-2</v>
      </c>
      <c r="G1264" t="b">
        <f>IF(Comuni[[#This Row],[Popolazione2011]]&gt;300000,"MAGGIORE")</f>
        <v>0</v>
      </c>
      <c r="H1264">
        <f>100*Comuni[[#This Row],[Popolazione2011]]/(SUMIFS($D$2:$D$7916,$B$2:$B$7916,"Piemonte"))</f>
        <v>3.918498889529496E-2</v>
      </c>
      <c r="I1264" s="1" t="str">
        <f>_xlfn.XLOOKUP(Comuni[[#This Row],[Regione]],Ripartizione_geografica[Regione],Ripartizione_geografica[Ripartizione geografica],,0)</f>
        <v>Nord-ovest</v>
      </c>
      <c r="J1264" s="1">
        <f>_xlfn.XLOOKUP(Comuni[[#This Row],[Regione]],Table_0[Regione],Table_0[Totale contagiati],,0)</f>
        <v>4308126</v>
      </c>
      <c r="K1264" s="1">
        <f>_xlfn.XLOOKUP(Comuni[[#This Row],[Regione]],Table_0[Regione],Table_0[Guariti],,0)</f>
        <v>4242764</v>
      </c>
      <c r="L1264" s="1">
        <f>_xlfn.XLOOKUP(Comuni[[#This Row],[Regione]],Table_0[Regione],Table_0[Deceduti],,0)</f>
        <v>47031</v>
      </c>
    </row>
    <row r="1265" spans="1:12" x14ac:dyDescent="0.25">
      <c r="A1265" s="1" t="s">
        <v>1280</v>
      </c>
      <c r="B1265" s="1" t="s">
        <v>1271</v>
      </c>
      <c r="C1265" s="1" t="s">
        <v>1272</v>
      </c>
      <c r="D1265">
        <v>1550</v>
      </c>
      <c r="E1265">
        <f>100*Comuni[[#This Row],[Popolazione2011]]/$D$7916</f>
        <v>2.704487853316256E-3</v>
      </c>
      <c r="F1265">
        <f>100*Comuni[[#This Row],[Popolazione2011]]/(SUMIFS($D$2:$D$7916,$B$2:$B$7916,"Lombardia"))</f>
        <v>1.5972546181525823E-2</v>
      </c>
      <c r="G1265" t="b">
        <f>IF(Comuni[[#This Row],[Popolazione2011]]&gt;300000,"MAGGIORE")</f>
        <v>0</v>
      </c>
      <c r="H1265">
        <f>100*Comuni[[#This Row],[Popolazione2011]]/(SUMIFS($D$2:$D$7916,$B$2:$B$7916,"Piemonte"))</f>
        <v>3.5518557185793678E-2</v>
      </c>
      <c r="I1265" s="1" t="str">
        <f>_xlfn.XLOOKUP(Comuni[[#This Row],[Regione]],Ripartizione_geografica[Regione],Ripartizione_geografica[Ripartizione geografica],,0)</f>
        <v>Nord-ovest</v>
      </c>
      <c r="J1265" s="1">
        <f>_xlfn.XLOOKUP(Comuni[[#This Row],[Regione]],Table_0[Regione],Table_0[Totale contagiati],,0)</f>
        <v>4308126</v>
      </c>
      <c r="K1265" s="1">
        <f>_xlfn.XLOOKUP(Comuni[[#This Row],[Regione]],Table_0[Regione],Table_0[Guariti],,0)</f>
        <v>4242764</v>
      </c>
      <c r="L1265" s="1">
        <f>_xlfn.XLOOKUP(Comuni[[#This Row],[Regione]],Table_0[Regione],Table_0[Deceduti],,0)</f>
        <v>47031</v>
      </c>
    </row>
    <row r="1266" spans="1:12" x14ac:dyDescent="0.25">
      <c r="A1266" s="1" t="s">
        <v>1281</v>
      </c>
      <c r="B1266" s="1" t="s">
        <v>1271</v>
      </c>
      <c r="C1266" s="1" t="s">
        <v>1272</v>
      </c>
      <c r="D1266">
        <v>667</v>
      </c>
      <c r="E1266">
        <f>100*Comuni[[#This Row],[Popolazione2011]]/$D$7916</f>
        <v>1.1638021923625437E-3</v>
      </c>
      <c r="F1266">
        <f>100*Comuni[[#This Row],[Popolazione2011]]/(SUMIFS($D$2:$D$7916,$B$2:$B$7916,"Lombardia"))</f>
        <v>6.873347292308209E-3</v>
      </c>
      <c r="G1266" t="b">
        <f>IF(Comuni[[#This Row],[Popolazione2011]]&gt;300000,"MAGGIORE")</f>
        <v>0</v>
      </c>
      <c r="H1266">
        <f>100*Comuni[[#This Row],[Popolazione2011]]/(SUMIFS($D$2:$D$7916,$B$2:$B$7916,"Piemonte"))</f>
        <v>1.5284437188983473E-2</v>
      </c>
      <c r="I1266" s="1" t="str">
        <f>_xlfn.XLOOKUP(Comuni[[#This Row],[Regione]],Ripartizione_geografica[Regione],Ripartizione_geografica[Ripartizione geografica],,0)</f>
        <v>Nord-ovest</v>
      </c>
      <c r="J1266" s="1">
        <f>_xlfn.XLOOKUP(Comuni[[#This Row],[Regione]],Table_0[Regione],Table_0[Totale contagiati],,0)</f>
        <v>4308126</v>
      </c>
      <c r="K1266" s="1">
        <f>_xlfn.XLOOKUP(Comuni[[#This Row],[Regione]],Table_0[Regione],Table_0[Guariti],,0)</f>
        <v>4242764</v>
      </c>
      <c r="L1266" s="1">
        <f>_xlfn.XLOOKUP(Comuni[[#This Row],[Regione]],Table_0[Regione],Table_0[Deceduti],,0)</f>
        <v>47031</v>
      </c>
    </row>
    <row r="1267" spans="1:12" x14ac:dyDescent="0.25">
      <c r="A1267" s="1" t="s">
        <v>1282</v>
      </c>
      <c r="B1267" s="1" t="s">
        <v>1271</v>
      </c>
      <c r="C1267" s="1" t="s">
        <v>1272</v>
      </c>
      <c r="D1267">
        <v>2603</v>
      </c>
      <c r="E1267">
        <f>100*Comuni[[#This Row],[Popolazione2011]]/$D$7916</f>
        <v>4.5417947626982032E-3</v>
      </c>
      <c r="F1267">
        <f>100*Comuni[[#This Row],[Popolazione2011]]/(SUMIFS($D$2:$D$7916,$B$2:$B$7916,"Lombardia"))</f>
        <v>2.6823572716459174E-2</v>
      </c>
      <c r="G1267" t="b">
        <f>IF(Comuni[[#This Row],[Popolazione2011]]&gt;300000,"MAGGIORE")</f>
        <v>0</v>
      </c>
      <c r="H1267">
        <f>100*Comuni[[#This Row],[Popolazione2011]]/(SUMIFS($D$2:$D$7916,$B$2:$B$7916,"Piemonte"))</f>
        <v>5.9648260873948991E-2</v>
      </c>
      <c r="I1267" s="1" t="str">
        <f>_xlfn.XLOOKUP(Comuni[[#This Row],[Regione]],Ripartizione_geografica[Regione],Ripartizione_geografica[Ripartizione geografica],,0)</f>
        <v>Nord-ovest</v>
      </c>
      <c r="J1267" s="1">
        <f>_xlfn.XLOOKUP(Comuni[[#This Row],[Regione]],Table_0[Regione],Table_0[Totale contagiati],,0)</f>
        <v>4308126</v>
      </c>
      <c r="K1267" s="1">
        <f>_xlfn.XLOOKUP(Comuni[[#This Row],[Regione]],Table_0[Regione],Table_0[Guariti],,0)</f>
        <v>4242764</v>
      </c>
      <c r="L1267" s="1">
        <f>_xlfn.XLOOKUP(Comuni[[#This Row],[Regione]],Table_0[Regione],Table_0[Deceduti],,0)</f>
        <v>47031</v>
      </c>
    </row>
    <row r="1268" spans="1:12" x14ac:dyDescent="0.25">
      <c r="A1268" s="1" t="s">
        <v>1283</v>
      </c>
      <c r="B1268" s="1" t="s">
        <v>1271</v>
      </c>
      <c r="C1268" s="1" t="s">
        <v>1272</v>
      </c>
      <c r="D1268">
        <v>5464</v>
      </c>
      <c r="E1268">
        <f>100*Comuni[[#This Row],[Popolazione2011]]/$D$7916</f>
        <v>9.5337558906580799E-3</v>
      </c>
      <c r="F1268">
        <f>100*Comuni[[#This Row],[Popolazione2011]]/(SUMIFS($D$2:$D$7916,$B$2:$B$7916,"Lombardia"))</f>
        <v>5.630580150700458E-2</v>
      </c>
      <c r="G1268" t="b">
        <f>IF(Comuni[[#This Row],[Popolazione2011]]&gt;300000,"MAGGIORE")</f>
        <v>0</v>
      </c>
      <c r="H1268">
        <f>100*Comuni[[#This Row],[Popolazione2011]]/(SUMIFS($D$2:$D$7916,$B$2:$B$7916,"Piemonte"))</f>
        <v>0.12520864287946881</v>
      </c>
      <c r="I1268" s="1" t="str">
        <f>_xlfn.XLOOKUP(Comuni[[#This Row],[Regione]],Ripartizione_geografica[Regione],Ripartizione_geografica[Ripartizione geografica],,0)</f>
        <v>Nord-ovest</v>
      </c>
      <c r="J1268" s="1">
        <f>_xlfn.XLOOKUP(Comuni[[#This Row],[Regione]],Table_0[Regione],Table_0[Totale contagiati],,0)</f>
        <v>4308126</v>
      </c>
      <c r="K1268" s="1">
        <f>_xlfn.XLOOKUP(Comuni[[#This Row],[Regione]],Table_0[Regione],Table_0[Guariti],,0)</f>
        <v>4242764</v>
      </c>
      <c r="L1268" s="1">
        <f>_xlfn.XLOOKUP(Comuni[[#This Row],[Regione]],Table_0[Regione],Table_0[Deceduti],,0)</f>
        <v>47031</v>
      </c>
    </row>
    <row r="1269" spans="1:12" x14ac:dyDescent="0.25">
      <c r="A1269" s="1" t="s">
        <v>1284</v>
      </c>
      <c r="B1269" s="1" t="s">
        <v>1271</v>
      </c>
      <c r="C1269" s="1" t="s">
        <v>1272</v>
      </c>
      <c r="D1269">
        <v>8994</v>
      </c>
      <c r="E1269">
        <f>100*Comuni[[#This Row],[Popolazione2011]]/$D$7916</f>
        <v>1.5693008872726715E-2</v>
      </c>
      <c r="F1269">
        <f>100*Comuni[[#This Row],[Popolazione2011]]/(SUMIFS($D$2:$D$7916,$B$2:$B$7916,"Lombardia"))</f>
        <v>9.2681987326866611E-2</v>
      </c>
      <c r="G1269" t="b">
        <f>IF(Comuni[[#This Row],[Popolazione2011]]&gt;300000,"MAGGIORE")</f>
        <v>0</v>
      </c>
      <c r="H1269">
        <f>100*Comuni[[#This Row],[Popolazione2011]]/(SUMIFS($D$2:$D$7916,$B$2:$B$7916,"Piemonte"))</f>
        <v>0.20609929247034087</v>
      </c>
      <c r="I1269" s="1" t="str">
        <f>_xlfn.XLOOKUP(Comuni[[#This Row],[Regione]],Ripartizione_geografica[Regione],Ripartizione_geografica[Ripartizione geografica],,0)</f>
        <v>Nord-ovest</v>
      </c>
      <c r="J1269" s="1">
        <f>_xlfn.XLOOKUP(Comuni[[#This Row],[Regione]],Table_0[Regione],Table_0[Totale contagiati],,0)</f>
        <v>4308126</v>
      </c>
      <c r="K1269" s="1">
        <f>_xlfn.XLOOKUP(Comuni[[#This Row],[Regione]],Table_0[Regione],Table_0[Guariti],,0)</f>
        <v>4242764</v>
      </c>
      <c r="L1269" s="1">
        <f>_xlfn.XLOOKUP(Comuni[[#This Row],[Regione]],Table_0[Regione],Table_0[Deceduti],,0)</f>
        <v>47031</v>
      </c>
    </row>
    <row r="1270" spans="1:12" x14ac:dyDescent="0.25">
      <c r="A1270" s="1" t="s">
        <v>1285</v>
      </c>
      <c r="B1270" s="1" t="s">
        <v>1271</v>
      </c>
      <c r="C1270" s="1" t="s">
        <v>1272</v>
      </c>
      <c r="D1270">
        <v>3285</v>
      </c>
      <c r="E1270">
        <f>100*Comuni[[#This Row],[Popolazione2011]]/$D$7916</f>
        <v>5.7317694181573554E-3</v>
      </c>
      <c r="F1270">
        <f>100*Comuni[[#This Row],[Popolazione2011]]/(SUMIFS($D$2:$D$7916,$B$2:$B$7916,"Lombardia"))</f>
        <v>3.3851493036330532E-2</v>
      </c>
      <c r="G1270" t="b">
        <f>IF(Comuni[[#This Row],[Popolazione2011]]&gt;300000,"MAGGIORE")</f>
        <v>0</v>
      </c>
      <c r="H1270">
        <f>100*Comuni[[#This Row],[Popolazione2011]]/(SUMIFS($D$2:$D$7916,$B$2:$B$7916,"Piemonte"))</f>
        <v>7.5276426035698216E-2</v>
      </c>
      <c r="I1270" s="1" t="str">
        <f>_xlfn.XLOOKUP(Comuni[[#This Row],[Regione]],Ripartizione_geografica[Regione],Ripartizione_geografica[Ripartizione geografica],,0)</f>
        <v>Nord-ovest</v>
      </c>
      <c r="J1270" s="1">
        <f>_xlfn.XLOOKUP(Comuni[[#This Row],[Regione]],Table_0[Regione],Table_0[Totale contagiati],,0)</f>
        <v>4308126</v>
      </c>
      <c r="K1270" s="1">
        <f>_xlfn.XLOOKUP(Comuni[[#This Row],[Regione]],Table_0[Regione],Table_0[Guariti],,0)</f>
        <v>4242764</v>
      </c>
      <c r="L1270" s="1">
        <f>_xlfn.XLOOKUP(Comuni[[#This Row],[Regione]],Table_0[Regione],Table_0[Deceduti],,0)</f>
        <v>47031</v>
      </c>
    </row>
    <row r="1271" spans="1:12" x14ac:dyDescent="0.25">
      <c r="A1271" s="1" t="s">
        <v>1286</v>
      </c>
      <c r="B1271" s="1" t="s">
        <v>1271</v>
      </c>
      <c r="C1271" s="1" t="s">
        <v>1272</v>
      </c>
      <c r="D1271">
        <v>4267</v>
      </c>
      <c r="E1271">
        <f>100*Comuni[[#This Row],[Popolazione2011]]/$D$7916</f>
        <v>7.445193335548687E-3</v>
      </c>
      <c r="F1271">
        <f>100*Comuni[[#This Row],[Popolazione2011]]/(SUMIFS($D$2:$D$7916,$B$2:$B$7916,"Lombardia"))</f>
        <v>4.3970873907464958E-2</v>
      </c>
      <c r="G1271" t="b">
        <f>IF(Comuni[[#This Row],[Popolazione2011]]&gt;300000,"MAGGIORE")</f>
        <v>0</v>
      </c>
      <c r="H1271">
        <f>100*Comuni[[#This Row],[Popolazione2011]]/(SUMIFS($D$2:$D$7916,$B$2:$B$7916,"Piemonte"))</f>
        <v>9.7779150652762339E-2</v>
      </c>
      <c r="I1271" s="1" t="str">
        <f>_xlfn.XLOOKUP(Comuni[[#This Row],[Regione]],Ripartizione_geografica[Regione],Ripartizione_geografica[Ripartizione geografica],,0)</f>
        <v>Nord-ovest</v>
      </c>
      <c r="J1271" s="1">
        <f>_xlfn.XLOOKUP(Comuni[[#This Row],[Regione]],Table_0[Regione],Table_0[Totale contagiati],,0)</f>
        <v>4308126</v>
      </c>
      <c r="K1271" s="1">
        <f>_xlfn.XLOOKUP(Comuni[[#This Row],[Regione]],Table_0[Regione],Table_0[Guariti],,0)</f>
        <v>4242764</v>
      </c>
      <c r="L1271" s="1">
        <f>_xlfn.XLOOKUP(Comuni[[#This Row],[Regione]],Table_0[Regione],Table_0[Deceduti],,0)</f>
        <v>47031</v>
      </c>
    </row>
    <row r="1272" spans="1:12" x14ac:dyDescent="0.25">
      <c r="A1272" s="1" t="s">
        <v>1287</v>
      </c>
      <c r="B1272" s="1" t="s">
        <v>1271</v>
      </c>
      <c r="C1272" s="1" t="s">
        <v>1272</v>
      </c>
      <c r="D1272">
        <v>2119</v>
      </c>
      <c r="E1272">
        <f>100*Comuni[[#This Row],[Popolazione2011]]/$D$7916</f>
        <v>3.6972966201142881E-3</v>
      </c>
      <c r="F1272">
        <f>100*Comuni[[#This Row],[Popolazione2011]]/(SUMIFS($D$2:$D$7916,$B$2:$B$7916,"Lombardia"))</f>
        <v>2.1836016360421432E-2</v>
      </c>
      <c r="G1272" t="b">
        <f>IF(Comuni[[#This Row],[Popolazione2011]]&gt;300000,"MAGGIORE")</f>
        <v>0</v>
      </c>
      <c r="H1272">
        <f>100*Comuni[[#This Row],[Popolazione2011]]/(SUMIFS($D$2:$D$7916,$B$2:$B$7916,"Piemonte"))</f>
        <v>4.8557304952707617E-2</v>
      </c>
      <c r="I1272" s="1" t="str">
        <f>_xlfn.XLOOKUP(Comuni[[#This Row],[Regione]],Ripartizione_geografica[Regione],Ripartizione_geografica[Ripartizione geografica],,0)</f>
        <v>Nord-ovest</v>
      </c>
      <c r="J1272" s="1">
        <f>_xlfn.XLOOKUP(Comuni[[#This Row],[Regione]],Table_0[Regione],Table_0[Totale contagiati],,0)</f>
        <v>4308126</v>
      </c>
      <c r="K1272" s="1">
        <f>_xlfn.XLOOKUP(Comuni[[#This Row],[Regione]],Table_0[Regione],Table_0[Guariti],,0)</f>
        <v>4242764</v>
      </c>
      <c r="L1272" s="1">
        <f>_xlfn.XLOOKUP(Comuni[[#This Row],[Regione]],Table_0[Regione],Table_0[Deceduti],,0)</f>
        <v>47031</v>
      </c>
    </row>
    <row r="1273" spans="1:12" x14ac:dyDescent="0.25">
      <c r="A1273" s="1" t="s">
        <v>1288</v>
      </c>
      <c r="B1273" s="1" t="s">
        <v>1271</v>
      </c>
      <c r="C1273" s="1" t="s">
        <v>1272</v>
      </c>
      <c r="D1273">
        <v>3362</v>
      </c>
      <c r="E1273">
        <f>100*Comuni[[#This Row],[Popolazione2011]]/$D$7916</f>
        <v>5.8661213953866151E-3</v>
      </c>
      <c r="F1273">
        <f>100*Comuni[[#This Row],[Popolazione2011]]/(SUMIFS($D$2:$D$7916,$B$2:$B$7916,"Lombardia"))</f>
        <v>3.464496791115472E-2</v>
      </c>
      <c r="G1273" t="b">
        <f>IF(Comuni[[#This Row],[Popolazione2011]]&gt;300000,"MAGGIORE")</f>
        <v>0</v>
      </c>
      <c r="H1273">
        <f>100*Comuni[[#This Row],[Popolazione2011]]/(SUMIFS($D$2:$D$7916,$B$2:$B$7916,"Piemonte"))</f>
        <v>7.7040896295895708E-2</v>
      </c>
      <c r="I1273" s="1" t="str">
        <f>_xlfn.XLOOKUP(Comuni[[#This Row],[Regione]],Ripartizione_geografica[Regione],Ripartizione_geografica[Ripartizione geografica],,0)</f>
        <v>Nord-ovest</v>
      </c>
      <c r="J1273" s="1">
        <f>_xlfn.XLOOKUP(Comuni[[#This Row],[Regione]],Table_0[Regione],Table_0[Totale contagiati],,0)</f>
        <v>4308126</v>
      </c>
      <c r="K1273" s="1">
        <f>_xlfn.XLOOKUP(Comuni[[#This Row],[Regione]],Table_0[Regione],Table_0[Guariti],,0)</f>
        <v>4242764</v>
      </c>
      <c r="L1273" s="1">
        <f>_xlfn.XLOOKUP(Comuni[[#This Row],[Regione]],Table_0[Regione],Table_0[Deceduti],,0)</f>
        <v>47031</v>
      </c>
    </row>
    <row r="1274" spans="1:12" x14ac:dyDescent="0.25">
      <c r="A1274" s="1" t="s">
        <v>1289</v>
      </c>
      <c r="B1274" s="1" t="s">
        <v>1271</v>
      </c>
      <c r="C1274" s="1" t="s">
        <v>1272</v>
      </c>
      <c r="D1274">
        <v>839</v>
      </c>
      <c r="E1274">
        <f>100*Comuni[[#This Row],[Popolazione2011]]/$D$7916</f>
        <v>1.4639131025369928E-3</v>
      </c>
      <c r="F1274">
        <f>100*Comuni[[#This Row],[Popolazione2011]]/(SUMIFS($D$2:$D$7916,$B$2:$B$7916,"Lombardia"))</f>
        <v>8.6457846750323652E-3</v>
      </c>
      <c r="G1274" t="b">
        <f>IF(Comuni[[#This Row],[Popolazione2011]]&gt;300000,"MAGGIORE")</f>
        <v>0</v>
      </c>
      <c r="H1274">
        <f>100*Comuni[[#This Row],[Popolazione2011]]/(SUMIFS($D$2:$D$7916,$B$2:$B$7916,"Piemonte"))</f>
        <v>1.9225851276697351E-2</v>
      </c>
      <c r="I1274" s="1" t="str">
        <f>_xlfn.XLOOKUP(Comuni[[#This Row],[Regione]],Ripartizione_geografica[Regione],Ripartizione_geografica[Ripartizione geografica],,0)</f>
        <v>Nord-ovest</v>
      </c>
      <c r="J1274" s="1">
        <f>_xlfn.XLOOKUP(Comuni[[#This Row],[Regione]],Table_0[Regione],Table_0[Totale contagiati],,0)</f>
        <v>4308126</v>
      </c>
      <c r="K1274" s="1">
        <f>_xlfn.XLOOKUP(Comuni[[#This Row],[Regione]],Table_0[Regione],Table_0[Guariti],,0)</f>
        <v>4242764</v>
      </c>
      <c r="L1274" s="1">
        <f>_xlfn.XLOOKUP(Comuni[[#This Row],[Regione]],Table_0[Regione],Table_0[Deceduti],,0)</f>
        <v>47031</v>
      </c>
    </row>
    <row r="1275" spans="1:12" x14ac:dyDescent="0.25">
      <c r="A1275" s="1" t="s">
        <v>1290</v>
      </c>
      <c r="B1275" s="1" t="s">
        <v>1271</v>
      </c>
      <c r="C1275" s="1" t="s">
        <v>1272</v>
      </c>
      <c r="D1275">
        <v>1798</v>
      </c>
      <c r="E1275">
        <f>100*Comuni[[#This Row],[Popolazione2011]]/$D$7916</f>
        <v>3.1372059098468573E-3</v>
      </c>
      <c r="F1275">
        <f>100*Comuni[[#This Row],[Popolazione2011]]/(SUMIFS($D$2:$D$7916,$B$2:$B$7916,"Lombardia"))</f>
        <v>1.8528153570569954E-2</v>
      </c>
      <c r="G1275" t="b">
        <f>IF(Comuni[[#This Row],[Popolazione2011]]&gt;300000,"MAGGIORE")</f>
        <v>0</v>
      </c>
      <c r="H1275">
        <f>100*Comuni[[#This Row],[Popolazione2011]]/(SUMIFS($D$2:$D$7916,$B$2:$B$7916,"Piemonte"))</f>
        <v>4.1201526335520662E-2</v>
      </c>
      <c r="I1275" s="1" t="str">
        <f>_xlfn.XLOOKUP(Comuni[[#This Row],[Regione]],Ripartizione_geografica[Regione],Ripartizione_geografica[Ripartizione geografica],,0)</f>
        <v>Nord-ovest</v>
      </c>
      <c r="J1275" s="1">
        <f>_xlfn.XLOOKUP(Comuni[[#This Row],[Regione]],Table_0[Regione],Table_0[Totale contagiati],,0)</f>
        <v>4308126</v>
      </c>
      <c r="K1275" s="1">
        <f>_xlfn.XLOOKUP(Comuni[[#This Row],[Regione]],Table_0[Regione],Table_0[Guariti],,0)</f>
        <v>4242764</v>
      </c>
      <c r="L1275" s="1">
        <f>_xlfn.XLOOKUP(Comuni[[#This Row],[Regione]],Table_0[Regione],Table_0[Deceduti],,0)</f>
        <v>47031</v>
      </c>
    </row>
    <row r="1276" spans="1:12" x14ac:dyDescent="0.25">
      <c r="A1276" s="1" t="s">
        <v>1291</v>
      </c>
      <c r="B1276" s="1" t="s">
        <v>1271</v>
      </c>
      <c r="C1276" s="1" t="s">
        <v>1272</v>
      </c>
      <c r="D1276">
        <v>1185</v>
      </c>
      <c r="E1276">
        <f>100*Comuni[[#This Row],[Popolazione2011]]/$D$7916</f>
        <v>2.0676245846321054E-3</v>
      </c>
      <c r="F1276">
        <f>100*Comuni[[#This Row],[Popolazione2011]]/(SUMIFS($D$2:$D$7916,$B$2:$B$7916,"Lombardia"))</f>
        <v>1.2211269177489097E-2</v>
      </c>
      <c r="G1276" t="b">
        <f>IF(Comuni[[#This Row],[Popolazione2011]]&gt;300000,"MAGGIORE")</f>
        <v>0</v>
      </c>
      <c r="H1276">
        <f>100*Comuni[[#This Row],[Popolazione2011]]/(SUMIFS($D$2:$D$7916,$B$2:$B$7916,"Piemonte"))</f>
        <v>2.7154509848493876E-2</v>
      </c>
      <c r="I1276" s="1" t="str">
        <f>_xlfn.XLOOKUP(Comuni[[#This Row],[Regione]],Ripartizione_geografica[Regione],Ripartizione_geografica[Ripartizione geografica],,0)</f>
        <v>Nord-ovest</v>
      </c>
      <c r="J1276" s="1">
        <f>_xlfn.XLOOKUP(Comuni[[#This Row],[Regione]],Table_0[Regione],Table_0[Totale contagiati],,0)</f>
        <v>4308126</v>
      </c>
      <c r="K1276" s="1">
        <f>_xlfn.XLOOKUP(Comuni[[#This Row],[Regione]],Table_0[Regione],Table_0[Guariti],,0)</f>
        <v>4242764</v>
      </c>
      <c r="L1276" s="1">
        <f>_xlfn.XLOOKUP(Comuni[[#This Row],[Regione]],Table_0[Regione],Table_0[Deceduti],,0)</f>
        <v>47031</v>
      </c>
    </row>
    <row r="1277" spans="1:12" x14ac:dyDescent="0.25">
      <c r="A1277" s="1" t="s">
        <v>1292</v>
      </c>
      <c r="B1277" s="1" t="s">
        <v>1271</v>
      </c>
      <c r="C1277" s="1" t="s">
        <v>1272</v>
      </c>
      <c r="D1277">
        <v>873</v>
      </c>
      <c r="E1277">
        <f>100*Comuni[[#This Row],[Popolazione2011]]/$D$7916</f>
        <v>1.5232373522226397E-3</v>
      </c>
      <c r="F1277">
        <f>100*Comuni[[#This Row],[Popolazione2011]]/(SUMIFS($D$2:$D$7916,$B$2:$B$7916,"Lombardia"))</f>
        <v>8.9961502041755129E-3</v>
      </c>
      <c r="G1277" t="b">
        <f>IF(Comuni[[#This Row],[Popolazione2011]]&gt;300000,"MAGGIORE")</f>
        <v>0</v>
      </c>
      <c r="H1277">
        <f>100*Comuni[[#This Row],[Popolazione2011]]/(SUMIFS($D$2:$D$7916,$B$2:$B$7916,"Piemonte"))</f>
        <v>2.0004968014966373E-2</v>
      </c>
      <c r="I1277" s="1" t="str">
        <f>_xlfn.XLOOKUP(Comuni[[#This Row],[Regione]],Ripartizione_geografica[Regione],Ripartizione_geografica[Ripartizione geografica],,0)</f>
        <v>Nord-ovest</v>
      </c>
      <c r="J1277" s="1">
        <f>_xlfn.XLOOKUP(Comuni[[#This Row],[Regione]],Table_0[Regione],Table_0[Totale contagiati],,0)</f>
        <v>4308126</v>
      </c>
      <c r="K1277" s="1">
        <f>_xlfn.XLOOKUP(Comuni[[#This Row],[Regione]],Table_0[Regione],Table_0[Guariti],,0)</f>
        <v>4242764</v>
      </c>
      <c r="L1277" s="1">
        <f>_xlfn.XLOOKUP(Comuni[[#This Row],[Regione]],Table_0[Regione],Table_0[Deceduti],,0)</f>
        <v>47031</v>
      </c>
    </row>
    <row r="1278" spans="1:12" x14ac:dyDescent="0.25">
      <c r="A1278" s="1" t="s">
        <v>1293</v>
      </c>
      <c r="B1278" s="1" t="s">
        <v>1271</v>
      </c>
      <c r="C1278" s="1" t="s">
        <v>1272</v>
      </c>
      <c r="D1278">
        <v>1250</v>
      </c>
      <c r="E1278">
        <f>100*Comuni[[#This Row],[Popolazione2011]]/$D$7916</f>
        <v>2.1810385913840773E-3</v>
      </c>
      <c r="F1278">
        <f>100*Comuni[[#This Row],[Popolazione2011]]/(SUMIFS($D$2:$D$7916,$B$2:$B$7916,"Lombardia"))</f>
        <v>1.2881085630262761E-2</v>
      </c>
      <c r="G1278" t="b">
        <f>IF(Comuni[[#This Row],[Popolazione2011]]&gt;300000,"MAGGIORE")</f>
        <v>0</v>
      </c>
      <c r="H1278">
        <f>100*Comuni[[#This Row],[Popolazione2011]]/(SUMIFS($D$2:$D$7916,$B$2:$B$7916,"Piemonte"))</f>
        <v>2.8643997730478772E-2</v>
      </c>
      <c r="I1278" s="1" t="str">
        <f>_xlfn.XLOOKUP(Comuni[[#This Row],[Regione]],Ripartizione_geografica[Regione],Ripartizione_geografica[Ripartizione geografica],,0)</f>
        <v>Nord-ovest</v>
      </c>
      <c r="J1278" s="1">
        <f>_xlfn.XLOOKUP(Comuni[[#This Row],[Regione]],Table_0[Regione],Table_0[Totale contagiati],,0)</f>
        <v>4308126</v>
      </c>
      <c r="K1278" s="1">
        <f>_xlfn.XLOOKUP(Comuni[[#This Row],[Regione]],Table_0[Regione],Table_0[Guariti],,0)</f>
        <v>4242764</v>
      </c>
      <c r="L1278" s="1">
        <f>_xlfn.XLOOKUP(Comuni[[#This Row],[Regione]],Table_0[Regione],Table_0[Deceduti],,0)</f>
        <v>47031</v>
      </c>
    </row>
    <row r="1279" spans="1:12" x14ac:dyDescent="0.25">
      <c r="A1279" s="1" t="s">
        <v>1294</v>
      </c>
      <c r="B1279" s="1" t="s">
        <v>1271</v>
      </c>
      <c r="C1279" s="1" t="s">
        <v>1272</v>
      </c>
      <c r="D1279">
        <v>1030</v>
      </c>
      <c r="E1279">
        <f>100*Comuni[[#This Row],[Popolazione2011]]/$D$7916</f>
        <v>1.7971757993004798E-3</v>
      </c>
      <c r="F1279">
        <f>100*Comuni[[#This Row],[Popolazione2011]]/(SUMIFS($D$2:$D$7916,$B$2:$B$7916,"Lombardia"))</f>
        <v>1.0614014559336514E-2</v>
      </c>
      <c r="G1279" t="b">
        <f>IF(Comuni[[#This Row],[Popolazione2011]]&gt;300000,"MAGGIORE")</f>
        <v>0</v>
      </c>
      <c r="H1279">
        <f>100*Comuni[[#This Row],[Popolazione2011]]/(SUMIFS($D$2:$D$7916,$B$2:$B$7916,"Piemonte"))</f>
        <v>2.3602654129914507E-2</v>
      </c>
      <c r="I1279" s="1" t="str">
        <f>_xlfn.XLOOKUP(Comuni[[#This Row],[Regione]],Ripartizione_geografica[Regione],Ripartizione_geografica[Ripartizione geografica],,0)</f>
        <v>Nord-ovest</v>
      </c>
      <c r="J1279" s="1">
        <f>_xlfn.XLOOKUP(Comuni[[#This Row],[Regione]],Table_0[Regione],Table_0[Totale contagiati],,0)</f>
        <v>4308126</v>
      </c>
      <c r="K1279" s="1">
        <f>_xlfn.XLOOKUP(Comuni[[#This Row],[Regione]],Table_0[Regione],Table_0[Guariti],,0)</f>
        <v>4242764</v>
      </c>
      <c r="L1279" s="1">
        <f>_xlfn.XLOOKUP(Comuni[[#This Row],[Regione]],Table_0[Regione],Table_0[Deceduti],,0)</f>
        <v>47031</v>
      </c>
    </row>
    <row r="1280" spans="1:12" x14ac:dyDescent="0.25">
      <c r="A1280" s="1" t="s">
        <v>1295</v>
      </c>
      <c r="B1280" s="1" t="s">
        <v>1271</v>
      </c>
      <c r="C1280" s="1" t="s">
        <v>1272</v>
      </c>
      <c r="D1280">
        <v>1208</v>
      </c>
      <c r="E1280">
        <f>100*Comuni[[#This Row],[Popolazione2011]]/$D$7916</f>
        <v>2.1077556947135725E-3</v>
      </c>
      <c r="F1280">
        <f>100*Comuni[[#This Row],[Popolazione2011]]/(SUMIFS($D$2:$D$7916,$B$2:$B$7916,"Lombardia"))</f>
        <v>1.2448281153085931E-2</v>
      </c>
      <c r="G1280" t="b">
        <f>IF(Comuni[[#This Row],[Popolazione2011]]&gt;300000,"MAGGIORE")</f>
        <v>0</v>
      </c>
      <c r="H1280">
        <f>100*Comuni[[#This Row],[Popolazione2011]]/(SUMIFS($D$2:$D$7916,$B$2:$B$7916,"Piemonte"))</f>
        <v>2.7681559406734686E-2</v>
      </c>
      <c r="I1280" s="1" t="str">
        <f>_xlfn.XLOOKUP(Comuni[[#This Row],[Regione]],Ripartizione_geografica[Regione],Ripartizione_geografica[Ripartizione geografica],,0)</f>
        <v>Nord-ovest</v>
      </c>
      <c r="J1280" s="1">
        <f>_xlfn.XLOOKUP(Comuni[[#This Row],[Regione]],Table_0[Regione],Table_0[Totale contagiati],,0)</f>
        <v>4308126</v>
      </c>
      <c r="K1280" s="1">
        <f>_xlfn.XLOOKUP(Comuni[[#This Row],[Regione]],Table_0[Regione],Table_0[Guariti],,0)</f>
        <v>4242764</v>
      </c>
      <c r="L1280" s="1">
        <f>_xlfn.XLOOKUP(Comuni[[#This Row],[Regione]],Table_0[Regione],Table_0[Deceduti],,0)</f>
        <v>47031</v>
      </c>
    </row>
    <row r="1281" spans="1:12" x14ac:dyDescent="0.25">
      <c r="A1281" s="1" t="s">
        <v>1296</v>
      </c>
      <c r="B1281" s="1" t="s">
        <v>1271</v>
      </c>
      <c r="C1281" s="1" t="s">
        <v>1272</v>
      </c>
      <c r="D1281">
        <v>3115</v>
      </c>
      <c r="E1281">
        <f>100*Comuni[[#This Row],[Popolazione2011]]/$D$7916</f>
        <v>5.4351481697291213E-3</v>
      </c>
      <c r="F1281">
        <f>100*Comuni[[#This Row],[Popolazione2011]]/(SUMIFS($D$2:$D$7916,$B$2:$B$7916,"Lombardia"))</f>
        <v>3.2099665390614797E-2</v>
      </c>
      <c r="G1281" t="b">
        <f>IF(Comuni[[#This Row],[Popolazione2011]]&gt;300000,"MAGGIORE")</f>
        <v>0</v>
      </c>
      <c r="H1281">
        <f>100*Comuni[[#This Row],[Popolazione2011]]/(SUMIFS($D$2:$D$7916,$B$2:$B$7916,"Piemonte"))</f>
        <v>7.1380842344353101E-2</v>
      </c>
      <c r="I1281" s="1" t="str">
        <f>_xlfn.XLOOKUP(Comuni[[#This Row],[Regione]],Ripartizione_geografica[Regione],Ripartizione_geografica[Ripartizione geografica],,0)</f>
        <v>Nord-ovest</v>
      </c>
      <c r="J1281" s="1">
        <f>_xlfn.XLOOKUP(Comuni[[#This Row],[Regione]],Table_0[Regione],Table_0[Totale contagiati],,0)</f>
        <v>4308126</v>
      </c>
      <c r="K1281" s="1">
        <f>_xlfn.XLOOKUP(Comuni[[#This Row],[Regione]],Table_0[Regione],Table_0[Guariti],,0)</f>
        <v>4242764</v>
      </c>
      <c r="L1281" s="1">
        <f>_xlfn.XLOOKUP(Comuni[[#This Row],[Regione]],Table_0[Regione],Table_0[Deceduti],,0)</f>
        <v>47031</v>
      </c>
    </row>
    <row r="1282" spans="1:12" x14ac:dyDescent="0.25">
      <c r="A1282" s="1" t="s">
        <v>1297</v>
      </c>
      <c r="B1282" s="1" t="s">
        <v>1271</v>
      </c>
      <c r="C1282" s="1" t="s">
        <v>1272</v>
      </c>
      <c r="D1282">
        <v>79692</v>
      </c>
      <c r="E1282">
        <f>100*Comuni[[#This Row],[Popolazione2011]]/$D$7916</f>
        <v>0.13904906193966393</v>
      </c>
      <c r="F1282">
        <f>100*Comuni[[#This Row],[Popolazione2011]]/(SUMIFS($D$2:$D$7916,$B$2:$B$7916,"Lombardia"))</f>
        <v>0.82121558083752</v>
      </c>
      <c r="G1282" t="b">
        <f>IF(Comuni[[#This Row],[Popolazione2011]]&gt;300000,"MAGGIORE")</f>
        <v>0</v>
      </c>
      <c r="H1282">
        <f>100*Comuni[[#This Row],[Popolazione2011]]/(SUMIFS($D$2:$D$7916,$B$2:$B$7916,"Piemonte"))</f>
        <v>1.8261579737098514</v>
      </c>
      <c r="I1282" s="1" t="str">
        <f>_xlfn.XLOOKUP(Comuni[[#This Row],[Regione]],Ripartizione_geografica[Regione],Ripartizione_geografica[Ripartizione geografica],,0)</f>
        <v>Nord-ovest</v>
      </c>
      <c r="J1282" s="1">
        <f>_xlfn.XLOOKUP(Comuni[[#This Row],[Regione]],Table_0[Regione],Table_0[Totale contagiati],,0)</f>
        <v>4308126</v>
      </c>
      <c r="K1282" s="1">
        <f>_xlfn.XLOOKUP(Comuni[[#This Row],[Regione]],Table_0[Regione],Table_0[Guariti],,0)</f>
        <v>4242764</v>
      </c>
      <c r="L1282" s="1">
        <f>_xlfn.XLOOKUP(Comuni[[#This Row],[Regione]],Table_0[Regione],Table_0[Deceduti],,0)</f>
        <v>47031</v>
      </c>
    </row>
    <row r="1283" spans="1:12" x14ac:dyDescent="0.25">
      <c r="A1283" s="1" t="s">
        <v>1298</v>
      </c>
      <c r="B1283" s="1" t="s">
        <v>1271</v>
      </c>
      <c r="C1283" s="1" t="s">
        <v>1272</v>
      </c>
      <c r="D1283">
        <v>1867</v>
      </c>
      <c r="E1283">
        <f>100*Comuni[[#This Row],[Popolazione2011]]/$D$7916</f>
        <v>3.257599240091258E-3</v>
      </c>
      <c r="F1283">
        <f>100*Comuni[[#This Row],[Popolazione2011]]/(SUMIFS($D$2:$D$7916,$B$2:$B$7916,"Lombardia"))</f>
        <v>1.9239189497360459E-2</v>
      </c>
      <c r="G1283" t="b">
        <f>IF(Comuni[[#This Row],[Popolazione2011]]&gt;300000,"MAGGIORE")</f>
        <v>0</v>
      </c>
      <c r="H1283">
        <f>100*Comuni[[#This Row],[Popolazione2011]]/(SUMIFS($D$2:$D$7916,$B$2:$B$7916,"Piemonte"))</f>
        <v>4.278267501024309E-2</v>
      </c>
      <c r="I1283" s="1" t="str">
        <f>_xlfn.XLOOKUP(Comuni[[#This Row],[Regione]],Ripartizione_geografica[Regione],Ripartizione_geografica[Ripartizione geografica],,0)</f>
        <v>Nord-ovest</v>
      </c>
      <c r="J1283" s="1">
        <f>_xlfn.XLOOKUP(Comuni[[#This Row],[Regione]],Table_0[Regione],Table_0[Totale contagiati],,0)</f>
        <v>4308126</v>
      </c>
      <c r="K1283" s="1">
        <f>_xlfn.XLOOKUP(Comuni[[#This Row],[Regione]],Table_0[Regione],Table_0[Guariti],,0)</f>
        <v>4242764</v>
      </c>
      <c r="L1283" s="1">
        <f>_xlfn.XLOOKUP(Comuni[[#This Row],[Regione]],Table_0[Regione],Table_0[Deceduti],,0)</f>
        <v>47031</v>
      </c>
    </row>
    <row r="1284" spans="1:12" x14ac:dyDescent="0.25">
      <c r="A1284" s="1" t="s">
        <v>1299</v>
      </c>
      <c r="B1284" s="1" t="s">
        <v>1271</v>
      </c>
      <c r="C1284" s="1" t="s">
        <v>1272</v>
      </c>
      <c r="D1284">
        <v>7830</v>
      </c>
      <c r="E1284">
        <f>100*Comuni[[#This Row],[Popolazione2011]]/$D$7916</f>
        <v>1.3662025736429861E-2</v>
      </c>
      <c r="F1284">
        <f>100*Comuni[[#This Row],[Popolazione2011]]/(SUMIFS($D$2:$D$7916,$B$2:$B$7916,"Lombardia"))</f>
        <v>8.0687120387965938E-2</v>
      </c>
      <c r="G1284" t="b">
        <f>IF(Comuni[[#This Row],[Popolazione2011]]&gt;300000,"MAGGIORE")</f>
        <v>0</v>
      </c>
      <c r="H1284">
        <f>100*Comuni[[#This Row],[Popolazione2011]]/(SUMIFS($D$2:$D$7916,$B$2:$B$7916,"Piemonte"))</f>
        <v>0.17942600178371904</v>
      </c>
      <c r="I1284" s="1" t="str">
        <f>_xlfn.XLOOKUP(Comuni[[#This Row],[Regione]],Ripartizione_geografica[Regione],Ripartizione_geografica[Ripartizione geografica],,0)</f>
        <v>Nord-ovest</v>
      </c>
      <c r="J1284" s="1">
        <f>_xlfn.XLOOKUP(Comuni[[#This Row],[Regione]],Table_0[Regione],Table_0[Totale contagiati],,0)</f>
        <v>4308126</v>
      </c>
      <c r="K1284" s="1">
        <f>_xlfn.XLOOKUP(Comuni[[#This Row],[Regione]],Table_0[Regione],Table_0[Guariti],,0)</f>
        <v>4242764</v>
      </c>
      <c r="L1284" s="1">
        <f>_xlfn.XLOOKUP(Comuni[[#This Row],[Regione]],Table_0[Regione],Table_0[Deceduti],,0)</f>
        <v>47031</v>
      </c>
    </row>
    <row r="1285" spans="1:12" x14ac:dyDescent="0.25">
      <c r="A1285" s="1" t="s">
        <v>1300</v>
      </c>
      <c r="B1285" s="1" t="s">
        <v>1271</v>
      </c>
      <c r="C1285" s="1" t="s">
        <v>1272</v>
      </c>
      <c r="D1285">
        <v>4569</v>
      </c>
      <c r="E1285">
        <f>100*Comuni[[#This Row],[Popolazione2011]]/$D$7916</f>
        <v>7.9721322592270806E-3</v>
      </c>
      <c r="F1285">
        <f>100*Comuni[[#This Row],[Popolazione2011]]/(SUMIFS($D$2:$D$7916,$B$2:$B$7916,"Lombardia"))</f>
        <v>4.7082944195736443E-2</v>
      </c>
      <c r="G1285" t="b">
        <f>IF(Comuni[[#This Row],[Popolazione2011]]&gt;300000,"MAGGIORE")</f>
        <v>0</v>
      </c>
      <c r="H1285">
        <f>100*Comuni[[#This Row],[Popolazione2011]]/(SUMIFS($D$2:$D$7916,$B$2:$B$7916,"Piemonte"))</f>
        <v>0.10469954050444601</v>
      </c>
      <c r="I1285" s="1" t="str">
        <f>_xlfn.XLOOKUP(Comuni[[#This Row],[Regione]],Ripartizione_geografica[Regione],Ripartizione_geografica[Ripartizione geografica],,0)</f>
        <v>Nord-ovest</v>
      </c>
      <c r="J1285" s="1">
        <f>_xlfn.XLOOKUP(Comuni[[#This Row],[Regione]],Table_0[Regione],Table_0[Totale contagiati],,0)</f>
        <v>4308126</v>
      </c>
      <c r="K1285" s="1">
        <f>_xlfn.XLOOKUP(Comuni[[#This Row],[Regione]],Table_0[Regione],Table_0[Guariti],,0)</f>
        <v>4242764</v>
      </c>
      <c r="L1285" s="1">
        <f>_xlfn.XLOOKUP(Comuni[[#This Row],[Regione]],Table_0[Regione],Table_0[Deceduti],,0)</f>
        <v>47031</v>
      </c>
    </row>
    <row r="1286" spans="1:12" x14ac:dyDescent="0.25">
      <c r="A1286" s="1" t="s">
        <v>1301</v>
      </c>
      <c r="B1286" s="1" t="s">
        <v>1271</v>
      </c>
      <c r="C1286" s="1" t="s">
        <v>1272</v>
      </c>
      <c r="D1286">
        <v>2612</v>
      </c>
      <c r="E1286">
        <f>100*Comuni[[#This Row],[Popolazione2011]]/$D$7916</f>
        <v>4.557498240556168E-3</v>
      </c>
      <c r="F1286">
        <f>100*Comuni[[#This Row],[Popolazione2011]]/(SUMIFS($D$2:$D$7916,$B$2:$B$7916,"Lombardia"))</f>
        <v>2.6916316532997066E-2</v>
      </c>
      <c r="G1286" t="b">
        <f>IF(Comuni[[#This Row],[Popolazione2011]]&gt;300000,"MAGGIORE")</f>
        <v>0</v>
      </c>
      <c r="H1286">
        <f>100*Comuni[[#This Row],[Popolazione2011]]/(SUMIFS($D$2:$D$7916,$B$2:$B$7916,"Piemonte"))</f>
        <v>5.9854497657608439E-2</v>
      </c>
      <c r="I1286" s="1" t="str">
        <f>_xlfn.XLOOKUP(Comuni[[#This Row],[Regione]],Ripartizione_geografica[Regione],Ripartizione_geografica[Ripartizione geografica],,0)</f>
        <v>Nord-ovest</v>
      </c>
      <c r="J1286" s="1">
        <f>_xlfn.XLOOKUP(Comuni[[#This Row],[Regione]],Table_0[Regione],Table_0[Totale contagiati],,0)</f>
        <v>4308126</v>
      </c>
      <c r="K1286" s="1">
        <f>_xlfn.XLOOKUP(Comuni[[#This Row],[Regione]],Table_0[Regione],Table_0[Guariti],,0)</f>
        <v>4242764</v>
      </c>
      <c r="L1286" s="1">
        <f>_xlfn.XLOOKUP(Comuni[[#This Row],[Regione]],Table_0[Regione],Table_0[Deceduti],,0)</f>
        <v>47031</v>
      </c>
    </row>
    <row r="1287" spans="1:12" x14ac:dyDescent="0.25">
      <c r="A1287" s="1" t="s">
        <v>1302</v>
      </c>
      <c r="B1287" s="1" t="s">
        <v>1271</v>
      </c>
      <c r="C1287" s="1" t="s">
        <v>1272</v>
      </c>
      <c r="D1287">
        <v>14136</v>
      </c>
      <c r="E1287">
        <f>100*Comuni[[#This Row],[Popolazione2011]]/$D$7916</f>
        <v>2.4664929222244256E-2</v>
      </c>
      <c r="F1287">
        <f>100*Comuni[[#This Row],[Popolazione2011]]/(SUMIFS($D$2:$D$7916,$B$2:$B$7916,"Lombardia"))</f>
        <v>0.14566962117551552</v>
      </c>
      <c r="G1287" t="b">
        <f>IF(Comuni[[#This Row],[Popolazione2011]]&gt;300000,"MAGGIORE")</f>
        <v>0</v>
      </c>
      <c r="H1287">
        <f>100*Comuni[[#This Row],[Popolazione2011]]/(SUMIFS($D$2:$D$7916,$B$2:$B$7916,"Piemonte"))</f>
        <v>0.32392924153443836</v>
      </c>
      <c r="I1287" s="1" t="str">
        <f>_xlfn.XLOOKUP(Comuni[[#This Row],[Regione]],Ripartizione_geografica[Regione],Ripartizione_geografica[Ripartizione geografica],,0)</f>
        <v>Nord-ovest</v>
      </c>
      <c r="J1287" s="1">
        <f>_xlfn.XLOOKUP(Comuni[[#This Row],[Regione]],Table_0[Regione],Table_0[Totale contagiati],,0)</f>
        <v>4308126</v>
      </c>
      <c r="K1287" s="1">
        <f>_xlfn.XLOOKUP(Comuni[[#This Row],[Regione]],Table_0[Regione],Table_0[Guariti],,0)</f>
        <v>4242764</v>
      </c>
      <c r="L1287" s="1">
        <f>_xlfn.XLOOKUP(Comuni[[#This Row],[Regione]],Table_0[Regione],Table_0[Deceduti],,0)</f>
        <v>47031</v>
      </c>
    </row>
    <row r="1288" spans="1:12" x14ac:dyDescent="0.25">
      <c r="A1288" s="1" t="s">
        <v>1303</v>
      </c>
      <c r="B1288" s="1" t="s">
        <v>1271</v>
      </c>
      <c r="C1288" s="1" t="s">
        <v>1272</v>
      </c>
      <c r="D1288">
        <v>6502</v>
      </c>
      <c r="E1288">
        <f>100*Comuni[[#This Row],[Popolazione2011]]/$D$7916</f>
        <v>1.1344890336943417E-2</v>
      </c>
      <c r="F1288">
        <f>100*Comuni[[#This Row],[Popolazione2011]]/(SUMIFS($D$2:$D$7916,$B$2:$B$7916,"Lombardia"))</f>
        <v>6.7002255014374776E-2</v>
      </c>
      <c r="G1288" t="b">
        <f>IF(Comuni[[#This Row],[Popolazione2011]]&gt;300000,"MAGGIORE")</f>
        <v>0</v>
      </c>
      <c r="H1288">
        <f>100*Comuni[[#This Row],[Popolazione2011]]/(SUMIFS($D$2:$D$7916,$B$2:$B$7916,"Piemonte"))</f>
        <v>0.14899461859485838</v>
      </c>
      <c r="I1288" s="1" t="str">
        <f>_xlfn.XLOOKUP(Comuni[[#This Row],[Regione]],Ripartizione_geografica[Regione],Ripartizione_geografica[Ripartizione geografica],,0)</f>
        <v>Nord-ovest</v>
      </c>
      <c r="J1288" s="1">
        <f>_xlfn.XLOOKUP(Comuni[[#This Row],[Regione]],Table_0[Regione],Table_0[Totale contagiati],,0)</f>
        <v>4308126</v>
      </c>
      <c r="K1288" s="1">
        <f>_xlfn.XLOOKUP(Comuni[[#This Row],[Regione]],Table_0[Regione],Table_0[Guariti],,0)</f>
        <v>4242764</v>
      </c>
      <c r="L1288" s="1">
        <f>_xlfn.XLOOKUP(Comuni[[#This Row],[Regione]],Table_0[Regione],Table_0[Deceduti],,0)</f>
        <v>47031</v>
      </c>
    </row>
    <row r="1289" spans="1:12" x14ac:dyDescent="0.25">
      <c r="A1289" s="1" t="s">
        <v>1304</v>
      </c>
      <c r="B1289" s="1" t="s">
        <v>1271</v>
      </c>
      <c r="C1289" s="1" t="s">
        <v>1272</v>
      </c>
      <c r="D1289">
        <v>16397</v>
      </c>
      <c r="E1289">
        <f>100*Comuni[[#This Row],[Popolazione2011]]/$D$7916</f>
        <v>2.8609991826339776E-2</v>
      </c>
      <c r="F1289">
        <f>100*Comuni[[#This Row],[Popolazione2011]]/(SUMIFS($D$2:$D$7916,$B$2:$B$7916,"Lombardia"))</f>
        <v>0.16896892886353479</v>
      </c>
      <c r="G1289" t="b">
        <f>IF(Comuni[[#This Row],[Popolazione2011]]&gt;300000,"MAGGIORE")</f>
        <v>0</v>
      </c>
      <c r="H1289">
        <f>100*Comuni[[#This Row],[Popolazione2011]]/(SUMIFS($D$2:$D$7916,$B$2:$B$7916,"Piemonte"))</f>
        <v>0.37574050462932834</v>
      </c>
      <c r="I1289" s="1" t="str">
        <f>_xlfn.XLOOKUP(Comuni[[#This Row],[Regione]],Ripartizione_geografica[Regione],Ripartizione_geografica[Ripartizione geografica],,0)</f>
        <v>Nord-ovest</v>
      </c>
      <c r="J1289" s="1">
        <f>_xlfn.XLOOKUP(Comuni[[#This Row],[Regione]],Table_0[Regione],Table_0[Totale contagiati],,0)</f>
        <v>4308126</v>
      </c>
      <c r="K1289" s="1">
        <f>_xlfn.XLOOKUP(Comuni[[#This Row],[Regione]],Table_0[Regione],Table_0[Guariti],,0)</f>
        <v>4242764</v>
      </c>
      <c r="L1289" s="1">
        <f>_xlfn.XLOOKUP(Comuni[[#This Row],[Regione]],Table_0[Regione],Table_0[Deceduti],,0)</f>
        <v>47031</v>
      </c>
    </row>
    <row r="1290" spans="1:12" x14ac:dyDescent="0.25">
      <c r="A1290" s="1" t="s">
        <v>1305</v>
      </c>
      <c r="B1290" s="1" t="s">
        <v>1271</v>
      </c>
      <c r="C1290" s="1" t="s">
        <v>1272</v>
      </c>
      <c r="D1290">
        <v>4940</v>
      </c>
      <c r="E1290">
        <f>100*Comuni[[#This Row],[Popolazione2011]]/$D$7916</f>
        <v>8.6194645131498736E-3</v>
      </c>
      <c r="F1290">
        <f>100*Comuni[[#This Row],[Popolazione2011]]/(SUMIFS($D$2:$D$7916,$B$2:$B$7916,"Lombardia"))</f>
        <v>5.0906050410798431E-2</v>
      </c>
      <c r="G1290" t="b">
        <f>IF(Comuni[[#This Row],[Popolazione2011]]&gt;300000,"MAGGIORE")</f>
        <v>0</v>
      </c>
      <c r="H1290">
        <f>100*Comuni[[#This Row],[Popolazione2011]]/(SUMIFS($D$2:$D$7916,$B$2:$B$7916,"Piemonte"))</f>
        <v>0.11320107903085211</v>
      </c>
      <c r="I1290" s="1" t="str">
        <f>_xlfn.XLOOKUP(Comuni[[#This Row],[Regione]],Ripartizione_geografica[Regione],Ripartizione_geografica[Ripartizione geografica],,0)</f>
        <v>Nord-ovest</v>
      </c>
      <c r="J1290" s="1">
        <f>_xlfn.XLOOKUP(Comuni[[#This Row],[Regione]],Table_0[Regione],Table_0[Totale contagiati],,0)</f>
        <v>4308126</v>
      </c>
      <c r="K1290" s="1">
        <f>_xlfn.XLOOKUP(Comuni[[#This Row],[Regione]],Table_0[Regione],Table_0[Guariti],,0)</f>
        <v>4242764</v>
      </c>
      <c r="L1290" s="1">
        <f>_xlfn.XLOOKUP(Comuni[[#This Row],[Regione]],Table_0[Regione],Table_0[Deceduti],,0)</f>
        <v>47031</v>
      </c>
    </row>
    <row r="1291" spans="1:12" x14ac:dyDescent="0.25">
      <c r="A1291" s="1" t="s">
        <v>1306</v>
      </c>
      <c r="B1291" s="1" t="s">
        <v>1271</v>
      </c>
      <c r="C1291" s="1" t="s">
        <v>1272</v>
      </c>
      <c r="D1291">
        <v>2652</v>
      </c>
      <c r="E1291">
        <f>100*Comuni[[#This Row],[Popolazione2011]]/$D$7916</f>
        <v>4.6272914754804592E-3</v>
      </c>
      <c r="F1291">
        <f>100*Comuni[[#This Row],[Popolazione2011]]/(SUMIFS($D$2:$D$7916,$B$2:$B$7916,"Lombardia"))</f>
        <v>2.7328511273165473E-2</v>
      </c>
      <c r="G1291" t="b">
        <f>IF(Comuni[[#This Row],[Popolazione2011]]&gt;300000,"MAGGIORE")</f>
        <v>0</v>
      </c>
      <c r="H1291">
        <f>100*Comuni[[#This Row],[Popolazione2011]]/(SUMIFS($D$2:$D$7916,$B$2:$B$7916,"Piemonte"))</f>
        <v>6.0771105584983762E-2</v>
      </c>
      <c r="I1291" s="1" t="str">
        <f>_xlfn.XLOOKUP(Comuni[[#This Row],[Regione]],Ripartizione_geografica[Regione],Ripartizione_geografica[Ripartizione geografica],,0)</f>
        <v>Nord-ovest</v>
      </c>
      <c r="J1291" s="1">
        <f>_xlfn.XLOOKUP(Comuni[[#This Row],[Regione]],Table_0[Regione],Table_0[Totale contagiati],,0)</f>
        <v>4308126</v>
      </c>
      <c r="K1291" s="1">
        <f>_xlfn.XLOOKUP(Comuni[[#This Row],[Regione]],Table_0[Regione],Table_0[Guariti],,0)</f>
        <v>4242764</v>
      </c>
      <c r="L1291" s="1">
        <f>_xlfn.XLOOKUP(Comuni[[#This Row],[Regione]],Table_0[Regione],Table_0[Deceduti],,0)</f>
        <v>47031</v>
      </c>
    </row>
    <row r="1292" spans="1:12" x14ac:dyDescent="0.25">
      <c r="A1292" s="1" t="s">
        <v>1307</v>
      </c>
      <c r="B1292" s="1" t="s">
        <v>1271</v>
      </c>
      <c r="C1292" s="1" t="s">
        <v>1272</v>
      </c>
      <c r="D1292">
        <v>1304</v>
      </c>
      <c r="E1292">
        <f>100*Comuni[[#This Row],[Popolazione2011]]/$D$7916</f>
        <v>2.2752594585318696E-3</v>
      </c>
      <c r="F1292">
        <f>100*Comuni[[#This Row],[Popolazione2011]]/(SUMIFS($D$2:$D$7916,$B$2:$B$7916,"Lombardia"))</f>
        <v>1.3437548529490112E-2</v>
      </c>
      <c r="G1292" t="b">
        <f>IF(Comuni[[#This Row],[Popolazione2011]]&gt;300000,"MAGGIORE")</f>
        <v>0</v>
      </c>
      <c r="H1292">
        <f>100*Comuni[[#This Row],[Popolazione2011]]/(SUMIFS($D$2:$D$7916,$B$2:$B$7916,"Piemonte"))</f>
        <v>2.9881418432435455E-2</v>
      </c>
      <c r="I1292" s="1" t="str">
        <f>_xlfn.XLOOKUP(Comuni[[#This Row],[Regione]],Ripartizione_geografica[Regione],Ripartizione_geografica[Ripartizione geografica],,0)</f>
        <v>Nord-ovest</v>
      </c>
      <c r="J1292" s="1">
        <f>_xlfn.XLOOKUP(Comuni[[#This Row],[Regione]],Table_0[Regione],Table_0[Totale contagiati],,0)</f>
        <v>4308126</v>
      </c>
      <c r="K1292" s="1">
        <f>_xlfn.XLOOKUP(Comuni[[#This Row],[Regione]],Table_0[Regione],Table_0[Guariti],,0)</f>
        <v>4242764</v>
      </c>
      <c r="L1292" s="1">
        <f>_xlfn.XLOOKUP(Comuni[[#This Row],[Regione]],Table_0[Regione],Table_0[Deceduti],,0)</f>
        <v>47031</v>
      </c>
    </row>
    <row r="1293" spans="1:12" x14ac:dyDescent="0.25">
      <c r="A1293" s="1" t="s">
        <v>1308</v>
      </c>
      <c r="B1293" s="1" t="s">
        <v>1271</v>
      </c>
      <c r="C1293" s="1" t="s">
        <v>1272</v>
      </c>
      <c r="D1293">
        <v>3865</v>
      </c>
      <c r="E1293">
        <f>100*Comuni[[#This Row],[Popolazione2011]]/$D$7916</f>
        <v>6.7437713245595676E-3</v>
      </c>
      <c r="F1293">
        <f>100*Comuni[[#This Row],[Popolazione2011]]/(SUMIFS($D$2:$D$7916,$B$2:$B$7916,"Lombardia"))</f>
        <v>3.9828316768772458E-2</v>
      </c>
      <c r="G1293" t="b">
        <f>IF(Comuni[[#This Row],[Popolazione2011]]&gt;300000,"MAGGIORE")</f>
        <v>0</v>
      </c>
      <c r="H1293">
        <f>100*Comuni[[#This Row],[Popolazione2011]]/(SUMIFS($D$2:$D$7916,$B$2:$B$7916,"Piemonte"))</f>
        <v>8.8567240982640363E-2</v>
      </c>
      <c r="I1293" s="1" t="str">
        <f>_xlfn.XLOOKUP(Comuni[[#This Row],[Regione]],Ripartizione_geografica[Regione],Ripartizione_geografica[Ripartizione geografica],,0)</f>
        <v>Nord-ovest</v>
      </c>
      <c r="J1293" s="1">
        <f>_xlfn.XLOOKUP(Comuni[[#This Row],[Regione]],Table_0[Regione],Table_0[Totale contagiati],,0)</f>
        <v>4308126</v>
      </c>
      <c r="K1293" s="1">
        <f>_xlfn.XLOOKUP(Comuni[[#This Row],[Regione]],Table_0[Regione],Table_0[Guariti],,0)</f>
        <v>4242764</v>
      </c>
      <c r="L1293" s="1">
        <f>_xlfn.XLOOKUP(Comuni[[#This Row],[Regione]],Table_0[Regione],Table_0[Deceduti],,0)</f>
        <v>47031</v>
      </c>
    </row>
    <row r="1294" spans="1:12" x14ac:dyDescent="0.25">
      <c r="A1294" s="1" t="s">
        <v>1309</v>
      </c>
      <c r="B1294" s="1" t="s">
        <v>1271</v>
      </c>
      <c r="C1294" s="1" t="s">
        <v>1272</v>
      </c>
      <c r="D1294">
        <v>5726</v>
      </c>
      <c r="E1294">
        <f>100*Comuni[[#This Row],[Popolazione2011]]/$D$7916</f>
        <v>9.9909015794121814E-3</v>
      </c>
      <c r="F1294">
        <f>100*Comuni[[#This Row],[Popolazione2011]]/(SUMIFS($D$2:$D$7916,$B$2:$B$7916,"Lombardia"))</f>
        <v>5.9005677055107654E-2</v>
      </c>
      <c r="G1294" t="b">
        <f>IF(Comuni[[#This Row],[Popolazione2011]]&gt;300000,"MAGGIORE")</f>
        <v>0</v>
      </c>
      <c r="H1294">
        <f>100*Comuni[[#This Row],[Popolazione2011]]/(SUMIFS($D$2:$D$7916,$B$2:$B$7916,"Piemonte"))</f>
        <v>0.13121242480377715</v>
      </c>
      <c r="I1294" s="1" t="str">
        <f>_xlfn.XLOOKUP(Comuni[[#This Row],[Regione]],Ripartizione_geografica[Regione],Ripartizione_geografica[Ripartizione geografica],,0)</f>
        <v>Nord-ovest</v>
      </c>
      <c r="J1294" s="1">
        <f>_xlfn.XLOOKUP(Comuni[[#This Row],[Regione]],Table_0[Regione],Table_0[Totale contagiati],,0)</f>
        <v>4308126</v>
      </c>
      <c r="K1294" s="1">
        <f>_xlfn.XLOOKUP(Comuni[[#This Row],[Regione]],Table_0[Regione],Table_0[Guariti],,0)</f>
        <v>4242764</v>
      </c>
      <c r="L1294" s="1">
        <f>_xlfn.XLOOKUP(Comuni[[#This Row],[Regione]],Table_0[Regione],Table_0[Deceduti],,0)</f>
        <v>47031</v>
      </c>
    </row>
    <row r="1295" spans="1:12" x14ac:dyDescent="0.25">
      <c r="A1295" s="1" t="s">
        <v>1310</v>
      </c>
      <c r="B1295" s="1" t="s">
        <v>1271</v>
      </c>
      <c r="C1295" s="1" t="s">
        <v>1272</v>
      </c>
      <c r="D1295">
        <v>21386</v>
      </c>
      <c r="E1295">
        <f>100*Comuni[[#This Row],[Popolazione2011]]/$D$7916</f>
        <v>3.7314953052271907E-2</v>
      </c>
      <c r="F1295">
        <f>100*Comuni[[#This Row],[Popolazione2011]]/(SUMIFS($D$2:$D$7916,$B$2:$B$7916,"Lombardia"))</f>
        <v>0.22037991783103952</v>
      </c>
      <c r="G1295" t="b">
        <f>IF(Comuni[[#This Row],[Popolazione2011]]&gt;300000,"MAGGIORE")</f>
        <v>0</v>
      </c>
      <c r="H1295">
        <f>100*Comuni[[#This Row],[Popolazione2011]]/(SUMIFS($D$2:$D$7916,$B$2:$B$7916,"Piemonte"))</f>
        <v>0.49006442837121522</v>
      </c>
      <c r="I1295" s="1" t="str">
        <f>_xlfn.XLOOKUP(Comuni[[#This Row],[Regione]],Ripartizione_geografica[Regione],Ripartizione_geografica[Ripartizione geografica],,0)</f>
        <v>Nord-ovest</v>
      </c>
      <c r="J1295" s="1">
        <f>_xlfn.XLOOKUP(Comuni[[#This Row],[Regione]],Table_0[Regione],Table_0[Totale contagiati],,0)</f>
        <v>4308126</v>
      </c>
      <c r="K1295" s="1">
        <f>_xlfn.XLOOKUP(Comuni[[#This Row],[Regione]],Table_0[Regione],Table_0[Guariti],,0)</f>
        <v>4242764</v>
      </c>
      <c r="L1295" s="1">
        <f>_xlfn.XLOOKUP(Comuni[[#This Row],[Regione]],Table_0[Regione],Table_0[Deceduti],,0)</f>
        <v>47031</v>
      </c>
    </row>
    <row r="1296" spans="1:12" x14ac:dyDescent="0.25">
      <c r="A1296" s="1" t="s">
        <v>1311</v>
      </c>
      <c r="B1296" s="1" t="s">
        <v>1271</v>
      </c>
      <c r="C1296" s="1" t="s">
        <v>1272</v>
      </c>
      <c r="D1296">
        <v>665</v>
      </c>
      <c r="E1296">
        <f>100*Comuni[[#This Row],[Popolazione2011]]/$D$7916</f>
        <v>1.1603125306163292E-3</v>
      </c>
      <c r="F1296">
        <f>100*Comuni[[#This Row],[Popolazione2011]]/(SUMIFS($D$2:$D$7916,$B$2:$B$7916,"Lombardia"))</f>
        <v>6.852737555299789E-3</v>
      </c>
      <c r="G1296" t="b">
        <f>IF(Comuni[[#This Row],[Popolazione2011]]&gt;300000,"MAGGIORE")</f>
        <v>0</v>
      </c>
      <c r="H1296">
        <f>100*Comuni[[#This Row],[Popolazione2011]]/(SUMIFS($D$2:$D$7916,$B$2:$B$7916,"Piemonte"))</f>
        <v>1.5238606792614707E-2</v>
      </c>
      <c r="I1296" s="1" t="str">
        <f>_xlfn.XLOOKUP(Comuni[[#This Row],[Regione]],Ripartizione_geografica[Regione],Ripartizione_geografica[Ripartizione geografica],,0)</f>
        <v>Nord-ovest</v>
      </c>
      <c r="J1296" s="1">
        <f>_xlfn.XLOOKUP(Comuni[[#This Row],[Regione]],Table_0[Regione],Table_0[Totale contagiati],,0)</f>
        <v>4308126</v>
      </c>
      <c r="K1296" s="1">
        <f>_xlfn.XLOOKUP(Comuni[[#This Row],[Regione]],Table_0[Regione],Table_0[Guariti],,0)</f>
        <v>4242764</v>
      </c>
      <c r="L1296" s="1">
        <f>_xlfn.XLOOKUP(Comuni[[#This Row],[Regione]],Table_0[Regione],Table_0[Deceduti],,0)</f>
        <v>47031</v>
      </c>
    </row>
    <row r="1297" spans="1:12" x14ac:dyDescent="0.25">
      <c r="A1297" s="1" t="s">
        <v>1312</v>
      </c>
      <c r="B1297" s="1" t="s">
        <v>1271</v>
      </c>
      <c r="C1297" s="1" t="s">
        <v>1272</v>
      </c>
      <c r="D1297">
        <v>14244</v>
      </c>
      <c r="E1297">
        <f>100*Comuni[[#This Row],[Popolazione2011]]/$D$7916</f>
        <v>2.485337095653984E-2</v>
      </c>
      <c r="F1297">
        <f>100*Comuni[[#This Row],[Popolazione2011]]/(SUMIFS($D$2:$D$7916,$B$2:$B$7916,"Lombardia"))</f>
        <v>0.14678254697397022</v>
      </c>
      <c r="G1297" t="b">
        <f>IF(Comuni[[#This Row],[Popolazione2011]]&gt;300000,"MAGGIORE")</f>
        <v>0</v>
      </c>
      <c r="H1297">
        <f>100*Comuni[[#This Row],[Popolazione2011]]/(SUMIFS($D$2:$D$7916,$B$2:$B$7916,"Piemonte"))</f>
        <v>0.32640408293835171</v>
      </c>
      <c r="I1297" s="1" t="str">
        <f>_xlfn.XLOOKUP(Comuni[[#This Row],[Regione]],Ripartizione_geografica[Regione],Ripartizione_geografica[Ripartizione geografica],,0)</f>
        <v>Nord-ovest</v>
      </c>
      <c r="J1297" s="1">
        <f>_xlfn.XLOOKUP(Comuni[[#This Row],[Regione]],Table_0[Regione],Table_0[Totale contagiati],,0)</f>
        <v>4308126</v>
      </c>
      <c r="K1297" s="1">
        <f>_xlfn.XLOOKUP(Comuni[[#This Row],[Regione]],Table_0[Regione],Table_0[Guariti],,0)</f>
        <v>4242764</v>
      </c>
      <c r="L1297" s="1">
        <f>_xlfn.XLOOKUP(Comuni[[#This Row],[Regione]],Table_0[Regione],Table_0[Deceduti],,0)</f>
        <v>47031</v>
      </c>
    </row>
    <row r="1298" spans="1:12" x14ac:dyDescent="0.25">
      <c r="A1298" s="1" t="s">
        <v>1313</v>
      </c>
      <c r="B1298" s="1" t="s">
        <v>1271</v>
      </c>
      <c r="C1298" s="1" t="s">
        <v>1272</v>
      </c>
      <c r="D1298">
        <v>530</v>
      </c>
      <c r="E1298">
        <f>100*Comuni[[#This Row],[Popolazione2011]]/$D$7916</f>
        <v>9.2476036274684889E-4</v>
      </c>
      <c r="F1298">
        <f>100*Comuni[[#This Row],[Popolazione2011]]/(SUMIFS($D$2:$D$7916,$B$2:$B$7916,"Lombardia"))</f>
        <v>5.4615803072314102E-3</v>
      </c>
      <c r="G1298" t="b">
        <f>IF(Comuni[[#This Row],[Popolazione2011]]&gt;300000,"MAGGIORE")</f>
        <v>0</v>
      </c>
      <c r="H1298">
        <f>100*Comuni[[#This Row],[Popolazione2011]]/(SUMIFS($D$2:$D$7916,$B$2:$B$7916,"Piemonte"))</f>
        <v>1.2145055037722998E-2</v>
      </c>
      <c r="I1298" s="1" t="str">
        <f>_xlfn.XLOOKUP(Comuni[[#This Row],[Regione]],Ripartizione_geografica[Regione],Ripartizione_geografica[Ripartizione geografica],,0)</f>
        <v>Nord-ovest</v>
      </c>
      <c r="J1298" s="1">
        <f>_xlfn.XLOOKUP(Comuni[[#This Row],[Regione]],Table_0[Regione],Table_0[Totale contagiati],,0)</f>
        <v>4308126</v>
      </c>
      <c r="K1298" s="1">
        <f>_xlfn.XLOOKUP(Comuni[[#This Row],[Regione]],Table_0[Regione],Table_0[Guariti],,0)</f>
        <v>4242764</v>
      </c>
      <c r="L1298" s="1">
        <f>_xlfn.XLOOKUP(Comuni[[#This Row],[Regione]],Table_0[Regione],Table_0[Deceduti],,0)</f>
        <v>47031</v>
      </c>
    </row>
    <row r="1299" spans="1:12" x14ac:dyDescent="0.25">
      <c r="A1299" s="1" t="s">
        <v>1314</v>
      </c>
      <c r="B1299" s="1" t="s">
        <v>1271</v>
      </c>
      <c r="C1299" s="1" t="s">
        <v>1272</v>
      </c>
      <c r="D1299">
        <v>1281</v>
      </c>
      <c r="E1299">
        <f>100*Comuni[[#This Row],[Popolazione2011]]/$D$7916</f>
        <v>2.2351283484504025E-3</v>
      </c>
      <c r="F1299">
        <f>100*Comuni[[#This Row],[Popolazione2011]]/(SUMIFS($D$2:$D$7916,$B$2:$B$7916,"Lombardia"))</f>
        <v>1.3200536553893277E-2</v>
      </c>
      <c r="G1299" t="b">
        <f>IF(Comuni[[#This Row],[Popolazione2011]]&gt;300000,"MAGGIORE")</f>
        <v>0</v>
      </c>
      <c r="H1299">
        <f>100*Comuni[[#This Row],[Popolazione2011]]/(SUMIFS($D$2:$D$7916,$B$2:$B$7916,"Piemonte"))</f>
        <v>2.9354368874194646E-2</v>
      </c>
      <c r="I1299" s="1" t="str">
        <f>_xlfn.XLOOKUP(Comuni[[#This Row],[Regione]],Ripartizione_geografica[Regione],Ripartizione_geografica[Ripartizione geografica],,0)</f>
        <v>Nord-ovest</v>
      </c>
      <c r="J1299" s="1">
        <f>_xlfn.XLOOKUP(Comuni[[#This Row],[Regione]],Table_0[Regione],Table_0[Totale contagiati],,0)</f>
        <v>4308126</v>
      </c>
      <c r="K1299" s="1">
        <f>_xlfn.XLOOKUP(Comuni[[#This Row],[Regione]],Table_0[Regione],Table_0[Guariti],,0)</f>
        <v>4242764</v>
      </c>
      <c r="L1299" s="1">
        <f>_xlfn.XLOOKUP(Comuni[[#This Row],[Regione]],Table_0[Regione],Table_0[Deceduti],,0)</f>
        <v>47031</v>
      </c>
    </row>
    <row r="1300" spans="1:12" x14ac:dyDescent="0.25">
      <c r="A1300" s="1" t="s">
        <v>1315</v>
      </c>
      <c r="B1300" s="1" t="s">
        <v>1271</v>
      </c>
      <c r="C1300" s="1" t="s">
        <v>1272</v>
      </c>
      <c r="D1300">
        <v>2000</v>
      </c>
      <c r="E1300">
        <f>100*Comuni[[#This Row],[Popolazione2011]]/$D$7916</f>
        <v>3.489661746214524E-3</v>
      </c>
      <c r="F1300">
        <f>100*Comuni[[#This Row],[Popolazione2011]]/(SUMIFS($D$2:$D$7916,$B$2:$B$7916,"Lombardia"))</f>
        <v>2.0609737008420417E-2</v>
      </c>
      <c r="G1300" t="b">
        <f>IF(Comuni[[#This Row],[Popolazione2011]]&gt;300000,"MAGGIORE")</f>
        <v>0</v>
      </c>
      <c r="H1300">
        <f>100*Comuni[[#This Row],[Popolazione2011]]/(SUMIFS($D$2:$D$7916,$B$2:$B$7916,"Piemonte"))</f>
        <v>4.5830396368766034E-2</v>
      </c>
      <c r="I1300" s="1" t="str">
        <f>_xlfn.XLOOKUP(Comuni[[#This Row],[Regione]],Ripartizione_geografica[Regione],Ripartizione_geografica[Ripartizione geografica],,0)</f>
        <v>Nord-ovest</v>
      </c>
      <c r="J1300" s="1">
        <f>_xlfn.XLOOKUP(Comuni[[#This Row],[Regione]],Table_0[Regione],Table_0[Totale contagiati],,0)</f>
        <v>4308126</v>
      </c>
      <c r="K1300" s="1">
        <f>_xlfn.XLOOKUP(Comuni[[#This Row],[Regione]],Table_0[Regione],Table_0[Guariti],,0)</f>
        <v>4242764</v>
      </c>
      <c r="L1300" s="1">
        <f>_xlfn.XLOOKUP(Comuni[[#This Row],[Regione]],Table_0[Regione],Table_0[Deceduti],,0)</f>
        <v>47031</v>
      </c>
    </row>
    <row r="1301" spans="1:12" x14ac:dyDescent="0.25">
      <c r="A1301" s="1" t="s">
        <v>1316</v>
      </c>
      <c r="B1301" s="1" t="s">
        <v>1271</v>
      </c>
      <c r="C1301" s="1" t="s">
        <v>1272</v>
      </c>
      <c r="D1301">
        <v>7836</v>
      </c>
      <c r="E1301">
        <f>100*Comuni[[#This Row],[Popolazione2011]]/$D$7916</f>
        <v>1.3672494721668505E-2</v>
      </c>
      <c r="F1301">
        <f>100*Comuni[[#This Row],[Popolazione2011]]/(SUMIFS($D$2:$D$7916,$B$2:$B$7916,"Lombardia"))</f>
        <v>8.074894959899119E-2</v>
      </c>
      <c r="G1301" t="b">
        <f>IF(Comuni[[#This Row],[Popolazione2011]]&gt;300000,"MAGGIORE")</f>
        <v>0</v>
      </c>
      <c r="H1301">
        <f>100*Comuni[[#This Row],[Popolazione2011]]/(SUMIFS($D$2:$D$7916,$B$2:$B$7916,"Piemonte"))</f>
        <v>0.17956349297282531</v>
      </c>
      <c r="I1301" s="1" t="str">
        <f>_xlfn.XLOOKUP(Comuni[[#This Row],[Regione]],Ripartizione_geografica[Regione],Ripartizione_geografica[Ripartizione geografica],,0)</f>
        <v>Nord-ovest</v>
      </c>
      <c r="J1301" s="1">
        <f>_xlfn.XLOOKUP(Comuni[[#This Row],[Regione]],Table_0[Regione],Table_0[Totale contagiati],,0)</f>
        <v>4308126</v>
      </c>
      <c r="K1301" s="1">
        <f>_xlfn.XLOOKUP(Comuni[[#This Row],[Regione]],Table_0[Regione],Table_0[Guariti],,0)</f>
        <v>4242764</v>
      </c>
      <c r="L1301" s="1">
        <f>_xlfn.XLOOKUP(Comuni[[#This Row],[Regione]],Table_0[Regione],Table_0[Deceduti],,0)</f>
        <v>47031</v>
      </c>
    </row>
    <row r="1302" spans="1:12" x14ac:dyDescent="0.25">
      <c r="A1302" s="1" t="s">
        <v>1317</v>
      </c>
      <c r="B1302" s="1" t="s">
        <v>1271</v>
      </c>
      <c r="C1302" s="1" t="s">
        <v>1272</v>
      </c>
      <c r="D1302">
        <v>5248</v>
      </c>
      <c r="E1302">
        <f>100*Comuni[[#This Row],[Popolazione2011]]/$D$7916</f>
        <v>9.1568724220669109E-3</v>
      </c>
      <c r="F1302">
        <f>100*Comuni[[#This Row],[Popolazione2011]]/(SUMIFS($D$2:$D$7916,$B$2:$B$7916,"Lombardia"))</f>
        <v>5.4079949910095175E-2</v>
      </c>
      <c r="G1302" t="b">
        <f>IF(Comuni[[#This Row],[Popolazione2011]]&gt;300000,"MAGGIORE")</f>
        <v>0</v>
      </c>
      <c r="H1302">
        <f>100*Comuni[[#This Row],[Popolazione2011]]/(SUMIFS($D$2:$D$7916,$B$2:$B$7916,"Piemonte"))</f>
        <v>0.12025896007164208</v>
      </c>
      <c r="I1302" s="1" t="str">
        <f>_xlfn.XLOOKUP(Comuni[[#This Row],[Regione]],Ripartizione_geografica[Regione],Ripartizione_geografica[Ripartizione geografica],,0)</f>
        <v>Nord-ovest</v>
      </c>
      <c r="J1302" s="1">
        <f>_xlfn.XLOOKUP(Comuni[[#This Row],[Regione]],Table_0[Regione],Table_0[Totale contagiati],,0)</f>
        <v>4308126</v>
      </c>
      <c r="K1302" s="1">
        <f>_xlfn.XLOOKUP(Comuni[[#This Row],[Regione]],Table_0[Regione],Table_0[Guariti],,0)</f>
        <v>4242764</v>
      </c>
      <c r="L1302" s="1">
        <f>_xlfn.XLOOKUP(Comuni[[#This Row],[Regione]],Table_0[Regione],Table_0[Deceduti],,0)</f>
        <v>47031</v>
      </c>
    </row>
    <row r="1303" spans="1:12" x14ac:dyDescent="0.25">
      <c r="A1303" s="1" t="s">
        <v>1318</v>
      </c>
      <c r="B1303" s="1" t="s">
        <v>1271</v>
      </c>
      <c r="C1303" s="1" t="s">
        <v>1272</v>
      </c>
      <c r="D1303">
        <v>5713</v>
      </c>
      <c r="E1303">
        <f>100*Comuni[[#This Row],[Popolazione2011]]/$D$7916</f>
        <v>9.9682187780617878E-3</v>
      </c>
      <c r="F1303">
        <f>100*Comuni[[#This Row],[Popolazione2011]]/(SUMIFS($D$2:$D$7916,$B$2:$B$7916,"Lombardia"))</f>
        <v>5.887171376455292E-2</v>
      </c>
      <c r="G1303" t="b">
        <f>IF(Comuni[[#This Row],[Popolazione2011]]&gt;300000,"MAGGIORE")</f>
        <v>0</v>
      </c>
      <c r="H1303">
        <f>100*Comuni[[#This Row],[Popolazione2011]]/(SUMIFS($D$2:$D$7916,$B$2:$B$7916,"Piemonte"))</f>
        <v>0.13091452722738017</v>
      </c>
      <c r="I1303" s="1" t="str">
        <f>_xlfn.XLOOKUP(Comuni[[#This Row],[Regione]],Ripartizione_geografica[Regione],Ripartizione_geografica[Ripartizione geografica],,0)</f>
        <v>Nord-ovest</v>
      </c>
      <c r="J1303" s="1">
        <f>_xlfn.XLOOKUP(Comuni[[#This Row],[Regione]],Table_0[Regione],Table_0[Totale contagiati],,0)</f>
        <v>4308126</v>
      </c>
      <c r="K1303" s="1">
        <f>_xlfn.XLOOKUP(Comuni[[#This Row],[Regione]],Table_0[Regione],Table_0[Guariti],,0)</f>
        <v>4242764</v>
      </c>
      <c r="L1303" s="1">
        <f>_xlfn.XLOOKUP(Comuni[[#This Row],[Regione]],Table_0[Regione],Table_0[Deceduti],,0)</f>
        <v>47031</v>
      </c>
    </row>
    <row r="1304" spans="1:12" x14ac:dyDescent="0.25">
      <c r="A1304" s="1" t="s">
        <v>1319</v>
      </c>
      <c r="B1304" s="1" t="s">
        <v>1271</v>
      </c>
      <c r="C1304" s="1" t="s">
        <v>1272</v>
      </c>
      <c r="D1304">
        <v>828</v>
      </c>
      <c r="E1304">
        <f>100*Comuni[[#This Row],[Popolazione2011]]/$D$7916</f>
        <v>1.444719962932813E-3</v>
      </c>
      <c r="F1304">
        <f>100*Comuni[[#This Row],[Popolazione2011]]/(SUMIFS($D$2:$D$7916,$B$2:$B$7916,"Lombardia"))</f>
        <v>8.5324311214860522E-3</v>
      </c>
      <c r="G1304" t="b">
        <f>IF(Comuni[[#This Row],[Popolazione2011]]&gt;300000,"MAGGIORE")</f>
        <v>0</v>
      </c>
      <c r="H1304">
        <f>100*Comuni[[#This Row],[Popolazione2011]]/(SUMIFS($D$2:$D$7916,$B$2:$B$7916,"Piemonte"))</f>
        <v>1.8973784096669138E-2</v>
      </c>
      <c r="I1304" s="1" t="str">
        <f>_xlfn.XLOOKUP(Comuni[[#This Row],[Regione]],Ripartizione_geografica[Regione],Ripartizione_geografica[Ripartizione geografica],,0)</f>
        <v>Nord-ovest</v>
      </c>
      <c r="J1304" s="1">
        <f>_xlfn.XLOOKUP(Comuni[[#This Row],[Regione]],Table_0[Regione],Table_0[Totale contagiati],,0)</f>
        <v>4308126</v>
      </c>
      <c r="K1304" s="1">
        <f>_xlfn.XLOOKUP(Comuni[[#This Row],[Regione]],Table_0[Regione],Table_0[Guariti],,0)</f>
        <v>4242764</v>
      </c>
      <c r="L1304" s="1">
        <f>_xlfn.XLOOKUP(Comuni[[#This Row],[Regione]],Table_0[Regione],Table_0[Deceduti],,0)</f>
        <v>47031</v>
      </c>
    </row>
    <row r="1305" spans="1:12" x14ac:dyDescent="0.25">
      <c r="A1305" s="1" t="s">
        <v>1320</v>
      </c>
      <c r="B1305" s="1" t="s">
        <v>1271</v>
      </c>
      <c r="C1305" s="1" t="s">
        <v>1272</v>
      </c>
      <c r="D1305">
        <v>9984</v>
      </c>
      <c r="E1305">
        <f>100*Comuni[[#This Row],[Popolazione2011]]/$D$7916</f>
        <v>1.7420391437102903E-2</v>
      </c>
      <c r="F1305">
        <f>100*Comuni[[#This Row],[Popolazione2011]]/(SUMIFS($D$2:$D$7916,$B$2:$B$7916,"Lombardia"))</f>
        <v>0.10288380714603472</v>
      </c>
      <c r="G1305" t="b">
        <f>IF(Comuni[[#This Row],[Popolazione2011]]&gt;300000,"MAGGIORE")</f>
        <v>0</v>
      </c>
      <c r="H1305">
        <f>100*Comuni[[#This Row],[Popolazione2011]]/(SUMIFS($D$2:$D$7916,$B$2:$B$7916,"Piemonte"))</f>
        <v>0.22878533867288003</v>
      </c>
      <c r="I1305" s="1" t="str">
        <f>_xlfn.XLOOKUP(Comuni[[#This Row],[Regione]],Ripartizione_geografica[Regione],Ripartizione_geografica[Ripartizione geografica],,0)</f>
        <v>Nord-ovest</v>
      </c>
      <c r="J1305" s="1">
        <f>_xlfn.XLOOKUP(Comuni[[#This Row],[Regione]],Table_0[Regione],Table_0[Totale contagiati],,0)</f>
        <v>4308126</v>
      </c>
      <c r="K1305" s="1">
        <f>_xlfn.XLOOKUP(Comuni[[#This Row],[Regione]],Table_0[Regione],Table_0[Guariti],,0)</f>
        <v>4242764</v>
      </c>
      <c r="L1305" s="1">
        <f>_xlfn.XLOOKUP(Comuni[[#This Row],[Regione]],Table_0[Regione],Table_0[Deceduti],,0)</f>
        <v>47031</v>
      </c>
    </row>
    <row r="1306" spans="1:12" x14ac:dyDescent="0.25">
      <c r="A1306" s="1" t="s">
        <v>1321</v>
      </c>
      <c r="B1306" s="1" t="s">
        <v>1271</v>
      </c>
      <c r="C1306" s="1" t="s">
        <v>1272</v>
      </c>
      <c r="D1306">
        <v>3972</v>
      </c>
      <c r="E1306">
        <f>100*Comuni[[#This Row],[Popolazione2011]]/$D$7916</f>
        <v>6.9304682279820442E-3</v>
      </c>
      <c r="F1306">
        <f>100*Comuni[[#This Row],[Popolazione2011]]/(SUMIFS($D$2:$D$7916,$B$2:$B$7916,"Lombardia"))</f>
        <v>4.0930937698722948E-2</v>
      </c>
      <c r="G1306" t="b">
        <f>IF(Comuni[[#This Row],[Popolazione2011]]&gt;300000,"MAGGIORE")</f>
        <v>0</v>
      </c>
      <c r="H1306">
        <f>100*Comuni[[#This Row],[Popolazione2011]]/(SUMIFS($D$2:$D$7916,$B$2:$B$7916,"Piemonte"))</f>
        <v>9.1019167188369346E-2</v>
      </c>
      <c r="I1306" s="1" t="str">
        <f>_xlfn.XLOOKUP(Comuni[[#This Row],[Regione]],Ripartizione_geografica[Regione],Ripartizione_geografica[Ripartizione geografica],,0)</f>
        <v>Nord-ovest</v>
      </c>
      <c r="J1306" s="1">
        <f>_xlfn.XLOOKUP(Comuni[[#This Row],[Regione]],Table_0[Regione],Table_0[Totale contagiati],,0)</f>
        <v>4308126</v>
      </c>
      <c r="K1306" s="1">
        <f>_xlfn.XLOOKUP(Comuni[[#This Row],[Regione]],Table_0[Regione],Table_0[Guariti],,0)</f>
        <v>4242764</v>
      </c>
      <c r="L1306" s="1">
        <f>_xlfn.XLOOKUP(Comuni[[#This Row],[Regione]],Table_0[Regione],Table_0[Deceduti],,0)</f>
        <v>47031</v>
      </c>
    </row>
    <row r="1307" spans="1:12" x14ac:dyDescent="0.25">
      <c r="A1307" s="1" t="s">
        <v>1322</v>
      </c>
      <c r="B1307" s="1" t="s">
        <v>1271</v>
      </c>
      <c r="C1307" s="1" t="s">
        <v>1272</v>
      </c>
      <c r="D1307">
        <v>1942</v>
      </c>
      <c r="E1307">
        <f>100*Comuni[[#This Row],[Popolazione2011]]/$D$7916</f>
        <v>3.3884615555743029E-3</v>
      </c>
      <c r="F1307">
        <f>100*Comuni[[#This Row],[Popolazione2011]]/(SUMIFS($D$2:$D$7916,$B$2:$B$7916,"Lombardia"))</f>
        <v>2.0012054635176225E-2</v>
      </c>
      <c r="G1307" t="b">
        <f>IF(Comuni[[#This Row],[Popolazione2011]]&gt;300000,"MAGGIORE")</f>
        <v>0</v>
      </c>
      <c r="H1307">
        <f>100*Comuni[[#This Row],[Popolazione2011]]/(SUMIFS($D$2:$D$7916,$B$2:$B$7916,"Piemonte"))</f>
        <v>4.4501314874071822E-2</v>
      </c>
      <c r="I1307" s="1" t="str">
        <f>_xlfn.XLOOKUP(Comuni[[#This Row],[Regione]],Ripartizione_geografica[Regione],Ripartizione_geografica[Ripartizione geografica],,0)</f>
        <v>Nord-ovest</v>
      </c>
      <c r="J1307" s="1">
        <f>_xlfn.XLOOKUP(Comuni[[#This Row],[Regione]],Table_0[Regione],Table_0[Totale contagiati],,0)</f>
        <v>4308126</v>
      </c>
      <c r="K1307" s="1">
        <f>_xlfn.XLOOKUP(Comuni[[#This Row],[Regione]],Table_0[Regione],Table_0[Guariti],,0)</f>
        <v>4242764</v>
      </c>
      <c r="L1307" s="1">
        <f>_xlfn.XLOOKUP(Comuni[[#This Row],[Regione]],Table_0[Regione],Table_0[Deceduti],,0)</f>
        <v>47031</v>
      </c>
    </row>
    <row r="1308" spans="1:12" x14ac:dyDescent="0.25">
      <c r="A1308" s="1" t="s">
        <v>1323</v>
      </c>
      <c r="B1308" s="1" t="s">
        <v>1271</v>
      </c>
      <c r="C1308" s="1" t="s">
        <v>1272</v>
      </c>
      <c r="D1308">
        <v>4756</v>
      </c>
      <c r="E1308">
        <f>100*Comuni[[#This Row],[Popolazione2011]]/$D$7916</f>
        <v>8.2984156324981389E-3</v>
      </c>
      <c r="F1308">
        <f>100*Comuni[[#This Row],[Popolazione2011]]/(SUMIFS($D$2:$D$7916,$B$2:$B$7916,"Lombardia"))</f>
        <v>4.9009954606023753E-2</v>
      </c>
      <c r="G1308" t="b">
        <f>IF(Comuni[[#This Row],[Popolazione2011]]&gt;300000,"MAGGIORE")</f>
        <v>0</v>
      </c>
      <c r="H1308">
        <f>100*Comuni[[#This Row],[Popolazione2011]]/(SUMIFS($D$2:$D$7916,$B$2:$B$7916,"Piemonte"))</f>
        <v>0.10898468256492563</v>
      </c>
      <c r="I1308" s="1" t="str">
        <f>_xlfn.XLOOKUP(Comuni[[#This Row],[Regione]],Ripartizione_geografica[Regione],Ripartizione_geografica[Ripartizione geografica],,0)</f>
        <v>Nord-ovest</v>
      </c>
      <c r="J1308" s="1">
        <f>_xlfn.XLOOKUP(Comuni[[#This Row],[Regione]],Table_0[Regione],Table_0[Totale contagiati],,0)</f>
        <v>4308126</v>
      </c>
      <c r="K1308" s="1">
        <f>_xlfn.XLOOKUP(Comuni[[#This Row],[Regione]],Table_0[Regione],Table_0[Guariti],,0)</f>
        <v>4242764</v>
      </c>
      <c r="L1308" s="1">
        <f>_xlfn.XLOOKUP(Comuni[[#This Row],[Regione]],Table_0[Regione],Table_0[Deceduti],,0)</f>
        <v>47031</v>
      </c>
    </row>
    <row r="1309" spans="1:12" x14ac:dyDescent="0.25">
      <c r="A1309" s="1" t="s">
        <v>1324</v>
      </c>
      <c r="B1309" s="1" t="s">
        <v>1271</v>
      </c>
      <c r="C1309" s="1" t="s">
        <v>1272</v>
      </c>
      <c r="D1309">
        <v>1194</v>
      </c>
      <c r="E1309">
        <f>100*Comuni[[#This Row],[Popolazione2011]]/$D$7916</f>
        <v>2.083328062490071E-3</v>
      </c>
      <c r="F1309">
        <f>100*Comuni[[#This Row],[Popolazione2011]]/(SUMIFS($D$2:$D$7916,$B$2:$B$7916,"Lombardia"))</f>
        <v>1.2304012994026989E-2</v>
      </c>
      <c r="G1309" t="b">
        <f>IF(Comuni[[#This Row],[Popolazione2011]]&gt;300000,"MAGGIORE")</f>
        <v>0</v>
      </c>
      <c r="H1309">
        <f>100*Comuni[[#This Row],[Popolazione2011]]/(SUMIFS($D$2:$D$7916,$B$2:$B$7916,"Piemonte"))</f>
        <v>2.7360746632153325E-2</v>
      </c>
      <c r="I1309" s="1" t="str">
        <f>_xlfn.XLOOKUP(Comuni[[#This Row],[Regione]],Ripartizione_geografica[Regione],Ripartizione_geografica[Ripartizione geografica],,0)</f>
        <v>Nord-ovest</v>
      </c>
      <c r="J1309" s="1">
        <f>_xlfn.XLOOKUP(Comuni[[#This Row],[Regione]],Table_0[Regione],Table_0[Totale contagiati],,0)</f>
        <v>4308126</v>
      </c>
      <c r="K1309" s="1">
        <f>_xlfn.XLOOKUP(Comuni[[#This Row],[Regione]],Table_0[Regione],Table_0[Guariti],,0)</f>
        <v>4242764</v>
      </c>
      <c r="L1309" s="1">
        <f>_xlfn.XLOOKUP(Comuni[[#This Row],[Regione]],Table_0[Regione],Table_0[Deceduti],,0)</f>
        <v>47031</v>
      </c>
    </row>
    <row r="1310" spans="1:12" x14ac:dyDescent="0.25">
      <c r="A1310" s="1" t="s">
        <v>1325</v>
      </c>
      <c r="B1310" s="1" t="s">
        <v>1271</v>
      </c>
      <c r="C1310" s="1" t="s">
        <v>1272</v>
      </c>
      <c r="D1310">
        <v>2616</v>
      </c>
      <c r="E1310">
        <f>100*Comuni[[#This Row],[Popolazione2011]]/$D$7916</f>
        <v>4.5644775640485977E-3</v>
      </c>
      <c r="F1310">
        <f>100*Comuni[[#This Row],[Popolazione2011]]/(SUMIFS($D$2:$D$7916,$B$2:$B$7916,"Lombardia"))</f>
        <v>2.6957536007013904E-2</v>
      </c>
      <c r="G1310" t="b">
        <f>IF(Comuni[[#This Row],[Popolazione2011]]&gt;300000,"MAGGIORE")</f>
        <v>0</v>
      </c>
      <c r="H1310">
        <f>100*Comuni[[#This Row],[Popolazione2011]]/(SUMIFS($D$2:$D$7916,$B$2:$B$7916,"Piemonte"))</f>
        <v>5.9946158450345975E-2</v>
      </c>
      <c r="I1310" s="1" t="str">
        <f>_xlfn.XLOOKUP(Comuni[[#This Row],[Regione]],Ripartizione_geografica[Regione],Ripartizione_geografica[Ripartizione geografica],,0)</f>
        <v>Nord-ovest</v>
      </c>
      <c r="J1310" s="1">
        <f>_xlfn.XLOOKUP(Comuni[[#This Row],[Regione]],Table_0[Regione],Table_0[Totale contagiati],,0)</f>
        <v>4308126</v>
      </c>
      <c r="K1310" s="1">
        <f>_xlfn.XLOOKUP(Comuni[[#This Row],[Regione]],Table_0[Regione],Table_0[Guariti],,0)</f>
        <v>4242764</v>
      </c>
      <c r="L1310" s="1">
        <f>_xlfn.XLOOKUP(Comuni[[#This Row],[Regione]],Table_0[Regione],Table_0[Deceduti],,0)</f>
        <v>47031</v>
      </c>
    </row>
    <row r="1311" spans="1:12" x14ac:dyDescent="0.25">
      <c r="A1311" s="1" t="s">
        <v>1326</v>
      </c>
      <c r="B1311" s="1" t="s">
        <v>1271</v>
      </c>
      <c r="C1311" s="1" t="s">
        <v>1272</v>
      </c>
      <c r="D1311">
        <v>768</v>
      </c>
      <c r="E1311">
        <f>100*Comuni[[#This Row],[Popolazione2011]]/$D$7916</f>
        <v>1.3400301105463773E-3</v>
      </c>
      <c r="F1311">
        <f>100*Comuni[[#This Row],[Popolazione2011]]/(SUMIFS($D$2:$D$7916,$B$2:$B$7916,"Lombardia"))</f>
        <v>7.9141390112334401E-3</v>
      </c>
      <c r="G1311" t="b">
        <f>IF(Comuni[[#This Row],[Popolazione2011]]&gt;300000,"MAGGIORE")</f>
        <v>0</v>
      </c>
      <c r="H1311">
        <f>100*Comuni[[#This Row],[Popolazione2011]]/(SUMIFS($D$2:$D$7916,$B$2:$B$7916,"Piemonte"))</f>
        <v>1.7598872205606159E-2</v>
      </c>
      <c r="I1311" s="1" t="str">
        <f>_xlfn.XLOOKUP(Comuni[[#This Row],[Regione]],Ripartizione_geografica[Regione],Ripartizione_geografica[Ripartizione geografica],,0)</f>
        <v>Nord-ovest</v>
      </c>
      <c r="J1311" s="1">
        <f>_xlfn.XLOOKUP(Comuni[[#This Row],[Regione]],Table_0[Regione],Table_0[Totale contagiati],,0)</f>
        <v>4308126</v>
      </c>
      <c r="K1311" s="1">
        <f>_xlfn.XLOOKUP(Comuni[[#This Row],[Regione]],Table_0[Regione],Table_0[Guariti],,0)</f>
        <v>4242764</v>
      </c>
      <c r="L1311" s="1">
        <f>_xlfn.XLOOKUP(Comuni[[#This Row],[Regione]],Table_0[Regione],Table_0[Deceduti],,0)</f>
        <v>47031</v>
      </c>
    </row>
    <row r="1312" spans="1:12" x14ac:dyDescent="0.25">
      <c r="A1312" s="1" t="s">
        <v>1327</v>
      </c>
      <c r="B1312" s="1" t="s">
        <v>1271</v>
      </c>
      <c r="C1312" s="1" t="s">
        <v>1272</v>
      </c>
      <c r="D1312">
        <v>611</v>
      </c>
      <c r="E1312">
        <f>100*Comuni[[#This Row],[Popolazione2011]]/$D$7916</f>
        <v>1.0660916634685372E-3</v>
      </c>
      <c r="F1312">
        <f>100*Comuni[[#This Row],[Popolazione2011]]/(SUMIFS($D$2:$D$7916,$B$2:$B$7916,"Lombardia"))</f>
        <v>6.2962746560724378E-3</v>
      </c>
      <c r="G1312" t="b">
        <f>IF(Comuni[[#This Row],[Popolazione2011]]&gt;300000,"MAGGIORE")</f>
        <v>0</v>
      </c>
      <c r="H1312">
        <f>100*Comuni[[#This Row],[Popolazione2011]]/(SUMIFS($D$2:$D$7916,$B$2:$B$7916,"Piemonte"))</f>
        <v>1.4001186090658023E-2</v>
      </c>
      <c r="I1312" s="1" t="str">
        <f>_xlfn.XLOOKUP(Comuni[[#This Row],[Regione]],Ripartizione_geografica[Regione],Ripartizione_geografica[Ripartizione geografica],,0)</f>
        <v>Nord-ovest</v>
      </c>
      <c r="J1312" s="1">
        <f>_xlfn.XLOOKUP(Comuni[[#This Row],[Regione]],Table_0[Regione],Table_0[Totale contagiati],,0)</f>
        <v>4308126</v>
      </c>
      <c r="K1312" s="1">
        <f>_xlfn.XLOOKUP(Comuni[[#This Row],[Regione]],Table_0[Regione],Table_0[Guariti],,0)</f>
        <v>4242764</v>
      </c>
      <c r="L1312" s="1">
        <f>_xlfn.XLOOKUP(Comuni[[#This Row],[Regione]],Table_0[Regione],Table_0[Deceduti],,0)</f>
        <v>47031</v>
      </c>
    </row>
    <row r="1313" spans="1:12" x14ac:dyDescent="0.25">
      <c r="A1313" s="1" t="s">
        <v>1328</v>
      </c>
      <c r="B1313" s="1" t="s">
        <v>1271</v>
      </c>
      <c r="C1313" s="1" t="s">
        <v>1272</v>
      </c>
      <c r="D1313">
        <v>3604</v>
      </c>
      <c r="E1313">
        <f>100*Comuni[[#This Row],[Popolazione2011]]/$D$7916</f>
        <v>6.2883704666785722E-3</v>
      </c>
      <c r="F1313">
        <f>100*Comuni[[#This Row],[Popolazione2011]]/(SUMIFS($D$2:$D$7916,$B$2:$B$7916,"Lombardia"))</f>
        <v>3.7138746089173592E-2</v>
      </c>
      <c r="G1313" t="b">
        <f>IF(Comuni[[#This Row],[Popolazione2011]]&gt;300000,"MAGGIORE")</f>
        <v>0</v>
      </c>
      <c r="H1313">
        <f>100*Comuni[[#This Row],[Popolazione2011]]/(SUMIFS($D$2:$D$7916,$B$2:$B$7916,"Piemonte"))</f>
        <v>8.2586374256516396E-2</v>
      </c>
      <c r="I1313" s="1" t="str">
        <f>_xlfn.XLOOKUP(Comuni[[#This Row],[Regione]],Ripartizione_geografica[Regione],Ripartizione_geografica[Ripartizione geografica],,0)</f>
        <v>Nord-ovest</v>
      </c>
      <c r="J1313" s="1">
        <f>_xlfn.XLOOKUP(Comuni[[#This Row],[Regione]],Table_0[Regione],Table_0[Totale contagiati],,0)</f>
        <v>4308126</v>
      </c>
      <c r="K1313" s="1">
        <f>_xlfn.XLOOKUP(Comuni[[#This Row],[Regione]],Table_0[Regione],Table_0[Guariti],,0)</f>
        <v>4242764</v>
      </c>
      <c r="L1313" s="1">
        <f>_xlfn.XLOOKUP(Comuni[[#This Row],[Regione]],Table_0[Regione],Table_0[Deceduti],,0)</f>
        <v>47031</v>
      </c>
    </row>
    <row r="1314" spans="1:12" x14ac:dyDescent="0.25">
      <c r="A1314" s="1" t="s">
        <v>1329</v>
      </c>
      <c r="B1314" s="1" t="s">
        <v>1271</v>
      </c>
      <c r="C1314" s="1" t="s">
        <v>1272</v>
      </c>
      <c r="D1314">
        <v>3074</v>
      </c>
      <c r="E1314">
        <f>100*Comuni[[#This Row],[Popolazione2011]]/$D$7916</f>
        <v>5.363610103931723E-3</v>
      </c>
      <c r="F1314">
        <f>100*Comuni[[#This Row],[Popolazione2011]]/(SUMIFS($D$2:$D$7916,$B$2:$B$7916,"Lombardia"))</f>
        <v>3.1677165781942178E-2</v>
      </c>
      <c r="G1314" t="b">
        <f>IF(Comuni[[#This Row],[Popolazione2011]]&gt;300000,"MAGGIORE")</f>
        <v>0</v>
      </c>
      <c r="H1314">
        <f>100*Comuni[[#This Row],[Popolazione2011]]/(SUMIFS($D$2:$D$7916,$B$2:$B$7916,"Piemonte"))</f>
        <v>7.0441319218793402E-2</v>
      </c>
      <c r="I1314" s="1" t="str">
        <f>_xlfn.XLOOKUP(Comuni[[#This Row],[Regione]],Ripartizione_geografica[Regione],Ripartizione_geografica[Ripartizione geografica],,0)</f>
        <v>Nord-ovest</v>
      </c>
      <c r="J1314" s="1">
        <f>_xlfn.XLOOKUP(Comuni[[#This Row],[Regione]],Table_0[Regione],Table_0[Totale contagiati],,0)</f>
        <v>4308126</v>
      </c>
      <c r="K1314" s="1">
        <f>_xlfn.XLOOKUP(Comuni[[#This Row],[Regione]],Table_0[Regione],Table_0[Guariti],,0)</f>
        <v>4242764</v>
      </c>
      <c r="L1314" s="1">
        <f>_xlfn.XLOOKUP(Comuni[[#This Row],[Regione]],Table_0[Regione],Table_0[Deceduti],,0)</f>
        <v>47031</v>
      </c>
    </row>
    <row r="1315" spans="1:12" x14ac:dyDescent="0.25">
      <c r="A1315" s="1" t="s">
        <v>1330</v>
      </c>
      <c r="B1315" s="1" t="s">
        <v>1271</v>
      </c>
      <c r="C1315" s="1" t="s">
        <v>1272</v>
      </c>
      <c r="D1315">
        <v>2887</v>
      </c>
      <c r="E1315">
        <f>100*Comuni[[#This Row],[Popolazione2011]]/$D$7916</f>
        <v>5.0373267306606656E-3</v>
      </c>
      <c r="F1315">
        <f>100*Comuni[[#This Row],[Popolazione2011]]/(SUMIFS($D$2:$D$7916,$B$2:$B$7916,"Lombardia"))</f>
        <v>2.9750155371654874E-2</v>
      </c>
      <c r="G1315" t="b">
        <f>IF(Comuni[[#This Row],[Popolazione2011]]&gt;300000,"MAGGIORE")</f>
        <v>0</v>
      </c>
      <c r="H1315">
        <f>100*Comuni[[#This Row],[Popolazione2011]]/(SUMIFS($D$2:$D$7916,$B$2:$B$7916,"Piemonte"))</f>
        <v>6.6156177158313775E-2</v>
      </c>
      <c r="I1315" s="1" t="str">
        <f>_xlfn.XLOOKUP(Comuni[[#This Row],[Regione]],Ripartizione_geografica[Regione],Ripartizione_geografica[Ripartizione geografica],,0)</f>
        <v>Nord-ovest</v>
      </c>
      <c r="J1315" s="1">
        <f>_xlfn.XLOOKUP(Comuni[[#This Row],[Regione]],Table_0[Regione],Table_0[Totale contagiati],,0)</f>
        <v>4308126</v>
      </c>
      <c r="K1315" s="1">
        <f>_xlfn.XLOOKUP(Comuni[[#This Row],[Regione]],Table_0[Regione],Table_0[Guariti],,0)</f>
        <v>4242764</v>
      </c>
      <c r="L1315" s="1">
        <f>_xlfn.XLOOKUP(Comuni[[#This Row],[Regione]],Table_0[Regione],Table_0[Deceduti],,0)</f>
        <v>47031</v>
      </c>
    </row>
    <row r="1316" spans="1:12" x14ac:dyDescent="0.25">
      <c r="A1316" s="1" t="s">
        <v>1331</v>
      </c>
      <c r="B1316" s="1" t="s">
        <v>1271</v>
      </c>
      <c r="C1316" s="1" t="s">
        <v>1272</v>
      </c>
      <c r="D1316">
        <v>190</v>
      </c>
      <c r="E1316">
        <f>100*Comuni[[#This Row],[Popolazione2011]]/$D$7916</f>
        <v>3.3151786589037977E-4</v>
      </c>
      <c r="F1316">
        <f>100*Comuni[[#This Row],[Popolazione2011]]/(SUMIFS($D$2:$D$7916,$B$2:$B$7916,"Lombardia"))</f>
        <v>1.9579250157999396E-3</v>
      </c>
      <c r="G1316" t="b">
        <f>IF(Comuni[[#This Row],[Popolazione2011]]&gt;300000,"MAGGIORE")</f>
        <v>0</v>
      </c>
      <c r="H1316">
        <f>100*Comuni[[#This Row],[Popolazione2011]]/(SUMIFS($D$2:$D$7916,$B$2:$B$7916,"Piemonte"))</f>
        <v>4.3538876550327735E-3</v>
      </c>
      <c r="I1316" s="1" t="str">
        <f>_xlfn.XLOOKUP(Comuni[[#This Row],[Regione]],Ripartizione_geografica[Regione],Ripartizione_geografica[Ripartizione geografica],,0)</f>
        <v>Nord-ovest</v>
      </c>
      <c r="J1316" s="1">
        <f>_xlfn.XLOOKUP(Comuni[[#This Row],[Regione]],Table_0[Regione],Table_0[Totale contagiati],,0)</f>
        <v>4308126</v>
      </c>
      <c r="K1316" s="1">
        <f>_xlfn.XLOOKUP(Comuni[[#This Row],[Regione]],Table_0[Regione],Table_0[Guariti],,0)</f>
        <v>4242764</v>
      </c>
      <c r="L1316" s="1">
        <f>_xlfn.XLOOKUP(Comuni[[#This Row],[Regione]],Table_0[Regione],Table_0[Deceduti],,0)</f>
        <v>47031</v>
      </c>
    </row>
    <row r="1317" spans="1:12" x14ac:dyDescent="0.25">
      <c r="A1317" s="1" t="s">
        <v>1332</v>
      </c>
      <c r="B1317" s="1" t="s">
        <v>1271</v>
      </c>
      <c r="C1317" s="1" t="s">
        <v>1272</v>
      </c>
      <c r="D1317">
        <v>3397</v>
      </c>
      <c r="E1317">
        <f>100*Comuni[[#This Row],[Popolazione2011]]/$D$7916</f>
        <v>5.9271904759453688E-3</v>
      </c>
      <c r="F1317">
        <f>100*Comuni[[#This Row],[Popolazione2011]]/(SUMIFS($D$2:$D$7916,$B$2:$B$7916,"Lombardia"))</f>
        <v>3.500563830880208E-2</v>
      </c>
      <c r="G1317" t="b">
        <f>IF(Comuni[[#This Row],[Popolazione2011]]&gt;300000,"MAGGIORE")</f>
        <v>0</v>
      </c>
      <c r="H1317">
        <f>100*Comuni[[#This Row],[Popolazione2011]]/(SUMIFS($D$2:$D$7916,$B$2:$B$7916,"Piemonte"))</f>
        <v>7.7842928232349104E-2</v>
      </c>
      <c r="I1317" s="1" t="str">
        <f>_xlfn.XLOOKUP(Comuni[[#This Row],[Regione]],Ripartizione_geografica[Regione],Ripartizione_geografica[Ripartizione geografica],,0)</f>
        <v>Nord-ovest</v>
      </c>
      <c r="J1317" s="1">
        <f>_xlfn.XLOOKUP(Comuni[[#This Row],[Regione]],Table_0[Regione],Table_0[Totale contagiati],,0)</f>
        <v>4308126</v>
      </c>
      <c r="K1317" s="1">
        <f>_xlfn.XLOOKUP(Comuni[[#This Row],[Regione]],Table_0[Regione],Table_0[Guariti],,0)</f>
        <v>4242764</v>
      </c>
      <c r="L1317" s="1">
        <f>_xlfn.XLOOKUP(Comuni[[#This Row],[Regione]],Table_0[Regione],Table_0[Deceduti],,0)</f>
        <v>47031</v>
      </c>
    </row>
    <row r="1318" spans="1:12" x14ac:dyDescent="0.25">
      <c r="A1318" s="1" t="s">
        <v>1333</v>
      </c>
      <c r="B1318" s="1" t="s">
        <v>1271</v>
      </c>
      <c r="C1318" s="1" t="s">
        <v>1272</v>
      </c>
      <c r="D1318">
        <v>1698</v>
      </c>
      <c r="E1318">
        <f>100*Comuni[[#This Row],[Popolazione2011]]/$D$7916</f>
        <v>2.9627228225361309E-3</v>
      </c>
      <c r="F1318">
        <f>100*Comuni[[#This Row],[Popolazione2011]]/(SUMIFS($D$2:$D$7916,$B$2:$B$7916,"Lombardia"))</f>
        <v>1.7497666720148936E-2</v>
      </c>
      <c r="G1318" t="b">
        <f>IF(Comuni[[#This Row],[Popolazione2011]]&gt;300000,"MAGGIORE")</f>
        <v>0</v>
      </c>
      <c r="H1318">
        <f>100*Comuni[[#This Row],[Popolazione2011]]/(SUMIFS($D$2:$D$7916,$B$2:$B$7916,"Piemonte"))</f>
        <v>3.8910006517082367E-2</v>
      </c>
      <c r="I1318" s="1" t="str">
        <f>_xlfn.XLOOKUP(Comuni[[#This Row],[Regione]],Ripartizione_geografica[Regione],Ripartizione_geografica[Ripartizione geografica],,0)</f>
        <v>Nord-ovest</v>
      </c>
      <c r="J1318" s="1">
        <f>_xlfn.XLOOKUP(Comuni[[#This Row],[Regione]],Table_0[Regione],Table_0[Totale contagiati],,0)</f>
        <v>4308126</v>
      </c>
      <c r="K1318" s="1">
        <f>_xlfn.XLOOKUP(Comuni[[#This Row],[Regione]],Table_0[Regione],Table_0[Guariti],,0)</f>
        <v>4242764</v>
      </c>
      <c r="L1318" s="1">
        <f>_xlfn.XLOOKUP(Comuni[[#This Row],[Regione]],Table_0[Regione],Table_0[Deceduti],,0)</f>
        <v>47031</v>
      </c>
    </row>
    <row r="1319" spans="1:12" x14ac:dyDescent="0.25">
      <c r="A1319" s="1" t="s">
        <v>1334</v>
      </c>
      <c r="B1319" s="1" t="s">
        <v>1271</v>
      </c>
      <c r="C1319" s="1" t="s">
        <v>1272</v>
      </c>
      <c r="D1319">
        <v>3075</v>
      </c>
      <c r="E1319">
        <f>100*Comuni[[#This Row],[Popolazione2011]]/$D$7916</f>
        <v>5.3653549348048309E-3</v>
      </c>
      <c r="F1319">
        <f>100*Comuni[[#This Row],[Popolazione2011]]/(SUMIFS($D$2:$D$7916,$B$2:$B$7916,"Lombardia"))</f>
        <v>3.1687470650446393E-2</v>
      </c>
      <c r="G1319" t="b">
        <f>IF(Comuni[[#This Row],[Popolazione2011]]&gt;300000,"MAGGIORE")</f>
        <v>0</v>
      </c>
      <c r="H1319">
        <f>100*Comuni[[#This Row],[Popolazione2011]]/(SUMIFS($D$2:$D$7916,$B$2:$B$7916,"Piemonte"))</f>
        <v>7.0464234416977772E-2</v>
      </c>
      <c r="I1319" s="1" t="str">
        <f>_xlfn.XLOOKUP(Comuni[[#This Row],[Regione]],Ripartizione_geografica[Regione],Ripartizione_geografica[Ripartizione geografica],,0)</f>
        <v>Nord-ovest</v>
      </c>
      <c r="J1319" s="1">
        <f>_xlfn.XLOOKUP(Comuni[[#This Row],[Regione]],Table_0[Regione],Table_0[Totale contagiati],,0)</f>
        <v>4308126</v>
      </c>
      <c r="K1319" s="1">
        <f>_xlfn.XLOOKUP(Comuni[[#This Row],[Regione]],Table_0[Regione],Table_0[Guariti],,0)</f>
        <v>4242764</v>
      </c>
      <c r="L1319" s="1">
        <f>_xlfn.XLOOKUP(Comuni[[#This Row],[Regione]],Table_0[Regione],Table_0[Deceduti],,0)</f>
        <v>47031</v>
      </c>
    </row>
    <row r="1320" spans="1:12" x14ac:dyDescent="0.25">
      <c r="A1320" s="1" t="s">
        <v>1335</v>
      </c>
      <c r="B1320" s="1" t="s">
        <v>1271</v>
      </c>
      <c r="C1320" s="1" t="s">
        <v>1272</v>
      </c>
      <c r="D1320">
        <v>1433</v>
      </c>
      <c r="E1320">
        <f>100*Comuni[[#This Row],[Popolazione2011]]/$D$7916</f>
        <v>2.5003426411627063E-3</v>
      </c>
      <c r="F1320">
        <f>100*Comuni[[#This Row],[Popolazione2011]]/(SUMIFS($D$2:$D$7916,$B$2:$B$7916,"Lombardia"))</f>
        <v>1.4766876566533228E-2</v>
      </c>
      <c r="G1320" t="b">
        <f>IF(Comuni[[#This Row],[Popolazione2011]]&gt;300000,"MAGGIORE")</f>
        <v>0</v>
      </c>
      <c r="H1320">
        <f>100*Comuni[[#This Row],[Popolazione2011]]/(SUMIFS($D$2:$D$7916,$B$2:$B$7916,"Piemonte"))</f>
        <v>3.2837478998220863E-2</v>
      </c>
      <c r="I1320" s="1" t="str">
        <f>_xlfn.XLOOKUP(Comuni[[#This Row],[Regione]],Ripartizione_geografica[Regione],Ripartizione_geografica[Ripartizione geografica],,0)</f>
        <v>Nord-ovest</v>
      </c>
      <c r="J1320" s="1">
        <f>_xlfn.XLOOKUP(Comuni[[#This Row],[Regione]],Table_0[Regione],Table_0[Totale contagiati],,0)</f>
        <v>4308126</v>
      </c>
      <c r="K1320" s="1">
        <f>_xlfn.XLOOKUP(Comuni[[#This Row],[Regione]],Table_0[Regione],Table_0[Guariti],,0)</f>
        <v>4242764</v>
      </c>
      <c r="L1320" s="1">
        <f>_xlfn.XLOOKUP(Comuni[[#This Row],[Regione]],Table_0[Regione],Table_0[Deceduti],,0)</f>
        <v>47031</v>
      </c>
    </row>
    <row r="1321" spans="1:12" x14ac:dyDescent="0.25">
      <c r="A1321" s="1" t="s">
        <v>1336</v>
      </c>
      <c r="B1321" s="1" t="s">
        <v>1271</v>
      </c>
      <c r="C1321" s="1" t="s">
        <v>1272</v>
      </c>
      <c r="D1321">
        <v>159</v>
      </c>
      <c r="E1321">
        <f>100*Comuni[[#This Row],[Popolazione2011]]/$D$7916</f>
        <v>2.7742810882405467E-4</v>
      </c>
      <c r="F1321">
        <f>100*Comuni[[#This Row],[Popolazione2011]]/(SUMIFS($D$2:$D$7916,$B$2:$B$7916,"Lombardia"))</f>
        <v>1.6384740921694231E-3</v>
      </c>
      <c r="G1321" t="b">
        <f>IF(Comuni[[#This Row],[Popolazione2011]]&gt;300000,"MAGGIORE")</f>
        <v>0</v>
      </c>
      <c r="H1321">
        <f>100*Comuni[[#This Row],[Popolazione2011]]/(SUMIFS($D$2:$D$7916,$B$2:$B$7916,"Piemonte"))</f>
        <v>3.6435165113168997E-3</v>
      </c>
      <c r="I1321" s="1" t="str">
        <f>_xlfn.XLOOKUP(Comuni[[#This Row],[Regione]],Ripartizione_geografica[Regione],Ripartizione_geografica[Ripartizione geografica],,0)</f>
        <v>Nord-ovest</v>
      </c>
      <c r="J1321" s="1">
        <f>_xlfn.XLOOKUP(Comuni[[#This Row],[Regione]],Table_0[Regione],Table_0[Totale contagiati],,0)</f>
        <v>4308126</v>
      </c>
      <c r="K1321" s="1">
        <f>_xlfn.XLOOKUP(Comuni[[#This Row],[Regione]],Table_0[Regione],Table_0[Guariti],,0)</f>
        <v>4242764</v>
      </c>
      <c r="L1321" s="1">
        <f>_xlfn.XLOOKUP(Comuni[[#This Row],[Regione]],Table_0[Regione],Table_0[Deceduti],,0)</f>
        <v>47031</v>
      </c>
    </row>
    <row r="1322" spans="1:12" x14ac:dyDescent="0.25">
      <c r="A1322" s="1" t="s">
        <v>1337</v>
      </c>
      <c r="B1322" s="1" t="s">
        <v>1271</v>
      </c>
      <c r="C1322" s="1" t="s">
        <v>1272</v>
      </c>
      <c r="D1322">
        <v>12141</v>
      </c>
      <c r="E1322">
        <f>100*Comuni[[#This Row],[Popolazione2011]]/$D$7916</f>
        <v>2.1183991630395266E-2</v>
      </c>
      <c r="F1322">
        <f>100*Comuni[[#This Row],[Popolazione2011]]/(SUMIFS($D$2:$D$7916,$B$2:$B$7916,"Lombardia"))</f>
        <v>0.12511140850961613</v>
      </c>
      <c r="G1322" t="b">
        <f>IF(Comuni[[#This Row],[Popolazione2011]]&gt;300000,"MAGGIORE")</f>
        <v>0</v>
      </c>
      <c r="H1322">
        <f>100*Comuni[[#This Row],[Popolazione2011]]/(SUMIFS($D$2:$D$7916,$B$2:$B$7916,"Piemonte"))</f>
        <v>0.2782134211565942</v>
      </c>
      <c r="I1322" s="1" t="str">
        <f>_xlfn.XLOOKUP(Comuni[[#This Row],[Regione]],Ripartizione_geografica[Regione],Ripartizione_geografica[Ripartizione geografica],,0)</f>
        <v>Nord-ovest</v>
      </c>
      <c r="J1322" s="1">
        <f>_xlfn.XLOOKUP(Comuni[[#This Row],[Regione]],Table_0[Regione],Table_0[Totale contagiati],,0)</f>
        <v>4308126</v>
      </c>
      <c r="K1322" s="1">
        <f>_xlfn.XLOOKUP(Comuni[[#This Row],[Regione]],Table_0[Regione],Table_0[Guariti],,0)</f>
        <v>4242764</v>
      </c>
      <c r="L1322" s="1">
        <f>_xlfn.XLOOKUP(Comuni[[#This Row],[Regione]],Table_0[Regione],Table_0[Deceduti],,0)</f>
        <v>47031</v>
      </c>
    </row>
    <row r="1323" spans="1:12" x14ac:dyDescent="0.25">
      <c r="A1323" s="1" t="s">
        <v>1338</v>
      </c>
      <c r="B1323" s="1" t="s">
        <v>1271</v>
      </c>
      <c r="C1323" s="1" t="s">
        <v>1272</v>
      </c>
      <c r="D1323">
        <v>6786</v>
      </c>
      <c r="E1323">
        <f>100*Comuni[[#This Row],[Popolazione2011]]/$D$7916</f>
        <v>1.184042230490588E-2</v>
      </c>
      <c r="F1323">
        <f>100*Comuni[[#This Row],[Popolazione2011]]/(SUMIFS($D$2:$D$7916,$B$2:$B$7916,"Lombardia"))</f>
        <v>6.9928837669570476E-2</v>
      </c>
      <c r="G1323" t="b">
        <f>IF(Comuni[[#This Row],[Popolazione2011]]&gt;300000,"MAGGIORE")</f>
        <v>0</v>
      </c>
      <c r="H1323">
        <f>100*Comuni[[#This Row],[Popolazione2011]]/(SUMIFS($D$2:$D$7916,$B$2:$B$7916,"Piemonte"))</f>
        <v>0.15550253487922316</v>
      </c>
      <c r="I1323" s="1" t="str">
        <f>_xlfn.XLOOKUP(Comuni[[#This Row],[Regione]],Ripartizione_geografica[Regione],Ripartizione_geografica[Ripartizione geografica],,0)</f>
        <v>Nord-ovest</v>
      </c>
      <c r="J1323" s="1">
        <f>_xlfn.XLOOKUP(Comuni[[#This Row],[Regione]],Table_0[Regione],Table_0[Totale contagiati],,0)</f>
        <v>4308126</v>
      </c>
      <c r="K1323" s="1">
        <f>_xlfn.XLOOKUP(Comuni[[#This Row],[Regione]],Table_0[Regione],Table_0[Guariti],,0)</f>
        <v>4242764</v>
      </c>
      <c r="L1323" s="1">
        <f>_xlfn.XLOOKUP(Comuni[[#This Row],[Regione]],Table_0[Regione],Table_0[Deceduti],,0)</f>
        <v>47031</v>
      </c>
    </row>
    <row r="1324" spans="1:12" x14ac:dyDescent="0.25">
      <c r="A1324" s="1" t="s">
        <v>1339</v>
      </c>
      <c r="B1324" s="1" t="s">
        <v>1271</v>
      </c>
      <c r="C1324" s="1" t="s">
        <v>1272</v>
      </c>
      <c r="D1324">
        <v>693</v>
      </c>
      <c r="E1324">
        <f>100*Comuni[[#This Row],[Popolazione2011]]/$D$7916</f>
        <v>1.2091677950633326E-3</v>
      </c>
      <c r="F1324">
        <f>100*Comuni[[#This Row],[Popolazione2011]]/(SUMIFS($D$2:$D$7916,$B$2:$B$7916,"Lombardia"))</f>
        <v>7.1412738734176742E-3</v>
      </c>
      <c r="G1324" t="b">
        <f>IF(Comuni[[#This Row],[Popolazione2011]]&gt;300000,"MAGGIORE")</f>
        <v>0</v>
      </c>
      <c r="H1324">
        <f>100*Comuni[[#This Row],[Popolazione2011]]/(SUMIFS($D$2:$D$7916,$B$2:$B$7916,"Piemonte"))</f>
        <v>1.588023234177743E-2</v>
      </c>
      <c r="I1324" s="1" t="str">
        <f>_xlfn.XLOOKUP(Comuni[[#This Row],[Regione]],Ripartizione_geografica[Regione],Ripartizione_geografica[Ripartizione geografica],,0)</f>
        <v>Nord-ovest</v>
      </c>
      <c r="J1324" s="1">
        <f>_xlfn.XLOOKUP(Comuni[[#This Row],[Regione]],Table_0[Regione],Table_0[Totale contagiati],,0)</f>
        <v>4308126</v>
      </c>
      <c r="K1324" s="1">
        <f>_xlfn.XLOOKUP(Comuni[[#This Row],[Regione]],Table_0[Regione],Table_0[Guariti],,0)</f>
        <v>4242764</v>
      </c>
      <c r="L1324" s="1">
        <f>_xlfn.XLOOKUP(Comuni[[#This Row],[Regione]],Table_0[Regione],Table_0[Deceduti],,0)</f>
        <v>47031</v>
      </c>
    </row>
    <row r="1325" spans="1:12" x14ac:dyDescent="0.25">
      <c r="A1325" s="1" t="s">
        <v>1340</v>
      </c>
      <c r="B1325" s="1" t="s">
        <v>1271</v>
      </c>
      <c r="C1325" s="1" t="s">
        <v>1272</v>
      </c>
      <c r="D1325">
        <v>50456</v>
      </c>
      <c r="E1325">
        <f>100*Comuni[[#This Row],[Popolazione2011]]/$D$7916</f>
        <v>8.8037186533500011E-2</v>
      </c>
      <c r="F1325">
        <f>100*Comuni[[#This Row],[Popolazione2011]]/(SUMIFS($D$2:$D$7916,$B$2:$B$7916,"Lombardia"))</f>
        <v>0.51994244524843025</v>
      </c>
      <c r="G1325" t="b">
        <f>IF(Comuni[[#This Row],[Popolazione2011]]&gt;300000,"MAGGIORE")</f>
        <v>0</v>
      </c>
      <c r="H1325">
        <f>100*Comuni[[#This Row],[Popolazione2011]]/(SUMIFS($D$2:$D$7916,$B$2:$B$7916,"Piemonte"))</f>
        <v>1.1562092395912296</v>
      </c>
      <c r="I1325" s="1" t="str">
        <f>_xlfn.XLOOKUP(Comuni[[#This Row],[Regione]],Ripartizione_geografica[Regione],Ripartizione_geografica[Ripartizione geografica],,0)</f>
        <v>Nord-ovest</v>
      </c>
      <c r="J1325" s="1">
        <f>_xlfn.XLOOKUP(Comuni[[#This Row],[Regione]],Table_0[Regione],Table_0[Totale contagiati],,0)</f>
        <v>4308126</v>
      </c>
      <c r="K1325" s="1">
        <f>_xlfn.XLOOKUP(Comuni[[#This Row],[Regione]],Table_0[Regione],Table_0[Guariti],,0)</f>
        <v>4242764</v>
      </c>
      <c r="L1325" s="1">
        <f>_xlfn.XLOOKUP(Comuni[[#This Row],[Regione]],Table_0[Regione],Table_0[Deceduti],,0)</f>
        <v>47031</v>
      </c>
    </row>
    <row r="1326" spans="1:12" x14ac:dyDescent="0.25">
      <c r="A1326" s="1" t="s">
        <v>1341</v>
      </c>
      <c r="B1326" s="1" t="s">
        <v>1271</v>
      </c>
      <c r="C1326" s="1" t="s">
        <v>1272</v>
      </c>
      <c r="D1326">
        <v>982</v>
      </c>
      <c r="E1326">
        <f>100*Comuni[[#This Row],[Popolazione2011]]/$D$7916</f>
        <v>1.7134239173913312E-3</v>
      </c>
      <c r="F1326">
        <f>100*Comuni[[#This Row],[Popolazione2011]]/(SUMIFS($D$2:$D$7916,$B$2:$B$7916,"Lombardia"))</f>
        <v>1.0119380871134424E-2</v>
      </c>
      <c r="G1326" t="b">
        <f>IF(Comuni[[#This Row],[Popolazione2011]]&gt;300000,"MAGGIORE")</f>
        <v>0</v>
      </c>
      <c r="H1326">
        <f>100*Comuni[[#This Row],[Popolazione2011]]/(SUMIFS($D$2:$D$7916,$B$2:$B$7916,"Piemonte"))</f>
        <v>2.2502724617064124E-2</v>
      </c>
      <c r="I1326" s="1" t="str">
        <f>_xlfn.XLOOKUP(Comuni[[#This Row],[Regione]],Ripartizione_geografica[Regione],Ripartizione_geografica[Ripartizione geografica],,0)</f>
        <v>Nord-ovest</v>
      </c>
      <c r="J1326" s="1">
        <f>_xlfn.XLOOKUP(Comuni[[#This Row],[Regione]],Table_0[Regione],Table_0[Totale contagiati],,0)</f>
        <v>4308126</v>
      </c>
      <c r="K1326" s="1">
        <f>_xlfn.XLOOKUP(Comuni[[#This Row],[Regione]],Table_0[Regione],Table_0[Guariti],,0)</f>
        <v>4242764</v>
      </c>
      <c r="L1326" s="1">
        <f>_xlfn.XLOOKUP(Comuni[[#This Row],[Regione]],Table_0[Regione],Table_0[Deceduti],,0)</f>
        <v>47031</v>
      </c>
    </row>
    <row r="1327" spans="1:12" x14ac:dyDescent="0.25">
      <c r="A1327" s="1" t="s">
        <v>1342</v>
      </c>
      <c r="B1327" s="1" t="s">
        <v>1271</v>
      </c>
      <c r="C1327" s="1" t="s">
        <v>1272</v>
      </c>
      <c r="D1327">
        <v>9209</v>
      </c>
      <c r="E1327">
        <f>100*Comuni[[#This Row],[Popolazione2011]]/$D$7916</f>
        <v>1.6068147510444775E-2</v>
      </c>
      <c r="F1327">
        <f>100*Comuni[[#This Row],[Popolazione2011]]/(SUMIFS($D$2:$D$7916,$B$2:$B$7916,"Lombardia"))</f>
        <v>9.4897534055271807E-2</v>
      </c>
      <c r="G1327" t="b">
        <f>IF(Comuni[[#This Row],[Popolazione2011]]&gt;300000,"MAGGIORE")</f>
        <v>0</v>
      </c>
      <c r="H1327">
        <f>100*Comuni[[#This Row],[Popolazione2011]]/(SUMIFS($D$2:$D$7916,$B$2:$B$7916,"Piemonte"))</f>
        <v>0.2110260600799832</v>
      </c>
      <c r="I1327" s="1" t="str">
        <f>_xlfn.XLOOKUP(Comuni[[#This Row],[Regione]],Ripartizione_geografica[Regione],Ripartizione_geografica[Ripartizione geografica],,0)</f>
        <v>Nord-ovest</v>
      </c>
      <c r="J1327" s="1">
        <f>_xlfn.XLOOKUP(Comuni[[#This Row],[Regione]],Table_0[Regione],Table_0[Totale contagiati],,0)</f>
        <v>4308126</v>
      </c>
      <c r="K1327" s="1">
        <f>_xlfn.XLOOKUP(Comuni[[#This Row],[Regione]],Table_0[Regione],Table_0[Guariti],,0)</f>
        <v>4242764</v>
      </c>
      <c r="L1327" s="1">
        <f>_xlfn.XLOOKUP(Comuni[[#This Row],[Regione]],Table_0[Regione],Table_0[Deceduti],,0)</f>
        <v>47031</v>
      </c>
    </row>
    <row r="1328" spans="1:12" x14ac:dyDescent="0.25">
      <c r="A1328" s="1" t="s">
        <v>1343</v>
      </c>
      <c r="B1328" s="1" t="s">
        <v>1271</v>
      </c>
      <c r="C1328" s="1" t="s">
        <v>1272</v>
      </c>
      <c r="D1328">
        <v>4644</v>
      </c>
      <c r="E1328">
        <f>100*Comuni[[#This Row],[Popolazione2011]]/$D$7916</f>
        <v>8.1029945747101255E-3</v>
      </c>
      <c r="F1328">
        <f>100*Comuni[[#This Row],[Popolazione2011]]/(SUMIFS($D$2:$D$7916,$B$2:$B$7916,"Lombardia"))</f>
        <v>4.7855809333552206E-2</v>
      </c>
      <c r="G1328" t="b">
        <f>IF(Comuni[[#This Row],[Popolazione2011]]&gt;300000,"MAGGIORE")</f>
        <v>0</v>
      </c>
      <c r="H1328">
        <f>100*Comuni[[#This Row],[Popolazione2011]]/(SUMIFS($D$2:$D$7916,$B$2:$B$7916,"Piemonte"))</f>
        <v>0.10641818036827473</v>
      </c>
      <c r="I1328" s="1" t="str">
        <f>_xlfn.XLOOKUP(Comuni[[#This Row],[Regione]],Ripartizione_geografica[Regione],Ripartizione_geografica[Ripartizione geografica],,0)</f>
        <v>Nord-ovest</v>
      </c>
      <c r="J1328" s="1">
        <f>_xlfn.XLOOKUP(Comuni[[#This Row],[Regione]],Table_0[Regione],Table_0[Totale contagiati],,0)</f>
        <v>4308126</v>
      </c>
      <c r="K1328" s="1">
        <f>_xlfn.XLOOKUP(Comuni[[#This Row],[Regione]],Table_0[Regione],Table_0[Guariti],,0)</f>
        <v>4242764</v>
      </c>
      <c r="L1328" s="1">
        <f>_xlfn.XLOOKUP(Comuni[[#This Row],[Regione]],Table_0[Regione],Table_0[Deceduti],,0)</f>
        <v>47031</v>
      </c>
    </row>
    <row r="1329" spans="1:12" x14ac:dyDescent="0.25">
      <c r="A1329" s="1" t="s">
        <v>1344</v>
      </c>
      <c r="B1329" s="1" t="s">
        <v>1271</v>
      </c>
      <c r="C1329" s="1" t="s">
        <v>1272</v>
      </c>
      <c r="D1329">
        <v>2883</v>
      </c>
      <c r="E1329">
        <f>100*Comuni[[#This Row],[Popolazione2011]]/$D$7916</f>
        <v>5.0303474071682367E-3</v>
      </c>
      <c r="F1329">
        <f>100*Comuni[[#This Row],[Popolazione2011]]/(SUMIFS($D$2:$D$7916,$B$2:$B$7916,"Lombardia"))</f>
        <v>2.9708935897638032E-2</v>
      </c>
      <c r="G1329" t="b">
        <f>IF(Comuni[[#This Row],[Popolazione2011]]&gt;300000,"MAGGIORE")</f>
        <v>0</v>
      </c>
      <c r="H1329">
        <f>100*Comuni[[#This Row],[Popolazione2011]]/(SUMIFS($D$2:$D$7916,$B$2:$B$7916,"Piemonte"))</f>
        <v>6.606451636557624E-2</v>
      </c>
      <c r="I1329" s="1" t="str">
        <f>_xlfn.XLOOKUP(Comuni[[#This Row],[Regione]],Ripartizione_geografica[Regione],Ripartizione_geografica[Ripartizione geografica],,0)</f>
        <v>Nord-ovest</v>
      </c>
      <c r="J1329" s="1">
        <f>_xlfn.XLOOKUP(Comuni[[#This Row],[Regione]],Table_0[Regione],Table_0[Totale contagiati],,0)</f>
        <v>4308126</v>
      </c>
      <c r="K1329" s="1">
        <f>_xlfn.XLOOKUP(Comuni[[#This Row],[Regione]],Table_0[Regione],Table_0[Guariti],,0)</f>
        <v>4242764</v>
      </c>
      <c r="L1329" s="1">
        <f>_xlfn.XLOOKUP(Comuni[[#This Row],[Regione]],Table_0[Regione],Table_0[Deceduti],,0)</f>
        <v>47031</v>
      </c>
    </row>
    <row r="1330" spans="1:12" x14ac:dyDescent="0.25">
      <c r="A1330" s="1" t="s">
        <v>1345</v>
      </c>
      <c r="B1330" s="1" t="s">
        <v>1271</v>
      </c>
      <c r="C1330" s="1" t="s">
        <v>1272</v>
      </c>
      <c r="D1330">
        <v>10411</v>
      </c>
      <c r="E1330">
        <f>100*Comuni[[#This Row],[Popolazione2011]]/$D$7916</f>
        <v>1.8165434219919705E-2</v>
      </c>
      <c r="F1330">
        <f>100*Comuni[[#This Row],[Popolazione2011]]/(SUMIFS($D$2:$D$7916,$B$2:$B$7916,"Lombardia"))</f>
        <v>0.10728398599733248</v>
      </c>
      <c r="G1330" t="b">
        <f>IF(Comuni[[#This Row],[Popolazione2011]]&gt;300000,"MAGGIORE")</f>
        <v>0</v>
      </c>
      <c r="H1330">
        <f>100*Comuni[[#This Row],[Popolazione2011]]/(SUMIFS($D$2:$D$7916,$B$2:$B$7916,"Piemonte"))</f>
        <v>0.23857012829761159</v>
      </c>
      <c r="I1330" s="1" t="str">
        <f>_xlfn.XLOOKUP(Comuni[[#This Row],[Regione]],Ripartizione_geografica[Regione],Ripartizione_geografica[Ripartizione geografica],,0)</f>
        <v>Nord-ovest</v>
      </c>
      <c r="J1330" s="1">
        <f>_xlfn.XLOOKUP(Comuni[[#This Row],[Regione]],Table_0[Regione],Table_0[Totale contagiati],,0)</f>
        <v>4308126</v>
      </c>
      <c r="K1330" s="1">
        <f>_xlfn.XLOOKUP(Comuni[[#This Row],[Regione]],Table_0[Regione],Table_0[Guariti],,0)</f>
        <v>4242764</v>
      </c>
      <c r="L1330" s="1">
        <f>_xlfn.XLOOKUP(Comuni[[#This Row],[Regione]],Table_0[Regione],Table_0[Deceduti],,0)</f>
        <v>47031</v>
      </c>
    </row>
    <row r="1331" spans="1:12" x14ac:dyDescent="0.25">
      <c r="A1331" s="1" t="s">
        <v>1346</v>
      </c>
      <c r="B1331" s="1" t="s">
        <v>1271</v>
      </c>
      <c r="C1331" s="1" t="s">
        <v>1272</v>
      </c>
      <c r="D1331">
        <v>3724</v>
      </c>
      <c r="E1331">
        <f>100*Comuni[[#This Row],[Popolazione2011]]/$D$7916</f>
        <v>6.4977501714514434E-3</v>
      </c>
      <c r="F1331">
        <f>100*Comuni[[#This Row],[Popolazione2011]]/(SUMIFS($D$2:$D$7916,$B$2:$B$7916,"Lombardia"))</f>
        <v>3.8375330309678816E-2</v>
      </c>
      <c r="G1331" t="b">
        <f>IF(Comuni[[#This Row],[Popolazione2011]]&gt;300000,"MAGGIORE")</f>
        <v>0</v>
      </c>
      <c r="H1331">
        <f>100*Comuni[[#This Row],[Popolazione2011]]/(SUMIFS($D$2:$D$7916,$B$2:$B$7916,"Piemonte"))</f>
        <v>8.5336198038642355E-2</v>
      </c>
      <c r="I1331" s="1" t="str">
        <f>_xlfn.XLOOKUP(Comuni[[#This Row],[Regione]],Ripartizione_geografica[Regione],Ripartizione_geografica[Ripartizione geografica],,0)</f>
        <v>Nord-ovest</v>
      </c>
      <c r="J1331" s="1">
        <f>_xlfn.XLOOKUP(Comuni[[#This Row],[Regione]],Table_0[Regione],Table_0[Totale contagiati],,0)</f>
        <v>4308126</v>
      </c>
      <c r="K1331" s="1">
        <f>_xlfn.XLOOKUP(Comuni[[#This Row],[Regione]],Table_0[Regione],Table_0[Guariti],,0)</f>
        <v>4242764</v>
      </c>
      <c r="L1331" s="1">
        <f>_xlfn.XLOOKUP(Comuni[[#This Row],[Regione]],Table_0[Regione],Table_0[Deceduti],,0)</f>
        <v>47031</v>
      </c>
    </row>
    <row r="1332" spans="1:12" x14ac:dyDescent="0.25">
      <c r="A1332" s="1" t="s">
        <v>1347</v>
      </c>
      <c r="B1332" s="1" t="s">
        <v>1271</v>
      </c>
      <c r="C1332" s="1" t="s">
        <v>1272</v>
      </c>
      <c r="D1332">
        <v>2653</v>
      </c>
      <c r="E1332">
        <f>100*Comuni[[#This Row],[Popolazione2011]]/$D$7916</f>
        <v>4.6290363063535662E-3</v>
      </c>
      <c r="F1332">
        <f>100*Comuni[[#This Row],[Popolazione2011]]/(SUMIFS($D$2:$D$7916,$B$2:$B$7916,"Lombardia"))</f>
        <v>2.7338816141669685E-2</v>
      </c>
      <c r="G1332" t="b">
        <f>IF(Comuni[[#This Row],[Popolazione2011]]&gt;300000,"MAGGIORE")</f>
        <v>0</v>
      </c>
      <c r="H1332">
        <f>100*Comuni[[#This Row],[Popolazione2011]]/(SUMIFS($D$2:$D$7916,$B$2:$B$7916,"Piemonte"))</f>
        <v>6.0794020783168146E-2</v>
      </c>
      <c r="I1332" s="1" t="str">
        <f>_xlfn.XLOOKUP(Comuni[[#This Row],[Regione]],Ripartizione_geografica[Regione],Ripartizione_geografica[Ripartizione geografica],,0)</f>
        <v>Nord-ovest</v>
      </c>
      <c r="J1332" s="1">
        <f>_xlfn.XLOOKUP(Comuni[[#This Row],[Regione]],Table_0[Regione],Table_0[Totale contagiati],,0)</f>
        <v>4308126</v>
      </c>
      <c r="K1332" s="1">
        <f>_xlfn.XLOOKUP(Comuni[[#This Row],[Regione]],Table_0[Regione],Table_0[Guariti],,0)</f>
        <v>4242764</v>
      </c>
      <c r="L1332" s="1">
        <f>_xlfn.XLOOKUP(Comuni[[#This Row],[Regione]],Table_0[Regione],Table_0[Deceduti],,0)</f>
        <v>47031</v>
      </c>
    </row>
    <row r="1333" spans="1:12" x14ac:dyDescent="0.25">
      <c r="A1333" s="1" t="s">
        <v>1348</v>
      </c>
      <c r="B1333" s="1" t="s">
        <v>1271</v>
      </c>
      <c r="C1333" s="1" t="s">
        <v>1272</v>
      </c>
      <c r="D1333">
        <v>5081</v>
      </c>
      <c r="E1333">
        <f>100*Comuni[[#This Row],[Popolazione2011]]/$D$7916</f>
        <v>8.8654856662579978E-3</v>
      </c>
      <c r="F1333">
        <f>100*Comuni[[#This Row],[Popolazione2011]]/(SUMIFS($D$2:$D$7916,$B$2:$B$7916,"Lombardia"))</f>
        <v>5.2359036869892073E-2</v>
      </c>
      <c r="G1333" t="b">
        <f>IF(Comuni[[#This Row],[Popolazione2011]]&gt;300000,"MAGGIORE")</f>
        <v>0</v>
      </c>
      <c r="H1333">
        <f>100*Comuni[[#This Row],[Popolazione2011]]/(SUMIFS($D$2:$D$7916,$B$2:$B$7916,"Piemonte"))</f>
        <v>0.11643212197485012</v>
      </c>
      <c r="I1333" s="1" t="str">
        <f>_xlfn.XLOOKUP(Comuni[[#This Row],[Regione]],Ripartizione_geografica[Regione],Ripartizione_geografica[Ripartizione geografica],,0)</f>
        <v>Nord-ovest</v>
      </c>
      <c r="J1333" s="1">
        <f>_xlfn.XLOOKUP(Comuni[[#This Row],[Regione]],Table_0[Regione],Table_0[Totale contagiati],,0)</f>
        <v>4308126</v>
      </c>
      <c r="K1333" s="1">
        <f>_xlfn.XLOOKUP(Comuni[[#This Row],[Regione]],Table_0[Regione],Table_0[Guariti],,0)</f>
        <v>4242764</v>
      </c>
      <c r="L1333" s="1">
        <f>_xlfn.XLOOKUP(Comuni[[#This Row],[Regione]],Table_0[Regione],Table_0[Deceduti],,0)</f>
        <v>47031</v>
      </c>
    </row>
    <row r="1334" spans="1:12" x14ac:dyDescent="0.25">
      <c r="A1334" s="1" t="s">
        <v>1349</v>
      </c>
      <c r="B1334" s="1" t="s">
        <v>1271</v>
      </c>
      <c r="C1334" s="1" t="s">
        <v>1272</v>
      </c>
      <c r="D1334">
        <v>8398</v>
      </c>
      <c r="E1334">
        <f>100*Comuni[[#This Row],[Popolazione2011]]/$D$7916</f>
        <v>1.4653089672354786E-2</v>
      </c>
      <c r="F1334">
        <f>100*Comuni[[#This Row],[Popolazione2011]]/(SUMIFS($D$2:$D$7916,$B$2:$B$7916,"Lombardia"))</f>
        <v>8.6540285698357339E-2</v>
      </c>
      <c r="G1334" t="b">
        <f>IF(Comuni[[#This Row],[Popolazione2011]]&gt;300000,"MAGGIORE")</f>
        <v>0</v>
      </c>
      <c r="H1334">
        <f>100*Comuni[[#This Row],[Popolazione2011]]/(SUMIFS($D$2:$D$7916,$B$2:$B$7916,"Piemonte"))</f>
        <v>0.19244183435244858</v>
      </c>
      <c r="I1334" s="1" t="str">
        <f>_xlfn.XLOOKUP(Comuni[[#This Row],[Regione]],Ripartizione_geografica[Regione],Ripartizione_geografica[Ripartizione geografica],,0)</f>
        <v>Nord-ovest</v>
      </c>
      <c r="J1334" s="1">
        <f>_xlfn.XLOOKUP(Comuni[[#This Row],[Regione]],Table_0[Regione],Table_0[Totale contagiati],,0)</f>
        <v>4308126</v>
      </c>
      <c r="K1334" s="1">
        <f>_xlfn.XLOOKUP(Comuni[[#This Row],[Regione]],Table_0[Regione],Table_0[Guariti],,0)</f>
        <v>4242764</v>
      </c>
      <c r="L1334" s="1">
        <f>_xlfn.XLOOKUP(Comuni[[#This Row],[Regione]],Table_0[Regione],Table_0[Deceduti],,0)</f>
        <v>47031</v>
      </c>
    </row>
    <row r="1335" spans="1:12" x14ac:dyDescent="0.25">
      <c r="A1335" s="1" t="s">
        <v>1350</v>
      </c>
      <c r="B1335" s="1" t="s">
        <v>1271</v>
      </c>
      <c r="C1335" s="1" t="s">
        <v>1272</v>
      </c>
      <c r="D1335">
        <v>2227</v>
      </c>
      <c r="E1335">
        <f>100*Comuni[[#This Row],[Popolazione2011]]/$D$7916</f>
        <v>3.8857383544098727E-3</v>
      </c>
      <c r="F1335">
        <f>100*Comuni[[#This Row],[Popolazione2011]]/(SUMIFS($D$2:$D$7916,$B$2:$B$7916,"Lombardia"))</f>
        <v>2.2948942158876134E-2</v>
      </c>
      <c r="G1335" t="b">
        <f>IF(Comuni[[#This Row],[Popolazione2011]]&gt;300000,"MAGGIORE")</f>
        <v>0</v>
      </c>
      <c r="H1335">
        <f>100*Comuni[[#This Row],[Popolazione2011]]/(SUMIFS($D$2:$D$7916,$B$2:$B$7916,"Piemonte"))</f>
        <v>5.1032146356620983E-2</v>
      </c>
      <c r="I1335" s="1" t="str">
        <f>_xlfn.XLOOKUP(Comuni[[#This Row],[Regione]],Ripartizione_geografica[Regione],Ripartizione_geografica[Ripartizione geografica],,0)</f>
        <v>Nord-ovest</v>
      </c>
      <c r="J1335" s="1">
        <f>_xlfn.XLOOKUP(Comuni[[#This Row],[Regione]],Table_0[Regione],Table_0[Totale contagiati],,0)</f>
        <v>4308126</v>
      </c>
      <c r="K1335" s="1">
        <f>_xlfn.XLOOKUP(Comuni[[#This Row],[Regione]],Table_0[Regione],Table_0[Guariti],,0)</f>
        <v>4242764</v>
      </c>
      <c r="L1335" s="1">
        <f>_xlfn.XLOOKUP(Comuni[[#This Row],[Regione]],Table_0[Regione],Table_0[Deceduti],,0)</f>
        <v>47031</v>
      </c>
    </row>
    <row r="1336" spans="1:12" x14ac:dyDescent="0.25">
      <c r="A1336" s="1" t="s">
        <v>1351</v>
      </c>
      <c r="B1336" s="1" t="s">
        <v>1271</v>
      </c>
      <c r="C1336" s="1" t="s">
        <v>1272</v>
      </c>
      <c r="D1336">
        <v>1271</v>
      </c>
      <c r="E1336">
        <f>100*Comuni[[#This Row],[Popolazione2011]]/$D$7916</f>
        <v>2.2176800397193299E-3</v>
      </c>
      <c r="F1336">
        <f>100*Comuni[[#This Row],[Popolazione2011]]/(SUMIFS($D$2:$D$7916,$B$2:$B$7916,"Lombardia"))</f>
        <v>1.3097487868851175E-2</v>
      </c>
      <c r="G1336" t="b">
        <f>IF(Comuni[[#This Row],[Popolazione2011]]&gt;300000,"MAGGIORE")</f>
        <v>0</v>
      </c>
      <c r="H1336">
        <f>100*Comuni[[#This Row],[Popolazione2011]]/(SUMIFS($D$2:$D$7916,$B$2:$B$7916,"Piemonte"))</f>
        <v>2.9125216892350814E-2</v>
      </c>
      <c r="I1336" s="1" t="str">
        <f>_xlfn.XLOOKUP(Comuni[[#This Row],[Regione]],Ripartizione_geografica[Regione],Ripartizione_geografica[Ripartizione geografica],,0)</f>
        <v>Nord-ovest</v>
      </c>
      <c r="J1336" s="1">
        <f>_xlfn.XLOOKUP(Comuni[[#This Row],[Regione]],Table_0[Regione],Table_0[Totale contagiati],,0)</f>
        <v>4308126</v>
      </c>
      <c r="K1336" s="1">
        <f>_xlfn.XLOOKUP(Comuni[[#This Row],[Regione]],Table_0[Regione],Table_0[Guariti],,0)</f>
        <v>4242764</v>
      </c>
      <c r="L1336" s="1">
        <f>_xlfn.XLOOKUP(Comuni[[#This Row],[Regione]],Table_0[Regione],Table_0[Deceduti],,0)</f>
        <v>47031</v>
      </c>
    </row>
    <row r="1337" spans="1:12" x14ac:dyDescent="0.25">
      <c r="A1337" s="1" t="s">
        <v>1352</v>
      </c>
      <c r="B1337" s="1" t="s">
        <v>1271</v>
      </c>
      <c r="C1337" s="1" t="s">
        <v>1272</v>
      </c>
      <c r="D1337">
        <v>1073</v>
      </c>
      <c r="E1337">
        <f>100*Comuni[[#This Row],[Popolazione2011]]/$D$7916</f>
        <v>1.872203526844092E-3</v>
      </c>
      <c r="F1337">
        <f>100*Comuni[[#This Row],[Popolazione2011]]/(SUMIFS($D$2:$D$7916,$B$2:$B$7916,"Lombardia"))</f>
        <v>1.1057123905017554E-2</v>
      </c>
      <c r="G1337" t="b">
        <f>IF(Comuni[[#This Row],[Popolazione2011]]&gt;300000,"MAGGIORE")</f>
        <v>0</v>
      </c>
      <c r="H1337">
        <f>100*Comuni[[#This Row],[Popolazione2011]]/(SUMIFS($D$2:$D$7916,$B$2:$B$7916,"Piemonte"))</f>
        <v>2.4588007651842977E-2</v>
      </c>
      <c r="I1337" s="1" t="str">
        <f>_xlfn.XLOOKUP(Comuni[[#This Row],[Regione]],Ripartizione_geografica[Regione],Ripartizione_geografica[Ripartizione geografica],,0)</f>
        <v>Nord-ovest</v>
      </c>
      <c r="J1337" s="1">
        <f>_xlfn.XLOOKUP(Comuni[[#This Row],[Regione]],Table_0[Regione],Table_0[Totale contagiati],,0)</f>
        <v>4308126</v>
      </c>
      <c r="K1337" s="1">
        <f>_xlfn.XLOOKUP(Comuni[[#This Row],[Regione]],Table_0[Regione],Table_0[Guariti],,0)</f>
        <v>4242764</v>
      </c>
      <c r="L1337" s="1">
        <f>_xlfn.XLOOKUP(Comuni[[#This Row],[Regione]],Table_0[Regione],Table_0[Deceduti],,0)</f>
        <v>47031</v>
      </c>
    </row>
    <row r="1338" spans="1:12" x14ac:dyDescent="0.25">
      <c r="A1338" s="1" t="s">
        <v>1353</v>
      </c>
      <c r="B1338" s="1" t="s">
        <v>1271</v>
      </c>
      <c r="C1338" s="1" t="s">
        <v>1272</v>
      </c>
      <c r="D1338">
        <v>10336</v>
      </c>
      <c r="E1338">
        <f>100*Comuni[[#This Row],[Popolazione2011]]/$D$7916</f>
        <v>1.803457190443666E-2</v>
      </c>
      <c r="F1338">
        <f>100*Comuni[[#This Row],[Popolazione2011]]/(SUMIFS($D$2:$D$7916,$B$2:$B$7916,"Lombardia"))</f>
        <v>0.10651112085951672</v>
      </c>
      <c r="G1338" t="b">
        <f>IF(Comuni[[#This Row],[Popolazione2011]]&gt;300000,"MAGGIORE")</f>
        <v>0</v>
      </c>
      <c r="H1338">
        <f>100*Comuni[[#This Row],[Popolazione2011]]/(SUMIFS($D$2:$D$7916,$B$2:$B$7916,"Piemonte"))</f>
        <v>0.23685148843378287</v>
      </c>
      <c r="I1338" s="1" t="str">
        <f>_xlfn.XLOOKUP(Comuni[[#This Row],[Regione]],Ripartizione_geografica[Regione],Ripartizione_geografica[Ripartizione geografica],,0)</f>
        <v>Nord-ovest</v>
      </c>
      <c r="J1338" s="1">
        <f>_xlfn.XLOOKUP(Comuni[[#This Row],[Regione]],Table_0[Regione],Table_0[Totale contagiati],,0)</f>
        <v>4308126</v>
      </c>
      <c r="K1338" s="1">
        <f>_xlfn.XLOOKUP(Comuni[[#This Row],[Regione]],Table_0[Regione],Table_0[Guariti],,0)</f>
        <v>4242764</v>
      </c>
      <c r="L1338" s="1">
        <f>_xlfn.XLOOKUP(Comuni[[#This Row],[Regione]],Table_0[Regione],Table_0[Deceduti],,0)</f>
        <v>47031</v>
      </c>
    </row>
    <row r="1339" spans="1:12" x14ac:dyDescent="0.25">
      <c r="A1339" s="1" t="s">
        <v>1354</v>
      </c>
      <c r="B1339" s="1" t="s">
        <v>1271</v>
      </c>
      <c r="C1339" s="1" t="s">
        <v>1272</v>
      </c>
      <c r="D1339">
        <v>5178</v>
      </c>
      <c r="E1339">
        <f>100*Comuni[[#This Row],[Popolazione2011]]/$D$7916</f>
        <v>9.0347342609494018E-3</v>
      </c>
      <c r="F1339">
        <f>100*Comuni[[#This Row],[Popolazione2011]]/(SUMIFS($D$2:$D$7916,$B$2:$B$7916,"Lombardia"))</f>
        <v>5.3358609114800462E-2</v>
      </c>
      <c r="G1339" t="b">
        <f>IF(Comuni[[#This Row],[Popolazione2011]]&gt;300000,"MAGGIORE")</f>
        <v>0</v>
      </c>
      <c r="H1339">
        <f>100*Comuni[[#This Row],[Popolazione2011]]/(SUMIFS($D$2:$D$7916,$B$2:$B$7916,"Piemonte"))</f>
        <v>0.11865489619873526</v>
      </c>
      <c r="I1339" s="1" t="str">
        <f>_xlfn.XLOOKUP(Comuni[[#This Row],[Regione]],Ripartizione_geografica[Regione],Ripartizione_geografica[Ripartizione geografica],,0)</f>
        <v>Nord-ovest</v>
      </c>
      <c r="J1339" s="1">
        <f>_xlfn.XLOOKUP(Comuni[[#This Row],[Regione]],Table_0[Regione],Table_0[Totale contagiati],,0)</f>
        <v>4308126</v>
      </c>
      <c r="K1339" s="1">
        <f>_xlfn.XLOOKUP(Comuni[[#This Row],[Regione]],Table_0[Regione],Table_0[Guariti],,0)</f>
        <v>4242764</v>
      </c>
      <c r="L1339" s="1">
        <f>_xlfn.XLOOKUP(Comuni[[#This Row],[Regione]],Table_0[Regione],Table_0[Deceduti],,0)</f>
        <v>47031</v>
      </c>
    </row>
    <row r="1340" spans="1:12" x14ac:dyDescent="0.25">
      <c r="A1340" s="1" t="s">
        <v>1355</v>
      </c>
      <c r="B1340" s="1" t="s">
        <v>1271</v>
      </c>
      <c r="C1340" s="1" t="s">
        <v>1272</v>
      </c>
      <c r="D1340">
        <v>5084</v>
      </c>
      <c r="E1340">
        <f>100*Comuni[[#This Row],[Popolazione2011]]/$D$7916</f>
        <v>8.8707201588773196E-3</v>
      </c>
      <c r="F1340">
        <f>100*Comuni[[#This Row],[Popolazione2011]]/(SUMIFS($D$2:$D$7916,$B$2:$B$7916,"Lombardia"))</f>
        <v>5.2389951475404699E-2</v>
      </c>
      <c r="G1340" t="b">
        <f>IF(Comuni[[#This Row],[Popolazione2011]]&gt;300000,"MAGGIORE")</f>
        <v>0</v>
      </c>
      <c r="H1340">
        <f>100*Comuni[[#This Row],[Popolazione2011]]/(SUMIFS($D$2:$D$7916,$B$2:$B$7916,"Piemonte"))</f>
        <v>0.11650086756940325</v>
      </c>
      <c r="I1340" s="1" t="str">
        <f>_xlfn.XLOOKUP(Comuni[[#This Row],[Regione]],Ripartizione_geografica[Regione],Ripartizione_geografica[Ripartizione geografica],,0)</f>
        <v>Nord-ovest</v>
      </c>
      <c r="J1340" s="1">
        <f>_xlfn.XLOOKUP(Comuni[[#This Row],[Regione]],Table_0[Regione],Table_0[Totale contagiati],,0)</f>
        <v>4308126</v>
      </c>
      <c r="K1340" s="1">
        <f>_xlfn.XLOOKUP(Comuni[[#This Row],[Regione]],Table_0[Regione],Table_0[Guariti],,0)</f>
        <v>4242764</v>
      </c>
      <c r="L1340" s="1">
        <f>_xlfn.XLOOKUP(Comuni[[#This Row],[Regione]],Table_0[Regione],Table_0[Deceduti],,0)</f>
        <v>47031</v>
      </c>
    </row>
    <row r="1341" spans="1:12" x14ac:dyDescent="0.25">
      <c r="A1341" s="1" t="s">
        <v>1356</v>
      </c>
      <c r="B1341" s="1" t="s">
        <v>1271</v>
      </c>
      <c r="C1341" s="1" t="s">
        <v>1272</v>
      </c>
      <c r="D1341">
        <v>5414</v>
      </c>
      <c r="E1341">
        <f>100*Comuni[[#This Row],[Popolazione2011]]/$D$7916</f>
        <v>9.4465143470027161E-3</v>
      </c>
      <c r="F1341">
        <f>100*Comuni[[#This Row],[Popolazione2011]]/(SUMIFS($D$2:$D$7916,$B$2:$B$7916,"Lombardia"))</f>
        <v>5.5790558081794069E-2</v>
      </c>
      <c r="G1341" t="b">
        <f>IF(Comuni[[#This Row],[Popolazione2011]]&gt;300000,"MAGGIORE")</f>
        <v>0</v>
      </c>
      <c r="H1341">
        <f>100*Comuni[[#This Row],[Popolazione2011]]/(SUMIFS($D$2:$D$7916,$B$2:$B$7916,"Piemonte"))</f>
        <v>0.12406288297024966</v>
      </c>
      <c r="I1341" s="1" t="str">
        <f>_xlfn.XLOOKUP(Comuni[[#This Row],[Regione]],Ripartizione_geografica[Regione],Ripartizione_geografica[Ripartizione geografica],,0)</f>
        <v>Nord-ovest</v>
      </c>
      <c r="J1341" s="1">
        <f>_xlfn.XLOOKUP(Comuni[[#This Row],[Regione]],Table_0[Regione],Table_0[Totale contagiati],,0)</f>
        <v>4308126</v>
      </c>
      <c r="K1341" s="1">
        <f>_xlfn.XLOOKUP(Comuni[[#This Row],[Regione]],Table_0[Regione],Table_0[Guariti],,0)</f>
        <v>4242764</v>
      </c>
      <c r="L1341" s="1">
        <f>_xlfn.XLOOKUP(Comuni[[#This Row],[Regione]],Table_0[Regione],Table_0[Deceduti],,0)</f>
        <v>47031</v>
      </c>
    </row>
    <row r="1342" spans="1:12" x14ac:dyDescent="0.25">
      <c r="A1342" s="1" t="s">
        <v>1357</v>
      </c>
      <c r="B1342" s="1" t="s">
        <v>1271</v>
      </c>
      <c r="C1342" s="1" t="s">
        <v>1272</v>
      </c>
      <c r="D1342">
        <v>8905</v>
      </c>
      <c r="E1342">
        <f>100*Comuni[[#This Row],[Popolazione2011]]/$D$7916</f>
        <v>1.5537718925020169E-2</v>
      </c>
      <c r="F1342">
        <f>100*Comuni[[#This Row],[Popolazione2011]]/(SUMIFS($D$2:$D$7916,$B$2:$B$7916,"Lombardia"))</f>
        <v>9.1764854029991905E-2</v>
      </c>
      <c r="G1342" t="b">
        <f>IF(Comuni[[#This Row],[Popolazione2011]]&gt;300000,"MAGGIORE")</f>
        <v>0</v>
      </c>
      <c r="H1342">
        <f>100*Comuni[[#This Row],[Popolazione2011]]/(SUMIFS($D$2:$D$7916,$B$2:$B$7916,"Piemonte"))</f>
        <v>0.20405983983193077</v>
      </c>
      <c r="I1342" s="1" t="str">
        <f>_xlfn.XLOOKUP(Comuni[[#This Row],[Regione]],Ripartizione_geografica[Regione],Ripartizione_geografica[Ripartizione geografica],,0)</f>
        <v>Nord-ovest</v>
      </c>
      <c r="J1342" s="1">
        <f>_xlfn.XLOOKUP(Comuni[[#This Row],[Regione]],Table_0[Regione],Table_0[Totale contagiati],,0)</f>
        <v>4308126</v>
      </c>
      <c r="K1342" s="1">
        <f>_xlfn.XLOOKUP(Comuni[[#This Row],[Regione]],Table_0[Regione],Table_0[Guariti],,0)</f>
        <v>4242764</v>
      </c>
      <c r="L1342" s="1">
        <f>_xlfn.XLOOKUP(Comuni[[#This Row],[Regione]],Table_0[Regione],Table_0[Deceduti],,0)</f>
        <v>47031</v>
      </c>
    </row>
    <row r="1343" spans="1:12" x14ac:dyDescent="0.25">
      <c r="A1343" s="1" t="s">
        <v>1358</v>
      </c>
      <c r="B1343" s="1" t="s">
        <v>1271</v>
      </c>
      <c r="C1343" s="1" t="s">
        <v>1272</v>
      </c>
      <c r="D1343">
        <v>3571</v>
      </c>
      <c r="E1343">
        <f>100*Comuni[[#This Row],[Popolazione2011]]/$D$7916</f>
        <v>6.2307910478660326E-3</v>
      </c>
      <c r="F1343">
        <f>100*Comuni[[#This Row],[Popolazione2011]]/(SUMIFS($D$2:$D$7916,$B$2:$B$7916,"Lombardia"))</f>
        <v>3.6798685428534657E-2</v>
      </c>
      <c r="G1343" t="b">
        <f>IF(Comuni[[#This Row],[Popolazione2011]]&gt;300000,"MAGGIORE")</f>
        <v>0</v>
      </c>
      <c r="H1343">
        <f>100*Comuni[[#This Row],[Popolazione2011]]/(SUMIFS($D$2:$D$7916,$B$2:$B$7916,"Piemonte"))</f>
        <v>8.1830172716431754E-2</v>
      </c>
      <c r="I1343" s="1" t="str">
        <f>_xlfn.XLOOKUP(Comuni[[#This Row],[Regione]],Ripartizione_geografica[Regione],Ripartizione_geografica[Ripartizione geografica],,0)</f>
        <v>Nord-ovest</v>
      </c>
      <c r="J1343" s="1">
        <f>_xlfn.XLOOKUP(Comuni[[#This Row],[Regione]],Table_0[Regione],Table_0[Totale contagiati],,0)</f>
        <v>4308126</v>
      </c>
      <c r="K1343" s="1">
        <f>_xlfn.XLOOKUP(Comuni[[#This Row],[Regione]],Table_0[Regione],Table_0[Guariti],,0)</f>
        <v>4242764</v>
      </c>
      <c r="L1343" s="1">
        <f>_xlfn.XLOOKUP(Comuni[[#This Row],[Regione]],Table_0[Regione],Table_0[Deceduti],,0)</f>
        <v>47031</v>
      </c>
    </row>
    <row r="1344" spans="1:12" x14ac:dyDescent="0.25">
      <c r="A1344" s="1" t="s">
        <v>1359</v>
      </c>
      <c r="B1344" s="1" t="s">
        <v>1271</v>
      </c>
      <c r="C1344" s="1" t="s">
        <v>1272</v>
      </c>
      <c r="D1344">
        <v>4860</v>
      </c>
      <c r="E1344">
        <f>100*Comuni[[#This Row],[Popolazione2011]]/$D$7916</f>
        <v>8.4798780433012928E-3</v>
      </c>
      <c r="F1344">
        <f>100*Comuni[[#This Row],[Popolazione2011]]/(SUMIFS($D$2:$D$7916,$B$2:$B$7916,"Lombardia"))</f>
        <v>5.0081660930461611E-2</v>
      </c>
      <c r="G1344" t="b">
        <f>IF(Comuni[[#This Row],[Popolazione2011]]&gt;300000,"MAGGIORE")</f>
        <v>0</v>
      </c>
      <c r="H1344">
        <f>100*Comuni[[#This Row],[Popolazione2011]]/(SUMIFS($D$2:$D$7916,$B$2:$B$7916,"Piemonte"))</f>
        <v>0.11136786317610146</v>
      </c>
      <c r="I1344" s="1" t="str">
        <f>_xlfn.XLOOKUP(Comuni[[#This Row],[Regione]],Ripartizione_geografica[Regione],Ripartizione_geografica[Ripartizione geografica],,0)</f>
        <v>Nord-ovest</v>
      </c>
      <c r="J1344" s="1">
        <f>_xlfn.XLOOKUP(Comuni[[#This Row],[Regione]],Table_0[Regione],Table_0[Totale contagiati],,0)</f>
        <v>4308126</v>
      </c>
      <c r="K1344" s="1">
        <f>_xlfn.XLOOKUP(Comuni[[#This Row],[Regione]],Table_0[Regione],Table_0[Guariti],,0)</f>
        <v>4242764</v>
      </c>
      <c r="L1344" s="1">
        <f>_xlfn.XLOOKUP(Comuni[[#This Row],[Regione]],Table_0[Regione],Table_0[Deceduti],,0)</f>
        <v>47031</v>
      </c>
    </row>
    <row r="1345" spans="1:12" x14ac:dyDescent="0.25">
      <c r="A1345" s="1" t="s">
        <v>1360</v>
      </c>
      <c r="B1345" s="1" t="s">
        <v>1271</v>
      </c>
      <c r="C1345" s="1" t="s">
        <v>1272</v>
      </c>
      <c r="D1345">
        <v>11748</v>
      </c>
      <c r="E1345">
        <f>100*Comuni[[#This Row],[Popolazione2011]]/$D$7916</f>
        <v>2.0498273097264114E-2</v>
      </c>
      <c r="F1345">
        <f>100*Comuni[[#This Row],[Popolazione2011]]/(SUMIFS($D$2:$D$7916,$B$2:$B$7916,"Lombardia"))</f>
        <v>0.12106159518746153</v>
      </c>
      <c r="G1345" t="b">
        <f>IF(Comuni[[#This Row],[Popolazione2011]]&gt;300000,"MAGGIORE")</f>
        <v>0</v>
      </c>
      <c r="H1345">
        <f>100*Comuni[[#This Row],[Popolazione2011]]/(SUMIFS($D$2:$D$7916,$B$2:$B$7916,"Piemonte"))</f>
        <v>0.26920774827013166</v>
      </c>
      <c r="I1345" s="1" t="str">
        <f>_xlfn.XLOOKUP(Comuni[[#This Row],[Regione]],Ripartizione_geografica[Regione],Ripartizione_geografica[Ripartizione geografica],,0)</f>
        <v>Nord-ovest</v>
      </c>
      <c r="J1345" s="1">
        <f>_xlfn.XLOOKUP(Comuni[[#This Row],[Regione]],Table_0[Regione],Table_0[Totale contagiati],,0)</f>
        <v>4308126</v>
      </c>
      <c r="K1345" s="1">
        <f>_xlfn.XLOOKUP(Comuni[[#This Row],[Regione]],Table_0[Regione],Table_0[Guariti],,0)</f>
        <v>4242764</v>
      </c>
      <c r="L1345" s="1">
        <f>_xlfn.XLOOKUP(Comuni[[#This Row],[Regione]],Table_0[Regione],Table_0[Deceduti],,0)</f>
        <v>47031</v>
      </c>
    </row>
    <row r="1346" spans="1:12" x14ac:dyDescent="0.25">
      <c r="A1346" s="1" t="s">
        <v>1361</v>
      </c>
      <c r="B1346" s="1" t="s">
        <v>1271</v>
      </c>
      <c r="C1346" s="1" t="s">
        <v>1272</v>
      </c>
      <c r="D1346">
        <v>1237</v>
      </c>
      <c r="E1346">
        <f>100*Comuni[[#This Row],[Popolazione2011]]/$D$7916</f>
        <v>2.1583557900336833E-3</v>
      </c>
      <c r="F1346">
        <f>100*Comuni[[#This Row],[Popolazione2011]]/(SUMIFS($D$2:$D$7916,$B$2:$B$7916,"Lombardia"))</f>
        <v>1.2747122339708029E-2</v>
      </c>
      <c r="G1346" t="b">
        <f>IF(Comuni[[#This Row],[Popolazione2011]]&gt;300000,"MAGGIORE")</f>
        <v>0</v>
      </c>
      <c r="H1346">
        <f>100*Comuni[[#This Row],[Popolazione2011]]/(SUMIFS($D$2:$D$7916,$B$2:$B$7916,"Piemonte"))</f>
        <v>2.8346100154081792E-2</v>
      </c>
      <c r="I1346" s="1" t="str">
        <f>_xlfn.XLOOKUP(Comuni[[#This Row],[Regione]],Ripartizione_geografica[Regione],Ripartizione_geografica[Ripartizione geografica],,0)</f>
        <v>Nord-ovest</v>
      </c>
      <c r="J1346" s="1">
        <f>_xlfn.XLOOKUP(Comuni[[#This Row],[Regione]],Table_0[Regione],Table_0[Totale contagiati],,0)</f>
        <v>4308126</v>
      </c>
      <c r="K1346" s="1">
        <f>_xlfn.XLOOKUP(Comuni[[#This Row],[Regione]],Table_0[Regione],Table_0[Guariti],,0)</f>
        <v>4242764</v>
      </c>
      <c r="L1346" s="1">
        <f>_xlfn.XLOOKUP(Comuni[[#This Row],[Regione]],Table_0[Regione],Table_0[Deceduti],,0)</f>
        <v>47031</v>
      </c>
    </row>
    <row r="1347" spans="1:12" x14ac:dyDescent="0.25">
      <c r="A1347" s="1" t="s">
        <v>1362</v>
      </c>
      <c r="B1347" s="1" t="s">
        <v>1271</v>
      </c>
      <c r="C1347" s="1" t="s">
        <v>1272</v>
      </c>
      <c r="D1347">
        <v>14276</v>
      </c>
      <c r="E1347">
        <f>100*Comuni[[#This Row],[Popolazione2011]]/$D$7916</f>
        <v>2.4909205544479271E-2</v>
      </c>
      <c r="F1347">
        <f>100*Comuni[[#This Row],[Popolazione2011]]/(SUMIFS($D$2:$D$7916,$B$2:$B$7916,"Lombardia"))</f>
        <v>0.14711230276610493</v>
      </c>
      <c r="G1347" t="b">
        <f>IF(Comuni[[#This Row],[Popolazione2011]]&gt;300000,"MAGGIORE")</f>
        <v>0</v>
      </c>
      <c r="H1347">
        <f>100*Comuni[[#This Row],[Popolazione2011]]/(SUMIFS($D$2:$D$7916,$B$2:$B$7916,"Piemonte"))</f>
        <v>0.32713736928025194</v>
      </c>
      <c r="I1347" s="1" t="str">
        <f>_xlfn.XLOOKUP(Comuni[[#This Row],[Regione]],Ripartizione_geografica[Regione],Ripartizione_geografica[Ripartizione geografica],,0)</f>
        <v>Nord-ovest</v>
      </c>
      <c r="J1347" s="1">
        <f>_xlfn.XLOOKUP(Comuni[[#This Row],[Regione]],Table_0[Regione],Table_0[Totale contagiati],,0)</f>
        <v>4308126</v>
      </c>
      <c r="K1347" s="1">
        <f>_xlfn.XLOOKUP(Comuni[[#This Row],[Regione]],Table_0[Regione],Table_0[Guariti],,0)</f>
        <v>4242764</v>
      </c>
      <c r="L1347" s="1">
        <f>_xlfn.XLOOKUP(Comuni[[#This Row],[Regione]],Table_0[Regione],Table_0[Deceduti],,0)</f>
        <v>47031</v>
      </c>
    </row>
    <row r="1348" spans="1:12" x14ac:dyDescent="0.25">
      <c r="A1348" s="1" t="s">
        <v>1363</v>
      </c>
      <c r="B1348" s="1" t="s">
        <v>1271</v>
      </c>
      <c r="C1348" s="1" t="s">
        <v>1272</v>
      </c>
      <c r="D1348">
        <v>1309</v>
      </c>
      <c r="E1348">
        <f>100*Comuni[[#This Row],[Popolazione2011]]/$D$7916</f>
        <v>2.2839836128974059E-3</v>
      </c>
      <c r="F1348">
        <f>100*Comuni[[#This Row],[Popolazione2011]]/(SUMIFS($D$2:$D$7916,$B$2:$B$7916,"Lombardia"))</f>
        <v>1.3489072872011162E-2</v>
      </c>
      <c r="G1348" t="b">
        <f>IF(Comuni[[#This Row],[Popolazione2011]]&gt;300000,"MAGGIORE")</f>
        <v>0</v>
      </c>
      <c r="H1348">
        <f>100*Comuni[[#This Row],[Popolazione2011]]/(SUMIFS($D$2:$D$7916,$B$2:$B$7916,"Piemonte"))</f>
        <v>2.9995994423357372E-2</v>
      </c>
      <c r="I1348" s="1" t="str">
        <f>_xlfn.XLOOKUP(Comuni[[#This Row],[Regione]],Ripartizione_geografica[Regione],Ripartizione_geografica[Ripartizione geografica],,0)</f>
        <v>Nord-ovest</v>
      </c>
      <c r="J1348" s="1">
        <f>_xlfn.XLOOKUP(Comuni[[#This Row],[Regione]],Table_0[Regione],Table_0[Totale contagiati],,0)</f>
        <v>4308126</v>
      </c>
      <c r="K1348" s="1">
        <f>_xlfn.XLOOKUP(Comuni[[#This Row],[Regione]],Table_0[Regione],Table_0[Guariti],,0)</f>
        <v>4242764</v>
      </c>
      <c r="L1348" s="1">
        <f>_xlfn.XLOOKUP(Comuni[[#This Row],[Regione]],Table_0[Regione],Table_0[Deceduti],,0)</f>
        <v>47031</v>
      </c>
    </row>
    <row r="1349" spans="1:12" x14ac:dyDescent="0.25">
      <c r="A1349" s="1" t="s">
        <v>1364</v>
      </c>
      <c r="B1349" s="1" t="s">
        <v>1271</v>
      </c>
      <c r="C1349" s="1" t="s">
        <v>1272</v>
      </c>
      <c r="D1349">
        <v>1298</v>
      </c>
      <c r="E1349">
        <f>100*Comuni[[#This Row],[Popolazione2011]]/$D$7916</f>
        <v>2.2647904732932263E-3</v>
      </c>
      <c r="F1349">
        <f>100*Comuni[[#This Row],[Popolazione2011]]/(SUMIFS($D$2:$D$7916,$B$2:$B$7916,"Lombardia"))</f>
        <v>1.3375719318464851E-2</v>
      </c>
      <c r="G1349" t="b">
        <f>IF(Comuni[[#This Row],[Popolazione2011]]&gt;300000,"MAGGIORE")</f>
        <v>0</v>
      </c>
      <c r="H1349">
        <f>100*Comuni[[#This Row],[Popolazione2011]]/(SUMIFS($D$2:$D$7916,$B$2:$B$7916,"Piemonte"))</f>
        <v>2.9743927243329155E-2</v>
      </c>
      <c r="I1349" s="1" t="str">
        <f>_xlfn.XLOOKUP(Comuni[[#This Row],[Regione]],Ripartizione_geografica[Regione],Ripartizione_geografica[Ripartizione geografica],,0)</f>
        <v>Nord-ovest</v>
      </c>
      <c r="J1349" s="1">
        <f>_xlfn.XLOOKUP(Comuni[[#This Row],[Regione]],Table_0[Regione],Table_0[Totale contagiati],,0)</f>
        <v>4308126</v>
      </c>
      <c r="K1349" s="1">
        <f>_xlfn.XLOOKUP(Comuni[[#This Row],[Regione]],Table_0[Regione],Table_0[Guariti],,0)</f>
        <v>4242764</v>
      </c>
      <c r="L1349" s="1">
        <f>_xlfn.XLOOKUP(Comuni[[#This Row],[Regione]],Table_0[Regione],Table_0[Deceduti],,0)</f>
        <v>47031</v>
      </c>
    </row>
    <row r="1350" spans="1:12" x14ac:dyDescent="0.25">
      <c r="A1350" s="1" t="s">
        <v>1365</v>
      </c>
      <c r="B1350" s="1" t="s">
        <v>1271</v>
      </c>
      <c r="C1350" s="1" t="s">
        <v>1272</v>
      </c>
      <c r="D1350">
        <v>16604</v>
      </c>
      <c r="E1350">
        <f>100*Comuni[[#This Row],[Popolazione2011]]/$D$7916</f>
        <v>2.8971171817072979E-2</v>
      </c>
      <c r="F1350">
        <f>100*Comuni[[#This Row],[Popolazione2011]]/(SUMIFS($D$2:$D$7916,$B$2:$B$7916,"Lombardia"))</f>
        <v>0.1711020366439063</v>
      </c>
      <c r="G1350" t="b">
        <f>IF(Comuni[[#This Row],[Popolazione2011]]&gt;300000,"MAGGIORE")</f>
        <v>0</v>
      </c>
      <c r="H1350">
        <f>100*Comuni[[#This Row],[Popolazione2011]]/(SUMIFS($D$2:$D$7916,$B$2:$B$7916,"Piemonte"))</f>
        <v>0.38048395065349561</v>
      </c>
      <c r="I1350" s="1" t="str">
        <f>_xlfn.XLOOKUP(Comuni[[#This Row],[Regione]],Ripartizione_geografica[Regione],Ripartizione_geografica[Ripartizione geografica],,0)</f>
        <v>Nord-ovest</v>
      </c>
      <c r="J1350" s="1">
        <f>_xlfn.XLOOKUP(Comuni[[#This Row],[Regione]],Table_0[Regione],Table_0[Totale contagiati],,0)</f>
        <v>4308126</v>
      </c>
      <c r="K1350" s="1">
        <f>_xlfn.XLOOKUP(Comuni[[#This Row],[Regione]],Table_0[Regione],Table_0[Guariti],,0)</f>
        <v>4242764</v>
      </c>
      <c r="L1350" s="1">
        <f>_xlfn.XLOOKUP(Comuni[[#This Row],[Regione]],Table_0[Regione],Table_0[Deceduti],,0)</f>
        <v>47031</v>
      </c>
    </row>
    <row r="1351" spans="1:12" x14ac:dyDescent="0.25">
      <c r="A1351" s="1" t="s">
        <v>1366</v>
      </c>
      <c r="B1351" s="1" t="s">
        <v>1271</v>
      </c>
      <c r="C1351" s="1" t="s">
        <v>1272</v>
      </c>
      <c r="D1351">
        <v>3381</v>
      </c>
      <c r="E1351">
        <f>100*Comuni[[#This Row],[Popolazione2011]]/$D$7916</f>
        <v>5.8992731819756524E-3</v>
      </c>
      <c r="F1351">
        <f>100*Comuni[[#This Row],[Popolazione2011]]/(SUMIFS($D$2:$D$7916,$B$2:$B$7916,"Lombardia"))</f>
        <v>3.4840760412734713E-2</v>
      </c>
      <c r="G1351" t="b">
        <f>IF(Comuni[[#This Row],[Popolazione2011]]&gt;300000,"MAGGIORE")</f>
        <v>0</v>
      </c>
      <c r="H1351">
        <f>100*Comuni[[#This Row],[Popolazione2011]]/(SUMIFS($D$2:$D$7916,$B$2:$B$7916,"Piemonte"))</f>
        <v>7.7476285061398975E-2</v>
      </c>
      <c r="I1351" s="1" t="str">
        <f>_xlfn.XLOOKUP(Comuni[[#This Row],[Regione]],Ripartizione_geografica[Regione],Ripartizione_geografica[Ripartizione geografica],,0)</f>
        <v>Nord-ovest</v>
      </c>
      <c r="J1351" s="1">
        <f>_xlfn.XLOOKUP(Comuni[[#This Row],[Regione]],Table_0[Regione],Table_0[Totale contagiati],,0)</f>
        <v>4308126</v>
      </c>
      <c r="K1351" s="1">
        <f>_xlfn.XLOOKUP(Comuni[[#This Row],[Regione]],Table_0[Regione],Table_0[Guariti],,0)</f>
        <v>4242764</v>
      </c>
      <c r="L1351" s="1">
        <f>_xlfn.XLOOKUP(Comuni[[#This Row],[Regione]],Table_0[Regione],Table_0[Deceduti],,0)</f>
        <v>47031</v>
      </c>
    </row>
    <row r="1352" spans="1:12" x14ac:dyDescent="0.25">
      <c r="A1352" s="1" t="s">
        <v>1367</v>
      </c>
      <c r="B1352" s="1" t="s">
        <v>1271</v>
      </c>
      <c r="C1352" s="1" t="s">
        <v>1272</v>
      </c>
      <c r="D1352">
        <v>7299</v>
      </c>
      <c r="E1352">
        <f>100*Comuni[[#This Row],[Popolazione2011]]/$D$7916</f>
        <v>1.2735520542809905E-2</v>
      </c>
      <c r="F1352">
        <f>100*Comuni[[#This Row],[Popolazione2011]]/(SUMIFS($D$2:$D$7916,$B$2:$B$7916,"Lombardia"))</f>
        <v>7.5215235212230308E-2</v>
      </c>
      <c r="G1352" t="b">
        <f>IF(Comuni[[#This Row],[Popolazione2011]]&gt;300000,"MAGGIORE")</f>
        <v>0</v>
      </c>
      <c r="H1352">
        <f>100*Comuni[[#This Row],[Popolazione2011]]/(SUMIFS($D$2:$D$7916,$B$2:$B$7916,"Piemonte"))</f>
        <v>0.16725803154781163</v>
      </c>
      <c r="I1352" s="1" t="str">
        <f>_xlfn.XLOOKUP(Comuni[[#This Row],[Regione]],Ripartizione_geografica[Regione],Ripartizione_geografica[Ripartizione geografica],,0)</f>
        <v>Nord-ovest</v>
      </c>
      <c r="J1352" s="1">
        <f>_xlfn.XLOOKUP(Comuni[[#This Row],[Regione]],Table_0[Regione],Table_0[Totale contagiati],,0)</f>
        <v>4308126</v>
      </c>
      <c r="K1352" s="1">
        <f>_xlfn.XLOOKUP(Comuni[[#This Row],[Regione]],Table_0[Regione],Table_0[Guariti],,0)</f>
        <v>4242764</v>
      </c>
      <c r="L1352" s="1">
        <f>_xlfn.XLOOKUP(Comuni[[#This Row],[Regione]],Table_0[Regione],Table_0[Deceduti],,0)</f>
        <v>47031</v>
      </c>
    </row>
    <row r="1353" spans="1:12" x14ac:dyDescent="0.25">
      <c r="A1353" s="1" t="s">
        <v>1368</v>
      </c>
      <c r="B1353" s="1" t="s">
        <v>1271</v>
      </c>
      <c r="C1353" s="1" t="s">
        <v>1272</v>
      </c>
      <c r="D1353">
        <v>303</v>
      </c>
      <c r="E1353">
        <f>100*Comuni[[#This Row],[Popolazione2011]]/$D$7916</f>
        <v>5.2868375455150034E-4</v>
      </c>
      <c r="F1353">
        <f>100*Comuni[[#This Row],[Popolazione2011]]/(SUMIFS($D$2:$D$7916,$B$2:$B$7916,"Lombardia"))</f>
        <v>3.1223751567756933E-3</v>
      </c>
      <c r="G1353" t="b">
        <f>IF(Comuni[[#This Row],[Popolazione2011]]&gt;300000,"MAGGIORE")</f>
        <v>0</v>
      </c>
      <c r="H1353">
        <f>100*Comuni[[#This Row],[Popolazione2011]]/(SUMIFS($D$2:$D$7916,$B$2:$B$7916,"Piemonte"))</f>
        <v>6.9433050498680544E-3</v>
      </c>
      <c r="I1353" s="1" t="str">
        <f>_xlfn.XLOOKUP(Comuni[[#This Row],[Regione]],Ripartizione_geografica[Regione],Ripartizione_geografica[Ripartizione geografica],,0)</f>
        <v>Nord-ovest</v>
      </c>
      <c r="J1353" s="1">
        <f>_xlfn.XLOOKUP(Comuni[[#This Row],[Regione]],Table_0[Regione],Table_0[Totale contagiati],,0)</f>
        <v>4308126</v>
      </c>
      <c r="K1353" s="1">
        <f>_xlfn.XLOOKUP(Comuni[[#This Row],[Regione]],Table_0[Regione],Table_0[Guariti],,0)</f>
        <v>4242764</v>
      </c>
      <c r="L1353" s="1">
        <f>_xlfn.XLOOKUP(Comuni[[#This Row],[Regione]],Table_0[Regione],Table_0[Deceduti],,0)</f>
        <v>47031</v>
      </c>
    </row>
    <row r="1354" spans="1:12" x14ac:dyDescent="0.25">
      <c r="A1354" s="1" t="s">
        <v>1369</v>
      </c>
      <c r="B1354" s="1" t="s">
        <v>1271</v>
      </c>
      <c r="C1354" s="1" t="s">
        <v>1272</v>
      </c>
      <c r="D1354">
        <v>290</v>
      </c>
      <c r="E1354">
        <f>100*Comuni[[#This Row],[Popolazione2011]]/$D$7916</f>
        <v>5.0600095320110599E-4</v>
      </c>
      <c r="F1354">
        <f>100*Comuni[[#This Row],[Popolazione2011]]/(SUMIFS($D$2:$D$7916,$B$2:$B$7916,"Lombardia"))</f>
        <v>2.9884118662209607E-3</v>
      </c>
      <c r="G1354" t="b">
        <f>IF(Comuni[[#This Row],[Popolazione2011]]&gt;300000,"MAGGIORE")</f>
        <v>0</v>
      </c>
      <c r="H1354">
        <f>100*Comuni[[#This Row],[Popolazione2011]]/(SUMIFS($D$2:$D$7916,$B$2:$B$7916,"Piemonte"))</f>
        <v>6.6454074734710747E-3</v>
      </c>
      <c r="I1354" s="1" t="str">
        <f>_xlfn.XLOOKUP(Comuni[[#This Row],[Regione]],Ripartizione_geografica[Regione],Ripartizione_geografica[Ripartizione geografica],,0)</f>
        <v>Nord-ovest</v>
      </c>
      <c r="J1354" s="1">
        <f>_xlfn.XLOOKUP(Comuni[[#This Row],[Regione]],Table_0[Regione],Table_0[Totale contagiati],,0)</f>
        <v>4308126</v>
      </c>
      <c r="K1354" s="1">
        <f>_xlfn.XLOOKUP(Comuni[[#This Row],[Regione]],Table_0[Regione],Table_0[Guariti],,0)</f>
        <v>4242764</v>
      </c>
      <c r="L1354" s="1">
        <f>_xlfn.XLOOKUP(Comuni[[#This Row],[Regione]],Table_0[Regione],Table_0[Deceduti],,0)</f>
        <v>47031</v>
      </c>
    </row>
    <row r="1355" spans="1:12" x14ac:dyDescent="0.25">
      <c r="A1355" s="1" t="s">
        <v>1370</v>
      </c>
      <c r="B1355" s="1" t="s">
        <v>1271</v>
      </c>
      <c r="C1355" s="1" t="s">
        <v>1272</v>
      </c>
      <c r="D1355">
        <v>1827</v>
      </c>
      <c r="E1355">
        <f>100*Comuni[[#This Row],[Popolazione2011]]/$D$7916</f>
        <v>3.1878060051669676E-3</v>
      </c>
      <c r="F1355">
        <f>100*Comuni[[#This Row],[Popolazione2011]]/(SUMIFS($D$2:$D$7916,$B$2:$B$7916,"Lombardia"))</f>
        <v>1.8826994757192052E-2</v>
      </c>
      <c r="G1355" t="b">
        <f>IF(Comuni[[#This Row],[Popolazione2011]]&gt;300000,"MAGGIORE")</f>
        <v>0</v>
      </c>
      <c r="H1355">
        <f>100*Comuni[[#This Row],[Popolazione2011]]/(SUMIFS($D$2:$D$7916,$B$2:$B$7916,"Piemonte"))</f>
        <v>4.1866067082867775E-2</v>
      </c>
      <c r="I1355" s="1" t="str">
        <f>_xlfn.XLOOKUP(Comuni[[#This Row],[Regione]],Ripartizione_geografica[Regione],Ripartizione_geografica[Ripartizione geografica],,0)</f>
        <v>Nord-ovest</v>
      </c>
      <c r="J1355" s="1">
        <f>_xlfn.XLOOKUP(Comuni[[#This Row],[Regione]],Table_0[Regione],Table_0[Totale contagiati],,0)</f>
        <v>4308126</v>
      </c>
      <c r="K1355" s="1">
        <f>_xlfn.XLOOKUP(Comuni[[#This Row],[Regione]],Table_0[Regione],Table_0[Guariti],,0)</f>
        <v>4242764</v>
      </c>
      <c r="L1355" s="1">
        <f>_xlfn.XLOOKUP(Comuni[[#This Row],[Regione]],Table_0[Regione],Table_0[Deceduti],,0)</f>
        <v>47031</v>
      </c>
    </row>
    <row r="1356" spans="1:12" x14ac:dyDescent="0.25">
      <c r="A1356" s="1" t="s">
        <v>1371</v>
      </c>
      <c r="B1356" s="1" t="s">
        <v>1271</v>
      </c>
      <c r="C1356" s="1" t="s">
        <v>1272</v>
      </c>
      <c r="D1356">
        <v>1486</v>
      </c>
      <c r="E1356">
        <f>100*Comuni[[#This Row],[Popolazione2011]]/$D$7916</f>
        <v>2.5928186774373911E-3</v>
      </c>
      <c r="F1356">
        <f>100*Comuni[[#This Row],[Popolazione2011]]/(SUMIFS($D$2:$D$7916,$B$2:$B$7916,"Lombardia"))</f>
        <v>1.5313034597256371E-2</v>
      </c>
      <c r="G1356" t="b">
        <f>IF(Comuni[[#This Row],[Popolazione2011]]&gt;300000,"MAGGIORE")</f>
        <v>0</v>
      </c>
      <c r="H1356">
        <f>100*Comuni[[#This Row],[Popolazione2011]]/(SUMIFS($D$2:$D$7916,$B$2:$B$7916,"Piemonte"))</f>
        <v>3.4051984501993163E-2</v>
      </c>
      <c r="I1356" s="1" t="str">
        <f>_xlfn.XLOOKUP(Comuni[[#This Row],[Regione]],Ripartizione_geografica[Regione],Ripartizione_geografica[Ripartizione geografica],,0)</f>
        <v>Nord-ovest</v>
      </c>
      <c r="J1356" s="1">
        <f>_xlfn.XLOOKUP(Comuni[[#This Row],[Regione]],Table_0[Regione],Table_0[Totale contagiati],,0)</f>
        <v>4308126</v>
      </c>
      <c r="K1356" s="1">
        <f>_xlfn.XLOOKUP(Comuni[[#This Row],[Regione]],Table_0[Regione],Table_0[Guariti],,0)</f>
        <v>4242764</v>
      </c>
      <c r="L1356" s="1">
        <f>_xlfn.XLOOKUP(Comuni[[#This Row],[Regione]],Table_0[Regione],Table_0[Deceduti],,0)</f>
        <v>47031</v>
      </c>
    </row>
    <row r="1357" spans="1:12" x14ac:dyDescent="0.25">
      <c r="A1357" s="1" t="s">
        <v>1372</v>
      </c>
      <c r="B1357" s="1" t="s">
        <v>1271</v>
      </c>
      <c r="C1357" s="1" t="s">
        <v>1272</v>
      </c>
      <c r="D1357">
        <v>1414</v>
      </c>
      <c r="E1357">
        <f>100*Comuni[[#This Row],[Popolazione2011]]/$D$7916</f>
        <v>2.4671908545736685E-3</v>
      </c>
      <c r="F1357">
        <f>100*Comuni[[#This Row],[Popolazione2011]]/(SUMIFS($D$2:$D$7916,$B$2:$B$7916,"Lombardia"))</f>
        <v>1.4571084064953235E-2</v>
      </c>
      <c r="G1357" t="b">
        <f>IF(Comuni[[#This Row],[Popolazione2011]]&gt;300000,"MAGGIORE")</f>
        <v>0</v>
      </c>
      <c r="H1357">
        <f>100*Comuni[[#This Row],[Popolazione2011]]/(SUMIFS($D$2:$D$7916,$B$2:$B$7916,"Piemonte"))</f>
        <v>3.240209023271759E-2</v>
      </c>
      <c r="I1357" s="1" t="str">
        <f>_xlfn.XLOOKUP(Comuni[[#This Row],[Regione]],Ripartizione_geografica[Regione],Ripartizione_geografica[Ripartizione geografica],,0)</f>
        <v>Nord-ovest</v>
      </c>
      <c r="J1357" s="1">
        <f>_xlfn.XLOOKUP(Comuni[[#This Row],[Regione]],Table_0[Regione],Table_0[Totale contagiati],,0)</f>
        <v>4308126</v>
      </c>
      <c r="K1357" s="1">
        <f>_xlfn.XLOOKUP(Comuni[[#This Row],[Regione]],Table_0[Regione],Table_0[Guariti],,0)</f>
        <v>4242764</v>
      </c>
      <c r="L1357" s="1">
        <f>_xlfn.XLOOKUP(Comuni[[#This Row],[Regione]],Table_0[Regione],Table_0[Deceduti],,0)</f>
        <v>47031</v>
      </c>
    </row>
    <row r="1358" spans="1:12" x14ac:dyDescent="0.25">
      <c r="A1358" s="1" t="s">
        <v>1373</v>
      </c>
      <c r="B1358" s="1" t="s">
        <v>1271</v>
      </c>
      <c r="C1358" s="1" t="s">
        <v>1272</v>
      </c>
      <c r="D1358">
        <v>1944</v>
      </c>
      <c r="E1358">
        <f>100*Comuni[[#This Row],[Popolazione2011]]/$D$7916</f>
        <v>3.3919512173205173E-3</v>
      </c>
      <c r="F1358">
        <f>100*Comuni[[#This Row],[Popolazione2011]]/(SUMIFS($D$2:$D$7916,$B$2:$B$7916,"Lombardia"))</f>
        <v>2.0032664372184646E-2</v>
      </c>
      <c r="G1358" t="b">
        <f>IF(Comuni[[#This Row],[Popolazione2011]]&gt;300000,"MAGGIORE")</f>
        <v>0</v>
      </c>
      <c r="H1358">
        <f>100*Comuni[[#This Row],[Popolazione2011]]/(SUMIFS($D$2:$D$7916,$B$2:$B$7916,"Piemonte"))</f>
        <v>4.4547145270440583E-2</v>
      </c>
      <c r="I1358" s="1" t="str">
        <f>_xlfn.XLOOKUP(Comuni[[#This Row],[Regione]],Ripartizione_geografica[Regione],Ripartizione_geografica[Ripartizione geografica],,0)</f>
        <v>Nord-ovest</v>
      </c>
      <c r="J1358" s="1">
        <f>_xlfn.XLOOKUP(Comuni[[#This Row],[Regione]],Table_0[Regione],Table_0[Totale contagiati],,0)</f>
        <v>4308126</v>
      </c>
      <c r="K1358" s="1">
        <f>_xlfn.XLOOKUP(Comuni[[#This Row],[Regione]],Table_0[Regione],Table_0[Guariti],,0)</f>
        <v>4242764</v>
      </c>
      <c r="L1358" s="1">
        <f>_xlfn.XLOOKUP(Comuni[[#This Row],[Regione]],Table_0[Regione],Table_0[Deceduti],,0)</f>
        <v>47031</v>
      </c>
    </row>
    <row r="1359" spans="1:12" x14ac:dyDescent="0.25">
      <c r="A1359" s="1" t="s">
        <v>1374</v>
      </c>
      <c r="B1359" s="1" t="s">
        <v>1271</v>
      </c>
      <c r="C1359" s="1" t="s">
        <v>1272</v>
      </c>
      <c r="D1359">
        <v>4303</v>
      </c>
      <c r="E1359">
        <f>100*Comuni[[#This Row],[Popolazione2011]]/$D$7916</f>
        <v>7.5080072469805486E-3</v>
      </c>
      <c r="F1359">
        <f>100*Comuni[[#This Row],[Popolazione2011]]/(SUMIFS($D$2:$D$7916,$B$2:$B$7916,"Lombardia"))</f>
        <v>4.4341849173616527E-2</v>
      </c>
      <c r="G1359" t="b">
        <f>IF(Comuni[[#This Row],[Popolazione2011]]&gt;300000,"MAGGIORE")</f>
        <v>0</v>
      </c>
      <c r="H1359">
        <f>100*Comuni[[#This Row],[Popolazione2011]]/(SUMIFS($D$2:$D$7916,$B$2:$B$7916,"Piemonte"))</f>
        <v>9.8604097787400119E-2</v>
      </c>
      <c r="I1359" s="1" t="str">
        <f>_xlfn.XLOOKUP(Comuni[[#This Row],[Regione]],Ripartizione_geografica[Regione],Ripartizione_geografica[Ripartizione geografica],,0)</f>
        <v>Nord-ovest</v>
      </c>
      <c r="J1359" s="1">
        <f>_xlfn.XLOOKUP(Comuni[[#This Row],[Regione]],Table_0[Regione],Table_0[Totale contagiati],,0)</f>
        <v>4308126</v>
      </c>
      <c r="K1359" s="1">
        <f>_xlfn.XLOOKUP(Comuni[[#This Row],[Regione]],Table_0[Regione],Table_0[Guariti],,0)</f>
        <v>4242764</v>
      </c>
      <c r="L1359" s="1">
        <f>_xlfn.XLOOKUP(Comuni[[#This Row],[Regione]],Table_0[Regione],Table_0[Deceduti],,0)</f>
        <v>47031</v>
      </c>
    </row>
    <row r="1360" spans="1:12" x14ac:dyDescent="0.25">
      <c r="A1360" s="1" t="s">
        <v>1375</v>
      </c>
      <c r="B1360" s="1" t="s">
        <v>1271</v>
      </c>
      <c r="C1360" s="1" t="s">
        <v>1272</v>
      </c>
      <c r="D1360">
        <v>4834</v>
      </c>
      <c r="E1360">
        <f>100*Comuni[[#This Row],[Popolazione2011]]/$D$7916</f>
        <v>8.4345124406005039E-3</v>
      </c>
      <c r="F1360">
        <f>100*Comuni[[#This Row],[Popolazione2011]]/(SUMIFS($D$2:$D$7916,$B$2:$B$7916,"Lombardia"))</f>
        <v>4.981373434935215E-2</v>
      </c>
      <c r="G1360" t="b">
        <f>IF(Comuni[[#This Row],[Popolazione2011]]&gt;300000,"MAGGIORE")</f>
        <v>0</v>
      </c>
      <c r="H1360">
        <f>100*Comuni[[#This Row],[Popolazione2011]]/(SUMIFS($D$2:$D$7916,$B$2:$B$7916,"Piemonte"))</f>
        <v>0.11077206802330751</v>
      </c>
      <c r="I1360" s="1" t="str">
        <f>_xlfn.XLOOKUP(Comuni[[#This Row],[Regione]],Ripartizione_geografica[Regione],Ripartizione_geografica[Ripartizione geografica],,0)</f>
        <v>Nord-ovest</v>
      </c>
      <c r="J1360" s="1">
        <f>_xlfn.XLOOKUP(Comuni[[#This Row],[Regione]],Table_0[Regione],Table_0[Totale contagiati],,0)</f>
        <v>4308126</v>
      </c>
      <c r="K1360" s="1">
        <f>_xlfn.XLOOKUP(Comuni[[#This Row],[Regione]],Table_0[Regione],Table_0[Guariti],,0)</f>
        <v>4242764</v>
      </c>
      <c r="L1360" s="1">
        <f>_xlfn.XLOOKUP(Comuni[[#This Row],[Regione]],Table_0[Regione],Table_0[Deceduti],,0)</f>
        <v>47031</v>
      </c>
    </row>
    <row r="1361" spans="1:12" x14ac:dyDescent="0.25">
      <c r="A1361" s="1" t="s">
        <v>1376</v>
      </c>
      <c r="B1361" s="1" t="s">
        <v>1271</v>
      </c>
      <c r="C1361" s="1" t="s">
        <v>1272</v>
      </c>
      <c r="D1361">
        <v>4295</v>
      </c>
      <c r="E1361">
        <f>100*Comuni[[#This Row],[Popolazione2011]]/$D$7916</f>
        <v>7.49404859999569E-3</v>
      </c>
      <c r="F1361">
        <f>100*Comuni[[#This Row],[Popolazione2011]]/(SUMIFS($D$2:$D$7916,$B$2:$B$7916,"Lombardia"))</f>
        <v>4.4259410225582843E-2</v>
      </c>
      <c r="G1361" t="b">
        <f>IF(Comuni[[#This Row],[Popolazione2011]]&gt;300000,"MAGGIORE")</f>
        <v>0</v>
      </c>
      <c r="H1361">
        <f>100*Comuni[[#This Row],[Popolazione2011]]/(SUMIFS($D$2:$D$7916,$B$2:$B$7916,"Piemonte"))</f>
        <v>9.8420776201925061E-2</v>
      </c>
      <c r="I1361" s="1" t="str">
        <f>_xlfn.XLOOKUP(Comuni[[#This Row],[Regione]],Ripartizione_geografica[Regione],Ripartizione_geografica[Ripartizione geografica],,0)</f>
        <v>Nord-ovest</v>
      </c>
      <c r="J1361" s="1">
        <f>_xlfn.XLOOKUP(Comuni[[#This Row],[Regione]],Table_0[Regione],Table_0[Totale contagiati],,0)</f>
        <v>4308126</v>
      </c>
      <c r="K1361" s="1">
        <f>_xlfn.XLOOKUP(Comuni[[#This Row],[Regione]],Table_0[Regione],Table_0[Guariti],,0)</f>
        <v>4242764</v>
      </c>
      <c r="L1361" s="1">
        <f>_xlfn.XLOOKUP(Comuni[[#This Row],[Regione]],Table_0[Regione],Table_0[Deceduti],,0)</f>
        <v>47031</v>
      </c>
    </row>
    <row r="1362" spans="1:12" x14ac:dyDescent="0.25">
      <c r="A1362" s="1" t="s">
        <v>1377</v>
      </c>
      <c r="B1362" s="1" t="s">
        <v>1271</v>
      </c>
      <c r="C1362" s="1" t="s">
        <v>1272</v>
      </c>
      <c r="D1362">
        <v>12215</v>
      </c>
      <c r="E1362">
        <f>100*Comuni[[#This Row],[Popolazione2011]]/$D$7916</f>
        <v>2.1313109115005207E-2</v>
      </c>
      <c r="F1362">
        <f>100*Comuni[[#This Row],[Popolazione2011]]/(SUMIFS($D$2:$D$7916,$B$2:$B$7916,"Lombardia"))</f>
        <v>0.1258739687789277</v>
      </c>
      <c r="G1362" t="b">
        <f>IF(Comuni[[#This Row],[Popolazione2011]]&gt;300000,"MAGGIORE")</f>
        <v>0</v>
      </c>
      <c r="H1362">
        <f>100*Comuni[[#This Row],[Popolazione2011]]/(SUMIFS($D$2:$D$7916,$B$2:$B$7916,"Piemonte"))</f>
        <v>0.27990914582223858</v>
      </c>
      <c r="I1362" s="1" t="str">
        <f>_xlfn.XLOOKUP(Comuni[[#This Row],[Regione]],Ripartizione_geografica[Regione],Ripartizione_geografica[Ripartizione geografica],,0)</f>
        <v>Nord-ovest</v>
      </c>
      <c r="J1362" s="1">
        <f>_xlfn.XLOOKUP(Comuni[[#This Row],[Regione]],Table_0[Regione],Table_0[Totale contagiati],,0)</f>
        <v>4308126</v>
      </c>
      <c r="K1362" s="1">
        <f>_xlfn.XLOOKUP(Comuni[[#This Row],[Regione]],Table_0[Regione],Table_0[Guariti],,0)</f>
        <v>4242764</v>
      </c>
      <c r="L1362" s="1">
        <f>_xlfn.XLOOKUP(Comuni[[#This Row],[Regione]],Table_0[Regione],Table_0[Deceduti],,0)</f>
        <v>47031</v>
      </c>
    </row>
    <row r="1363" spans="1:12" x14ac:dyDescent="0.25">
      <c r="A1363" s="1" t="s">
        <v>1378</v>
      </c>
      <c r="B1363" s="1" t="s">
        <v>1271</v>
      </c>
      <c r="C1363" s="1" t="s">
        <v>1272</v>
      </c>
      <c r="D1363">
        <v>7416</v>
      </c>
      <c r="E1363">
        <f>100*Comuni[[#This Row],[Popolazione2011]]/$D$7916</f>
        <v>1.2939665754963454E-2</v>
      </c>
      <c r="F1363">
        <f>100*Comuni[[#This Row],[Popolazione2011]]/(SUMIFS($D$2:$D$7916,$B$2:$B$7916,"Lombardia"))</f>
        <v>7.6420904827222913E-2</v>
      </c>
      <c r="G1363" t="b">
        <f>IF(Comuni[[#This Row],[Popolazione2011]]&gt;300000,"MAGGIORE")</f>
        <v>0</v>
      </c>
      <c r="H1363">
        <f>100*Comuni[[#This Row],[Popolazione2011]]/(SUMIFS($D$2:$D$7916,$B$2:$B$7916,"Piemonte"))</f>
        <v>0.16993910973538445</v>
      </c>
      <c r="I1363" s="1" t="str">
        <f>_xlfn.XLOOKUP(Comuni[[#This Row],[Regione]],Ripartizione_geografica[Regione],Ripartizione_geografica[Ripartizione geografica],,0)</f>
        <v>Nord-ovest</v>
      </c>
      <c r="J1363" s="1">
        <f>_xlfn.XLOOKUP(Comuni[[#This Row],[Regione]],Table_0[Regione],Table_0[Totale contagiati],,0)</f>
        <v>4308126</v>
      </c>
      <c r="K1363" s="1">
        <f>_xlfn.XLOOKUP(Comuni[[#This Row],[Regione]],Table_0[Regione],Table_0[Guariti],,0)</f>
        <v>4242764</v>
      </c>
      <c r="L1363" s="1">
        <f>_xlfn.XLOOKUP(Comuni[[#This Row],[Regione]],Table_0[Regione],Table_0[Deceduti],,0)</f>
        <v>47031</v>
      </c>
    </row>
    <row r="1364" spans="1:12" x14ac:dyDescent="0.25">
      <c r="A1364" s="1" t="s">
        <v>1379</v>
      </c>
      <c r="B1364" s="1" t="s">
        <v>1271</v>
      </c>
      <c r="C1364" s="1" t="s">
        <v>1272</v>
      </c>
      <c r="D1364">
        <v>840</v>
      </c>
      <c r="E1364">
        <f>100*Comuni[[#This Row],[Popolazione2011]]/$D$7916</f>
        <v>1.4656579334101001E-3</v>
      </c>
      <c r="F1364">
        <f>100*Comuni[[#This Row],[Popolazione2011]]/(SUMIFS($D$2:$D$7916,$B$2:$B$7916,"Lombardia"))</f>
        <v>8.6560895435365756E-3</v>
      </c>
      <c r="G1364" t="b">
        <f>IF(Comuni[[#This Row],[Popolazione2011]]&gt;300000,"MAGGIORE")</f>
        <v>0</v>
      </c>
      <c r="H1364">
        <f>100*Comuni[[#This Row],[Popolazione2011]]/(SUMIFS($D$2:$D$7916,$B$2:$B$7916,"Piemonte"))</f>
        <v>1.9248766474881735E-2</v>
      </c>
      <c r="I1364" s="1" t="str">
        <f>_xlfn.XLOOKUP(Comuni[[#This Row],[Regione]],Ripartizione_geografica[Regione],Ripartizione_geografica[Ripartizione geografica],,0)</f>
        <v>Nord-ovest</v>
      </c>
      <c r="J1364" s="1">
        <f>_xlfn.XLOOKUP(Comuni[[#This Row],[Regione]],Table_0[Regione],Table_0[Totale contagiati],,0)</f>
        <v>4308126</v>
      </c>
      <c r="K1364" s="1">
        <f>_xlfn.XLOOKUP(Comuni[[#This Row],[Regione]],Table_0[Regione],Table_0[Guariti],,0)</f>
        <v>4242764</v>
      </c>
      <c r="L1364" s="1">
        <f>_xlfn.XLOOKUP(Comuni[[#This Row],[Regione]],Table_0[Regione],Table_0[Deceduti],,0)</f>
        <v>47031</v>
      </c>
    </row>
    <row r="1365" spans="1:12" x14ac:dyDescent="0.25">
      <c r="A1365" s="1" t="s">
        <v>1380</v>
      </c>
      <c r="B1365" s="1" t="s">
        <v>1271</v>
      </c>
      <c r="C1365" s="1" t="s">
        <v>1272</v>
      </c>
      <c r="D1365">
        <v>3001</v>
      </c>
      <c r="E1365">
        <f>100*Comuni[[#This Row],[Popolazione2011]]/$D$7916</f>
        <v>5.236237450194893E-3</v>
      </c>
      <c r="F1365">
        <f>100*Comuni[[#This Row],[Popolazione2011]]/(SUMIFS($D$2:$D$7916,$B$2:$B$7916,"Lombardia"))</f>
        <v>3.0924910381134835E-2</v>
      </c>
      <c r="G1365" t="b">
        <f>IF(Comuni[[#This Row],[Popolazione2011]]&gt;300000,"MAGGIORE")</f>
        <v>0</v>
      </c>
      <c r="H1365">
        <f>100*Comuni[[#This Row],[Popolazione2011]]/(SUMIFS($D$2:$D$7916,$B$2:$B$7916,"Piemonte"))</f>
        <v>6.8768509751333431E-2</v>
      </c>
      <c r="I1365" s="1" t="str">
        <f>_xlfn.XLOOKUP(Comuni[[#This Row],[Regione]],Ripartizione_geografica[Regione],Ripartizione_geografica[Ripartizione geografica],,0)</f>
        <v>Nord-ovest</v>
      </c>
      <c r="J1365" s="1">
        <f>_xlfn.XLOOKUP(Comuni[[#This Row],[Regione]],Table_0[Regione],Table_0[Totale contagiati],,0)</f>
        <v>4308126</v>
      </c>
      <c r="K1365" s="1">
        <f>_xlfn.XLOOKUP(Comuni[[#This Row],[Regione]],Table_0[Regione],Table_0[Guariti],,0)</f>
        <v>4242764</v>
      </c>
      <c r="L1365" s="1">
        <f>_xlfn.XLOOKUP(Comuni[[#This Row],[Regione]],Table_0[Regione],Table_0[Deceduti],,0)</f>
        <v>47031</v>
      </c>
    </row>
    <row r="1366" spans="1:12" x14ac:dyDescent="0.25">
      <c r="A1366" s="1" t="s">
        <v>1381</v>
      </c>
      <c r="B1366" s="1" t="s">
        <v>1271</v>
      </c>
      <c r="C1366" s="1" t="s">
        <v>1272</v>
      </c>
      <c r="D1366">
        <v>2348</v>
      </c>
      <c r="E1366">
        <f>100*Comuni[[#This Row],[Popolazione2011]]/$D$7916</f>
        <v>4.0968628900558508E-3</v>
      </c>
      <c r="F1366">
        <f>100*Comuni[[#This Row],[Popolazione2011]]/(SUMIFS($D$2:$D$7916,$B$2:$B$7916,"Lombardia"))</f>
        <v>2.4195831247885571E-2</v>
      </c>
      <c r="G1366" t="b">
        <f>IF(Comuni[[#This Row],[Popolazione2011]]&gt;300000,"MAGGIORE")</f>
        <v>0</v>
      </c>
      <c r="H1366">
        <f>100*Comuni[[#This Row],[Popolazione2011]]/(SUMIFS($D$2:$D$7916,$B$2:$B$7916,"Piemonte"))</f>
        <v>5.3804885336931327E-2</v>
      </c>
      <c r="I1366" s="1" t="str">
        <f>_xlfn.XLOOKUP(Comuni[[#This Row],[Regione]],Ripartizione_geografica[Regione],Ripartizione_geografica[Ripartizione geografica],,0)</f>
        <v>Nord-ovest</v>
      </c>
      <c r="J1366" s="1">
        <f>_xlfn.XLOOKUP(Comuni[[#This Row],[Regione]],Table_0[Regione],Table_0[Totale contagiati],,0)</f>
        <v>4308126</v>
      </c>
      <c r="K1366" s="1">
        <f>_xlfn.XLOOKUP(Comuni[[#This Row],[Regione]],Table_0[Regione],Table_0[Guariti],,0)</f>
        <v>4242764</v>
      </c>
      <c r="L1366" s="1">
        <f>_xlfn.XLOOKUP(Comuni[[#This Row],[Regione]],Table_0[Regione],Table_0[Deceduti],,0)</f>
        <v>47031</v>
      </c>
    </row>
    <row r="1367" spans="1:12" x14ac:dyDescent="0.25">
      <c r="A1367" s="1" t="s">
        <v>1382</v>
      </c>
      <c r="B1367" s="1" t="s">
        <v>1271</v>
      </c>
      <c r="C1367" s="1" t="s">
        <v>1272</v>
      </c>
      <c r="D1367">
        <v>935</v>
      </c>
      <c r="E1367">
        <f>100*Comuni[[#This Row],[Popolazione2011]]/$D$7916</f>
        <v>1.6314168663552899E-3</v>
      </c>
      <c r="F1367">
        <f>100*Comuni[[#This Row],[Popolazione2011]]/(SUMIFS($D$2:$D$7916,$B$2:$B$7916,"Lombardia"))</f>
        <v>9.6350520514365458E-3</v>
      </c>
      <c r="G1367" t="b">
        <f>IF(Comuni[[#This Row],[Popolazione2011]]&gt;300000,"MAGGIORE")</f>
        <v>0</v>
      </c>
      <c r="H1367">
        <f>100*Comuni[[#This Row],[Popolazione2011]]/(SUMIFS($D$2:$D$7916,$B$2:$B$7916,"Piemonte"))</f>
        <v>2.1425710302398121E-2</v>
      </c>
      <c r="I1367" s="1" t="str">
        <f>_xlfn.XLOOKUP(Comuni[[#This Row],[Regione]],Ripartizione_geografica[Regione],Ripartizione_geografica[Ripartizione geografica],,0)</f>
        <v>Nord-ovest</v>
      </c>
      <c r="J1367" s="1">
        <f>_xlfn.XLOOKUP(Comuni[[#This Row],[Regione]],Table_0[Regione],Table_0[Totale contagiati],,0)</f>
        <v>4308126</v>
      </c>
      <c r="K1367" s="1">
        <f>_xlfn.XLOOKUP(Comuni[[#This Row],[Regione]],Table_0[Regione],Table_0[Guariti],,0)</f>
        <v>4242764</v>
      </c>
      <c r="L1367" s="1">
        <f>_xlfn.XLOOKUP(Comuni[[#This Row],[Regione]],Table_0[Regione],Table_0[Deceduti],,0)</f>
        <v>47031</v>
      </c>
    </row>
    <row r="1368" spans="1:12" x14ac:dyDescent="0.25">
      <c r="A1368" s="1" t="s">
        <v>1383</v>
      </c>
      <c r="B1368" s="1" t="s">
        <v>1271</v>
      </c>
      <c r="C1368" s="1" t="s">
        <v>1272</v>
      </c>
      <c r="D1368">
        <v>1326</v>
      </c>
      <c r="E1368">
        <f>100*Comuni[[#This Row],[Popolazione2011]]/$D$7916</f>
        <v>2.3136457377402296E-3</v>
      </c>
      <c r="F1368">
        <f>100*Comuni[[#This Row],[Popolazione2011]]/(SUMIFS($D$2:$D$7916,$B$2:$B$7916,"Lombardia"))</f>
        <v>1.3664255636582736E-2</v>
      </c>
      <c r="G1368" t="b">
        <f>IF(Comuni[[#This Row],[Popolazione2011]]&gt;300000,"MAGGIORE")</f>
        <v>0</v>
      </c>
      <c r="H1368">
        <f>100*Comuni[[#This Row],[Popolazione2011]]/(SUMIFS($D$2:$D$7916,$B$2:$B$7916,"Piemonte"))</f>
        <v>3.0385552792491881E-2</v>
      </c>
      <c r="I1368" s="1" t="str">
        <f>_xlfn.XLOOKUP(Comuni[[#This Row],[Regione]],Ripartizione_geografica[Regione],Ripartizione_geografica[Ripartizione geografica],,0)</f>
        <v>Nord-ovest</v>
      </c>
      <c r="J1368" s="1">
        <f>_xlfn.XLOOKUP(Comuni[[#This Row],[Regione]],Table_0[Regione],Table_0[Totale contagiati],,0)</f>
        <v>4308126</v>
      </c>
      <c r="K1368" s="1">
        <f>_xlfn.XLOOKUP(Comuni[[#This Row],[Regione]],Table_0[Regione],Table_0[Guariti],,0)</f>
        <v>4242764</v>
      </c>
      <c r="L1368" s="1">
        <f>_xlfn.XLOOKUP(Comuni[[#This Row],[Regione]],Table_0[Regione],Table_0[Deceduti],,0)</f>
        <v>47031</v>
      </c>
    </row>
    <row r="1369" spans="1:12" x14ac:dyDescent="0.25">
      <c r="A1369" s="1" t="s">
        <v>1384</v>
      </c>
      <c r="B1369" s="1" t="s">
        <v>1271</v>
      </c>
      <c r="C1369" s="1" t="s">
        <v>1272</v>
      </c>
      <c r="D1369">
        <v>3013</v>
      </c>
      <c r="E1369">
        <f>100*Comuni[[#This Row],[Popolazione2011]]/$D$7916</f>
        <v>5.2571754206721805E-3</v>
      </c>
      <c r="F1369">
        <f>100*Comuni[[#This Row],[Popolazione2011]]/(SUMIFS($D$2:$D$7916,$B$2:$B$7916,"Lombardia"))</f>
        <v>3.1048568803185357E-2</v>
      </c>
      <c r="G1369" t="b">
        <f>IF(Comuni[[#This Row],[Popolazione2011]]&gt;300000,"MAGGIORE")</f>
        <v>0</v>
      </c>
      <c r="H1369">
        <f>100*Comuni[[#This Row],[Popolazione2011]]/(SUMIFS($D$2:$D$7916,$B$2:$B$7916,"Piemonte"))</f>
        <v>6.9043492129546025E-2</v>
      </c>
      <c r="I1369" s="1" t="str">
        <f>_xlfn.XLOOKUP(Comuni[[#This Row],[Regione]],Ripartizione_geografica[Regione],Ripartizione_geografica[Ripartizione geografica],,0)</f>
        <v>Nord-ovest</v>
      </c>
      <c r="J1369" s="1">
        <f>_xlfn.XLOOKUP(Comuni[[#This Row],[Regione]],Table_0[Regione],Table_0[Totale contagiati],,0)</f>
        <v>4308126</v>
      </c>
      <c r="K1369" s="1">
        <f>_xlfn.XLOOKUP(Comuni[[#This Row],[Regione]],Table_0[Regione],Table_0[Guariti],,0)</f>
        <v>4242764</v>
      </c>
      <c r="L1369" s="1">
        <f>_xlfn.XLOOKUP(Comuni[[#This Row],[Regione]],Table_0[Regione],Table_0[Deceduti],,0)</f>
        <v>47031</v>
      </c>
    </row>
    <row r="1370" spans="1:12" x14ac:dyDescent="0.25">
      <c r="A1370" s="1" t="s">
        <v>1385</v>
      </c>
      <c r="B1370" s="1" t="s">
        <v>1271</v>
      </c>
      <c r="C1370" s="1" t="s">
        <v>1272</v>
      </c>
      <c r="D1370">
        <v>16168</v>
      </c>
      <c r="E1370">
        <f>100*Comuni[[#This Row],[Popolazione2011]]/$D$7916</f>
        <v>2.8210425556398213E-2</v>
      </c>
      <c r="F1370">
        <f>100*Comuni[[#This Row],[Popolazione2011]]/(SUMIFS($D$2:$D$7916,$B$2:$B$7916,"Lombardia"))</f>
        <v>0.16660911397607064</v>
      </c>
      <c r="G1370" t="b">
        <f>IF(Comuni[[#This Row],[Popolazione2011]]&gt;300000,"MAGGIORE")</f>
        <v>0</v>
      </c>
      <c r="H1370">
        <f>100*Comuni[[#This Row],[Popolazione2011]]/(SUMIFS($D$2:$D$7916,$B$2:$B$7916,"Piemonte"))</f>
        <v>0.3704929242451046</v>
      </c>
      <c r="I1370" s="1" t="str">
        <f>_xlfn.XLOOKUP(Comuni[[#This Row],[Regione]],Ripartizione_geografica[Regione],Ripartizione_geografica[Ripartizione geografica],,0)</f>
        <v>Nord-ovest</v>
      </c>
      <c r="J1370" s="1">
        <f>_xlfn.XLOOKUP(Comuni[[#This Row],[Regione]],Table_0[Regione],Table_0[Totale contagiati],,0)</f>
        <v>4308126</v>
      </c>
      <c r="K1370" s="1">
        <f>_xlfn.XLOOKUP(Comuni[[#This Row],[Regione]],Table_0[Regione],Table_0[Guariti],,0)</f>
        <v>4242764</v>
      </c>
      <c r="L1370" s="1">
        <f>_xlfn.XLOOKUP(Comuni[[#This Row],[Regione]],Table_0[Regione],Table_0[Deceduti],,0)</f>
        <v>47031</v>
      </c>
    </row>
    <row r="1371" spans="1:12" x14ac:dyDescent="0.25">
      <c r="A1371" s="1" t="s">
        <v>1386</v>
      </c>
      <c r="B1371" s="1" t="s">
        <v>1271</v>
      </c>
      <c r="C1371" s="1" t="s">
        <v>1272</v>
      </c>
      <c r="D1371">
        <v>38598</v>
      </c>
      <c r="E1371">
        <f>100*Comuni[[#This Row],[Popolazione2011]]/$D$7916</f>
        <v>6.7346982040194098E-2</v>
      </c>
      <c r="F1371">
        <f>100*Comuni[[#This Row],[Popolazione2011]]/(SUMIFS($D$2:$D$7916,$B$2:$B$7916,"Lombardia"))</f>
        <v>0.39774731452550566</v>
      </c>
      <c r="G1371" t="b">
        <f>IF(Comuni[[#This Row],[Popolazione2011]]&gt;300000,"MAGGIORE")</f>
        <v>0</v>
      </c>
      <c r="H1371">
        <f>100*Comuni[[#This Row],[Popolazione2011]]/(SUMIFS($D$2:$D$7916,$B$2:$B$7916,"Piemonte"))</f>
        <v>0.8844808195208157</v>
      </c>
      <c r="I1371" s="1" t="str">
        <f>_xlfn.XLOOKUP(Comuni[[#This Row],[Regione]],Ripartizione_geografica[Regione],Ripartizione_geografica[Ripartizione geografica],,0)</f>
        <v>Nord-ovest</v>
      </c>
      <c r="J1371" s="1">
        <f>_xlfn.XLOOKUP(Comuni[[#This Row],[Regione]],Table_0[Regione],Table_0[Totale contagiati],,0)</f>
        <v>4308126</v>
      </c>
      <c r="K1371" s="1">
        <f>_xlfn.XLOOKUP(Comuni[[#This Row],[Regione]],Table_0[Regione],Table_0[Guariti],,0)</f>
        <v>4242764</v>
      </c>
      <c r="L1371" s="1">
        <f>_xlfn.XLOOKUP(Comuni[[#This Row],[Regione]],Table_0[Regione],Table_0[Deceduti],,0)</f>
        <v>47031</v>
      </c>
    </row>
    <row r="1372" spans="1:12" x14ac:dyDescent="0.25">
      <c r="A1372" s="1" t="s">
        <v>1387</v>
      </c>
      <c r="B1372" s="1" t="s">
        <v>1271</v>
      </c>
      <c r="C1372" s="1" t="s">
        <v>1272</v>
      </c>
      <c r="D1372">
        <v>10819</v>
      </c>
      <c r="E1372">
        <f>100*Comuni[[#This Row],[Popolazione2011]]/$D$7916</f>
        <v>1.8877325216147468E-2</v>
      </c>
      <c r="F1372">
        <f>100*Comuni[[#This Row],[Popolazione2011]]/(SUMIFS($D$2:$D$7916,$B$2:$B$7916,"Lombardia"))</f>
        <v>0.11148837234705025</v>
      </c>
      <c r="G1372" t="b">
        <f>IF(Comuni[[#This Row],[Popolazione2011]]&gt;300000,"MAGGIORE")</f>
        <v>0</v>
      </c>
      <c r="H1372">
        <f>100*Comuni[[#This Row],[Popolazione2011]]/(SUMIFS($D$2:$D$7916,$B$2:$B$7916,"Piemonte"))</f>
        <v>0.24791952915683987</v>
      </c>
      <c r="I1372" s="1" t="str">
        <f>_xlfn.XLOOKUP(Comuni[[#This Row],[Regione]],Ripartizione_geografica[Regione],Ripartizione_geografica[Ripartizione geografica],,0)</f>
        <v>Nord-ovest</v>
      </c>
      <c r="J1372" s="1">
        <f>_xlfn.XLOOKUP(Comuni[[#This Row],[Regione]],Table_0[Regione],Table_0[Totale contagiati],,0)</f>
        <v>4308126</v>
      </c>
      <c r="K1372" s="1">
        <f>_xlfn.XLOOKUP(Comuni[[#This Row],[Regione]],Table_0[Regione],Table_0[Guariti],,0)</f>
        <v>4242764</v>
      </c>
      <c r="L1372" s="1">
        <f>_xlfn.XLOOKUP(Comuni[[#This Row],[Regione]],Table_0[Regione],Table_0[Deceduti],,0)</f>
        <v>47031</v>
      </c>
    </row>
    <row r="1373" spans="1:12" x14ac:dyDescent="0.25">
      <c r="A1373" s="1" t="s">
        <v>1388</v>
      </c>
      <c r="B1373" s="1" t="s">
        <v>1271</v>
      </c>
      <c r="C1373" s="1" t="s">
        <v>1272</v>
      </c>
      <c r="D1373">
        <v>4274</v>
      </c>
      <c r="E1373">
        <f>100*Comuni[[#This Row],[Popolazione2011]]/$D$7916</f>
        <v>7.4574071516604378E-3</v>
      </c>
      <c r="F1373">
        <f>100*Comuni[[#This Row],[Popolazione2011]]/(SUMIFS($D$2:$D$7916,$B$2:$B$7916,"Lombardia"))</f>
        <v>4.4043007986994433E-2</v>
      </c>
      <c r="G1373" t="b">
        <f>IF(Comuni[[#This Row],[Popolazione2011]]&gt;300000,"MAGGIORE")</f>
        <v>0</v>
      </c>
      <c r="H1373">
        <f>100*Comuni[[#This Row],[Popolazione2011]]/(SUMIFS($D$2:$D$7916,$B$2:$B$7916,"Piemonte"))</f>
        <v>9.7939557040053013E-2</v>
      </c>
      <c r="I1373" s="1" t="str">
        <f>_xlfn.XLOOKUP(Comuni[[#This Row],[Regione]],Ripartizione_geografica[Regione],Ripartizione_geografica[Ripartizione geografica],,0)</f>
        <v>Nord-ovest</v>
      </c>
      <c r="J1373" s="1">
        <f>_xlfn.XLOOKUP(Comuni[[#This Row],[Regione]],Table_0[Regione],Table_0[Totale contagiati],,0)</f>
        <v>4308126</v>
      </c>
      <c r="K1373" s="1">
        <f>_xlfn.XLOOKUP(Comuni[[#This Row],[Regione]],Table_0[Regione],Table_0[Guariti],,0)</f>
        <v>4242764</v>
      </c>
      <c r="L1373" s="1">
        <f>_xlfn.XLOOKUP(Comuni[[#This Row],[Regione]],Table_0[Regione],Table_0[Deceduti],,0)</f>
        <v>47031</v>
      </c>
    </row>
    <row r="1374" spans="1:12" x14ac:dyDescent="0.25">
      <c r="A1374" s="1" t="s">
        <v>1389</v>
      </c>
      <c r="B1374" s="1" t="s">
        <v>1271</v>
      </c>
      <c r="C1374" s="1" t="s">
        <v>1272</v>
      </c>
      <c r="D1374">
        <v>5579</v>
      </c>
      <c r="E1374">
        <f>100*Comuni[[#This Row],[Popolazione2011]]/$D$7916</f>
        <v>9.7344114410654152E-3</v>
      </c>
      <c r="F1374">
        <f>100*Comuni[[#This Row],[Popolazione2011]]/(SUMIFS($D$2:$D$7916,$B$2:$B$7916,"Lombardia"))</f>
        <v>5.7490861384988753E-2</v>
      </c>
      <c r="G1374" t="b">
        <f>IF(Comuni[[#This Row],[Popolazione2011]]&gt;300000,"MAGGIORE")</f>
        <v>0</v>
      </c>
      <c r="H1374">
        <f>100*Comuni[[#This Row],[Popolazione2011]]/(SUMIFS($D$2:$D$7916,$B$2:$B$7916,"Piemonte"))</f>
        <v>0.12784389067067287</v>
      </c>
      <c r="I1374" s="1" t="str">
        <f>_xlfn.XLOOKUP(Comuni[[#This Row],[Regione]],Ripartizione_geografica[Regione],Ripartizione_geografica[Ripartizione geografica],,0)</f>
        <v>Nord-ovest</v>
      </c>
      <c r="J1374" s="1">
        <f>_xlfn.XLOOKUP(Comuni[[#This Row],[Regione]],Table_0[Regione],Table_0[Totale contagiati],,0)</f>
        <v>4308126</v>
      </c>
      <c r="K1374" s="1">
        <f>_xlfn.XLOOKUP(Comuni[[#This Row],[Regione]],Table_0[Regione],Table_0[Guariti],,0)</f>
        <v>4242764</v>
      </c>
      <c r="L1374" s="1">
        <f>_xlfn.XLOOKUP(Comuni[[#This Row],[Regione]],Table_0[Regione],Table_0[Deceduti],,0)</f>
        <v>47031</v>
      </c>
    </row>
    <row r="1375" spans="1:12" x14ac:dyDescent="0.25">
      <c r="A1375" s="1" t="s">
        <v>1390</v>
      </c>
      <c r="B1375" s="1" t="s">
        <v>1271</v>
      </c>
      <c r="C1375" s="1" t="s">
        <v>1272</v>
      </c>
      <c r="D1375">
        <v>16905</v>
      </c>
      <c r="E1375">
        <f>100*Comuni[[#This Row],[Popolazione2011]]/$D$7916</f>
        <v>2.9496365909878263E-2</v>
      </c>
      <c r="F1375">
        <f>100*Comuni[[#This Row],[Popolazione2011]]/(SUMIFS($D$2:$D$7916,$B$2:$B$7916,"Lombardia"))</f>
        <v>0.17420380206367359</v>
      </c>
      <c r="G1375" t="b">
        <f>IF(Comuni[[#This Row],[Popolazione2011]]&gt;300000,"MAGGIORE")</f>
        <v>0</v>
      </c>
      <c r="H1375">
        <f>100*Comuni[[#This Row],[Popolazione2011]]/(SUMIFS($D$2:$D$7916,$B$2:$B$7916,"Piemonte"))</f>
        <v>0.38738142530699493</v>
      </c>
      <c r="I1375" s="1" t="str">
        <f>_xlfn.XLOOKUP(Comuni[[#This Row],[Regione]],Ripartizione_geografica[Regione],Ripartizione_geografica[Ripartizione geografica],,0)</f>
        <v>Nord-ovest</v>
      </c>
      <c r="J1375" s="1">
        <f>_xlfn.XLOOKUP(Comuni[[#This Row],[Regione]],Table_0[Regione],Table_0[Totale contagiati],,0)</f>
        <v>4308126</v>
      </c>
      <c r="K1375" s="1">
        <f>_xlfn.XLOOKUP(Comuni[[#This Row],[Regione]],Table_0[Regione],Table_0[Guariti],,0)</f>
        <v>4242764</v>
      </c>
      <c r="L1375" s="1">
        <f>_xlfn.XLOOKUP(Comuni[[#This Row],[Regione]],Table_0[Regione],Table_0[Deceduti],,0)</f>
        <v>47031</v>
      </c>
    </row>
    <row r="1376" spans="1:12" x14ac:dyDescent="0.25">
      <c r="A1376" s="1" t="s">
        <v>1391</v>
      </c>
      <c r="B1376" s="1" t="s">
        <v>1271</v>
      </c>
      <c r="C1376" s="1" t="s">
        <v>1272</v>
      </c>
      <c r="D1376">
        <v>6254</v>
      </c>
      <c r="E1376">
        <f>100*Comuni[[#This Row],[Popolazione2011]]/$D$7916</f>
        <v>1.0912172280412816E-2</v>
      </c>
      <c r="F1376">
        <f>100*Comuni[[#This Row],[Popolazione2011]]/(SUMIFS($D$2:$D$7916,$B$2:$B$7916,"Lombardia"))</f>
        <v>6.4446647625330644E-2</v>
      </c>
      <c r="G1376" t="b">
        <f>IF(Comuni[[#This Row],[Popolazione2011]]&gt;300000,"MAGGIORE")</f>
        <v>0</v>
      </c>
      <c r="H1376">
        <f>100*Comuni[[#This Row],[Popolazione2011]]/(SUMIFS($D$2:$D$7916,$B$2:$B$7916,"Piemonte"))</f>
        <v>0.14331164944513139</v>
      </c>
      <c r="I1376" s="1" t="str">
        <f>_xlfn.XLOOKUP(Comuni[[#This Row],[Regione]],Ripartizione_geografica[Regione],Ripartizione_geografica[Ripartizione geografica],,0)</f>
        <v>Nord-ovest</v>
      </c>
      <c r="J1376" s="1">
        <f>_xlfn.XLOOKUP(Comuni[[#This Row],[Regione]],Table_0[Regione],Table_0[Totale contagiati],,0)</f>
        <v>4308126</v>
      </c>
      <c r="K1376" s="1">
        <f>_xlfn.XLOOKUP(Comuni[[#This Row],[Regione]],Table_0[Regione],Table_0[Guariti],,0)</f>
        <v>4242764</v>
      </c>
      <c r="L1376" s="1">
        <f>_xlfn.XLOOKUP(Comuni[[#This Row],[Regione]],Table_0[Regione],Table_0[Deceduti],,0)</f>
        <v>47031</v>
      </c>
    </row>
    <row r="1377" spans="1:12" x14ac:dyDescent="0.25">
      <c r="A1377" s="1" t="s">
        <v>1392</v>
      </c>
      <c r="B1377" s="1" t="s">
        <v>1271</v>
      </c>
      <c r="C1377" s="1" t="s">
        <v>1272</v>
      </c>
      <c r="D1377">
        <v>3762</v>
      </c>
      <c r="E1377">
        <f>100*Comuni[[#This Row],[Popolazione2011]]/$D$7916</f>
        <v>6.5640537446295198E-3</v>
      </c>
      <c r="F1377">
        <f>100*Comuni[[#This Row],[Popolazione2011]]/(SUMIFS($D$2:$D$7916,$B$2:$B$7916,"Lombardia"))</f>
        <v>3.8766915312838802E-2</v>
      </c>
      <c r="G1377" t="b">
        <f>IF(Comuni[[#This Row],[Popolazione2011]]&gt;300000,"MAGGIORE")</f>
        <v>0</v>
      </c>
      <c r="H1377">
        <f>100*Comuni[[#This Row],[Popolazione2011]]/(SUMIFS($D$2:$D$7916,$B$2:$B$7916,"Piemonte"))</f>
        <v>8.6206975569648917E-2</v>
      </c>
      <c r="I1377" s="1" t="str">
        <f>_xlfn.XLOOKUP(Comuni[[#This Row],[Regione]],Ripartizione_geografica[Regione],Ripartizione_geografica[Ripartizione geografica],,0)</f>
        <v>Nord-ovest</v>
      </c>
      <c r="J1377" s="1">
        <f>_xlfn.XLOOKUP(Comuni[[#This Row],[Regione]],Table_0[Regione],Table_0[Totale contagiati],,0)</f>
        <v>4308126</v>
      </c>
      <c r="K1377" s="1">
        <f>_xlfn.XLOOKUP(Comuni[[#This Row],[Regione]],Table_0[Regione],Table_0[Guariti],,0)</f>
        <v>4242764</v>
      </c>
      <c r="L1377" s="1">
        <f>_xlfn.XLOOKUP(Comuni[[#This Row],[Regione]],Table_0[Regione],Table_0[Deceduti],,0)</f>
        <v>47031</v>
      </c>
    </row>
    <row r="1378" spans="1:12" x14ac:dyDescent="0.25">
      <c r="A1378" s="1" t="s">
        <v>1393</v>
      </c>
      <c r="B1378" s="1" t="s">
        <v>1271</v>
      </c>
      <c r="C1378" s="1" t="s">
        <v>1272</v>
      </c>
      <c r="D1378">
        <v>2474</v>
      </c>
      <c r="E1378">
        <f>100*Comuni[[#This Row],[Popolazione2011]]/$D$7916</f>
        <v>4.3167115800673665E-3</v>
      </c>
      <c r="F1378">
        <f>100*Comuni[[#This Row],[Popolazione2011]]/(SUMIFS($D$2:$D$7916,$B$2:$B$7916,"Lombardia"))</f>
        <v>2.5494244679416057E-2</v>
      </c>
      <c r="G1378" t="b">
        <f>IF(Comuni[[#This Row],[Popolazione2011]]&gt;300000,"MAGGIORE")</f>
        <v>0</v>
      </c>
      <c r="H1378">
        <f>100*Comuni[[#This Row],[Popolazione2011]]/(SUMIFS($D$2:$D$7916,$B$2:$B$7916,"Piemonte"))</f>
        <v>5.6692200308163583E-2</v>
      </c>
      <c r="I1378" s="1" t="str">
        <f>_xlfn.XLOOKUP(Comuni[[#This Row],[Regione]],Ripartizione_geografica[Regione],Ripartizione_geografica[Ripartizione geografica],,0)</f>
        <v>Nord-ovest</v>
      </c>
      <c r="J1378" s="1">
        <f>_xlfn.XLOOKUP(Comuni[[#This Row],[Regione]],Table_0[Regione],Table_0[Totale contagiati],,0)</f>
        <v>4308126</v>
      </c>
      <c r="K1378" s="1">
        <f>_xlfn.XLOOKUP(Comuni[[#This Row],[Regione]],Table_0[Regione],Table_0[Guariti],,0)</f>
        <v>4242764</v>
      </c>
      <c r="L1378" s="1">
        <f>_xlfn.XLOOKUP(Comuni[[#This Row],[Regione]],Table_0[Regione],Table_0[Deceduti],,0)</f>
        <v>47031</v>
      </c>
    </row>
    <row r="1379" spans="1:12" x14ac:dyDescent="0.25">
      <c r="A1379" s="1" t="s">
        <v>1394</v>
      </c>
      <c r="B1379" s="1" t="s">
        <v>1271</v>
      </c>
      <c r="C1379" s="1" t="s">
        <v>1272</v>
      </c>
      <c r="D1379">
        <v>17729</v>
      </c>
      <c r="E1379">
        <f>100*Comuni[[#This Row],[Popolazione2011]]/$D$7916</f>
        <v>3.0934106549318649E-2</v>
      </c>
      <c r="F1379">
        <f>100*Comuni[[#This Row],[Popolazione2011]]/(SUMIFS($D$2:$D$7916,$B$2:$B$7916,"Lombardia"))</f>
        <v>0.1826950137111428</v>
      </c>
      <c r="G1379" t="b">
        <f>IF(Comuni[[#This Row],[Popolazione2011]]&gt;300000,"MAGGIORE")</f>
        <v>0</v>
      </c>
      <c r="H1379">
        <f>100*Comuni[[#This Row],[Popolazione2011]]/(SUMIFS($D$2:$D$7916,$B$2:$B$7916,"Piemonte"))</f>
        <v>0.40626354861092651</v>
      </c>
      <c r="I1379" s="1" t="str">
        <f>_xlfn.XLOOKUP(Comuni[[#This Row],[Regione]],Ripartizione_geografica[Regione],Ripartizione_geografica[Ripartizione geografica],,0)</f>
        <v>Nord-ovest</v>
      </c>
      <c r="J1379" s="1">
        <f>_xlfn.XLOOKUP(Comuni[[#This Row],[Regione]],Table_0[Regione],Table_0[Totale contagiati],,0)</f>
        <v>4308126</v>
      </c>
      <c r="K1379" s="1">
        <f>_xlfn.XLOOKUP(Comuni[[#This Row],[Regione]],Table_0[Regione],Table_0[Guariti],,0)</f>
        <v>4242764</v>
      </c>
      <c r="L1379" s="1">
        <f>_xlfn.XLOOKUP(Comuni[[#This Row],[Regione]],Table_0[Regione],Table_0[Deceduti],,0)</f>
        <v>47031</v>
      </c>
    </row>
    <row r="1380" spans="1:12" x14ac:dyDescent="0.25">
      <c r="A1380" s="1" t="s">
        <v>1395</v>
      </c>
      <c r="B1380" s="1" t="s">
        <v>1271</v>
      </c>
      <c r="C1380" s="1" t="s">
        <v>1272</v>
      </c>
      <c r="D1380">
        <v>4022</v>
      </c>
      <c r="E1380">
        <f>100*Comuni[[#This Row],[Popolazione2011]]/$D$7916</f>
        <v>7.0177097716374081E-3</v>
      </c>
      <c r="F1380">
        <f>100*Comuni[[#This Row],[Popolazione2011]]/(SUMIFS($D$2:$D$7916,$B$2:$B$7916,"Lombardia"))</f>
        <v>4.1446181123933459E-2</v>
      </c>
      <c r="G1380" t="b">
        <f>IF(Comuni[[#This Row],[Popolazione2011]]&gt;300000,"MAGGIORE")</f>
        <v>0</v>
      </c>
      <c r="H1380">
        <f>100*Comuni[[#This Row],[Popolazione2011]]/(SUMIFS($D$2:$D$7916,$B$2:$B$7916,"Piemonte"))</f>
        <v>9.21649270975885E-2</v>
      </c>
      <c r="I1380" s="1" t="str">
        <f>_xlfn.XLOOKUP(Comuni[[#This Row],[Regione]],Ripartizione_geografica[Regione],Ripartizione_geografica[Ripartizione geografica],,0)</f>
        <v>Nord-ovest</v>
      </c>
      <c r="J1380" s="1">
        <f>_xlfn.XLOOKUP(Comuni[[#This Row],[Regione]],Table_0[Regione],Table_0[Totale contagiati],,0)</f>
        <v>4308126</v>
      </c>
      <c r="K1380" s="1">
        <f>_xlfn.XLOOKUP(Comuni[[#This Row],[Regione]],Table_0[Regione],Table_0[Guariti],,0)</f>
        <v>4242764</v>
      </c>
      <c r="L1380" s="1">
        <f>_xlfn.XLOOKUP(Comuni[[#This Row],[Regione]],Table_0[Regione],Table_0[Deceduti],,0)</f>
        <v>47031</v>
      </c>
    </row>
    <row r="1381" spans="1:12" x14ac:dyDescent="0.25">
      <c r="A1381" s="1" t="s">
        <v>1396</v>
      </c>
      <c r="B1381" s="1" t="s">
        <v>1271</v>
      </c>
      <c r="C1381" s="1" t="s">
        <v>1272</v>
      </c>
      <c r="D1381">
        <v>254</v>
      </c>
      <c r="E1381">
        <f>100*Comuni[[#This Row],[Popolazione2011]]/$D$7916</f>
        <v>4.4318704176924453E-4</v>
      </c>
      <c r="F1381">
        <f>100*Comuni[[#This Row],[Popolazione2011]]/(SUMIFS($D$2:$D$7916,$B$2:$B$7916,"Lombardia"))</f>
        <v>2.6174366000693929E-3</v>
      </c>
      <c r="G1381" t="b">
        <f>IF(Comuni[[#This Row],[Popolazione2011]]&gt;300000,"MAGGIORE")</f>
        <v>0</v>
      </c>
      <c r="H1381">
        <f>100*Comuni[[#This Row],[Popolazione2011]]/(SUMIFS($D$2:$D$7916,$B$2:$B$7916,"Piemonte"))</f>
        <v>5.8204603388332865E-3</v>
      </c>
      <c r="I1381" s="1" t="str">
        <f>_xlfn.XLOOKUP(Comuni[[#This Row],[Regione]],Ripartizione_geografica[Regione],Ripartizione_geografica[Ripartizione geografica],,0)</f>
        <v>Nord-ovest</v>
      </c>
      <c r="J1381" s="1">
        <f>_xlfn.XLOOKUP(Comuni[[#This Row],[Regione]],Table_0[Regione],Table_0[Totale contagiati],,0)</f>
        <v>4308126</v>
      </c>
      <c r="K1381" s="1">
        <f>_xlfn.XLOOKUP(Comuni[[#This Row],[Regione]],Table_0[Regione],Table_0[Guariti],,0)</f>
        <v>4242764</v>
      </c>
      <c r="L1381" s="1">
        <f>_xlfn.XLOOKUP(Comuni[[#This Row],[Regione]],Table_0[Regione],Table_0[Deceduti],,0)</f>
        <v>47031</v>
      </c>
    </row>
    <row r="1382" spans="1:12" x14ac:dyDescent="0.25">
      <c r="A1382" s="1" t="s">
        <v>1397</v>
      </c>
      <c r="B1382" s="1" t="s">
        <v>1271</v>
      </c>
      <c r="C1382" s="1" t="s">
        <v>1272</v>
      </c>
      <c r="D1382">
        <v>10446</v>
      </c>
      <c r="E1382">
        <f>100*Comuni[[#This Row],[Popolazione2011]]/$D$7916</f>
        <v>1.822650330047846E-2</v>
      </c>
      <c r="F1382">
        <f>100*Comuni[[#This Row],[Popolazione2011]]/(SUMIFS($D$2:$D$7916,$B$2:$B$7916,"Lombardia"))</f>
        <v>0.10764465639497985</v>
      </c>
      <c r="G1382" t="b">
        <f>IF(Comuni[[#This Row],[Popolazione2011]]&gt;300000,"MAGGIORE")</f>
        <v>0</v>
      </c>
      <c r="H1382">
        <f>100*Comuni[[#This Row],[Popolazione2011]]/(SUMIFS($D$2:$D$7916,$B$2:$B$7916,"Piemonte"))</f>
        <v>0.23937216023406499</v>
      </c>
      <c r="I1382" s="1" t="str">
        <f>_xlfn.XLOOKUP(Comuni[[#This Row],[Regione]],Ripartizione_geografica[Regione],Ripartizione_geografica[Ripartizione geografica],,0)</f>
        <v>Nord-ovest</v>
      </c>
      <c r="J1382" s="1">
        <f>_xlfn.XLOOKUP(Comuni[[#This Row],[Regione]],Table_0[Regione],Table_0[Totale contagiati],,0)</f>
        <v>4308126</v>
      </c>
      <c r="K1382" s="1">
        <f>_xlfn.XLOOKUP(Comuni[[#This Row],[Regione]],Table_0[Regione],Table_0[Guariti],,0)</f>
        <v>4242764</v>
      </c>
      <c r="L1382" s="1">
        <f>_xlfn.XLOOKUP(Comuni[[#This Row],[Regione]],Table_0[Regione],Table_0[Deceduti],,0)</f>
        <v>47031</v>
      </c>
    </row>
    <row r="1383" spans="1:12" x14ac:dyDescent="0.25">
      <c r="A1383" s="1" t="s">
        <v>1398</v>
      </c>
      <c r="B1383" s="1" t="s">
        <v>1271</v>
      </c>
      <c r="C1383" s="1" t="s">
        <v>1272</v>
      </c>
      <c r="D1383">
        <v>1584</v>
      </c>
      <c r="E1383">
        <f>100*Comuni[[#This Row],[Popolazione2011]]/$D$7916</f>
        <v>2.7638121030019031E-3</v>
      </c>
      <c r="F1383">
        <f>100*Comuni[[#This Row],[Popolazione2011]]/(SUMIFS($D$2:$D$7916,$B$2:$B$7916,"Lombardia"))</f>
        <v>1.6322911710668971E-2</v>
      </c>
      <c r="G1383" t="b">
        <f>IF(Comuni[[#This Row],[Popolazione2011]]&gt;300000,"MAGGIORE")</f>
        <v>0</v>
      </c>
      <c r="H1383">
        <f>100*Comuni[[#This Row],[Popolazione2011]]/(SUMIFS($D$2:$D$7916,$B$2:$B$7916,"Piemonte"))</f>
        <v>3.6297673924062697E-2</v>
      </c>
      <c r="I1383" s="1" t="str">
        <f>_xlfn.XLOOKUP(Comuni[[#This Row],[Regione]],Ripartizione_geografica[Regione],Ripartizione_geografica[Ripartizione geografica],,0)</f>
        <v>Nord-ovest</v>
      </c>
      <c r="J1383" s="1">
        <f>_xlfn.XLOOKUP(Comuni[[#This Row],[Regione]],Table_0[Regione],Table_0[Totale contagiati],,0)</f>
        <v>4308126</v>
      </c>
      <c r="K1383" s="1">
        <f>_xlfn.XLOOKUP(Comuni[[#This Row],[Regione]],Table_0[Regione],Table_0[Guariti],,0)</f>
        <v>4242764</v>
      </c>
      <c r="L1383" s="1">
        <f>_xlfn.XLOOKUP(Comuni[[#This Row],[Regione]],Table_0[Regione],Table_0[Deceduti],,0)</f>
        <v>47031</v>
      </c>
    </row>
    <row r="1384" spans="1:12" x14ac:dyDescent="0.25">
      <c r="A1384" s="1" t="s">
        <v>1399</v>
      </c>
      <c r="B1384" s="1" t="s">
        <v>1271</v>
      </c>
      <c r="C1384" s="1" t="s">
        <v>1272</v>
      </c>
      <c r="D1384">
        <v>2418</v>
      </c>
      <c r="E1384">
        <f>100*Comuni[[#This Row],[Popolazione2011]]/$D$7916</f>
        <v>4.2190010511733598E-3</v>
      </c>
      <c r="F1384">
        <f>100*Comuni[[#This Row],[Popolazione2011]]/(SUMIFS($D$2:$D$7916,$B$2:$B$7916,"Lombardia"))</f>
        <v>2.4917172043180284E-2</v>
      </c>
      <c r="G1384" t="b">
        <f>IF(Comuni[[#This Row],[Popolazione2011]]&gt;300000,"MAGGIORE")</f>
        <v>0</v>
      </c>
      <c r="H1384">
        <f>100*Comuni[[#This Row],[Popolazione2011]]/(SUMIFS($D$2:$D$7916,$B$2:$B$7916,"Piemonte"))</f>
        <v>5.5408949209838139E-2</v>
      </c>
      <c r="I1384" s="1" t="str">
        <f>_xlfn.XLOOKUP(Comuni[[#This Row],[Regione]],Ripartizione_geografica[Regione],Ripartizione_geografica[Ripartizione geografica],,0)</f>
        <v>Nord-ovest</v>
      </c>
      <c r="J1384" s="1">
        <f>_xlfn.XLOOKUP(Comuni[[#This Row],[Regione]],Table_0[Regione],Table_0[Totale contagiati],,0)</f>
        <v>4308126</v>
      </c>
      <c r="K1384" s="1">
        <f>_xlfn.XLOOKUP(Comuni[[#This Row],[Regione]],Table_0[Regione],Table_0[Guariti],,0)</f>
        <v>4242764</v>
      </c>
      <c r="L1384" s="1">
        <f>_xlfn.XLOOKUP(Comuni[[#This Row],[Regione]],Table_0[Regione],Table_0[Deceduti],,0)</f>
        <v>47031</v>
      </c>
    </row>
    <row r="1385" spans="1:12" x14ac:dyDescent="0.25">
      <c r="A1385" s="1" t="s">
        <v>1400</v>
      </c>
      <c r="B1385" s="1" t="s">
        <v>1271</v>
      </c>
      <c r="C1385" s="1" t="s">
        <v>1272</v>
      </c>
      <c r="D1385">
        <v>79793</v>
      </c>
      <c r="E1385">
        <f>100*Comuni[[#This Row],[Popolazione2011]]/$D$7916</f>
        <v>0.13922528985784777</v>
      </c>
      <c r="F1385">
        <f>100*Comuni[[#This Row],[Popolazione2011]]/(SUMIFS($D$2:$D$7916,$B$2:$B$7916,"Lombardia"))</f>
        <v>0.82225637255644513</v>
      </c>
      <c r="G1385" t="b">
        <f>IF(Comuni[[#This Row],[Popolazione2011]]&gt;300000,"MAGGIORE")</f>
        <v>0</v>
      </c>
      <c r="H1385">
        <f>100*Comuni[[#This Row],[Popolazione2011]]/(SUMIFS($D$2:$D$7916,$B$2:$B$7916,"Piemonte"))</f>
        <v>1.8284724087264741</v>
      </c>
      <c r="I1385" s="1" t="str">
        <f>_xlfn.XLOOKUP(Comuni[[#This Row],[Regione]],Ripartizione_geografica[Regione],Ripartizione_geografica[Ripartizione geografica],,0)</f>
        <v>Nord-ovest</v>
      </c>
      <c r="J1385" s="1">
        <f>_xlfn.XLOOKUP(Comuni[[#This Row],[Regione]],Table_0[Regione],Table_0[Totale contagiati],,0)</f>
        <v>4308126</v>
      </c>
      <c r="K1385" s="1">
        <f>_xlfn.XLOOKUP(Comuni[[#This Row],[Regione]],Table_0[Regione],Table_0[Guariti],,0)</f>
        <v>4242764</v>
      </c>
      <c r="L1385" s="1">
        <f>_xlfn.XLOOKUP(Comuni[[#This Row],[Regione]],Table_0[Regione],Table_0[Deceduti],,0)</f>
        <v>47031</v>
      </c>
    </row>
    <row r="1386" spans="1:12" x14ac:dyDescent="0.25">
      <c r="A1386" s="1" t="s">
        <v>1401</v>
      </c>
      <c r="B1386" s="1" t="s">
        <v>1271</v>
      </c>
      <c r="C1386" s="1" t="s">
        <v>1272</v>
      </c>
      <c r="D1386">
        <v>7301</v>
      </c>
      <c r="E1386">
        <f>100*Comuni[[#This Row],[Popolazione2011]]/$D$7916</f>
        <v>1.2739010204556121E-2</v>
      </c>
      <c r="F1386">
        <f>100*Comuni[[#This Row],[Popolazione2011]]/(SUMIFS($D$2:$D$7916,$B$2:$B$7916,"Lombardia"))</f>
        <v>7.5235844949238739E-2</v>
      </c>
      <c r="G1386" t="b">
        <f>IF(Comuni[[#This Row],[Popolazione2011]]&gt;300000,"MAGGIORE")</f>
        <v>0</v>
      </c>
      <c r="H1386">
        <f>100*Comuni[[#This Row],[Popolazione2011]]/(SUMIFS($D$2:$D$7916,$B$2:$B$7916,"Piemonte"))</f>
        <v>0.1673038619441804</v>
      </c>
      <c r="I1386" s="1" t="str">
        <f>_xlfn.XLOOKUP(Comuni[[#This Row],[Regione]],Ripartizione_geografica[Regione],Ripartizione_geografica[Ripartizione geografica],,0)</f>
        <v>Nord-ovest</v>
      </c>
      <c r="J1386" s="1">
        <f>_xlfn.XLOOKUP(Comuni[[#This Row],[Regione]],Table_0[Regione],Table_0[Totale contagiati],,0)</f>
        <v>4308126</v>
      </c>
      <c r="K1386" s="1">
        <f>_xlfn.XLOOKUP(Comuni[[#This Row],[Regione]],Table_0[Regione],Table_0[Guariti],,0)</f>
        <v>4242764</v>
      </c>
      <c r="L1386" s="1">
        <f>_xlfn.XLOOKUP(Comuni[[#This Row],[Regione]],Table_0[Regione],Table_0[Deceduti],,0)</f>
        <v>47031</v>
      </c>
    </row>
    <row r="1387" spans="1:12" x14ac:dyDescent="0.25">
      <c r="A1387" s="1" t="s">
        <v>1402</v>
      </c>
      <c r="B1387" s="1" t="s">
        <v>1271</v>
      </c>
      <c r="C1387" s="1" t="s">
        <v>1272</v>
      </c>
      <c r="D1387">
        <v>6238</v>
      </c>
      <c r="E1387">
        <f>100*Comuni[[#This Row],[Popolazione2011]]/$D$7916</f>
        <v>1.08842549864431E-2</v>
      </c>
      <c r="F1387">
        <f>100*Comuni[[#This Row],[Popolazione2011]]/(SUMIFS($D$2:$D$7916,$B$2:$B$7916,"Lombardia"))</f>
        <v>6.4281769729263277E-2</v>
      </c>
      <c r="G1387" t="b">
        <f>IF(Comuni[[#This Row],[Popolazione2011]]&gt;300000,"MAGGIORE")</f>
        <v>0</v>
      </c>
      <c r="H1387">
        <f>100*Comuni[[#This Row],[Popolazione2011]]/(SUMIFS($D$2:$D$7916,$B$2:$B$7916,"Piemonte"))</f>
        <v>0.14294500627418127</v>
      </c>
      <c r="I1387" s="1" t="str">
        <f>_xlfn.XLOOKUP(Comuni[[#This Row],[Regione]],Ripartizione_geografica[Regione],Ripartizione_geografica[Ripartizione geografica],,0)</f>
        <v>Nord-ovest</v>
      </c>
      <c r="J1387" s="1">
        <f>_xlfn.XLOOKUP(Comuni[[#This Row],[Regione]],Table_0[Regione],Table_0[Totale contagiati],,0)</f>
        <v>4308126</v>
      </c>
      <c r="K1387" s="1">
        <f>_xlfn.XLOOKUP(Comuni[[#This Row],[Regione]],Table_0[Regione],Table_0[Guariti],,0)</f>
        <v>4242764</v>
      </c>
      <c r="L1387" s="1">
        <f>_xlfn.XLOOKUP(Comuni[[#This Row],[Regione]],Table_0[Regione],Table_0[Deceduti],,0)</f>
        <v>47031</v>
      </c>
    </row>
    <row r="1388" spans="1:12" x14ac:dyDescent="0.25">
      <c r="A1388" s="1" t="s">
        <v>1403</v>
      </c>
      <c r="B1388" s="1" t="s">
        <v>1271</v>
      </c>
      <c r="C1388" s="1" t="s">
        <v>1272</v>
      </c>
      <c r="D1388">
        <v>7180</v>
      </c>
      <c r="E1388">
        <f>100*Comuni[[#This Row],[Popolazione2011]]/$D$7916</f>
        <v>1.2527885668910142E-2</v>
      </c>
      <c r="F1388">
        <f>100*Comuni[[#This Row],[Popolazione2011]]/(SUMIFS($D$2:$D$7916,$B$2:$B$7916,"Lombardia"))</f>
        <v>7.39889558602293E-2</v>
      </c>
      <c r="G1388" t="b">
        <f>IF(Comuni[[#This Row],[Popolazione2011]]&gt;300000,"MAGGIORE")</f>
        <v>0</v>
      </c>
      <c r="H1388">
        <f>100*Comuni[[#This Row],[Popolazione2011]]/(SUMIFS($D$2:$D$7916,$B$2:$B$7916,"Piemonte"))</f>
        <v>0.16453112296387007</v>
      </c>
      <c r="I1388" s="1" t="str">
        <f>_xlfn.XLOOKUP(Comuni[[#This Row],[Regione]],Ripartizione_geografica[Regione],Ripartizione_geografica[Ripartizione geografica],,0)</f>
        <v>Nord-ovest</v>
      </c>
      <c r="J1388" s="1">
        <f>_xlfn.XLOOKUP(Comuni[[#This Row],[Regione]],Table_0[Regione],Table_0[Totale contagiati],,0)</f>
        <v>4308126</v>
      </c>
      <c r="K1388" s="1">
        <f>_xlfn.XLOOKUP(Comuni[[#This Row],[Regione]],Table_0[Regione],Table_0[Guariti],,0)</f>
        <v>4242764</v>
      </c>
      <c r="L1388" s="1">
        <f>_xlfn.XLOOKUP(Comuni[[#This Row],[Regione]],Table_0[Regione],Table_0[Deceduti],,0)</f>
        <v>47031</v>
      </c>
    </row>
    <row r="1389" spans="1:12" x14ac:dyDescent="0.25">
      <c r="A1389" s="1" t="s">
        <v>1404</v>
      </c>
      <c r="B1389" s="1" t="s">
        <v>1271</v>
      </c>
      <c r="C1389" s="1" t="s">
        <v>1272</v>
      </c>
      <c r="D1389">
        <v>8967</v>
      </c>
      <c r="E1389">
        <f>100*Comuni[[#This Row],[Popolazione2011]]/$D$7916</f>
        <v>1.5645898439152817E-2</v>
      </c>
      <c r="F1389">
        <f>100*Comuni[[#This Row],[Popolazione2011]]/(SUMIFS($D$2:$D$7916,$B$2:$B$7916,"Lombardia"))</f>
        <v>9.2403755877252941E-2</v>
      </c>
      <c r="G1389" t="b">
        <f>IF(Comuni[[#This Row],[Popolazione2011]]&gt;300000,"MAGGIORE")</f>
        <v>0</v>
      </c>
      <c r="H1389">
        <f>100*Comuni[[#This Row],[Popolazione2011]]/(SUMIFS($D$2:$D$7916,$B$2:$B$7916,"Piemonte"))</f>
        <v>0.20548058211936251</v>
      </c>
      <c r="I1389" s="1" t="str">
        <f>_xlfn.XLOOKUP(Comuni[[#This Row],[Regione]],Ripartizione_geografica[Regione],Ripartizione_geografica[Ripartizione geografica],,0)</f>
        <v>Nord-ovest</v>
      </c>
      <c r="J1389" s="1">
        <f>_xlfn.XLOOKUP(Comuni[[#This Row],[Regione]],Table_0[Regione],Table_0[Totale contagiati],,0)</f>
        <v>4308126</v>
      </c>
      <c r="K1389" s="1">
        <f>_xlfn.XLOOKUP(Comuni[[#This Row],[Regione]],Table_0[Regione],Table_0[Guariti],,0)</f>
        <v>4242764</v>
      </c>
      <c r="L1389" s="1">
        <f>_xlfn.XLOOKUP(Comuni[[#This Row],[Regione]],Table_0[Regione],Table_0[Deceduti],,0)</f>
        <v>47031</v>
      </c>
    </row>
    <row r="1390" spans="1:12" x14ac:dyDescent="0.25">
      <c r="A1390" s="1" t="s">
        <v>1405</v>
      </c>
      <c r="B1390" s="1" t="s">
        <v>1271</v>
      </c>
      <c r="C1390" s="1" t="s">
        <v>1272</v>
      </c>
      <c r="D1390">
        <v>5207</v>
      </c>
      <c r="E1390">
        <f>100*Comuni[[#This Row],[Popolazione2011]]/$D$7916</f>
        <v>9.0853343562695126E-3</v>
      </c>
      <c r="F1390">
        <f>100*Comuni[[#This Row],[Popolazione2011]]/(SUMIFS($D$2:$D$7916,$B$2:$B$7916,"Lombardia"))</f>
        <v>5.3657450301422556E-2</v>
      </c>
      <c r="G1390" t="b">
        <f>IF(Comuni[[#This Row],[Popolazione2011]]&gt;300000,"MAGGIORE")</f>
        <v>0</v>
      </c>
      <c r="H1390">
        <f>100*Comuni[[#This Row],[Popolazione2011]]/(SUMIFS($D$2:$D$7916,$B$2:$B$7916,"Piemonte"))</f>
        <v>0.11931943694608237</v>
      </c>
      <c r="I1390" s="1" t="str">
        <f>_xlfn.XLOOKUP(Comuni[[#This Row],[Regione]],Ripartizione_geografica[Regione],Ripartizione_geografica[Ripartizione geografica],,0)</f>
        <v>Nord-ovest</v>
      </c>
      <c r="J1390" s="1">
        <f>_xlfn.XLOOKUP(Comuni[[#This Row],[Regione]],Table_0[Regione],Table_0[Totale contagiati],,0)</f>
        <v>4308126</v>
      </c>
      <c r="K1390" s="1">
        <f>_xlfn.XLOOKUP(Comuni[[#This Row],[Regione]],Table_0[Regione],Table_0[Guariti],,0)</f>
        <v>4242764</v>
      </c>
      <c r="L1390" s="1">
        <f>_xlfn.XLOOKUP(Comuni[[#This Row],[Regione]],Table_0[Regione],Table_0[Deceduti],,0)</f>
        <v>47031</v>
      </c>
    </row>
    <row r="1391" spans="1:12" x14ac:dyDescent="0.25">
      <c r="A1391" s="1" t="s">
        <v>1406</v>
      </c>
      <c r="B1391" s="1" t="s">
        <v>1271</v>
      </c>
      <c r="C1391" s="1" t="s">
        <v>1272</v>
      </c>
      <c r="D1391">
        <v>576</v>
      </c>
      <c r="E1391">
        <f>100*Comuni[[#This Row],[Popolazione2011]]/$D$7916</f>
        <v>1.0050225829097829E-3</v>
      </c>
      <c r="F1391">
        <f>100*Comuni[[#This Row],[Popolazione2011]]/(SUMIFS($D$2:$D$7916,$B$2:$B$7916,"Lombardia"))</f>
        <v>5.9356042584250805E-3</v>
      </c>
      <c r="G1391" t="b">
        <f>IF(Comuni[[#This Row],[Popolazione2011]]&gt;300000,"MAGGIORE")</f>
        <v>0</v>
      </c>
      <c r="H1391">
        <f>100*Comuni[[#This Row],[Popolazione2011]]/(SUMIFS($D$2:$D$7916,$B$2:$B$7916,"Piemonte"))</f>
        <v>1.3199154154204617E-2</v>
      </c>
      <c r="I1391" s="1" t="str">
        <f>_xlfn.XLOOKUP(Comuni[[#This Row],[Regione]],Ripartizione_geografica[Regione],Ripartizione_geografica[Ripartizione geografica],,0)</f>
        <v>Nord-ovest</v>
      </c>
      <c r="J1391" s="1">
        <f>_xlfn.XLOOKUP(Comuni[[#This Row],[Regione]],Table_0[Regione],Table_0[Totale contagiati],,0)</f>
        <v>4308126</v>
      </c>
      <c r="K1391" s="1">
        <f>_xlfn.XLOOKUP(Comuni[[#This Row],[Regione]],Table_0[Regione],Table_0[Guariti],,0)</f>
        <v>4242764</v>
      </c>
      <c r="L1391" s="1">
        <f>_xlfn.XLOOKUP(Comuni[[#This Row],[Regione]],Table_0[Regione],Table_0[Deceduti],,0)</f>
        <v>47031</v>
      </c>
    </row>
    <row r="1392" spans="1:12" x14ac:dyDescent="0.25">
      <c r="A1392" s="1" t="s">
        <v>1407</v>
      </c>
      <c r="B1392" s="1" t="s">
        <v>1271</v>
      </c>
      <c r="C1392" s="1" t="s">
        <v>1272</v>
      </c>
      <c r="D1392">
        <v>1536</v>
      </c>
      <c r="E1392">
        <f>100*Comuni[[#This Row],[Popolazione2011]]/$D$7916</f>
        <v>2.6800602210927545E-3</v>
      </c>
      <c r="F1392">
        <f>100*Comuni[[#This Row],[Popolazione2011]]/(SUMIFS($D$2:$D$7916,$B$2:$B$7916,"Lombardia"))</f>
        <v>1.582827802246688E-2</v>
      </c>
      <c r="G1392" t="b">
        <f>IF(Comuni[[#This Row],[Popolazione2011]]&gt;300000,"MAGGIORE")</f>
        <v>0</v>
      </c>
      <c r="H1392">
        <f>100*Comuni[[#This Row],[Popolazione2011]]/(SUMIFS($D$2:$D$7916,$B$2:$B$7916,"Piemonte"))</f>
        <v>3.5197744411212317E-2</v>
      </c>
      <c r="I1392" s="1" t="str">
        <f>_xlfn.XLOOKUP(Comuni[[#This Row],[Regione]],Ripartizione_geografica[Regione],Ripartizione_geografica[Ripartizione geografica],,0)</f>
        <v>Nord-ovest</v>
      </c>
      <c r="J1392" s="1">
        <f>_xlfn.XLOOKUP(Comuni[[#This Row],[Regione]],Table_0[Regione],Table_0[Totale contagiati],,0)</f>
        <v>4308126</v>
      </c>
      <c r="K1392" s="1">
        <f>_xlfn.XLOOKUP(Comuni[[#This Row],[Regione]],Table_0[Regione],Table_0[Guariti],,0)</f>
        <v>4242764</v>
      </c>
      <c r="L1392" s="1">
        <f>_xlfn.XLOOKUP(Comuni[[#This Row],[Regione]],Table_0[Regione],Table_0[Deceduti],,0)</f>
        <v>47031</v>
      </c>
    </row>
    <row r="1393" spans="1:12" x14ac:dyDescent="0.25">
      <c r="A1393" s="1" t="s">
        <v>1408</v>
      </c>
      <c r="B1393" s="1" t="s">
        <v>1271</v>
      </c>
      <c r="C1393" s="1" t="s">
        <v>1272</v>
      </c>
      <c r="D1393">
        <v>2444</v>
      </c>
      <c r="E1393">
        <f>100*Comuni[[#This Row],[Popolazione2011]]/$D$7916</f>
        <v>4.2643666538741487E-3</v>
      </c>
      <c r="F1393">
        <f>100*Comuni[[#This Row],[Popolazione2011]]/(SUMIFS($D$2:$D$7916,$B$2:$B$7916,"Lombardia"))</f>
        <v>2.5185098624289751E-2</v>
      </c>
      <c r="G1393" t="b">
        <f>IF(Comuni[[#This Row],[Popolazione2011]]&gt;300000,"MAGGIORE")</f>
        <v>0</v>
      </c>
      <c r="H1393">
        <f>100*Comuni[[#This Row],[Popolazione2011]]/(SUMIFS($D$2:$D$7916,$B$2:$B$7916,"Piemonte"))</f>
        <v>5.6004744362632093E-2</v>
      </c>
      <c r="I1393" s="1" t="str">
        <f>_xlfn.XLOOKUP(Comuni[[#This Row],[Regione]],Ripartizione_geografica[Regione],Ripartizione_geografica[Ripartizione geografica],,0)</f>
        <v>Nord-ovest</v>
      </c>
      <c r="J1393" s="1">
        <f>_xlfn.XLOOKUP(Comuni[[#This Row],[Regione]],Table_0[Regione],Table_0[Totale contagiati],,0)</f>
        <v>4308126</v>
      </c>
      <c r="K1393" s="1">
        <f>_xlfn.XLOOKUP(Comuni[[#This Row],[Regione]],Table_0[Regione],Table_0[Guariti],,0)</f>
        <v>4242764</v>
      </c>
      <c r="L1393" s="1">
        <f>_xlfn.XLOOKUP(Comuni[[#This Row],[Regione]],Table_0[Regione],Table_0[Deceduti],,0)</f>
        <v>47031</v>
      </c>
    </row>
    <row r="1394" spans="1:12" x14ac:dyDescent="0.25">
      <c r="A1394" s="1" t="s">
        <v>1409</v>
      </c>
      <c r="B1394" s="1" t="s">
        <v>1271</v>
      </c>
      <c r="C1394" s="1" t="s">
        <v>1272</v>
      </c>
      <c r="D1394">
        <v>2590</v>
      </c>
      <c r="E1394">
        <f>100*Comuni[[#This Row],[Popolazione2011]]/$D$7916</f>
        <v>4.5191119613478088E-3</v>
      </c>
      <c r="F1394">
        <f>100*Comuni[[#This Row],[Popolazione2011]]/(SUMIFS($D$2:$D$7916,$B$2:$B$7916,"Lombardia"))</f>
        <v>2.668960942590444E-2</v>
      </c>
      <c r="G1394" t="b">
        <f>IF(Comuni[[#This Row],[Popolazione2011]]&gt;300000,"MAGGIORE")</f>
        <v>0</v>
      </c>
      <c r="H1394">
        <f>100*Comuni[[#This Row],[Popolazione2011]]/(SUMIFS($D$2:$D$7916,$B$2:$B$7916,"Piemonte"))</f>
        <v>5.9350363297552014E-2</v>
      </c>
      <c r="I1394" s="1" t="str">
        <f>_xlfn.XLOOKUP(Comuni[[#This Row],[Regione]],Ripartizione_geografica[Regione],Ripartizione_geografica[Ripartizione geografica],,0)</f>
        <v>Nord-ovest</v>
      </c>
      <c r="J1394" s="1">
        <f>_xlfn.XLOOKUP(Comuni[[#This Row],[Regione]],Table_0[Regione],Table_0[Totale contagiati],,0)</f>
        <v>4308126</v>
      </c>
      <c r="K1394" s="1">
        <f>_xlfn.XLOOKUP(Comuni[[#This Row],[Regione]],Table_0[Regione],Table_0[Guariti],,0)</f>
        <v>4242764</v>
      </c>
      <c r="L1394" s="1">
        <f>_xlfn.XLOOKUP(Comuni[[#This Row],[Regione]],Table_0[Regione],Table_0[Deceduti],,0)</f>
        <v>47031</v>
      </c>
    </row>
    <row r="1395" spans="1:12" x14ac:dyDescent="0.25">
      <c r="A1395" s="1" t="s">
        <v>1410</v>
      </c>
      <c r="B1395" s="1" t="s">
        <v>1271</v>
      </c>
      <c r="C1395" s="1" t="s">
        <v>1411</v>
      </c>
      <c r="D1395">
        <v>6255</v>
      </c>
      <c r="E1395">
        <f>100*Comuni[[#This Row],[Popolazione2011]]/$D$7916</f>
        <v>1.0913917111285924E-2</v>
      </c>
      <c r="F1395">
        <f>100*Comuni[[#This Row],[Popolazione2011]]/(SUMIFS($D$2:$D$7916,$B$2:$B$7916,"Lombardia"))</f>
        <v>6.445695249383486E-2</v>
      </c>
      <c r="G1395" t="b">
        <f>IF(Comuni[[#This Row],[Popolazione2011]]&gt;300000,"MAGGIORE")</f>
        <v>0</v>
      </c>
      <c r="H1395">
        <f>100*Comuni[[#This Row],[Popolazione2011]]/(SUMIFS($D$2:$D$7916,$B$2:$B$7916,"Piemonte"))</f>
        <v>0.14333456464331579</v>
      </c>
      <c r="I1395" s="1" t="str">
        <f>_xlfn.XLOOKUP(Comuni[[#This Row],[Regione]],Ripartizione_geografica[Regione],Ripartizione_geografica[Ripartizione geografica],,0)</f>
        <v>Nord-ovest</v>
      </c>
      <c r="J1395" s="1">
        <f>_xlfn.XLOOKUP(Comuni[[#This Row],[Regione]],Table_0[Regione],Table_0[Totale contagiati],,0)</f>
        <v>4308126</v>
      </c>
      <c r="K1395" s="1">
        <f>_xlfn.XLOOKUP(Comuni[[#This Row],[Regione]],Table_0[Regione],Table_0[Guariti],,0)</f>
        <v>4242764</v>
      </c>
      <c r="L1395" s="1">
        <f>_xlfn.XLOOKUP(Comuni[[#This Row],[Regione]],Table_0[Regione],Table_0[Deceduti],,0)</f>
        <v>47031</v>
      </c>
    </row>
    <row r="1396" spans="1:12" x14ac:dyDescent="0.25">
      <c r="A1396" s="1" t="s">
        <v>1412</v>
      </c>
      <c r="B1396" s="1" t="s">
        <v>1271</v>
      </c>
      <c r="C1396" s="1" t="s">
        <v>1411</v>
      </c>
      <c r="D1396">
        <v>4164</v>
      </c>
      <c r="E1396">
        <f>100*Comuni[[#This Row],[Popolazione2011]]/$D$7916</f>
        <v>7.2654757556186392E-3</v>
      </c>
      <c r="F1396">
        <f>100*Comuni[[#This Row],[Popolazione2011]]/(SUMIFS($D$2:$D$7916,$B$2:$B$7916,"Lombardia"))</f>
        <v>4.2909472451531309E-2</v>
      </c>
      <c r="G1396" t="b">
        <f>IF(Comuni[[#This Row],[Popolazione2011]]&gt;300000,"MAGGIORE")</f>
        <v>0</v>
      </c>
      <c r="H1396">
        <f>100*Comuni[[#This Row],[Popolazione2011]]/(SUMIFS($D$2:$D$7916,$B$2:$B$7916,"Piemonte"))</f>
        <v>9.5418885239770879E-2</v>
      </c>
      <c r="I1396" s="1" t="str">
        <f>_xlfn.XLOOKUP(Comuni[[#This Row],[Regione]],Ripartizione_geografica[Regione],Ripartizione_geografica[Ripartizione geografica],,0)</f>
        <v>Nord-ovest</v>
      </c>
      <c r="J1396" s="1">
        <f>_xlfn.XLOOKUP(Comuni[[#This Row],[Regione]],Table_0[Regione],Table_0[Totale contagiati],,0)</f>
        <v>4308126</v>
      </c>
      <c r="K1396" s="1">
        <f>_xlfn.XLOOKUP(Comuni[[#This Row],[Regione]],Table_0[Regione],Table_0[Guariti],,0)</f>
        <v>4242764</v>
      </c>
      <c r="L1396" s="1">
        <f>_xlfn.XLOOKUP(Comuni[[#This Row],[Regione]],Table_0[Regione],Table_0[Deceduti],,0)</f>
        <v>47031</v>
      </c>
    </row>
    <row r="1397" spans="1:12" x14ac:dyDescent="0.25">
      <c r="A1397" s="1" t="s">
        <v>1413</v>
      </c>
      <c r="B1397" s="1" t="s">
        <v>1271</v>
      </c>
      <c r="C1397" s="1" t="s">
        <v>1411</v>
      </c>
      <c r="D1397">
        <v>2679</v>
      </c>
      <c r="E1397">
        <f>100*Comuni[[#This Row],[Popolazione2011]]/$D$7916</f>
        <v>4.6744019090543551E-3</v>
      </c>
      <c r="F1397">
        <f>100*Comuni[[#This Row],[Popolazione2011]]/(SUMIFS($D$2:$D$7916,$B$2:$B$7916,"Lombardia"))</f>
        <v>2.7606742722779149E-2</v>
      </c>
      <c r="G1397" t="b">
        <f>IF(Comuni[[#This Row],[Popolazione2011]]&gt;300000,"MAGGIORE")</f>
        <v>0</v>
      </c>
      <c r="H1397">
        <f>100*Comuni[[#This Row],[Popolazione2011]]/(SUMIFS($D$2:$D$7916,$B$2:$B$7916,"Piemonte"))</f>
        <v>6.1389815935962107E-2</v>
      </c>
      <c r="I1397" s="1" t="str">
        <f>_xlfn.XLOOKUP(Comuni[[#This Row],[Regione]],Ripartizione_geografica[Regione],Ripartizione_geografica[Ripartizione geografica],,0)</f>
        <v>Nord-ovest</v>
      </c>
      <c r="J1397" s="1">
        <f>_xlfn.XLOOKUP(Comuni[[#This Row],[Regione]],Table_0[Regione],Table_0[Totale contagiati],,0)</f>
        <v>4308126</v>
      </c>
      <c r="K1397" s="1">
        <f>_xlfn.XLOOKUP(Comuni[[#This Row],[Regione]],Table_0[Regione],Table_0[Guariti],,0)</f>
        <v>4242764</v>
      </c>
      <c r="L1397" s="1">
        <f>_xlfn.XLOOKUP(Comuni[[#This Row],[Regione]],Table_0[Regione],Table_0[Deceduti],,0)</f>
        <v>47031</v>
      </c>
    </row>
    <row r="1398" spans="1:12" x14ac:dyDescent="0.25">
      <c r="A1398" s="1" t="s">
        <v>1414</v>
      </c>
      <c r="B1398" s="1" t="s">
        <v>1271</v>
      </c>
      <c r="C1398" s="1" t="s">
        <v>1411</v>
      </c>
      <c r="D1398">
        <v>1176</v>
      </c>
      <c r="E1398">
        <f>100*Comuni[[#This Row],[Popolazione2011]]/$D$7916</f>
        <v>2.0519211067741403E-3</v>
      </c>
      <c r="F1398">
        <f>100*Comuni[[#This Row],[Popolazione2011]]/(SUMIFS($D$2:$D$7916,$B$2:$B$7916,"Lombardia"))</f>
        <v>1.2118525360951204E-2</v>
      </c>
      <c r="G1398" t="b">
        <f>IF(Comuni[[#This Row],[Popolazione2011]]&gt;300000,"MAGGIORE")</f>
        <v>0</v>
      </c>
      <c r="H1398">
        <f>100*Comuni[[#This Row],[Popolazione2011]]/(SUMIFS($D$2:$D$7916,$B$2:$B$7916,"Piemonte"))</f>
        <v>2.6948273064834428E-2</v>
      </c>
      <c r="I1398" s="1" t="str">
        <f>_xlfn.XLOOKUP(Comuni[[#This Row],[Regione]],Ripartizione_geografica[Regione],Ripartizione_geografica[Ripartizione geografica],,0)</f>
        <v>Nord-ovest</v>
      </c>
      <c r="J1398" s="1">
        <f>_xlfn.XLOOKUP(Comuni[[#This Row],[Regione]],Table_0[Regione],Table_0[Totale contagiati],,0)</f>
        <v>4308126</v>
      </c>
      <c r="K1398" s="1">
        <f>_xlfn.XLOOKUP(Comuni[[#This Row],[Regione]],Table_0[Regione],Table_0[Guariti],,0)</f>
        <v>4242764</v>
      </c>
      <c r="L1398" s="1">
        <f>_xlfn.XLOOKUP(Comuni[[#This Row],[Regione]],Table_0[Regione],Table_0[Deceduti],,0)</f>
        <v>47031</v>
      </c>
    </row>
    <row r="1399" spans="1:12" x14ac:dyDescent="0.25">
      <c r="A1399" s="1" t="s">
        <v>1415</v>
      </c>
      <c r="B1399" s="1" t="s">
        <v>1271</v>
      </c>
      <c r="C1399" s="1" t="s">
        <v>1411</v>
      </c>
      <c r="D1399">
        <v>5019</v>
      </c>
      <c r="E1399">
        <f>100*Comuni[[#This Row],[Popolazione2011]]/$D$7916</f>
        <v>8.7573061521253482E-3</v>
      </c>
      <c r="F1399">
        <f>100*Comuni[[#This Row],[Popolazione2011]]/(SUMIFS($D$2:$D$7916,$B$2:$B$7916,"Lombardia"))</f>
        <v>5.1720135022631036E-2</v>
      </c>
      <c r="G1399" t="b">
        <f>IF(Comuni[[#This Row],[Popolazione2011]]&gt;300000,"MAGGIORE")</f>
        <v>0</v>
      </c>
      <c r="H1399">
        <f>100*Comuni[[#This Row],[Popolazione2011]]/(SUMIFS($D$2:$D$7916,$B$2:$B$7916,"Piemonte"))</f>
        <v>0.11501137968741837</v>
      </c>
      <c r="I1399" s="1" t="str">
        <f>_xlfn.XLOOKUP(Comuni[[#This Row],[Regione]],Ripartizione_geografica[Regione],Ripartizione_geografica[Ripartizione geografica],,0)</f>
        <v>Nord-ovest</v>
      </c>
      <c r="J1399" s="1">
        <f>_xlfn.XLOOKUP(Comuni[[#This Row],[Regione]],Table_0[Regione],Table_0[Totale contagiati],,0)</f>
        <v>4308126</v>
      </c>
      <c r="K1399" s="1">
        <f>_xlfn.XLOOKUP(Comuni[[#This Row],[Regione]],Table_0[Regione],Table_0[Guariti],,0)</f>
        <v>4242764</v>
      </c>
      <c r="L1399" s="1">
        <f>_xlfn.XLOOKUP(Comuni[[#This Row],[Regione]],Table_0[Regione],Table_0[Deceduti],,0)</f>
        <v>47031</v>
      </c>
    </row>
    <row r="1400" spans="1:12" x14ac:dyDescent="0.25">
      <c r="A1400" s="1" t="s">
        <v>1416</v>
      </c>
      <c r="B1400" s="1" t="s">
        <v>1271</v>
      </c>
      <c r="C1400" s="1" t="s">
        <v>1411</v>
      </c>
      <c r="D1400">
        <v>1757</v>
      </c>
      <c r="E1400">
        <f>100*Comuni[[#This Row],[Popolazione2011]]/$D$7916</f>
        <v>3.0656678440494594E-3</v>
      </c>
      <c r="F1400">
        <f>100*Comuni[[#This Row],[Popolazione2011]]/(SUMIFS($D$2:$D$7916,$B$2:$B$7916,"Lombardia"))</f>
        <v>1.8105653961897335E-2</v>
      </c>
      <c r="G1400" t="b">
        <f>IF(Comuni[[#This Row],[Popolazione2011]]&gt;300000,"MAGGIORE")</f>
        <v>0</v>
      </c>
      <c r="H1400">
        <f>100*Comuni[[#This Row],[Popolazione2011]]/(SUMIFS($D$2:$D$7916,$B$2:$B$7916,"Piemonte"))</f>
        <v>4.0262003209960963E-2</v>
      </c>
      <c r="I1400" s="1" t="str">
        <f>_xlfn.XLOOKUP(Comuni[[#This Row],[Regione]],Ripartizione_geografica[Regione],Ripartizione_geografica[Ripartizione geografica],,0)</f>
        <v>Nord-ovest</v>
      </c>
      <c r="J1400" s="1">
        <f>_xlfn.XLOOKUP(Comuni[[#This Row],[Regione]],Table_0[Regione],Table_0[Totale contagiati],,0)</f>
        <v>4308126</v>
      </c>
      <c r="K1400" s="1">
        <f>_xlfn.XLOOKUP(Comuni[[#This Row],[Regione]],Table_0[Regione],Table_0[Guariti],,0)</f>
        <v>4242764</v>
      </c>
      <c r="L1400" s="1">
        <f>_xlfn.XLOOKUP(Comuni[[#This Row],[Regione]],Table_0[Regione],Table_0[Deceduti],,0)</f>
        <v>47031</v>
      </c>
    </row>
    <row r="1401" spans="1:12" x14ac:dyDescent="0.25">
      <c r="A1401" s="1" t="s">
        <v>1417</v>
      </c>
      <c r="B1401" s="1" t="s">
        <v>1271</v>
      </c>
      <c r="C1401" s="1" t="s">
        <v>1411</v>
      </c>
      <c r="D1401">
        <v>7718</v>
      </c>
      <c r="E1401">
        <f>100*Comuni[[#This Row],[Popolazione2011]]/$D$7916</f>
        <v>1.3466604678641848E-2</v>
      </c>
      <c r="F1401">
        <f>100*Comuni[[#This Row],[Popolazione2011]]/(SUMIFS($D$2:$D$7916,$B$2:$B$7916,"Lombardia"))</f>
        <v>7.9532975115494384E-2</v>
      </c>
      <c r="G1401" t="b">
        <f>IF(Comuni[[#This Row],[Popolazione2011]]&gt;300000,"MAGGIORE")</f>
        <v>0</v>
      </c>
      <c r="H1401">
        <f>100*Comuni[[#This Row],[Popolazione2011]]/(SUMIFS($D$2:$D$7916,$B$2:$B$7916,"Piemonte"))</f>
        <v>0.17685949958706812</v>
      </c>
      <c r="I1401" s="1" t="str">
        <f>_xlfn.XLOOKUP(Comuni[[#This Row],[Regione]],Ripartizione_geografica[Regione],Ripartizione_geografica[Ripartizione geografica],,0)</f>
        <v>Nord-ovest</v>
      </c>
      <c r="J1401" s="1">
        <f>_xlfn.XLOOKUP(Comuni[[#This Row],[Regione]],Table_0[Regione],Table_0[Totale contagiati],,0)</f>
        <v>4308126</v>
      </c>
      <c r="K1401" s="1">
        <f>_xlfn.XLOOKUP(Comuni[[#This Row],[Regione]],Table_0[Regione],Table_0[Guariti],,0)</f>
        <v>4242764</v>
      </c>
      <c r="L1401" s="1">
        <f>_xlfn.XLOOKUP(Comuni[[#This Row],[Regione]],Table_0[Regione],Table_0[Deceduti],,0)</f>
        <v>47031</v>
      </c>
    </row>
    <row r="1402" spans="1:12" x14ac:dyDescent="0.25">
      <c r="A1402" s="1" t="s">
        <v>1418</v>
      </c>
      <c r="B1402" s="1" t="s">
        <v>1271</v>
      </c>
      <c r="C1402" s="1" t="s">
        <v>1411</v>
      </c>
      <c r="D1402">
        <v>667</v>
      </c>
      <c r="E1402">
        <f>100*Comuni[[#This Row],[Popolazione2011]]/$D$7916</f>
        <v>1.1638021923625437E-3</v>
      </c>
      <c r="F1402">
        <f>100*Comuni[[#This Row],[Popolazione2011]]/(SUMIFS($D$2:$D$7916,$B$2:$B$7916,"Lombardia"))</f>
        <v>6.873347292308209E-3</v>
      </c>
      <c r="G1402" t="b">
        <f>IF(Comuni[[#This Row],[Popolazione2011]]&gt;300000,"MAGGIORE")</f>
        <v>0</v>
      </c>
      <c r="H1402">
        <f>100*Comuni[[#This Row],[Popolazione2011]]/(SUMIFS($D$2:$D$7916,$B$2:$B$7916,"Piemonte"))</f>
        <v>1.5284437188983473E-2</v>
      </c>
      <c r="I1402" s="1" t="str">
        <f>_xlfn.XLOOKUP(Comuni[[#This Row],[Regione]],Ripartizione_geografica[Regione],Ripartizione_geografica[Ripartizione geografica],,0)</f>
        <v>Nord-ovest</v>
      </c>
      <c r="J1402" s="1">
        <f>_xlfn.XLOOKUP(Comuni[[#This Row],[Regione]],Table_0[Regione],Table_0[Totale contagiati],,0)</f>
        <v>4308126</v>
      </c>
      <c r="K1402" s="1">
        <f>_xlfn.XLOOKUP(Comuni[[#This Row],[Regione]],Table_0[Regione],Table_0[Guariti],,0)</f>
        <v>4242764</v>
      </c>
      <c r="L1402" s="1">
        <f>_xlfn.XLOOKUP(Comuni[[#This Row],[Regione]],Table_0[Regione],Table_0[Deceduti],,0)</f>
        <v>47031</v>
      </c>
    </row>
    <row r="1403" spans="1:12" x14ac:dyDescent="0.25">
      <c r="A1403" s="1" t="s">
        <v>1419</v>
      </c>
      <c r="B1403" s="1" t="s">
        <v>1271</v>
      </c>
      <c r="C1403" s="1" t="s">
        <v>1411</v>
      </c>
      <c r="D1403">
        <v>4987</v>
      </c>
      <c r="E1403">
        <f>100*Comuni[[#This Row],[Popolazione2011]]/$D$7916</f>
        <v>8.7014715641859156E-3</v>
      </c>
      <c r="F1403">
        <f>100*Comuni[[#This Row],[Popolazione2011]]/(SUMIFS($D$2:$D$7916,$B$2:$B$7916,"Lombardia"))</f>
        <v>5.1390379230496309E-2</v>
      </c>
      <c r="G1403" t="b">
        <f>IF(Comuni[[#This Row],[Popolazione2011]]&gt;300000,"MAGGIORE")</f>
        <v>0</v>
      </c>
      <c r="H1403">
        <f>100*Comuni[[#This Row],[Popolazione2011]]/(SUMIFS($D$2:$D$7916,$B$2:$B$7916,"Piemonte"))</f>
        <v>0.11427809334551811</v>
      </c>
      <c r="I1403" s="1" t="str">
        <f>_xlfn.XLOOKUP(Comuni[[#This Row],[Regione]],Ripartizione_geografica[Regione],Ripartizione_geografica[Ripartizione geografica],,0)</f>
        <v>Nord-ovest</v>
      </c>
      <c r="J1403" s="1">
        <f>_xlfn.XLOOKUP(Comuni[[#This Row],[Regione]],Table_0[Regione],Table_0[Totale contagiati],,0)</f>
        <v>4308126</v>
      </c>
      <c r="K1403" s="1">
        <f>_xlfn.XLOOKUP(Comuni[[#This Row],[Regione]],Table_0[Regione],Table_0[Guariti],,0)</f>
        <v>4242764</v>
      </c>
      <c r="L1403" s="1">
        <f>_xlfn.XLOOKUP(Comuni[[#This Row],[Regione]],Table_0[Regione],Table_0[Deceduti],,0)</f>
        <v>47031</v>
      </c>
    </row>
    <row r="1404" spans="1:12" x14ac:dyDescent="0.25">
      <c r="A1404" s="1" t="s">
        <v>1420</v>
      </c>
      <c r="B1404" s="1" t="s">
        <v>1271</v>
      </c>
      <c r="C1404" s="1" t="s">
        <v>1411</v>
      </c>
      <c r="D1404">
        <v>3625</v>
      </c>
      <c r="E1404">
        <f>100*Comuni[[#This Row],[Popolazione2011]]/$D$7916</f>
        <v>6.3250119150138244E-3</v>
      </c>
      <c r="F1404">
        <f>100*Comuni[[#This Row],[Popolazione2011]]/(SUMIFS($D$2:$D$7916,$B$2:$B$7916,"Lombardia"))</f>
        <v>3.7355148327762003E-2</v>
      </c>
      <c r="G1404" t="b">
        <f>IF(Comuni[[#This Row],[Popolazione2011]]&gt;300000,"MAGGIORE")</f>
        <v>0</v>
      </c>
      <c r="H1404">
        <f>100*Comuni[[#This Row],[Popolazione2011]]/(SUMIFS($D$2:$D$7916,$B$2:$B$7916,"Piemonte"))</f>
        <v>8.3067593418388444E-2</v>
      </c>
      <c r="I1404" s="1" t="str">
        <f>_xlfn.XLOOKUP(Comuni[[#This Row],[Regione]],Ripartizione_geografica[Regione],Ripartizione_geografica[Ripartizione geografica],,0)</f>
        <v>Nord-ovest</v>
      </c>
      <c r="J1404" s="1">
        <f>_xlfn.XLOOKUP(Comuni[[#This Row],[Regione]],Table_0[Regione],Table_0[Totale contagiati],,0)</f>
        <v>4308126</v>
      </c>
      <c r="K1404" s="1">
        <f>_xlfn.XLOOKUP(Comuni[[#This Row],[Regione]],Table_0[Regione],Table_0[Guariti],,0)</f>
        <v>4242764</v>
      </c>
      <c r="L1404" s="1">
        <f>_xlfn.XLOOKUP(Comuni[[#This Row],[Regione]],Table_0[Regione],Table_0[Deceduti],,0)</f>
        <v>47031</v>
      </c>
    </row>
    <row r="1405" spans="1:12" x14ac:dyDescent="0.25">
      <c r="A1405" s="1" t="s">
        <v>1421</v>
      </c>
      <c r="B1405" s="1" t="s">
        <v>1271</v>
      </c>
      <c r="C1405" s="1" t="s">
        <v>1411</v>
      </c>
      <c r="D1405">
        <v>597</v>
      </c>
      <c r="E1405">
        <f>100*Comuni[[#This Row],[Popolazione2011]]/$D$7916</f>
        <v>1.0416640312450355E-3</v>
      </c>
      <c r="F1405">
        <f>100*Comuni[[#This Row],[Popolazione2011]]/(SUMIFS($D$2:$D$7916,$B$2:$B$7916,"Lombardia"))</f>
        <v>6.1520064970134944E-3</v>
      </c>
      <c r="G1405" t="b">
        <f>IF(Comuni[[#This Row],[Popolazione2011]]&gt;300000,"MAGGIORE")</f>
        <v>0</v>
      </c>
      <c r="H1405">
        <f>100*Comuni[[#This Row],[Popolazione2011]]/(SUMIFS($D$2:$D$7916,$B$2:$B$7916,"Piemonte"))</f>
        <v>1.3680373316076662E-2</v>
      </c>
      <c r="I1405" s="1" t="str">
        <f>_xlfn.XLOOKUP(Comuni[[#This Row],[Regione]],Ripartizione_geografica[Regione],Ripartizione_geografica[Ripartizione geografica],,0)</f>
        <v>Nord-ovest</v>
      </c>
      <c r="J1405" s="1">
        <f>_xlfn.XLOOKUP(Comuni[[#This Row],[Regione]],Table_0[Regione],Table_0[Totale contagiati],,0)</f>
        <v>4308126</v>
      </c>
      <c r="K1405" s="1">
        <f>_xlfn.XLOOKUP(Comuni[[#This Row],[Regione]],Table_0[Regione],Table_0[Guariti],,0)</f>
        <v>4242764</v>
      </c>
      <c r="L1405" s="1">
        <f>_xlfn.XLOOKUP(Comuni[[#This Row],[Regione]],Table_0[Regione],Table_0[Deceduti],,0)</f>
        <v>47031</v>
      </c>
    </row>
    <row r="1406" spans="1:12" x14ac:dyDescent="0.25">
      <c r="A1406" s="1" t="s">
        <v>1422</v>
      </c>
      <c r="B1406" s="1" t="s">
        <v>1271</v>
      </c>
      <c r="C1406" s="1" t="s">
        <v>1411</v>
      </c>
      <c r="D1406">
        <v>342</v>
      </c>
      <c r="E1406">
        <f>100*Comuni[[#This Row],[Popolazione2011]]/$D$7916</f>
        <v>5.967321586026836E-4</v>
      </c>
      <c r="F1406">
        <f>100*Comuni[[#This Row],[Popolazione2011]]/(SUMIFS($D$2:$D$7916,$B$2:$B$7916,"Lombardia"))</f>
        <v>3.5242650284398915E-3</v>
      </c>
      <c r="G1406" t="b">
        <f>IF(Comuni[[#This Row],[Popolazione2011]]&gt;300000,"MAGGIORE")</f>
        <v>0</v>
      </c>
      <c r="H1406">
        <f>100*Comuni[[#This Row],[Popolazione2011]]/(SUMIFS($D$2:$D$7916,$B$2:$B$7916,"Piemonte"))</f>
        <v>7.8369977790589927E-3</v>
      </c>
      <c r="I1406" s="1" t="str">
        <f>_xlfn.XLOOKUP(Comuni[[#This Row],[Regione]],Ripartizione_geografica[Regione],Ripartizione_geografica[Ripartizione geografica],,0)</f>
        <v>Nord-ovest</v>
      </c>
      <c r="J1406" s="1">
        <f>_xlfn.XLOOKUP(Comuni[[#This Row],[Regione]],Table_0[Regione],Table_0[Totale contagiati],,0)</f>
        <v>4308126</v>
      </c>
      <c r="K1406" s="1">
        <f>_xlfn.XLOOKUP(Comuni[[#This Row],[Regione]],Table_0[Regione],Table_0[Guariti],,0)</f>
        <v>4242764</v>
      </c>
      <c r="L1406" s="1">
        <f>_xlfn.XLOOKUP(Comuni[[#This Row],[Regione]],Table_0[Regione],Table_0[Deceduti],,0)</f>
        <v>47031</v>
      </c>
    </row>
    <row r="1407" spans="1:12" x14ac:dyDescent="0.25">
      <c r="A1407" s="1" t="s">
        <v>1423</v>
      </c>
      <c r="B1407" s="1" t="s">
        <v>1271</v>
      </c>
      <c r="C1407" s="1" t="s">
        <v>1411</v>
      </c>
      <c r="D1407">
        <v>2577</v>
      </c>
      <c r="E1407">
        <f>100*Comuni[[#This Row],[Popolazione2011]]/$D$7916</f>
        <v>4.4964291599974143E-3</v>
      </c>
      <c r="F1407">
        <f>100*Comuni[[#This Row],[Popolazione2011]]/(SUMIFS($D$2:$D$7916,$B$2:$B$7916,"Lombardia"))</f>
        <v>2.6555646135349706E-2</v>
      </c>
      <c r="G1407" t="b">
        <f>IF(Comuni[[#This Row],[Popolazione2011]]&gt;300000,"MAGGIORE")</f>
        <v>0</v>
      </c>
      <c r="H1407">
        <f>100*Comuni[[#This Row],[Popolazione2011]]/(SUMIFS($D$2:$D$7916,$B$2:$B$7916,"Piemonte"))</f>
        <v>5.9052465721155037E-2</v>
      </c>
      <c r="I1407" s="1" t="str">
        <f>_xlfn.XLOOKUP(Comuni[[#This Row],[Regione]],Ripartizione_geografica[Regione],Ripartizione_geografica[Ripartizione geografica],,0)</f>
        <v>Nord-ovest</v>
      </c>
      <c r="J1407" s="1">
        <f>_xlfn.XLOOKUP(Comuni[[#This Row],[Regione]],Table_0[Regione],Table_0[Totale contagiati],,0)</f>
        <v>4308126</v>
      </c>
      <c r="K1407" s="1">
        <f>_xlfn.XLOOKUP(Comuni[[#This Row],[Regione]],Table_0[Regione],Table_0[Guariti],,0)</f>
        <v>4242764</v>
      </c>
      <c r="L1407" s="1">
        <f>_xlfn.XLOOKUP(Comuni[[#This Row],[Regione]],Table_0[Regione],Table_0[Deceduti],,0)</f>
        <v>47031</v>
      </c>
    </row>
    <row r="1408" spans="1:12" x14ac:dyDescent="0.25">
      <c r="A1408" s="1" t="s">
        <v>1424</v>
      </c>
      <c r="B1408" s="1" t="s">
        <v>1271</v>
      </c>
      <c r="C1408" s="1" t="s">
        <v>1411</v>
      </c>
      <c r="D1408">
        <v>4776</v>
      </c>
      <c r="E1408">
        <f>100*Comuni[[#This Row],[Popolazione2011]]/$D$7916</f>
        <v>8.3333122499602841E-3</v>
      </c>
      <c r="F1408">
        <f>100*Comuni[[#This Row],[Popolazione2011]]/(SUMIFS($D$2:$D$7916,$B$2:$B$7916,"Lombardia"))</f>
        <v>4.9216051976107955E-2</v>
      </c>
      <c r="G1408" t="b">
        <f>IF(Comuni[[#This Row],[Popolazione2011]]&gt;300000,"MAGGIORE")</f>
        <v>0</v>
      </c>
      <c r="H1408">
        <f>100*Comuni[[#This Row],[Popolazione2011]]/(SUMIFS($D$2:$D$7916,$B$2:$B$7916,"Piemonte"))</f>
        <v>0.1094429865286133</v>
      </c>
      <c r="I1408" s="1" t="str">
        <f>_xlfn.XLOOKUP(Comuni[[#This Row],[Regione]],Ripartizione_geografica[Regione],Ripartizione_geografica[Ripartizione geografica],,0)</f>
        <v>Nord-ovest</v>
      </c>
      <c r="J1408" s="1">
        <f>_xlfn.XLOOKUP(Comuni[[#This Row],[Regione]],Table_0[Regione],Table_0[Totale contagiati],,0)</f>
        <v>4308126</v>
      </c>
      <c r="K1408" s="1">
        <f>_xlfn.XLOOKUP(Comuni[[#This Row],[Regione]],Table_0[Regione],Table_0[Guariti],,0)</f>
        <v>4242764</v>
      </c>
      <c r="L1408" s="1">
        <f>_xlfn.XLOOKUP(Comuni[[#This Row],[Regione]],Table_0[Regione],Table_0[Deceduti],,0)</f>
        <v>47031</v>
      </c>
    </row>
    <row r="1409" spans="1:12" x14ac:dyDescent="0.25">
      <c r="A1409" s="1" t="s">
        <v>1425</v>
      </c>
      <c r="B1409" s="1" t="s">
        <v>1271</v>
      </c>
      <c r="C1409" s="1" t="s">
        <v>1411</v>
      </c>
      <c r="D1409">
        <v>1517</v>
      </c>
      <c r="E1409">
        <f>100*Comuni[[#This Row],[Popolazione2011]]/$D$7916</f>
        <v>2.6469084345037163E-3</v>
      </c>
      <c r="F1409">
        <f>100*Comuni[[#This Row],[Popolazione2011]]/(SUMIFS($D$2:$D$7916,$B$2:$B$7916,"Lombardia"))</f>
        <v>1.5632485520886887E-2</v>
      </c>
      <c r="G1409" t="b">
        <f>IF(Comuni[[#This Row],[Popolazione2011]]&gt;300000,"MAGGIORE")</f>
        <v>0</v>
      </c>
      <c r="H1409">
        <f>100*Comuni[[#This Row],[Popolazione2011]]/(SUMIFS($D$2:$D$7916,$B$2:$B$7916,"Piemonte"))</f>
        <v>3.4762355645709037E-2</v>
      </c>
      <c r="I1409" s="1" t="str">
        <f>_xlfn.XLOOKUP(Comuni[[#This Row],[Regione]],Ripartizione_geografica[Regione],Ripartizione_geografica[Ripartizione geografica],,0)</f>
        <v>Nord-ovest</v>
      </c>
      <c r="J1409" s="1">
        <f>_xlfn.XLOOKUP(Comuni[[#This Row],[Regione]],Table_0[Regione],Table_0[Totale contagiati],,0)</f>
        <v>4308126</v>
      </c>
      <c r="K1409" s="1">
        <f>_xlfn.XLOOKUP(Comuni[[#This Row],[Regione]],Table_0[Regione],Table_0[Guariti],,0)</f>
        <v>4242764</v>
      </c>
      <c r="L1409" s="1">
        <f>_xlfn.XLOOKUP(Comuni[[#This Row],[Regione]],Table_0[Regione],Table_0[Deceduti],,0)</f>
        <v>47031</v>
      </c>
    </row>
    <row r="1410" spans="1:12" x14ac:dyDescent="0.25">
      <c r="A1410" s="1" t="s">
        <v>1426</v>
      </c>
      <c r="B1410" s="1" t="s">
        <v>1271</v>
      </c>
      <c r="C1410" s="1" t="s">
        <v>1411</v>
      </c>
      <c r="D1410">
        <v>284</v>
      </c>
      <c r="E1410">
        <f>100*Comuni[[#This Row],[Popolazione2011]]/$D$7916</f>
        <v>4.9553196796246236E-4</v>
      </c>
      <c r="F1410">
        <f>100*Comuni[[#This Row],[Popolazione2011]]/(SUMIFS($D$2:$D$7916,$B$2:$B$7916,"Lombardia"))</f>
        <v>2.9265826551956994E-3</v>
      </c>
      <c r="G1410" t="b">
        <f>IF(Comuni[[#This Row],[Popolazione2011]]&gt;300000,"MAGGIORE")</f>
        <v>0</v>
      </c>
      <c r="H1410">
        <f>100*Comuni[[#This Row],[Popolazione2011]]/(SUMIFS($D$2:$D$7916,$B$2:$B$7916,"Piemonte"))</f>
        <v>6.5079162843647773E-3</v>
      </c>
      <c r="I1410" s="1" t="str">
        <f>_xlfn.XLOOKUP(Comuni[[#This Row],[Regione]],Ripartizione_geografica[Regione],Ripartizione_geografica[Ripartizione geografica],,0)</f>
        <v>Nord-ovest</v>
      </c>
      <c r="J1410" s="1">
        <f>_xlfn.XLOOKUP(Comuni[[#This Row],[Regione]],Table_0[Regione],Table_0[Totale contagiati],,0)</f>
        <v>4308126</v>
      </c>
      <c r="K1410" s="1">
        <f>_xlfn.XLOOKUP(Comuni[[#This Row],[Regione]],Table_0[Regione],Table_0[Guariti],,0)</f>
        <v>4242764</v>
      </c>
      <c r="L1410" s="1">
        <f>_xlfn.XLOOKUP(Comuni[[#This Row],[Regione]],Table_0[Regione],Table_0[Deceduti],,0)</f>
        <v>47031</v>
      </c>
    </row>
    <row r="1411" spans="1:12" x14ac:dyDescent="0.25">
      <c r="A1411" s="1" t="s">
        <v>1427</v>
      </c>
      <c r="B1411" s="1" t="s">
        <v>1271</v>
      </c>
      <c r="C1411" s="1" t="s">
        <v>1411</v>
      </c>
      <c r="D1411">
        <v>1185</v>
      </c>
      <c r="E1411">
        <f>100*Comuni[[#This Row],[Popolazione2011]]/$D$7916</f>
        <v>2.0676245846321054E-3</v>
      </c>
      <c r="F1411">
        <f>100*Comuni[[#This Row],[Popolazione2011]]/(SUMIFS($D$2:$D$7916,$B$2:$B$7916,"Lombardia"))</f>
        <v>1.2211269177489097E-2</v>
      </c>
      <c r="G1411" t="b">
        <f>IF(Comuni[[#This Row],[Popolazione2011]]&gt;300000,"MAGGIORE")</f>
        <v>0</v>
      </c>
      <c r="H1411">
        <f>100*Comuni[[#This Row],[Popolazione2011]]/(SUMIFS($D$2:$D$7916,$B$2:$B$7916,"Piemonte"))</f>
        <v>2.7154509848493876E-2</v>
      </c>
      <c r="I1411" s="1" t="str">
        <f>_xlfn.XLOOKUP(Comuni[[#This Row],[Regione]],Ripartizione_geografica[Regione],Ripartizione_geografica[Ripartizione geografica],,0)</f>
        <v>Nord-ovest</v>
      </c>
      <c r="J1411" s="1">
        <f>_xlfn.XLOOKUP(Comuni[[#This Row],[Regione]],Table_0[Regione],Table_0[Totale contagiati],,0)</f>
        <v>4308126</v>
      </c>
      <c r="K1411" s="1">
        <f>_xlfn.XLOOKUP(Comuni[[#This Row],[Regione]],Table_0[Regione],Table_0[Guariti],,0)</f>
        <v>4242764</v>
      </c>
      <c r="L1411" s="1">
        <f>_xlfn.XLOOKUP(Comuni[[#This Row],[Regione]],Table_0[Regione],Table_0[Deceduti],,0)</f>
        <v>47031</v>
      </c>
    </row>
    <row r="1412" spans="1:12" x14ac:dyDescent="0.25">
      <c r="A1412" s="1" t="s">
        <v>1428</v>
      </c>
      <c r="B1412" s="1" t="s">
        <v>1271</v>
      </c>
      <c r="C1412" s="1" t="s">
        <v>1411</v>
      </c>
      <c r="D1412">
        <v>6229</v>
      </c>
      <c r="E1412">
        <f>100*Comuni[[#This Row],[Popolazione2011]]/$D$7916</f>
        <v>1.0868551508585135E-2</v>
      </c>
      <c r="F1412">
        <f>100*Comuni[[#This Row],[Popolazione2011]]/(SUMIFS($D$2:$D$7916,$B$2:$B$7916,"Lombardia"))</f>
        <v>6.4189025912725392E-2</v>
      </c>
      <c r="G1412" t="b">
        <f>IF(Comuni[[#This Row],[Popolazione2011]]&gt;300000,"MAGGIORE")</f>
        <v>0</v>
      </c>
      <c r="H1412">
        <f>100*Comuni[[#This Row],[Popolazione2011]]/(SUMIFS($D$2:$D$7916,$B$2:$B$7916,"Piemonte"))</f>
        <v>0.14273876949052181</v>
      </c>
      <c r="I1412" s="1" t="str">
        <f>_xlfn.XLOOKUP(Comuni[[#This Row],[Regione]],Ripartizione_geografica[Regione],Ripartizione_geografica[Ripartizione geografica],,0)</f>
        <v>Nord-ovest</v>
      </c>
      <c r="J1412" s="1">
        <f>_xlfn.XLOOKUP(Comuni[[#This Row],[Regione]],Table_0[Regione],Table_0[Totale contagiati],,0)</f>
        <v>4308126</v>
      </c>
      <c r="K1412" s="1">
        <f>_xlfn.XLOOKUP(Comuni[[#This Row],[Regione]],Table_0[Regione],Table_0[Guariti],,0)</f>
        <v>4242764</v>
      </c>
      <c r="L1412" s="1">
        <f>_xlfn.XLOOKUP(Comuni[[#This Row],[Regione]],Table_0[Regione],Table_0[Deceduti],,0)</f>
        <v>47031</v>
      </c>
    </row>
    <row r="1413" spans="1:12" x14ac:dyDescent="0.25">
      <c r="A1413" s="1" t="s">
        <v>1429</v>
      </c>
      <c r="B1413" s="1" t="s">
        <v>1271</v>
      </c>
      <c r="C1413" s="1" t="s">
        <v>1411</v>
      </c>
      <c r="D1413">
        <v>2011</v>
      </c>
      <c r="E1413">
        <f>100*Comuni[[#This Row],[Popolazione2011]]/$D$7916</f>
        <v>3.508854885818704E-3</v>
      </c>
      <c r="F1413">
        <f>100*Comuni[[#This Row],[Popolazione2011]]/(SUMIFS($D$2:$D$7916,$B$2:$B$7916,"Lombardia"))</f>
        <v>2.072309056196673E-2</v>
      </c>
      <c r="G1413" t="b">
        <f>IF(Comuni[[#This Row],[Popolazione2011]]&gt;300000,"MAGGIORE")</f>
        <v>0</v>
      </c>
      <c r="H1413">
        <f>100*Comuni[[#This Row],[Popolazione2011]]/(SUMIFS($D$2:$D$7916,$B$2:$B$7916,"Piemonte"))</f>
        <v>4.608246354879425E-2</v>
      </c>
      <c r="I1413" s="1" t="str">
        <f>_xlfn.XLOOKUP(Comuni[[#This Row],[Regione]],Ripartizione_geografica[Regione],Ripartizione_geografica[Ripartizione geografica],,0)</f>
        <v>Nord-ovest</v>
      </c>
      <c r="J1413" s="1">
        <f>_xlfn.XLOOKUP(Comuni[[#This Row],[Regione]],Table_0[Regione],Table_0[Totale contagiati],,0)</f>
        <v>4308126</v>
      </c>
      <c r="K1413" s="1">
        <f>_xlfn.XLOOKUP(Comuni[[#This Row],[Regione]],Table_0[Regione],Table_0[Guariti],,0)</f>
        <v>4242764</v>
      </c>
      <c r="L1413" s="1">
        <f>_xlfn.XLOOKUP(Comuni[[#This Row],[Regione]],Table_0[Regione],Table_0[Deceduti],,0)</f>
        <v>47031</v>
      </c>
    </row>
    <row r="1414" spans="1:12" x14ac:dyDescent="0.25">
      <c r="A1414" s="1" t="s">
        <v>1430</v>
      </c>
      <c r="B1414" s="1" t="s">
        <v>1271</v>
      </c>
      <c r="C1414" s="1" t="s">
        <v>1411</v>
      </c>
      <c r="D1414">
        <v>402</v>
      </c>
      <c r="E1414">
        <f>100*Comuni[[#This Row],[Popolazione2011]]/$D$7916</f>
        <v>7.0142201098911928E-4</v>
      </c>
      <c r="F1414">
        <f>100*Comuni[[#This Row],[Popolazione2011]]/(SUMIFS($D$2:$D$7916,$B$2:$B$7916,"Lombardia"))</f>
        <v>4.1425571386925035E-3</v>
      </c>
      <c r="G1414" t="b">
        <f>IF(Comuni[[#This Row],[Popolazione2011]]&gt;300000,"MAGGIORE")</f>
        <v>0</v>
      </c>
      <c r="H1414">
        <f>100*Comuni[[#This Row],[Popolazione2011]]/(SUMIFS($D$2:$D$7916,$B$2:$B$7916,"Piemonte"))</f>
        <v>9.2119096701219726E-3</v>
      </c>
      <c r="I1414" s="1" t="str">
        <f>_xlfn.XLOOKUP(Comuni[[#This Row],[Regione]],Ripartizione_geografica[Regione],Ripartizione_geografica[Ripartizione geografica],,0)</f>
        <v>Nord-ovest</v>
      </c>
      <c r="J1414" s="1">
        <f>_xlfn.XLOOKUP(Comuni[[#This Row],[Regione]],Table_0[Regione],Table_0[Totale contagiati],,0)</f>
        <v>4308126</v>
      </c>
      <c r="K1414" s="1">
        <f>_xlfn.XLOOKUP(Comuni[[#This Row],[Regione]],Table_0[Regione],Table_0[Guariti],,0)</f>
        <v>4242764</v>
      </c>
      <c r="L1414" s="1">
        <f>_xlfn.XLOOKUP(Comuni[[#This Row],[Regione]],Table_0[Regione],Table_0[Deceduti],,0)</f>
        <v>47031</v>
      </c>
    </row>
    <row r="1415" spans="1:12" x14ac:dyDescent="0.25">
      <c r="A1415" s="1" t="s">
        <v>1431</v>
      </c>
      <c r="B1415" s="1" t="s">
        <v>1271</v>
      </c>
      <c r="C1415" s="1" t="s">
        <v>1411</v>
      </c>
      <c r="D1415">
        <v>1766</v>
      </c>
      <c r="E1415">
        <f>100*Comuni[[#This Row],[Popolazione2011]]/$D$7916</f>
        <v>3.0813713219074246E-3</v>
      </c>
      <c r="F1415">
        <f>100*Comuni[[#This Row],[Popolazione2011]]/(SUMIFS($D$2:$D$7916,$B$2:$B$7916,"Lombardia"))</f>
        <v>1.8198397778435228E-2</v>
      </c>
      <c r="G1415" t="b">
        <f>IF(Comuni[[#This Row],[Popolazione2011]]&gt;300000,"MAGGIORE")</f>
        <v>0</v>
      </c>
      <c r="H1415">
        <f>100*Comuni[[#This Row],[Popolazione2011]]/(SUMIFS($D$2:$D$7916,$B$2:$B$7916,"Piemonte"))</f>
        <v>4.0468239993620411E-2</v>
      </c>
      <c r="I1415" s="1" t="str">
        <f>_xlfn.XLOOKUP(Comuni[[#This Row],[Regione]],Ripartizione_geografica[Regione],Ripartizione_geografica[Ripartizione geografica],,0)</f>
        <v>Nord-ovest</v>
      </c>
      <c r="J1415" s="1">
        <f>_xlfn.XLOOKUP(Comuni[[#This Row],[Regione]],Table_0[Regione],Table_0[Totale contagiati],,0)</f>
        <v>4308126</v>
      </c>
      <c r="K1415" s="1">
        <f>_xlfn.XLOOKUP(Comuni[[#This Row],[Regione]],Table_0[Regione],Table_0[Guariti],,0)</f>
        <v>4242764</v>
      </c>
      <c r="L1415" s="1">
        <f>_xlfn.XLOOKUP(Comuni[[#This Row],[Regione]],Table_0[Regione],Table_0[Deceduti],,0)</f>
        <v>47031</v>
      </c>
    </row>
    <row r="1416" spans="1:12" x14ac:dyDescent="0.25">
      <c r="A1416" s="1" t="s">
        <v>1432</v>
      </c>
      <c r="B1416" s="1" t="s">
        <v>1271</v>
      </c>
      <c r="C1416" s="1" t="s">
        <v>1411</v>
      </c>
      <c r="D1416">
        <v>3883</v>
      </c>
      <c r="E1416">
        <f>100*Comuni[[#This Row],[Popolazione2011]]/$D$7916</f>
        <v>6.7751782802754987E-3</v>
      </c>
      <c r="F1416">
        <f>100*Comuni[[#This Row],[Popolazione2011]]/(SUMIFS($D$2:$D$7916,$B$2:$B$7916,"Lombardia"))</f>
        <v>4.0013804401848242E-2</v>
      </c>
      <c r="G1416" t="b">
        <f>IF(Comuni[[#This Row],[Popolazione2011]]&gt;300000,"MAGGIORE")</f>
        <v>0</v>
      </c>
      <c r="H1416">
        <f>100*Comuni[[#This Row],[Popolazione2011]]/(SUMIFS($D$2:$D$7916,$B$2:$B$7916,"Piemonte"))</f>
        <v>8.897971454995926E-2</v>
      </c>
      <c r="I1416" s="1" t="str">
        <f>_xlfn.XLOOKUP(Comuni[[#This Row],[Regione]],Ripartizione_geografica[Regione],Ripartizione_geografica[Ripartizione geografica],,0)</f>
        <v>Nord-ovest</v>
      </c>
      <c r="J1416" s="1">
        <f>_xlfn.XLOOKUP(Comuni[[#This Row],[Regione]],Table_0[Regione],Table_0[Totale contagiati],,0)</f>
        <v>4308126</v>
      </c>
      <c r="K1416" s="1">
        <f>_xlfn.XLOOKUP(Comuni[[#This Row],[Regione]],Table_0[Regione],Table_0[Guariti],,0)</f>
        <v>4242764</v>
      </c>
      <c r="L1416" s="1">
        <f>_xlfn.XLOOKUP(Comuni[[#This Row],[Regione]],Table_0[Regione],Table_0[Deceduti],,0)</f>
        <v>47031</v>
      </c>
    </row>
    <row r="1417" spans="1:12" x14ac:dyDescent="0.25">
      <c r="A1417" s="1" t="s">
        <v>1433</v>
      </c>
      <c r="B1417" s="1" t="s">
        <v>1271</v>
      </c>
      <c r="C1417" s="1" t="s">
        <v>1411</v>
      </c>
      <c r="D1417">
        <v>7412</v>
      </c>
      <c r="E1417">
        <f>100*Comuni[[#This Row],[Popolazione2011]]/$D$7916</f>
        <v>1.2932686431471026E-2</v>
      </c>
      <c r="F1417">
        <f>100*Comuni[[#This Row],[Popolazione2011]]/(SUMIFS($D$2:$D$7916,$B$2:$B$7916,"Lombardia"))</f>
        <v>7.6379685353206064E-2</v>
      </c>
      <c r="G1417" t="b">
        <f>IF(Comuni[[#This Row],[Popolazione2011]]&gt;300000,"MAGGIORE")</f>
        <v>0</v>
      </c>
      <c r="H1417">
        <f>100*Comuni[[#This Row],[Popolazione2011]]/(SUMIFS($D$2:$D$7916,$B$2:$B$7916,"Piemonte"))</f>
        <v>0.16984744894264692</v>
      </c>
      <c r="I1417" s="1" t="str">
        <f>_xlfn.XLOOKUP(Comuni[[#This Row],[Regione]],Ripartizione_geografica[Regione],Ripartizione_geografica[Ripartizione geografica],,0)</f>
        <v>Nord-ovest</v>
      </c>
      <c r="J1417" s="1">
        <f>_xlfn.XLOOKUP(Comuni[[#This Row],[Regione]],Table_0[Regione],Table_0[Totale contagiati],,0)</f>
        <v>4308126</v>
      </c>
      <c r="K1417" s="1">
        <f>_xlfn.XLOOKUP(Comuni[[#This Row],[Regione]],Table_0[Regione],Table_0[Guariti],,0)</f>
        <v>4242764</v>
      </c>
      <c r="L1417" s="1">
        <f>_xlfn.XLOOKUP(Comuni[[#This Row],[Regione]],Table_0[Regione],Table_0[Deceduti],,0)</f>
        <v>47031</v>
      </c>
    </row>
    <row r="1418" spans="1:12" x14ac:dyDescent="0.25">
      <c r="A1418" s="1" t="s">
        <v>1434</v>
      </c>
      <c r="B1418" s="1" t="s">
        <v>1271</v>
      </c>
      <c r="C1418" s="1" t="s">
        <v>1411</v>
      </c>
      <c r="D1418">
        <v>7631</v>
      </c>
      <c r="E1418">
        <f>100*Comuni[[#This Row],[Popolazione2011]]/$D$7916</f>
        <v>1.3314804392681517E-2</v>
      </c>
      <c r="F1418">
        <f>100*Comuni[[#This Row],[Popolazione2011]]/(SUMIFS($D$2:$D$7916,$B$2:$B$7916,"Lombardia"))</f>
        <v>7.8636451555628095E-2</v>
      </c>
      <c r="G1418" t="b">
        <f>IF(Comuni[[#This Row],[Popolazione2011]]&gt;300000,"MAGGIORE")</f>
        <v>0</v>
      </c>
      <c r="H1418">
        <f>100*Comuni[[#This Row],[Popolazione2011]]/(SUMIFS($D$2:$D$7916,$B$2:$B$7916,"Piemonte"))</f>
        <v>0.17486587734502682</v>
      </c>
      <c r="I1418" s="1" t="str">
        <f>_xlfn.XLOOKUP(Comuni[[#This Row],[Regione]],Ripartizione_geografica[Regione],Ripartizione_geografica[Ripartizione geografica],,0)</f>
        <v>Nord-ovest</v>
      </c>
      <c r="J1418" s="1">
        <f>_xlfn.XLOOKUP(Comuni[[#This Row],[Regione]],Table_0[Regione],Table_0[Totale contagiati],,0)</f>
        <v>4308126</v>
      </c>
      <c r="K1418" s="1">
        <f>_xlfn.XLOOKUP(Comuni[[#This Row],[Regione]],Table_0[Regione],Table_0[Guariti],,0)</f>
        <v>4242764</v>
      </c>
      <c r="L1418" s="1">
        <f>_xlfn.XLOOKUP(Comuni[[#This Row],[Regione]],Table_0[Regione],Table_0[Deceduti],,0)</f>
        <v>47031</v>
      </c>
    </row>
    <row r="1419" spans="1:12" x14ac:dyDescent="0.25">
      <c r="A1419" s="1" t="s">
        <v>1435</v>
      </c>
      <c r="B1419" s="1" t="s">
        <v>1271</v>
      </c>
      <c r="C1419" s="1" t="s">
        <v>1411</v>
      </c>
      <c r="D1419">
        <v>430</v>
      </c>
      <c r="E1419">
        <f>100*Comuni[[#This Row],[Popolazione2011]]/$D$7916</f>
        <v>7.5027727543612263E-4</v>
      </c>
      <c r="F1419">
        <f>100*Comuni[[#This Row],[Popolazione2011]]/(SUMIFS($D$2:$D$7916,$B$2:$B$7916,"Lombardia"))</f>
        <v>4.4310934568103895E-3</v>
      </c>
      <c r="G1419" t="b">
        <f>IF(Comuni[[#This Row],[Popolazione2011]]&gt;300000,"MAGGIORE")</f>
        <v>0</v>
      </c>
      <c r="H1419">
        <f>100*Comuni[[#This Row],[Popolazione2011]]/(SUMIFS($D$2:$D$7916,$B$2:$B$7916,"Piemonte"))</f>
        <v>9.8535352192846981E-3</v>
      </c>
      <c r="I1419" s="1" t="str">
        <f>_xlfn.XLOOKUP(Comuni[[#This Row],[Regione]],Ripartizione_geografica[Regione],Ripartizione_geografica[Ripartizione geografica],,0)</f>
        <v>Nord-ovest</v>
      </c>
      <c r="J1419" s="1">
        <f>_xlfn.XLOOKUP(Comuni[[#This Row],[Regione]],Table_0[Regione],Table_0[Totale contagiati],,0)</f>
        <v>4308126</v>
      </c>
      <c r="K1419" s="1">
        <f>_xlfn.XLOOKUP(Comuni[[#This Row],[Regione]],Table_0[Regione],Table_0[Guariti],,0)</f>
        <v>4242764</v>
      </c>
      <c r="L1419" s="1">
        <f>_xlfn.XLOOKUP(Comuni[[#This Row],[Regione]],Table_0[Regione],Table_0[Deceduti],,0)</f>
        <v>47031</v>
      </c>
    </row>
    <row r="1420" spans="1:12" x14ac:dyDescent="0.25">
      <c r="A1420" s="1" t="s">
        <v>1436</v>
      </c>
      <c r="B1420" s="1" t="s">
        <v>1271</v>
      </c>
      <c r="C1420" s="1" t="s">
        <v>1411</v>
      </c>
      <c r="D1420">
        <v>2158</v>
      </c>
      <c r="E1420">
        <f>100*Comuni[[#This Row],[Popolazione2011]]/$D$7916</f>
        <v>3.7653450241654715E-3</v>
      </c>
      <c r="F1420">
        <f>100*Comuni[[#This Row],[Popolazione2011]]/(SUMIFS($D$2:$D$7916,$B$2:$B$7916,"Lombardia"))</f>
        <v>2.223790623208563E-2</v>
      </c>
      <c r="G1420" t="b">
        <f>IF(Comuni[[#This Row],[Popolazione2011]]&gt;300000,"MAGGIORE")</f>
        <v>0</v>
      </c>
      <c r="H1420">
        <f>100*Comuni[[#This Row],[Popolazione2011]]/(SUMIFS($D$2:$D$7916,$B$2:$B$7916,"Piemonte"))</f>
        <v>4.9450997681898555E-2</v>
      </c>
      <c r="I1420" s="1" t="str">
        <f>_xlfn.XLOOKUP(Comuni[[#This Row],[Regione]],Ripartizione_geografica[Regione],Ripartizione_geografica[Ripartizione geografica],,0)</f>
        <v>Nord-ovest</v>
      </c>
      <c r="J1420" s="1">
        <f>_xlfn.XLOOKUP(Comuni[[#This Row],[Regione]],Table_0[Regione],Table_0[Totale contagiati],,0)</f>
        <v>4308126</v>
      </c>
      <c r="K1420" s="1">
        <f>_xlfn.XLOOKUP(Comuni[[#This Row],[Regione]],Table_0[Regione],Table_0[Guariti],,0)</f>
        <v>4242764</v>
      </c>
      <c r="L1420" s="1">
        <f>_xlfn.XLOOKUP(Comuni[[#This Row],[Regione]],Table_0[Regione],Table_0[Deceduti],,0)</f>
        <v>47031</v>
      </c>
    </row>
    <row r="1421" spans="1:12" x14ac:dyDescent="0.25">
      <c r="A1421" s="1" t="s">
        <v>1437</v>
      </c>
      <c r="B1421" s="1" t="s">
        <v>1271</v>
      </c>
      <c r="C1421" s="1" t="s">
        <v>1411</v>
      </c>
      <c r="D1421">
        <v>38717</v>
      </c>
      <c r="E1421">
        <f>100*Comuni[[#This Row],[Popolazione2011]]/$D$7916</f>
        <v>6.7554616914093868E-2</v>
      </c>
      <c r="F1421">
        <f>100*Comuni[[#This Row],[Popolazione2011]]/(SUMIFS($D$2:$D$7916,$B$2:$B$7916,"Lombardia"))</f>
        <v>0.39897359387750664</v>
      </c>
      <c r="G1421" t="b">
        <f>IF(Comuni[[#This Row],[Popolazione2011]]&gt;300000,"MAGGIORE")</f>
        <v>0</v>
      </c>
      <c r="H1421">
        <f>100*Comuni[[#This Row],[Popolazione2011]]/(SUMIFS($D$2:$D$7916,$B$2:$B$7916,"Piemonte"))</f>
        <v>0.88720772810475723</v>
      </c>
      <c r="I1421" s="1" t="str">
        <f>_xlfn.XLOOKUP(Comuni[[#This Row],[Regione]],Ripartizione_geografica[Regione],Ripartizione_geografica[Ripartizione geografica],,0)</f>
        <v>Nord-ovest</v>
      </c>
      <c r="J1421" s="1">
        <f>_xlfn.XLOOKUP(Comuni[[#This Row],[Regione]],Table_0[Regione],Table_0[Totale contagiati],,0)</f>
        <v>4308126</v>
      </c>
      <c r="K1421" s="1">
        <f>_xlfn.XLOOKUP(Comuni[[#This Row],[Regione]],Table_0[Regione],Table_0[Guariti],,0)</f>
        <v>4242764</v>
      </c>
      <c r="L1421" s="1">
        <f>_xlfn.XLOOKUP(Comuni[[#This Row],[Regione]],Table_0[Regione],Table_0[Deceduti],,0)</f>
        <v>47031</v>
      </c>
    </row>
    <row r="1422" spans="1:12" x14ac:dyDescent="0.25">
      <c r="A1422" s="1" t="s">
        <v>1438</v>
      </c>
      <c r="B1422" s="1" t="s">
        <v>1271</v>
      </c>
      <c r="C1422" s="1" t="s">
        <v>1411</v>
      </c>
      <c r="D1422">
        <v>5109</v>
      </c>
      <c r="E1422">
        <f>100*Comuni[[#This Row],[Popolazione2011]]/$D$7916</f>
        <v>8.9143409307050007E-3</v>
      </c>
      <c r="F1422">
        <f>100*Comuni[[#This Row],[Popolazione2011]]/(SUMIFS($D$2:$D$7916,$B$2:$B$7916,"Lombardia"))</f>
        <v>5.2647573188009958E-2</v>
      </c>
      <c r="G1422" t="b">
        <f>IF(Comuni[[#This Row],[Popolazione2011]]&gt;300000,"MAGGIORE")</f>
        <v>0</v>
      </c>
      <c r="H1422">
        <f>100*Comuni[[#This Row],[Popolazione2011]]/(SUMIFS($D$2:$D$7916,$B$2:$B$7916,"Piemonte"))</f>
        <v>0.11707374752401284</v>
      </c>
      <c r="I1422" s="1" t="str">
        <f>_xlfn.XLOOKUP(Comuni[[#This Row],[Regione]],Ripartizione_geografica[Regione],Ripartizione_geografica[Ripartizione geografica],,0)</f>
        <v>Nord-ovest</v>
      </c>
      <c r="J1422" s="1">
        <f>_xlfn.XLOOKUP(Comuni[[#This Row],[Regione]],Table_0[Regione],Table_0[Totale contagiati],,0)</f>
        <v>4308126</v>
      </c>
      <c r="K1422" s="1">
        <f>_xlfn.XLOOKUP(Comuni[[#This Row],[Regione]],Table_0[Regione],Table_0[Guariti],,0)</f>
        <v>4242764</v>
      </c>
      <c r="L1422" s="1">
        <f>_xlfn.XLOOKUP(Comuni[[#This Row],[Regione]],Table_0[Regione],Table_0[Deceduti],,0)</f>
        <v>47031</v>
      </c>
    </row>
    <row r="1423" spans="1:12" x14ac:dyDescent="0.25">
      <c r="A1423" s="1" t="s">
        <v>1439</v>
      </c>
      <c r="B1423" s="1" t="s">
        <v>1271</v>
      </c>
      <c r="C1423" s="1" t="s">
        <v>1411</v>
      </c>
      <c r="D1423">
        <v>5525</v>
      </c>
      <c r="E1423">
        <f>100*Comuni[[#This Row],[Popolazione2011]]/$D$7916</f>
        <v>9.6401905739176234E-3</v>
      </c>
      <c r="F1423">
        <f>100*Comuni[[#This Row],[Popolazione2011]]/(SUMIFS($D$2:$D$7916,$B$2:$B$7916,"Lombardia"))</f>
        <v>5.69343984857614E-2</v>
      </c>
      <c r="G1423" t="b">
        <f>IF(Comuni[[#This Row],[Popolazione2011]]&gt;300000,"MAGGIORE")</f>
        <v>0</v>
      </c>
      <c r="H1423">
        <f>100*Comuni[[#This Row],[Popolazione2011]]/(SUMIFS($D$2:$D$7916,$B$2:$B$7916,"Piemonte"))</f>
        <v>0.12660646996871616</v>
      </c>
      <c r="I1423" s="1" t="str">
        <f>_xlfn.XLOOKUP(Comuni[[#This Row],[Regione]],Ripartizione_geografica[Regione],Ripartizione_geografica[Ripartizione geografica],,0)</f>
        <v>Nord-ovest</v>
      </c>
      <c r="J1423" s="1">
        <f>_xlfn.XLOOKUP(Comuni[[#This Row],[Regione]],Table_0[Regione],Table_0[Totale contagiati],,0)</f>
        <v>4308126</v>
      </c>
      <c r="K1423" s="1">
        <f>_xlfn.XLOOKUP(Comuni[[#This Row],[Regione]],Table_0[Regione],Table_0[Guariti],,0)</f>
        <v>4242764</v>
      </c>
      <c r="L1423" s="1">
        <f>_xlfn.XLOOKUP(Comuni[[#This Row],[Regione]],Table_0[Regione],Table_0[Deceduti],,0)</f>
        <v>47031</v>
      </c>
    </row>
    <row r="1424" spans="1:12" x14ac:dyDescent="0.25">
      <c r="A1424" s="1" t="s">
        <v>1440</v>
      </c>
      <c r="B1424" s="1" t="s">
        <v>1271</v>
      </c>
      <c r="C1424" s="1" t="s">
        <v>1411</v>
      </c>
      <c r="D1424">
        <v>1216</v>
      </c>
      <c r="E1424">
        <f>100*Comuni[[#This Row],[Popolazione2011]]/$D$7916</f>
        <v>2.1217143416984306E-3</v>
      </c>
      <c r="F1424">
        <f>100*Comuni[[#This Row],[Popolazione2011]]/(SUMIFS($D$2:$D$7916,$B$2:$B$7916,"Lombardia"))</f>
        <v>1.2530720101119613E-2</v>
      </c>
      <c r="G1424" t="b">
        <f>IF(Comuni[[#This Row],[Popolazione2011]]&gt;300000,"MAGGIORE")</f>
        <v>0</v>
      </c>
      <c r="H1424">
        <f>100*Comuni[[#This Row],[Popolazione2011]]/(SUMIFS($D$2:$D$7916,$B$2:$B$7916,"Piemonte"))</f>
        <v>2.786488099220975E-2</v>
      </c>
      <c r="I1424" s="1" t="str">
        <f>_xlfn.XLOOKUP(Comuni[[#This Row],[Regione]],Ripartizione_geografica[Regione],Ripartizione_geografica[Ripartizione geografica],,0)</f>
        <v>Nord-ovest</v>
      </c>
      <c r="J1424" s="1">
        <f>_xlfn.XLOOKUP(Comuni[[#This Row],[Regione]],Table_0[Regione],Table_0[Totale contagiati],,0)</f>
        <v>4308126</v>
      </c>
      <c r="K1424" s="1">
        <f>_xlfn.XLOOKUP(Comuni[[#This Row],[Regione]],Table_0[Regione],Table_0[Guariti],,0)</f>
        <v>4242764</v>
      </c>
      <c r="L1424" s="1">
        <f>_xlfn.XLOOKUP(Comuni[[#This Row],[Regione]],Table_0[Regione],Table_0[Deceduti],,0)</f>
        <v>47031</v>
      </c>
    </row>
    <row r="1425" spans="1:12" x14ac:dyDescent="0.25">
      <c r="A1425" s="1" t="s">
        <v>1441</v>
      </c>
      <c r="B1425" s="1" t="s">
        <v>1271</v>
      </c>
      <c r="C1425" s="1" t="s">
        <v>1411</v>
      </c>
      <c r="D1425">
        <v>2905</v>
      </c>
      <c r="E1425">
        <f>100*Comuni[[#This Row],[Popolazione2011]]/$D$7916</f>
        <v>5.0687336863765959E-3</v>
      </c>
      <c r="F1425">
        <f>100*Comuni[[#This Row],[Popolazione2011]]/(SUMIFS($D$2:$D$7916,$B$2:$B$7916,"Lombardia"))</f>
        <v>2.9935643004730655E-2</v>
      </c>
      <c r="G1425" t="b">
        <f>IF(Comuni[[#This Row],[Popolazione2011]]&gt;300000,"MAGGIORE")</f>
        <v>0</v>
      </c>
      <c r="H1425">
        <f>100*Comuni[[#This Row],[Popolazione2011]]/(SUMIFS($D$2:$D$7916,$B$2:$B$7916,"Piemonte"))</f>
        <v>6.6568650725632672E-2</v>
      </c>
      <c r="I1425" s="1" t="str">
        <f>_xlfn.XLOOKUP(Comuni[[#This Row],[Regione]],Ripartizione_geografica[Regione],Ripartizione_geografica[Ripartizione geografica],,0)</f>
        <v>Nord-ovest</v>
      </c>
      <c r="J1425" s="1">
        <f>_xlfn.XLOOKUP(Comuni[[#This Row],[Regione]],Table_0[Regione],Table_0[Totale contagiati],,0)</f>
        <v>4308126</v>
      </c>
      <c r="K1425" s="1">
        <f>_xlfn.XLOOKUP(Comuni[[#This Row],[Regione]],Table_0[Regione],Table_0[Guariti],,0)</f>
        <v>4242764</v>
      </c>
      <c r="L1425" s="1">
        <f>_xlfn.XLOOKUP(Comuni[[#This Row],[Regione]],Table_0[Regione],Table_0[Deceduti],,0)</f>
        <v>47031</v>
      </c>
    </row>
    <row r="1426" spans="1:12" x14ac:dyDescent="0.25">
      <c r="A1426" s="1" t="s">
        <v>1442</v>
      </c>
      <c r="B1426" s="1" t="s">
        <v>1271</v>
      </c>
      <c r="C1426" s="1" t="s">
        <v>1411</v>
      </c>
      <c r="D1426">
        <v>4327</v>
      </c>
      <c r="E1426">
        <f>100*Comuni[[#This Row],[Popolazione2011]]/$D$7916</f>
        <v>7.5498831879351226E-3</v>
      </c>
      <c r="F1426">
        <f>100*Comuni[[#This Row],[Popolazione2011]]/(SUMIFS($D$2:$D$7916,$B$2:$B$7916,"Lombardia"))</f>
        <v>4.458916601771757E-2</v>
      </c>
      <c r="G1426" t="b">
        <f>IF(Comuni[[#This Row],[Popolazione2011]]&gt;300000,"MAGGIORE")</f>
        <v>0</v>
      </c>
      <c r="H1426">
        <f>100*Comuni[[#This Row],[Popolazione2011]]/(SUMIFS($D$2:$D$7916,$B$2:$B$7916,"Piemonte"))</f>
        <v>9.9154062543825319E-2</v>
      </c>
      <c r="I1426" s="1" t="str">
        <f>_xlfn.XLOOKUP(Comuni[[#This Row],[Regione]],Ripartizione_geografica[Regione],Ripartizione_geografica[Ripartizione geografica],,0)</f>
        <v>Nord-ovest</v>
      </c>
      <c r="J1426" s="1">
        <f>_xlfn.XLOOKUP(Comuni[[#This Row],[Regione]],Table_0[Regione],Table_0[Totale contagiati],,0)</f>
        <v>4308126</v>
      </c>
      <c r="K1426" s="1">
        <f>_xlfn.XLOOKUP(Comuni[[#This Row],[Regione]],Table_0[Regione],Table_0[Guariti],,0)</f>
        <v>4242764</v>
      </c>
      <c r="L1426" s="1">
        <f>_xlfn.XLOOKUP(Comuni[[#This Row],[Regione]],Table_0[Regione],Table_0[Deceduti],,0)</f>
        <v>47031</v>
      </c>
    </row>
    <row r="1427" spans="1:12" x14ac:dyDescent="0.25">
      <c r="A1427" s="1" t="s">
        <v>1443</v>
      </c>
      <c r="B1427" s="1" t="s">
        <v>1271</v>
      </c>
      <c r="C1427" s="1" t="s">
        <v>1411</v>
      </c>
      <c r="D1427">
        <v>2972</v>
      </c>
      <c r="E1427">
        <f>100*Comuni[[#This Row],[Popolazione2011]]/$D$7916</f>
        <v>5.1856373548747822E-3</v>
      </c>
      <c r="F1427">
        <f>100*Comuni[[#This Row],[Popolazione2011]]/(SUMIFS($D$2:$D$7916,$B$2:$B$7916,"Lombardia"))</f>
        <v>3.0626069194512742E-2</v>
      </c>
      <c r="G1427" t="b">
        <f>IF(Comuni[[#This Row],[Popolazione2011]]&gt;300000,"MAGGIORE")</f>
        <v>0</v>
      </c>
      <c r="H1427">
        <f>100*Comuni[[#This Row],[Popolazione2011]]/(SUMIFS($D$2:$D$7916,$B$2:$B$7916,"Piemonte"))</f>
        <v>6.8103969003986325E-2</v>
      </c>
      <c r="I1427" s="1" t="str">
        <f>_xlfn.XLOOKUP(Comuni[[#This Row],[Regione]],Ripartizione_geografica[Regione],Ripartizione_geografica[Ripartizione geografica],,0)</f>
        <v>Nord-ovest</v>
      </c>
      <c r="J1427" s="1">
        <f>_xlfn.XLOOKUP(Comuni[[#This Row],[Regione]],Table_0[Regione],Table_0[Totale contagiati],,0)</f>
        <v>4308126</v>
      </c>
      <c r="K1427" s="1">
        <f>_xlfn.XLOOKUP(Comuni[[#This Row],[Regione]],Table_0[Regione],Table_0[Guariti],,0)</f>
        <v>4242764</v>
      </c>
      <c r="L1427" s="1">
        <f>_xlfn.XLOOKUP(Comuni[[#This Row],[Regione]],Table_0[Regione],Table_0[Deceduti],,0)</f>
        <v>47031</v>
      </c>
    </row>
    <row r="1428" spans="1:12" x14ac:dyDescent="0.25">
      <c r="A1428" s="1" t="s">
        <v>1444</v>
      </c>
      <c r="B1428" s="1" t="s">
        <v>1271</v>
      </c>
      <c r="C1428" s="1" t="s">
        <v>1411</v>
      </c>
      <c r="D1428">
        <v>6243</v>
      </c>
      <c r="E1428">
        <f>100*Comuni[[#This Row],[Popolazione2011]]/$D$7916</f>
        <v>1.0892979140808636E-2</v>
      </c>
      <c r="F1428">
        <f>100*Comuni[[#This Row],[Popolazione2011]]/(SUMIFS($D$2:$D$7916,$B$2:$B$7916,"Lombardia"))</f>
        <v>6.4333294071784328E-2</v>
      </c>
      <c r="G1428" t="b">
        <f>IF(Comuni[[#This Row],[Popolazione2011]]&gt;300000,"MAGGIORE")</f>
        <v>0</v>
      </c>
      <c r="H1428">
        <f>100*Comuni[[#This Row],[Popolazione2011]]/(SUMIFS($D$2:$D$7916,$B$2:$B$7916,"Piemonte"))</f>
        <v>0.14305958226510318</v>
      </c>
      <c r="I1428" s="1" t="str">
        <f>_xlfn.XLOOKUP(Comuni[[#This Row],[Regione]],Ripartizione_geografica[Regione],Ripartizione_geografica[Ripartizione geografica],,0)</f>
        <v>Nord-ovest</v>
      </c>
      <c r="J1428" s="1">
        <f>_xlfn.XLOOKUP(Comuni[[#This Row],[Regione]],Table_0[Regione],Table_0[Totale contagiati],,0)</f>
        <v>4308126</v>
      </c>
      <c r="K1428" s="1">
        <f>_xlfn.XLOOKUP(Comuni[[#This Row],[Regione]],Table_0[Regione],Table_0[Guariti],,0)</f>
        <v>4242764</v>
      </c>
      <c r="L1428" s="1">
        <f>_xlfn.XLOOKUP(Comuni[[#This Row],[Regione]],Table_0[Regione],Table_0[Deceduti],,0)</f>
        <v>47031</v>
      </c>
    </row>
    <row r="1429" spans="1:12" x14ac:dyDescent="0.25">
      <c r="A1429" s="1" t="s">
        <v>1445</v>
      </c>
      <c r="B1429" s="1" t="s">
        <v>1271</v>
      </c>
      <c r="C1429" s="1" t="s">
        <v>1411</v>
      </c>
      <c r="D1429">
        <v>1692</v>
      </c>
      <c r="E1429">
        <f>100*Comuni[[#This Row],[Popolazione2011]]/$D$7916</f>
        <v>2.9522538372974872E-3</v>
      </c>
      <c r="F1429">
        <f>100*Comuni[[#This Row],[Popolazione2011]]/(SUMIFS($D$2:$D$7916,$B$2:$B$7916,"Lombardia"))</f>
        <v>1.7435837509123673E-2</v>
      </c>
      <c r="G1429" t="b">
        <f>IF(Comuni[[#This Row],[Popolazione2011]]&gt;300000,"MAGGIORE")</f>
        <v>0</v>
      </c>
      <c r="H1429">
        <f>100*Comuni[[#This Row],[Popolazione2011]]/(SUMIFS($D$2:$D$7916,$B$2:$B$7916,"Piemonte"))</f>
        <v>3.8772515327976063E-2</v>
      </c>
      <c r="I1429" s="1" t="str">
        <f>_xlfn.XLOOKUP(Comuni[[#This Row],[Regione]],Ripartizione_geografica[Regione],Ripartizione_geografica[Ripartizione geografica],,0)</f>
        <v>Nord-ovest</v>
      </c>
      <c r="J1429" s="1">
        <f>_xlfn.XLOOKUP(Comuni[[#This Row],[Regione]],Table_0[Regione],Table_0[Totale contagiati],,0)</f>
        <v>4308126</v>
      </c>
      <c r="K1429" s="1">
        <f>_xlfn.XLOOKUP(Comuni[[#This Row],[Regione]],Table_0[Regione],Table_0[Guariti],,0)</f>
        <v>4242764</v>
      </c>
      <c r="L1429" s="1">
        <f>_xlfn.XLOOKUP(Comuni[[#This Row],[Regione]],Table_0[Regione],Table_0[Deceduti],,0)</f>
        <v>47031</v>
      </c>
    </row>
    <row r="1430" spans="1:12" x14ac:dyDescent="0.25">
      <c r="A1430" s="1" t="s">
        <v>1446</v>
      </c>
      <c r="B1430" s="1" t="s">
        <v>1271</v>
      </c>
      <c r="C1430" s="1" t="s">
        <v>1411</v>
      </c>
      <c r="D1430">
        <v>4915</v>
      </c>
      <c r="E1430">
        <f>100*Comuni[[#This Row],[Popolazione2011]]/$D$7916</f>
        <v>8.5758437413221925E-3</v>
      </c>
      <c r="F1430">
        <f>100*Comuni[[#This Row],[Popolazione2011]]/(SUMIFS($D$2:$D$7916,$B$2:$B$7916,"Lombardia"))</f>
        <v>5.0648428698193172E-2</v>
      </c>
      <c r="G1430" t="b">
        <f>IF(Comuni[[#This Row],[Popolazione2011]]&gt;300000,"MAGGIORE")</f>
        <v>0</v>
      </c>
      <c r="H1430">
        <f>100*Comuni[[#This Row],[Popolazione2011]]/(SUMIFS($D$2:$D$7916,$B$2:$B$7916,"Piemonte"))</f>
        <v>0.11262819907624252</v>
      </c>
      <c r="I1430" s="1" t="str">
        <f>_xlfn.XLOOKUP(Comuni[[#This Row],[Regione]],Ripartizione_geografica[Regione],Ripartizione_geografica[Ripartizione geografica],,0)</f>
        <v>Nord-ovest</v>
      </c>
      <c r="J1430" s="1">
        <f>_xlfn.XLOOKUP(Comuni[[#This Row],[Regione]],Table_0[Regione],Table_0[Totale contagiati],,0)</f>
        <v>4308126</v>
      </c>
      <c r="K1430" s="1">
        <f>_xlfn.XLOOKUP(Comuni[[#This Row],[Regione]],Table_0[Regione],Table_0[Guariti],,0)</f>
        <v>4242764</v>
      </c>
      <c r="L1430" s="1">
        <f>_xlfn.XLOOKUP(Comuni[[#This Row],[Regione]],Table_0[Regione],Table_0[Deceduti],,0)</f>
        <v>47031</v>
      </c>
    </row>
    <row r="1431" spans="1:12" x14ac:dyDescent="0.25">
      <c r="A1431" s="1" t="s">
        <v>1447</v>
      </c>
      <c r="B1431" s="1" t="s">
        <v>1271</v>
      </c>
      <c r="C1431" s="1" t="s">
        <v>1411</v>
      </c>
      <c r="D1431">
        <v>3175</v>
      </c>
      <c r="E1431">
        <f>100*Comuni[[#This Row],[Popolazione2011]]/$D$7916</f>
        <v>5.5398380221155568E-3</v>
      </c>
      <c r="F1431">
        <f>100*Comuni[[#This Row],[Popolazione2011]]/(SUMIFS($D$2:$D$7916,$B$2:$B$7916,"Lombardia"))</f>
        <v>3.2717957500867409E-2</v>
      </c>
      <c r="G1431" t="b">
        <f>IF(Comuni[[#This Row],[Popolazione2011]]&gt;300000,"MAGGIORE")</f>
        <v>0</v>
      </c>
      <c r="H1431">
        <f>100*Comuni[[#This Row],[Popolazione2011]]/(SUMIFS($D$2:$D$7916,$B$2:$B$7916,"Piemonte"))</f>
        <v>7.2755754235416081E-2</v>
      </c>
      <c r="I1431" s="1" t="str">
        <f>_xlfn.XLOOKUP(Comuni[[#This Row],[Regione]],Ripartizione_geografica[Regione],Ripartizione_geografica[Ripartizione geografica],,0)</f>
        <v>Nord-ovest</v>
      </c>
      <c r="J1431" s="1">
        <f>_xlfn.XLOOKUP(Comuni[[#This Row],[Regione]],Table_0[Regione],Table_0[Totale contagiati],,0)</f>
        <v>4308126</v>
      </c>
      <c r="K1431" s="1">
        <f>_xlfn.XLOOKUP(Comuni[[#This Row],[Regione]],Table_0[Regione],Table_0[Guariti],,0)</f>
        <v>4242764</v>
      </c>
      <c r="L1431" s="1">
        <f>_xlfn.XLOOKUP(Comuni[[#This Row],[Regione]],Table_0[Regione],Table_0[Deceduti],,0)</f>
        <v>47031</v>
      </c>
    </row>
    <row r="1432" spans="1:12" x14ac:dyDescent="0.25">
      <c r="A1432" s="1" t="s">
        <v>1448</v>
      </c>
      <c r="B1432" s="1" t="s">
        <v>1271</v>
      </c>
      <c r="C1432" s="1" t="s">
        <v>1411</v>
      </c>
      <c r="D1432">
        <v>1286</v>
      </c>
      <c r="E1432">
        <f>100*Comuni[[#This Row],[Popolazione2011]]/$D$7916</f>
        <v>2.2438525028159388E-3</v>
      </c>
      <c r="F1432">
        <f>100*Comuni[[#This Row],[Popolazione2011]]/(SUMIFS($D$2:$D$7916,$B$2:$B$7916,"Lombardia"))</f>
        <v>1.3252060896414328E-2</v>
      </c>
      <c r="G1432" t="b">
        <f>IF(Comuni[[#This Row],[Popolazione2011]]&gt;300000,"MAGGIORE")</f>
        <v>0</v>
      </c>
      <c r="H1432">
        <f>100*Comuni[[#This Row],[Popolazione2011]]/(SUMIFS($D$2:$D$7916,$B$2:$B$7916,"Piemonte"))</f>
        <v>2.9468944865116562E-2</v>
      </c>
      <c r="I1432" s="1" t="str">
        <f>_xlfn.XLOOKUP(Comuni[[#This Row],[Regione]],Ripartizione_geografica[Regione],Ripartizione_geografica[Ripartizione geografica],,0)</f>
        <v>Nord-ovest</v>
      </c>
      <c r="J1432" s="1">
        <f>_xlfn.XLOOKUP(Comuni[[#This Row],[Regione]],Table_0[Regione],Table_0[Totale contagiati],,0)</f>
        <v>4308126</v>
      </c>
      <c r="K1432" s="1">
        <f>_xlfn.XLOOKUP(Comuni[[#This Row],[Regione]],Table_0[Regione],Table_0[Guariti],,0)</f>
        <v>4242764</v>
      </c>
      <c r="L1432" s="1">
        <f>_xlfn.XLOOKUP(Comuni[[#This Row],[Regione]],Table_0[Regione],Table_0[Deceduti],,0)</f>
        <v>47031</v>
      </c>
    </row>
    <row r="1433" spans="1:12" x14ac:dyDescent="0.25">
      <c r="A1433" s="1" t="s">
        <v>1449</v>
      </c>
      <c r="B1433" s="1" t="s">
        <v>1271</v>
      </c>
      <c r="C1433" s="1" t="s">
        <v>1411</v>
      </c>
      <c r="D1433">
        <v>889</v>
      </c>
      <c r="E1433">
        <f>100*Comuni[[#This Row],[Popolazione2011]]/$D$7916</f>
        <v>1.5511546461923558E-3</v>
      </c>
      <c r="F1433">
        <f>100*Comuni[[#This Row],[Popolazione2011]]/(SUMIFS($D$2:$D$7916,$B$2:$B$7916,"Lombardia"))</f>
        <v>9.1610281002428746E-3</v>
      </c>
      <c r="G1433" t="b">
        <f>IF(Comuni[[#This Row],[Popolazione2011]]&gt;300000,"MAGGIORE")</f>
        <v>0</v>
      </c>
      <c r="H1433">
        <f>100*Comuni[[#This Row],[Popolazione2011]]/(SUMIFS($D$2:$D$7916,$B$2:$B$7916,"Piemonte"))</f>
        <v>2.0371611185916502E-2</v>
      </c>
      <c r="I1433" s="1" t="str">
        <f>_xlfn.XLOOKUP(Comuni[[#This Row],[Regione]],Ripartizione_geografica[Regione],Ripartizione_geografica[Ripartizione geografica],,0)</f>
        <v>Nord-ovest</v>
      </c>
      <c r="J1433" s="1">
        <f>_xlfn.XLOOKUP(Comuni[[#This Row],[Regione]],Table_0[Regione],Table_0[Totale contagiati],,0)</f>
        <v>4308126</v>
      </c>
      <c r="K1433" s="1">
        <f>_xlfn.XLOOKUP(Comuni[[#This Row],[Regione]],Table_0[Regione],Table_0[Guariti],,0)</f>
        <v>4242764</v>
      </c>
      <c r="L1433" s="1">
        <f>_xlfn.XLOOKUP(Comuni[[#This Row],[Regione]],Table_0[Regione],Table_0[Deceduti],,0)</f>
        <v>47031</v>
      </c>
    </row>
    <row r="1434" spans="1:12" x14ac:dyDescent="0.25">
      <c r="A1434" s="1" t="s">
        <v>1450</v>
      </c>
      <c r="B1434" s="1" t="s">
        <v>1271</v>
      </c>
      <c r="C1434" s="1" t="s">
        <v>1411</v>
      </c>
      <c r="D1434">
        <v>242</v>
      </c>
      <c r="E1434">
        <f>100*Comuni[[#This Row],[Popolazione2011]]/$D$7916</f>
        <v>4.2224907129195739E-4</v>
      </c>
      <c r="F1434">
        <f>100*Comuni[[#This Row],[Popolazione2011]]/(SUMIFS($D$2:$D$7916,$B$2:$B$7916,"Lombardia"))</f>
        <v>2.4937781780188704E-3</v>
      </c>
      <c r="G1434" t="b">
        <f>IF(Comuni[[#This Row],[Popolazione2011]]&gt;300000,"MAGGIORE")</f>
        <v>0</v>
      </c>
      <c r="H1434">
        <f>100*Comuni[[#This Row],[Popolazione2011]]/(SUMIFS($D$2:$D$7916,$B$2:$B$7916,"Piemonte"))</f>
        <v>5.5454779606206898E-3</v>
      </c>
      <c r="I1434" s="1" t="str">
        <f>_xlfn.XLOOKUP(Comuni[[#This Row],[Regione]],Ripartizione_geografica[Regione],Ripartizione_geografica[Ripartizione geografica],,0)</f>
        <v>Nord-ovest</v>
      </c>
      <c r="J1434" s="1">
        <f>_xlfn.XLOOKUP(Comuni[[#This Row],[Regione]],Table_0[Regione],Table_0[Totale contagiati],,0)</f>
        <v>4308126</v>
      </c>
      <c r="K1434" s="1">
        <f>_xlfn.XLOOKUP(Comuni[[#This Row],[Regione]],Table_0[Regione],Table_0[Guariti],,0)</f>
        <v>4242764</v>
      </c>
      <c r="L1434" s="1">
        <f>_xlfn.XLOOKUP(Comuni[[#This Row],[Regione]],Table_0[Regione],Table_0[Deceduti],,0)</f>
        <v>47031</v>
      </c>
    </row>
    <row r="1435" spans="1:12" x14ac:dyDescent="0.25">
      <c r="A1435" s="1" t="s">
        <v>1451</v>
      </c>
      <c r="B1435" s="1" t="s">
        <v>1271</v>
      </c>
      <c r="C1435" s="1" t="s">
        <v>1411</v>
      </c>
      <c r="D1435">
        <v>536</v>
      </c>
      <c r="E1435">
        <f>100*Comuni[[#This Row],[Popolazione2011]]/$D$7916</f>
        <v>9.352293479854924E-4</v>
      </c>
      <c r="F1435">
        <f>100*Comuni[[#This Row],[Popolazione2011]]/(SUMIFS($D$2:$D$7916,$B$2:$B$7916,"Lombardia"))</f>
        <v>5.5234095182566719E-3</v>
      </c>
      <c r="G1435" t="b">
        <f>IF(Comuni[[#This Row],[Popolazione2011]]&gt;300000,"MAGGIORE")</f>
        <v>0</v>
      </c>
      <c r="H1435">
        <f>100*Comuni[[#This Row],[Popolazione2011]]/(SUMIFS($D$2:$D$7916,$B$2:$B$7916,"Piemonte"))</f>
        <v>1.2282546226829297E-2</v>
      </c>
      <c r="I1435" s="1" t="str">
        <f>_xlfn.XLOOKUP(Comuni[[#This Row],[Regione]],Ripartizione_geografica[Regione],Ripartizione_geografica[Ripartizione geografica],,0)</f>
        <v>Nord-ovest</v>
      </c>
      <c r="J1435" s="1">
        <f>_xlfn.XLOOKUP(Comuni[[#This Row],[Regione]],Table_0[Regione],Table_0[Totale contagiati],,0)</f>
        <v>4308126</v>
      </c>
      <c r="K1435" s="1">
        <f>_xlfn.XLOOKUP(Comuni[[#This Row],[Regione]],Table_0[Regione],Table_0[Guariti],,0)</f>
        <v>4242764</v>
      </c>
      <c r="L1435" s="1">
        <f>_xlfn.XLOOKUP(Comuni[[#This Row],[Regione]],Table_0[Regione],Table_0[Deceduti],,0)</f>
        <v>47031</v>
      </c>
    </row>
    <row r="1436" spans="1:12" x14ac:dyDescent="0.25">
      <c r="A1436" s="1" t="s">
        <v>1452</v>
      </c>
      <c r="B1436" s="1" t="s">
        <v>1271</v>
      </c>
      <c r="C1436" s="1" t="s">
        <v>1411</v>
      </c>
      <c r="D1436">
        <v>9023</v>
      </c>
      <c r="E1436">
        <f>100*Comuni[[#This Row],[Popolazione2011]]/$D$7916</f>
        <v>1.5743608968046826E-2</v>
      </c>
      <c r="F1436">
        <f>100*Comuni[[#This Row],[Popolazione2011]]/(SUMIFS($D$2:$D$7916,$B$2:$B$7916,"Lombardia"))</f>
        <v>9.2980828513488711E-2</v>
      </c>
      <c r="G1436" t="b">
        <f>IF(Comuni[[#This Row],[Popolazione2011]]&gt;300000,"MAGGIORE")</f>
        <v>0</v>
      </c>
      <c r="H1436">
        <f>100*Comuni[[#This Row],[Popolazione2011]]/(SUMIFS($D$2:$D$7916,$B$2:$B$7916,"Piemonte"))</f>
        <v>0.20676383321768796</v>
      </c>
      <c r="I1436" s="1" t="str">
        <f>_xlfn.XLOOKUP(Comuni[[#This Row],[Regione]],Ripartizione_geografica[Regione],Ripartizione_geografica[Ripartizione geografica],,0)</f>
        <v>Nord-ovest</v>
      </c>
      <c r="J1436" s="1">
        <f>_xlfn.XLOOKUP(Comuni[[#This Row],[Regione]],Table_0[Regione],Table_0[Totale contagiati],,0)</f>
        <v>4308126</v>
      </c>
      <c r="K1436" s="1">
        <f>_xlfn.XLOOKUP(Comuni[[#This Row],[Regione]],Table_0[Regione],Table_0[Guariti],,0)</f>
        <v>4242764</v>
      </c>
      <c r="L1436" s="1">
        <f>_xlfn.XLOOKUP(Comuni[[#This Row],[Regione]],Table_0[Regione],Table_0[Deceduti],,0)</f>
        <v>47031</v>
      </c>
    </row>
    <row r="1437" spans="1:12" x14ac:dyDescent="0.25">
      <c r="A1437" s="1" t="s">
        <v>1453</v>
      </c>
      <c r="B1437" s="1" t="s">
        <v>1271</v>
      </c>
      <c r="C1437" s="1" t="s">
        <v>1411</v>
      </c>
      <c r="D1437">
        <v>6830</v>
      </c>
      <c r="E1437">
        <f>100*Comuni[[#This Row],[Popolazione2011]]/$D$7916</f>
        <v>1.19171948633226E-2</v>
      </c>
      <c r="F1437">
        <f>100*Comuni[[#This Row],[Popolazione2011]]/(SUMIFS($D$2:$D$7916,$B$2:$B$7916,"Lombardia"))</f>
        <v>7.0382251883755728E-2</v>
      </c>
      <c r="G1437" t="b">
        <f>IF(Comuni[[#This Row],[Popolazione2011]]&gt;300000,"MAGGIORE")</f>
        <v>0</v>
      </c>
      <c r="H1437">
        <f>100*Comuni[[#This Row],[Popolazione2011]]/(SUMIFS($D$2:$D$7916,$B$2:$B$7916,"Piemonte"))</f>
        <v>0.156510803599336</v>
      </c>
      <c r="I1437" s="1" t="str">
        <f>_xlfn.XLOOKUP(Comuni[[#This Row],[Regione]],Ripartizione_geografica[Regione],Ripartizione_geografica[Ripartizione geografica],,0)</f>
        <v>Nord-ovest</v>
      </c>
      <c r="J1437" s="1">
        <f>_xlfn.XLOOKUP(Comuni[[#This Row],[Regione]],Table_0[Regione],Table_0[Totale contagiati],,0)</f>
        <v>4308126</v>
      </c>
      <c r="K1437" s="1">
        <f>_xlfn.XLOOKUP(Comuni[[#This Row],[Regione]],Table_0[Regione],Table_0[Guariti],,0)</f>
        <v>4242764</v>
      </c>
      <c r="L1437" s="1">
        <f>_xlfn.XLOOKUP(Comuni[[#This Row],[Regione]],Table_0[Regione],Table_0[Deceduti],,0)</f>
        <v>47031</v>
      </c>
    </row>
    <row r="1438" spans="1:12" x14ac:dyDescent="0.25">
      <c r="A1438" s="1" t="s">
        <v>1454</v>
      </c>
      <c r="B1438" s="1" t="s">
        <v>1271</v>
      </c>
      <c r="C1438" s="1" t="s">
        <v>1411</v>
      </c>
      <c r="D1438">
        <v>2109</v>
      </c>
      <c r="E1438">
        <f>100*Comuni[[#This Row],[Popolazione2011]]/$D$7916</f>
        <v>3.6798483113832155E-3</v>
      </c>
      <c r="F1438">
        <f>100*Comuni[[#This Row],[Popolazione2011]]/(SUMIFS($D$2:$D$7916,$B$2:$B$7916,"Lombardia"))</f>
        <v>2.1732967675379331E-2</v>
      </c>
      <c r="G1438" t="b">
        <f>IF(Comuni[[#This Row],[Popolazione2011]]&gt;300000,"MAGGIORE")</f>
        <v>0</v>
      </c>
      <c r="H1438">
        <f>100*Comuni[[#This Row],[Popolazione2011]]/(SUMIFS($D$2:$D$7916,$B$2:$B$7916,"Piemonte"))</f>
        <v>4.8328152970863784E-2</v>
      </c>
      <c r="I1438" s="1" t="str">
        <f>_xlfn.XLOOKUP(Comuni[[#This Row],[Regione]],Ripartizione_geografica[Regione],Ripartizione_geografica[Ripartizione geografica],,0)</f>
        <v>Nord-ovest</v>
      </c>
      <c r="J1438" s="1">
        <f>_xlfn.XLOOKUP(Comuni[[#This Row],[Regione]],Table_0[Regione],Table_0[Totale contagiati],,0)</f>
        <v>4308126</v>
      </c>
      <c r="K1438" s="1">
        <f>_xlfn.XLOOKUP(Comuni[[#This Row],[Regione]],Table_0[Regione],Table_0[Guariti],,0)</f>
        <v>4242764</v>
      </c>
      <c r="L1438" s="1">
        <f>_xlfn.XLOOKUP(Comuni[[#This Row],[Regione]],Table_0[Regione],Table_0[Deceduti],,0)</f>
        <v>47031</v>
      </c>
    </row>
    <row r="1439" spans="1:12" x14ac:dyDescent="0.25">
      <c r="A1439" s="1" t="s">
        <v>1455</v>
      </c>
      <c r="B1439" s="1" t="s">
        <v>1271</v>
      </c>
      <c r="C1439" s="1" t="s">
        <v>1411</v>
      </c>
      <c r="D1439">
        <v>543</v>
      </c>
      <c r="E1439">
        <f>100*Comuni[[#This Row],[Popolazione2011]]/$D$7916</f>
        <v>9.4744316409724324E-4</v>
      </c>
      <c r="F1439">
        <f>100*Comuni[[#This Row],[Popolazione2011]]/(SUMIFS($D$2:$D$7916,$B$2:$B$7916,"Lombardia"))</f>
        <v>5.5955435977861432E-3</v>
      </c>
      <c r="G1439" t="b">
        <f>IF(Comuni[[#This Row],[Popolazione2011]]&gt;300000,"MAGGIORE")</f>
        <v>0</v>
      </c>
      <c r="H1439">
        <f>100*Comuni[[#This Row],[Popolazione2011]]/(SUMIFS($D$2:$D$7916,$B$2:$B$7916,"Piemonte"))</f>
        <v>1.2442952614119979E-2</v>
      </c>
      <c r="I1439" s="1" t="str">
        <f>_xlfn.XLOOKUP(Comuni[[#This Row],[Regione]],Ripartizione_geografica[Regione],Ripartizione_geografica[Ripartizione geografica],,0)</f>
        <v>Nord-ovest</v>
      </c>
      <c r="J1439" s="1">
        <f>_xlfn.XLOOKUP(Comuni[[#This Row],[Regione]],Table_0[Regione],Table_0[Totale contagiati],,0)</f>
        <v>4308126</v>
      </c>
      <c r="K1439" s="1">
        <f>_xlfn.XLOOKUP(Comuni[[#This Row],[Regione]],Table_0[Regione],Table_0[Guariti],,0)</f>
        <v>4242764</v>
      </c>
      <c r="L1439" s="1">
        <f>_xlfn.XLOOKUP(Comuni[[#This Row],[Regione]],Table_0[Regione],Table_0[Deceduti],,0)</f>
        <v>47031</v>
      </c>
    </row>
    <row r="1440" spans="1:12" x14ac:dyDescent="0.25">
      <c r="A1440" s="1" t="s">
        <v>1456</v>
      </c>
      <c r="B1440" s="1" t="s">
        <v>1271</v>
      </c>
      <c r="C1440" s="1" t="s">
        <v>1411</v>
      </c>
      <c r="D1440">
        <v>529</v>
      </c>
      <c r="E1440">
        <f>100*Comuni[[#This Row],[Popolazione2011]]/$D$7916</f>
        <v>9.2301553187374157E-4</v>
      </c>
      <c r="F1440">
        <f>100*Comuni[[#This Row],[Popolazione2011]]/(SUMIFS($D$2:$D$7916,$B$2:$B$7916,"Lombardia"))</f>
        <v>5.4512754387272006E-3</v>
      </c>
      <c r="G1440" t="b">
        <f>IF(Comuni[[#This Row],[Popolazione2011]]&gt;300000,"MAGGIORE")</f>
        <v>0</v>
      </c>
      <c r="H1440">
        <f>100*Comuni[[#This Row],[Popolazione2011]]/(SUMIFS($D$2:$D$7916,$B$2:$B$7916,"Piemonte"))</f>
        <v>1.2122139839538616E-2</v>
      </c>
      <c r="I1440" s="1" t="str">
        <f>_xlfn.XLOOKUP(Comuni[[#This Row],[Regione]],Ripartizione_geografica[Regione],Ripartizione_geografica[Ripartizione geografica],,0)</f>
        <v>Nord-ovest</v>
      </c>
      <c r="J1440" s="1">
        <f>_xlfn.XLOOKUP(Comuni[[#This Row],[Regione]],Table_0[Regione],Table_0[Totale contagiati],,0)</f>
        <v>4308126</v>
      </c>
      <c r="K1440" s="1">
        <f>_xlfn.XLOOKUP(Comuni[[#This Row],[Regione]],Table_0[Regione],Table_0[Guariti],,0)</f>
        <v>4242764</v>
      </c>
      <c r="L1440" s="1">
        <f>_xlfn.XLOOKUP(Comuni[[#This Row],[Regione]],Table_0[Regione],Table_0[Deceduti],,0)</f>
        <v>47031</v>
      </c>
    </row>
    <row r="1441" spans="1:12" x14ac:dyDescent="0.25">
      <c r="A1441" s="1" t="s">
        <v>1457</v>
      </c>
      <c r="B1441" s="1" t="s">
        <v>1271</v>
      </c>
      <c r="C1441" s="1" t="s">
        <v>1411</v>
      </c>
      <c r="D1441">
        <v>82045</v>
      </c>
      <c r="E1441">
        <f>100*Comuni[[#This Row],[Popolazione2011]]/$D$7916</f>
        <v>0.14315464898408531</v>
      </c>
      <c r="F1441">
        <f>100*Comuni[[#This Row],[Popolazione2011]]/(SUMIFS($D$2:$D$7916,$B$2:$B$7916,"Lombardia"))</f>
        <v>0.84546293642792658</v>
      </c>
      <c r="G1441" t="b">
        <f>IF(Comuni[[#This Row],[Popolazione2011]]&gt;300000,"MAGGIORE")</f>
        <v>0</v>
      </c>
      <c r="H1441">
        <f>100*Comuni[[#This Row],[Popolazione2011]]/(SUMIFS($D$2:$D$7916,$B$2:$B$7916,"Piemonte"))</f>
        <v>1.8800774350377047</v>
      </c>
      <c r="I1441" s="1" t="str">
        <f>_xlfn.XLOOKUP(Comuni[[#This Row],[Regione]],Ripartizione_geografica[Regione],Ripartizione_geografica[Ripartizione geografica],,0)</f>
        <v>Nord-ovest</v>
      </c>
      <c r="J1441" s="1">
        <f>_xlfn.XLOOKUP(Comuni[[#This Row],[Regione]],Table_0[Regione],Table_0[Totale contagiati],,0)</f>
        <v>4308126</v>
      </c>
      <c r="K1441" s="1">
        <f>_xlfn.XLOOKUP(Comuni[[#This Row],[Regione]],Table_0[Regione],Table_0[Guariti],,0)</f>
        <v>4242764</v>
      </c>
      <c r="L1441" s="1">
        <f>_xlfn.XLOOKUP(Comuni[[#This Row],[Regione]],Table_0[Regione],Table_0[Deceduti],,0)</f>
        <v>47031</v>
      </c>
    </row>
    <row r="1442" spans="1:12" x14ac:dyDescent="0.25">
      <c r="A1442" s="1" t="s">
        <v>1458</v>
      </c>
      <c r="B1442" s="1" t="s">
        <v>1271</v>
      </c>
      <c r="C1442" s="1" t="s">
        <v>1411</v>
      </c>
      <c r="D1442">
        <v>841</v>
      </c>
      <c r="E1442">
        <f>100*Comuni[[#This Row],[Popolazione2011]]/$D$7916</f>
        <v>1.4674027642832073E-3</v>
      </c>
      <c r="F1442">
        <f>100*Comuni[[#This Row],[Popolazione2011]]/(SUMIFS($D$2:$D$7916,$B$2:$B$7916,"Lombardia"))</f>
        <v>8.666394412040786E-3</v>
      </c>
      <c r="G1442" t="b">
        <f>IF(Comuni[[#This Row],[Popolazione2011]]&gt;300000,"MAGGIORE")</f>
        <v>0</v>
      </c>
      <c r="H1442">
        <f>100*Comuni[[#This Row],[Popolazione2011]]/(SUMIFS($D$2:$D$7916,$B$2:$B$7916,"Piemonte"))</f>
        <v>1.9271681673066119E-2</v>
      </c>
      <c r="I1442" s="1" t="str">
        <f>_xlfn.XLOOKUP(Comuni[[#This Row],[Regione]],Ripartizione_geografica[Regione],Ripartizione_geografica[Ripartizione geografica],,0)</f>
        <v>Nord-ovest</v>
      </c>
      <c r="J1442" s="1">
        <f>_xlfn.XLOOKUP(Comuni[[#This Row],[Regione]],Table_0[Regione],Table_0[Totale contagiati],,0)</f>
        <v>4308126</v>
      </c>
      <c r="K1442" s="1">
        <f>_xlfn.XLOOKUP(Comuni[[#This Row],[Regione]],Table_0[Regione],Table_0[Guariti],,0)</f>
        <v>4242764</v>
      </c>
      <c r="L1442" s="1">
        <f>_xlfn.XLOOKUP(Comuni[[#This Row],[Regione]],Table_0[Regione],Table_0[Deceduti],,0)</f>
        <v>47031</v>
      </c>
    </row>
    <row r="1443" spans="1:12" x14ac:dyDescent="0.25">
      <c r="A1443" s="1" t="s">
        <v>1459</v>
      </c>
      <c r="B1443" s="1" t="s">
        <v>1271</v>
      </c>
      <c r="C1443" s="1" t="s">
        <v>1411</v>
      </c>
      <c r="D1443">
        <v>709</v>
      </c>
      <c r="E1443">
        <f>100*Comuni[[#This Row],[Popolazione2011]]/$D$7916</f>
        <v>1.2370850890330487E-3</v>
      </c>
      <c r="F1443">
        <f>100*Comuni[[#This Row],[Popolazione2011]]/(SUMIFS($D$2:$D$7916,$B$2:$B$7916,"Lombardia"))</f>
        <v>7.3061517694850376E-3</v>
      </c>
      <c r="G1443" t="b">
        <f>IF(Comuni[[#This Row],[Popolazione2011]]&gt;300000,"MAGGIORE")</f>
        <v>0</v>
      </c>
      <c r="H1443">
        <f>100*Comuni[[#This Row],[Popolazione2011]]/(SUMIFS($D$2:$D$7916,$B$2:$B$7916,"Piemonte"))</f>
        <v>1.6246875512727559E-2</v>
      </c>
      <c r="I1443" s="1" t="str">
        <f>_xlfn.XLOOKUP(Comuni[[#This Row],[Regione]],Ripartizione_geografica[Regione],Ripartizione_geografica[Ripartizione geografica],,0)</f>
        <v>Nord-ovest</v>
      </c>
      <c r="J1443" s="1">
        <f>_xlfn.XLOOKUP(Comuni[[#This Row],[Regione]],Table_0[Regione],Table_0[Totale contagiati],,0)</f>
        <v>4308126</v>
      </c>
      <c r="K1443" s="1">
        <f>_xlfn.XLOOKUP(Comuni[[#This Row],[Regione]],Table_0[Regione],Table_0[Guariti],,0)</f>
        <v>4242764</v>
      </c>
      <c r="L1443" s="1">
        <f>_xlfn.XLOOKUP(Comuni[[#This Row],[Regione]],Table_0[Regione],Table_0[Deceduti],,0)</f>
        <v>47031</v>
      </c>
    </row>
    <row r="1444" spans="1:12" x14ac:dyDescent="0.25">
      <c r="A1444" s="1" t="s">
        <v>1460</v>
      </c>
      <c r="B1444" s="1" t="s">
        <v>1271</v>
      </c>
      <c r="C1444" s="1" t="s">
        <v>1411</v>
      </c>
      <c r="D1444">
        <v>3450</v>
      </c>
      <c r="E1444">
        <f>100*Comuni[[#This Row],[Popolazione2011]]/$D$7916</f>
        <v>6.0196665122200536E-3</v>
      </c>
      <c r="F1444">
        <f>100*Comuni[[#This Row],[Popolazione2011]]/(SUMIFS($D$2:$D$7916,$B$2:$B$7916,"Lombardia"))</f>
        <v>3.5551796339525217E-2</v>
      </c>
      <c r="G1444" t="b">
        <f>IF(Comuni[[#This Row],[Popolazione2011]]&gt;300000,"MAGGIORE")</f>
        <v>0</v>
      </c>
      <c r="H1444">
        <f>100*Comuni[[#This Row],[Popolazione2011]]/(SUMIFS($D$2:$D$7916,$B$2:$B$7916,"Piemonte"))</f>
        <v>7.905743373612141E-2</v>
      </c>
      <c r="I1444" s="1" t="str">
        <f>_xlfn.XLOOKUP(Comuni[[#This Row],[Regione]],Ripartizione_geografica[Regione],Ripartizione_geografica[Ripartizione geografica],,0)</f>
        <v>Nord-ovest</v>
      </c>
      <c r="J1444" s="1">
        <f>_xlfn.XLOOKUP(Comuni[[#This Row],[Regione]],Table_0[Regione],Table_0[Totale contagiati],,0)</f>
        <v>4308126</v>
      </c>
      <c r="K1444" s="1">
        <f>_xlfn.XLOOKUP(Comuni[[#This Row],[Regione]],Table_0[Regione],Table_0[Guariti],,0)</f>
        <v>4242764</v>
      </c>
      <c r="L1444" s="1">
        <f>_xlfn.XLOOKUP(Comuni[[#This Row],[Regione]],Table_0[Regione],Table_0[Deceduti],,0)</f>
        <v>47031</v>
      </c>
    </row>
    <row r="1445" spans="1:12" x14ac:dyDescent="0.25">
      <c r="A1445" s="1" t="s">
        <v>1461</v>
      </c>
      <c r="B1445" s="1" t="s">
        <v>1271</v>
      </c>
      <c r="C1445" s="1" t="s">
        <v>1411</v>
      </c>
      <c r="D1445">
        <v>238</v>
      </c>
      <c r="E1445">
        <f>100*Comuni[[#This Row],[Popolazione2011]]/$D$7916</f>
        <v>4.1526974779952837E-4</v>
      </c>
      <c r="F1445">
        <f>100*Comuni[[#This Row],[Popolazione2011]]/(SUMIFS($D$2:$D$7916,$B$2:$B$7916,"Lombardia"))</f>
        <v>2.4525587040020295E-3</v>
      </c>
      <c r="G1445" t="b">
        <f>IF(Comuni[[#This Row],[Popolazione2011]]&gt;300000,"MAGGIORE")</f>
        <v>0</v>
      </c>
      <c r="H1445">
        <f>100*Comuni[[#This Row],[Popolazione2011]]/(SUMIFS($D$2:$D$7916,$B$2:$B$7916,"Piemonte"))</f>
        <v>5.4538171678831585E-3</v>
      </c>
      <c r="I1445" s="1" t="str">
        <f>_xlfn.XLOOKUP(Comuni[[#This Row],[Regione]],Ripartizione_geografica[Regione],Ripartizione_geografica[Ripartizione geografica],,0)</f>
        <v>Nord-ovest</v>
      </c>
      <c r="J1445" s="1">
        <f>_xlfn.XLOOKUP(Comuni[[#This Row],[Regione]],Table_0[Regione],Table_0[Totale contagiati],,0)</f>
        <v>4308126</v>
      </c>
      <c r="K1445" s="1">
        <f>_xlfn.XLOOKUP(Comuni[[#This Row],[Regione]],Table_0[Regione],Table_0[Guariti],,0)</f>
        <v>4242764</v>
      </c>
      <c r="L1445" s="1">
        <f>_xlfn.XLOOKUP(Comuni[[#This Row],[Regione]],Table_0[Regione],Table_0[Deceduti],,0)</f>
        <v>47031</v>
      </c>
    </row>
    <row r="1446" spans="1:12" x14ac:dyDescent="0.25">
      <c r="A1446" s="1" t="s">
        <v>1462</v>
      </c>
      <c r="B1446" s="1" t="s">
        <v>1271</v>
      </c>
      <c r="C1446" s="1" t="s">
        <v>1411</v>
      </c>
      <c r="D1446">
        <v>565</v>
      </c>
      <c r="E1446">
        <f>100*Comuni[[#This Row],[Popolazione2011]]/$D$7916</f>
        <v>9.8582944330560308E-4</v>
      </c>
      <c r="F1446">
        <f>100*Comuni[[#This Row],[Popolazione2011]]/(SUMIFS($D$2:$D$7916,$B$2:$B$7916,"Lombardia"))</f>
        <v>5.8222507048787675E-3</v>
      </c>
      <c r="G1446" t="b">
        <f>IF(Comuni[[#This Row],[Popolazione2011]]&gt;300000,"MAGGIORE")</f>
        <v>0</v>
      </c>
      <c r="H1446">
        <f>100*Comuni[[#This Row],[Popolazione2011]]/(SUMIFS($D$2:$D$7916,$B$2:$B$7916,"Piemonte"))</f>
        <v>1.2947086974176404E-2</v>
      </c>
      <c r="I1446" s="1" t="str">
        <f>_xlfn.XLOOKUP(Comuni[[#This Row],[Regione]],Ripartizione_geografica[Regione],Ripartizione_geografica[Ripartizione geografica],,0)</f>
        <v>Nord-ovest</v>
      </c>
      <c r="J1446" s="1">
        <f>_xlfn.XLOOKUP(Comuni[[#This Row],[Regione]],Table_0[Regione],Table_0[Totale contagiati],,0)</f>
        <v>4308126</v>
      </c>
      <c r="K1446" s="1">
        <f>_xlfn.XLOOKUP(Comuni[[#This Row],[Regione]],Table_0[Regione],Table_0[Guariti],,0)</f>
        <v>4242764</v>
      </c>
      <c r="L1446" s="1">
        <f>_xlfn.XLOOKUP(Comuni[[#This Row],[Regione]],Table_0[Regione],Table_0[Deceduti],,0)</f>
        <v>47031</v>
      </c>
    </row>
    <row r="1447" spans="1:12" x14ac:dyDescent="0.25">
      <c r="A1447" s="1" t="s">
        <v>1463</v>
      </c>
      <c r="B1447" s="1" t="s">
        <v>1271</v>
      </c>
      <c r="C1447" s="1" t="s">
        <v>1411</v>
      </c>
      <c r="D1447">
        <v>1455</v>
      </c>
      <c r="E1447">
        <f>100*Comuni[[#This Row],[Popolazione2011]]/$D$7916</f>
        <v>2.5387289203710663E-3</v>
      </c>
      <c r="F1447">
        <f>100*Comuni[[#This Row],[Popolazione2011]]/(SUMIFS($D$2:$D$7916,$B$2:$B$7916,"Lombardia"))</f>
        <v>1.4993583673625854E-2</v>
      </c>
      <c r="G1447" t="b">
        <f>IF(Comuni[[#This Row],[Popolazione2011]]&gt;300000,"MAGGIORE")</f>
        <v>0</v>
      </c>
      <c r="H1447">
        <f>100*Comuni[[#This Row],[Popolazione2011]]/(SUMIFS($D$2:$D$7916,$B$2:$B$7916,"Piemonte"))</f>
        <v>3.3341613358277289E-2</v>
      </c>
      <c r="I1447" s="1" t="str">
        <f>_xlfn.XLOOKUP(Comuni[[#This Row],[Regione]],Ripartizione_geografica[Regione],Ripartizione_geografica[Ripartizione geografica],,0)</f>
        <v>Nord-ovest</v>
      </c>
      <c r="J1447" s="1">
        <f>_xlfn.XLOOKUP(Comuni[[#This Row],[Regione]],Table_0[Regione],Table_0[Totale contagiati],,0)</f>
        <v>4308126</v>
      </c>
      <c r="K1447" s="1">
        <f>_xlfn.XLOOKUP(Comuni[[#This Row],[Regione]],Table_0[Regione],Table_0[Guariti],,0)</f>
        <v>4242764</v>
      </c>
      <c r="L1447" s="1">
        <f>_xlfn.XLOOKUP(Comuni[[#This Row],[Regione]],Table_0[Regione],Table_0[Deceduti],,0)</f>
        <v>47031</v>
      </c>
    </row>
    <row r="1448" spans="1:12" x14ac:dyDescent="0.25">
      <c r="A1448" s="1" t="s">
        <v>1464</v>
      </c>
      <c r="B1448" s="1" t="s">
        <v>1271</v>
      </c>
      <c r="C1448" s="1" t="s">
        <v>1411</v>
      </c>
      <c r="D1448">
        <v>3489</v>
      </c>
      <c r="E1448">
        <f>100*Comuni[[#This Row],[Popolazione2011]]/$D$7916</f>
        <v>6.087714916271237E-3</v>
      </c>
      <c r="F1448">
        <f>100*Comuni[[#This Row],[Popolazione2011]]/(SUMIFS($D$2:$D$7916,$B$2:$B$7916,"Lombardia"))</f>
        <v>3.5953686211189419E-2</v>
      </c>
      <c r="G1448" t="b">
        <f>IF(Comuni[[#This Row],[Popolazione2011]]&gt;300000,"MAGGIORE")</f>
        <v>0</v>
      </c>
      <c r="H1448">
        <f>100*Comuni[[#This Row],[Popolazione2011]]/(SUMIFS($D$2:$D$7916,$B$2:$B$7916,"Piemonte"))</f>
        <v>7.9951126465312342E-2</v>
      </c>
      <c r="I1448" s="1" t="str">
        <f>_xlfn.XLOOKUP(Comuni[[#This Row],[Regione]],Ripartizione_geografica[Regione],Ripartizione_geografica[Ripartizione geografica],,0)</f>
        <v>Nord-ovest</v>
      </c>
      <c r="J1448" s="1">
        <f>_xlfn.XLOOKUP(Comuni[[#This Row],[Regione]],Table_0[Regione],Table_0[Totale contagiati],,0)</f>
        <v>4308126</v>
      </c>
      <c r="K1448" s="1">
        <f>_xlfn.XLOOKUP(Comuni[[#This Row],[Regione]],Table_0[Regione],Table_0[Guariti],,0)</f>
        <v>4242764</v>
      </c>
      <c r="L1448" s="1">
        <f>_xlfn.XLOOKUP(Comuni[[#This Row],[Regione]],Table_0[Regione],Table_0[Deceduti],,0)</f>
        <v>47031</v>
      </c>
    </row>
    <row r="1449" spans="1:12" x14ac:dyDescent="0.25">
      <c r="A1449" s="1" t="s">
        <v>1465</v>
      </c>
      <c r="B1449" s="1" t="s">
        <v>1271</v>
      </c>
      <c r="C1449" s="1" t="s">
        <v>1411</v>
      </c>
      <c r="D1449">
        <v>275</v>
      </c>
      <c r="E1449">
        <f>100*Comuni[[#This Row],[Popolazione2011]]/$D$7916</f>
        <v>4.7982849010449704E-4</v>
      </c>
      <c r="F1449">
        <f>100*Comuni[[#This Row],[Popolazione2011]]/(SUMIFS($D$2:$D$7916,$B$2:$B$7916,"Lombardia"))</f>
        <v>2.8338388386578072E-3</v>
      </c>
      <c r="G1449" t="b">
        <f>IF(Comuni[[#This Row],[Popolazione2011]]&gt;300000,"MAGGIORE")</f>
        <v>0</v>
      </c>
      <c r="H1449">
        <f>100*Comuni[[#This Row],[Popolazione2011]]/(SUMIFS($D$2:$D$7916,$B$2:$B$7916,"Piemonte"))</f>
        <v>6.3016795007053298E-3</v>
      </c>
      <c r="I1449" s="1" t="str">
        <f>_xlfn.XLOOKUP(Comuni[[#This Row],[Regione]],Ripartizione_geografica[Regione],Ripartizione_geografica[Ripartizione geografica],,0)</f>
        <v>Nord-ovest</v>
      </c>
      <c r="J1449" s="1">
        <f>_xlfn.XLOOKUP(Comuni[[#This Row],[Regione]],Table_0[Regione],Table_0[Totale contagiati],,0)</f>
        <v>4308126</v>
      </c>
      <c r="K1449" s="1">
        <f>_xlfn.XLOOKUP(Comuni[[#This Row],[Regione]],Table_0[Regione],Table_0[Guariti],,0)</f>
        <v>4242764</v>
      </c>
      <c r="L1449" s="1">
        <f>_xlfn.XLOOKUP(Comuni[[#This Row],[Regione]],Table_0[Regione],Table_0[Deceduti],,0)</f>
        <v>47031</v>
      </c>
    </row>
    <row r="1450" spans="1:12" x14ac:dyDescent="0.25">
      <c r="A1450" s="1" t="s">
        <v>1466</v>
      </c>
      <c r="B1450" s="1" t="s">
        <v>1271</v>
      </c>
      <c r="C1450" s="1" t="s">
        <v>1411</v>
      </c>
      <c r="D1450">
        <v>16503</v>
      </c>
      <c r="E1450">
        <f>100*Comuni[[#This Row],[Popolazione2011]]/$D$7916</f>
        <v>2.8794943898889144E-2</v>
      </c>
      <c r="F1450">
        <f>100*Comuni[[#This Row],[Popolazione2011]]/(SUMIFS($D$2:$D$7916,$B$2:$B$7916,"Lombardia"))</f>
        <v>0.17006124492498106</v>
      </c>
      <c r="G1450" t="b">
        <f>IF(Comuni[[#This Row],[Popolazione2011]]&gt;300000,"MAGGIORE")</f>
        <v>0</v>
      </c>
      <c r="H1450">
        <f>100*Comuni[[#This Row],[Popolazione2011]]/(SUMIFS($D$2:$D$7916,$B$2:$B$7916,"Piemonte"))</f>
        <v>0.37816951563687295</v>
      </c>
      <c r="I1450" s="1" t="str">
        <f>_xlfn.XLOOKUP(Comuni[[#This Row],[Regione]],Ripartizione_geografica[Regione],Ripartizione_geografica[Ripartizione geografica],,0)</f>
        <v>Nord-ovest</v>
      </c>
      <c r="J1450" s="1">
        <f>_xlfn.XLOOKUP(Comuni[[#This Row],[Regione]],Table_0[Regione],Table_0[Totale contagiati],,0)</f>
        <v>4308126</v>
      </c>
      <c r="K1450" s="1">
        <f>_xlfn.XLOOKUP(Comuni[[#This Row],[Regione]],Table_0[Regione],Table_0[Guariti],,0)</f>
        <v>4242764</v>
      </c>
      <c r="L1450" s="1">
        <f>_xlfn.XLOOKUP(Comuni[[#This Row],[Regione]],Table_0[Regione],Table_0[Deceduti],,0)</f>
        <v>47031</v>
      </c>
    </row>
    <row r="1451" spans="1:12" x14ac:dyDescent="0.25">
      <c r="A1451" s="1" t="s">
        <v>1467</v>
      </c>
      <c r="B1451" s="1" t="s">
        <v>1271</v>
      </c>
      <c r="C1451" s="1" t="s">
        <v>1411</v>
      </c>
      <c r="D1451">
        <v>2769</v>
      </c>
      <c r="E1451">
        <f>100*Comuni[[#This Row],[Popolazione2011]]/$D$7916</f>
        <v>4.8314366876340085E-3</v>
      </c>
      <c r="F1451">
        <f>100*Comuni[[#This Row],[Popolazione2011]]/(SUMIFS($D$2:$D$7916,$B$2:$B$7916,"Lombardia"))</f>
        <v>2.8534180888158067E-2</v>
      </c>
      <c r="G1451" t="b">
        <f>IF(Comuni[[#This Row],[Popolazione2011]]&gt;300000,"MAGGIORE")</f>
        <v>0</v>
      </c>
      <c r="H1451">
        <f>100*Comuni[[#This Row],[Popolazione2011]]/(SUMIFS($D$2:$D$7916,$B$2:$B$7916,"Piemonte"))</f>
        <v>6.345218377255657E-2</v>
      </c>
      <c r="I1451" s="1" t="str">
        <f>_xlfn.XLOOKUP(Comuni[[#This Row],[Regione]],Ripartizione_geografica[Regione],Ripartizione_geografica[Ripartizione geografica],,0)</f>
        <v>Nord-ovest</v>
      </c>
      <c r="J1451" s="1">
        <f>_xlfn.XLOOKUP(Comuni[[#This Row],[Regione]],Table_0[Regione],Table_0[Totale contagiati],,0)</f>
        <v>4308126</v>
      </c>
      <c r="K1451" s="1">
        <f>_xlfn.XLOOKUP(Comuni[[#This Row],[Regione]],Table_0[Regione],Table_0[Guariti],,0)</f>
        <v>4242764</v>
      </c>
      <c r="L1451" s="1">
        <f>_xlfn.XLOOKUP(Comuni[[#This Row],[Regione]],Table_0[Regione],Table_0[Deceduti],,0)</f>
        <v>47031</v>
      </c>
    </row>
    <row r="1452" spans="1:12" x14ac:dyDescent="0.25">
      <c r="A1452" s="1" t="s">
        <v>1468</v>
      </c>
      <c r="B1452" s="1" t="s">
        <v>1271</v>
      </c>
      <c r="C1452" s="1" t="s">
        <v>1411</v>
      </c>
      <c r="D1452">
        <v>1235</v>
      </c>
      <c r="E1452">
        <f>100*Comuni[[#This Row],[Popolazione2011]]/$D$7916</f>
        <v>2.1548661282874684E-3</v>
      </c>
      <c r="F1452">
        <f>100*Comuni[[#This Row],[Popolazione2011]]/(SUMIFS($D$2:$D$7916,$B$2:$B$7916,"Lombardia"))</f>
        <v>1.2726512602699608E-2</v>
      </c>
      <c r="G1452" t="b">
        <f>IF(Comuni[[#This Row],[Popolazione2011]]&gt;300000,"MAGGIORE")</f>
        <v>0</v>
      </c>
      <c r="H1452">
        <f>100*Comuni[[#This Row],[Popolazione2011]]/(SUMIFS($D$2:$D$7916,$B$2:$B$7916,"Piemonte"))</f>
        <v>2.8300269757713027E-2</v>
      </c>
      <c r="I1452" s="1" t="str">
        <f>_xlfn.XLOOKUP(Comuni[[#This Row],[Regione]],Ripartizione_geografica[Regione],Ripartizione_geografica[Ripartizione geografica],,0)</f>
        <v>Nord-ovest</v>
      </c>
      <c r="J1452" s="1">
        <f>_xlfn.XLOOKUP(Comuni[[#This Row],[Regione]],Table_0[Regione],Table_0[Totale contagiati],,0)</f>
        <v>4308126</v>
      </c>
      <c r="K1452" s="1">
        <f>_xlfn.XLOOKUP(Comuni[[#This Row],[Regione]],Table_0[Regione],Table_0[Guariti],,0)</f>
        <v>4242764</v>
      </c>
      <c r="L1452" s="1">
        <f>_xlfn.XLOOKUP(Comuni[[#This Row],[Regione]],Table_0[Regione],Table_0[Deceduti],,0)</f>
        <v>47031</v>
      </c>
    </row>
    <row r="1453" spans="1:12" x14ac:dyDescent="0.25">
      <c r="A1453" s="1" t="s">
        <v>1469</v>
      </c>
      <c r="B1453" s="1" t="s">
        <v>1271</v>
      </c>
      <c r="C1453" s="1" t="s">
        <v>1411</v>
      </c>
      <c r="D1453">
        <v>4274</v>
      </c>
      <c r="E1453">
        <f>100*Comuni[[#This Row],[Popolazione2011]]/$D$7916</f>
        <v>7.4574071516604378E-3</v>
      </c>
      <c r="F1453">
        <f>100*Comuni[[#This Row],[Popolazione2011]]/(SUMIFS($D$2:$D$7916,$B$2:$B$7916,"Lombardia"))</f>
        <v>4.4043007986994433E-2</v>
      </c>
      <c r="G1453" t="b">
        <f>IF(Comuni[[#This Row],[Popolazione2011]]&gt;300000,"MAGGIORE")</f>
        <v>0</v>
      </c>
      <c r="H1453">
        <f>100*Comuni[[#This Row],[Popolazione2011]]/(SUMIFS($D$2:$D$7916,$B$2:$B$7916,"Piemonte"))</f>
        <v>9.7939557040053013E-2</v>
      </c>
      <c r="I1453" s="1" t="str">
        <f>_xlfn.XLOOKUP(Comuni[[#This Row],[Regione]],Ripartizione_geografica[Regione],Ripartizione_geografica[Ripartizione geografica],,0)</f>
        <v>Nord-ovest</v>
      </c>
      <c r="J1453" s="1">
        <f>_xlfn.XLOOKUP(Comuni[[#This Row],[Regione]],Table_0[Regione],Table_0[Totale contagiati],,0)</f>
        <v>4308126</v>
      </c>
      <c r="K1453" s="1">
        <f>_xlfn.XLOOKUP(Comuni[[#This Row],[Regione]],Table_0[Regione],Table_0[Guariti],,0)</f>
        <v>4242764</v>
      </c>
      <c r="L1453" s="1">
        <f>_xlfn.XLOOKUP(Comuni[[#This Row],[Regione]],Table_0[Regione],Table_0[Deceduti],,0)</f>
        <v>47031</v>
      </c>
    </row>
    <row r="1454" spans="1:12" x14ac:dyDescent="0.25">
      <c r="A1454" s="1" t="s">
        <v>1470</v>
      </c>
      <c r="B1454" s="1" t="s">
        <v>1271</v>
      </c>
      <c r="C1454" s="1" t="s">
        <v>1411</v>
      </c>
      <c r="D1454">
        <v>3147</v>
      </c>
      <c r="E1454">
        <f>100*Comuni[[#This Row],[Popolazione2011]]/$D$7916</f>
        <v>5.4909827576685539E-3</v>
      </c>
      <c r="F1454">
        <f>100*Comuni[[#This Row],[Popolazione2011]]/(SUMIFS($D$2:$D$7916,$B$2:$B$7916,"Lombardia"))</f>
        <v>3.2429421182749524E-2</v>
      </c>
      <c r="G1454" t="b">
        <f>IF(Comuni[[#This Row],[Popolazione2011]]&gt;300000,"MAGGIORE")</f>
        <v>0</v>
      </c>
      <c r="H1454">
        <f>100*Comuni[[#This Row],[Popolazione2011]]/(SUMIFS($D$2:$D$7916,$B$2:$B$7916,"Piemonte"))</f>
        <v>7.2114128686253359E-2</v>
      </c>
      <c r="I1454" s="1" t="str">
        <f>_xlfn.XLOOKUP(Comuni[[#This Row],[Regione]],Ripartizione_geografica[Regione],Ripartizione_geografica[Ripartizione geografica],,0)</f>
        <v>Nord-ovest</v>
      </c>
      <c r="J1454" s="1">
        <f>_xlfn.XLOOKUP(Comuni[[#This Row],[Regione]],Table_0[Regione],Table_0[Totale contagiati],,0)</f>
        <v>4308126</v>
      </c>
      <c r="K1454" s="1">
        <f>_xlfn.XLOOKUP(Comuni[[#This Row],[Regione]],Table_0[Regione],Table_0[Guariti],,0)</f>
        <v>4242764</v>
      </c>
      <c r="L1454" s="1">
        <f>_xlfn.XLOOKUP(Comuni[[#This Row],[Regione]],Table_0[Regione],Table_0[Deceduti],,0)</f>
        <v>47031</v>
      </c>
    </row>
    <row r="1455" spans="1:12" x14ac:dyDescent="0.25">
      <c r="A1455" s="1" t="s">
        <v>1471</v>
      </c>
      <c r="B1455" s="1" t="s">
        <v>1271</v>
      </c>
      <c r="C1455" s="1" t="s">
        <v>1411</v>
      </c>
      <c r="D1455">
        <v>5226</v>
      </c>
      <c r="E1455">
        <f>100*Comuni[[#This Row],[Popolazione2011]]/$D$7916</f>
        <v>9.1184861428585517E-3</v>
      </c>
      <c r="F1455">
        <f>100*Comuni[[#This Row],[Popolazione2011]]/(SUMIFS($D$2:$D$7916,$B$2:$B$7916,"Lombardia"))</f>
        <v>5.3853242803002549E-2</v>
      </c>
      <c r="G1455" t="b">
        <f>IF(Comuni[[#This Row],[Popolazione2011]]&gt;300000,"MAGGIORE")</f>
        <v>0</v>
      </c>
      <c r="H1455">
        <f>100*Comuni[[#This Row],[Popolazione2011]]/(SUMIFS($D$2:$D$7916,$B$2:$B$7916,"Piemonte"))</f>
        <v>0.11975482571158565</v>
      </c>
      <c r="I1455" s="1" t="str">
        <f>_xlfn.XLOOKUP(Comuni[[#This Row],[Regione]],Ripartizione_geografica[Regione],Ripartizione_geografica[Ripartizione geografica],,0)</f>
        <v>Nord-ovest</v>
      </c>
      <c r="J1455" s="1">
        <f>_xlfn.XLOOKUP(Comuni[[#This Row],[Regione]],Table_0[Regione],Table_0[Totale contagiati],,0)</f>
        <v>4308126</v>
      </c>
      <c r="K1455" s="1">
        <f>_xlfn.XLOOKUP(Comuni[[#This Row],[Regione]],Table_0[Regione],Table_0[Guariti],,0)</f>
        <v>4242764</v>
      </c>
      <c r="L1455" s="1">
        <f>_xlfn.XLOOKUP(Comuni[[#This Row],[Regione]],Table_0[Regione],Table_0[Deceduti],,0)</f>
        <v>47031</v>
      </c>
    </row>
    <row r="1456" spans="1:12" x14ac:dyDescent="0.25">
      <c r="A1456" s="1" t="s">
        <v>1472</v>
      </c>
      <c r="B1456" s="1" t="s">
        <v>1271</v>
      </c>
      <c r="C1456" s="1" t="s">
        <v>1411</v>
      </c>
      <c r="D1456">
        <v>9569</v>
      </c>
      <c r="E1456">
        <f>100*Comuni[[#This Row],[Popolazione2011]]/$D$7916</f>
        <v>1.6696286624763391E-2</v>
      </c>
      <c r="F1456">
        <f>100*Comuni[[#This Row],[Popolazione2011]]/(SUMIFS($D$2:$D$7916,$B$2:$B$7916,"Lombardia"))</f>
        <v>9.8607286716787493E-2</v>
      </c>
      <c r="G1456" t="b">
        <f>IF(Comuni[[#This Row],[Popolazione2011]]&gt;300000,"MAGGIORE")</f>
        <v>0</v>
      </c>
      <c r="H1456">
        <f>100*Comuni[[#This Row],[Popolazione2011]]/(SUMIFS($D$2:$D$7916,$B$2:$B$7916,"Piemonte"))</f>
        <v>0.21927553142636108</v>
      </c>
      <c r="I1456" s="1" t="str">
        <f>_xlfn.XLOOKUP(Comuni[[#This Row],[Regione]],Ripartizione_geografica[Regione],Ripartizione_geografica[Ripartizione geografica],,0)</f>
        <v>Nord-ovest</v>
      </c>
      <c r="J1456" s="1">
        <f>_xlfn.XLOOKUP(Comuni[[#This Row],[Regione]],Table_0[Regione],Table_0[Totale contagiati],,0)</f>
        <v>4308126</v>
      </c>
      <c r="K1456" s="1">
        <f>_xlfn.XLOOKUP(Comuni[[#This Row],[Regione]],Table_0[Regione],Table_0[Guariti],,0)</f>
        <v>4242764</v>
      </c>
      <c r="L1456" s="1">
        <f>_xlfn.XLOOKUP(Comuni[[#This Row],[Regione]],Table_0[Regione],Table_0[Deceduti],,0)</f>
        <v>47031</v>
      </c>
    </row>
    <row r="1457" spans="1:12" x14ac:dyDescent="0.25">
      <c r="A1457" s="1" t="s">
        <v>1473</v>
      </c>
      <c r="B1457" s="1" t="s">
        <v>1271</v>
      </c>
      <c r="C1457" s="1" t="s">
        <v>1411</v>
      </c>
      <c r="D1457">
        <v>852</v>
      </c>
      <c r="E1457">
        <f>100*Comuni[[#This Row],[Popolazione2011]]/$D$7916</f>
        <v>1.4865959038873873E-3</v>
      </c>
      <c r="F1457">
        <f>100*Comuni[[#This Row],[Popolazione2011]]/(SUMIFS($D$2:$D$7916,$B$2:$B$7916,"Lombardia"))</f>
        <v>8.7797479655870973E-3</v>
      </c>
      <c r="G1457" t="b">
        <f>IF(Comuni[[#This Row],[Popolazione2011]]&gt;300000,"MAGGIORE")</f>
        <v>0</v>
      </c>
      <c r="H1457">
        <f>100*Comuni[[#This Row],[Popolazione2011]]/(SUMIFS($D$2:$D$7916,$B$2:$B$7916,"Piemonte"))</f>
        <v>1.9523748853094332E-2</v>
      </c>
      <c r="I1457" s="1" t="str">
        <f>_xlfn.XLOOKUP(Comuni[[#This Row],[Regione]],Ripartizione_geografica[Regione],Ripartizione_geografica[Ripartizione geografica],,0)</f>
        <v>Nord-ovest</v>
      </c>
      <c r="J1457" s="1">
        <f>_xlfn.XLOOKUP(Comuni[[#This Row],[Regione]],Table_0[Regione],Table_0[Totale contagiati],,0)</f>
        <v>4308126</v>
      </c>
      <c r="K1457" s="1">
        <f>_xlfn.XLOOKUP(Comuni[[#This Row],[Regione]],Table_0[Regione],Table_0[Guariti],,0)</f>
        <v>4242764</v>
      </c>
      <c r="L1457" s="1">
        <f>_xlfn.XLOOKUP(Comuni[[#This Row],[Regione]],Table_0[Regione],Table_0[Deceduti],,0)</f>
        <v>47031</v>
      </c>
    </row>
    <row r="1458" spans="1:12" x14ac:dyDescent="0.25">
      <c r="A1458" s="1" t="s">
        <v>1474</v>
      </c>
      <c r="B1458" s="1" t="s">
        <v>1271</v>
      </c>
      <c r="C1458" s="1" t="s">
        <v>1411</v>
      </c>
      <c r="D1458">
        <v>1016</v>
      </c>
      <c r="E1458">
        <f>100*Comuni[[#This Row],[Popolazione2011]]/$D$7916</f>
        <v>1.7727481670769781E-3</v>
      </c>
      <c r="F1458">
        <f>100*Comuni[[#This Row],[Popolazione2011]]/(SUMIFS($D$2:$D$7916,$B$2:$B$7916,"Lombardia"))</f>
        <v>1.0469746400277572E-2</v>
      </c>
      <c r="G1458" t="b">
        <f>IF(Comuni[[#This Row],[Popolazione2011]]&gt;300000,"MAGGIORE")</f>
        <v>0</v>
      </c>
      <c r="H1458">
        <f>100*Comuni[[#This Row],[Popolazione2011]]/(SUMIFS($D$2:$D$7916,$B$2:$B$7916,"Piemonte"))</f>
        <v>2.3281841355333146E-2</v>
      </c>
      <c r="I1458" s="1" t="str">
        <f>_xlfn.XLOOKUP(Comuni[[#This Row],[Regione]],Ripartizione_geografica[Regione],Ripartizione_geografica[Ripartizione geografica],,0)</f>
        <v>Nord-ovest</v>
      </c>
      <c r="J1458" s="1">
        <f>_xlfn.XLOOKUP(Comuni[[#This Row],[Regione]],Table_0[Regione],Table_0[Totale contagiati],,0)</f>
        <v>4308126</v>
      </c>
      <c r="K1458" s="1">
        <f>_xlfn.XLOOKUP(Comuni[[#This Row],[Regione]],Table_0[Regione],Table_0[Guariti],,0)</f>
        <v>4242764</v>
      </c>
      <c r="L1458" s="1">
        <f>_xlfn.XLOOKUP(Comuni[[#This Row],[Regione]],Table_0[Regione],Table_0[Deceduti],,0)</f>
        <v>47031</v>
      </c>
    </row>
    <row r="1459" spans="1:12" x14ac:dyDescent="0.25">
      <c r="A1459" s="1" t="s">
        <v>1475</v>
      </c>
      <c r="B1459" s="1" t="s">
        <v>1271</v>
      </c>
      <c r="C1459" s="1" t="s">
        <v>1411</v>
      </c>
      <c r="D1459">
        <v>2862</v>
      </c>
      <c r="E1459">
        <f>100*Comuni[[#This Row],[Popolazione2011]]/$D$7916</f>
        <v>4.9937059588329837E-3</v>
      </c>
      <c r="F1459">
        <f>100*Comuni[[#This Row],[Popolazione2011]]/(SUMIFS($D$2:$D$7916,$B$2:$B$7916,"Lombardia"))</f>
        <v>2.9492533659049618E-2</v>
      </c>
      <c r="G1459" t="b">
        <f>IF(Comuni[[#This Row],[Popolazione2011]]&gt;300000,"MAGGIORE")</f>
        <v>0</v>
      </c>
      <c r="H1459">
        <f>100*Comuni[[#This Row],[Popolazione2011]]/(SUMIFS($D$2:$D$7916,$B$2:$B$7916,"Piemonte"))</f>
        <v>6.5583297203704191E-2</v>
      </c>
      <c r="I1459" s="1" t="str">
        <f>_xlfn.XLOOKUP(Comuni[[#This Row],[Regione]],Ripartizione_geografica[Regione],Ripartizione_geografica[Ripartizione geografica],,0)</f>
        <v>Nord-ovest</v>
      </c>
      <c r="J1459" s="1">
        <f>_xlfn.XLOOKUP(Comuni[[#This Row],[Regione]],Table_0[Regione],Table_0[Totale contagiati],,0)</f>
        <v>4308126</v>
      </c>
      <c r="K1459" s="1">
        <f>_xlfn.XLOOKUP(Comuni[[#This Row],[Regione]],Table_0[Regione],Table_0[Guariti],,0)</f>
        <v>4242764</v>
      </c>
      <c r="L1459" s="1">
        <f>_xlfn.XLOOKUP(Comuni[[#This Row],[Regione]],Table_0[Regione],Table_0[Deceduti],,0)</f>
        <v>47031</v>
      </c>
    </row>
    <row r="1460" spans="1:12" x14ac:dyDescent="0.25">
      <c r="A1460" s="1" t="s">
        <v>1476</v>
      </c>
      <c r="B1460" s="1" t="s">
        <v>1271</v>
      </c>
      <c r="C1460" s="1" t="s">
        <v>1411</v>
      </c>
      <c r="D1460">
        <v>1313</v>
      </c>
      <c r="E1460">
        <f>100*Comuni[[#This Row],[Popolazione2011]]/$D$7916</f>
        <v>2.2909629363898351E-3</v>
      </c>
      <c r="F1460">
        <f>100*Comuni[[#This Row],[Popolazione2011]]/(SUMIFS($D$2:$D$7916,$B$2:$B$7916,"Lombardia"))</f>
        <v>1.3530292346028004E-2</v>
      </c>
      <c r="G1460" t="b">
        <f>IF(Comuni[[#This Row],[Popolazione2011]]&gt;300000,"MAGGIORE")</f>
        <v>0</v>
      </c>
      <c r="H1460">
        <f>100*Comuni[[#This Row],[Popolazione2011]]/(SUMIFS($D$2:$D$7916,$B$2:$B$7916,"Piemonte"))</f>
        <v>3.00876552160949E-2</v>
      </c>
      <c r="I1460" s="1" t="str">
        <f>_xlfn.XLOOKUP(Comuni[[#This Row],[Regione]],Ripartizione_geografica[Regione],Ripartizione_geografica[Ripartizione geografica],,0)</f>
        <v>Nord-ovest</v>
      </c>
      <c r="J1460" s="1">
        <f>_xlfn.XLOOKUP(Comuni[[#This Row],[Regione]],Table_0[Regione],Table_0[Totale contagiati],,0)</f>
        <v>4308126</v>
      </c>
      <c r="K1460" s="1">
        <f>_xlfn.XLOOKUP(Comuni[[#This Row],[Regione]],Table_0[Regione],Table_0[Guariti],,0)</f>
        <v>4242764</v>
      </c>
      <c r="L1460" s="1">
        <f>_xlfn.XLOOKUP(Comuni[[#This Row],[Regione]],Table_0[Regione],Table_0[Deceduti],,0)</f>
        <v>47031</v>
      </c>
    </row>
    <row r="1461" spans="1:12" x14ac:dyDescent="0.25">
      <c r="A1461" s="1" t="s">
        <v>1477</v>
      </c>
      <c r="B1461" s="1" t="s">
        <v>1271</v>
      </c>
      <c r="C1461" s="1" t="s">
        <v>1411</v>
      </c>
      <c r="D1461">
        <v>623</v>
      </c>
      <c r="E1461">
        <f>100*Comuni[[#This Row],[Popolazione2011]]/$D$7916</f>
        <v>1.0870296339458242E-3</v>
      </c>
      <c r="F1461">
        <f>100*Comuni[[#This Row],[Popolazione2011]]/(SUMIFS($D$2:$D$7916,$B$2:$B$7916,"Lombardia"))</f>
        <v>6.4199330781229596E-3</v>
      </c>
      <c r="G1461" t="b">
        <f>IF(Comuni[[#This Row],[Popolazione2011]]&gt;300000,"MAGGIORE")</f>
        <v>0</v>
      </c>
      <c r="H1461">
        <f>100*Comuni[[#This Row],[Popolazione2011]]/(SUMIFS($D$2:$D$7916,$B$2:$B$7916,"Piemonte"))</f>
        <v>1.427616846887062E-2</v>
      </c>
      <c r="I1461" s="1" t="str">
        <f>_xlfn.XLOOKUP(Comuni[[#This Row],[Regione]],Ripartizione_geografica[Regione],Ripartizione_geografica[Ripartizione geografica],,0)</f>
        <v>Nord-ovest</v>
      </c>
      <c r="J1461" s="1">
        <f>_xlfn.XLOOKUP(Comuni[[#This Row],[Regione]],Table_0[Regione],Table_0[Totale contagiati],,0)</f>
        <v>4308126</v>
      </c>
      <c r="K1461" s="1">
        <f>_xlfn.XLOOKUP(Comuni[[#This Row],[Regione]],Table_0[Regione],Table_0[Guariti],,0)</f>
        <v>4242764</v>
      </c>
      <c r="L1461" s="1">
        <f>_xlfn.XLOOKUP(Comuni[[#This Row],[Regione]],Table_0[Regione],Table_0[Deceduti],,0)</f>
        <v>47031</v>
      </c>
    </row>
    <row r="1462" spans="1:12" x14ac:dyDescent="0.25">
      <c r="A1462" s="1" t="s">
        <v>1478</v>
      </c>
      <c r="B1462" s="1" t="s">
        <v>1271</v>
      </c>
      <c r="C1462" s="1" t="s">
        <v>1411</v>
      </c>
      <c r="D1462">
        <v>5705</v>
      </c>
      <c r="E1462">
        <f>100*Comuni[[#This Row],[Popolazione2011]]/$D$7916</f>
        <v>9.9542601310769301E-3</v>
      </c>
      <c r="F1462">
        <f>100*Comuni[[#This Row],[Popolazione2011]]/(SUMIFS($D$2:$D$7916,$B$2:$B$7916,"Lombardia"))</f>
        <v>5.8789274816519237E-2</v>
      </c>
      <c r="G1462" t="b">
        <f>IF(Comuni[[#This Row],[Popolazione2011]]&gt;300000,"MAGGIORE")</f>
        <v>0</v>
      </c>
      <c r="H1462">
        <f>100*Comuni[[#This Row],[Popolazione2011]]/(SUMIFS($D$2:$D$7916,$B$2:$B$7916,"Piemonte"))</f>
        <v>0.1307312056419051</v>
      </c>
      <c r="I1462" s="1" t="str">
        <f>_xlfn.XLOOKUP(Comuni[[#This Row],[Regione]],Ripartizione_geografica[Regione],Ripartizione_geografica[Ripartizione geografica],,0)</f>
        <v>Nord-ovest</v>
      </c>
      <c r="J1462" s="1">
        <f>_xlfn.XLOOKUP(Comuni[[#This Row],[Regione]],Table_0[Regione],Table_0[Totale contagiati],,0)</f>
        <v>4308126</v>
      </c>
      <c r="K1462" s="1">
        <f>_xlfn.XLOOKUP(Comuni[[#This Row],[Regione]],Table_0[Regione],Table_0[Guariti],,0)</f>
        <v>4242764</v>
      </c>
      <c r="L1462" s="1">
        <f>_xlfn.XLOOKUP(Comuni[[#This Row],[Regione]],Table_0[Regione],Table_0[Deceduti],,0)</f>
        <v>47031</v>
      </c>
    </row>
    <row r="1463" spans="1:12" x14ac:dyDescent="0.25">
      <c r="A1463" s="1" t="s">
        <v>1479</v>
      </c>
      <c r="B1463" s="1" t="s">
        <v>1271</v>
      </c>
      <c r="C1463" s="1" t="s">
        <v>1411</v>
      </c>
      <c r="D1463">
        <v>8926</v>
      </c>
      <c r="E1463">
        <f>100*Comuni[[#This Row],[Popolazione2011]]/$D$7916</f>
        <v>1.557436037335542E-2</v>
      </c>
      <c r="F1463">
        <f>100*Comuni[[#This Row],[Popolazione2011]]/(SUMIFS($D$2:$D$7916,$B$2:$B$7916,"Lombardia"))</f>
        <v>9.1981256268580322E-2</v>
      </c>
      <c r="G1463" t="b">
        <f>IF(Comuni[[#This Row],[Popolazione2011]]&gt;300000,"MAGGIORE")</f>
        <v>0</v>
      </c>
      <c r="H1463">
        <f>100*Comuni[[#This Row],[Popolazione2011]]/(SUMIFS($D$2:$D$7916,$B$2:$B$7916,"Piemonte"))</f>
        <v>0.20454105899380282</v>
      </c>
      <c r="I1463" s="1" t="str">
        <f>_xlfn.XLOOKUP(Comuni[[#This Row],[Regione]],Ripartizione_geografica[Regione],Ripartizione_geografica[Ripartizione geografica],,0)</f>
        <v>Nord-ovest</v>
      </c>
      <c r="J1463" s="1">
        <f>_xlfn.XLOOKUP(Comuni[[#This Row],[Regione]],Table_0[Regione],Table_0[Totale contagiati],,0)</f>
        <v>4308126</v>
      </c>
      <c r="K1463" s="1">
        <f>_xlfn.XLOOKUP(Comuni[[#This Row],[Regione]],Table_0[Regione],Table_0[Guariti],,0)</f>
        <v>4242764</v>
      </c>
      <c r="L1463" s="1">
        <f>_xlfn.XLOOKUP(Comuni[[#This Row],[Regione]],Table_0[Regione],Table_0[Deceduti],,0)</f>
        <v>47031</v>
      </c>
    </row>
    <row r="1464" spans="1:12" x14ac:dyDescent="0.25">
      <c r="A1464" s="1" t="s">
        <v>1480</v>
      </c>
      <c r="B1464" s="1" t="s">
        <v>1271</v>
      </c>
      <c r="C1464" s="1" t="s">
        <v>1411</v>
      </c>
      <c r="D1464">
        <v>917</v>
      </c>
      <c r="E1464">
        <f>100*Comuni[[#This Row],[Popolazione2011]]/$D$7916</f>
        <v>1.6000099106393592E-3</v>
      </c>
      <c r="F1464">
        <f>100*Comuni[[#This Row],[Popolazione2011]]/(SUMIFS($D$2:$D$7916,$B$2:$B$7916,"Lombardia"))</f>
        <v>9.4495644183607615E-3</v>
      </c>
      <c r="G1464" t="b">
        <f>IF(Comuni[[#This Row],[Popolazione2011]]&gt;300000,"MAGGIORE")</f>
        <v>0</v>
      </c>
      <c r="H1464">
        <f>100*Comuni[[#This Row],[Popolazione2011]]/(SUMIFS($D$2:$D$7916,$B$2:$B$7916,"Piemonte"))</f>
        <v>2.1013236735079228E-2</v>
      </c>
      <c r="I1464" s="1" t="str">
        <f>_xlfn.XLOOKUP(Comuni[[#This Row],[Regione]],Ripartizione_geografica[Regione],Ripartizione_geografica[Ripartizione geografica],,0)</f>
        <v>Nord-ovest</v>
      </c>
      <c r="J1464" s="1">
        <f>_xlfn.XLOOKUP(Comuni[[#This Row],[Regione]],Table_0[Regione],Table_0[Totale contagiati],,0)</f>
        <v>4308126</v>
      </c>
      <c r="K1464" s="1">
        <f>_xlfn.XLOOKUP(Comuni[[#This Row],[Regione]],Table_0[Regione],Table_0[Guariti],,0)</f>
        <v>4242764</v>
      </c>
      <c r="L1464" s="1">
        <f>_xlfn.XLOOKUP(Comuni[[#This Row],[Regione]],Table_0[Regione],Table_0[Deceduti],,0)</f>
        <v>47031</v>
      </c>
    </row>
    <row r="1465" spans="1:12" x14ac:dyDescent="0.25">
      <c r="A1465" s="1" t="s">
        <v>1481</v>
      </c>
      <c r="B1465" s="1" t="s">
        <v>1271</v>
      </c>
      <c r="C1465" s="1" t="s">
        <v>1411</v>
      </c>
      <c r="D1465">
        <v>517</v>
      </c>
      <c r="E1465">
        <f>100*Comuni[[#This Row],[Popolazione2011]]/$D$7916</f>
        <v>9.0207756139645443E-4</v>
      </c>
      <c r="F1465">
        <f>100*Comuni[[#This Row],[Popolazione2011]]/(SUMIFS($D$2:$D$7916,$B$2:$B$7916,"Lombardia"))</f>
        <v>5.327617016676678E-3</v>
      </c>
      <c r="G1465" t="b">
        <f>IF(Comuni[[#This Row],[Popolazione2011]]&gt;300000,"MAGGIORE")</f>
        <v>0</v>
      </c>
      <c r="H1465">
        <f>100*Comuni[[#This Row],[Popolazione2011]]/(SUMIFS($D$2:$D$7916,$B$2:$B$7916,"Piemonte"))</f>
        <v>1.184715746132602E-2</v>
      </c>
      <c r="I1465" s="1" t="str">
        <f>_xlfn.XLOOKUP(Comuni[[#This Row],[Regione]],Ripartizione_geografica[Regione],Ripartizione_geografica[Ripartizione geografica],,0)</f>
        <v>Nord-ovest</v>
      </c>
      <c r="J1465" s="1">
        <f>_xlfn.XLOOKUP(Comuni[[#This Row],[Regione]],Table_0[Regione],Table_0[Totale contagiati],,0)</f>
        <v>4308126</v>
      </c>
      <c r="K1465" s="1">
        <f>_xlfn.XLOOKUP(Comuni[[#This Row],[Regione]],Table_0[Regione],Table_0[Guariti],,0)</f>
        <v>4242764</v>
      </c>
      <c r="L1465" s="1">
        <f>_xlfn.XLOOKUP(Comuni[[#This Row],[Regione]],Table_0[Regione],Table_0[Deceduti],,0)</f>
        <v>47031</v>
      </c>
    </row>
    <row r="1466" spans="1:12" x14ac:dyDescent="0.25">
      <c r="A1466" s="1" t="s">
        <v>1482</v>
      </c>
      <c r="B1466" s="1" t="s">
        <v>1271</v>
      </c>
      <c r="C1466" s="1" t="s">
        <v>1411</v>
      </c>
      <c r="D1466">
        <v>2469</v>
      </c>
      <c r="E1466">
        <f>100*Comuni[[#This Row],[Popolazione2011]]/$D$7916</f>
        <v>4.3079874257018298E-3</v>
      </c>
      <c r="F1466">
        <f>100*Comuni[[#This Row],[Popolazione2011]]/(SUMIFS($D$2:$D$7916,$B$2:$B$7916,"Lombardia"))</f>
        <v>2.5442720336895003E-2</v>
      </c>
      <c r="G1466" t="b">
        <f>IF(Comuni[[#This Row],[Popolazione2011]]&gt;300000,"MAGGIORE")</f>
        <v>0</v>
      </c>
      <c r="H1466">
        <f>100*Comuni[[#This Row],[Popolazione2011]]/(SUMIFS($D$2:$D$7916,$B$2:$B$7916,"Piemonte"))</f>
        <v>5.657762431724167E-2</v>
      </c>
      <c r="I1466" s="1" t="str">
        <f>_xlfn.XLOOKUP(Comuni[[#This Row],[Regione]],Ripartizione_geografica[Regione],Ripartizione_geografica[Ripartizione geografica],,0)</f>
        <v>Nord-ovest</v>
      </c>
      <c r="J1466" s="1">
        <f>_xlfn.XLOOKUP(Comuni[[#This Row],[Regione]],Table_0[Regione],Table_0[Totale contagiati],,0)</f>
        <v>4308126</v>
      </c>
      <c r="K1466" s="1">
        <f>_xlfn.XLOOKUP(Comuni[[#This Row],[Regione]],Table_0[Regione],Table_0[Guariti],,0)</f>
        <v>4242764</v>
      </c>
      <c r="L1466" s="1">
        <f>_xlfn.XLOOKUP(Comuni[[#This Row],[Regione]],Table_0[Regione],Table_0[Deceduti],,0)</f>
        <v>47031</v>
      </c>
    </row>
    <row r="1467" spans="1:12" x14ac:dyDescent="0.25">
      <c r="A1467" s="1" t="s">
        <v>1483</v>
      </c>
      <c r="B1467" s="1" t="s">
        <v>1271</v>
      </c>
      <c r="C1467" s="1" t="s">
        <v>1411</v>
      </c>
      <c r="D1467">
        <v>462</v>
      </c>
      <c r="E1467">
        <f>100*Comuni[[#This Row],[Popolazione2011]]/$D$7916</f>
        <v>8.0611186337555506E-4</v>
      </c>
      <c r="F1467">
        <f>100*Comuni[[#This Row],[Popolazione2011]]/(SUMIFS($D$2:$D$7916,$B$2:$B$7916,"Lombardia"))</f>
        <v>4.7608492489451164E-3</v>
      </c>
      <c r="G1467" t="b">
        <f>IF(Comuni[[#This Row],[Popolazione2011]]&gt;300000,"MAGGIORE")</f>
        <v>0</v>
      </c>
      <c r="H1467">
        <f>100*Comuni[[#This Row],[Popolazione2011]]/(SUMIFS($D$2:$D$7916,$B$2:$B$7916,"Piemonte"))</f>
        <v>1.0586821561184954E-2</v>
      </c>
      <c r="I1467" s="1" t="str">
        <f>_xlfn.XLOOKUP(Comuni[[#This Row],[Regione]],Ripartizione_geografica[Regione],Ripartizione_geografica[Ripartizione geografica],,0)</f>
        <v>Nord-ovest</v>
      </c>
      <c r="J1467" s="1">
        <f>_xlfn.XLOOKUP(Comuni[[#This Row],[Regione]],Table_0[Regione],Table_0[Totale contagiati],,0)</f>
        <v>4308126</v>
      </c>
      <c r="K1467" s="1">
        <f>_xlfn.XLOOKUP(Comuni[[#This Row],[Regione]],Table_0[Regione],Table_0[Guariti],,0)</f>
        <v>4242764</v>
      </c>
      <c r="L1467" s="1">
        <f>_xlfn.XLOOKUP(Comuni[[#This Row],[Regione]],Table_0[Regione],Table_0[Deceduti],,0)</f>
        <v>47031</v>
      </c>
    </row>
    <row r="1468" spans="1:12" x14ac:dyDescent="0.25">
      <c r="A1468" s="1" t="s">
        <v>1484</v>
      </c>
      <c r="B1468" s="1" t="s">
        <v>1271</v>
      </c>
      <c r="C1468" s="1" t="s">
        <v>1411</v>
      </c>
      <c r="D1468">
        <v>2052</v>
      </c>
      <c r="E1468">
        <f>100*Comuni[[#This Row],[Popolazione2011]]/$D$7916</f>
        <v>3.5803929516161014E-3</v>
      </c>
      <c r="F1468">
        <f>100*Comuni[[#This Row],[Popolazione2011]]/(SUMIFS($D$2:$D$7916,$B$2:$B$7916,"Lombardia"))</f>
        <v>2.1145590170639349E-2</v>
      </c>
      <c r="G1468" t="b">
        <f>IF(Comuni[[#This Row],[Popolazione2011]]&gt;300000,"MAGGIORE")</f>
        <v>0</v>
      </c>
      <c r="H1468">
        <f>100*Comuni[[#This Row],[Popolazione2011]]/(SUMIFS($D$2:$D$7916,$B$2:$B$7916,"Piemonte"))</f>
        <v>4.7021986674353949E-2</v>
      </c>
      <c r="I1468" s="1" t="str">
        <f>_xlfn.XLOOKUP(Comuni[[#This Row],[Regione]],Ripartizione_geografica[Regione],Ripartizione_geografica[Ripartizione geografica],,0)</f>
        <v>Nord-ovest</v>
      </c>
      <c r="J1468" s="1">
        <f>_xlfn.XLOOKUP(Comuni[[#This Row],[Regione]],Table_0[Regione],Table_0[Totale contagiati],,0)</f>
        <v>4308126</v>
      </c>
      <c r="K1468" s="1">
        <f>_xlfn.XLOOKUP(Comuni[[#This Row],[Regione]],Table_0[Regione],Table_0[Guariti],,0)</f>
        <v>4242764</v>
      </c>
      <c r="L1468" s="1">
        <f>_xlfn.XLOOKUP(Comuni[[#This Row],[Regione]],Table_0[Regione],Table_0[Deceduti],,0)</f>
        <v>47031</v>
      </c>
    </row>
    <row r="1469" spans="1:12" x14ac:dyDescent="0.25">
      <c r="A1469" s="1" t="s">
        <v>1485</v>
      </c>
      <c r="B1469" s="1" t="s">
        <v>1271</v>
      </c>
      <c r="C1469" s="1" t="s">
        <v>1411</v>
      </c>
      <c r="D1469">
        <v>3793</v>
      </c>
      <c r="E1469">
        <f>100*Comuni[[#This Row],[Popolazione2011]]/$D$7916</f>
        <v>6.6181435016958445E-3</v>
      </c>
      <c r="F1469">
        <f>100*Comuni[[#This Row],[Popolazione2011]]/(SUMIFS($D$2:$D$7916,$B$2:$B$7916,"Lombardia"))</f>
        <v>3.9086366236469321E-2</v>
      </c>
      <c r="G1469" t="b">
        <f>IF(Comuni[[#This Row],[Popolazione2011]]&gt;300000,"MAGGIORE")</f>
        <v>0</v>
      </c>
      <c r="H1469">
        <f>100*Comuni[[#This Row],[Popolazione2011]]/(SUMIFS($D$2:$D$7916,$B$2:$B$7916,"Piemonte"))</f>
        <v>8.691734671336479E-2</v>
      </c>
      <c r="I1469" s="1" t="str">
        <f>_xlfn.XLOOKUP(Comuni[[#This Row],[Regione]],Ripartizione_geografica[Regione],Ripartizione_geografica[Ripartizione geografica],,0)</f>
        <v>Nord-ovest</v>
      </c>
      <c r="J1469" s="1">
        <f>_xlfn.XLOOKUP(Comuni[[#This Row],[Regione]],Table_0[Regione],Table_0[Totale contagiati],,0)</f>
        <v>4308126</v>
      </c>
      <c r="K1469" s="1">
        <f>_xlfn.XLOOKUP(Comuni[[#This Row],[Regione]],Table_0[Regione],Table_0[Guariti],,0)</f>
        <v>4242764</v>
      </c>
      <c r="L1469" s="1">
        <f>_xlfn.XLOOKUP(Comuni[[#This Row],[Regione]],Table_0[Regione],Table_0[Deceduti],,0)</f>
        <v>47031</v>
      </c>
    </row>
    <row r="1470" spans="1:12" x14ac:dyDescent="0.25">
      <c r="A1470" s="1" t="s">
        <v>1486</v>
      </c>
      <c r="B1470" s="1" t="s">
        <v>1271</v>
      </c>
      <c r="C1470" s="1" t="s">
        <v>1411</v>
      </c>
      <c r="D1470">
        <v>5800</v>
      </c>
      <c r="E1470">
        <f>100*Comuni[[#This Row],[Popolazione2011]]/$D$7916</f>
        <v>1.012001906402212E-2</v>
      </c>
      <c r="F1470">
        <f>100*Comuni[[#This Row],[Popolazione2011]]/(SUMIFS($D$2:$D$7916,$B$2:$B$7916,"Lombardia"))</f>
        <v>5.9768237324419209E-2</v>
      </c>
      <c r="G1470" t="b">
        <f>IF(Comuni[[#This Row],[Popolazione2011]]&gt;300000,"MAGGIORE")</f>
        <v>0</v>
      </c>
      <c r="H1470">
        <f>100*Comuni[[#This Row],[Popolazione2011]]/(SUMIFS($D$2:$D$7916,$B$2:$B$7916,"Piemonte"))</f>
        <v>0.1329081494694215</v>
      </c>
      <c r="I1470" s="1" t="str">
        <f>_xlfn.XLOOKUP(Comuni[[#This Row],[Regione]],Ripartizione_geografica[Regione],Ripartizione_geografica[Ripartizione geografica],,0)</f>
        <v>Nord-ovest</v>
      </c>
      <c r="J1470" s="1">
        <f>_xlfn.XLOOKUP(Comuni[[#This Row],[Regione]],Table_0[Regione],Table_0[Totale contagiati],,0)</f>
        <v>4308126</v>
      </c>
      <c r="K1470" s="1">
        <f>_xlfn.XLOOKUP(Comuni[[#This Row],[Regione]],Table_0[Regione],Table_0[Guariti],,0)</f>
        <v>4242764</v>
      </c>
      <c r="L1470" s="1">
        <f>_xlfn.XLOOKUP(Comuni[[#This Row],[Regione]],Table_0[Regione],Table_0[Deceduti],,0)</f>
        <v>47031</v>
      </c>
    </row>
    <row r="1471" spans="1:12" x14ac:dyDescent="0.25">
      <c r="A1471" s="1" t="s">
        <v>1487</v>
      </c>
      <c r="B1471" s="1" t="s">
        <v>1271</v>
      </c>
      <c r="C1471" s="1" t="s">
        <v>1411</v>
      </c>
      <c r="D1471">
        <v>190</v>
      </c>
      <c r="E1471">
        <f>100*Comuni[[#This Row],[Popolazione2011]]/$D$7916</f>
        <v>3.3151786589037977E-4</v>
      </c>
      <c r="F1471">
        <f>100*Comuni[[#This Row],[Popolazione2011]]/(SUMIFS($D$2:$D$7916,$B$2:$B$7916,"Lombardia"))</f>
        <v>1.9579250157999396E-3</v>
      </c>
      <c r="G1471" t="b">
        <f>IF(Comuni[[#This Row],[Popolazione2011]]&gt;300000,"MAGGIORE")</f>
        <v>0</v>
      </c>
      <c r="H1471">
        <f>100*Comuni[[#This Row],[Popolazione2011]]/(SUMIFS($D$2:$D$7916,$B$2:$B$7916,"Piemonte"))</f>
        <v>4.3538876550327735E-3</v>
      </c>
      <c r="I1471" s="1" t="str">
        <f>_xlfn.XLOOKUP(Comuni[[#This Row],[Regione]],Ripartizione_geografica[Regione],Ripartizione_geografica[Ripartizione geografica],,0)</f>
        <v>Nord-ovest</v>
      </c>
      <c r="J1471" s="1">
        <f>_xlfn.XLOOKUP(Comuni[[#This Row],[Regione]],Table_0[Regione],Table_0[Totale contagiati],,0)</f>
        <v>4308126</v>
      </c>
      <c r="K1471" s="1">
        <f>_xlfn.XLOOKUP(Comuni[[#This Row],[Regione]],Table_0[Regione],Table_0[Guariti],,0)</f>
        <v>4242764</v>
      </c>
      <c r="L1471" s="1">
        <f>_xlfn.XLOOKUP(Comuni[[#This Row],[Regione]],Table_0[Regione],Table_0[Deceduti],,0)</f>
        <v>47031</v>
      </c>
    </row>
    <row r="1472" spans="1:12" x14ac:dyDescent="0.25">
      <c r="A1472" s="1" t="s">
        <v>1488</v>
      </c>
      <c r="B1472" s="1" t="s">
        <v>1271</v>
      </c>
      <c r="C1472" s="1" t="s">
        <v>1411</v>
      </c>
      <c r="D1472">
        <v>4216</v>
      </c>
      <c r="E1472">
        <f>100*Comuni[[#This Row],[Popolazione2011]]/$D$7916</f>
        <v>7.3562069610202162E-3</v>
      </c>
      <c r="F1472">
        <f>100*Comuni[[#This Row],[Popolazione2011]]/(SUMIFS($D$2:$D$7916,$B$2:$B$7916,"Lombardia"))</f>
        <v>4.3445325613750238E-2</v>
      </c>
      <c r="G1472" t="b">
        <f>IF(Comuni[[#This Row],[Popolazione2011]]&gt;300000,"MAGGIORE")</f>
        <v>0</v>
      </c>
      <c r="H1472">
        <f>100*Comuni[[#This Row],[Popolazione2011]]/(SUMIFS($D$2:$D$7916,$B$2:$B$7916,"Piemonte"))</f>
        <v>9.6610475545358801E-2</v>
      </c>
      <c r="I1472" s="1" t="str">
        <f>_xlfn.XLOOKUP(Comuni[[#This Row],[Regione]],Ripartizione_geografica[Regione],Ripartizione_geografica[Ripartizione geografica],,0)</f>
        <v>Nord-ovest</v>
      </c>
      <c r="J1472" s="1">
        <f>_xlfn.XLOOKUP(Comuni[[#This Row],[Regione]],Table_0[Regione],Table_0[Totale contagiati],,0)</f>
        <v>4308126</v>
      </c>
      <c r="K1472" s="1">
        <f>_xlfn.XLOOKUP(Comuni[[#This Row],[Regione]],Table_0[Regione],Table_0[Guariti],,0)</f>
        <v>4242764</v>
      </c>
      <c r="L1472" s="1">
        <f>_xlfn.XLOOKUP(Comuni[[#This Row],[Regione]],Table_0[Regione],Table_0[Deceduti],,0)</f>
        <v>47031</v>
      </c>
    </row>
    <row r="1473" spans="1:12" x14ac:dyDescent="0.25">
      <c r="A1473" s="1" t="s">
        <v>1489</v>
      </c>
      <c r="B1473" s="1" t="s">
        <v>1271</v>
      </c>
      <c r="C1473" s="1" t="s">
        <v>1411</v>
      </c>
      <c r="D1473">
        <v>9194</v>
      </c>
      <c r="E1473">
        <f>100*Comuni[[#This Row],[Popolazione2011]]/$D$7916</f>
        <v>1.6041975047348167E-2</v>
      </c>
      <c r="F1473">
        <f>100*Comuni[[#This Row],[Popolazione2011]]/(SUMIFS($D$2:$D$7916,$B$2:$B$7916,"Lombardia"))</f>
        <v>9.4742961027708655E-2</v>
      </c>
      <c r="G1473" t="b">
        <f>IF(Comuni[[#This Row],[Popolazione2011]]&gt;300000,"MAGGIORE")</f>
        <v>0</v>
      </c>
      <c r="H1473">
        <f>100*Comuni[[#This Row],[Popolazione2011]]/(SUMIFS($D$2:$D$7916,$B$2:$B$7916,"Piemonte"))</f>
        <v>0.21068233210721746</v>
      </c>
      <c r="I1473" s="1" t="str">
        <f>_xlfn.XLOOKUP(Comuni[[#This Row],[Regione]],Ripartizione_geografica[Regione],Ripartizione_geografica[Ripartizione geografica],,0)</f>
        <v>Nord-ovest</v>
      </c>
      <c r="J1473" s="1">
        <f>_xlfn.XLOOKUP(Comuni[[#This Row],[Regione]],Table_0[Regione],Table_0[Totale contagiati],,0)</f>
        <v>4308126</v>
      </c>
      <c r="K1473" s="1">
        <f>_xlfn.XLOOKUP(Comuni[[#This Row],[Regione]],Table_0[Regione],Table_0[Guariti],,0)</f>
        <v>4242764</v>
      </c>
      <c r="L1473" s="1">
        <f>_xlfn.XLOOKUP(Comuni[[#This Row],[Regione]],Table_0[Regione],Table_0[Deceduti],,0)</f>
        <v>47031</v>
      </c>
    </row>
    <row r="1474" spans="1:12" x14ac:dyDescent="0.25">
      <c r="A1474" s="1" t="s">
        <v>1490</v>
      </c>
      <c r="B1474" s="1" t="s">
        <v>1271</v>
      </c>
      <c r="C1474" s="1" t="s">
        <v>1411</v>
      </c>
      <c r="D1474">
        <v>1780</v>
      </c>
      <c r="E1474">
        <f>100*Comuni[[#This Row],[Popolazione2011]]/$D$7916</f>
        <v>3.1057989541309265E-3</v>
      </c>
      <c r="F1474">
        <f>100*Comuni[[#This Row],[Popolazione2011]]/(SUMIFS($D$2:$D$7916,$B$2:$B$7916,"Lombardia"))</f>
        <v>1.834266593749417E-2</v>
      </c>
      <c r="G1474" t="b">
        <f>IF(Comuni[[#This Row],[Popolazione2011]]&gt;300000,"MAGGIORE")</f>
        <v>0</v>
      </c>
      <c r="H1474">
        <f>100*Comuni[[#This Row],[Popolazione2011]]/(SUMIFS($D$2:$D$7916,$B$2:$B$7916,"Piemonte"))</f>
        <v>4.0789052768201772E-2</v>
      </c>
      <c r="I1474" s="1" t="str">
        <f>_xlfn.XLOOKUP(Comuni[[#This Row],[Regione]],Ripartizione_geografica[Regione],Ripartizione_geografica[Ripartizione geografica],,0)</f>
        <v>Nord-ovest</v>
      </c>
      <c r="J1474" s="1">
        <f>_xlfn.XLOOKUP(Comuni[[#This Row],[Regione]],Table_0[Regione],Table_0[Totale contagiati],,0)</f>
        <v>4308126</v>
      </c>
      <c r="K1474" s="1">
        <f>_xlfn.XLOOKUP(Comuni[[#This Row],[Regione]],Table_0[Regione],Table_0[Guariti],,0)</f>
        <v>4242764</v>
      </c>
      <c r="L1474" s="1">
        <f>_xlfn.XLOOKUP(Comuni[[#This Row],[Regione]],Table_0[Regione],Table_0[Deceduti],,0)</f>
        <v>47031</v>
      </c>
    </row>
    <row r="1475" spans="1:12" x14ac:dyDescent="0.25">
      <c r="A1475" s="1" t="s">
        <v>1491</v>
      </c>
      <c r="B1475" s="1" t="s">
        <v>1271</v>
      </c>
      <c r="C1475" s="1" t="s">
        <v>1411</v>
      </c>
      <c r="D1475">
        <v>2686</v>
      </c>
      <c r="E1475">
        <f>100*Comuni[[#This Row],[Popolazione2011]]/$D$7916</f>
        <v>4.6866157251661059E-3</v>
      </c>
      <c r="F1475">
        <f>100*Comuni[[#This Row],[Popolazione2011]]/(SUMIFS($D$2:$D$7916,$B$2:$B$7916,"Lombardia"))</f>
        <v>2.767887680230862E-2</v>
      </c>
      <c r="G1475" t="b">
        <f>IF(Comuni[[#This Row],[Popolazione2011]]&gt;300000,"MAGGIORE")</f>
        <v>0</v>
      </c>
      <c r="H1475">
        <f>100*Comuni[[#This Row],[Popolazione2011]]/(SUMIFS($D$2:$D$7916,$B$2:$B$7916,"Piemonte"))</f>
        <v>6.1550222323252787E-2</v>
      </c>
      <c r="I1475" s="1" t="str">
        <f>_xlfn.XLOOKUP(Comuni[[#This Row],[Regione]],Ripartizione_geografica[Regione],Ripartizione_geografica[Ripartizione geografica],,0)</f>
        <v>Nord-ovest</v>
      </c>
      <c r="J1475" s="1">
        <f>_xlfn.XLOOKUP(Comuni[[#This Row],[Regione]],Table_0[Regione],Table_0[Totale contagiati],,0)</f>
        <v>4308126</v>
      </c>
      <c r="K1475" s="1">
        <f>_xlfn.XLOOKUP(Comuni[[#This Row],[Regione]],Table_0[Regione],Table_0[Guariti],,0)</f>
        <v>4242764</v>
      </c>
      <c r="L1475" s="1">
        <f>_xlfn.XLOOKUP(Comuni[[#This Row],[Regione]],Table_0[Regione],Table_0[Deceduti],,0)</f>
        <v>47031</v>
      </c>
    </row>
    <row r="1476" spans="1:12" x14ac:dyDescent="0.25">
      <c r="A1476" s="1" t="s">
        <v>1492</v>
      </c>
      <c r="B1476" s="1" t="s">
        <v>1271</v>
      </c>
      <c r="C1476" s="1" t="s">
        <v>1411</v>
      </c>
      <c r="D1476">
        <v>5335</v>
      </c>
      <c r="E1476">
        <f>100*Comuni[[#This Row],[Popolazione2011]]/$D$7916</f>
        <v>9.3086727080272432E-3</v>
      </c>
      <c r="F1476">
        <f>100*Comuni[[#This Row],[Popolazione2011]]/(SUMIFS($D$2:$D$7916,$B$2:$B$7916,"Lombardia"))</f>
        <v>5.4976473469961464E-2</v>
      </c>
      <c r="G1476" t="b">
        <f>IF(Comuni[[#This Row],[Popolazione2011]]&gt;300000,"MAGGIORE")</f>
        <v>0</v>
      </c>
      <c r="H1476">
        <f>100*Comuni[[#This Row],[Popolazione2011]]/(SUMIFS($D$2:$D$7916,$B$2:$B$7916,"Piemonte"))</f>
        <v>0.1222525823136834</v>
      </c>
      <c r="I1476" s="1" t="str">
        <f>_xlfn.XLOOKUP(Comuni[[#This Row],[Regione]],Ripartizione_geografica[Regione],Ripartizione_geografica[Ripartizione geografica],,0)</f>
        <v>Nord-ovest</v>
      </c>
      <c r="J1476" s="1">
        <f>_xlfn.XLOOKUP(Comuni[[#This Row],[Regione]],Table_0[Regione],Table_0[Totale contagiati],,0)</f>
        <v>4308126</v>
      </c>
      <c r="K1476" s="1">
        <f>_xlfn.XLOOKUP(Comuni[[#This Row],[Regione]],Table_0[Regione],Table_0[Guariti],,0)</f>
        <v>4242764</v>
      </c>
      <c r="L1476" s="1">
        <f>_xlfn.XLOOKUP(Comuni[[#This Row],[Regione]],Table_0[Regione],Table_0[Deceduti],,0)</f>
        <v>47031</v>
      </c>
    </row>
    <row r="1477" spans="1:12" x14ac:dyDescent="0.25">
      <c r="A1477" s="1" t="s">
        <v>1493</v>
      </c>
      <c r="B1477" s="1" t="s">
        <v>1271</v>
      </c>
      <c r="C1477" s="1" t="s">
        <v>1411</v>
      </c>
      <c r="D1477">
        <v>2456</v>
      </c>
      <c r="E1477">
        <f>100*Comuni[[#This Row],[Popolazione2011]]/$D$7916</f>
        <v>4.2853046243514353E-3</v>
      </c>
      <c r="F1477">
        <f>100*Comuni[[#This Row],[Popolazione2011]]/(SUMIFS($D$2:$D$7916,$B$2:$B$7916,"Lombardia"))</f>
        <v>2.5308757046340273E-2</v>
      </c>
      <c r="G1477" t="b">
        <f>IF(Comuni[[#This Row],[Popolazione2011]]&gt;300000,"MAGGIORE")</f>
        <v>0</v>
      </c>
      <c r="H1477">
        <f>100*Comuni[[#This Row],[Popolazione2011]]/(SUMIFS($D$2:$D$7916,$B$2:$B$7916,"Piemonte"))</f>
        <v>5.6279726740844693E-2</v>
      </c>
      <c r="I1477" s="1" t="str">
        <f>_xlfn.XLOOKUP(Comuni[[#This Row],[Regione]],Ripartizione_geografica[Regione],Ripartizione_geografica[Ripartizione geografica],,0)</f>
        <v>Nord-ovest</v>
      </c>
      <c r="J1477" s="1">
        <f>_xlfn.XLOOKUP(Comuni[[#This Row],[Regione]],Table_0[Regione],Table_0[Totale contagiati],,0)</f>
        <v>4308126</v>
      </c>
      <c r="K1477" s="1">
        <f>_xlfn.XLOOKUP(Comuni[[#This Row],[Regione]],Table_0[Regione],Table_0[Guariti],,0)</f>
        <v>4242764</v>
      </c>
      <c r="L1477" s="1">
        <f>_xlfn.XLOOKUP(Comuni[[#This Row],[Regione]],Table_0[Regione],Table_0[Deceduti],,0)</f>
        <v>47031</v>
      </c>
    </row>
    <row r="1478" spans="1:12" x14ac:dyDescent="0.25">
      <c r="A1478" s="1" t="s">
        <v>1494</v>
      </c>
      <c r="B1478" s="1" t="s">
        <v>1271</v>
      </c>
      <c r="C1478" s="1" t="s">
        <v>1411</v>
      </c>
      <c r="D1478">
        <v>9922</v>
      </c>
      <c r="E1478">
        <f>100*Comuni[[#This Row],[Popolazione2011]]/$D$7916</f>
        <v>1.7312211922970253E-2</v>
      </c>
      <c r="F1478">
        <f>100*Comuni[[#This Row],[Popolazione2011]]/(SUMIFS($D$2:$D$7916,$B$2:$B$7916,"Lombardia"))</f>
        <v>0.10224490529877368</v>
      </c>
      <c r="G1478" t="b">
        <f>IF(Comuni[[#This Row],[Popolazione2011]]&gt;300000,"MAGGIORE")</f>
        <v>0</v>
      </c>
      <c r="H1478">
        <f>100*Comuni[[#This Row],[Popolazione2011]]/(SUMIFS($D$2:$D$7916,$B$2:$B$7916,"Piemonte"))</f>
        <v>0.22736459638544829</v>
      </c>
      <c r="I1478" s="1" t="str">
        <f>_xlfn.XLOOKUP(Comuni[[#This Row],[Regione]],Ripartizione_geografica[Regione],Ripartizione_geografica[Ripartizione geografica],,0)</f>
        <v>Nord-ovest</v>
      </c>
      <c r="J1478" s="1">
        <f>_xlfn.XLOOKUP(Comuni[[#This Row],[Regione]],Table_0[Regione],Table_0[Totale contagiati],,0)</f>
        <v>4308126</v>
      </c>
      <c r="K1478" s="1">
        <f>_xlfn.XLOOKUP(Comuni[[#This Row],[Regione]],Table_0[Regione],Table_0[Guariti],,0)</f>
        <v>4242764</v>
      </c>
      <c r="L1478" s="1">
        <f>_xlfn.XLOOKUP(Comuni[[#This Row],[Regione]],Table_0[Regione],Table_0[Deceduti],,0)</f>
        <v>47031</v>
      </c>
    </row>
    <row r="1479" spans="1:12" x14ac:dyDescent="0.25">
      <c r="A1479" s="1" t="s">
        <v>1495</v>
      </c>
      <c r="B1479" s="1" t="s">
        <v>1271</v>
      </c>
      <c r="C1479" s="1" t="s">
        <v>1411</v>
      </c>
      <c r="D1479">
        <v>645</v>
      </c>
      <c r="E1479">
        <f>100*Comuni[[#This Row],[Popolazione2011]]/$D$7916</f>
        <v>1.125415913154184E-3</v>
      </c>
      <c r="F1479">
        <f>100*Comuni[[#This Row],[Popolazione2011]]/(SUMIFS($D$2:$D$7916,$B$2:$B$7916,"Lombardia"))</f>
        <v>6.6466401852155847E-3</v>
      </c>
      <c r="G1479" t="b">
        <f>IF(Comuni[[#This Row],[Popolazione2011]]&gt;300000,"MAGGIORE")</f>
        <v>0</v>
      </c>
      <c r="H1479">
        <f>100*Comuni[[#This Row],[Popolazione2011]]/(SUMIFS($D$2:$D$7916,$B$2:$B$7916,"Piemonte"))</f>
        <v>1.4780302828927045E-2</v>
      </c>
      <c r="I1479" s="1" t="str">
        <f>_xlfn.XLOOKUP(Comuni[[#This Row],[Regione]],Ripartizione_geografica[Regione],Ripartizione_geografica[Ripartizione geografica],,0)</f>
        <v>Nord-ovest</v>
      </c>
      <c r="J1479" s="1">
        <f>_xlfn.XLOOKUP(Comuni[[#This Row],[Regione]],Table_0[Regione],Table_0[Totale contagiati],,0)</f>
        <v>4308126</v>
      </c>
      <c r="K1479" s="1">
        <f>_xlfn.XLOOKUP(Comuni[[#This Row],[Regione]],Table_0[Regione],Table_0[Guariti],,0)</f>
        <v>4242764</v>
      </c>
      <c r="L1479" s="1">
        <f>_xlfn.XLOOKUP(Comuni[[#This Row],[Regione]],Table_0[Regione],Table_0[Deceduti],,0)</f>
        <v>47031</v>
      </c>
    </row>
    <row r="1480" spans="1:12" x14ac:dyDescent="0.25">
      <c r="A1480" s="1" t="s">
        <v>1496</v>
      </c>
      <c r="B1480" s="1" t="s">
        <v>1271</v>
      </c>
      <c r="C1480" s="1" t="s">
        <v>1411</v>
      </c>
      <c r="D1480">
        <v>23500</v>
      </c>
      <c r="E1480">
        <f>100*Comuni[[#This Row],[Popolazione2011]]/$D$7916</f>
        <v>4.100352551802066E-2</v>
      </c>
      <c r="F1480">
        <f>100*Comuni[[#This Row],[Popolazione2011]]/(SUMIFS($D$2:$D$7916,$B$2:$B$7916,"Lombardia"))</f>
        <v>0.24216440984893992</v>
      </c>
      <c r="G1480" t="b">
        <f>IF(Comuni[[#This Row],[Popolazione2011]]&gt;300000,"MAGGIORE")</f>
        <v>0</v>
      </c>
      <c r="H1480">
        <f>100*Comuni[[#This Row],[Popolazione2011]]/(SUMIFS($D$2:$D$7916,$B$2:$B$7916,"Piemonte"))</f>
        <v>0.53850715733300092</v>
      </c>
      <c r="I1480" s="1" t="str">
        <f>_xlfn.XLOOKUP(Comuni[[#This Row],[Regione]],Ripartizione_geografica[Regione],Ripartizione_geografica[Ripartizione geografica],,0)</f>
        <v>Nord-ovest</v>
      </c>
      <c r="J1480" s="1">
        <f>_xlfn.XLOOKUP(Comuni[[#This Row],[Regione]],Table_0[Regione],Table_0[Totale contagiati],,0)</f>
        <v>4308126</v>
      </c>
      <c r="K1480" s="1">
        <f>_xlfn.XLOOKUP(Comuni[[#This Row],[Regione]],Table_0[Regione],Table_0[Guariti],,0)</f>
        <v>4242764</v>
      </c>
      <c r="L1480" s="1">
        <f>_xlfn.XLOOKUP(Comuni[[#This Row],[Regione]],Table_0[Regione],Table_0[Deceduti],,0)</f>
        <v>47031</v>
      </c>
    </row>
    <row r="1481" spans="1:12" x14ac:dyDescent="0.25">
      <c r="A1481" s="1" t="s">
        <v>1497</v>
      </c>
      <c r="B1481" s="1" t="s">
        <v>1271</v>
      </c>
      <c r="C1481" s="1" t="s">
        <v>1411</v>
      </c>
      <c r="D1481">
        <v>3305</v>
      </c>
      <c r="E1481">
        <f>100*Comuni[[#This Row],[Popolazione2011]]/$D$7916</f>
        <v>5.7666660356195006E-3</v>
      </c>
      <c r="F1481">
        <f>100*Comuni[[#This Row],[Popolazione2011]]/(SUMIFS($D$2:$D$7916,$B$2:$B$7916,"Lombardia"))</f>
        <v>3.4057590406414741E-2</v>
      </c>
      <c r="G1481" t="b">
        <f>IF(Comuni[[#This Row],[Popolazione2011]]&gt;300000,"MAGGIORE")</f>
        <v>0</v>
      </c>
      <c r="H1481">
        <f>100*Comuni[[#This Row],[Popolazione2011]]/(SUMIFS($D$2:$D$7916,$B$2:$B$7916,"Piemonte"))</f>
        <v>7.5734729999385866E-2</v>
      </c>
      <c r="I1481" s="1" t="str">
        <f>_xlfn.XLOOKUP(Comuni[[#This Row],[Regione]],Ripartizione_geografica[Regione],Ripartizione_geografica[Ripartizione geografica],,0)</f>
        <v>Nord-ovest</v>
      </c>
      <c r="J1481" s="1">
        <f>_xlfn.XLOOKUP(Comuni[[#This Row],[Regione]],Table_0[Regione],Table_0[Totale contagiati],,0)</f>
        <v>4308126</v>
      </c>
      <c r="K1481" s="1">
        <f>_xlfn.XLOOKUP(Comuni[[#This Row],[Regione]],Table_0[Regione],Table_0[Guariti],,0)</f>
        <v>4242764</v>
      </c>
      <c r="L1481" s="1">
        <f>_xlfn.XLOOKUP(Comuni[[#This Row],[Regione]],Table_0[Regione],Table_0[Deceduti],,0)</f>
        <v>47031</v>
      </c>
    </row>
    <row r="1482" spans="1:12" x14ac:dyDescent="0.25">
      <c r="A1482" s="1" t="s">
        <v>1498</v>
      </c>
      <c r="B1482" s="1" t="s">
        <v>1271</v>
      </c>
      <c r="C1482" s="1" t="s">
        <v>1411</v>
      </c>
      <c r="D1482">
        <v>3182</v>
      </c>
      <c r="E1482">
        <f>100*Comuni[[#This Row],[Popolazione2011]]/$D$7916</f>
        <v>5.5520518382273076E-3</v>
      </c>
      <c r="F1482">
        <f>100*Comuni[[#This Row],[Popolazione2011]]/(SUMIFS($D$2:$D$7916,$B$2:$B$7916,"Lombardia"))</f>
        <v>3.2790091580396884E-2</v>
      </c>
      <c r="G1482" t="b">
        <f>IF(Comuni[[#This Row],[Popolazione2011]]&gt;300000,"MAGGIORE")</f>
        <v>0</v>
      </c>
      <c r="H1482">
        <f>100*Comuni[[#This Row],[Popolazione2011]]/(SUMIFS($D$2:$D$7916,$B$2:$B$7916,"Piemonte"))</f>
        <v>7.2916160622706755E-2</v>
      </c>
      <c r="I1482" s="1" t="str">
        <f>_xlfn.XLOOKUP(Comuni[[#This Row],[Regione]],Ripartizione_geografica[Regione],Ripartizione_geografica[Ripartizione geografica],,0)</f>
        <v>Nord-ovest</v>
      </c>
      <c r="J1482" s="1">
        <f>_xlfn.XLOOKUP(Comuni[[#This Row],[Regione]],Table_0[Regione],Table_0[Totale contagiati],,0)</f>
        <v>4308126</v>
      </c>
      <c r="K1482" s="1">
        <f>_xlfn.XLOOKUP(Comuni[[#This Row],[Regione]],Table_0[Regione],Table_0[Guariti],,0)</f>
        <v>4242764</v>
      </c>
      <c r="L1482" s="1">
        <f>_xlfn.XLOOKUP(Comuni[[#This Row],[Regione]],Table_0[Regione],Table_0[Deceduti],,0)</f>
        <v>47031</v>
      </c>
    </row>
    <row r="1483" spans="1:12" x14ac:dyDescent="0.25">
      <c r="A1483" s="1" t="s">
        <v>1499</v>
      </c>
      <c r="B1483" s="1" t="s">
        <v>1271</v>
      </c>
      <c r="C1483" s="1" t="s">
        <v>1411</v>
      </c>
      <c r="D1483">
        <v>4155</v>
      </c>
      <c r="E1483">
        <f>100*Comuni[[#This Row],[Popolazione2011]]/$D$7916</f>
        <v>7.2497722777606736E-3</v>
      </c>
      <c r="F1483">
        <f>100*Comuni[[#This Row],[Popolazione2011]]/(SUMIFS($D$2:$D$7916,$B$2:$B$7916,"Lombardia"))</f>
        <v>4.2816728634993417E-2</v>
      </c>
      <c r="G1483" t="b">
        <f>IF(Comuni[[#This Row],[Popolazione2011]]&gt;300000,"MAGGIORE")</f>
        <v>0</v>
      </c>
      <c r="H1483">
        <f>100*Comuni[[#This Row],[Popolazione2011]]/(SUMIFS($D$2:$D$7916,$B$2:$B$7916,"Piemonte"))</f>
        <v>9.5212648456111437E-2</v>
      </c>
      <c r="I1483" s="1" t="str">
        <f>_xlfn.XLOOKUP(Comuni[[#This Row],[Regione]],Ripartizione_geografica[Regione],Ripartizione_geografica[Ripartizione geografica],,0)</f>
        <v>Nord-ovest</v>
      </c>
      <c r="J1483" s="1">
        <f>_xlfn.XLOOKUP(Comuni[[#This Row],[Regione]],Table_0[Regione],Table_0[Totale contagiati],,0)</f>
        <v>4308126</v>
      </c>
      <c r="K1483" s="1">
        <f>_xlfn.XLOOKUP(Comuni[[#This Row],[Regione]],Table_0[Regione],Table_0[Guariti],,0)</f>
        <v>4242764</v>
      </c>
      <c r="L1483" s="1">
        <f>_xlfn.XLOOKUP(Comuni[[#This Row],[Regione]],Table_0[Regione],Table_0[Deceduti],,0)</f>
        <v>47031</v>
      </c>
    </row>
    <row r="1484" spans="1:12" x14ac:dyDescent="0.25">
      <c r="A1484" s="1" t="s">
        <v>1500</v>
      </c>
      <c r="B1484" s="1" t="s">
        <v>1271</v>
      </c>
      <c r="C1484" s="1" t="s">
        <v>1411</v>
      </c>
      <c r="D1484">
        <v>1640</v>
      </c>
      <c r="E1484">
        <f>100*Comuni[[#This Row],[Popolazione2011]]/$D$7916</f>
        <v>2.8615226318959098E-3</v>
      </c>
      <c r="F1484">
        <f>100*Comuni[[#This Row],[Popolazione2011]]/(SUMIFS($D$2:$D$7916,$B$2:$B$7916,"Lombardia"))</f>
        <v>1.6899984346904741E-2</v>
      </c>
      <c r="G1484" t="b">
        <f>IF(Comuni[[#This Row],[Popolazione2011]]&gt;300000,"MAGGIORE")</f>
        <v>0</v>
      </c>
      <c r="H1484">
        <f>100*Comuni[[#This Row],[Popolazione2011]]/(SUMIFS($D$2:$D$7916,$B$2:$B$7916,"Piemonte"))</f>
        <v>3.7580925022388148E-2</v>
      </c>
      <c r="I1484" s="1" t="str">
        <f>_xlfn.XLOOKUP(Comuni[[#This Row],[Regione]],Ripartizione_geografica[Regione],Ripartizione_geografica[Ripartizione geografica],,0)</f>
        <v>Nord-ovest</v>
      </c>
      <c r="J1484" s="1">
        <f>_xlfn.XLOOKUP(Comuni[[#This Row],[Regione]],Table_0[Regione],Table_0[Totale contagiati],,0)</f>
        <v>4308126</v>
      </c>
      <c r="K1484" s="1">
        <f>_xlfn.XLOOKUP(Comuni[[#This Row],[Regione]],Table_0[Regione],Table_0[Guariti],,0)</f>
        <v>4242764</v>
      </c>
      <c r="L1484" s="1">
        <f>_xlfn.XLOOKUP(Comuni[[#This Row],[Regione]],Table_0[Regione],Table_0[Deceduti],,0)</f>
        <v>47031</v>
      </c>
    </row>
    <row r="1485" spans="1:12" x14ac:dyDescent="0.25">
      <c r="A1485" s="1" t="s">
        <v>1501</v>
      </c>
      <c r="B1485" s="1" t="s">
        <v>1271</v>
      </c>
      <c r="C1485" s="1" t="s">
        <v>1411</v>
      </c>
      <c r="D1485">
        <v>2230</v>
      </c>
      <c r="E1485">
        <f>100*Comuni[[#This Row],[Popolazione2011]]/$D$7916</f>
        <v>3.8909728470291941E-3</v>
      </c>
      <c r="F1485">
        <f>100*Comuni[[#This Row],[Popolazione2011]]/(SUMIFS($D$2:$D$7916,$B$2:$B$7916,"Lombardia"))</f>
        <v>2.2979856764388764E-2</v>
      </c>
      <c r="G1485" t="b">
        <f>IF(Comuni[[#This Row],[Popolazione2011]]&gt;300000,"MAGGIORE")</f>
        <v>0</v>
      </c>
      <c r="H1485">
        <f>100*Comuni[[#This Row],[Popolazione2011]]/(SUMIFS($D$2:$D$7916,$B$2:$B$7916,"Piemonte"))</f>
        <v>5.1100891951174128E-2</v>
      </c>
      <c r="I1485" s="1" t="str">
        <f>_xlfn.XLOOKUP(Comuni[[#This Row],[Regione]],Ripartizione_geografica[Regione],Ripartizione_geografica[Ripartizione geografica],,0)</f>
        <v>Nord-ovest</v>
      </c>
      <c r="J1485" s="1">
        <f>_xlfn.XLOOKUP(Comuni[[#This Row],[Regione]],Table_0[Regione],Table_0[Totale contagiati],,0)</f>
        <v>4308126</v>
      </c>
      <c r="K1485" s="1">
        <f>_xlfn.XLOOKUP(Comuni[[#This Row],[Regione]],Table_0[Regione],Table_0[Guariti],,0)</f>
        <v>4242764</v>
      </c>
      <c r="L1485" s="1">
        <f>_xlfn.XLOOKUP(Comuni[[#This Row],[Regione]],Table_0[Regione],Table_0[Deceduti],,0)</f>
        <v>47031</v>
      </c>
    </row>
    <row r="1486" spans="1:12" x14ac:dyDescent="0.25">
      <c r="A1486" s="1" t="s">
        <v>1502</v>
      </c>
      <c r="B1486" s="1" t="s">
        <v>1271</v>
      </c>
      <c r="C1486" s="1" t="s">
        <v>1411</v>
      </c>
      <c r="D1486">
        <v>4775</v>
      </c>
      <c r="E1486">
        <f>100*Comuni[[#This Row],[Popolazione2011]]/$D$7916</f>
        <v>8.3315674190871762E-3</v>
      </c>
      <c r="F1486">
        <f>100*Comuni[[#This Row],[Popolazione2011]]/(SUMIFS($D$2:$D$7916,$B$2:$B$7916,"Lombardia"))</f>
        <v>4.9205747107603746E-2</v>
      </c>
      <c r="G1486" t="b">
        <f>IF(Comuni[[#This Row],[Popolazione2011]]&gt;300000,"MAGGIORE")</f>
        <v>0</v>
      </c>
      <c r="H1486">
        <f>100*Comuni[[#This Row],[Popolazione2011]]/(SUMIFS($D$2:$D$7916,$B$2:$B$7916,"Piemonte"))</f>
        <v>0.10942007133042891</v>
      </c>
      <c r="I1486" s="1" t="str">
        <f>_xlfn.XLOOKUP(Comuni[[#This Row],[Regione]],Ripartizione_geografica[Regione],Ripartizione_geografica[Ripartizione geografica],,0)</f>
        <v>Nord-ovest</v>
      </c>
      <c r="J1486" s="1">
        <f>_xlfn.XLOOKUP(Comuni[[#This Row],[Regione]],Table_0[Regione],Table_0[Totale contagiati],,0)</f>
        <v>4308126</v>
      </c>
      <c r="K1486" s="1">
        <f>_xlfn.XLOOKUP(Comuni[[#This Row],[Regione]],Table_0[Regione],Table_0[Guariti],,0)</f>
        <v>4242764</v>
      </c>
      <c r="L1486" s="1">
        <f>_xlfn.XLOOKUP(Comuni[[#This Row],[Regione]],Table_0[Regione],Table_0[Deceduti],,0)</f>
        <v>47031</v>
      </c>
    </row>
    <row r="1487" spans="1:12" x14ac:dyDescent="0.25">
      <c r="A1487" s="1" t="s">
        <v>1503</v>
      </c>
      <c r="B1487" s="1" t="s">
        <v>1271</v>
      </c>
      <c r="C1487" s="1" t="s">
        <v>1411</v>
      </c>
      <c r="D1487">
        <v>261</v>
      </c>
      <c r="E1487">
        <f>100*Comuni[[#This Row],[Popolazione2011]]/$D$7916</f>
        <v>4.5540085788099536E-4</v>
      </c>
      <c r="F1487">
        <f>100*Comuni[[#This Row],[Popolazione2011]]/(SUMIFS($D$2:$D$7916,$B$2:$B$7916,"Lombardia"))</f>
        <v>2.6895706795988642E-3</v>
      </c>
      <c r="G1487" t="b">
        <f>IF(Comuni[[#This Row],[Popolazione2011]]&gt;300000,"MAGGIORE")</f>
        <v>0</v>
      </c>
      <c r="H1487">
        <f>100*Comuni[[#This Row],[Popolazione2011]]/(SUMIFS($D$2:$D$7916,$B$2:$B$7916,"Piemonte"))</f>
        <v>5.9808667261239679E-3</v>
      </c>
      <c r="I1487" s="1" t="str">
        <f>_xlfn.XLOOKUP(Comuni[[#This Row],[Regione]],Ripartizione_geografica[Regione],Ripartizione_geografica[Ripartizione geografica],,0)</f>
        <v>Nord-ovest</v>
      </c>
      <c r="J1487" s="1">
        <f>_xlfn.XLOOKUP(Comuni[[#This Row],[Regione]],Table_0[Regione],Table_0[Totale contagiati],,0)</f>
        <v>4308126</v>
      </c>
      <c r="K1487" s="1">
        <f>_xlfn.XLOOKUP(Comuni[[#This Row],[Regione]],Table_0[Regione],Table_0[Guariti],,0)</f>
        <v>4242764</v>
      </c>
      <c r="L1487" s="1">
        <f>_xlfn.XLOOKUP(Comuni[[#This Row],[Regione]],Table_0[Regione],Table_0[Deceduti],,0)</f>
        <v>47031</v>
      </c>
    </row>
    <row r="1488" spans="1:12" x14ac:dyDescent="0.25">
      <c r="A1488" s="1" t="s">
        <v>1504</v>
      </c>
      <c r="B1488" s="1" t="s">
        <v>1271</v>
      </c>
      <c r="C1488" s="1" t="s">
        <v>1411</v>
      </c>
      <c r="D1488">
        <v>2619</v>
      </c>
      <c r="E1488">
        <f>100*Comuni[[#This Row],[Popolazione2011]]/$D$7916</f>
        <v>4.5697120566679196E-3</v>
      </c>
      <c r="F1488">
        <f>100*Comuni[[#This Row],[Popolazione2011]]/(SUMIFS($D$2:$D$7916,$B$2:$B$7916,"Lombardia"))</f>
        <v>2.6988450612526537E-2</v>
      </c>
      <c r="G1488" t="b">
        <f>IF(Comuni[[#This Row],[Popolazione2011]]&gt;300000,"MAGGIORE")</f>
        <v>0</v>
      </c>
      <c r="H1488">
        <f>100*Comuni[[#This Row],[Popolazione2011]]/(SUMIFS($D$2:$D$7916,$B$2:$B$7916,"Piemonte"))</f>
        <v>6.001490404489912E-2</v>
      </c>
      <c r="I1488" s="1" t="str">
        <f>_xlfn.XLOOKUP(Comuni[[#This Row],[Regione]],Ripartizione_geografica[Regione],Ripartizione_geografica[Ripartizione geografica],,0)</f>
        <v>Nord-ovest</v>
      </c>
      <c r="J1488" s="1">
        <f>_xlfn.XLOOKUP(Comuni[[#This Row],[Regione]],Table_0[Regione],Table_0[Totale contagiati],,0)</f>
        <v>4308126</v>
      </c>
      <c r="K1488" s="1">
        <f>_xlfn.XLOOKUP(Comuni[[#This Row],[Regione]],Table_0[Regione],Table_0[Guariti],,0)</f>
        <v>4242764</v>
      </c>
      <c r="L1488" s="1">
        <f>_xlfn.XLOOKUP(Comuni[[#This Row],[Regione]],Table_0[Regione],Table_0[Deceduti],,0)</f>
        <v>47031</v>
      </c>
    </row>
    <row r="1489" spans="1:12" x14ac:dyDescent="0.25">
      <c r="A1489" s="1" t="s">
        <v>1505</v>
      </c>
      <c r="B1489" s="1" t="s">
        <v>1271</v>
      </c>
      <c r="C1489" s="1" t="s">
        <v>1411</v>
      </c>
      <c r="D1489">
        <v>8208</v>
      </c>
      <c r="E1489">
        <f>100*Comuni[[#This Row],[Popolazione2011]]/$D$7916</f>
        <v>1.4321571806464406E-2</v>
      </c>
      <c r="F1489">
        <f>100*Comuni[[#This Row],[Popolazione2011]]/(SUMIFS($D$2:$D$7916,$B$2:$B$7916,"Lombardia"))</f>
        <v>8.4582360682557395E-2</v>
      </c>
      <c r="G1489" t="b">
        <f>IF(Comuni[[#This Row],[Popolazione2011]]&gt;300000,"MAGGIORE")</f>
        <v>0</v>
      </c>
      <c r="H1489">
        <f>100*Comuni[[#This Row],[Popolazione2011]]/(SUMIFS($D$2:$D$7916,$B$2:$B$7916,"Piemonte"))</f>
        <v>0.1880879466974158</v>
      </c>
      <c r="I1489" s="1" t="str">
        <f>_xlfn.XLOOKUP(Comuni[[#This Row],[Regione]],Ripartizione_geografica[Regione],Ripartizione_geografica[Ripartizione geografica],,0)</f>
        <v>Nord-ovest</v>
      </c>
      <c r="J1489" s="1">
        <f>_xlfn.XLOOKUP(Comuni[[#This Row],[Regione]],Table_0[Regione],Table_0[Totale contagiati],,0)</f>
        <v>4308126</v>
      </c>
      <c r="K1489" s="1">
        <f>_xlfn.XLOOKUP(Comuni[[#This Row],[Regione]],Table_0[Regione],Table_0[Guariti],,0)</f>
        <v>4242764</v>
      </c>
      <c r="L1489" s="1">
        <f>_xlfn.XLOOKUP(Comuni[[#This Row],[Regione]],Table_0[Regione],Table_0[Deceduti],,0)</f>
        <v>47031</v>
      </c>
    </row>
    <row r="1490" spans="1:12" x14ac:dyDescent="0.25">
      <c r="A1490" s="1" t="s">
        <v>1506</v>
      </c>
      <c r="B1490" s="1" t="s">
        <v>1271</v>
      </c>
      <c r="C1490" s="1" t="s">
        <v>1411</v>
      </c>
      <c r="D1490">
        <v>1019</v>
      </c>
      <c r="E1490">
        <f>100*Comuni[[#This Row],[Popolazione2011]]/$D$7916</f>
        <v>1.7779826596963E-3</v>
      </c>
      <c r="F1490">
        <f>100*Comuni[[#This Row],[Popolazione2011]]/(SUMIFS($D$2:$D$7916,$B$2:$B$7916,"Lombardia"))</f>
        <v>1.0500661005790203E-2</v>
      </c>
      <c r="G1490" t="b">
        <f>IF(Comuni[[#This Row],[Popolazione2011]]&gt;300000,"MAGGIORE")</f>
        <v>0</v>
      </c>
      <c r="H1490">
        <f>100*Comuni[[#This Row],[Popolazione2011]]/(SUMIFS($D$2:$D$7916,$B$2:$B$7916,"Piemonte"))</f>
        <v>2.3350586949886294E-2</v>
      </c>
      <c r="I1490" s="1" t="str">
        <f>_xlfn.XLOOKUP(Comuni[[#This Row],[Regione]],Ripartizione_geografica[Regione],Ripartizione_geografica[Ripartizione geografica],,0)</f>
        <v>Nord-ovest</v>
      </c>
      <c r="J1490" s="1">
        <f>_xlfn.XLOOKUP(Comuni[[#This Row],[Regione]],Table_0[Regione],Table_0[Totale contagiati],,0)</f>
        <v>4308126</v>
      </c>
      <c r="K1490" s="1">
        <f>_xlfn.XLOOKUP(Comuni[[#This Row],[Regione]],Table_0[Regione],Table_0[Guariti],,0)</f>
        <v>4242764</v>
      </c>
      <c r="L1490" s="1">
        <f>_xlfn.XLOOKUP(Comuni[[#This Row],[Regione]],Table_0[Regione],Table_0[Deceduti],,0)</f>
        <v>47031</v>
      </c>
    </row>
    <row r="1491" spans="1:12" x14ac:dyDescent="0.25">
      <c r="A1491" s="1" t="s">
        <v>1507</v>
      </c>
      <c r="B1491" s="1" t="s">
        <v>1271</v>
      </c>
      <c r="C1491" s="1" t="s">
        <v>1411</v>
      </c>
      <c r="D1491">
        <v>1241</v>
      </c>
      <c r="E1491">
        <f>100*Comuni[[#This Row],[Popolazione2011]]/$D$7916</f>
        <v>2.1653351135261121E-3</v>
      </c>
      <c r="F1491">
        <f>100*Comuni[[#This Row],[Popolazione2011]]/(SUMIFS($D$2:$D$7916,$B$2:$B$7916,"Lombardia"))</f>
        <v>1.2788341813724869E-2</v>
      </c>
      <c r="G1491" t="b">
        <f>IF(Comuni[[#This Row],[Popolazione2011]]&gt;300000,"MAGGIORE")</f>
        <v>0</v>
      </c>
      <c r="H1491">
        <f>100*Comuni[[#This Row],[Popolazione2011]]/(SUMIFS($D$2:$D$7916,$B$2:$B$7916,"Piemonte"))</f>
        <v>2.8437760946819324E-2</v>
      </c>
      <c r="I1491" s="1" t="str">
        <f>_xlfn.XLOOKUP(Comuni[[#This Row],[Regione]],Ripartizione_geografica[Regione],Ripartizione_geografica[Ripartizione geografica],,0)</f>
        <v>Nord-ovest</v>
      </c>
      <c r="J1491" s="1">
        <f>_xlfn.XLOOKUP(Comuni[[#This Row],[Regione]],Table_0[Regione],Table_0[Totale contagiati],,0)</f>
        <v>4308126</v>
      </c>
      <c r="K1491" s="1">
        <f>_xlfn.XLOOKUP(Comuni[[#This Row],[Regione]],Table_0[Regione],Table_0[Guariti],,0)</f>
        <v>4242764</v>
      </c>
      <c r="L1491" s="1">
        <f>_xlfn.XLOOKUP(Comuni[[#This Row],[Regione]],Table_0[Regione],Table_0[Deceduti],,0)</f>
        <v>47031</v>
      </c>
    </row>
    <row r="1492" spans="1:12" x14ac:dyDescent="0.25">
      <c r="A1492" s="1" t="s">
        <v>1508</v>
      </c>
      <c r="B1492" s="1" t="s">
        <v>1271</v>
      </c>
      <c r="C1492" s="1" t="s">
        <v>1411</v>
      </c>
      <c r="D1492">
        <v>2873</v>
      </c>
      <c r="E1492">
        <f>100*Comuni[[#This Row],[Popolazione2011]]/$D$7916</f>
        <v>5.0128990984371633E-3</v>
      </c>
      <c r="F1492">
        <f>100*Comuni[[#This Row],[Popolazione2011]]/(SUMIFS($D$2:$D$7916,$B$2:$B$7916,"Lombardia"))</f>
        <v>2.9605887212595928E-2</v>
      </c>
      <c r="G1492" t="b">
        <f>IF(Comuni[[#This Row],[Popolazione2011]]&gt;300000,"MAGGIORE")</f>
        <v>0</v>
      </c>
      <c r="H1492">
        <f>100*Comuni[[#This Row],[Popolazione2011]]/(SUMIFS($D$2:$D$7916,$B$2:$B$7916,"Piemonte"))</f>
        <v>6.5835364383732414E-2</v>
      </c>
      <c r="I1492" s="1" t="str">
        <f>_xlfn.XLOOKUP(Comuni[[#This Row],[Regione]],Ripartizione_geografica[Regione],Ripartizione_geografica[Ripartizione geografica],,0)</f>
        <v>Nord-ovest</v>
      </c>
      <c r="J1492" s="1">
        <f>_xlfn.XLOOKUP(Comuni[[#This Row],[Regione]],Table_0[Regione],Table_0[Totale contagiati],,0)</f>
        <v>4308126</v>
      </c>
      <c r="K1492" s="1">
        <f>_xlfn.XLOOKUP(Comuni[[#This Row],[Regione]],Table_0[Regione],Table_0[Guariti],,0)</f>
        <v>4242764</v>
      </c>
      <c r="L1492" s="1">
        <f>_xlfn.XLOOKUP(Comuni[[#This Row],[Regione]],Table_0[Regione],Table_0[Deceduti],,0)</f>
        <v>47031</v>
      </c>
    </row>
    <row r="1493" spans="1:12" x14ac:dyDescent="0.25">
      <c r="A1493" s="1" t="s">
        <v>1509</v>
      </c>
      <c r="B1493" s="1" t="s">
        <v>1271</v>
      </c>
      <c r="C1493" s="1" t="s">
        <v>1411</v>
      </c>
      <c r="D1493">
        <v>11401</v>
      </c>
      <c r="E1493">
        <f>100*Comuni[[#This Row],[Popolazione2011]]/$D$7916</f>
        <v>1.9892816784295893E-2</v>
      </c>
      <c r="F1493">
        <f>100*Comuni[[#This Row],[Popolazione2011]]/(SUMIFS($D$2:$D$7916,$B$2:$B$7916,"Lombardia"))</f>
        <v>0.11748580581650059</v>
      </c>
      <c r="G1493" t="b">
        <f>IF(Comuni[[#This Row],[Popolazione2011]]&gt;300000,"MAGGIORE")</f>
        <v>0</v>
      </c>
      <c r="H1493">
        <f>100*Comuni[[#This Row],[Popolazione2011]]/(SUMIFS($D$2:$D$7916,$B$2:$B$7916,"Piemonte"))</f>
        <v>0.26125617450015076</v>
      </c>
      <c r="I1493" s="1" t="str">
        <f>_xlfn.XLOOKUP(Comuni[[#This Row],[Regione]],Ripartizione_geografica[Regione],Ripartizione_geografica[Ripartizione geografica],,0)</f>
        <v>Nord-ovest</v>
      </c>
      <c r="J1493" s="1">
        <f>_xlfn.XLOOKUP(Comuni[[#This Row],[Regione]],Table_0[Regione],Table_0[Totale contagiati],,0)</f>
        <v>4308126</v>
      </c>
      <c r="K1493" s="1">
        <f>_xlfn.XLOOKUP(Comuni[[#This Row],[Regione]],Table_0[Regione],Table_0[Guariti],,0)</f>
        <v>4242764</v>
      </c>
      <c r="L1493" s="1">
        <f>_xlfn.XLOOKUP(Comuni[[#This Row],[Regione]],Table_0[Regione],Table_0[Deceduti],,0)</f>
        <v>47031</v>
      </c>
    </row>
    <row r="1494" spans="1:12" x14ac:dyDescent="0.25">
      <c r="A1494" s="1" t="s">
        <v>1510</v>
      </c>
      <c r="B1494" s="1" t="s">
        <v>1271</v>
      </c>
      <c r="C1494" s="1" t="s">
        <v>1411</v>
      </c>
      <c r="D1494">
        <v>2289</v>
      </c>
      <c r="E1494">
        <f>100*Comuni[[#This Row],[Popolazione2011]]/$D$7916</f>
        <v>3.9939178685425231E-3</v>
      </c>
      <c r="F1494">
        <f>100*Comuni[[#This Row],[Popolazione2011]]/(SUMIFS($D$2:$D$7916,$B$2:$B$7916,"Lombardia"))</f>
        <v>2.3587844006137167E-2</v>
      </c>
      <c r="G1494" t="b">
        <f>IF(Comuni[[#This Row],[Popolazione2011]]&gt;300000,"MAGGIORE")</f>
        <v>0</v>
      </c>
      <c r="H1494">
        <f>100*Comuni[[#This Row],[Popolazione2011]]/(SUMIFS($D$2:$D$7916,$B$2:$B$7916,"Piemonte"))</f>
        <v>5.2452888644052724E-2</v>
      </c>
      <c r="I1494" s="1" t="str">
        <f>_xlfn.XLOOKUP(Comuni[[#This Row],[Regione]],Ripartizione_geografica[Regione],Ripartizione_geografica[Ripartizione geografica],,0)</f>
        <v>Nord-ovest</v>
      </c>
      <c r="J1494" s="1">
        <f>_xlfn.XLOOKUP(Comuni[[#This Row],[Regione]],Table_0[Regione],Table_0[Totale contagiati],,0)</f>
        <v>4308126</v>
      </c>
      <c r="K1494" s="1">
        <f>_xlfn.XLOOKUP(Comuni[[#This Row],[Regione]],Table_0[Regione],Table_0[Guariti],,0)</f>
        <v>4242764</v>
      </c>
      <c r="L1494" s="1">
        <f>_xlfn.XLOOKUP(Comuni[[#This Row],[Regione]],Table_0[Regione],Table_0[Deceduti],,0)</f>
        <v>47031</v>
      </c>
    </row>
    <row r="1495" spans="1:12" x14ac:dyDescent="0.25">
      <c r="A1495" s="1" t="s">
        <v>1511</v>
      </c>
      <c r="B1495" s="1" t="s">
        <v>1271</v>
      </c>
      <c r="C1495" s="1" t="s">
        <v>1411</v>
      </c>
      <c r="D1495">
        <v>2757</v>
      </c>
      <c r="E1495">
        <f>100*Comuni[[#This Row],[Popolazione2011]]/$D$7916</f>
        <v>4.810498717156721E-3</v>
      </c>
      <c r="F1495">
        <f>100*Comuni[[#This Row],[Popolazione2011]]/(SUMIFS($D$2:$D$7916,$B$2:$B$7916,"Lombardia"))</f>
        <v>2.8410522466107545E-2</v>
      </c>
      <c r="G1495" t="b">
        <f>IF(Comuni[[#This Row],[Popolazione2011]]&gt;300000,"MAGGIORE")</f>
        <v>0</v>
      </c>
      <c r="H1495">
        <f>100*Comuni[[#This Row],[Popolazione2011]]/(SUMIFS($D$2:$D$7916,$B$2:$B$7916,"Piemonte"))</f>
        <v>6.3177201394343976E-2</v>
      </c>
      <c r="I1495" s="1" t="str">
        <f>_xlfn.XLOOKUP(Comuni[[#This Row],[Regione]],Ripartizione_geografica[Regione],Ripartizione_geografica[Ripartizione geografica],,0)</f>
        <v>Nord-ovest</v>
      </c>
      <c r="J1495" s="1">
        <f>_xlfn.XLOOKUP(Comuni[[#This Row],[Regione]],Table_0[Regione],Table_0[Totale contagiati],,0)</f>
        <v>4308126</v>
      </c>
      <c r="K1495" s="1">
        <f>_xlfn.XLOOKUP(Comuni[[#This Row],[Regione]],Table_0[Regione],Table_0[Guariti],,0)</f>
        <v>4242764</v>
      </c>
      <c r="L1495" s="1">
        <f>_xlfn.XLOOKUP(Comuni[[#This Row],[Regione]],Table_0[Regione],Table_0[Deceduti],,0)</f>
        <v>47031</v>
      </c>
    </row>
    <row r="1496" spans="1:12" x14ac:dyDescent="0.25">
      <c r="A1496" s="1" t="s">
        <v>1512</v>
      </c>
      <c r="B1496" s="1" t="s">
        <v>1271</v>
      </c>
      <c r="C1496" s="1" t="s">
        <v>1411</v>
      </c>
      <c r="D1496">
        <v>185</v>
      </c>
      <c r="E1496">
        <f>100*Comuni[[#This Row],[Popolazione2011]]/$D$7916</f>
        <v>3.2279371152484348E-4</v>
      </c>
      <c r="F1496">
        <f>100*Comuni[[#This Row],[Popolazione2011]]/(SUMIFS($D$2:$D$7916,$B$2:$B$7916,"Lombardia"))</f>
        <v>1.9064006732788885E-3</v>
      </c>
      <c r="G1496" t="b">
        <f>IF(Comuni[[#This Row],[Popolazione2011]]&gt;300000,"MAGGIORE")</f>
        <v>0</v>
      </c>
      <c r="H1496">
        <f>100*Comuni[[#This Row],[Popolazione2011]]/(SUMIFS($D$2:$D$7916,$B$2:$B$7916,"Piemonte"))</f>
        <v>4.2393116641108583E-3</v>
      </c>
      <c r="I1496" s="1" t="str">
        <f>_xlfn.XLOOKUP(Comuni[[#This Row],[Regione]],Ripartizione_geografica[Regione],Ripartizione_geografica[Ripartizione geografica],,0)</f>
        <v>Nord-ovest</v>
      </c>
      <c r="J1496" s="1">
        <f>_xlfn.XLOOKUP(Comuni[[#This Row],[Regione]],Table_0[Regione],Table_0[Totale contagiati],,0)</f>
        <v>4308126</v>
      </c>
      <c r="K1496" s="1">
        <f>_xlfn.XLOOKUP(Comuni[[#This Row],[Regione]],Table_0[Regione],Table_0[Guariti],,0)</f>
        <v>4242764</v>
      </c>
      <c r="L1496" s="1">
        <f>_xlfn.XLOOKUP(Comuni[[#This Row],[Regione]],Table_0[Regione],Table_0[Deceduti],,0)</f>
        <v>47031</v>
      </c>
    </row>
    <row r="1497" spans="1:12" x14ac:dyDescent="0.25">
      <c r="A1497" s="1" t="s">
        <v>1513</v>
      </c>
      <c r="B1497" s="1" t="s">
        <v>1271</v>
      </c>
      <c r="C1497" s="1" t="s">
        <v>1411</v>
      </c>
      <c r="D1497">
        <v>1041</v>
      </c>
      <c r="E1497">
        <f>100*Comuni[[#This Row],[Popolazione2011]]/$D$7916</f>
        <v>1.8163689389046598E-3</v>
      </c>
      <c r="F1497">
        <f>100*Comuni[[#This Row],[Popolazione2011]]/(SUMIFS($D$2:$D$7916,$B$2:$B$7916,"Lombardia"))</f>
        <v>1.0727368112882827E-2</v>
      </c>
      <c r="G1497" t="b">
        <f>IF(Comuni[[#This Row],[Popolazione2011]]&gt;300000,"MAGGIORE")</f>
        <v>0</v>
      </c>
      <c r="H1497">
        <f>100*Comuni[[#This Row],[Popolazione2011]]/(SUMIFS($D$2:$D$7916,$B$2:$B$7916,"Piemonte"))</f>
        <v>2.385472130994272E-2</v>
      </c>
      <c r="I1497" s="1" t="str">
        <f>_xlfn.XLOOKUP(Comuni[[#This Row],[Regione]],Ripartizione_geografica[Regione],Ripartizione_geografica[Ripartizione geografica],,0)</f>
        <v>Nord-ovest</v>
      </c>
      <c r="J1497" s="1">
        <f>_xlfn.XLOOKUP(Comuni[[#This Row],[Regione]],Table_0[Regione],Table_0[Totale contagiati],,0)</f>
        <v>4308126</v>
      </c>
      <c r="K1497" s="1">
        <f>_xlfn.XLOOKUP(Comuni[[#This Row],[Regione]],Table_0[Regione],Table_0[Guariti],,0)</f>
        <v>4242764</v>
      </c>
      <c r="L1497" s="1">
        <f>_xlfn.XLOOKUP(Comuni[[#This Row],[Regione]],Table_0[Regione],Table_0[Deceduti],,0)</f>
        <v>47031</v>
      </c>
    </row>
    <row r="1498" spans="1:12" x14ac:dyDescent="0.25">
      <c r="A1498" s="1" t="s">
        <v>1514</v>
      </c>
      <c r="B1498" s="1" t="s">
        <v>1271</v>
      </c>
      <c r="C1498" s="1" t="s">
        <v>1411</v>
      </c>
      <c r="D1498">
        <v>266</v>
      </c>
      <c r="E1498">
        <f>100*Comuni[[#This Row],[Popolazione2011]]/$D$7916</f>
        <v>4.6412501224653172E-4</v>
      </c>
      <c r="F1498">
        <f>100*Comuni[[#This Row],[Popolazione2011]]/(SUMIFS($D$2:$D$7916,$B$2:$B$7916,"Lombardia"))</f>
        <v>2.7410950221199155E-3</v>
      </c>
      <c r="G1498" t="b">
        <f>IF(Comuni[[#This Row],[Popolazione2011]]&gt;300000,"MAGGIORE")</f>
        <v>0</v>
      </c>
      <c r="H1498">
        <f>100*Comuni[[#This Row],[Popolazione2011]]/(SUMIFS($D$2:$D$7916,$B$2:$B$7916,"Piemonte"))</f>
        <v>6.0954427170458823E-3</v>
      </c>
      <c r="I1498" s="1" t="str">
        <f>_xlfn.XLOOKUP(Comuni[[#This Row],[Regione]],Ripartizione_geografica[Regione],Ripartizione_geografica[Ripartizione geografica],,0)</f>
        <v>Nord-ovest</v>
      </c>
      <c r="J1498" s="1">
        <f>_xlfn.XLOOKUP(Comuni[[#This Row],[Regione]],Table_0[Regione],Table_0[Totale contagiati],,0)</f>
        <v>4308126</v>
      </c>
      <c r="K1498" s="1">
        <f>_xlfn.XLOOKUP(Comuni[[#This Row],[Regione]],Table_0[Regione],Table_0[Guariti],,0)</f>
        <v>4242764</v>
      </c>
      <c r="L1498" s="1">
        <f>_xlfn.XLOOKUP(Comuni[[#This Row],[Regione]],Table_0[Regione],Table_0[Deceduti],,0)</f>
        <v>47031</v>
      </c>
    </row>
    <row r="1499" spans="1:12" x14ac:dyDescent="0.25">
      <c r="A1499" s="1" t="s">
        <v>1515</v>
      </c>
      <c r="B1499" s="1" t="s">
        <v>1271</v>
      </c>
      <c r="C1499" s="1" t="s">
        <v>1411</v>
      </c>
      <c r="D1499">
        <v>842</v>
      </c>
      <c r="E1499">
        <f>100*Comuni[[#This Row],[Popolazione2011]]/$D$7916</f>
        <v>1.4691475951563145E-3</v>
      </c>
      <c r="F1499">
        <f>100*Comuni[[#This Row],[Popolazione2011]]/(SUMIFS($D$2:$D$7916,$B$2:$B$7916,"Lombardia"))</f>
        <v>8.6766992805449965E-3</v>
      </c>
      <c r="G1499" t="b">
        <f>IF(Comuni[[#This Row],[Popolazione2011]]&gt;300000,"MAGGIORE")</f>
        <v>0</v>
      </c>
      <c r="H1499">
        <f>100*Comuni[[#This Row],[Popolazione2011]]/(SUMIFS($D$2:$D$7916,$B$2:$B$7916,"Piemonte"))</f>
        <v>1.9294596871250499E-2</v>
      </c>
      <c r="I1499" s="1" t="str">
        <f>_xlfn.XLOOKUP(Comuni[[#This Row],[Regione]],Ripartizione_geografica[Regione],Ripartizione_geografica[Ripartizione geografica],,0)</f>
        <v>Nord-ovest</v>
      </c>
      <c r="J1499" s="1">
        <f>_xlfn.XLOOKUP(Comuni[[#This Row],[Regione]],Table_0[Regione],Table_0[Totale contagiati],,0)</f>
        <v>4308126</v>
      </c>
      <c r="K1499" s="1">
        <f>_xlfn.XLOOKUP(Comuni[[#This Row],[Regione]],Table_0[Regione],Table_0[Guariti],,0)</f>
        <v>4242764</v>
      </c>
      <c r="L1499" s="1">
        <f>_xlfn.XLOOKUP(Comuni[[#This Row],[Regione]],Table_0[Regione],Table_0[Deceduti],,0)</f>
        <v>47031</v>
      </c>
    </row>
    <row r="1500" spans="1:12" x14ac:dyDescent="0.25">
      <c r="A1500" s="1" t="s">
        <v>1516</v>
      </c>
      <c r="B1500" s="1" t="s">
        <v>1271</v>
      </c>
      <c r="C1500" s="1" t="s">
        <v>1411</v>
      </c>
      <c r="D1500">
        <v>764</v>
      </c>
      <c r="E1500">
        <f>100*Comuni[[#This Row],[Popolazione2011]]/$D$7916</f>
        <v>1.3330507870539482E-3</v>
      </c>
      <c r="F1500">
        <f>100*Comuni[[#This Row],[Popolazione2011]]/(SUMIFS($D$2:$D$7916,$B$2:$B$7916,"Lombardia"))</f>
        <v>7.8729195372166001E-3</v>
      </c>
      <c r="G1500" t="b">
        <f>IF(Comuni[[#This Row],[Popolazione2011]]&gt;300000,"MAGGIORE")</f>
        <v>0</v>
      </c>
      <c r="H1500">
        <f>100*Comuni[[#This Row],[Popolazione2011]]/(SUMIFS($D$2:$D$7916,$B$2:$B$7916,"Piemonte"))</f>
        <v>1.7507211412868626E-2</v>
      </c>
      <c r="I1500" s="1" t="str">
        <f>_xlfn.XLOOKUP(Comuni[[#This Row],[Regione]],Ripartizione_geografica[Regione],Ripartizione_geografica[Ripartizione geografica],,0)</f>
        <v>Nord-ovest</v>
      </c>
      <c r="J1500" s="1">
        <f>_xlfn.XLOOKUP(Comuni[[#This Row],[Regione]],Table_0[Regione],Table_0[Totale contagiati],,0)</f>
        <v>4308126</v>
      </c>
      <c r="K1500" s="1">
        <f>_xlfn.XLOOKUP(Comuni[[#This Row],[Regione]],Table_0[Regione],Table_0[Guariti],,0)</f>
        <v>4242764</v>
      </c>
      <c r="L1500" s="1">
        <f>_xlfn.XLOOKUP(Comuni[[#This Row],[Regione]],Table_0[Regione],Table_0[Deceduti],,0)</f>
        <v>47031</v>
      </c>
    </row>
    <row r="1501" spans="1:12" x14ac:dyDescent="0.25">
      <c r="A1501" s="1" t="s">
        <v>1517</v>
      </c>
      <c r="B1501" s="1" t="s">
        <v>1271</v>
      </c>
      <c r="C1501" s="1" t="s">
        <v>1411</v>
      </c>
      <c r="D1501">
        <v>267</v>
      </c>
      <c r="E1501">
        <f>100*Comuni[[#This Row],[Popolazione2011]]/$D$7916</f>
        <v>4.6586984311963893E-4</v>
      </c>
      <c r="F1501">
        <f>100*Comuni[[#This Row],[Popolazione2011]]/(SUMIFS($D$2:$D$7916,$B$2:$B$7916,"Lombardia"))</f>
        <v>2.7513998906241255E-3</v>
      </c>
      <c r="G1501" t="b">
        <f>IF(Comuni[[#This Row],[Popolazione2011]]&gt;300000,"MAGGIORE")</f>
        <v>0</v>
      </c>
      <c r="H1501">
        <f>100*Comuni[[#This Row],[Popolazione2011]]/(SUMIFS($D$2:$D$7916,$B$2:$B$7916,"Piemonte"))</f>
        <v>6.1183579152302653E-3</v>
      </c>
      <c r="I1501" s="1" t="str">
        <f>_xlfn.XLOOKUP(Comuni[[#This Row],[Regione]],Ripartizione_geografica[Regione],Ripartizione_geografica[Ripartizione geografica],,0)</f>
        <v>Nord-ovest</v>
      </c>
      <c r="J1501" s="1">
        <f>_xlfn.XLOOKUP(Comuni[[#This Row],[Regione]],Table_0[Regione],Table_0[Totale contagiati],,0)</f>
        <v>4308126</v>
      </c>
      <c r="K1501" s="1">
        <f>_xlfn.XLOOKUP(Comuni[[#This Row],[Regione]],Table_0[Regione],Table_0[Guariti],,0)</f>
        <v>4242764</v>
      </c>
      <c r="L1501" s="1">
        <f>_xlfn.XLOOKUP(Comuni[[#This Row],[Regione]],Table_0[Regione],Table_0[Deceduti],,0)</f>
        <v>47031</v>
      </c>
    </row>
    <row r="1502" spans="1:12" x14ac:dyDescent="0.25">
      <c r="A1502" s="1" t="s">
        <v>1518</v>
      </c>
      <c r="B1502" s="1" t="s">
        <v>1271</v>
      </c>
      <c r="C1502" s="1" t="s">
        <v>1411</v>
      </c>
      <c r="D1502">
        <v>4345</v>
      </c>
      <c r="E1502">
        <f>100*Comuni[[#This Row],[Popolazione2011]]/$D$7916</f>
        <v>7.5812901436510529E-3</v>
      </c>
      <c r="F1502">
        <f>100*Comuni[[#This Row],[Popolazione2011]]/(SUMIFS($D$2:$D$7916,$B$2:$B$7916,"Lombardia"))</f>
        <v>4.4774653650793354E-2</v>
      </c>
      <c r="G1502" t="b">
        <f>IF(Comuni[[#This Row],[Popolazione2011]]&gt;300000,"MAGGIORE")</f>
        <v>0</v>
      </c>
      <c r="H1502">
        <f>100*Comuni[[#This Row],[Popolazione2011]]/(SUMIFS($D$2:$D$7916,$B$2:$B$7916,"Piemonte"))</f>
        <v>9.9566536111144216E-2</v>
      </c>
      <c r="I1502" s="1" t="str">
        <f>_xlfn.XLOOKUP(Comuni[[#This Row],[Regione]],Ripartizione_geografica[Regione],Ripartizione_geografica[Ripartizione geografica],,0)</f>
        <v>Nord-ovest</v>
      </c>
      <c r="J1502" s="1">
        <f>_xlfn.XLOOKUP(Comuni[[#This Row],[Regione]],Table_0[Regione],Table_0[Totale contagiati],,0)</f>
        <v>4308126</v>
      </c>
      <c r="K1502" s="1">
        <f>_xlfn.XLOOKUP(Comuni[[#This Row],[Regione]],Table_0[Regione],Table_0[Guariti],,0)</f>
        <v>4242764</v>
      </c>
      <c r="L1502" s="1">
        <f>_xlfn.XLOOKUP(Comuni[[#This Row],[Regione]],Table_0[Regione],Table_0[Deceduti],,0)</f>
        <v>47031</v>
      </c>
    </row>
    <row r="1503" spans="1:12" x14ac:dyDescent="0.25">
      <c r="A1503" s="1" t="s">
        <v>1519</v>
      </c>
      <c r="B1503" s="1" t="s">
        <v>1271</v>
      </c>
      <c r="C1503" s="1" t="s">
        <v>1411</v>
      </c>
      <c r="D1503">
        <v>4661</v>
      </c>
      <c r="E1503">
        <f>100*Comuni[[#This Row],[Popolazione2011]]/$D$7916</f>
        <v>8.1326566995529488E-3</v>
      </c>
      <c r="F1503">
        <f>100*Comuni[[#This Row],[Popolazione2011]]/(SUMIFS($D$2:$D$7916,$B$2:$B$7916,"Lombardia"))</f>
        <v>4.8030992098123781E-2</v>
      </c>
      <c r="G1503" t="b">
        <f>IF(Comuni[[#This Row],[Popolazione2011]]&gt;300000,"MAGGIORE")</f>
        <v>0</v>
      </c>
      <c r="H1503">
        <f>100*Comuni[[#This Row],[Popolazione2011]]/(SUMIFS($D$2:$D$7916,$B$2:$B$7916,"Piemonte"))</f>
        <v>0.10680773873740924</v>
      </c>
      <c r="I1503" s="1" t="str">
        <f>_xlfn.XLOOKUP(Comuni[[#This Row],[Regione]],Ripartizione_geografica[Regione],Ripartizione_geografica[Ripartizione geografica],,0)</f>
        <v>Nord-ovest</v>
      </c>
      <c r="J1503" s="1">
        <f>_xlfn.XLOOKUP(Comuni[[#This Row],[Regione]],Table_0[Regione],Table_0[Totale contagiati],,0)</f>
        <v>4308126</v>
      </c>
      <c r="K1503" s="1">
        <f>_xlfn.XLOOKUP(Comuni[[#This Row],[Regione]],Table_0[Regione],Table_0[Guariti],,0)</f>
        <v>4242764</v>
      </c>
      <c r="L1503" s="1">
        <f>_xlfn.XLOOKUP(Comuni[[#This Row],[Regione]],Table_0[Regione],Table_0[Deceduti],,0)</f>
        <v>47031</v>
      </c>
    </row>
    <row r="1504" spans="1:12" x14ac:dyDescent="0.25">
      <c r="A1504" s="1" t="s">
        <v>1520</v>
      </c>
      <c r="B1504" s="1" t="s">
        <v>1271</v>
      </c>
      <c r="C1504" s="1" t="s">
        <v>1411</v>
      </c>
      <c r="D1504">
        <v>892</v>
      </c>
      <c r="E1504">
        <f>100*Comuni[[#This Row],[Popolazione2011]]/$D$7916</f>
        <v>1.5563891388116777E-3</v>
      </c>
      <c r="F1504">
        <f>100*Comuni[[#This Row],[Popolazione2011]]/(SUMIFS($D$2:$D$7916,$B$2:$B$7916,"Lombardia"))</f>
        <v>9.1919427057555059E-3</v>
      </c>
      <c r="G1504" t="b">
        <f>IF(Comuni[[#This Row],[Popolazione2011]]&gt;300000,"MAGGIORE")</f>
        <v>0</v>
      </c>
      <c r="H1504">
        <f>100*Comuni[[#This Row],[Popolazione2011]]/(SUMIFS($D$2:$D$7916,$B$2:$B$7916,"Piemonte"))</f>
        <v>2.0440356780469651E-2</v>
      </c>
      <c r="I1504" s="1" t="str">
        <f>_xlfn.XLOOKUP(Comuni[[#This Row],[Regione]],Ripartizione_geografica[Regione],Ripartizione_geografica[Ripartizione geografica],,0)</f>
        <v>Nord-ovest</v>
      </c>
      <c r="J1504" s="1">
        <f>_xlfn.XLOOKUP(Comuni[[#This Row],[Regione]],Table_0[Regione],Table_0[Totale contagiati],,0)</f>
        <v>4308126</v>
      </c>
      <c r="K1504" s="1">
        <f>_xlfn.XLOOKUP(Comuni[[#This Row],[Regione]],Table_0[Regione],Table_0[Guariti],,0)</f>
        <v>4242764</v>
      </c>
      <c r="L1504" s="1">
        <f>_xlfn.XLOOKUP(Comuni[[#This Row],[Regione]],Table_0[Regione],Table_0[Deceduti],,0)</f>
        <v>47031</v>
      </c>
    </row>
    <row r="1505" spans="1:12" x14ac:dyDescent="0.25">
      <c r="A1505" s="1" t="s">
        <v>1521</v>
      </c>
      <c r="B1505" s="1" t="s">
        <v>1271</v>
      </c>
      <c r="C1505" s="1" t="s">
        <v>1411</v>
      </c>
      <c r="D1505">
        <v>1327</v>
      </c>
      <c r="E1505">
        <f>100*Comuni[[#This Row],[Popolazione2011]]/$D$7916</f>
        <v>2.3153905686133366E-3</v>
      </c>
      <c r="F1505">
        <f>100*Comuni[[#This Row],[Popolazione2011]]/(SUMIFS($D$2:$D$7916,$B$2:$B$7916,"Lombardia"))</f>
        <v>1.3674560505086947E-2</v>
      </c>
      <c r="G1505" t="b">
        <f>IF(Comuni[[#This Row],[Popolazione2011]]&gt;300000,"MAGGIORE")</f>
        <v>0</v>
      </c>
      <c r="H1505">
        <f>100*Comuni[[#This Row],[Popolazione2011]]/(SUMIFS($D$2:$D$7916,$B$2:$B$7916,"Piemonte"))</f>
        <v>3.0408467990676265E-2</v>
      </c>
      <c r="I1505" s="1" t="str">
        <f>_xlfn.XLOOKUP(Comuni[[#This Row],[Regione]],Ripartizione_geografica[Regione],Ripartizione_geografica[Ripartizione geografica],,0)</f>
        <v>Nord-ovest</v>
      </c>
      <c r="J1505" s="1">
        <f>_xlfn.XLOOKUP(Comuni[[#This Row],[Regione]],Table_0[Regione],Table_0[Totale contagiati],,0)</f>
        <v>4308126</v>
      </c>
      <c r="K1505" s="1">
        <f>_xlfn.XLOOKUP(Comuni[[#This Row],[Regione]],Table_0[Regione],Table_0[Guariti],,0)</f>
        <v>4242764</v>
      </c>
      <c r="L1505" s="1">
        <f>_xlfn.XLOOKUP(Comuni[[#This Row],[Regione]],Table_0[Regione],Table_0[Deceduti],,0)</f>
        <v>47031</v>
      </c>
    </row>
    <row r="1506" spans="1:12" x14ac:dyDescent="0.25">
      <c r="A1506" s="1" t="s">
        <v>1522</v>
      </c>
      <c r="B1506" s="1" t="s">
        <v>1271</v>
      </c>
      <c r="C1506" s="1" t="s">
        <v>1411</v>
      </c>
      <c r="D1506">
        <v>317</v>
      </c>
      <c r="E1506">
        <f>100*Comuni[[#This Row],[Popolazione2011]]/$D$7916</f>
        <v>5.5311138677500201E-4</v>
      </c>
      <c r="F1506">
        <f>100*Comuni[[#This Row],[Popolazione2011]]/(SUMIFS($D$2:$D$7916,$B$2:$B$7916,"Lombardia"))</f>
        <v>3.2666433158346363E-3</v>
      </c>
      <c r="G1506" t="b">
        <f>IF(Comuni[[#This Row],[Popolazione2011]]&gt;300000,"MAGGIORE")</f>
        <v>0</v>
      </c>
      <c r="H1506">
        <f>100*Comuni[[#This Row],[Popolazione2011]]/(SUMIFS($D$2:$D$7916,$B$2:$B$7916,"Piemonte"))</f>
        <v>7.2641178244494163E-3</v>
      </c>
      <c r="I1506" s="1" t="str">
        <f>_xlfn.XLOOKUP(Comuni[[#This Row],[Regione]],Ripartizione_geografica[Regione],Ripartizione_geografica[Ripartizione geografica],,0)</f>
        <v>Nord-ovest</v>
      </c>
      <c r="J1506" s="1">
        <f>_xlfn.XLOOKUP(Comuni[[#This Row],[Regione]],Table_0[Regione],Table_0[Totale contagiati],,0)</f>
        <v>4308126</v>
      </c>
      <c r="K1506" s="1">
        <f>_xlfn.XLOOKUP(Comuni[[#This Row],[Regione]],Table_0[Regione],Table_0[Guariti],,0)</f>
        <v>4242764</v>
      </c>
      <c r="L1506" s="1">
        <f>_xlfn.XLOOKUP(Comuni[[#This Row],[Regione]],Table_0[Regione],Table_0[Deceduti],,0)</f>
        <v>47031</v>
      </c>
    </row>
    <row r="1507" spans="1:12" x14ac:dyDescent="0.25">
      <c r="A1507" s="1" t="s">
        <v>1523</v>
      </c>
      <c r="B1507" s="1" t="s">
        <v>1271</v>
      </c>
      <c r="C1507" s="1" t="s">
        <v>1411</v>
      </c>
      <c r="D1507">
        <v>1210</v>
      </c>
      <c r="E1507">
        <f>100*Comuni[[#This Row],[Popolazione2011]]/$D$7916</f>
        <v>2.1112453564597869E-3</v>
      </c>
      <c r="F1507">
        <f>100*Comuni[[#This Row],[Popolazione2011]]/(SUMIFS($D$2:$D$7916,$B$2:$B$7916,"Lombardia"))</f>
        <v>1.2468890890094352E-2</v>
      </c>
      <c r="G1507" t="b">
        <f>IF(Comuni[[#This Row],[Popolazione2011]]&gt;300000,"MAGGIORE")</f>
        <v>0</v>
      </c>
      <c r="H1507">
        <f>100*Comuni[[#This Row],[Popolazione2011]]/(SUMIFS($D$2:$D$7916,$B$2:$B$7916,"Piemonte"))</f>
        <v>2.772738980310345E-2</v>
      </c>
      <c r="I1507" s="1" t="str">
        <f>_xlfn.XLOOKUP(Comuni[[#This Row],[Regione]],Ripartizione_geografica[Regione],Ripartizione_geografica[Ripartizione geografica],,0)</f>
        <v>Nord-ovest</v>
      </c>
      <c r="J1507" s="1">
        <f>_xlfn.XLOOKUP(Comuni[[#This Row],[Regione]],Table_0[Regione],Table_0[Totale contagiati],,0)</f>
        <v>4308126</v>
      </c>
      <c r="K1507" s="1">
        <f>_xlfn.XLOOKUP(Comuni[[#This Row],[Regione]],Table_0[Regione],Table_0[Guariti],,0)</f>
        <v>4242764</v>
      </c>
      <c r="L1507" s="1">
        <f>_xlfn.XLOOKUP(Comuni[[#This Row],[Regione]],Table_0[Regione],Table_0[Deceduti],,0)</f>
        <v>47031</v>
      </c>
    </row>
    <row r="1508" spans="1:12" x14ac:dyDescent="0.25">
      <c r="A1508" s="1" t="s">
        <v>1524</v>
      </c>
      <c r="B1508" s="1" t="s">
        <v>1271</v>
      </c>
      <c r="C1508" s="1" t="s">
        <v>1411</v>
      </c>
      <c r="D1508">
        <v>1754</v>
      </c>
      <c r="E1508">
        <f>100*Comuni[[#This Row],[Popolazione2011]]/$D$7916</f>
        <v>3.0604333514301376E-3</v>
      </c>
      <c r="F1508">
        <f>100*Comuni[[#This Row],[Popolazione2011]]/(SUMIFS($D$2:$D$7916,$B$2:$B$7916,"Lombardia"))</f>
        <v>1.8074739356384706E-2</v>
      </c>
      <c r="G1508" t="b">
        <f>IF(Comuni[[#This Row],[Popolazione2011]]&gt;300000,"MAGGIORE")</f>
        <v>0</v>
      </c>
      <c r="H1508">
        <f>100*Comuni[[#This Row],[Popolazione2011]]/(SUMIFS($D$2:$D$7916,$B$2:$B$7916,"Piemonte"))</f>
        <v>4.0193257615407811E-2</v>
      </c>
      <c r="I1508" s="1" t="str">
        <f>_xlfn.XLOOKUP(Comuni[[#This Row],[Regione]],Ripartizione_geografica[Regione],Ripartizione_geografica[Ripartizione geografica],,0)</f>
        <v>Nord-ovest</v>
      </c>
      <c r="J1508" s="1">
        <f>_xlfn.XLOOKUP(Comuni[[#This Row],[Regione]],Table_0[Regione],Table_0[Totale contagiati],,0)</f>
        <v>4308126</v>
      </c>
      <c r="K1508" s="1">
        <f>_xlfn.XLOOKUP(Comuni[[#This Row],[Regione]],Table_0[Regione],Table_0[Guariti],,0)</f>
        <v>4242764</v>
      </c>
      <c r="L1508" s="1">
        <f>_xlfn.XLOOKUP(Comuni[[#This Row],[Regione]],Table_0[Regione],Table_0[Deceduti],,0)</f>
        <v>47031</v>
      </c>
    </row>
    <row r="1509" spans="1:12" x14ac:dyDescent="0.25">
      <c r="A1509" s="1" t="s">
        <v>1525</v>
      </c>
      <c r="B1509" s="1" t="s">
        <v>1271</v>
      </c>
      <c r="C1509" s="1" t="s">
        <v>1411</v>
      </c>
      <c r="D1509">
        <v>7565</v>
      </c>
      <c r="E1509">
        <f>100*Comuni[[#This Row],[Popolazione2011]]/$D$7916</f>
        <v>1.3199645555056438E-2</v>
      </c>
      <c r="F1509">
        <f>100*Comuni[[#This Row],[Popolazione2011]]/(SUMIFS($D$2:$D$7916,$B$2:$B$7916,"Lombardia"))</f>
        <v>7.7956330234350224E-2</v>
      </c>
      <c r="G1509" t="b">
        <f>IF(Comuni[[#This Row],[Popolazione2011]]&gt;300000,"MAGGIORE")</f>
        <v>0</v>
      </c>
      <c r="H1509">
        <f>100*Comuni[[#This Row],[Popolazione2011]]/(SUMIFS($D$2:$D$7916,$B$2:$B$7916,"Piemonte"))</f>
        <v>0.17335347426485753</v>
      </c>
      <c r="I1509" s="1" t="str">
        <f>_xlfn.XLOOKUP(Comuni[[#This Row],[Regione]],Ripartizione_geografica[Regione],Ripartizione_geografica[Ripartizione geografica],,0)</f>
        <v>Nord-ovest</v>
      </c>
      <c r="J1509" s="1">
        <f>_xlfn.XLOOKUP(Comuni[[#This Row],[Regione]],Table_0[Regione],Table_0[Totale contagiati],,0)</f>
        <v>4308126</v>
      </c>
      <c r="K1509" s="1">
        <f>_xlfn.XLOOKUP(Comuni[[#This Row],[Regione]],Table_0[Regione],Table_0[Guariti],,0)</f>
        <v>4242764</v>
      </c>
      <c r="L1509" s="1">
        <f>_xlfn.XLOOKUP(Comuni[[#This Row],[Regione]],Table_0[Regione],Table_0[Deceduti],,0)</f>
        <v>47031</v>
      </c>
    </row>
    <row r="1510" spans="1:12" x14ac:dyDescent="0.25">
      <c r="A1510" s="1" t="s">
        <v>1526</v>
      </c>
      <c r="B1510" s="1" t="s">
        <v>1271</v>
      </c>
      <c r="C1510" s="1" t="s">
        <v>1411</v>
      </c>
      <c r="D1510">
        <v>6035</v>
      </c>
      <c r="E1510">
        <f>100*Comuni[[#This Row],[Popolazione2011]]/$D$7916</f>
        <v>1.0530054319202327E-2</v>
      </c>
      <c r="F1510">
        <f>100*Comuni[[#This Row],[Popolazione2011]]/(SUMIFS($D$2:$D$7916,$B$2:$B$7916,"Lombardia"))</f>
        <v>6.2189881422908606E-2</v>
      </c>
      <c r="G1510" t="b">
        <f>IF(Comuni[[#This Row],[Popolazione2011]]&gt;300000,"MAGGIORE")</f>
        <v>0</v>
      </c>
      <c r="H1510">
        <f>100*Comuni[[#This Row],[Popolazione2011]]/(SUMIFS($D$2:$D$7916,$B$2:$B$7916,"Piemonte"))</f>
        <v>0.13829322104275152</v>
      </c>
      <c r="I1510" s="1" t="str">
        <f>_xlfn.XLOOKUP(Comuni[[#This Row],[Regione]],Ripartizione_geografica[Regione],Ripartizione_geografica[Ripartizione geografica],,0)</f>
        <v>Nord-ovest</v>
      </c>
      <c r="J1510" s="1">
        <f>_xlfn.XLOOKUP(Comuni[[#This Row],[Regione]],Table_0[Regione],Table_0[Totale contagiati],,0)</f>
        <v>4308126</v>
      </c>
      <c r="K1510" s="1">
        <f>_xlfn.XLOOKUP(Comuni[[#This Row],[Regione]],Table_0[Regione],Table_0[Guariti],,0)</f>
        <v>4242764</v>
      </c>
      <c r="L1510" s="1">
        <f>_xlfn.XLOOKUP(Comuni[[#This Row],[Regione]],Table_0[Regione],Table_0[Deceduti],,0)</f>
        <v>47031</v>
      </c>
    </row>
    <row r="1511" spans="1:12" x14ac:dyDescent="0.25">
      <c r="A1511" s="1" t="s">
        <v>1527</v>
      </c>
      <c r="B1511" s="1" t="s">
        <v>1271</v>
      </c>
      <c r="C1511" s="1" t="s">
        <v>1411</v>
      </c>
      <c r="D1511">
        <v>614</v>
      </c>
      <c r="E1511">
        <f>100*Comuni[[#This Row],[Popolazione2011]]/$D$7916</f>
        <v>1.0713261560878588E-3</v>
      </c>
      <c r="F1511">
        <f>100*Comuni[[#This Row],[Popolazione2011]]/(SUMIFS($D$2:$D$7916,$B$2:$B$7916,"Lombardia"))</f>
        <v>6.3271892615850683E-3</v>
      </c>
      <c r="G1511" t="b">
        <f>IF(Comuni[[#This Row],[Popolazione2011]]&gt;300000,"MAGGIORE")</f>
        <v>0</v>
      </c>
      <c r="H1511">
        <f>100*Comuni[[#This Row],[Popolazione2011]]/(SUMIFS($D$2:$D$7916,$B$2:$B$7916,"Piemonte"))</f>
        <v>1.4069931685211173E-2</v>
      </c>
      <c r="I1511" s="1" t="str">
        <f>_xlfn.XLOOKUP(Comuni[[#This Row],[Regione]],Ripartizione_geografica[Regione],Ripartizione_geografica[Ripartizione geografica],,0)</f>
        <v>Nord-ovest</v>
      </c>
      <c r="J1511" s="1">
        <f>_xlfn.XLOOKUP(Comuni[[#This Row],[Regione]],Table_0[Regione],Table_0[Totale contagiati],,0)</f>
        <v>4308126</v>
      </c>
      <c r="K1511" s="1">
        <f>_xlfn.XLOOKUP(Comuni[[#This Row],[Regione]],Table_0[Regione],Table_0[Guariti],,0)</f>
        <v>4242764</v>
      </c>
      <c r="L1511" s="1">
        <f>_xlfn.XLOOKUP(Comuni[[#This Row],[Regione]],Table_0[Regione],Table_0[Deceduti],,0)</f>
        <v>47031</v>
      </c>
    </row>
    <row r="1512" spans="1:12" x14ac:dyDescent="0.25">
      <c r="A1512" s="1" t="s">
        <v>1528</v>
      </c>
      <c r="B1512" s="1" t="s">
        <v>1271</v>
      </c>
      <c r="C1512" s="1" t="s">
        <v>1411</v>
      </c>
      <c r="D1512">
        <v>1041</v>
      </c>
      <c r="E1512">
        <f>100*Comuni[[#This Row],[Popolazione2011]]/$D$7916</f>
        <v>1.8163689389046598E-3</v>
      </c>
      <c r="F1512">
        <f>100*Comuni[[#This Row],[Popolazione2011]]/(SUMIFS($D$2:$D$7916,$B$2:$B$7916,"Lombardia"))</f>
        <v>1.0727368112882827E-2</v>
      </c>
      <c r="G1512" t="b">
        <f>IF(Comuni[[#This Row],[Popolazione2011]]&gt;300000,"MAGGIORE")</f>
        <v>0</v>
      </c>
      <c r="H1512">
        <f>100*Comuni[[#This Row],[Popolazione2011]]/(SUMIFS($D$2:$D$7916,$B$2:$B$7916,"Piemonte"))</f>
        <v>2.385472130994272E-2</v>
      </c>
      <c r="I1512" s="1" t="str">
        <f>_xlfn.XLOOKUP(Comuni[[#This Row],[Regione]],Ripartizione_geografica[Regione],Ripartizione_geografica[Ripartizione geografica],,0)</f>
        <v>Nord-ovest</v>
      </c>
      <c r="J1512" s="1">
        <f>_xlfn.XLOOKUP(Comuni[[#This Row],[Regione]],Table_0[Regione],Table_0[Totale contagiati],,0)</f>
        <v>4308126</v>
      </c>
      <c r="K1512" s="1">
        <f>_xlfn.XLOOKUP(Comuni[[#This Row],[Regione]],Table_0[Regione],Table_0[Guariti],,0)</f>
        <v>4242764</v>
      </c>
      <c r="L1512" s="1">
        <f>_xlfn.XLOOKUP(Comuni[[#This Row],[Regione]],Table_0[Regione],Table_0[Deceduti],,0)</f>
        <v>47031</v>
      </c>
    </row>
    <row r="1513" spans="1:12" x14ac:dyDescent="0.25">
      <c r="A1513" s="1" t="s">
        <v>1529</v>
      </c>
      <c r="B1513" s="1" t="s">
        <v>1271</v>
      </c>
      <c r="C1513" s="1" t="s">
        <v>1411</v>
      </c>
      <c r="D1513">
        <v>7380</v>
      </c>
      <c r="E1513">
        <f>100*Comuni[[#This Row],[Popolazione2011]]/$D$7916</f>
        <v>1.2876851843531593E-2</v>
      </c>
      <c r="F1513">
        <f>100*Comuni[[#This Row],[Popolazione2011]]/(SUMIFS($D$2:$D$7916,$B$2:$B$7916,"Lombardia"))</f>
        <v>7.6049929561071344E-2</v>
      </c>
      <c r="G1513" t="b">
        <f>IF(Comuni[[#This Row],[Popolazione2011]]&gt;300000,"MAGGIORE")</f>
        <v>0</v>
      </c>
      <c r="H1513">
        <f>100*Comuni[[#This Row],[Popolazione2011]]/(SUMIFS($D$2:$D$7916,$B$2:$B$7916,"Piemonte"))</f>
        <v>0.16911416260074666</v>
      </c>
      <c r="I1513" s="1" t="str">
        <f>_xlfn.XLOOKUP(Comuni[[#This Row],[Regione]],Ripartizione_geografica[Regione],Ripartizione_geografica[Ripartizione geografica],,0)</f>
        <v>Nord-ovest</v>
      </c>
      <c r="J1513" s="1">
        <f>_xlfn.XLOOKUP(Comuni[[#This Row],[Regione]],Table_0[Regione],Table_0[Totale contagiati],,0)</f>
        <v>4308126</v>
      </c>
      <c r="K1513" s="1">
        <f>_xlfn.XLOOKUP(Comuni[[#This Row],[Regione]],Table_0[Regione],Table_0[Guariti],,0)</f>
        <v>4242764</v>
      </c>
      <c r="L1513" s="1">
        <f>_xlfn.XLOOKUP(Comuni[[#This Row],[Regione]],Table_0[Regione],Table_0[Deceduti],,0)</f>
        <v>47031</v>
      </c>
    </row>
    <row r="1514" spans="1:12" x14ac:dyDescent="0.25">
      <c r="A1514" s="1" t="s">
        <v>1530</v>
      </c>
      <c r="B1514" s="1" t="s">
        <v>1271</v>
      </c>
      <c r="C1514" s="1" t="s">
        <v>1411</v>
      </c>
      <c r="D1514">
        <v>338</v>
      </c>
      <c r="E1514">
        <f>100*Comuni[[#This Row],[Popolazione2011]]/$D$7916</f>
        <v>5.8975283511025452E-4</v>
      </c>
      <c r="F1514">
        <f>100*Comuni[[#This Row],[Popolazione2011]]/(SUMIFS($D$2:$D$7916,$B$2:$B$7916,"Lombardia"))</f>
        <v>3.4830455544230506E-3</v>
      </c>
      <c r="G1514" t="b">
        <f>IF(Comuni[[#This Row],[Popolazione2011]]&gt;300000,"MAGGIORE")</f>
        <v>0</v>
      </c>
      <c r="H1514">
        <f>100*Comuni[[#This Row],[Popolazione2011]]/(SUMIFS($D$2:$D$7916,$B$2:$B$7916,"Piemonte"))</f>
        <v>7.7453369863214596E-3</v>
      </c>
      <c r="I1514" s="1" t="str">
        <f>_xlfn.XLOOKUP(Comuni[[#This Row],[Regione]],Ripartizione_geografica[Regione],Ripartizione_geografica[Ripartizione geografica],,0)</f>
        <v>Nord-ovest</v>
      </c>
      <c r="J1514" s="1">
        <f>_xlfn.XLOOKUP(Comuni[[#This Row],[Regione]],Table_0[Regione],Table_0[Totale contagiati],,0)</f>
        <v>4308126</v>
      </c>
      <c r="K1514" s="1">
        <f>_xlfn.XLOOKUP(Comuni[[#This Row],[Regione]],Table_0[Regione],Table_0[Guariti],,0)</f>
        <v>4242764</v>
      </c>
      <c r="L1514" s="1">
        <f>_xlfn.XLOOKUP(Comuni[[#This Row],[Regione]],Table_0[Regione],Table_0[Deceduti],,0)</f>
        <v>47031</v>
      </c>
    </row>
    <row r="1515" spans="1:12" x14ac:dyDescent="0.25">
      <c r="A1515" s="1" t="s">
        <v>1531</v>
      </c>
      <c r="B1515" s="1" t="s">
        <v>1271</v>
      </c>
      <c r="C1515" s="1" t="s">
        <v>1411</v>
      </c>
      <c r="D1515">
        <v>874</v>
      </c>
      <c r="E1515">
        <f>100*Comuni[[#This Row],[Popolazione2011]]/$D$7916</f>
        <v>1.5249821830957469E-3</v>
      </c>
      <c r="F1515">
        <f>100*Comuni[[#This Row],[Popolazione2011]]/(SUMIFS($D$2:$D$7916,$B$2:$B$7916,"Lombardia"))</f>
        <v>9.0064550726797216E-3</v>
      </c>
      <c r="G1515" t="b">
        <f>IF(Comuni[[#This Row],[Popolazione2011]]&gt;300000,"MAGGIORE")</f>
        <v>0</v>
      </c>
      <c r="H1515">
        <f>100*Comuni[[#This Row],[Popolazione2011]]/(SUMIFS($D$2:$D$7916,$B$2:$B$7916,"Piemonte"))</f>
        <v>2.0027883213150757E-2</v>
      </c>
      <c r="I1515" s="1" t="str">
        <f>_xlfn.XLOOKUP(Comuni[[#This Row],[Regione]],Ripartizione_geografica[Regione],Ripartizione_geografica[Ripartizione geografica],,0)</f>
        <v>Nord-ovest</v>
      </c>
      <c r="J1515" s="1">
        <f>_xlfn.XLOOKUP(Comuni[[#This Row],[Regione]],Table_0[Regione],Table_0[Totale contagiati],,0)</f>
        <v>4308126</v>
      </c>
      <c r="K1515" s="1">
        <f>_xlfn.XLOOKUP(Comuni[[#This Row],[Regione]],Table_0[Regione],Table_0[Guariti],,0)</f>
        <v>4242764</v>
      </c>
      <c r="L1515" s="1">
        <f>_xlfn.XLOOKUP(Comuni[[#This Row],[Regione]],Table_0[Regione],Table_0[Deceduti],,0)</f>
        <v>47031</v>
      </c>
    </row>
    <row r="1516" spans="1:12" x14ac:dyDescent="0.25">
      <c r="A1516" s="1" t="s">
        <v>1532</v>
      </c>
      <c r="B1516" s="1" t="s">
        <v>1271</v>
      </c>
      <c r="C1516" s="1" t="s">
        <v>1411</v>
      </c>
      <c r="D1516">
        <v>3171</v>
      </c>
      <c r="E1516">
        <f>100*Comuni[[#This Row],[Popolazione2011]]/$D$7916</f>
        <v>5.532858698623128E-3</v>
      </c>
      <c r="F1516">
        <f>100*Comuni[[#This Row],[Popolazione2011]]/(SUMIFS($D$2:$D$7916,$B$2:$B$7916,"Lombardia"))</f>
        <v>3.2676738026850574E-2</v>
      </c>
      <c r="G1516" t="b">
        <f>IF(Comuni[[#This Row],[Popolazione2011]]&gt;300000,"MAGGIORE")</f>
        <v>0</v>
      </c>
      <c r="H1516">
        <f>100*Comuni[[#This Row],[Popolazione2011]]/(SUMIFS($D$2:$D$7916,$B$2:$B$7916,"Piemonte"))</f>
        <v>7.2664093442678546E-2</v>
      </c>
      <c r="I1516" s="1" t="str">
        <f>_xlfn.XLOOKUP(Comuni[[#This Row],[Regione]],Ripartizione_geografica[Regione],Ripartizione_geografica[Ripartizione geografica],,0)</f>
        <v>Nord-ovest</v>
      </c>
      <c r="J1516" s="1">
        <f>_xlfn.XLOOKUP(Comuni[[#This Row],[Regione]],Table_0[Regione],Table_0[Totale contagiati],,0)</f>
        <v>4308126</v>
      </c>
      <c r="K1516" s="1">
        <f>_xlfn.XLOOKUP(Comuni[[#This Row],[Regione]],Table_0[Regione],Table_0[Guariti],,0)</f>
        <v>4242764</v>
      </c>
      <c r="L1516" s="1">
        <f>_xlfn.XLOOKUP(Comuni[[#This Row],[Regione]],Table_0[Regione],Table_0[Deceduti],,0)</f>
        <v>47031</v>
      </c>
    </row>
    <row r="1517" spans="1:12" x14ac:dyDescent="0.25">
      <c r="A1517" s="1" t="s">
        <v>1533</v>
      </c>
      <c r="B1517" s="1" t="s">
        <v>1271</v>
      </c>
      <c r="C1517" s="1" t="s">
        <v>1411</v>
      </c>
      <c r="D1517">
        <v>1234</v>
      </c>
      <c r="E1517">
        <f>100*Comuni[[#This Row],[Popolazione2011]]/$D$7916</f>
        <v>2.1531212974143614E-3</v>
      </c>
      <c r="F1517">
        <f>100*Comuni[[#This Row],[Popolazione2011]]/(SUMIFS($D$2:$D$7916,$B$2:$B$7916,"Lombardia"))</f>
        <v>1.2716207734195397E-2</v>
      </c>
      <c r="G1517" t="b">
        <f>IF(Comuni[[#This Row],[Popolazione2011]]&gt;300000,"MAGGIORE")</f>
        <v>0</v>
      </c>
      <c r="H1517">
        <f>100*Comuni[[#This Row],[Popolazione2011]]/(SUMIFS($D$2:$D$7916,$B$2:$B$7916,"Piemonte"))</f>
        <v>2.8277354559528643E-2</v>
      </c>
      <c r="I1517" s="1" t="str">
        <f>_xlfn.XLOOKUP(Comuni[[#This Row],[Regione]],Ripartizione_geografica[Regione],Ripartizione_geografica[Ripartizione geografica],,0)</f>
        <v>Nord-ovest</v>
      </c>
      <c r="J1517" s="1">
        <f>_xlfn.XLOOKUP(Comuni[[#This Row],[Regione]],Table_0[Regione],Table_0[Totale contagiati],,0)</f>
        <v>4308126</v>
      </c>
      <c r="K1517" s="1">
        <f>_xlfn.XLOOKUP(Comuni[[#This Row],[Regione]],Table_0[Regione],Table_0[Guariti],,0)</f>
        <v>4242764</v>
      </c>
      <c r="L1517" s="1">
        <f>_xlfn.XLOOKUP(Comuni[[#This Row],[Regione]],Table_0[Regione],Table_0[Deceduti],,0)</f>
        <v>47031</v>
      </c>
    </row>
    <row r="1518" spans="1:12" x14ac:dyDescent="0.25">
      <c r="A1518" s="1" t="s">
        <v>1534</v>
      </c>
      <c r="B1518" s="1" t="s">
        <v>1271</v>
      </c>
      <c r="C1518" s="1" t="s">
        <v>1411</v>
      </c>
      <c r="D1518">
        <v>633</v>
      </c>
      <c r="E1518">
        <f>100*Comuni[[#This Row],[Popolazione2011]]/$D$7916</f>
        <v>1.1044779426768968E-3</v>
      </c>
      <c r="F1518">
        <f>100*Comuni[[#This Row],[Popolazione2011]]/(SUMIFS($D$2:$D$7916,$B$2:$B$7916,"Lombardia"))</f>
        <v>6.5229817631650621E-3</v>
      </c>
      <c r="G1518" t="b">
        <f>IF(Comuni[[#This Row],[Popolazione2011]]&gt;300000,"MAGGIORE")</f>
        <v>0</v>
      </c>
      <c r="H1518">
        <f>100*Comuni[[#This Row],[Popolazione2011]]/(SUMIFS($D$2:$D$7916,$B$2:$B$7916,"Piemonte"))</f>
        <v>1.4505320450714451E-2</v>
      </c>
      <c r="I1518" s="1" t="str">
        <f>_xlfn.XLOOKUP(Comuni[[#This Row],[Regione]],Ripartizione_geografica[Regione],Ripartizione_geografica[Ripartizione geografica],,0)</f>
        <v>Nord-ovest</v>
      </c>
      <c r="J1518" s="1">
        <f>_xlfn.XLOOKUP(Comuni[[#This Row],[Regione]],Table_0[Regione],Table_0[Totale contagiati],,0)</f>
        <v>4308126</v>
      </c>
      <c r="K1518" s="1">
        <f>_xlfn.XLOOKUP(Comuni[[#This Row],[Regione]],Table_0[Regione],Table_0[Guariti],,0)</f>
        <v>4242764</v>
      </c>
      <c r="L1518" s="1">
        <f>_xlfn.XLOOKUP(Comuni[[#This Row],[Regione]],Table_0[Regione],Table_0[Deceduti],,0)</f>
        <v>47031</v>
      </c>
    </row>
    <row r="1519" spans="1:12" x14ac:dyDescent="0.25">
      <c r="A1519" s="1" t="s">
        <v>1535</v>
      </c>
      <c r="B1519" s="1" t="s">
        <v>1271</v>
      </c>
      <c r="C1519" s="1" t="s">
        <v>1411</v>
      </c>
      <c r="D1519">
        <v>634</v>
      </c>
      <c r="E1519">
        <f>100*Comuni[[#This Row],[Popolazione2011]]/$D$7916</f>
        <v>1.106222773550004E-3</v>
      </c>
      <c r="F1519">
        <f>100*Comuni[[#This Row],[Popolazione2011]]/(SUMIFS($D$2:$D$7916,$B$2:$B$7916,"Lombardia"))</f>
        <v>6.5332866316692726E-3</v>
      </c>
      <c r="G1519" t="b">
        <f>IF(Comuni[[#This Row],[Popolazione2011]]&gt;300000,"MAGGIORE")</f>
        <v>0</v>
      </c>
      <c r="H1519">
        <f>100*Comuni[[#This Row],[Popolazione2011]]/(SUMIFS($D$2:$D$7916,$B$2:$B$7916,"Piemonte"))</f>
        <v>1.4528235648898833E-2</v>
      </c>
      <c r="I1519" s="1" t="str">
        <f>_xlfn.XLOOKUP(Comuni[[#This Row],[Regione]],Ripartizione_geografica[Regione],Ripartizione_geografica[Ripartizione geografica],,0)</f>
        <v>Nord-ovest</v>
      </c>
      <c r="J1519" s="1">
        <f>_xlfn.XLOOKUP(Comuni[[#This Row],[Regione]],Table_0[Regione],Table_0[Totale contagiati],,0)</f>
        <v>4308126</v>
      </c>
      <c r="K1519" s="1">
        <f>_xlfn.XLOOKUP(Comuni[[#This Row],[Regione]],Table_0[Regione],Table_0[Guariti],,0)</f>
        <v>4242764</v>
      </c>
      <c r="L1519" s="1">
        <f>_xlfn.XLOOKUP(Comuni[[#This Row],[Regione]],Table_0[Regione],Table_0[Deceduti],,0)</f>
        <v>47031</v>
      </c>
    </row>
    <row r="1520" spans="1:12" x14ac:dyDescent="0.25">
      <c r="A1520" s="1" t="s">
        <v>1536</v>
      </c>
      <c r="B1520" s="1" t="s">
        <v>1271</v>
      </c>
      <c r="C1520" s="1" t="s">
        <v>1411</v>
      </c>
      <c r="D1520">
        <v>5705</v>
      </c>
      <c r="E1520">
        <f>100*Comuni[[#This Row],[Popolazione2011]]/$D$7916</f>
        <v>9.9542601310769301E-3</v>
      </c>
      <c r="F1520">
        <f>100*Comuni[[#This Row],[Popolazione2011]]/(SUMIFS($D$2:$D$7916,$B$2:$B$7916,"Lombardia"))</f>
        <v>5.8789274816519237E-2</v>
      </c>
      <c r="G1520" t="b">
        <f>IF(Comuni[[#This Row],[Popolazione2011]]&gt;300000,"MAGGIORE")</f>
        <v>0</v>
      </c>
      <c r="H1520">
        <f>100*Comuni[[#This Row],[Popolazione2011]]/(SUMIFS($D$2:$D$7916,$B$2:$B$7916,"Piemonte"))</f>
        <v>0.1307312056419051</v>
      </c>
      <c r="I1520" s="1" t="str">
        <f>_xlfn.XLOOKUP(Comuni[[#This Row],[Regione]],Ripartizione_geografica[Regione],Ripartizione_geografica[Ripartizione geografica],,0)</f>
        <v>Nord-ovest</v>
      </c>
      <c r="J1520" s="1">
        <f>_xlfn.XLOOKUP(Comuni[[#This Row],[Regione]],Table_0[Regione],Table_0[Totale contagiati],,0)</f>
        <v>4308126</v>
      </c>
      <c r="K1520" s="1">
        <f>_xlfn.XLOOKUP(Comuni[[#This Row],[Regione]],Table_0[Regione],Table_0[Guariti],,0)</f>
        <v>4242764</v>
      </c>
      <c r="L1520" s="1">
        <f>_xlfn.XLOOKUP(Comuni[[#This Row],[Regione]],Table_0[Regione],Table_0[Deceduti],,0)</f>
        <v>47031</v>
      </c>
    </row>
    <row r="1521" spans="1:12" x14ac:dyDescent="0.25">
      <c r="A1521" s="1" t="s">
        <v>1537</v>
      </c>
      <c r="B1521" s="1" t="s">
        <v>1271</v>
      </c>
      <c r="C1521" s="1" t="s">
        <v>1411</v>
      </c>
      <c r="D1521">
        <v>1203</v>
      </c>
      <c r="E1521">
        <f>100*Comuni[[#This Row],[Popolazione2011]]/$D$7916</f>
        <v>2.0990315403480362E-3</v>
      </c>
      <c r="F1521">
        <f>100*Comuni[[#This Row],[Popolazione2011]]/(SUMIFS($D$2:$D$7916,$B$2:$B$7916,"Lombardia"))</f>
        <v>1.2396756810564881E-2</v>
      </c>
      <c r="G1521" t="b">
        <f>IF(Comuni[[#This Row],[Popolazione2011]]&gt;300000,"MAGGIORE")</f>
        <v>0</v>
      </c>
      <c r="H1521">
        <f>100*Comuni[[#This Row],[Popolazione2011]]/(SUMIFS($D$2:$D$7916,$B$2:$B$7916,"Piemonte"))</f>
        <v>2.7566983415812769E-2</v>
      </c>
      <c r="I1521" s="1" t="str">
        <f>_xlfn.XLOOKUP(Comuni[[#This Row],[Regione]],Ripartizione_geografica[Regione],Ripartizione_geografica[Ripartizione geografica],,0)</f>
        <v>Nord-ovest</v>
      </c>
      <c r="J1521" s="1">
        <f>_xlfn.XLOOKUP(Comuni[[#This Row],[Regione]],Table_0[Regione],Table_0[Totale contagiati],,0)</f>
        <v>4308126</v>
      </c>
      <c r="K1521" s="1">
        <f>_xlfn.XLOOKUP(Comuni[[#This Row],[Regione]],Table_0[Regione],Table_0[Guariti],,0)</f>
        <v>4242764</v>
      </c>
      <c r="L1521" s="1">
        <f>_xlfn.XLOOKUP(Comuni[[#This Row],[Regione]],Table_0[Regione],Table_0[Deceduti],,0)</f>
        <v>47031</v>
      </c>
    </row>
    <row r="1522" spans="1:12" x14ac:dyDescent="0.25">
      <c r="A1522" s="1" t="s">
        <v>1538</v>
      </c>
      <c r="B1522" s="1" t="s">
        <v>1271</v>
      </c>
      <c r="C1522" s="1" t="s">
        <v>1411</v>
      </c>
      <c r="D1522">
        <v>237</v>
      </c>
      <c r="E1522">
        <f>100*Comuni[[#This Row],[Popolazione2011]]/$D$7916</f>
        <v>4.135249169264211E-4</v>
      </c>
      <c r="F1522">
        <f>100*Comuni[[#This Row],[Popolazione2011]]/(SUMIFS($D$2:$D$7916,$B$2:$B$7916,"Lombardia"))</f>
        <v>2.4422538354978195E-3</v>
      </c>
      <c r="G1522" t="b">
        <f>IF(Comuni[[#This Row],[Popolazione2011]]&gt;300000,"MAGGIORE")</f>
        <v>0</v>
      </c>
      <c r="H1522">
        <f>100*Comuni[[#This Row],[Popolazione2011]]/(SUMIFS($D$2:$D$7916,$B$2:$B$7916,"Piemonte"))</f>
        <v>5.4309019696987754E-3</v>
      </c>
      <c r="I1522" s="1" t="str">
        <f>_xlfn.XLOOKUP(Comuni[[#This Row],[Regione]],Ripartizione_geografica[Regione],Ripartizione_geografica[Ripartizione geografica],,0)</f>
        <v>Nord-ovest</v>
      </c>
      <c r="J1522" s="1">
        <f>_xlfn.XLOOKUP(Comuni[[#This Row],[Regione]],Table_0[Regione],Table_0[Totale contagiati],,0)</f>
        <v>4308126</v>
      </c>
      <c r="K1522" s="1">
        <f>_xlfn.XLOOKUP(Comuni[[#This Row],[Regione]],Table_0[Regione],Table_0[Guariti],,0)</f>
        <v>4242764</v>
      </c>
      <c r="L1522" s="1">
        <f>_xlfn.XLOOKUP(Comuni[[#This Row],[Regione]],Table_0[Regione],Table_0[Deceduti],,0)</f>
        <v>47031</v>
      </c>
    </row>
    <row r="1523" spans="1:12" x14ac:dyDescent="0.25">
      <c r="A1523" s="1" t="s">
        <v>1539</v>
      </c>
      <c r="B1523" s="1" t="s">
        <v>1271</v>
      </c>
      <c r="C1523" s="1" t="s">
        <v>1411</v>
      </c>
      <c r="D1523">
        <v>8973</v>
      </c>
      <c r="E1523">
        <f>100*Comuni[[#This Row],[Popolazione2011]]/$D$7916</f>
        <v>1.565636742439146E-2</v>
      </c>
      <c r="F1523">
        <f>100*Comuni[[#This Row],[Popolazione2011]]/(SUMIFS($D$2:$D$7916,$B$2:$B$7916,"Lombardia"))</f>
        <v>9.2465585088278207E-2</v>
      </c>
      <c r="G1523" t="b">
        <f>IF(Comuni[[#This Row],[Popolazione2011]]&gt;300000,"MAGGIORE")</f>
        <v>0</v>
      </c>
      <c r="H1523">
        <f>100*Comuni[[#This Row],[Popolazione2011]]/(SUMIFS($D$2:$D$7916,$B$2:$B$7916,"Piemonte"))</f>
        <v>0.20561807330846882</v>
      </c>
      <c r="I1523" s="1" t="str">
        <f>_xlfn.XLOOKUP(Comuni[[#This Row],[Regione]],Ripartizione_geografica[Regione],Ripartizione_geografica[Ripartizione geografica],,0)</f>
        <v>Nord-ovest</v>
      </c>
      <c r="J1523" s="1">
        <f>_xlfn.XLOOKUP(Comuni[[#This Row],[Regione]],Table_0[Regione],Table_0[Totale contagiati],,0)</f>
        <v>4308126</v>
      </c>
      <c r="K1523" s="1">
        <f>_xlfn.XLOOKUP(Comuni[[#This Row],[Regione]],Table_0[Regione],Table_0[Guariti],,0)</f>
        <v>4242764</v>
      </c>
      <c r="L1523" s="1">
        <f>_xlfn.XLOOKUP(Comuni[[#This Row],[Regione]],Table_0[Regione],Table_0[Deceduti],,0)</f>
        <v>47031</v>
      </c>
    </row>
    <row r="1524" spans="1:12" x14ac:dyDescent="0.25">
      <c r="A1524" s="1" t="s">
        <v>1540</v>
      </c>
      <c r="B1524" s="1" t="s">
        <v>1271</v>
      </c>
      <c r="C1524" s="1" t="s">
        <v>1411</v>
      </c>
      <c r="D1524">
        <v>4451</v>
      </c>
      <c r="E1524">
        <f>100*Comuni[[#This Row],[Popolazione2011]]/$D$7916</f>
        <v>7.7662422162004235E-3</v>
      </c>
      <c r="F1524">
        <f>100*Comuni[[#This Row],[Popolazione2011]]/(SUMIFS($D$2:$D$7916,$B$2:$B$7916,"Lombardia"))</f>
        <v>4.5866969712239636E-2</v>
      </c>
      <c r="G1524" t="b">
        <f>IF(Comuni[[#This Row],[Popolazione2011]]&gt;300000,"MAGGIORE")</f>
        <v>0</v>
      </c>
      <c r="H1524">
        <f>100*Comuni[[#This Row],[Popolazione2011]]/(SUMIFS($D$2:$D$7916,$B$2:$B$7916,"Piemonte"))</f>
        <v>0.10199554711868881</v>
      </c>
      <c r="I1524" s="1" t="str">
        <f>_xlfn.XLOOKUP(Comuni[[#This Row],[Regione]],Ripartizione_geografica[Regione],Ripartizione_geografica[Ripartizione geografica],,0)</f>
        <v>Nord-ovest</v>
      </c>
      <c r="J1524" s="1">
        <f>_xlfn.XLOOKUP(Comuni[[#This Row],[Regione]],Table_0[Regione],Table_0[Totale contagiati],,0)</f>
        <v>4308126</v>
      </c>
      <c r="K1524" s="1">
        <f>_xlfn.XLOOKUP(Comuni[[#This Row],[Regione]],Table_0[Regione],Table_0[Guariti],,0)</f>
        <v>4242764</v>
      </c>
      <c r="L1524" s="1">
        <f>_xlfn.XLOOKUP(Comuni[[#This Row],[Regione]],Table_0[Regione],Table_0[Deceduti],,0)</f>
        <v>47031</v>
      </c>
    </row>
    <row r="1525" spans="1:12" x14ac:dyDescent="0.25">
      <c r="A1525" s="1" t="s">
        <v>1541</v>
      </c>
      <c r="B1525" s="1" t="s">
        <v>1271</v>
      </c>
      <c r="C1525" s="1" t="s">
        <v>1411</v>
      </c>
      <c r="D1525">
        <v>2656</v>
      </c>
      <c r="E1525">
        <f>100*Comuni[[#This Row],[Popolazione2011]]/$D$7916</f>
        <v>4.6342707989728881E-3</v>
      </c>
      <c r="F1525">
        <f>100*Comuni[[#This Row],[Popolazione2011]]/(SUMIFS($D$2:$D$7916,$B$2:$B$7916,"Lombardia"))</f>
        <v>2.7369730747182314E-2</v>
      </c>
      <c r="G1525" t="b">
        <f>IF(Comuni[[#This Row],[Popolazione2011]]&gt;300000,"MAGGIORE")</f>
        <v>0</v>
      </c>
      <c r="H1525">
        <f>100*Comuni[[#This Row],[Popolazione2011]]/(SUMIFS($D$2:$D$7916,$B$2:$B$7916,"Piemonte"))</f>
        <v>6.0862766377721297E-2</v>
      </c>
      <c r="I1525" s="1" t="str">
        <f>_xlfn.XLOOKUP(Comuni[[#This Row],[Regione]],Ripartizione_geografica[Regione],Ripartizione_geografica[Ripartizione geografica],,0)</f>
        <v>Nord-ovest</v>
      </c>
      <c r="J1525" s="1">
        <f>_xlfn.XLOOKUP(Comuni[[#This Row],[Regione]],Table_0[Regione],Table_0[Totale contagiati],,0)</f>
        <v>4308126</v>
      </c>
      <c r="K1525" s="1">
        <f>_xlfn.XLOOKUP(Comuni[[#This Row],[Regione]],Table_0[Regione],Table_0[Guariti],,0)</f>
        <v>4242764</v>
      </c>
      <c r="L1525" s="1">
        <f>_xlfn.XLOOKUP(Comuni[[#This Row],[Regione]],Table_0[Regione],Table_0[Deceduti],,0)</f>
        <v>47031</v>
      </c>
    </row>
    <row r="1526" spans="1:12" x14ac:dyDescent="0.25">
      <c r="A1526" s="1" t="s">
        <v>1542</v>
      </c>
      <c r="B1526" s="1" t="s">
        <v>1271</v>
      </c>
      <c r="C1526" s="1" t="s">
        <v>1411</v>
      </c>
      <c r="D1526">
        <v>2656</v>
      </c>
      <c r="E1526">
        <f>100*Comuni[[#This Row],[Popolazione2011]]/$D$7916</f>
        <v>4.6342707989728881E-3</v>
      </c>
      <c r="F1526">
        <f>100*Comuni[[#This Row],[Popolazione2011]]/(SUMIFS($D$2:$D$7916,$B$2:$B$7916,"Lombardia"))</f>
        <v>2.7369730747182314E-2</v>
      </c>
      <c r="G1526" t="b">
        <f>IF(Comuni[[#This Row],[Popolazione2011]]&gt;300000,"MAGGIORE")</f>
        <v>0</v>
      </c>
      <c r="H1526">
        <f>100*Comuni[[#This Row],[Popolazione2011]]/(SUMIFS($D$2:$D$7916,$B$2:$B$7916,"Piemonte"))</f>
        <v>6.0862766377721297E-2</v>
      </c>
      <c r="I1526" s="1" t="str">
        <f>_xlfn.XLOOKUP(Comuni[[#This Row],[Regione]],Ripartizione_geografica[Regione],Ripartizione_geografica[Ripartizione geografica],,0)</f>
        <v>Nord-ovest</v>
      </c>
      <c r="J1526" s="1">
        <f>_xlfn.XLOOKUP(Comuni[[#This Row],[Regione]],Table_0[Regione],Table_0[Totale contagiati],,0)</f>
        <v>4308126</v>
      </c>
      <c r="K1526" s="1">
        <f>_xlfn.XLOOKUP(Comuni[[#This Row],[Regione]],Table_0[Regione],Table_0[Guariti],,0)</f>
        <v>4242764</v>
      </c>
      <c r="L1526" s="1">
        <f>_xlfn.XLOOKUP(Comuni[[#This Row],[Regione]],Table_0[Regione],Table_0[Deceduti],,0)</f>
        <v>47031</v>
      </c>
    </row>
    <row r="1527" spans="1:12" x14ac:dyDescent="0.25">
      <c r="A1527" s="1" t="s">
        <v>1543</v>
      </c>
      <c r="B1527" s="1" t="s">
        <v>1271</v>
      </c>
      <c r="C1527" s="1" t="s">
        <v>1411</v>
      </c>
      <c r="D1527">
        <v>179</v>
      </c>
      <c r="E1527">
        <f>100*Comuni[[#This Row],[Popolazione2011]]/$D$7916</f>
        <v>3.1232472628619991E-4</v>
      </c>
      <c r="F1527">
        <f>100*Comuni[[#This Row],[Popolazione2011]]/(SUMIFS($D$2:$D$7916,$B$2:$B$7916,"Lombardia"))</f>
        <v>1.8445714622536274E-3</v>
      </c>
      <c r="G1527" t="b">
        <f>IF(Comuni[[#This Row],[Popolazione2011]]&gt;300000,"MAGGIORE")</f>
        <v>0</v>
      </c>
      <c r="H1527">
        <f>100*Comuni[[#This Row],[Popolazione2011]]/(SUMIFS($D$2:$D$7916,$B$2:$B$7916,"Piemonte"))</f>
        <v>4.1018204750045599E-3</v>
      </c>
      <c r="I1527" s="1" t="str">
        <f>_xlfn.XLOOKUP(Comuni[[#This Row],[Regione]],Ripartizione_geografica[Regione],Ripartizione_geografica[Ripartizione geografica],,0)</f>
        <v>Nord-ovest</v>
      </c>
      <c r="J1527" s="1">
        <f>_xlfn.XLOOKUP(Comuni[[#This Row],[Regione]],Table_0[Regione],Table_0[Totale contagiati],,0)</f>
        <v>4308126</v>
      </c>
      <c r="K1527" s="1">
        <f>_xlfn.XLOOKUP(Comuni[[#This Row],[Regione]],Table_0[Regione],Table_0[Guariti],,0)</f>
        <v>4242764</v>
      </c>
      <c r="L1527" s="1">
        <f>_xlfn.XLOOKUP(Comuni[[#This Row],[Regione]],Table_0[Regione],Table_0[Deceduti],,0)</f>
        <v>47031</v>
      </c>
    </row>
    <row r="1528" spans="1:12" x14ac:dyDescent="0.25">
      <c r="A1528" s="1" t="s">
        <v>1544</v>
      </c>
      <c r="B1528" s="1" t="s">
        <v>1271</v>
      </c>
      <c r="C1528" s="1" t="s">
        <v>1411</v>
      </c>
      <c r="D1528">
        <v>1647</v>
      </c>
      <c r="E1528">
        <f>100*Comuni[[#This Row],[Popolazione2011]]/$D$7916</f>
        <v>2.8737364480076605E-3</v>
      </c>
      <c r="F1528">
        <f>100*Comuni[[#This Row],[Popolazione2011]]/(SUMIFS($D$2:$D$7916,$B$2:$B$7916,"Lombardia"))</f>
        <v>1.6972118426434212E-2</v>
      </c>
      <c r="G1528" t="b">
        <f>IF(Comuni[[#This Row],[Popolazione2011]]&gt;300000,"MAGGIORE")</f>
        <v>0</v>
      </c>
      <c r="H1528">
        <f>100*Comuni[[#This Row],[Popolazione2011]]/(SUMIFS($D$2:$D$7916,$B$2:$B$7916,"Piemonte"))</f>
        <v>3.7741331409678829E-2</v>
      </c>
      <c r="I1528" s="1" t="str">
        <f>_xlfn.XLOOKUP(Comuni[[#This Row],[Regione]],Ripartizione_geografica[Regione],Ripartizione_geografica[Ripartizione geografica],,0)</f>
        <v>Nord-ovest</v>
      </c>
      <c r="J1528" s="1">
        <f>_xlfn.XLOOKUP(Comuni[[#This Row],[Regione]],Table_0[Regione],Table_0[Totale contagiati],,0)</f>
        <v>4308126</v>
      </c>
      <c r="K1528" s="1">
        <f>_xlfn.XLOOKUP(Comuni[[#This Row],[Regione]],Table_0[Regione],Table_0[Guariti],,0)</f>
        <v>4242764</v>
      </c>
      <c r="L1528" s="1">
        <f>_xlfn.XLOOKUP(Comuni[[#This Row],[Regione]],Table_0[Regione],Table_0[Deceduti],,0)</f>
        <v>47031</v>
      </c>
    </row>
    <row r="1529" spans="1:12" x14ac:dyDescent="0.25">
      <c r="A1529" s="1" t="s">
        <v>1545</v>
      </c>
      <c r="B1529" s="1" t="s">
        <v>1271</v>
      </c>
      <c r="C1529" s="1" t="s">
        <v>1411</v>
      </c>
      <c r="D1529">
        <v>274</v>
      </c>
      <c r="E1529">
        <f>100*Comuni[[#This Row],[Popolazione2011]]/$D$7916</f>
        <v>4.7808365923138977E-4</v>
      </c>
      <c r="F1529">
        <f>100*Comuni[[#This Row],[Popolazione2011]]/(SUMIFS($D$2:$D$7916,$B$2:$B$7916,"Lombardia"))</f>
        <v>2.8235339701535972E-3</v>
      </c>
      <c r="G1529" t="b">
        <f>IF(Comuni[[#This Row],[Popolazione2011]]&gt;300000,"MAGGIORE")</f>
        <v>0</v>
      </c>
      <c r="H1529">
        <f>100*Comuni[[#This Row],[Popolazione2011]]/(SUMIFS($D$2:$D$7916,$B$2:$B$7916,"Piemonte"))</f>
        <v>6.2787643025209467E-3</v>
      </c>
      <c r="I1529" s="1" t="str">
        <f>_xlfn.XLOOKUP(Comuni[[#This Row],[Regione]],Ripartizione_geografica[Regione],Ripartizione_geografica[Ripartizione geografica],,0)</f>
        <v>Nord-ovest</v>
      </c>
      <c r="J1529" s="1">
        <f>_xlfn.XLOOKUP(Comuni[[#This Row],[Regione]],Table_0[Regione],Table_0[Totale contagiati],,0)</f>
        <v>4308126</v>
      </c>
      <c r="K1529" s="1">
        <f>_xlfn.XLOOKUP(Comuni[[#This Row],[Regione]],Table_0[Regione],Table_0[Guariti],,0)</f>
        <v>4242764</v>
      </c>
      <c r="L1529" s="1">
        <f>_xlfn.XLOOKUP(Comuni[[#This Row],[Regione]],Table_0[Regione],Table_0[Deceduti],,0)</f>
        <v>47031</v>
      </c>
    </row>
    <row r="1530" spans="1:12" x14ac:dyDescent="0.25">
      <c r="A1530" s="1" t="s">
        <v>1546</v>
      </c>
      <c r="B1530" s="1" t="s">
        <v>1271</v>
      </c>
      <c r="C1530" s="1" t="s">
        <v>1411</v>
      </c>
      <c r="D1530">
        <v>2887</v>
      </c>
      <c r="E1530">
        <f>100*Comuni[[#This Row],[Popolazione2011]]/$D$7916</f>
        <v>5.0373267306606656E-3</v>
      </c>
      <c r="F1530">
        <f>100*Comuni[[#This Row],[Popolazione2011]]/(SUMIFS($D$2:$D$7916,$B$2:$B$7916,"Lombardia"))</f>
        <v>2.9750155371654874E-2</v>
      </c>
      <c r="G1530" t="b">
        <f>IF(Comuni[[#This Row],[Popolazione2011]]&gt;300000,"MAGGIORE")</f>
        <v>0</v>
      </c>
      <c r="H1530">
        <f>100*Comuni[[#This Row],[Popolazione2011]]/(SUMIFS($D$2:$D$7916,$B$2:$B$7916,"Piemonte"))</f>
        <v>6.6156177158313775E-2</v>
      </c>
      <c r="I1530" s="1" t="str">
        <f>_xlfn.XLOOKUP(Comuni[[#This Row],[Regione]],Ripartizione_geografica[Regione],Ripartizione_geografica[Ripartizione geografica],,0)</f>
        <v>Nord-ovest</v>
      </c>
      <c r="J1530" s="1">
        <f>_xlfn.XLOOKUP(Comuni[[#This Row],[Regione]],Table_0[Regione],Table_0[Totale contagiati],,0)</f>
        <v>4308126</v>
      </c>
      <c r="K1530" s="1">
        <f>_xlfn.XLOOKUP(Comuni[[#This Row],[Regione]],Table_0[Regione],Table_0[Guariti],,0)</f>
        <v>4242764</v>
      </c>
      <c r="L1530" s="1">
        <f>_xlfn.XLOOKUP(Comuni[[#This Row],[Regione]],Table_0[Regione],Table_0[Deceduti],,0)</f>
        <v>47031</v>
      </c>
    </row>
    <row r="1531" spans="1:12" x14ac:dyDescent="0.25">
      <c r="A1531" s="1" t="s">
        <v>1547</v>
      </c>
      <c r="B1531" s="1" t="s">
        <v>1271</v>
      </c>
      <c r="C1531" s="1" t="s">
        <v>1411</v>
      </c>
      <c r="D1531">
        <v>751</v>
      </c>
      <c r="E1531">
        <f>100*Comuni[[#This Row],[Popolazione2011]]/$D$7916</f>
        <v>1.3103679857035537E-3</v>
      </c>
      <c r="F1531">
        <f>100*Comuni[[#This Row],[Popolazione2011]]/(SUMIFS($D$2:$D$7916,$B$2:$B$7916,"Lombardia"))</f>
        <v>7.7389562466618662E-3</v>
      </c>
      <c r="G1531" t="b">
        <f>IF(Comuni[[#This Row],[Popolazione2011]]&gt;300000,"MAGGIORE")</f>
        <v>0</v>
      </c>
      <c r="H1531">
        <f>100*Comuni[[#This Row],[Popolazione2011]]/(SUMIFS($D$2:$D$7916,$B$2:$B$7916,"Piemonte"))</f>
        <v>1.7209313836471646E-2</v>
      </c>
      <c r="I1531" s="1" t="str">
        <f>_xlfn.XLOOKUP(Comuni[[#This Row],[Regione]],Ripartizione_geografica[Regione],Ripartizione_geografica[Ripartizione geografica],,0)</f>
        <v>Nord-ovest</v>
      </c>
      <c r="J1531" s="1">
        <f>_xlfn.XLOOKUP(Comuni[[#This Row],[Regione]],Table_0[Regione],Table_0[Totale contagiati],,0)</f>
        <v>4308126</v>
      </c>
      <c r="K1531" s="1">
        <f>_xlfn.XLOOKUP(Comuni[[#This Row],[Regione]],Table_0[Regione],Table_0[Guariti],,0)</f>
        <v>4242764</v>
      </c>
      <c r="L1531" s="1">
        <f>_xlfn.XLOOKUP(Comuni[[#This Row],[Regione]],Table_0[Regione],Table_0[Deceduti],,0)</f>
        <v>47031</v>
      </c>
    </row>
    <row r="1532" spans="1:12" x14ac:dyDescent="0.25">
      <c r="A1532" s="1" t="s">
        <v>1548</v>
      </c>
      <c r="B1532" s="1" t="s">
        <v>1271</v>
      </c>
      <c r="C1532" s="1" t="s">
        <v>1411</v>
      </c>
      <c r="D1532">
        <v>3982</v>
      </c>
      <c r="E1532">
        <f>100*Comuni[[#This Row],[Popolazione2011]]/$D$7916</f>
        <v>6.9479165367131177E-3</v>
      </c>
      <c r="F1532">
        <f>100*Comuni[[#This Row],[Popolazione2011]]/(SUMIFS($D$2:$D$7916,$B$2:$B$7916,"Lombardia"))</f>
        <v>4.1033986383765049E-2</v>
      </c>
      <c r="G1532" t="b">
        <f>IF(Comuni[[#This Row],[Popolazione2011]]&gt;300000,"MAGGIORE")</f>
        <v>0</v>
      </c>
      <c r="H1532">
        <f>100*Comuni[[#This Row],[Popolazione2011]]/(SUMIFS($D$2:$D$7916,$B$2:$B$7916,"Piemonte"))</f>
        <v>9.1248319170213171E-2</v>
      </c>
      <c r="I1532" s="1" t="str">
        <f>_xlfn.XLOOKUP(Comuni[[#This Row],[Regione]],Ripartizione_geografica[Regione],Ripartizione_geografica[Ripartizione geografica],,0)</f>
        <v>Nord-ovest</v>
      </c>
      <c r="J1532" s="1">
        <f>_xlfn.XLOOKUP(Comuni[[#This Row],[Regione]],Table_0[Regione],Table_0[Totale contagiati],,0)</f>
        <v>4308126</v>
      </c>
      <c r="K1532" s="1">
        <f>_xlfn.XLOOKUP(Comuni[[#This Row],[Regione]],Table_0[Regione],Table_0[Guariti],,0)</f>
        <v>4242764</v>
      </c>
      <c r="L1532" s="1">
        <f>_xlfn.XLOOKUP(Comuni[[#This Row],[Regione]],Table_0[Regione],Table_0[Deceduti],,0)</f>
        <v>47031</v>
      </c>
    </row>
    <row r="1533" spans="1:12" x14ac:dyDescent="0.25">
      <c r="A1533" s="1" t="s">
        <v>1549</v>
      </c>
      <c r="B1533" s="1" t="s">
        <v>1271</v>
      </c>
      <c r="C1533" s="1" t="s">
        <v>1411</v>
      </c>
      <c r="D1533">
        <v>7793</v>
      </c>
      <c r="E1533">
        <f>100*Comuni[[#This Row],[Popolazione2011]]/$D$7916</f>
        <v>1.3597466994124893E-2</v>
      </c>
      <c r="F1533">
        <f>100*Comuni[[#This Row],[Popolazione2011]]/(SUMIFS($D$2:$D$7916,$B$2:$B$7916,"Lombardia"))</f>
        <v>8.0305840253310154E-2</v>
      </c>
      <c r="G1533" t="b">
        <f>IF(Comuni[[#This Row],[Popolazione2011]]&gt;300000,"MAGGIORE")</f>
        <v>0</v>
      </c>
      <c r="H1533">
        <f>100*Comuni[[#This Row],[Popolazione2011]]/(SUMIFS($D$2:$D$7916,$B$2:$B$7916,"Piemonte"))</f>
        <v>0.17857813945089684</v>
      </c>
      <c r="I1533" s="1" t="str">
        <f>_xlfn.XLOOKUP(Comuni[[#This Row],[Regione]],Ripartizione_geografica[Regione],Ripartizione_geografica[Ripartizione geografica],,0)</f>
        <v>Nord-ovest</v>
      </c>
      <c r="J1533" s="1">
        <f>_xlfn.XLOOKUP(Comuni[[#This Row],[Regione]],Table_0[Regione],Table_0[Totale contagiati],,0)</f>
        <v>4308126</v>
      </c>
      <c r="K1533" s="1">
        <f>_xlfn.XLOOKUP(Comuni[[#This Row],[Regione]],Table_0[Regione],Table_0[Guariti],,0)</f>
        <v>4242764</v>
      </c>
      <c r="L1533" s="1">
        <f>_xlfn.XLOOKUP(Comuni[[#This Row],[Regione]],Table_0[Regione],Table_0[Deceduti],,0)</f>
        <v>47031</v>
      </c>
    </row>
    <row r="1534" spans="1:12" x14ac:dyDescent="0.25">
      <c r="A1534" s="1" t="s">
        <v>1550</v>
      </c>
      <c r="B1534" s="1" t="s">
        <v>1271</v>
      </c>
      <c r="C1534" s="1" t="s">
        <v>1411</v>
      </c>
      <c r="D1534">
        <v>220</v>
      </c>
      <c r="E1534">
        <f>100*Comuni[[#This Row],[Popolazione2011]]/$D$7916</f>
        <v>3.8386279208359766E-4</v>
      </c>
      <c r="F1534">
        <f>100*Comuni[[#This Row],[Popolazione2011]]/(SUMIFS($D$2:$D$7916,$B$2:$B$7916,"Lombardia"))</f>
        <v>2.2670710709262461E-3</v>
      </c>
      <c r="G1534" t="b">
        <f>IF(Comuni[[#This Row],[Popolazione2011]]&gt;300000,"MAGGIORE")</f>
        <v>0</v>
      </c>
      <c r="H1534">
        <f>100*Comuni[[#This Row],[Popolazione2011]]/(SUMIFS($D$2:$D$7916,$B$2:$B$7916,"Piemonte"))</f>
        <v>5.0413436005642635E-3</v>
      </c>
      <c r="I1534" s="1" t="str">
        <f>_xlfn.XLOOKUP(Comuni[[#This Row],[Regione]],Ripartizione_geografica[Regione],Ripartizione_geografica[Ripartizione geografica],,0)</f>
        <v>Nord-ovest</v>
      </c>
      <c r="J1534" s="1">
        <f>_xlfn.XLOOKUP(Comuni[[#This Row],[Regione]],Table_0[Regione],Table_0[Totale contagiati],,0)</f>
        <v>4308126</v>
      </c>
      <c r="K1534" s="1">
        <f>_xlfn.XLOOKUP(Comuni[[#This Row],[Regione]],Table_0[Regione],Table_0[Guariti],,0)</f>
        <v>4242764</v>
      </c>
      <c r="L1534" s="1">
        <f>_xlfn.XLOOKUP(Comuni[[#This Row],[Regione]],Table_0[Regione],Table_0[Deceduti],,0)</f>
        <v>47031</v>
      </c>
    </row>
    <row r="1535" spans="1:12" x14ac:dyDescent="0.25">
      <c r="A1535" s="1" t="s">
        <v>1551</v>
      </c>
      <c r="B1535" s="1" t="s">
        <v>1271</v>
      </c>
      <c r="C1535" s="1" t="s">
        <v>1411</v>
      </c>
      <c r="D1535">
        <v>1758</v>
      </c>
      <c r="E1535">
        <f>100*Comuni[[#This Row],[Popolazione2011]]/$D$7916</f>
        <v>3.0674126749225664E-3</v>
      </c>
      <c r="F1535">
        <f>100*Comuni[[#This Row],[Popolazione2011]]/(SUMIFS($D$2:$D$7916,$B$2:$B$7916,"Lombardia"))</f>
        <v>1.8115958830401548E-2</v>
      </c>
      <c r="G1535" t="b">
        <f>IF(Comuni[[#This Row],[Popolazione2011]]&gt;300000,"MAGGIORE")</f>
        <v>0</v>
      </c>
      <c r="H1535">
        <f>100*Comuni[[#This Row],[Popolazione2011]]/(SUMIFS($D$2:$D$7916,$B$2:$B$7916,"Piemonte"))</f>
        <v>4.0284918408145347E-2</v>
      </c>
      <c r="I1535" s="1" t="str">
        <f>_xlfn.XLOOKUP(Comuni[[#This Row],[Regione]],Ripartizione_geografica[Regione],Ripartizione_geografica[Ripartizione geografica],,0)</f>
        <v>Nord-ovest</v>
      </c>
      <c r="J1535" s="1">
        <f>_xlfn.XLOOKUP(Comuni[[#This Row],[Regione]],Table_0[Regione],Table_0[Totale contagiati],,0)</f>
        <v>4308126</v>
      </c>
      <c r="K1535" s="1">
        <f>_xlfn.XLOOKUP(Comuni[[#This Row],[Regione]],Table_0[Regione],Table_0[Guariti],,0)</f>
        <v>4242764</v>
      </c>
      <c r="L1535" s="1">
        <f>_xlfn.XLOOKUP(Comuni[[#This Row],[Regione]],Table_0[Regione],Table_0[Deceduti],,0)</f>
        <v>47031</v>
      </c>
    </row>
    <row r="1536" spans="1:12" x14ac:dyDescent="0.25">
      <c r="A1536" s="1" t="s">
        <v>1552</v>
      </c>
      <c r="B1536" s="1" t="s">
        <v>1271</v>
      </c>
      <c r="C1536" s="1" t="s">
        <v>1411</v>
      </c>
      <c r="D1536">
        <v>4209</v>
      </c>
      <c r="E1536">
        <f>100*Comuni[[#This Row],[Popolazione2011]]/$D$7916</f>
        <v>7.3439931449084655E-3</v>
      </c>
      <c r="F1536">
        <f>100*Comuni[[#This Row],[Popolazione2011]]/(SUMIFS($D$2:$D$7916,$B$2:$B$7916,"Lombardia"))</f>
        <v>4.337319153422077E-2</v>
      </c>
      <c r="G1536" t="b">
        <f>IF(Comuni[[#This Row],[Popolazione2011]]&gt;300000,"MAGGIORE")</f>
        <v>0</v>
      </c>
      <c r="H1536">
        <f>100*Comuni[[#This Row],[Popolazione2011]]/(SUMIFS($D$2:$D$7916,$B$2:$B$7916,"Piemonte"))</f>
        <v>9.6450069158068114E-2</v>
      </c>
      <c r="I1536" s="1" t="str">
        <f>_xlfn.XLOOKUP(Comuni[[#This Row],[Regione]],Ripartizione_geografica[Regione],Ripartizione_geografica[Ripartizione geografica],,0)</f>
        <v>Nord-ovest</v>
      </c>
      <c r="J1536" s="1">
        <f>_xlfn.XLOOKUP(Comuni[[#This Row],[Regione]],Table_0[Regione],Table_0[Totale contagiati],,0)</f>
        <v>4308126</v>
      </c>
      <c r="K1536" s="1">
        <f>_xlfn.XLOOKUP(Comuni[[#This Row],[Regione]],Table_0[Regione],Table_0[Guariti],,0)</f>
        <v>4242764</v>
      </c>
      <c r="L1536" s="1">
        <f>_xlfn.XLOOKUP(Comuni[[#This Row],[Regione]],Table_0[Regione],Table_0[Deceduti],,0)</f>
        <v>47031</v>
      </c>
    </row>
    <row r="1537" spans="1:12" x14ac:dyDescent="0.25">
      <c r="A1537" s="1" t="s">
        <v>1553</v>
      </c>
      <c r="B1537" s="1" t="s">
        <v>1271</v>
      </c>
      <c r="C1537" s="1" t="s">
        <v>1411</v>
      </c>
      <c r="D1537">
        <v>3796</v>
      </c>
      <c r="E1537">
        <f>100*Comuni[[#This Row],[Popolazione2011]]/$D$7916</f>
        <v>6.6233779943151664E-3</v>
      </c>
      <c r="F1537">
        <f>100*Comuni[[#This Row],[Popolazione2011]]/(SUMIFS($D$2:$D$7916,$B$2:$B$7916,"Lombardia"))</f>
        <v>3.9117280841981954E-2</v>
      </c>
      <c r="G1537" t="b">
        <f>IF(Comuni[[#This Row],[Popolazione2011]]&gt;300000,"MAGGIORE")</f>
        <v>0</v>
      </c>
      <c r="H1537">
        <f>100*Comuni[[#This Row],[Popolazione2011]]/(SUMIFS($D$2:$D$7916,$B$2:$B$7916,"Piemonte"))</f>
        <v>8.6986092307917928E-2</v>
      </c>
      <c r="I1537" s="1" t="str">
        <f>_xlfn.XLOOKUP(Comuni[[#This Row],[Regione]],Ripartizione_geografica[Regione],Ripartizione_geografica[Ripartizione geografica],,0)</f>
        <v>Nord-ovest</v>
      </c>
      <c r="J1537" s="1">
        <f>_xlfn.XLOOKUP(Comuni[[#This Row],[Regione]],Table_0[Regione],Table_0[Totale contagiati],,0)</f>
        <v>4308126</v>
      </c>
      <c r="K1537" s="1">
        <f>_xlfn.XLOOKUP(Comuni[[#This Row],[Regione]],Table_0[Regione],Table_0[Guariti],,0)</f>
        <v>4242764</v>
      </c>
      <c r="L1537" s="1">
        <f>_xlfn.XLOOKUP(Comuni[[#This Row],[Regione]],Table_0[Regione],Table_0[Deceduti],,0)</f>
        <v>47031</v>
      </c>
    </row>
    <row r="1538" spans="1:12" x14ac:dyDescent="0.25">
      <c r="A1538" s="1" t="s">
        <v>1554</v>
      </c>
      <c r="B1538" s="1" t="s">
        <v>1271</v>
      </c>
      <c r="C1538" s="1" t="s">
        <v>1411</v>
      </c>
      <c r="D1538">
        <v>5234</v>
      </c>
      <c r="E1538">
        <f>100*Comuni[[#This Row],[Popolazione2011]]/$D$7916</f>
        <v>9.1324447898434094E-3</v>
      </c>
      <c r="F1538">
        <f>100*Comuni[[#This Row],[Popolazione2011]]/(SUMIFS($D$2:$D$7916,$B$2:$B$7916,"Lombardia"))</f>
        <v>5.3935681751036232E-2</v>
      </c>
      <c r="G1538" t="b">
        <f>IF(Comuni[[#This Row],[Popolazione2011]]&gt;300000,"MAGGIORE")</f>
        <v>0</v>
      </c>
      <c r="H1538">
        <f>100*Comuni[[#This Row],[Popolazione2011]]/(SUMIFS($D$2:$D$7916,$B$2:$B$7916,"Piemonte"))</f>
        <v>0.11993814729706072</v>
      </c>
      <c r="I1538" s="1" t="str">
        <f>_xlfn.XLOOKUP(Comuni[[#This Row],[Regione]],Ripartizione_geografica[Regione],Ripartizione_geografica[Ripartizione geografica],,0)</f>
        <v>Nord-ovest</v>
      </c>
      <c r="J1538" s="1">
        <f>_xlfn.XLOOKUP(Comuni[[#This Row],[Regione]],Table_0[Regione],Table_0[Totale contagiati],,0)</f>
        <v>4308126</v>
      </c>
      <c r="K1538" s="1">
        <f>_xlfn.XLOOKUP(Comuni[[#This Row],[Regione]],Table_0[Regione],Table_0[Guariti],,0)</f>
        <v>4242764</v>
      </c>
      <c r="L1538" s="1">
        <f>_xlfn.XLOOKUP(Comuni[[#This Row],[Regione]],Table_0[Regione],Table_0[Deceduti],,0)</f>
        <v>47031</v>
      </c>
    </row>
    <row r="1539" spans="1:12" x14ac:dyDescent="0.25">
      <c r="A1539" s="1" t="s">
        <v>1555</v>
      </c>
      <c r="B1539" s="1" t="s">
        <v>1271</v>
      </c>
      <c r="C1539" s="1" t="s">
        <v>1411</v>
      </c>
      <c r="D1539">
        <v>5078</v>
      </c>
      <c r="E1539">
        <f>100*Comuni[[#This Row],[Popolazione2011]]/$D$7916</f>
        <v>8.8602511736386759E-3</v>
      </c>
      <c r="F1539">
        <f>100*Comuni[[#This Row],[Popolazione2011]]/(SUMIFS($D$2:$D$7916,$B$2:$B$7916,"Lombardia"))</f>
        <v>5.232812226437944E-2</v>
      </c>
      <c r="G1539" t="b">
        <f>IF(Comuni[[#This Row],[Popolazione2011]]&gt;300000,"MAGGIORE")</f>
        <v>0</v>
      </c>
      <c r="H1539">
        <f>100*Comuni[[#This Row],[Popolazione2011]]/(SUMIFS($D$2:$D$7916,$B$2:$B$7916,"Piemonte"))</f>
        <v>0.11636337638029697</v>
      </c>
      <c r="I1539" s="1" t="str">
        <f>_xlfn.XLOOKUP(Comuni[[#This Row],[Regione]],Ripartizione_geografica[Regione],Ripartizione_geografica[Ripartizione geografica],,0)</f>
        <v>Nord-ovest</v>
      </c>
      <c r="J1539" s="1">
        <f>_xlfn.XLOOKUP(Comuni[[#This Row],[Regione]],Table_0[Regione],Table_0[Totale contagiati],,0)</f>
        <v>4308126</v>
      </c>
      <c r="K1539" s="1">
        <f>_xlfn.XLOOKUP(Comuni[[#This Row],[Regione]],Table_0[Regione],Table_0[Guariti],,0)</f>
        <v>4242764</v>
      </c>
      <c r="L1539" s="1">
        <f>_xlfn.XLOOKUP(Comuni[[#This Row],[Regione]],Table_0[Regione],Table_0[Deceduti],,0)</f>
        <v>47031</v>
      </c>
    </row>
    <row r="1540" spans="1:12" x14ac:dyDescent="0.25">
      <c r="A1540" s="1" t="s">
        <v>1556</v>
      </c>
      <c r="B1540" s="1" t="s">
        <v>1271</v>
      </c>
      <c r="C1540" s="1" t="s">
        <v>1411</v>
      </c>
      <c r="D1540">
        <v>2835</v>
      </c>
      <c r="E1540">
        <f>100*Comuni[[#This Row],[Popolazione2011]]/$D$7916</f>
        <v>4.9465955252590878E-3</v>
      </c>
      <c r="F1540">
        <f>100*Comuni[[#This Row],[Popolazione2011]]/(SUMIFS($D$2:$D$7916,$B$2:$B$7916,"Lombardia"))</f>
        <v>2.9214302209435942E-2</v>
      </c>
      <c r="G1540" t="b">
        <f>IF(Comuni[[#This Row],[Popolazione2011]]&gt;300000,"MAGGIORE")</f>
        <v>0</v>
      </c>
      <c r="H1540">
        <f>100*Comuni[[#This Row],[Popolazione2011]]/(SUMIFS($D$2:$D$7916,$B$2:$B$7916,"Piemonte"))</f>
        <v>6.4964586852725853E-2</v>
      </c>
      <c r="I1540" s="1" t="str">
        <f>_xlfn.XLOOKUP(Comuni[[#This Row],[Regione]],Ripartizione_geografica[Regione],Ripartizione_geografica[Ripartizione geografica],,0)</f>
        <v>Nord-ovest</v>
      </c>
      <c r="J1540" s="1">
        <f>_xlfn.XLOOKUP(Comuni[[#This Row],[Regione]],Table_0[Regione],Table_0[Totale contagiati],,0)</f>
        <v>4308126</v>
      </c>
      <c r="K1540" s="1">
        <f>_xlfn.XLOOKUP(Comuni[[#This Row],[Regione]],Table_0[Regione],Table_0[Guariti],,0)</f>
        <v>4242764</v>
      </c>
      <c r="L1540" s="1">
        <f>_xlfn.XLOOKUP(Comuni[[#This Row],[Regione]],Table_0[Regione],Table_0[Deceduti],,0)</f>
        <v>47031</v>
      </c>
    </row>
    <row r="1541" spans="1:12" x14ac:dyDescent="0.25">
      <c r="A1541" s="1" t="s">
        <v>1557</v>
      </c>
      <c r="B1541" s="1" t="s">
        <v>1271</v>
      </c>
      <c r="C1541" s="1" t="s">
        <v>1411</v>
      </c>
      <c r="D1541">
        <v>3227</v>
      </c>
      <c r="E1541">
        <f>100*Comuni[[#This Row],[Popolazione2011]]/$D$7916</f>
        <v>5.6305692275171347E-3</v>
      </c>
      <c r="F1541">
        <f>100*Comuni[[#This Row],[Popolazione2011]]/(SUMIFS($D$2:$D$7916,$B$2:$B$7916,"Lombardia"))</f>
        <v>3.3253810663086344E-2</v>
      </c>
      <c r="G1541" t="b">
        <f>IF(Comuni[[#This Row],[Popolazione2011]]&gt;300000,"MAGGIORE")</f>
        <v>0</v>
      </c>
      <c r="H1541">
        <f>100*Comuni[[#This Row],[Popolazione2011]]/(SUMIFS($D$2:$D$7916,$B$2:$B$7916,"Piemonte"))</f>
        <v>7.3947344541004004E-2</v>
      </c>
      <c r="I1541" s="1" t="str">
        <f>_xlfn.XLOOKUP(Comuni[[#This Row],[Regione]],Ripartizione_geografica[Regione],Ripartizione_geografica[Ripartizione geografica],,0)</f>
        <v>Nord-ovest</v>
      </c>
      <c r="J1541" s="1">
        <f>_xlfn.XLOOKUP(Comuni[[#This Row],[Regione]],Table_0[Regione],Table_0[Totale contagiati],,0)</f>
        <v>4308126</v>
      </c>
      <c r="K1541" s="1">
        <f>_xlfn.XLOOKUP(Comuni[[#This Row],[Regione]],Table_0[Regione],Table_0[Guariti],,0)</f>
        <v>4242764</v>
      </c>
      <c r="L1541" s="1">
        <f>_xlfn.XLOOKUP(Comuni[[#This Row],[Regione]],Table_0[Regione],Table_0[Deceduti],,0)</f>
        <v>47031</v>
      </c>
    </row>
    <row r="1542" spans="1:12" x14ac:dyDescent="0.25">
      <c r="A1542" s="1" t="s">
        <v>1558</v>
      </c>
      <c r="B1542" s="1" t="s">
        <v>1271</v>
      </c>
      <c r="C1542" s="1" t="s">
        <v>1411</v>
      </c>
      <c r="D1542">
        <v>4588</v>
      </c>
      <c r="E1542">
        <f>100*Comuni[[#This Row],[Popolazione2011]]/$D$7916</f>
        <v>8.0052840458161179E-3</v>
      </c>
      <c r="F1542">
        <f>100*Comuni[[#This Row],[Popolazione2011]]/(SUMIFS($D$2:$D$7916,$B$2:$B$7916,"Lombardia"))</f>
        <v>4.7278736697316436E-2</v>
      </c>
      <c r="G1542" t="b">
        <f>IF(Comuni[[#This Row],[Popolazione2011]]&gt;300000,"MAGGIORE")</f>
        <v>0</v>
      </c>
      <c r="H1542">
        <f>100*Comuni[[#This Row],[Popolazione2011]]/(SUMIFS($D$2:$D$7916,$B$2:$B$7916,"Piemonte"))</f>
        <v>0.10513492926994929</v>
      </c>
      <c r="I1542" s="1" t="str">
        <f>_xlfn.XLOOKUP(Comuni[[#This Row],[Regione]],Ripartizione_geografica[Regione],Ripartizione_geografica[Ripartizione geografica],,0)</f>
        <v>Nord-ovest</v>
      </c>
      <c r="J1542" s="1">
        <f>_xlfn.XLOOKUP(Comuni[[#This Row],[Regione]],Table_0[Regione],Table_0[Totale contagiati],,0)</f>
        <v>4308126</v>
      </c>
      <c r="K1542" s="1">
        <f>_xlfn.XLOOKUP(Comuni[[#This Row],[Regione]],Table_0[Regione],Table_0[Guariti],,0)</f>
        <v>4242764</v>
      </c>
      <c r="L1542" s="1">
        <f>_xlfn.XLOOKUP(Comuni[[#This Row],[Regione]],Table_0[Regione],Table_0[Deceduti],,0)</f>
        <v>47031</v>
      </c>
    </row>
    <row r="1543" spans="1:12" x14ac:dyDescent="0.25">
      <c r="A1543" s="1" t="s">
        <v>1559</v>
      </c>
      <c r="B1543" s="1" t="s">
        <v>1271</v>
      </c>
      <c r="C1543" s="1" t="s">
        <v>1560</v>
      </c>
      <c r="D1543">
        <v>349</v>
      </c>
      <c r="E1543">
        <f>100*Comuni[[#This Row],[Popolazione2011]]/$D$7916</f>
        <v>6.0894597471443444E-4</v>
      </c>
      <c r="F1543">
        <f>100*Comuni[[#This Row],[Popolazione2011]]/(SUMIFS($D$2:$D$7916,$B$2:$B$7916,"Lombardia"))</f>
        <v>3.5963991079693627E-3</v>
      </c>
      <c r="G1543" t="b">
        <f>IF(Comuni[[#This Row],[Popolazione2011]]&gt;300000,"MAGGIORE")</f>
        <v>0</v>
      </c>
      <c r="H1543">
        <f>100*Comuni[[#This Row],[Popolazione2011]]/(SUMIFS($D$2:$D$7916,$B$2:$B$7916,"Piemonte"))</f>
        <v>7.9974041663496732E-3</v>
      </c>
      <c r="I1543" s="1" t="str">
        <f>_xlfn.XLOOKUP(Comuni[[#This Row],[Regione]],Ripartizione_geografica[Regione],Ripartizione_geografica[Ripartizione geografica],,0)</f>
        <v>Nord-ovest</v>
      </c>
      <c r="J1543" s="1">
        <f>_xlfn.XLOOKUP(Comuni[[#This Row],[Regione]],Table_0[Regione],Table_0[Totale contagiati],,0)</f>
        <v>4308126</v>
      </c>
      <c r="K1543" s="1">
        <f>_xlfn.XLOOKUP(Comuni[[#This Row],[Regione]],Table_0[Regione],Table_0[Guariti],,0)</f>
        <v>4242764</v>
      </c>
      <c r="L1543" s="1">
        <f>_xlfn.XLOOKUP(Comuni[[#This Row],[Regione]],Table_0[Regione],Table_0[Deceduti],,0)</f>
        <v>47031</v>
      </c>
    </row>
    <row r="1544" spans="1:12" x14ac:dyDescent="0.25">
      <c r="A1544" s="1" t="s">
        <v>1561</v>
      </c>
      <c r="B1544" s="1" t="s">
        <v>1271</v>
      </c>
      <c r="C1544" s="1" t="s">
        <v>1560</v>
      </c>
      <c r="D1544">
        <v>3146</v>
      </c>
      <c r="E1544">
        <f>100*Comuni[[#This Row],[Popolazione2011]]/$D$7916</f>
        <v>5.4892379267954461E-3</v>
      </c>
      <c r="F1544">
        <f>100*Comuni[[#This Row],[Popolazione2011]]/(SUMIFS($D$2:$D$7916,$B$2:$B$7916,"Lombardia"))</f>
        <v>3.2419116314245315E-2</v>
      </c>
      <c r="G1544" t="b">
        <f>IF(Comuni[[#This Row],[Popolazione2011]]&gt;300000,"MAGGIORE")</f>
        <v>0</v>
      </c>
      <c r="H1544">
        <f>100*Comuni[[#This Row],[Popolazione2011]]/(SUMIFS($D$2:$D$7916,$B$2:$B$7916,"Piemonte"))</f>
        <v>7.2091213488068975E-2</v>
      </c>
      <c r="I1544" s="1" t="str">
        <f>_xlfn.XLOOKUP(Comuni[[#This Row],[Regione]],Ripartizione_geografica[Regione],Ripartizione_geografica[Ripartizione geografica],,0)</f>
        <v>Nord-ovest</v>
      </c>
      <c r="J1544" s="1">
        <f>_xlfn.XLOOKUP(Comuni[[#This Row],[Regione]],Table_0[Regione],Table_0[Totale contagiati],,0)</f>
        <v>4308126</v>
      </c>
      <c r="K1544" s="1">
        <f>_xlfn.XLOOKUP(Comuni[[#This Row],[Regione]],Table_0[Regione],Table_0[Guariti],,0)</f>
        <v>4242764</v>
      </c>
      <c r="L1544" s="1">
        <f>_xlfn.XLOOKUP(Comuni[[#This Row],[Regione]],Table_0[Regione],Table_0[Deceduti],,0)</f>
        <v>47031</v>
      </c>
    </row>
    <row r="1545" spans="1:12" x14ac:dyDescent="0.25">
      <c r="A1545" s="1" t="s">
        <v>1562</v>
      </c>
      <c r="B1545" s="1" t="s">
        <v>1271</v>
      </c>
      <c r="C1545" s="1" t="s">
        <v>1560</v>
      </c>
      <c r="D1545">
        <v>552</v>
      </c>
      <c r="E1545">
        <f>100*Comuni[[#This Row],[Popolazione2011]]/$D$7916</f>
        <v>9.6314664195520862E-4</v>
      </c>
      <c r="F1545">
        <f>100*Comuni[[#This Row],[Popolazione2011]]/(SUMIFS($D$2:$D$7916,$B$2:$B$7916,"Lombardia"))</f>
        <v>5.6882874143240354E-3</v>
      </c>
      <c r="G1545" t="b">
        <f>IF(Comuni[[#This Row],[Popolazione2011]]&gt;300000,"MAGGIORE")</f>
        <v>0</v>
      </c>
      <c r="H1545">
        <f>100*Comuni[[#This Row],[Popolazione2011]]/(SUMIFS($D$2:$D$7916,$B$2:$B$7916,"Piemonte"))</f>
        <v>1.2649189397779426E-2</v>
      </c>
      <c r="I1545" s="1" t="str">
        <f>_xlfn.XLOOKUP(Comuni[[#This Row],[Regione]],Ripartizione_geografica[Regione],Ripartizione_geografica[Ripartizione geografica],,0)</f>
        <v>Nord-ovest</v>
      </c>
      <c r="J1545" s="1">
        <f>_xlfn.XLOOKUP(Comuni[[#This Row],[Regione]],Table_0[Regione],Table_0[Totale contagiati],,0)</f>
        <v>4308126</v>
      </c>
      <c r="K1545" s="1">
        <f>_xlfn.XLOOKUP(Comuni[[#This Row],[Regione]],Table_0[Regione],Table_0[Guariti],,0)</f>
        <v>4242764</v>
      </c>
      <c r="L1545" s="1">
        <f>_xlfn.XLOOKUP(Comuni[[#This Row],[Regione]],Table_0[Regione],Table_0[Deceduti],,0)</f>
        <v>47031</v>
      </c>
    </row>
    <row r="1546" spans="1:12" x14ac:dyDescent="0.25">
      <c r="A1546" s="1" t="s">
        <v>1563</v>
      </c>
      <c r="B1546" s="1" t="s">
        <v>1271</v>
      </c>
      <c r="C1546" s="1" t="s">
        <v>1560</v>
      </c>
      <c r="D1546">
        <v>1588</v>
      </c>
      <c r="E1546">
        <f>100*Comuni[[#This Row],[Popolazione2011]]/$D$7916</f>
        <v>2.7707914264943319E-3</v>
      </c>
      <c r="F1546">
        <f>100*Comuni[[#This Row],[Popolazione2011]]/(SUMIFS($D$2:$D$7916,$B$2:$B$7916,"Lombardia"))</f>
        <v>1.6364131184685812E-2</v>
      </c>
      <c r="G1546" t="b">
        <f>IF(Comuni[[#This Row],[Popolazione2011]]&gt;300000,"MAGGIORE")</f>
        <v>0</v>
      </c>
      <c r="H1546">
        <f>100*Comuni[[#This Row],[Popolazione2011]]/(SUMIFS($D$2:$D$7916,$B$2:$B$7916,"Piemonte"))</f>
        <v>3.6389334716800233E-2</v>
      </c>
      <c r="I1546" s="1" t="str">
        <f>_xlfn.XLOOKUP(Comuni[[#This Row],[Regione]],Ripartizione_geografica[Regione],Ripartizione_geografica[Ripartizione geografica],,0)</f>
        <v>Nord-ovest</v>
      </c>
      <c r="J1546" s="1">
        <f>_xlfn.XLOOKUP(Comuni[[#This Row],[Regione]],Table_0[Regione],Table_0[Totale contagiati],,0)</f>
        <v>4308126</v>
      </c>
      <c r="K1546" s="1">
        <f>_xlfn.XLOOKUP(Comuni[[#This Row],[Regione]],Table_0[Regione],Table_0[Guariti],,0)</f>
        <v>4242764</v>
      </c>
      <c r="L1546" s="1">
        <f>_xlfn.XLOOKUP(Comuni[[#This Row],[Regione]],Table_0[Regione],Table_0[Deceduti],,0)</f>
        <v>47031</v>
      </c>
    </row>
    <row r="1547" spans="1:12" x14ac:dyDescent="0.25">
      <c r="A1547" s="1" t="s">
        <v>1564</v>
      </c>
      <c r="B1547" s="1" t="s">
        <v>1271</v>
      </c>
      <c r="C1547" s="1" t="s">
        <v>1560</v>
      </c>
      <c r="D1547">
        <v>3270</v>
      </c>
      <c r="E1547">
        <f>100*Comuni[[#This Row],[Popolazione2011]]/$D$7916</f>
        <v>5.7055969550607469E-3</v>
      </c>
      <c r="F1547">
        <f>100*Comuni[[#This Row],[Popolazione2011]]/(SUMIFS($D$2:$D$7916,$B$2:$B$7916,"Lombardia"))</f>
        <v>3.3696920008767381E-2</v>
      </c>
      <c r="G1547" t="b">
        <f>IF(Comuni[[#This Row],[Popolazione2011]]&gt;300000,"MAGGIORE")</f>
        <v>0</v>
      </c>
      <c r="H1547">
        <f>100*Comuni[[#This Row],[Popolazione2011]]/(SUMIFS($D$2:$D$7916,$B$2:$B$7916,"Piemonte"))</f>
        <v>7.4932698062932471E-2</v>
      </c>
      <c r="I1547" s="1" t="str">
        <f>_xlfn.XLOOKUP(Comuni[[#This Row],[Regione]],Ripartizione_geografica[Regione],Ripartizione_geografica[Ripartizione geografica],,0)</f>
        <v>Nord-ovest</v>
      </c>
      <c r="J1547" s="1">
        <f>_xlfn.XLOOKUP(Comuni[[#This Row],[Regione]],Table_0[Regione],Table_0[Totale contagiati],,0)</f>
        <v>4308126</v>
      </c>
      <c r="K1547" s="1">
        <f>_xlfn.XLOOKUP(Comuni[[#This Row],[Regione]],Table_0[Regione],Table_0[Guariti],,0)</f>
        <v>4242764</v>
      </c>
      <c r="L1547" s="1">
        <f>_xlfn.XLOOKUP(Comuni[[#This Row],[Regione]],Table_0[Regione],Table_0[Deceduti],,0)</f>
        <v>47031</v>
      </c>
    </row>
    <row r="1548" spans="1:12" x14ac:dyDescent="0.25">
      <c r="A1548" s="1" t="s">
        <v>1565</v>
      </c>
      <c r="B1548" s="1" t="s">
        <v>1271</v>
      </c>
      <c r="C1548" s="1" t="s">
        <v>1560</v>
      </c>
      <c r="D1548">
        <v>130</v>
      </c>
      <c r="E1548">
        <f>100*Comuni[[#This Row],[Popolazione2011]]/$D$7916</f>
        <v>2.2682801350394405E-4</v>
      </c>
      <c r="F1548">
        <f>100*Comuni[[#This Row],[Popolazione2011]]/(SUMIFS($D$2:$D$7916,$B$2:$B$7916,"Lombardia"))</f>
        <v>1.3396329055473271E-3</v>
      </c>
      <c r="G1548" t="b">
        <f>IF(Comuni[[#This Row],[Popolazione2011]]&gt;300000,"MAGGIORE")</f>
        <v>0</v>
      </c>
      <c r="H1548">
        <f>100*Comuni[[#This Row],[Popolazione2011]]/(SUMIFS($D$2:$D$7916,$B$2:$B$7916,"Piemonte"))</f>
        <v>2.9789757639697924E-3</v>
      </c>
      <c r="I1548" s="1" t="str">
        <f>_xlfn.XLOOKUP(Comuni[[#This Row],[Regione]],Ripartizione_geografica[Regione],Ripartizione_geografica[Ripartizione geografica],,0)</f>
        <v>Nord-ovest</v>
      </c>
      <c r="J1548" s="1">
        <f>_xlfn.XLOOKUP(Comuni[[#This Row],[Regione]],Table_0[Regione],Table_0[Totale contagiati],,0)</f>
        <v>4308126</v>
      </c>
      <c r="K1548" s="1">
        <f>_xlfn.XLOOKUP(Comuni[[#This Row],[Regione]],Table_0[Regione],Table_0[Guariti],,0)</f>
        <v>4242764</v>
      </c>
      <c r="L1548" s="1">
        <f>_xlfn.XLOOKUP(Comuni[[#This Row],[Regione]],Table_0[Regione],Table_0[Deceduti],,0)</f>
        <v>47031</v>
      </c>
    </row>
    <row r="1549" spans="1:12" x14ac:dyDescent="0.25">
      <c r="A1549" s="1" t="s">
        <v>1566</v>
      </c>
      <c r="B1549" s="1" t="s">
        <v>1271</v>
      </c>
      <c r="C1549" s="1" t="s">
        <v>1560</v>
      </c>
      <c r="D1549">
        <v>4308</v>
      </c>
      <c r="E1549">
        <f>100*Comuni[[#This Row],[Popolazione2011]]/$D$7916</f>
        <v>7.5167314013460844E-3</v>
      </c>
      <c r="F1549">
        <f>100*Comuni[[#This Row],[Popolazione2011]]/(SUMIFS($D$2:$D$7916,$B$2:$B$7916,"Lombardia"))</f>
        <v>4.4393373516137577E-2</v>
      </c>
      <c r="G1549" t="b">
        <f>IF(Comuni[[#This Row],[Popolazione2011]]&gt;300000,"MAGGIORE")</f>
        <v>0</v>
      </c>
      <c r="H1549">
        <f>100*Comuni[[#This Row],[Popolazione2011]]/(SUMIFS($D$2:$D$7916,$B$2:$B$7916,"Piemonte"))</f>
        <v>9.8718673778322039E-2</v>
      </c>
      <c r="I1549" s="1" t="str">
        <f>_xlfn.XLOOKUP(Comuni[[#This Row],[Regione]],Ripartizione_geografica[Regione],Ripartizione_geografica[Ripartizione geografica],,0)</f>
        <v>Nord-ovest</v>
      </c>
      <c r="J1549" s="1">
        <f>_xlfn.XLOOKUP(Comuni[[#This Row],[Regione]],Table_0[Regione],Table_0[Totale contagiati],,0)</f>
        <v>4308126</v>
      </c>
      <c r="K1549" s="1">
        <f>_xlfn.XLOOKUP(Comuni[[#This Row],[Regione]],Table_0[Regione],Table_0[Guariti],,0)</f>
        <v>4242764</v>
      </c>
      <c r="L1549" s="1">
        <f>_xlfn.XLOOKUP(Comuni[[#This Row],[Regione]],Table_0[Regione],Table_0[Deceduti],,0)</f>
        <v>47031</v>
      </c>
    </row>
    <row r="1550" spans="1:12" x14ac:dyDescent="0.25">
      <c r="A1550" s="1" t="s">
        <v>1567</v>
      </c>
      <c r="B1550" s="1" t="s">
        <v>1271</v>
      </c>
      <c r="C1550" s="1" t="s">
        <v>1560</v>
      </c>
      <c r="D1550">
        <v>1273</v>
      </c>
      <c r="E1550">
        <f>100*Comuni[[#This Row],[Popolazione2011]]/$D$7916</f>
        <v>2.2211697014655443E-3</v>
      </c>
      <c r="F1550">
        <f>100*Comuni[[#This Row],[Popolazione2011]]/(SUMIFS($D$2:$D$7916,$B$2:$B$7916,"Lombardia"))</f>
        <v>1.3118097605859596E-2</v>
      </c>
      <c r="G1550" t="b">
        <f>IF(Comuni[[#This Row],[Popolazione2011]]&gt;300000,"MAGGIORE")</f>
        <v>0</v>
      </c>
      <c r="H1550">
        <f>100*Comuni[[#This Row],[Popolazione2011]]/(SUMIFS($D$2:$D$7916,$B$2:$B$7916,"Piemonte"))</f>
        <v>2.9171047288719582E-2</v>
      </c>
      <c r="I1550" s="1" t="str">
        <f>_xlfn.XLOOKUP(Comuni[[#This Row],[Regione]],Ripartizione_geografica[Regione],Ripartizione_geografica[Ripartizione geografica],,0)</f>
        <v>Nord-ovest</v>
      </c>
      <c r="J1550" s="1">
        <f>_xlfn.XLOOKUP(Comuni[[#This Row],[Regione]],Table_0[Regione],Table_0[Totale contagiati],,0)</f>
        <v>4308126</v>
      </c>
      <c r="K1550" s="1">
        <f>_xlfn.XLOOKUP(Comuni[[#This Row],[Regione]],Table_0[Regione],Table_0[Guariti],,0)</f>
        <v>4242764</v>
      </c>
      <c r="L1550" s="1">
        <f>_xlfn.XLOOKUP(Comuni[[#This Row],[Regione]],Table_0[Regione],Table_0[Deceduti],,0)</f>
        <v>47031</v>
      </c>
    </row>
    <row r="1551" spans="1:12" x14ac:dyDescent="0.25">
      <c r="A1551" s="1" t="s">
        <v>1568</v>
      </c>
      <c r="B1551" s="1" t="s">
        <v>1271</v>
      </c>
      <c r="C1551" s="1" t="s">
        <v>1560</v>
      </c>
      <c r="D1551">
        <v>4036</v>
      </c>
      <c r="E1551">
        <f>100*Comuni[[#This Row],[Popolazione2011]]/$D$7916</f>
        <v>7.0421374038609095E-3</v>
      </c>
      <c r="F1551">
        <f>100*Comuni[[#This Row],[Popolazione2011]]/(SUMIFS($D$2:$D$7916,$B$2:$B$7916,"Lombardia"))</f>
        <v>4.1590449282992402E-2</v>
      </c>
      <c r="G1551" t="b">
        <f>IF(Comuni[[#This Row],[Popolazione2011]]&gt;300000,"MAGGIORE")</f>
        <v>0</v>
      </c>
      <c r="H1551">
        <f>100*Comuni[[#This Row],[Popolazione2011]]/(SUMIFS($D$2:$D$7916,$B$2:$B$7916,"Piemonte"))</f>
        <v>9.2485739872169861E-2</v>
      </c>
      <c r="I1551" s="1" t="str">
        <f>_xlfn.XLOOKUP(Comuni[[#This Row],[Regione]],Ripartizione_geografica[Regione],Ripartizione_geografica[Ripartizione geografica],,0)</f>
        <v>Nord-ovest</v>
      </c>
      <c r="J1551" s="1">
        <f>_xlfn.XLOOKUP(Comuni[[#This Row],[Regione]],Table_0[Regione],Table_0[Totale contagiati],,0)</f>
        <v>4308126</v>
      </c>
      <c r="K1551" s="1">
        <f>_xlfn.XLOOKUP(Comuni[[#This Row],[Regione]],Table_0[Regione],Table_0[Guariti],,0)</f>
        <v>4242764</v>
      </c>
      <c r="L1551" s="1">
        <f>_xlfn.XLOOKUP(Comuni[[#This Row],[Regione]],Table_0[Regione],Table_0[Deceduti],,0)</f>
        <v>47031</v>
      </c>
    </row>
    <row r="1552" spans="1:12" x14ac:dyDescent="0.25">
      <c r="A1552" s="1" t="s">
        <v>1569</v>
      </c>
      <c r="B1552" s="1" t="s">
        <v>1271</v>
      </c>
      <c r="C1552" s="1" t="s">
        <v>1560</v>
      </c>
      <c r="D1552">
        <v>2091</v>
      </c>
      <c r="E1552">
        <f>100*Comuni[[#This Row],[Popolazione2011]]/$D$7916</f>
        <v>3.6484413556672848E-3</v>
      </c>
      <c r="F1552">
        <f>100*Comuni[[#This Row],[Popolazione2011]]/(SUMIFS($D$2:$D$7916,$B$2:$B$7916,"Lombardia"))</f>
        <v>2.1547480042303547E-2</v>
      </c>
      <c r="G1552" t="b">
        <f>IF(Comuni[[#This Row],[Popolazione2011]]&gt;300000,"MAGGIORE")</f>
        <v>0</v>
      </c>
      <c r="H1552">
        <f>100*Comuni[[#This Row],[Popolazione2011]]/(SUMIFS($D$2:$D$7916,$B$2:$B$7916,"Piemonte"))</f>
        <v>4.7915679403544888E-2</v>
      </c>
      <c r="I1552" s="1" t="str">
        <f>_xlfn.XLOOKUP(Comuni[[#This Row],[Regione]],Ripartizione_geografica[Regione],Ripartizione_geografica[Ripartizione geografica],,0)</f>
        <v>Nord-ovest</v>
      </c>
      <c r="J1552" s="1">
        <f>_xlfn.XLOOKUP(Comuni[[#This Row],[Regione]],Table_0[Regione],Table_0[Totale contagiati],,0)</f>
        <v>4308126</v>
      </c>
      <c r="K1552" s="1">
        <f>_xlfn.XLOOKUP(Comuni[[#This Row],[Regione]],Table_0[Regione],Table_0[Guariti],,0)</f>
        <v>4242764</v>
      </c>
      <c r="L1552" s="1">
        <f>_xlfn.XLOOKUP(Comuni[[#This Row],[Regione]],Table_0[Regione],Table_0[Deceduti],,0)</f>
        <v>47031</v>
      </c>
    </row>
    <row r="1553" spans="1:12" x14ac:dyDescent="0.25">
      <c r="A1553" s="1" t="s">
        <v>1570</v>
      </c>
      <c r="B1553" s="1" t="s">
        <v>1271</v>
      </c>
      <c r="C1553" s="1" t="s">
        <v>1560</v>
      </c>
      <c r="D1553">
        <v>1035</v>
      </c>
      <c r="E1553">
        <f>100*Comuni[[#This Row],[Popolazione2011]]/$D$7916</f>
        <v>1.8058999536660161E-3</v>
      </c>
      <c r="F1553">
        <f>100*Comuni[[#This Row],[Popolazione2011]]/(SUMIFS($D$2:$D$7916,$B$2:$B$7916,"Lombardia"))</f>
        <v>1.0665538901857567E-2</v>
      </c>
      <c r="G1553" t="b">
        <f>IF(Comuni[[#This Row],[Popolazione2011]]&gt;300000,"MAGGIORE")</f>
        <v>0</v>
      </c>
      <c r="H1553">
        <f>100*Comuni[[#This Row],[Popolazione2011]]/(SUMIFS($D$2:$D$7916,$B$2:$B$7916,"Piemonte"))</f>
        <v>2.3717230120836423E-2</v>
      </c>
      <c r="I1553" s="1" t="str">
        <f>_xlfn.XLOOKUP(Comuni[[#This Row],[Regione]],Ripartizione_geografica[Regione],Ripartizione_geografica[Ripartizione geografica],,0)</f>
        <v>Nord-ovest</v>
      </c>
      <c r="J1553" s="1">
        <f>_xlfn.XLOOKUP(Comuni[[#This Row],[Regione]],Table_0[Regione],Table_0[Totale contagiati],,0)</f>
        <v>4308126</v>
      </c>
      <c r="K1553" s="1">
        <f>_xlfn.XLOOKUP(Comuni[[#This Row],[Regione]],Table_0[Regione],Table_0[Guariti],,0)</f>
        <v>4242764</v>
      </c>
      <c r="L1553" s="1">
        <f>_xlfn.XLOOKUP(Comuni[[#This Row],[Regione]],Table_0[Regione],Table_0[Deceduti],,0)</f>
        <v>47031</v>
      </c>
    </row>
    <row r="1554" spans="1:12" x14ac:dyDescent="0.25">
      <c r="A1554" s="1" t="s">
        <v>1571</v>
      </c>
      <c r="B1554" s="1" t="s">
        <v>1271</v>
      </c>
      <c r="C1554" s="1" t="s">
        <v>1560</v>
      </c>
      <c r="D1554">
        <v>1037</v>
      </c>
      <c r="E1554">
        <f>100*Comuni[[#This Row],[Popolazione2011]]/$D$7916</f>
        <v>1.8093896154122307E-3</v>
      </c>
      <c r="F1554">
        <f>100*Comuni[[#This Row],[Popolazione2011]]/(SUMIFS($D$2:$D$7916,$B$2:$B$7916,"Lombardia"))</f>
        <v>1.0686148638865986E-2</v>
      </c>
      <c r="G1554" t="b">
        <f>IF(Comuni[[#This Row],[Popolazione2011]]&gt;300000,"MAGGIORE")</f>
        <v>0</v>
      </c>
      <c r="H1554">
        <f>100*Comuni[[#This Row],[Popolazione2011]]/(SUMIFS($D$2:$D$7916,$B$2:$B$7916,"Piemonte"))</f>
        <v>2.3763060517205187E-2</v>
      </c>
      <c r="I1554" s="1" t="str">
        <f>_xlfn.XLOOKUP(Comuni[[#This Row],[Regione]],Ripartizione_geografica[Regione],Ripartizione_geografica[Ripartizione geografica],,0)</f>
        <v>Nord-ovest</v>
      </c>
      <c r="J1554" s="1">
        <f>_xlfn.XLOOKUP(Comuni[[#This Row],[Regione]],Table_0[Regione],Table_0[Totale contagiati],,0)</f>
        <v>4308126</v>
      </c>
      <c r="K1554" s="1">
        <f>_xlfn.XLOOKUP(Comuni[[#This Row],[Regione]],Table_0[Regione],Table_0[Guariti],,0)</f>
        <v>4242764</v>
      </c>
      <c r="L1554" s="1">
        <f>_xlfn.XLOOKUP(Comuni[[#This Row],[Regione]],Table_0[Regione],Table_0[Deceduti],,0)</f>
        <v>47031</v>
      </c>
    </row>
    <row r="1555" spans="1:12" x14ac:dyDescent="0.25">
      <c r="A1555" s="1" t="s">
        <v>1572</v>
      </c>
      <c r="B1555" s="1" t="s">
        <v>1271</v>
      </c>
      <c r="C1555" s="1" t="s">
        <v>1560</v>
      </c>
      <c r="D1555">
        <v>1500</v>
      </c>
      <c r="E1555">
        <f>100*Comuni[[#This Row],[Popolazione2011]]/$D$7916</f>
        <v>2.617246309660893E-3</v>
      </c>
      <c r="F1555">
        <f>100*Comuni[[#This Row],[Popolazione2011]]/(SUMIFS($D$2:$D$7916,$B$2:$B$7916,"Lombardia"))</f>
        <v>1.5457302756315313E-2</v>
      </c>
      <c r="G1555" t="b">
        <f>IF(Comuni[[#This Row],[Popolazione2011]]&gt;300000,"MAGGIORE")</f>
        <v>0</v>
      </c>
      <c r="H1555">
        <f>100*Comuni[[#This Row],[Popolazione2011]]/(SUMIFS($D$2:$D$7916,$B$2:$B$7916,"Piemonte"))</f>
        <v>3.4372797276574524E-2</v>
      </c>
      <c r="I1555" s="1" t="str">
        <f>_xlfn.XLOOKUP(Comuni[[#This Row],[Regione]],Ripartizione_geografica[Regione],Ripartizione_geografica[Ripartizione geografica],,0)</f>
        <v>Nord-ovest</v>
      </c>
      <c r="J1555" s="1">
        <f>_xlfn.XLOOKUP(Comuni[[#This Row],[Regione]],Table_0[Regione],Table_0[Totale contagiati],,0)</f>
        <v>4308126</v>
      </c>
      <c r="K1555" s="1">
        <f>_xlfn.XLOOKUP(Comuni[[#This Row],[Regione]],Table_0[Regione],Table_0[Guariti],,0)</f>
        <v>4242764</v>
      </c>
      <c r="L1555" s="1">
        <f>_xlfn.XLOOKUP(Comuni[[#This Row],[Regione]],Table_0[Regione],Table_0[Deceduti],,0)</f>
        <v>47031</v>
      </c>
    </row>
    <row r="1556" spans="1:12" x14ac:dyDescent="0.25">
      <c r="A1556" s="1" t="s">
        <v>1573</v>
      </c>
      <c r="B1556" s="1" t="s">
        <v>1271</v>
      </c>
      <c r="C1556" s="1" t="s">
        <v>1560</v>
      </c>
      <c r="D1556">
        <v>643</v>
      </c>
      <c r="E1556">
        <f>100*Comuni[[#This Row],[Popolazione2011]]/$D$7916</f>
        <v>1.1219262514079694E-3</v>
      </c>
      <c r="F1556">
        <f>100*Comuni[[#This Row],[Popolazione2011]]/(SUMIFS($D$2:$D$7916,$B$2:$B$7916,"Lombardia"))</f>
        <v>6.6260304482071639E-3</v>
      </c>
      <c r="G1556" t="b">
        <f>IF(Comuni[[#This Row],[Popolazione2011]]&gt;300000,"MAGGIORE")</f>
        <v>0</v>
      </c>
      <c r="H1556">
        <f>100*Comuni[[#This Row],[Popolazione2011]]/(SUMIFS($D$2:$D$7916,$B$2:$B$7916,"Piemonte"))</f>
        <v>1.4734472432558281E-2</v>
      </c>
      <c r="I1556" s="1" t="str">
        <f>_xlfn.XLOOKUP(Comuni[[#This Row],[Regione]],Ripartizione_geografica[Regione],Ripartizione_geografica[Ripartizione geografica],,0)</f>
        <v>Nord-ovest</v>
      </c>
      <c r="J1556" s="1">
        <f>_xlfn.XLOOKUP(Comuni[[#This Row],[Regione]],Table_0[Regione],Table_0[Totale contagiati],,0)</f>
        <v>4308126</v>
      </c>
      <c r="K1556" s="1">
        <f>_xlfn.XLOOKUP(Comuni[[#This Row],[Regione]],Table_0[Regione],Table_0[Guariti],,0)</f>
        <v>4242764</v>
      </c>
      <c r="L1556" s="1">
        <f>_xlfn.XLOOKUP(Comuni[[#This Row],[Regione]],Table_0[Regione],Table_0[Deceduti],,0)</f>
        <v>47031</v>
      </c>
    </row>
    <row r="1557" spans="1:12" x14ac:dyDescent="0.25">
      <c r="A1557" s="1" t="s">
        <v>1574</v>
      </c>
      <c r="B1557" s="1" t="s">
        <v>1271</v>
      </c>
      <c r="C1557" s="1" t="s">
        <v>1560</v>
      </c>
      <c r="D1557">
        <v>1562</v>
      </c>
      <c r="E1557">
        <f>100*Comuni[[#This Row],[Popolazione2011]]/$D$7916</f>
        <v>2.7254258237935434E-3</v>
      </c>
      <c r="F1557">
        <f>100*Comuni[[#This Row],[Popolazione2011]]/(SUMIFS($D$2:$D$7916,$B$2:$B$7916,"Lombardia"))</f>
        <v>1.6096204603576345E-2</v>
      </c>
      <c r="G1557" t="b">
        <f>IF(Comuni[[#This Row],[Popolazione2011]]&gt;300000,"MAGGIORE")</f>
        <v>0</v>
      </c>
      <c r="H1557">
        <f>100*Comuni[[#This Row],[Popolazione2011]]/(SUMIFS($D$2:$D$7916,$B$2:$B$7916,"Piemonte"))</f>
        <v>3.5793539564006271E-2</v>
      </c>
      <c r="I1557" s="1" t="str">
        <f>_xlfn.XLOOKUP(Comuni[[#This Row],[Regione]],Ripartizione_geografica[Regione],Ripartizione_geografica[Ripartizione geografica],,0)</f>
        <v>Nord-ovest</v>
      </c>
      <c r="J1557" s="1">
        <f>_xlfn.XLOOKUP(Comuni[[#This Row],[Regione]],Table_0[Regione],Table_0[Totale contagiati],,0)</f>
        <v>4308126</v>
      </c>
      <c r="K1557" s="1">
        <f>_xlfn.XLOOKUP(Comuni[[#This Row],[Regione]],Table_0[Regione],Table_0[Guariti],,0)</f>
        <v>4242764</v>
      </c>
      <c r="L1557" s="1">
        <f>_xlfn.XLOOKUP(Comuni[[#This Row],[Regione]],Table_0[Regione],Table_0[Deceduti],,0)</f>
        <v>47031</v>
      </c>
    </row>
    <row r="1558" spans="1:12" x14ac:dyDescent="0.25">
      <c r="A1558" s="1" t="s">
        <v>1575</v>
      </c>
      <c r="B1558" s="1" t="s">
        <v>1271</v>
      </c>
      <c r="C1558" s="1" t="s">
        <v>1560</v>
      </c>
      <c r="D1558">
        <v>455</v>
      </c>
      <c r="E1558">
        <f>100*Comuni[[#This Row],[Popolazione2011]]/$D$7916</f>
        <v>7.9389804726380422E-4</v>
      </c>
      <c r="F1558">
        <f>100*Comuni[[#This Row],[Popolazione2011]]/(SUMIFS($D$2:$D$7916,$B$2:$B$7916,"Lombardia"))</f>
        <v>4.6887151694156451E-3</v>
      </c>
      <c r="G1558" t="b">
        <f>IF(Comuni[[#This Row],[Popolazione2011]]&gt;300000,"MAGGIORE")</f>
        <v>0</v>
      </c>
      <c r="H1558">
        <f>100*Comuni[[#This Row],[Popolazione2011]]/(SUMIFS($D$2:$D$7916,$B$2:$B$7916,"Piemonte"))</f>
        <v>1.0426415173894274E-2</v>
      </c>
      <c r="I1558" s="1" t="str">
        <f>_xlfn.XLOOKUP(Comuni[[#This Row],[Regione]],Ripartizione_geografica[Regione],Ripartizione_geografica[Ripartizione geografica],,0)</f>
        <v>Nord-ovest</v>
      </c>
      <c r="J1558" s="1">
        <f>_xlfn.XLOOKUP(Comuni[[#This Row],[Regione]],Table_0[Regione],Table_0[Totale contagiati],,0)</f>
        <v>4308126</v>
      </c>
      <c r="K1558" s="1">
        <f>_xlfn.XLOOKUP(Comuni[[#This Row],[Regione]],Table_0[Regione],Table_0[Guariti],,0)</f>
        <v>4242764</v>
      </c>
      <c r="L1558" s="1">
        <f>_xlfn.XLOOKUP(Comuni[[#This Row],[Regione]],Table_0[Regione],Table_0[Deceduti],,0)</f>
        <v>47031</v>
      </c>
    </row>
    <row r="1559" spans="1:12" x14ac:dyDescent="0.25">
      <c r="A1559" s="1" t="s">
        <v>1576</v>
      </c>
      <c r="B1559" s="1" t="s">
        <v>1271</v>
      </c>
      <c r="C1559" s="1" t="s">
        <v>1560</v>
      </c>
      <c r="D1559">
        <v>754</v>
      </c>
      <c r="E1559">
        <f>100*Comuni[[#This Row],[Popolazione2011]]/$D$7916</f>
        <v>1.3156024783228756E-3</v>
      </c>
      <c r="F1559">
        <f>100*Comuni[[#This Row],[Popolazione2011]]/(SUMIFS($D$2:$D$7916,$B$2:$B$7916,"Lombardia"))</f>
        <v>7.7698708521744975E-3</v>
      </c>
      <c r="G1559" t="b">
        <f>IF(Comuni[[#This Row],[Popolazione2011]]&gt;300000,"MAGGIORE")</f>
        <v>0</v>
      </c>
      <c r="H1559">
        <f>100*Comuni[[#This Row],[Popolazione2011]]/(SUMIFS($D$2:$D$7916,$B$2:$B$7916,"Piemonte"))</f>
        <v>1.7278059431024794E-2</v>
      </c>
      <c r="I1559" s="1" t="str">
        <f>_xlfn.XLOOKUP(Comuni[[#This Row],[Regione]],Ripartizione_geografica[Regione],Ripartizione_geografica[Ripartizione geografica],,0)</f>
        <v>Nord-ovest</v>
      </c>
      <c r="J1559" s="1">
        <f>_xlfn.XLOOKUP(Comuni[[#This Row],[Regione]],Table_0[Regione],Table_0[Totale contagiati],,0)</f>
        <v>4308126</v>
      </c>
      <c r="K1559" s="1">
        <f>_xlfn.XLOOKUP(Comuni[[#This Row],[Regione]],Table_0[Regione],Table_0[Guariti],,0)</f>
        <v>4242764</v>
      </c>
      <c r="L1559" s="1">
        <f>_xlfn.XLOOKUP(Comuni[[#This Row],[Regione]],Table_0[Regione],Table_0[Deceduti],,0)</f>
        <v>47031</v>
      </c>
    </row>
    <row r="1560" spans="1:12" x14ac:dyDescent="0.25">
      <c r="A1560" s="1" t="s">
        <v>1577</v>
      </c>
      <c r="B1560" s="1" t="s">
        <v>1271</v>
      </c>
      <c r="C1560" s="1" t="s">
        <v>1560</v>
      </c>
      <c r="D1560">
        <v>7297</v>
      </c>
      <c r="E1560">
        <f>100*Comuni[[#This Row],[Popolazione2011]]/$D$7916</f>
        <v>1.2732030881063691E-2</v>
      </c>
      <c r="F1560">
        <f>100*Comuni[[#This Row],[Popolazione2011]]/(SUMIFS($D$2:$D$7916,$B$2:$B$7916,"Lombardia"))</f>
        <v>7.5194625475221891E-2</v>
      </c>
      <c r="G1560" t="b">
        <f>IF(Comuni[[#This Row],[Popolazione2011]]&gt;300000,"MAGGIORE")</f>
        <v>0</v>
      </c>
      <c r="H1560">
        <f>100*Comuni[[#This Row],[Popolazione2011]]/(SUMIFS($D$2:$D$7916,$B$2:$B$7916,"Piemonte"))</f>
        <v>0.16721220115144289</v>
      </c>
      <c r="I1560" s="1" t="str">
        <f>_xlfn.XLOOKUP(Comuni[[#This Row],[Regione]],Ripartizione_geografica[Regione],Ripartizione_geografica[Ripartizione geografica],,0)</f>
        <v>Nord-ovest</v>
      </c>
      <c r="J1560" s="1">
        <f>_xlfn.XLOOKUP(Comuni[[#This Row],[Regione]],Table_0[Regione],Table_0[Totale contagiati],,0)</f>
        <v>4308126</v>
      </c>
      <c r="K1560" s="1">
        <f>_xlfn.XLOOKUP(Comuni[[#This Row],[Regione]],Table_0[Regione],Table_0[Guariti],,0)</f>
        <v>4242764</v>
      </c>
      <c r="L1560" s="1">
        <f>_xlfn.XLOOKUP(Comuni[[#This Row],[Regione]],Table_0[Regione],Table_0[Deceduti],,0)</f>
        <v>47031</v>
      </c>
    </row>
    <row r="1561" spans="1:12" x14ac:dyDescent="0.25">
      <c r="A1561" s="1" t="s">
        <v>1578</v>
      </c>
      <c r="B1561" s="1" t="s">
        <v>1271</v>
      </c>
      <c r="C1561" s="1" t="s">
        <v>1560</v>
      </c>
      <c r="D1561">
        <v>2591</v>
      </c>
      <c r="E1561">
        <f>100*Comuni[[#This Row],[Popolazione2011]]/$D$7916</f>
        <v>4.5208567922209158E-3</v>
      </c>
      <c r="F1561">
        <f>100*Comuni[[#This Row],[Popolazione2011]]/(SUMIFS($D$2:$D$7916,$B$2:$B$7916,"Lombardia"))</f>
        <v>2.6699914294408652E-2</v>
      </c>
      <c r="G1561" t="b">
        <f>IF(Comuni[[#This Row],[Popolazione2011]]&gt;300000,"MAGGIORE")</f>
        <v>0</v>
      </c>
      <c r="H1561">
        <f>100*Comuni[[#This Row],[Popolazione2011]]/(SUMIFS($D$2:$D$7916,$B$2:$B$7916,"Piemonte"))</f>
        <v>5.9373278495736398E-2</v>
      </c>
      <c r="I1561" s="1" t="str">
        <f>_xlfn.XLOOKUP(Comuni[[#This Row],[Regione]],Ripartizione_geografica[Regione],Ripartizione_geografica[Ripartizione geografica],,0)</f>
        <v>Nord-ovest</v>
      </c>
      <c r="J1561" s="1">
        <f>_xlfn.XLOOKUP(Comuni[[#This Row],[Regione]],Table_0[Regione],Table_0[Totale contagiati],,0)</f>
        <v>4308126</v>
      </c>
      <c r="K1561" s="1">
        <f>_xlfn.XLOOKUP(Comuni[[#This Row],[Regione]],Table_0[Regione],Table_0[Guariti],,0)</f>
        <v>4242764</v>
      </c>
      <c r="L1561" s="1">
        <f>_xlfn.XLOOKUP(Comuni[[#This Row],[Regione]],Table_0[Regione],Table_0[Deceduti],,0)</f>
        <v>47031</v>
      </c>
    </row>
    <row r="1562" spans="1:12" x14ac:dyDescent="0.25">
      <c r="A1562" s="1" t="s">
        <v>1579</v>
      </c>
      <c r="B1562" s="1" t="s">
        <v>1271</v>
      </c>
      <c r="C1562" s="1" t="s">
        <v>1560</v>
      </c>
      <c r="D1562">
        <v>2524</v>
      </c>
      <c r="E1562">
        <f>100*Comuni[[#This Row],[Popolazione2011]]/$D$7916</f>
        <v>4.4039531237227295E-3</v>
      </c>
      <c r="F1562">
        <f>100*Comuni[[#This Row],[Popolazione2011]]/(SUMIFS($D$2:$D$7916,$B$2:$B$7916,"Lombardia"))</f>
        <v>2.6009488104626565E-2</v>
      </c>
      <c r="G1562" t="b">
        <f>IF(Comuni[[#This Row],[Popolazione2011]]&gt;300000,"MAGGIORE")</f>
        <v>0</v>
      </c>
      <c r="H1562">
        <f>100*Comuni[[#This Row],[Popolazione2011]]/(SUMIFS($D$2:$D$7916,$B$2:$B$7916,"Piemonte"))</f>
        <v>5.7837960217382738E-2</v>
      </c>
      <c r="I1562" s="1" t="str">
        <f>_xlfn.XLOOKUP(Comuni[[#This Row],[Regione]],Ripartizione_geografica[Regione],Ripartizione_geografica[Ripartizione geografica],,0)</f>
        <v>Nord-ovest</v>
      </c>
      <c r="J1562" s="1">
        <f>_xlfn.XLOOKUP(Comuni[[#This Row],[Regione]],Table_0[Regione],Table_0[Totale contagiati],,0)</f>
        <v>4308126</v>
      </c>
      <c r="K1562" s="1">
        <f>_xlfn.XLOOKUP(Comuni[[#This Row],[Regione]],Table_0[Regione],Table_0[Guariti],,0)</f>
        <v>4242764</v>
      </c>
      <c r="L1562" s="1">
        <f>_xlfn.XLOOKUP(Comuni[[#This Row],[Regione]],Table_0[Regione],Table_0[Deceduti],,0)</f>
        <v>47031</v>
      </c>
    </row>
    <row r="1563" spans="1:12" x14ac:dyDescent="0.25">
      <c r="A1563" s="1" t="s">
        <v>1580</v>
      </c>
      <c r="B1563" s="1" t="s">
        <v>1271</v>
      </c>
      <c r="C1563" s="1" t="s">
        <v>1560</v>
      </c>
      <c r="D1563">
        <v>373</v>
      </c>
      <c r="E1563">
        <f>100*Comuni[[#This Row],[Popolazione2011]]/$D$7916</f>
        <v>6.5082191566900871E-4</v>
      </c>
      <c r="F1563">
        <f>100*Comuni[[#This Row],[Popolazione2011]]/(SUMIFS($D$2:$D$7916,$B$2:$B$7916,"Lombardia"))</f>
        <v>3.8437159520704079E-3</v>
      </c>
      <c r="G1563" t="b">
        <f>IF(Comuni[[#This Row],[Popolazione2011]]&gt;300000,"MAGGIORE")</f>
        <v>0</v>
      </c>
      <c r="H1563">
        <f>100*Comuni[[#This Row],[Popolazione2011]]/(SUMIFS($D$2:$D$7916,$B$2:$B$7916,"Piemonte"))</f>
        <v>8.5473689227748648E-3</v>
      </c>
      <c r="I1563" s="1" t="str">
        <f>_xlfn.XLOOKUP(Comuni[[#This Row],[Regione]],Ripartizione_geografica[Regione],Ripartizione_geografica[Ripartizione geografica],,0)</f>
        <v>Nord-ovest</v>
      </c>
      <c r="J1563" s="1">
        <f>_xlfn.XLOOKUP(Comuni[[#This Row],[Regione]],Table_0[Regione],Table_0[Totale contagiati],,0)</f>
        <v>4308126</v>
      </c>
      <c r="K1563" s="1">
        <f>_xlfn.XLOOKUP(Comuni[[#This Row],[Regione]],Table_0[Regione],Table_0[Guariti],,0)</f>
        <v>4242764</v>
      </c>
      <c r="L1563" s="1">
        <f>_xlfn.XLOOKUP(Comuni[[#This Row],[Regione]],Table_0[Regione],Table_0[Deceduti],,0)</f>
        <v>47031</v>
      </c>
    </row>
    <row r="1564" spans="1:12" x14ac:dyDescent="0.25">
      <c r="A1564" s="1" t="s">
        <v>1581</v>
      </c>
      <c r="B1564" s="1" t="s">
        <v>1271</v>
      </c>
      <c r="C1564" s="1" t="s">
        <v>1560</v>
      </c>
      <c r="D1564">
        <v>1114</v>
      </c>
      <c r="E1564">
        <f>100*Comuni[[#This Row],[Popolazione2011]]/$D$7916</f>
        <v>1.9437415926414898E-3</v>
      </c>
      <c r="F1564">
        <f>100*Comuni[[#This Row],[Popolazione2011]]/(SUMIFS($D$2:$D$7916,$B$2:$B$7916,"Lombardia"))</f>
        <v>1.1479623513690172E-2</v>
      </c>
      <c r="G1564" t="b">
        <f>IF(Comuni[[#This Row],[Popolazione2011]]&gt;300000,"MAGGIORE")</f>
        <v>0</v>
      </c>
      <c r="H1564">
        <f>100*Comuni[[#This Row],[Popolazione2011]]/(SUMIFS($D$2:$D$7916,$B$2:$B$7916,"Piemonte"))</f>
        <v>2.552753077740268E-2</v>
      </c>
      <c r="I1564" s="1" t="str">
        <f>_xlfn.XLOOKUP(Comuni[[#This Row],[Regione]],Ripartizione_geografica[Regione],Ripartizione_geografica[Ripartizione geografica],,0)</f>
        <v>Nord-ovest</v>
      </c>
      <c r="J1564" s="1">
        <f>_xlfn.XLOOKUP(Comuni[[#This Row],[Regione]],Table_0[Regione],Table_0[Totale contagiati],,0)</f>
        <v>4308126</v>
      </c>
      <c r="K1564" s="1">
        <f>_xlfn.XLOOKUP(Comuni[[#This Row],[Regione]],Table_0[Regione],Table_0[Guariti],,0)</f>
        <v>4242764</v>
      </c>
      <c r="L1564" s="1">
        <f>_xlfn.XLOOKUP(Comuni[[#This Row],[Regione]],Table_0[Regione],Table_0[Deceduti],,0)</f>
        <v>47031</v>
      </c>
    </row>
    <row r="1565" spans="1:12" x14ac:dyDescent="0.25">
      <c r="A1565" s="1" t="s">
        <v>1582</v>
      </c>
      <c r="B1565" s="1" t="s">
        <v>1271</v>
      </c>
      <c r="C1565" s="1" t="s">
        <v>1560</v>
      </c>
      <c r="D1565">
        <v>1460</v>
      </c>
      <c r="E1565">
        <f>100*Comuni[[#This Row],[Popolazione2011]]/$D$7916</f>
        <v>2.5474530747366026E-3</v>
      </c>
      <c r="F1565">
        <f>100*Comuni[[#This Row],[Popolazione2011]]/(SUMIFS($D$2:$D$7916,$B$2:$B$7916,"Lombardia"))</f>
        <v>1.5045108016146905E-2</v>
      </c>
      <c r="G1565" t="b">
        <f>IF(Comuni[[#This Row],[Popolazione2011]]&gt;300000,"MAGGIORE")</f>
        <v>0</v>
      </c>
      <c r="H1565">
        <f>100*Comuni[[#This Row],[Popolazione2011]]/(SUMIFS($D$2:$D$7916,$B$2:$B$7916,"Piemonte"))</f>
        <v>3.3456189349199209E-2</v>
      </c>
      <c r="I1565" s="1" t="str">
        <f>_xlfn.XLOOKUP(Comuni[[#This Row],[Regione]],Ripartizione_geografica[Regione],Ripartizione_geografica[Ripartizione geografica],,0)</f>
        <v>Nord-ovest</v>
      </c>
      <c r="J1565" s="1">
        <f>_xlfn.XLOOKUP(Comuni[[#This Row],[Regione]],Table_0[Regione],Table_0[Totale contagiati],,0)</f>
        <v>4308126</v>
      </c>
      <c r="K1565" s="1">
        <f>_xlfn.XLOOKUP(Comuni[[#This Row],[Regione]],Table_0[Regione],Table_0[Guariti],,0)</f>
        <v>4242764</v>
      </c>
      <c r="L1565" s="1">
        <f>_xlfn.XLOOKUP(Comuni[[#This Row],[Regione]],Table_0[Regione],Table_0[Deceduti],,0)</f>
        <v>47031</v>
      </c>
    </row>
    <row r="1566" spans="1:12" x14ac:dyDescent="0.25">
      <c r="A1566" s="1" t="s">
        <v>1583</v>
      </c>
      <c r="B1566" s="1" t="s">
        <v>1271</v>
      </c>
      <c r="C1566" s="1" t="s">
        <v>1560</v>
      </c>
      <c r="D1566">
        <v>5400</v>
      </c>
      <c r="E1566">
        <f>100*Comuni[[#This Row],[Popolazione2011]]/$D$7916</f>
        <v>9.4220867147792146E-3</v>
      </c>
      <c r="F1566">
        <f>100*Comuni[[#This Row],[Popolazione2011]]/(SUMIFS($D$2:$D$7916,$B$2:$B$7916,"Lombardia"))</f>
        <v>5.5646289922735126E-2</v>
      </c>
      <c r="G1566" t="b">
        <f>IF(Comuni[[#This Row],[Popolazione2011]]&gt;300000,"MAGGIORE")</f>
        <v>0</v>
      </c>
      <c r="H1566">
        <f>100*Comuni[[#This Row],[Popolazione2011]]/(SUMIFS($D$2:$D$7916,$B$2:$B$7916,"Piemonte"))</f>
        <v>0.1237420701956683</v>
      </c>
      <c r="I1566" s="1" t="str">
        <f>_xlfn.XLOOKUP(Comuni[[#This Row],[Regione]],Ripartizione_geografica[Regione],Ripartizione_geografica[Ripartizione geografica],,0)</f>
        <v>Nord-ovest</v>
      </c>
      <c r="J1566" s="1">
        <f>_xlfn.XLOOKUP(Comuni[[#This Row],[Regione]],Table_0[Regione],Table_0[Totale contagiati],,0)</f>
        <v>4308126</v>
      </c>
      <c r="K1566" s="1">
        <f>_xlfn.XLOOKUP(Comuni[[#This Row],[Regione]],Table_0[Regione],Table_0[Guariti],,0)</f>
        <v>4242764</v>
      </c>
      <c r="L1566" s="1">
        <f>_xlfn.XLOOKUP(Comuni[[#This Row],[Regione]],Table_0[Regione],Table_0[Deceduti],,0)</f>
        <v>47031</v>
      </c>
    </row>
    <row r="1567" spans="1:12" x14ac:dyDescent="0.25">
      <c r="A1567" s="1" t="s">
        <v>1584</v>
      </c>
      <c r="B1567" s="1" t="s">
        <v>1271</v>
      </c>
      <c r="C1567" s="1" t="s">
        <v>1560</v>
      </c>
      <c r="D1567">
        <v>424</v>
      </c>
      <c r="E1567">
        <f>100*Comuni[[#This Row],[Popolazione2011]]/$D$7916</f>
        <v>7.3980829019747911E-4</v>
      </c>
      <c r="F1567">
        <f>100*Comuni[[#This Row],[Popolazione2011]]/(SUMIFS($D$2:$D$7916,$B$2:$B$7916,"Lombardia"))</f>
        <v>4.3692642457851287E-3</v>
      </c>
      <c r="G1567" t="b">
        <f>IF(Comuni[[#This Row],[Popolazione2011]]&gt;300000,"MAGGIORE")</f>
        <v>0</v>
      </c>
      <c r="H1567">
        <f>100*Comuni[[#This Row],[Popolazione2011]]/(SUMIFS($D$2:$D$7916,$B$2:$B$7916,"Piemonte"))</f>
        <v>9.7160440301783998E-3</v>
      </c>
      <c r="I1567" s="1" t="str">
        <f>_xlfn.XLOOKUP(Comuni[[#This Row],[Regione]],Ripartizione_geografica[Regione],Ripartizione_geografica[Ripartizione geografica],,0)</f>
        <v>Nord-ovest</v>
      </c>
      <c r="J1567" s="1">
        <f>_xlfn.XLOOKUP(Comuni[[#This Row],[Regione]],Table_0[Regione],Table_0[Totale contagiati],,0)</f>
        <v>4308126</v>
      </c>
      <c r="K1567" s="1">
        <f>_xlfn.XLOOKUP(Comuni[[#This Row],[Regione]],Table_0[Regione],Table_0[Guariti],,0)</f>
        <v>4242764</v>
      </c>
      <c r="L1567" s="1">
        <f>_xlfn.XLOOKUP(Comuni[[#This Row],[Regione]],Table_0[Regione],Table_0[Deceduti],,0)</f>
        <v>47031</v>
      </c>
    </row>
    <row r="1568" spans="1:12" x14ac:dyDescent="0.25">
      <c r="A1568" s="1" t="s">
        <v>1585</v>
      </c>
      <c r="B1568" s="1" t="s">
        <v>1271</v>
      </c>
      <c r="C1568" s="1" t="s">
        <v>1560</v>
      </c>
      <c r="D1568">
        <v>3173</v>
      </c>
      <c r="E1568">
        <f>100*Comuni[[#This Row],[Popolazione2011]]/$D$7916</f>
        <v>5.536348360369342E-3</v>
      </c>
      <c r="F1568">
        <f>100*Comuni[[#This Row],[Popolazione2011]]/(SUMIFS($D$2:$D$7916,$B$2:$B$7916,"Lombardia"))</f>
        <v>3.2697347763858992E-2</v>
      </c>
      <c r="G1568" t="b">
        <f>IF(Comuni[[#This Row],[Popolazione2011]]&gt;300000,"MAGGIORE")</f>
        <v>0</v>
      </c>
      <c r="H1568">
        <f>100*Comuni[[#This Row],[Popolazione2011]]/(SUMIFS($D$2:$D$7916,$B$2:$B$7916,"Piemonte"))</f>
        <v>7.2709923839047313E-2</v>
      </c>
      <c r="I1568" s="1" t="str">
        <f>_xlfn.XLOOKUP(Comuni[[#This Row],[Regione]],Ripartizione_geografica[Regione],Ripartizione_geografica[Ripartizione geografica],,0)</f>
        <v>Nord-ovest</v>
      </c>
      <c r="J1568" s="1">
        <f>_xlfn.XLOOKUP(Comuni[[#This Row],[Regione]],Table_0[Regione],Table_0[Totale contagiati],,0)</f>
        <v>4308126</v>
      </c>
      <c r="K1568" s="1">
        <f>_xlfn.XLOOKUP(Comuni[[#This Row],[Regione]],Table_0[Regione],Table_0[Guariti],,0)</f>
        <v>4242764</v>
      </c>
      <c r="L1568" s="1">
        <f>_xlfn.XLOOKUP(Comuni[[#This Row],[Regione]],Table_0[Regione],Table_0[Deceduti],,0)</f>
        <v>47031</v>
      </c>
    </row>
    <row r="1569" spans="1:12" x14ac:dyDescent="0.25">
      <c r="A1569" s="1" t="s">
        <v>1586</v>
      </c>
      <c r="B1569" s="1" t="s">
        <v>1271</v>
      </c>
      <c r="C1569" s="1" t="s">
        <v>1560</v>
      </c>
      <c r="D1569">
        <v>3551</v>
      </c>
      <c r="E1569">
        <f>100*Comuni[[#This Row],[Popolazione2011]]/$D$7916</f>
        <v>6.1958944304038874E-3</v>
      </c>
      <c r="F1569">
        <f>100*Comuni[[#This Row],[Popolazione2011]]/(SUMIFS($D$2:$D$7916,$B$2:$B$7916,"Lombardia"))</f>
        <v>3.6592588058450448E-2</v>
      </c>
      <c r="G1569" t="b">
        <f>IF(Comuni[[#This Row],[Popolazione2011]]&gt;300000,"MAGGIORE")</f>
        <v>0</v>
      </c>
      <c r="H1569">
        <f>100*Comuni[[#This Row],[Popolazione2011]]/(SUMIFS($D$2:$D$7916,$B$2:$B$7916,"Piemonte"))</f>
        <v>8.1371868752744089E-2</v>
      </c>
      <c r="I1569" s="1" t="str">
        <f>_xlfn.XLOOKUP(Comuni[[#This Row],[Regione]],Ripartizione_geografica[Regione],Ripartizione_geografica[Ripartizione geografica],,0)</f>
        <v>Nord-ovest</v>
      </c>
      <c r="J1569" s="1">
        <f>_xlfn.XLOOKUP(Comuni[[#This Row],[Regione]],Table_0[Regione],Table_0[Totale contagiati],,0)</f>
        <v>4308126</v>
      </c>
      <c r="K1569" s="1">
        <f>_xlfn.XLOOKUP(Comuni[[#This Row],[Regione]],Table_0[Regione],Table_0[Guariti],,0)</f>
        <v>4242764</v>
      </c>
      <c r="L1569" s="1">
        <f>_xlfn.XLOOKUP(Comuni[[#This Row],[Regione]],Table_0[Regione],Table_0[Deceduti],,0)</f>
        <v>47031</v>
      </c>
    </row>
    <row r="1570" spans="1:12" x14ac:dyDescent="0.25">
      <c r="A1570" s="1" t="s">
        <v>1587</v>
      </c>
      <c r="B1570" s="1" t="s">
        <v>1271</v>
      </c>
      <c r="C1570" s="1" t="s">
        <v>1560</v>
      </c>
      <c r="D1570">
        <v>545</v>
      </c>
      <c r="E1570">
        <f>100*Comuni[[#This Row],[Popolazione2011]]/$D$7916</f>
        <v>9.5093282584345778E-4</v>
      </c>
      <c r="F1570">
        <f>100*Comuni[[#This Row],[Popolazione2011]]/(SUMIFS($D$2:$D$7916,$B$2:$B$7916,"Lombardia"))</f>
        <v>5.6161533347945641E-3</v>
      </c>
      <c r="G1570" t="b">
        <f>IF(Comuni[[#This Row],[Popolazione2011]]&gt;300000,"MAGGIORE")</f>
        <v>0</v>
      </c>
      <c r="H1570">
        <f>100*Comuni[[#This Row],[Popolazione2011]]/(SUMIFS($D$2:$D$7916,$B$2:$B$7916,"Piemonte"))</f>
        <v>1.2488783010488745E-2</v>
      </c>
      <c r="I1570" s="1" t="str">
        <f>_xlfn.XLOOKUP(Comuni[[#This Row],[Regione]],Ripartizione_geografica[Regione],Ripartizione_geografica[Ripartizione geografica],,0)</f>
        <v>Nord-ovest</v>
      </c>
      <c r="J1570" s="1">
        <f>_xlfn.XLOOKUP(Comuni[[#This Row],[Regione]],Table_0[Regione],Table_0[Totale contagiati],,0)</f>
        <v>4308126</v>
      </c>
      <c r="K1570" s="1">
        <f>_xlfn.XLOOKUP(Comuni[[#This Row],[Regione]],Table_0[Regione],Table_0[Guariti],,0)</f>
        <v>4242764</v>
      </c>
      <c r="L1570" s="1">
        <f>_xlfn.XLOOKUP(Comuni[[#This Row],[Regione]],Table_0[Regione],Table_0[Deceduti],,0)</f>
        <v>47031</v>
      </c>
    </row>
    <row r="1571" spans="1:12" x14ac:dyDescent="0.25">
      <c r="A1571" s="1" t="s">
        <v>1588</v>
      </c>
      <c r="B1571" s="1" t="s">
        <v>1271</v>
      </c>
      <c r="C1571" s="1" t="s">
        <v>1560</v>
      </c>
      <c r="D1571">
        <v>835</v>
      </c>
      <c r="E1571">
        <f>100*Comuni[[#This Row],[Popolazione2011]]/$D$7916</f>
        <v>1.4569337790445638E-3</v>
      </c>
      <c r="F1571">
        <f>100*Comuni[[#This Row],[Popolazione2011]]/(SUMIFS($D$2:$D$7916,$B$2:$B$7916,"Lombardia"))</f>
        <v>8.6045652010155235E-3</v>
      </c>
      <c r="G1571" t="b">
        <f>IF(Comuni[[#This Row],[Popolazione2011]]&gt;300000,"MAGGIORE")</f>
        <v>0</v>
      </c>
      <c r="H1571">
        <f>100*Comuni[[#This Row],[Popolazione2011]]/(SUMIFS($D$2:$D$7916,$B$2:$B$7916,"Piemonte"))</f>
        <v>1.9134190483959819E-2</v>
      </c>
      <c r="I1571" s="1" t="str">
        <f>_xlfn.XLOOKUP(Comuni[[#This Row],[Regione]],Ripartizione_geografica[Regione],Ripartizione_geografica[Ripartizione geografica],,0)</f>
        <v>Nord-ovest</v>
      </c>
      <c r="J1571" s="1">
        <f>_xlfn.XLOOKUP(Comuni[[#This Row],[Regione]],Table_0[Regione],Table_0[Totale contagiati],,0)</f>
        <v>4308126</v>
      </c>
      <c r="K1571" s="1">
        <f>_xlfn.XLOOKUP(Comuni[[#This Row],[Regione]],Table_0[Regione],Table_0[Guariti],,0)</f>
        <v>4242764</v>
      </c>
      <c r="L1571" s="1">
        <f>_xlfn.XLOOKUP(Comuni[[#This Row],[Regione]],Table_0[Regione],Table_0[Deceduti],,0)</f>
        <v>47031</v>
      </c>
    </row>
    <row r="1572" spans="1:12" x14ac:dyDescent="0.25">
      <c r="A1572" s="1" t="s">
        <v>1589</v>
      </c>
      <c r="B1572" s="1" t="s">
        <v>1271</v>
      </c>
      <c r="C1572" s="1" t="s">
        <v>1560</v>
      </c>
      <c r="D1572">
        <v>611</v>
      </c>
      <c r="E1572">
        <f>100*Comuni[[#This Row],[Popolazione2011]]/$D$7916</f>
        <v>1.0660916634685372E-3</v>
      </c>
      <c r="F1572">
        <f>100*Comuni[[#This Row],[Popolazione2011]]/(SUMIFS($D$2:$D$7916,$B$2:$B$7916,"Lombardia"))</f>
        <v>6.2962746560724378E-3</v>
      </c>
      <c r="G1572" t="b">
        <f>IF(Comuni[[#This Row],[Popolazione2011]]&gt;300000,"MAGGIORE")</f>
        <v>0</v>
      </c>
      <c r="H1572">
        <f>100*Comuni[[#This Row],[Popolazione2011]]/(SUMIFS($D$2:$D$7916,$B$2:$B$7916,"Piemonte"))</f>
        <v>1.4001186090658023E-2</v>
      </c>
      <c r="I1572" s="1" t="str">
        <f>_xlfn.XLOOKUP(Comuni[[#This Row],[Regione]],Ripartizione_geografica[Regione],Ripartizione_geografica[Ripartizione geografica],,0)</f>
        <v>Nord-ovest</v>
      </c>
      <c r="J1572" s="1">
        <f>_xlfn.XLOOKUP(Comuni[[#This Row],[Regione]],Table_0[Regione],Table_0[Totale contagiati],,0)</f>
        <v>4308126</v>
      </c>
      <c r="K1572" s="1">
        <f>_xlfn.XLOOKUP(Comuni[[#This Row],[Regione]],Table_0[Regione],Table_0[Guariti],,0)</f>
        <v>4242764</v>
      </c>
      <c r="L1572" s="1">
        <f>_xlfn.XLOOKUP(Comuni[[#This Row],[Regione]],Table_0[Regione],Table_0[Deceduti],,0)</f>
        <v>47031</v>
      </c>
    </row>
    <row r="1573" spans="1:12" x14ac:dyDescent="0.25">
      <c r="A1573" s="1" t="s">
        <v>1590</v>
      </c>
      <c r="B1573" s="1" t="s">
        <v>1271</v>
      </c>
      <c r="C1573" s="1" t="s">
        <v>1560</v>
      </c>
      <c r="D1573">
        <v>189</v>
      </c>
      <c r="E1573">
        <f>100*Comuni[[#This Row],[Popolazione2011]]/$D$7916</f>
        <v>3.297730350172725E-4</v>
      </c>
      <c r="F1573">
        <f>100*Comuni[[#This Row],[Popolazione2011]]/(SUMIFS($D$2:$D$7916,$B$2:$B$7916,"Lombardia"))</f>
        <v>1.9476201472957294E-3</v>
      </c>
      <c r="G1573" t="b">
        <f>IF(Comuni[[#This Row],[Popolazione2011]]&gt;300000,"MAGGIORE")</f>
        <v>0</v>
      </c>
      <c r="H1573">
        <f>100*Comuni[[#This Row],[Popolazione2011]]/(SUMIFS($D$2:$D$7916,$B$2:$B$7916,"Piemonte"))</f>
        <v>4.3309724568483905E-3</v>
      </c>
      <c r="I1573" s="1" t="str">
        <f>_xlfn.XLOOKUP(Comuni[[#This Row],[Regione]],Ripartizione_geografica[Regione],Ripartizione_geografica[Ripartizione geografica],,0)</f>
        <v>Nord-ovest</v>
      </c>
      <c r="J1573" s="1">
        <f>_xlfn.XLOOKUP(Comuni[[#This Row],[Regione]],Table_0[Regione],Table_0[Totale contagiati],,0)</f>
        <v>4308126</v>
      </c>
      <c r="K1573" s="1">
        <f>_xlfn.XLOOKUP(Comuni[[#This Row],[Regione]],Table_0[Regione],Table_0[Guariti],,0)</f>
        <v>4242764</v>
      </c>
      <c r="L1573" s="1">
        <f>_xlfn.XLOOKUP(Comuni[[#This Row],[Regione]],Table_0[Regione],Table_0[Deceduti],,0)</f>
        <v>47031</v>
      </c>
    </row>
    <row r="1574" spans="1:12" x14ac:dyDescent="0.25">
      <c r="A1574" s="1" t="s">
        <v>1591</v>
      </c>
      <c r="B1574" s="1" t="s">
        <v>1271</v>
      </c>
      <c r="C1574" s="1" t="s">
        <v>1560</v>
      </c>
      <c r="D1574">
        <v>1903</v>
      </c>
      <c r="E1574">
        <f>100*Comuni[[#This Row],[Popolazione2011]]/$D$7916</f>
        <v>3.3204131515231195E-3</v>
      </c>
      <c r="F1574">
        <f>100*Comuni[[#This Row],[Popolazione2011]]/(SUMIFS($D$2:$D$7916,$B$2:$B$7916,"Lombardia"))</f>
        <v>1.9610164763512027E-2</v>
      </c>
      <c r="G1574" t="b">
        <f>IF(Comuni[[#This Row],[Popolazione2011]]&gt;300000,"MAGGIORE")</f>
        <v>0</v>
      </c>
      <c r="H1574">
        <f>100*Comuni[[#This Row],[Popolazione2011]]/(SUMIFS($D$2:$D$7916,$B$2:$B$7916,"Piemonte"))</f>
        <v>4.3607622144880884E-2</v>
      </c>
      <c r="I1574" s="1" t="str">
        <f>_xlfn.XLOOKUP(Comuni[[#This Row],[Regione]],Ripartizione_geografica[Regione],Ripartizione_geografica[Ripartizione geografica],,0)</f>
        <v>Nord-ovest</v>
      </c>
      <c r="J1574" s="1">
        <f>_xlfn.XLOOKUP(Comuni[[#This Row],[Regione]],Table_0[Regione],Table_0[Totale contagiati],,0)</f>
        <v>4308126</v>
      </c>
      <c r="K1574" s="1">
        <f>_xlfn.XLOOKUP(Comuni[[#This Row],[Regione]],Table_0[Regione],Table_0[Guariti],,0)</f>
        <v>4242764</v>
      </c>
      <c r="L1574" s="1">
        <f>_xlfn.XLOOKUP(Comuni[[#This Row],[Regione]],Table_0[Regione],Table_0[Deceduti],,0)</f>
        <v>47031</v>
      </c>
    </row>
    <row r="1575" spans="1:12" x14ac:dyDescent="0.25">
      <c r="A1575" s="1" t="s">
        <v>1592</v>
      </c>
      <c r="B1575" s="1" t="s">
        <v>1271</v>
      </c>
      <c r="C1575" s="1" t="s">
        <v>1560</v>
      </c>
      <c r="D1575">
        <v>4619</v>
      </c>
      <c r="E1575">
        <f>100*Comuni[[#This Row],[Popolazione2011]]/$D$7916</f>
        <v>8.0593738028824427E-3</v>
      </c>
      <c r="F1575">
        <f>100*Comuni[[#This Row],[Popolazione2011]]/(SUMIFS($D$2:$D$7916,$B$2:$B$7916,"Lombardia"))</f>
        <v>4.7598187620946954E-2</v>
      </c>
      <c r="G1575" t="b">
        <f>IF(Comuni[[#This Row],[Popolazione2011]]&gt;300000,"MAGGIORE")</f>
        <v>0</v>
      </c>
      <c r="H1575">
        <f>100*Comuni[[#This Row],[Popolazione2011]]/(SUMIFS($D$2:$D$7916,$B$2:$B$7916,"Piemonte"))</f>
        <v>0.10584530041366516</v>
      </c>
      <c r="I1575" s="1" t="str">
        <f>_xlfn.XLOOKUP(Comuni[[#This Row],[Regione]],Ripartizione_geografica[Regione],Ripartizione_geografica[Ripartizione geografica],,0)</f>
        <v>Nord-ovest</v>
      </c>
      <c r="J1575" s="1">
        <f>_xlfn.XLOOKUP(Comuni[[#This Row],[Regione]],Table_0[Regione],Table_0[Totale contagiati],,0)</f>
        <v>4308126</v>
      </c>
      <c r="K1575" s="1">
        <f>_xlfn.XLOOKUP(Comuni[[#This Row],[Regione]],Table_0[Regione],Table_0[Guariti],,0)</f>
        <v>4242764</v>
      </c>
      <c r="L1575" s="1">
        <f>_xlfn.XLOOKUP(Comuni[[#This Row],[Regione]],Table_0[Regione],Table_0[Deceduti],,0)</f>
        <v>47031</v>
      </c>
    </row>
    <row r="1576" spans="1:12" x14ac:dyDescent="0.25">
      <c r="A1576" s="1" t="s">
        <v>1593</v>
      </c>
      <c r="B1576" s="1" t="s">
        <v>1271</v>
      </c>
      <c r="C1576" s="1" t="s">
        <v>1560</v>
      </c>
      <c r="D1576">
        <v>1615</v>
      </c>
      <c r="E1576">
        <f>100*Comuni[[#This Row],[Popolazione2011]]/$D$7916</f>
        <v>2.8179018600682283E-3</v>
      </c>
      <c r="F1576">
        <f>100*Comuni[[#This Row],[Popolazione2011]]/(SUMIFS($D$2:$D$7916,$B$2:$B$7916,"Lombardia"))</f>
        <v>1.6642362634299485E-2</v>
      </c>
      <c r="G1576" t="b">
        <f>IF(Comuni[[#This Row],[Popolazione2011]]&gt;300000,"MAGGIORE")</f>
        <v>0</v>
      </c>
      <c r="H1576">
        <f>100*Comuni[[#This Row],[Popolazione2011]]/(SUMIFS($D$2:$D$7916,$B$2:$B$7916,"Piemonte"))</f>
        <v>3.7008045067778571E-2</v>
      </c>
      <c r="I1576" s="1" t="str">
        <f>_xlfn.XLOOKUP(Comuni[[#This Row],[Regione]],Ripartizione_geografica[Regione],Ripartizione_geografica[Ripartizione geografica],,0)</f>
        <v>Nord-ovest</v>
      </c>
      <c r="J1576" s="1">
        <f>_xlfn.XLOOKUP(Comuni[[#This Row],[Regione]],Table_0[Regione],Table_0[Totale contagiati],,0)</f>
        <v>4308126</v>
      </c>
      <c r="K1576" s="1">
        <f>_xlfn.XLOOKUP(Comuni[[#This Row],[Regione]],Table_0[Regione],Table_0[Guariti],,0)</f>
        <v>4242764</v>
      </c>
      <c r="L1576" s="1">
        <f>_xlfn.XLOOKUP(Comuni[[#This Row],[Regione]],Table_0[Regione],Table_0[Deceduti],,0)</f>
        <v>47031</v>
      </c>
    </row>
    <row r="1577" spans="1:12" x14ac:dyDescent="0.25">
      <c r="A1577" s="1" t="s">
        <v>1594</v>
      </c>
      <c r="B1577" s="1" t="s">
        <v>1271</v>
      </c>
      <c r="C1577" s="1" t="s">
        <v>1560</v>
      </c>
      <c r="D1577">
        <v>540</v>
      </c>
      <c r="E1577">
        <f>100*Comuni[[#This Row],[Popolazione2011]]/$D$7916</f>
        <v>9.4220867147792149E-4</v>
      </c>
      <c r="F1577">
        <f>100*Comuni[[#This Row],[Popolazione2011]]/(SUMIFS($D$2:$D$7916,$B$2:$B$7916,"Lombardia"))</f>
        <v>5.5646289922735128E-3</v>
      </c>
      <c r="G1577" t="b">
        <f>IF(Comuni[[#This Row],[Popolazione2011]]&gt;300000,"MAGGIORE")</f>
        <v>0</v>
      </c>
      <c r="H1577">
        <f>100*Comuni[[#This Row],[Popolazione2011]]/(SUMIFS($D$2:$D$7916,$B$2:$B$7916,"Piemonte"))</f>
        <v>1.2374207019566829E-2</v>
      </c>
      <c r="I1577" s="1" t="str">
        <f>_xlfn.XLOOKUP(Comuni[[#This Row],[Regione]],Ripartizione_geografica[Regione],Ripartizione_geografica[Ripartizione geografica],,0)</f>
        <v>Nord-ovest</v>
      </c>
      <c r="J1577" s="1">
        <f>_xlfn.XLOOKUP(Comuni[[#This Row],[Regione]],Table_0[Regione],Table_0[Totale contagiati],,0)</f>
        <v>4308126</v>
      </c>
      <c r="K1577" s="1">
        <f>_xlfn.XLOOKUP(Comuni[[#This Row],[Regione]],Table_0[Regione],Table_0[Guariti],,0)</f>
        <v>4242764</v>
      </c>
      <c r="L1577" s="1">
        <f>_xlfn.XLOOKUP(Comuni[[#This Row],[Regione]],Table_0[Regione],Table_0[Deceduti],,0)</f>
        <v>47031</v>
      </c>
    </row>
    <row r="1578" spans="1:12" x14ac:dyDescent="0.25">
      <c r="A1578" s="1" t="s">
        <v>1595</v>
      </c>
      <c r="B1578" s="1" t="s">
        <v>1271</v>
      </c>
      <c r="C1578" s="1" t="s">
        <v>1560</v>
      </c>
      <c r="D1578">
        <v>1372</v>
      </c>
      <c r="E1578">
        <f>100*Comuni[[#This Row],[Popolazione2011]]/$D$7916</f>
        <v>2.3939079579031633E-3</v>
      </c>
      <c r="F1578">
        <f>100*Comuni[[#This Row],[Popolazione2011]]/(SUMIFS($D$2:$D$7916,$B$2:$B$7916,"Lombardia"))</f>
        <v>1.4138279587776406E-2</v>
      </c>
      <c r="G1578" t="b">
        <f>IF(Comuni[[#This Row],[Popolazione2011]]&gt;300000,"MAGGIORE")</f>
        <v>0</v>
      </c>
      <c r="H1578">
        <f>100*Comuni[[#This Row],[Popolazione2011]]/(SUMIFS($D$2:$D$7916,$B$2:$B$7916,"Piemonte"))</f>
        <v>3.14396519089735E-2</v>
      </c>
      <c r="I1578" s="1" t="str">
        <f>_xlfn.XLOOKUP(Comuni[[#This Row],[Regione]],Ripartizione_geografica[Regione],Ripartizione_geografica[Ripartizione geografica],,0)</f>
        <v>Nord-ovest</v>
      </c>
      <c r="J1578" s="1">
        <f>_xlfn.XLOOKUP(Comuni[[#This Row],[Regione]],Table_0[Regione],Table_0[Totale contagiati],,0)</f>
        <v>4308126</v>
      </c>
      <c r="K1578" s="1">
        <f>_xlfn.XLOOKUP(Comuni[[#This Row],[Regione]],Table_0[Regione],Table_0[Guariti],,0)</f>
        <v>4242764</v>
      </c>
      <c r="L1578" s="1">
        <f>_xlfn.XLOOKUP(Comuni[[#This Row],[Regione]],Table_0[Regione],Table_0[Deceduti],,0)</f>
        <v>47031</v>
      </c>
    </row>
    <row r="1579" spans="1:12" x14ac:dyDescent="0.25">
      <c r="A1579" s="1" t="s">
        <v>1596</v>
      </c>
      <c r="B1579" s="1" t="s">
        <v>1271</v>
      </c>
      <c r="C1579" s="1" t="s">
        <v>1560</v>
      </c>
      <c r="D1579">
        <v>5976</v>
      </c>
      <c r="E1579">
        <f>100*Comuni[[#This Row],[Popolazione2011]]/$D$7916</f>
        <v>1.0427109297688997E-2</v>
      </c>
      <c r="F1579">
        <f>100*Comuni[[#This Row],[Popolazione2011]]/(SUMIFS($D$2:$D$7916,$B$2:$B$7916,"Lombardia"))</f>
        <v>6.158189418116021E-2</v>
      </c>
      <c r="G1579" t="b">
        <f>IF(Comuni[[#This Row],[Popolazione2011]]&gt;300000,"MAGGIORE")</f>
        <v>0</v>
      </c>
      <c r="H1579">
        <f>100*Comuni[[#This Row],[Popolazione2011]]/(SUMIFS($D$2:$D$7916,$B$2:$B$7916,"Piemonte"))</f>
        <v>0.13694122434987291</v>
      </c>
      <c r="I1579" s="1" t="str">
        <f>_xlfn.XLOOKUP(Comuni[[#This Row],[Regione]],Ripartizione_geografica[Regione],Ripartizione_geografica[Ripartizione geografica],,0)</f>
        <v>Nord-ovest</v>
      </c>
      <c r="J1579" s="1">
        <f>_xlfn.XLOOKUP(Comuni[[#This Row],[Regione]],Table_0[Regione],Table_0[Totale contagiati],,0)</f>
        <v>4308126</v>
      </c>
      <c r="K1579" s="1">
        <f>_xlfn.XLOOKUP(Comuni[[#This Row],[Regione]],Table_0[Regione],Table_0[Guariti],,0)</f>
        <v>4242764</v>
      </c>
      <c r="L1579" s="1">
        <f>_xlfn.XLOOKUP(Comuni[[#This Row],[Regione]],Table_0[Regione],Table_0[Deceduti],,0)</f>
        <v>47031</v>
      </c>
    </row>
    <row r="1580" spans="1:12" x14ac:dyDescent="0.25">
      <c r="A1580" s="1" t="s">
        <v>1597</v>
      </c>
      <c r="B1580" s="1" t="s">
        <v>1271</v>
      </c>
      <c r="C1580" s="1" t="s">
        <v>1560</v>
      </c>
      <c r="D1580">
        <v>667</v>
      </c>
      <c r="E1580">
        <f>100*Comuni[[#This Row],[Popolazione2011]]/$D$7916</f>
        <v>1.1638021923625437E-3</v>
      </c>
      <c r="F1580">
        <f>100*Comuni[[#This Row],[Popolazione2011]]/(SUMIFS($D$2:$D$7916,$B$2:$B$7916,"Lombardia"))</f>
        <v>6.873347292308209E-3</v>
      </c>
      <c r="G1580" t="b">
        <f>IF(Comuni[[#This Row],[Popolazione2011]]&gt;300000,"MAGGIORE")</f>
        <v>0</v>
      </c>
      <c r="H1580">
        <f>100*Comuni[[#This Row],[Popolazione2011]]/(SUMIFS($D$2:$D$7916,$B$2:$B$7916,"Piemonte"))</f>
        <v>1.5284437188983473E-2</v>
      </c>
      <c r="I1580" s="1" t="str">
        <f>_xlfn.XLOOKUP(Comuni[[#This Row],[Regione]],Ripartizione_geografica[Regione],Ripartizione_geografica[Ripartizione geografica],,0)</f>
        <v>Nord-ovest</v>
      </c>
      <c r="J1580" s="1">
        <f>_xlfn.XLOOKUP(Comuni[[#This Row],[Regione]],Table_0[Regione],Table_0[Totale contagiati],,0)</f>
        <v>4308126</v>
      </c>
      <c r="K1580" s="1">
        <f>_xlfn.XLOOKUP(Comuni[[#This Row],[Regione]],Table_0[Regione],Table_0[Guariti],,0)</f>
        <v>4242764</v>
      </c>
      <c r="L1580" s="1">
        <f>_xlfn.XLOOKUP(Comuni[[#This Row],[Regione]],Table_0[Regione],Table_0[Deceduti],,0)</f>
        <v>47031</v>
      </c>
    </row>
    <row r="1581" spans="1:12" x14ac:dyDescent="0.25">
      <c r="A1581" s="1" t="s">
        <v>1598</v>
      </c>
      <c r="B1581" s="1" t="s">
        <v>1271</v>
      </c>
      <c r="C1581" s="1" t="s">
        <v>1560</v>
      </c>
      <c r="D1581">
        <v>732</v>
      </c>
      <c r="E1581">
        <f>100*Comuni[[#This Row],[Popolazione2011]]/$D$7916</f>
        <v>1.2772161991145157E-3</v>
      </c>
      <c r="F1581">
        <f>100*Comuni[[#This Row],[Popolazione2011]]/(SUMIFS($D$2:$D$7916,$B$2:$B$7916,"Lombardia"))</f>
        <v>7.5431637450818724E-3</v>
      </c>
      <c r="G1581" t="b">
        <f>IF(Comuni[[#This Row],[Popolazione2011]]&gt;300000,"MAGGIORE")</f>
        <v>0</v>
      </c>
      <c r="H1581">
        <f>100*Comuni[[#This Row],[Popolazione2011]]/(SUMIFS($D$2:$D$7916,$B$2:$B$7916,"Piemonte"))</f>
        <v>1.6773925070968369E-2</v>
      </c>
      <c r="I1581" s="1" t="str">
        <f>_xlfn.XLOOKUP(Comuni[[#This Row],[Regione]],Ripartizione_geografica[Regione],Ripartizione_geografica[Ripartizione geografica],,0)</f>
        <v>Nord-ovest</v>
      </c>
      <c r="J1581" s="1">
        <f>_xlfn.XLOOKUP(Comuni[[#This Row],[Regione]],Table_0[Regione],Table_0[Totale contagiati],,0)</f>
        <v>4308126</v>
      </c>
      <c r="K1581" s="1">
        <f>_xlfn.XLOOKUP(Comuni[[#This Row],[Regione]],Table_0[Regione],Table_0[Guariti],,0)</f>
        <v>4242764</v>
      </c>
      <c r="L1581" s="1">
        <f>_xlfn.XLOOKUP(Comuni[[#This Row],[Regione]],Table_0[Regione],Table_0[Deceduti],,0)</f>
        <v>47031</v>
      </c>
    </row>
    <row r="1582" spans="1:12" x14ac:dyDescent="0.25">
      <c r="A1582" s="1" t="s">
        <v>1599</v>
      </c>
      <c r="B1582" s="1" t="s">
        <v>1271</v>
      </c>
      <c r="C1582" s="1" t="s">
        <v>1560</v>
      </c>
      <c r="D1582">
        <v>1041</v>
      </c>
      <c r="E1582">
        <f>100*Comuni[[#This Row],[Popolazione2011]]/$D$7916</f>
        <v>1.8163689389046598E-3</v>
      </c>
      <c r="F1582">
        <f>100*Comuni[[#This Row],[Popolazione2011]]/(SUMIFS($D$2:$D$7916,$B$2:$B$7916,"Lombardia"))</f>
        <v>1.0727368112882827E-2</v>
      </c>
      <c r="G1582" t="b">
        <f>IF(Comuni[[#This Row],[Popolazione2011]]&gt;300000,"MAGGIORE")</f>
        <v>0</v>
      </c>
      <c r="H1582">
        <f>100*Comuni[[#This Row],[Popolazione2011]]/(SUMIFS($D$2:$D$7916,$B$2:$B$7916,"Piemonte"))</f>
        <v>2.385472130994272E-2</v>
      </c>
      <c r="I1582" s="1" t="str">
        <f>_xlfn.XLOOKUP(Comuni[[#This Row],[Regione]],Ripartizione_geografica[Regione],Ripartizione_geografica[Ripartizione geografica],,0)</f>
        <v>Nord-ovest</v>
      </c>
      <c r="J1582" s="1">
        <f>_xlfn.XLOOKUP(Comuni[[#This Row],[Regione]],Table_0[Regione],Table_0[Totale contagiati],,0)</f>
        <v>4308126</v>
      </c>
      <c r="K1582" s="1">
        <f>_xlfn.XLOOKUP(Comuni[[#This Row],[Regione]],Table_0[Regione],Table_0[Guariti],,0)</f>
        <v>4242764</v>
      </c>
      <c r="L1582" s="1">
        <f>_xlfn.XLOOKUP(Comuni[[#This Row],[Regione]],Table_0[Regione],Table_0[Deceduti],,0)</f>
        <v>47031</v>
      </c>
    </row>
    <row r="1583" spans="1:12" x14ac:dyDescent="0.25">
      <c r="A1583" s="1" t="s">
        <v>1600</v>
      </c>
      <c r="B1583" s="1" t="s">
        <v>1271</v>
      </c>
      <c r="C1583" s="1" t="s">
        <v>1560</v>
      </c>
      <c r="D1583">
        <v>1001</v>
      </c>
      <c r="E1583">
        <f>100*Comuni[[#This Row],[Popolazione2011]]/$D$7916</f>
        <v>1.7465757039803692E-3</v>
      </c>
      <c r="F1583">
        <f>100*Comuni[[#This Row],[Popolazione2011]]/(SUMIFS($D$2:$D$7916,$B$2:$B$7916,"Lombardia"))</f>
        <v>1.0315173372714419E-2</v>
      </c>
      <c r="G1583" t="b">
        <f>IF(Comuni[[#This Row],[Popolazione2011]]&gt;300000,"MAGGIORE")</f>
        <v>0</v>
      </c>
      <c r="H1583">
        <f>100*Comuni[[#This Row],[Popolazione2011]]/(SUMIFS($D$2:$D$7916,$B$2:$B$7916,"Piemonte"))</f>
        <v>2.2938113382567401E-2</v>
      </c>
      <c r="I1583" s="1" t="str">
        <f>_xlfn.XLOOKUP(Comuni[[#This Row],[Regione]],Ripartizione_geografica[Regione],Ripartizione_geografica[Ripartizione geografica],,0)</f>
        <v>Nord-ovest</v>
      </c>
      <c r="J1583" s="1">
        <f>_xlfn.XLOOKUP(Comuni[[#This Row],[Regione]],Table_0[Regione],Table_0[Totale contagiati],,0)</f>
        <v>4308126</v>
      </c>
      <c r="K1583" s="1">
        <f>_xlfn.XLOOKUP(Comuni[[#This Row],[Regione]],Table_0[Regione],Table_0[Guariti],,0)</f>
        <v>4242764</v>
      </c>
      <c r="L1583" s="1">
        <f>_xlfn.XLOOKUP(Comuni[[#This Row],[Regione]],Table_0[Regione],Table_0[Deceduti],,0)</f>
        <v>47031</v>
      </c>
    </row>
    <row r="1584" spans="1:12" x14ac:dyDescent="0.25">
      <c r="A1584" s="1" t="s">
        <v>1601</v>
      </c>
      <c r="B1584" s="1" t="s">
        <v>1271</v>
      </c>
      <c r="C1584" s="1" t="s">
        <v>1560</v>
      </c>
      <c r="D1584">
        <v>1747</v>
      </c>
      <c r="E1584">
        <f>100*Comuni[[#This Row],[Popolazione2011]]/$D$7916</f>
        <v>3.0482195353183869E-3</v>
      </c>
      <c r="F1584">
        <f>100*Comuni[[#This Row],[Popolazione2011]]/(SUMIFS($D$2:$D$7916,$B$2:$B$7916,"Lombardia"))</f>
        <v>1.8002605276855235E-2</v>
      </c>
      <c r="G1584" t="b">
        <f>IF(Comuni[[#This Row],[Popolazione2011]]&gt;300000,"MAGGIORE")</f>
        <v>0</v>
      </c>
      <c r="H1584">
        <f>100*Comuni[[#This Row],[Popolazione2011]]/(SUMIFS($D$2:$D$7916,$B$2:$B$7916,"Piemonte"))</f>
        <v>4.0032851228117131E-2</v>
      </c>
      <c r="I1584" s="1" t="str">
        <f>_xlfn.XLOOKUP(Comuni[[#This Row],[Regione]],Ripartizione_geografica[Regione],Ripartizione_geografica[Ripartizione geografica],,0)</f>
        <v>Nord-ovest</v>
      </c>
      <c r="J1584" s="1">
        <f>_xlfn.XLOOKUP(Comuni[[#This Row],[Regione]],Table_0[Regione],Table_0[Totale contagiati],,0)</f>
        <v>4308126</v>
      </c>
      <c r="K1584" s="1">
        <f>_xlfn.XLOOKUP(Comuni[[#This Row],[Regione]],Table_0[Regione],Table_0[Guariti],,0)</f>
        <v>4242764</v>
      </c>
      <c r="L1584" s="1">
        <f>_xlfn.XLOOKUP(Comuni[[#This Row],[Regione]],Table_0[Regione],Table_0[Deceduti],,0)</f>
        <v>47031</v>
      </c>
    </row>
    <row r="1585" spans="1:12" x14ac:dyDescent="0.25">
      <c r="A1585" s="1" t="s">
        <v>1602</v>
      </c>
      <c r="B1585" s="1" t="s">
        <v>1271</v>
      </c>
      <c r="C1585" s="1" t="s">
        <v>1560</v>
      </c>
      <c r="D1585">
        <v>3031</v>
      </c>
      <c r="E1585">
        <f>100*Comuni[[#This Row],[Popolazione2011]]/$D$7916</f>
        <v>5.2885823763881108E-3</v>
      </c>
      <c r="F1585">
        <f>100*Comuni[[#This Row],[Popolazione2011]]/(SUMIFS($D$2:$D$7916,$B$2:$B$7916,"Lombardia"))</f>
        <v>3.1234056436261141E-2</v>
      </c>
      <c r="G1585" t="b">
        <f>IF(Comuni[[#This Row],[Popolazione2011]]&gt;300000,"MAGGIORE")</f>
        <v>0</v>
      </c>
      <c r="H1585">
        <f>100*Comuni[[#This Row],[Popolazione2011]]/(SUMIFS($D$2:$D$7916,$B$2:$B$7916,"Piemonte"))</f>
        <v>6.9455965696864921E-2</v>
      </c>
      <c r="I1585" s="1" t="str">
        <f>_xlfn.XLOOKUP(Comuni[[#This Row],[Regione]],Ripartizione_geografica[Regione],Ripartizione_geografica[Ripartizione geografica],,0)</f>
        <v>Nord-ovest</v>
      </c>
      <c r="J1585" s="1">
        <f>_xlfn.XLOOKUP(Comuni[[#This Row],[Regione]],Table_0[Regione],Table_0[Totale contagiati],,0)</f>
        <v>4308126</v>
      </c>
      <c r="K1585" s="1">
        <f>_xlfn.XLOOKUP(Comuni[[#This Row],[Regione]],Table_0[Regione],Table_0[Guariti],,0)</f>
        <v>4242764</v>
      </c>
      <c r="L1585" s="1">
        <f>_xlfn.XLOOKUP(Comuni[[#This Row],[Regione]],Table_0[Regione],Table_0[Deceduti],,0)</f>
        <v>47031</v>
      </c>
    </row>
    <row r="1586" spans="1:12" x14ac:dyDescent="0.25">
      <c r="A1586" s="1" t="s">
        <v>1603</v>
      </c>
      <c r="B1586" s="1" t="s">
        <v>1271</v>
      </c>
      <c r="C1586" s="1" t="s">
        <v>1560</v>
      </c>
      <c r="D1586">
        <v>11786</v>
      </c>
      <c r="E1586">
        <f>100*Comuni[[#This Row],[Popolazione2011]]/$D$7916</f>
        <v>2.0564576670442189E-2</v>
      </c>
      <c r="F1586">
        <f>100*Comuni[[#This Row],[Popolazione2011]]/(SUMIFS($D$2:$D$7916,$B$2:$B$7916,"Lombardia"))</f>
        <v>0.12145318019062151</v>
      </c>
      <c r="G1586" t="b">
        <f>IF(Comuni[[#This Row],[Popolazione2011]]&gt;300000,"MAGGIORE")</f>
        <v>0</v>
      </c>
      <c r="H1586">
        <f>100*Comuni[[#This Row],[Popolazione2011]]/(SUMIFS($D$2:$D$7916,$B$2:$B$7916,"Piemonte"))</f>
        <v>0.27007852580113823</v>
      </c>
      <c r="I1586" s="1" t="str">
        <f>_xlfn.XLOOKUP(Comuni[[#This Row],[Regione]],Ripartizione_geografica[Regione],Ripartizione_geografica[Ripartizione geografica],,0)</f>
        <v>Nord-ovest</v>
      </c>
      <c r="J1586" s="1">
        <f>_xlfn.XLOOKUP(Comuni[[#This Row],[Regione]],Table_0[Regione],Table_0[Totale contagiati],,0)</f>
        <v>4308126</v>
      </c>
      <c r="K1586" s="1">
        <f>_xlfn.XLOOKUP(Comuni[[#This Row],[Regione]],Table_0[Regione],Table_0[Guariti],,0)</f>
        <v>4242764</v>
      </c>
      <c r="L1586" s="1">
        <f>_xlfn.XLOOKUP(Comuni[[#This Row],[Regione]],Table_0[Regione],Table_0[Deceduti],,0)</f>
        <v>47031</v>
      </c>
    </row>
    <row r="1587" spans="1:12" x14ac:dyDescent="0.25">
      <c r="A1587" s="1" t="s">
        <v>1604</v>
      </c>
      <c r="B1587" s="1" t="s">
        <v>1271</v>
      </c>
      <c r="C1587" s="1" t="s">
        <v>1560</v>
      </c>
      <c r="D1587">
        <v>1814</v>
      </c>
      <c r="E1587">
        <f>100*Comuni[[#This Row],[Popolazione2011]]/$D$7916</f>
        <v>3.1651232038165731E-3</v>
      </c>
      <c r="F1587">
        <f>100*Comuni[[#This Row],[Popolazione2011]]/(SUMIFS($D$2:$D$7916,$B$2:$B$7916,"Lombardia"))</f>
        <v>1.8693031466637318E-2</v>
      </c>
      <c r="G1587" t="b">
        <f>IF(Comuni[[#This Row],[Popolazione2011]]&gt;300000,"MAGGIORE")</f>
        <v>0</v>
      </c>
      <c r="H1587">
        <f>100*Comuni[[#This Row],[Popolazione2011]]/(SUMIFS($D$2:$D$7916,$B$2:$B$7916,"Piemonte"))</f>
        <v>4.1568169506470791E-2</v>
      </c>
      <c r="I1587" s="1" t="str">
        <f>_xlfn.XLOOKUP(Comuni[[#This Row],[Regione]],Ripartizione_geografica[Regione],Ripartizione_geografica[Ripartizione geografica],,0)</f>
        <v>Nord-ovest</v>
      </c>
      <c r="J1587" s="1">
        <f>_xlfn.XLOOKUP(Comuni[[#This Row],[Regione]],Table_0[Regione],Table_0[Totale contagiati],,0)</f>
        <v>4308126</v>
      </c>
      <c r="K1587" s="1">
        <f>_xlfn.XLOOKUP(Comuni[[#This Row],[Regione]],Table_0[Regione],Table_0[Guariti],,0)</f>
        <v>4242764</v>
      </c>
      <c r="L1587" s="1">
        <f>_xlfn.XLOOKUP(Comuni[[#This Row],[Regione]],Table_0[Regione],Table_0[Deceduti],,0)</f>
        <v>47031</v>
      </c>
    </row>
    <row r="1588" spans="1:12" x14ac:dyDescent="0.25">
      <c r="A1588" s="1" t="s">
        <v>1605</v>
      </c>
      <c r="B1588" s="1" t="s">
        <v>1271</v>
      </c>
      <c r="C1588" s="1" t="s">
        <v>1560</v>
      </c>
      <c r="D1588">
        <v>30</v>
      </c>
      <c r="E1588">
        <f>100*Comuni[[#This Row],[Popolazione2011]]/$D$7916</f>
        <v>5.2344926193217857E-5</v>
      </c>
      <c r="F1588">
        <f>100*Comuni[[#This Row],[Popolazione2011]]/(SUMIFS($D$2:$D$7916,$B$2:$B$7916,"Lombardia"))</f>
        <v>3.0914605512630624E-4</v>
      </c>
      <c r="G1588" t="b">
        <f>IF(Comuni[[#This Row],[Popolazione2011]]&gt;300000,"MAGGIORE")</f>
        <v>0</v>
      </c>
      <c r="H1588">
        <f>100*Comuni[[#This Row],[Popolazione2011]]/(SUMIFS($D$2:$D$7916,$B$2:$B$7916,"Piemonte"))</f>
        <v>6.8745594553149057E-4</v>
      </c>
      <c r="I1588" s="1" t="str">
        <f>_xlfn.XLOOKUP(Comuni[[#This Row],[Regione]],Ripartizione_geografica[Regione],Ripartizione_geografica[Ripartizione geografica],,0)</f>
        <v>Nord-ovest</v>
      </c>
      <c r="J1588" s="1">
        <f>_xlfn.XLOOKUP(Comuni[[#This Row],[Regione]],Table_0[Regione],Table_0[Totale contagiati],,0)</f>
        <v>4308126</v>
      </c>
      <c r="K1588" s="1">
        <f>_xlfn.XLOOKUP(Comuni[[#This Row],[Regione]],Table_0[Regione],Table_0[Guariti],,0)</f>
        <v>4242764</v>
      </c>
      <c r="L1588" s="1">
        <f>_xlfn.XLOOKUP(Comuni[[#This Row],[Regione]],Table_0[Regione],Table_0[Deceduti],,0)</f>
        <v>47031</v>
      </c>
    </row>
    <row r="1589" spans="1:12" x14ac:dyDescent="0.25">
      <c r="A1589" s="1" t="s">
        <v>1606</v>
      </c>
      <c r="B1589" s="1" t="s">
        <v>1271</v>
      </c>
      <c r="C1589" s="1" t="s">
        <v>1560</v>
      </c>
      <c r="D1589">
        <v>1321</v>
      </c>
      <c r="E1589">
        <f>100*Comuni[[#This Row],[Popolazione2011]]/$D$7916</f>
        <v>2.3049215833746933E-3</v>
      </c>
      <c r="F1589">
        <f>100*Comuni[[#This Row],[Popolazione2011]]/(SUMIFS($D$2:$D$7916,$B$2:$B$7916,"Lombardia"))</f>
        <v>1.3612731294061686E-2</v>
      </c>
      <c r="G1589" t="b">
        <f>IF(Comuni[[#This Row],[Popolazione2011]]&gt;300000,"MAGGIORE")</f>
        <v>0</v>
      </c>
      <c r="H1589">
        <f>100*Comuni[[#This Row],[Popolazione2011]]/(SUMIFS($D$2:$D$7916,$B$2:$B$7916,"Piemonte"))</f>
        <v>3.0270976801569965E-2</v>
      </c>
      <c r="I1589" s="1" t="str">
        <f>_xlfn.XLOOKUP(Comuni[[#This Row],[Regione]],Ripartizione_geografica[Regione],Ripartizione_geografica[Ripartizione geografica],,0)</f>
        <v>Nord-ovest</v>
      </c>
      <c r="J1589" s="1">
        <f>_xlfn.XLOOKUP(Comuni[[#This Row],[Regione]],Table_0[Regione],Table_0[Totale contagiati],,0)</f>
        <v>4308126</v>
      </c>
      <c r="K1589" s="1">
        <f>_xlfn.XLOOKUP(Comuni[[#This Row],[Regione]],Table_0[Regione],Table_0[Guariti],,0)</f>
        <v>4242764</v>
      </c>
      <c r="L1589" s="1">
        <f>_xlfn.XLOOKUP(Comuni[[#This Row],[Regione]],Table_0[Regione],Table_0[Deceduti],,0)</f>
        <v>47031</v>
      </c>
    </row>
    <row r="1590" spans="1:12" x14ac:dyDescent="0.25">
      <c r="A1590" s="1" t="s">
        <v>1607</v>
      </c>
      <c r="B1590" s="1" t="s">
        <v>1271</v>
      </c>
      <c r="C1590" s="1" t="s">
        <v>1560</v>
      </c>
      <c r="D1590">
        <v>2309</v>
      </c>
      <c r="E1590">
        <f>100*Comuni[[#This Row],[Popolazione2011]]/$D$7916</f>
        <v>4.0288144860046683E-3</v>
      </c>
      <c r="F1590">
        <f>100*Comuni[[#This Row],[Popolazione2011]]/(SUMIFS($D$2:$D$7916,$B$2:$B$7916,"Lombardia"))</f>
        <v>2.3793941376221373E-2</v>
      </c>
      <c r="G1590" t="b">
        <f>IF(Comuni[[#This Row],[Popolazione2011]]&gt;300000,"MAGGIORE")</f>
        <v>0</v>
      </c>
      <c r="H1590">
        <f>100*Comuni[[#This Row],[Popolazione2011]]/(SUMIFS($D$2:$D$7916,$B$2:$B$7916,"Piemonte"))</f>
        <v>5.2911192607740389E-2</v>
      </c>
      <c r="I1590" s="1" t="str">
        <f>_xlfn.XLOOKUP(Comuni[[#This Row],[Regione]],Ripartizione_geografica[Regione],Ripartizione_geografica[Ripartizione geografica],,0)</f>
        <v>Nord-ovest</v>
      </c>
      <c r="J1590" s="1">
        <f>_xlfn.XLOOKUP(Comuni[[#This Row],[Regione]],Table_0[Regione],Table_0[Totale contagiati],,0)</f>
        <v>4308126</v>
      </c>
      <c r="K1590" s="1">
        <f>_xlfn.XLOOKUP(Comuni[[#This Row],[Regione]],Table_0[Regione],Table_0[Guariti],,0)</f>
        <v>4242764</v>
      </c>
      <c r="L1590" s="1">
        <f>_xlfn.XLOOKUP(Comuni[[#This Row],[Regione]],Table_0[Regione],Table_0[Deceduti],,0)</f>
        <v>47031</v>
      </c>
    </row>
    <row r="1591" spans="1:12" x14ac:dyDescent="0.25">
      <c r="A1591" s="1" t="s">
        <v>1608</v>
      </c>
      <c r="B1591" s="1" t="s">
        <v>1271</v>
      </c>
      <c r="C1591" s="1" t="s">
        <v>1560</v>
      </c>
      <c r="D1591">
        <v>1950</v>
      </c>
      <c r="E1591">
        <f>100*Comuni[[#This Row],[Popolazione2011]]/$D$7916</f>
        <v>3.402420202559161E-3</v>
      </c>
      <c r="F1591">
        <f>100*Comuni[[#This Row],[Popolazione2011]]/(SUMIFS($D$2:$D$7916,$B$2:$B$7916,"Lombardia"))</f>
        <v>2.0094493583209905E-2</v>
      </c>
      <c r="G1591" t="b">
        <f>IF(Comuni[[#This Row],[Popolazione2011]]&gt;300000,"MAGGIORE")</f>
        <v>0</v>
      </c>
      <c r="H1591">
        <f>100*Comuni[[#This Row],[Popolazione2011]]/(SUMIFS($D$2:$D$7916,$B$2:$B$7916,"Piemonte"))</f>
        <v>4.4684636459546886E-2</v>
      </c>
      <c r="I1591" s="1" t="str">
        <f>_xlfn.XLOOKUP(Comuni[[#This Row],[Regione]],Ripartizione_geografica[Regione],Ripartizione_geografica[Ripartizione geografica],,0)</f>
        <v>Nord-ovest</v>
      </c>
      <c r="J1591" s="1">
        <f>_xlfn.XLOOKUP(Comuni[[#This Row],[Regione]],Table_0[Regione],Table_0[Totale contagiati],,0)</f>
        <v>4308126</v>
      </c>
      <c r="K1591" s="1">
        <f>_xlfn.XLOOKUP(Comuni[[#This Row],[Regione]],Table_0[Regione],Table_0[Guariti],,0)</f>
        <v>4242764</v>
      </c>
      <c r="L1591" s="1">
        <f>_xlfn.XLOOKUP(Comuni[[#This Row],[Regione]],Table_0[Regione],Table_0[Deceduti],,0)</f>
        <v>47031</v>
      </c>
    </row>
    <row r="1592" spans="1:12" x14ac:dyDescent="0.25">
      <c r="A1592" s="1" t="s">
        <v>1609</v>
      </c>
      <c r="B1592" s="1" t="s">
        <v>1271</v>
      </c>
      <c r="C1592" s="1" t="s">
        <v>1560</v>
      </c>
      <c r="D1592">
        <v>1865</v>
      </c>
      <c r="E1592">
        <f>100*Comuni[[#This Row],[Popolazione2011]]/$D$7916</f>
        <v>3.2541095783450436E-3</v>
      </c>
      <c r="F1592">
        <f>100*Comuni[[#This Row],[Popolazione2011]]/(SUMIFS($D$2:$D$7916,$B$2:$B$7916,"Lombardia"))</f>
        <v>1.9218579760352038E-2</v>
      </c>
      <c r="G1592" t="b">
        <f>IF(Comuni[[#This Row],[Popolazione2011]]&gt;300000,"MAGGIORE")</f>
        <v>0</v>
      </c>
      <c r="H1592">
        <f>100*Comuni[[#This Row],[Popolazione2011]]/(SUMIFS($D$2:$D$7916,$B$2:$B$7916,"Piemonte"))</f>
        <v>4.2736844613874329E-2</v>
      </c>
      <c r="I1592" s="1" t="str">
        <f>_xlfn.XLOOKUP(Comuni[[#This Row],[Regione]],Ripartizione_geografica[Regione],Ripartizione_geografica[Ripartizione geografica],,0)</f>
        <v>Nord-ovest</v>
      </c>
      <c r="J1592" s="1">
        <f>_xlfn.XLOOKUP(Comuni[[#This Row],[Regione]],Table_0[Regione],Table_0[Totale contagiati],,0)</f>
        <v>4308126</v>
      </c>
      <c r="K1592" s="1">
        <f>_xlfn.XLOOKUP(Comuni[[#This Row],[Regione]],Table_0[Regione],Table_0[Guariti],,0)</f>
        <v>4242764</v>
      </c>
      <c r="L1592" s="1">
        <f>_xlfn.XLOOKUP(Comuni[[#This Row],[Regione]],Table_0[Regione],Table_0[Deceduti],,0)</f>
        <v>47031</v>
      </c>
    </row>
    <row r="1593" spans="1:12" x14ac:dyDescent="0.25">
      <c r="A1593" s="1" t="s">
        <v>1610</v>
      </c>
      <c r="B1593" s="1" t="s">
        <v>1271</v>
      </c>
      <c r="C1593" s="1" t="s">
        <v>1560</v>
      </c>
      <c r="D1593">
        <v>2304</v>
      </c>
      <c r="E1593">
        <f>100*Comuni[[#This Row],[Popolazione2011]]/$D$7916</f>
        <v>4.0200903316391316E-3</v>
      </c>
      <c r="F1593">
        <f>100*Comuni[[#This Row],[Popolazione2011]]/(SUMIFS($D$2:$D$7916,$B$2:$B$7916,"Lombardia"))</f>
        <v>2.3742417033700322E-2</v>
      </c>
      <c r="G1593" t="b">
        <f>IF(Comuni[[#This Row],[Popolazione2011]]&gt;300000,"MAGGIORE")</f>
        <v>0</v>
      </c>
      <c r="H1593">
        <f>100*Comuni[[#This Row],[Popolazione2011]]/(SUMIFS($D$2:$D$7916,$B$2:$B$7916,"Piemonte"))</f>
        <v>5.2796616616818469E-2</v>
      </c>
      <c r="I1593" s="1" t="str">
        <f>_xlfn.XLOOKUP(Comuni[[#This Row],[Regione]],Ripartizione_geografica[Regione],Ripartizione_geografica[Ripartizione geografica],,0)</f>
        <v>Nord-ovest</v>
      </c>
      <c r="J1593" s="1">
        <f>_xlfn.XLOOKUP(Comuni[[#This Row],[Regione]],Table_0[Regione],Table_0[Totale contagiati],,0)</f>
        <v>4308126</v>
      </c>
      <c r="K1593" s="1">
        <f>_xlfn.XLOOKUP(Comuni[[#This Row],[Regione]],Table_0[Regione],Table_0[Guariti],,0)</f>
        <v>4242764</v>
      </c>
      <c r="L1593" s="1">
        <f>_xlfn.XLOOKUP(Comuni[[#This Row],[Regione]],Table_0[Regione],Table_0[Deceduti],,0)</f>
        <v>47031</v>
      </c>
    </row>
    <row r="1594" spans="1:12" x14ac:dyDescent="0.25">
      <c r="A1594" s="1" t="s">
        <v>1611</v>
      </c>
      <c r="B1594" s="1" t="s">
        <v>1271</v>
      </c>
      <c r="C1594" s="1" t="s">
        <v>1560</v>
      </c>
      <c r="D1594">
        <v>659</v>
      </c>
      <c r="E1594">
        <f>100*Comuni[[#This Row],[Popolazione2011]]/$D$7916</f>
        <v>1.1498435453776857E-3</v>
      </c>
      <c r="F1594">
        <f>100*Comuni[[#This Row],[Popolazione2011]]/(SUMIFS($D$2:$D$7916,$B$2:$B$7916,"Lombardia"))</f>
        <v>6.7909083442745273E-3</v>
      </c>
      <c r="G1594" t="b">
        <f>IF(Comuni[[#This Row],[Popolazione2011]]&gt;300000,"MAGGIORE")</f>
        <v>0</v>
      </c>
      <c r="H1594">
        <f>100*Comuni[[#This Row],[Popolazione2011]]/(SUMIFS($D$2:$D$7916,$B$2:$B$7916,"Piemonte"))</f>
        <v>1.5101115603508408E-2</v>
      </c>
      <c r="I1594" s="1" t="str">
        <f>_xlfn.XLOOKUP(Comuni[[#This Row],[Regione]],Ripartizione_geografica[Regione],Ripartizione_geografica[Ripartizione geografica],,0)</f>
        <v>Nord-ovest</v>
      </c>
      <c r="J1594" s="1">
        <f>_xlfn.XLOOKUP(Comuni[[#This Row],[Regione]],Table_0[Regione],Table_0[Totale contagiati],,0)</f>
        <v>4308126</v>
      </c>
      <c r="K1594" s="1">
        <f>_xlfn.XLOOKUP(Comuni[[#This Row],[Regione]],Table_0[Regione],Table_0[Guariti],,0)</f>
        <v>4242764</v>
      </c>
      <c r="L1594" s="1">
        <f>_xlfn.XLOOKUP(Comuni[[#This Row],[Regione]],Table_0[Regione],Table_0[Deceduti],,0)</f>
        <v>47031</v>
      </c>
    </row>
    <row r="1595" spans="1:12" x14ac:dyDescent="0.25">
      <c r="A1595" s="1" t="s">
        <v>1612</v>
      </c>
      <c r="B1595" s="1" t="s">
        <v>1271</v>
      </c>
      <c r="C1595" s="1" t="s">
        <v>1560</v>
      </c>
      <c r="D1595">
        <v>2921</v>
      </c>
      <c r="E1595">
        <f>100*Comuni[[#This Row],[Popolazione2011]]/$D$7916</f>
        <v>5.0966509803463123E-3</v>
      </c>
      <c r="F1595">
        <f>100*Comuni[[#This Row],[Popolazione2011]]/(SUMIFS($D$2:$D$7916,$B$2:$B$7916,"Lombardia"))</f>
        <v>3.0100520900798018E-2</v>
      </c>
      <c r="G1595" t="b">
        <f>IF(Comuni[[#This Row],[Popolazione2011]]&gt;300000,"MAGGIORE")</f>
        <v>0</v>
      </c>
      <c r="H1595">
        <f>100*Comuni[[#This Row],[Popolazione2011]]/(SUMIFS($D$2:$D$7916,$B$2:$B$7916,"Piemonte"))</f>
        <v>6.6935293896582787E-2</v>
      </c>
      <c r="I1595" s="1" t="str">
        <f>_xlfn.XLOOKUP(Comuni[[#This Row],[Regione]],Ripartizione_geografica[Regione],Ripartizione_geografica[Ripartizione geografica],,0)</f>
        <v>Nord-ovest</v>
      </c>
      <c r="J1595" s="1">
        <f>_xlfn.XLOOKUP(Comuni[[#This Row],[Regione]],Table_0[Regione],Table_0[Totale contagiati],,0)</f>
        <v>4308126</v>
      </c>
      <c r="K1595" s="1">
        <f>_xlfn.XLOOKUP(Comuni[[#This Row],[Regione]],Table_0[Regione],Table_0[Guariti],,0)</f>
        <v>4242764</v>
      </c>
      <c r="L1595" s="1">
        <f>_xlfn.XLOOKUP(Comuni[[#This Row],[Regione]],Table_0[Regione],Table_0[Deceduti],,0)</f>
        <v>47031</v>
      </c>
    </row>
    <row r="1596" spans="1:12" x14ac:dyDescent="0.25">
      <c r="A1596" s="1" t="s">
        <v>1613</v>
      </c>
      <c r="B1596" s="1" t="s">
        <v>1271</v>
      </c>
      <c r="C1596" s="1" t="s">
        <v>1560</v>
      </c>
      <c r="D1596">
        <v>292</v>
      </c>
      <c r="E1596">
        <f>100*Comuni[[#This Row],[Popolazione2011]]/$D$7916</f>
        <v>5.0949061494732053E-4</v>
      </c>
      <c r="F1596">
        <f>100*Comuni[[#This Row],[Popolazione2011]]/(SUMIFS($D$2:$D$7916,$B$2:$B$7916,"Lombardia"))</f>
        <v>3.0090216032293811E-3</v>
      </c>
      <c r="G1596" t="b">
        <f>IF(Comuni[[#This Row],[Popolazione2011]]&gt;300000,"MAGGIORE")</f>
        <v>0</v>
      </c>
      <c r="H1596">
        <f>100*Comuni[[#This Row],[Popolazione2011]]/(SUMIFS($D$2:$D$7916,$B$2:$B$7916,"Piemonte"))</f>
        <v>6.6912378698398408E-3</v>
      </c>
      <c r="I1596" s="1" t="str">
        <f>_xlfn.XLOOKUP(Comuni[[#This Row],[Regione]],Ripartizione_geografica[Regione],Ripartizione_geografica[Ripartizione geografica],,0)</f>
        <v>Nord-ovest</v>
      </c>
      <c r="J1596" s="1">
        <f>_xlfn.XLOOKUP(Comuni[[#This Row],[Regione]],Table_0[Regione],Table_0[Totale contagiati],,0)</f>
        <v>4308126</v>
      </c>
      <c r="K1596" s="1">
        <f>_xlfn.XLOOKUP(Comuni[[#This Row],[Regione]],Table_0[Regione],Table_0[Guariti],,0)</f>
        <v>4242764</v>
      </c>
      <c r="L1596" s="1">
        <f>_xlfn.XLOOKUP(Comuni[[#This Row],[Regione]],Table_0[Regione],Table_0[Deceduti],,0)</f>
        <v>47031</v>
      </c>
    </row>
    <row r="1597" spans="1:12" x14ac:dyDescent="0.25">
      <c r="A1597" s="1" t="s">
        <v>1614</v>
      </c>
      <c r="B1597" s="1" t="s">
        <v>1271</v>
      </c>
      <c r="C1597" s="1" t="s">
        <v>1560</v>
      </c>
      <c r="D1597">
        <v>564</v>
      </c>
      <c r="E1597">
        <f>100*Comuni[[#This Row],[Popolazione2011]]/$D$7916</f>
        <v>9.8408461243249586E-4</v>
      </c>
      <c r="F1597">
        <f>100*Comuni[[#This Row],[Popolazione2011]]/(SUMIFS($D$2:$D$7916,$B$2:$B$7916,"Lombardia"))</f>
        <v>5.8119458363745579E-3</v>
      </c>
      <c r="G1597" t="b">
        <f>IF(Comuni[[#This Row],[Popolazione2011]]&gt;300000,"MAGGIORE")</f>
        <v>0</v>
      </c>
      <c r="H1597">
        <f>100*Comuni[[#This Row],[Popolazione2011]]/(SUMIFS($D$2:$D$7916,$B$2:$B$7916,"Piemonte"))</f>
        <v>1.2924171775992022E-2</v>
      </c>
      <c r="I1597" s="1" t="str">
        <f>_xlfn.XLOOKUP(Comuni[[#This Row],[Regione]],Ripartizione_geografica[Regione],Ripartizione_geografica[Ripartizione geografica],,0)</f>
        <v>Nord-ovest</v>
      </c>
      <c r="J1597" s="1">
        <f>_xlfn.XLOOKUP(Comuni[[#This Row],[Regione]],Table_0[Regione],Table_0[Totale contagiati],,0)</f>
        <v>4308126</v>
      </c>
      <c r="K1597" s="1">
        <f>_xlfn.XLOOKUP(Comuni[[#This Row],[Regione]],Table_0[Regione],Table_0[Guariti],,0)</f>
        <v>4242764</v>
      </c>
      <c r="L1597" s="1">
        <f>_xlfn.XLOOKUP(Comuni[[#This Row],[Regione]],Table_0[Regione],Table_0[Deceduti],,0)</f>
        <v>47031</v>
      </c>
    </row>
    <row r="1598" spans="1:12" x14ac:dyDescent="0.25">
      <c r="A1598" s="1" t="s">
        <v>1615</v>
      </c>
      <c r="B1598" s="1" t="s">
        <v>1271</v>
      </c>
      <c r="C1598" s="1" t="s">
        <v>1560</v>
      </c>
      <c r="D1598">
        <v>2884</v>
      </c>
      <c r="E1598">
        <f>100*Comuni[[#This Row],[Popolazione2011]]/$D$7916</f>
        <v>5.0320922380413437E-3</v>
      </c>
      <c r="F1598">
        <f>100*Comuni[[#This Row],[Popolazione2011]]/(SUMIFS($D$2:$D$7916,$B$2:$B$7916,"Lombardia"))</f>
        <v>2.9719240766142241E-2</v>
      </c>
      <c r="G1598" t="b">
        <f>IF(Comuni[[#This Row],[Popolazione2011]]&gt;300000,"MAGGIORE")</f>
        <v>0</v>
      </c>
      <c r="H1598">
        <f>100*Comuni[[#This Row],[Popolazione2011]]/(SUMIFS($D$2:$D$7916,$B$2:$B$7916,"Piemonte"))</f>
        <v>6.6087431563760624E-2</v>
      </c>
      <c r="I1598" s="1" t="str">
        <f>_xlfn.XLOOKUP(Comuni[[#This Row],[Regione]],Ripartizione_geografica[Regione],Ripartizione_geografica[Ripartizione geografica],,0)</f>
        <v>Nord-ovest</v>
      </c>
      <c r="J1598" s="1">
        <f>_xlfn.XLOOKUP(Comuni[[#This Row],[Regione]],Table_0[Regione],Table_0[Totale contagiati],,0)</f>
        <v>4308126</v>
      </c>
      <c r="K1598" s="1">
        <f>_xlfn.XLOOKUP(Comuni[[#This Row],[Regione]],Table_0[Regione],Table_0[Guariti],,0)</f>
        <v>4242764</v>
      </c>
      <c r="L1598" s="1">
        <f>_xlfn.XLOOKUP(Comuni[[#This Row],[Regione]],Table_0[Regione],Table_0[Deceduti],,0)</f>
        <v>47031</v>
      </c>
    </row>
    <row r="1599" spans="1:12" x14ac:dyDescent="0.25">
      <c r="A1599" s="1" t="s">
        <v>1616</v>
      </c>
      <c r="B1599" s="1" t="s">
        <v>1271</v>
      </c>
      <c r="C1599" s="1" t="s">
        <v>1560</v>
      </c>
      <c r="D1599">
        <v>395</v>
      </c>
      <c r="E1599">
        <f>100*Comuni[[#This Row],[Popolazione2011]]/$D$7916</f>
        <v>6.8920819487736844E-4</v>
      </c>
      <c r="F1599">
        <f>100*Comuni[[#This Row],[Popolazione2011]]/(SUMIFS($D$2:$D$7916,$B$2:$B$7916,"Lombardia"))</f>
        <v>4.0704230591630322E-3</v>
      </c>
      <c r="G1599" t="b">
        <f>IF(Comuni[[#This Row],[Popolazione2011]]&gt;300000,"MAGGIORE")</f>
        <v>0</v>
      </c>
      <c r="H1599">
        <f>100*Comuni[[#This Row],[Popolazione2011]]/(SUMIFS($D$2:$D$7916,$B$2:$B$7916,"Piemonte"))</f>
        <v>9.051503282831292E-3</v>
      </c>
      <c r="I1599" s="1" t="str">
        <f>_xlfn.XLOOKUP(Comuni[[#This Row],[Regione]],Ripartizione_geografica[Regione],Ripartizione_geografica[Ripartizione geografica],,0)</f>
        <v>Nord-ovest</v>
      </c>
      <c r="J1599" s="1">
        <f>_xlfn.XLOOKUP(Comuni[[#This Row],[Regione]],Table_0[Regione],Table_0[Totale contagiati],,0)</f>
        <v>4308126</v>
      </c>
      <c r="K1599" s="1">
        <f>_xlfn.XLOOKUP(Comuni[[#This Row],[Regione]],Table_0[Regione],Table_0[Guariti],,0)</f>
        <v>4242764</v>
      </c>
      <c r="L1599" s="1">
        <f>_xlfn.XLOOKUP(Comuni[[#This Row],[Regione]],Table_0[Regione],Table_0[Deceduti],,0)</f>
        <v>47031</v>
      </c>
    </row>
    <row r="1600" spans="1:12" x14ac:dyDescent="0.25">
      <c r="A1600" s="1" t="s">
        <v>1617</v>
      </c>
      <c r="B1600" s="1" t="s">
        <v>1271</v>
      </c>
      <c r="C1600" s="1" t="s">
        <v>1560</v>
      </c>
      <c r="D1600">
        <v>500</v>
      </c>
      <c r="E1600">
        <f>100*Comuni[[#This Row],[Popolazione2011]]/$D$7916</f>
        <v>8.72415436553631E-4</v>
      </c>
      <c r="F1600">
        <f>100*Comuni[[#This Row],[Popolazione2011]]/(SUMIFS($D$2:$D$7916,$B$2:$B$7916,"Lombardia"))</f>
        <v>5.1524342521051042E-3</v>
      </c>
      <c r="G1600" t="b">
        <f>IF(Comuni[[#This Row],[Popolazione2011]]&gt;300000,"MAGGIORE")</f>
        <v>0</v>
      </c>
      <c r="H1600">
        <f>100*Comuni[[#This Row],[Popolazione2011]]/(SUMIFS($D$2:$D$7916,$B$2:$B$7916,"Piemonte"))</f>
        <v>1.1457599092191509E-2</v>
      </c>
      <c r="I1600" s="1" t="str">
        <f>_xlfn.XLOOKUP(Comuni[[#This Row],[Regione]],Ripartizione_geografica[Regione],Ripartizione_geografica[Ripartizione geografica],,0)</f>
        <v>Nord-ovest</v>
      </c>
      <c r="J1600" s="1">
        <f>_xlfn.XLOOKUP(Comuni[[#This Row],[Regione]],Table_0[Regione],Table_0[Totale contagiati],,0)</f>
        <v>4308126</v>
      </c>
      <c r="K1600" s="1">
        <f>_xlfn.XLOOKUP(Comuni[[#This Row],[Regione]],Table_0[Regione],Table_0[Guariti],,0)</f>
        <v>4242764</v>
      </c>
      <c r="L1600" s="1">
        <f>_xlfn.XLOOKUP(Comuni[[#This Row],[Regione]],Table_0[Regione],Table_0[Deceduti],,0)</f>
        <v>47031</v>
      </c>
    </row>
    <row r="1601" spans="1:12" x14ac:dyDescent="0.25">
      <c r="A1601" s="1" t="s">
        <v>1618</v>
      </c>
      <c r="B1601" s="1" t="s">
        <v>1271</v>
      </c>
      <c r="C1601" s="1" t="s">
        <v>1560</v>
      </c>
      <c r="D1601">
        <v>4237</v>
      </c>
      <c r="E1601">
        <f>100*Comuni[[#This Row],[Popolazione2011]]/$D$7916</f>
        <v>7.3928484093554693E-3</v>
      </c>
      <c r="F1601">
        <f>100*Comuni[[#This Row],[Popolazione2011]]/(SUMIFS($D$2:$D$7916,$B$2:$B$7916,"Lombardia"))</f>
        <v>4.3661727852338655E-2</v>
      </c>
      <c r="G1601" t="b">
        <f>IF(Comuni[[#This Row],[Popolazione2011]]&gt;300000,"MAGGIORE")</f>
        <v>0</v>
      </c>
      <c r="H1601">
        <f>100*Comuni[[#This Row],[Popolazione2011]]/(SUMIFS($D$2:$D$7916,$B$2:$B$7916,"Piemonte"))</f>
        <v>9.7091694707230849E-2</v>
      </c>
      <c r="I1601" s="1" t="str">
        <f>_xlfn.XLOOKUP(Comuni[[#This Row],[Regione]],Ripartizione_geografica[Regione],Ripartizione_geografica[Ripartizione geografica],,0)</f>
        <v>Nord-ovest</v>
      </c>
      <c r="J1601" s="1">
        <f>_xlfn.XLOOKUP(Comuni[[#This Row],[Regione]],Table_0[Regione],Table_0[Totale contagiati],,0)</f>
        <v>4308126</v>
      </c>
      <c r="K1601" s="1">
        <f>_xlfn.XLOOKUP(Comuni[[#This Row],[Regione]],Table_0[Regione],Table_0[Guariti],,0)</f>
        <v>4242764</v>
      </c>
      <c r="L1601" s="1">
        <f>_xlfn.XLOOKUP(Comuni[[#This Row],[Regione]],Table_0[Regione],Table_0[Deceduti],,0)</f>
        <v>47031</v>
      </c>
    </row>
    <row r="1602" spans="1:12" x14ac:dyDescent="0.25">
      <c r="A1602" s="1" t="s">
        <v>1619</v>
      </c>
      <c r="B1602" s="1" t="s">
        <v>1271</v>
      </c>
      <c r="C1602" s="1" t="s">
        <v>1560</v>
      </c>
      <c r="D1602">
        <v>21642</v>
      </c>
      <c r="E1602">
        <f>100*Comuni[[#This Row],[Popolazione2011]]/$D$7916</f>
        <v>3.7761629755787361E-2</v>
      </c>
      <c r="F1602">
        <f>100*Comuni[[#This Row],[Popolazione2011]]/(SUMIFS($D$2:$D$7916,$B$2:$B$7916,"Lombardia"))</f>
        <v>0.22301796416811734</v>
      </c>
      <c r="G1602" t="b">
        <f>IF(Comuni[[#This Row],[Popolazione2011]]&gt;300000,"MAGGIORE")</f>
        <v>0</v>
      </c>
      <c r="H1602">
        <f>100*Comuni[[#This Row],[Popolazione2011]]/(SUMIFS($D$2:$D$7916,$B$2:$B$7916,"Piemonte"))</f>
        <v>0.49593071910641728</v>
      </c>
      <c r="I1602" s="1" t="str">
        <f>_xlfn.XLOOKUP(Comuni[[#This Row],[Regione]],Ripartizione_geografica[Regione],Ripartizione_geografica[Ripartizione geografica],,0)</f>
        <v>Nord-ovest</v>
      </c>
      <c r="J1602" s="1">
        <f>_xlfn.XLOOKUP(Comuni[[#This Row],[Regione]],Table_0[Regione],Table_0[Totale contagiati],,0)</f>
        <v>4308126</v>
      </c>
      <c r="K1602" s="1">
        <f>_xlfn.XLOOKUP(Comuni[[#This Row],[Regione]],Table_0[Regione],Table_0[Guariti],,0)</f>
        <v>4242764</v>
      </c>
      <c r="L1602" s="1">
        <f>_xlfn.XLOOKUP(Comuni[[#This Row],[Regione]],Table_0[Regione],Table_0[Deceduti],,0)</f>
        <v>47031</v>
      </c>
    </row>
    <row r="1603" spans="1:12" x14ac:dyDescent="0.25">
      <c r="A1603" s="1" t="s">
        <v>1620</v>
      </c>
      <c r="B1603" s="1" t="s">
        <v>1271</v>
      </c>
      <c r="C1603" s="1" t="s">
        <v>1560</v>
      </c>
      <c r="D1603">
        <v>101</v>
      </c>
      <c r="E1603">
        <f>100*Comuni[[#This Row],[Popolazione2011]]/$D$7916</f>
        <v>1.7622791818383345E-4</v>
      </c>
      <c r="F1603">
        <f>100*Comuni[[#This Row],[Popolazione2011]]/(SUMIFS($D$2:$D$7916,$B$2:$B$7916,"Lombardia"))</f>
        <v>1.0407917189252311E-3</v>
      </c>
      <c r="G1603" t="b">
        <f>IF(Comuni[[#This Row],[Popolazione2011]]&gt;300000,"MAGGIORE")</f>
        <v>0</v>
      </c>
      <c r="H1603">
        <f>100*Comuni[[#This Row],[Popolazione2011]]/(SUMIFS($D$2:$D$7916,$B$2:$B$7916,"Piemonte"))</f>
        <v>2.3144350166226847E-3</v>
      </c>
      <c r="I1603" s="1" t="str">
        <f>_xlfn.XLOOKUP(Comuni[[#This Row],[Regione]],Ripartizione_geografica[Regione],Ripartizione_geografica[Ripartizione geografica],,0)</f>
        <v>Nord-ovest</v>
      </c>
      <c r="J1603" s="1">
        <f>_xlfn.XLOOKUP(Comuni[[#This Row],[Regione]],Table_0[Regione],Table_0[Totale contagiati],,0)</f>
        <v>4308126</v>
      </c>
      <c r="K1603" s="1">
        <f>_xlfn.XLOOKUP(Comuni[[#This Row],[Regione]],Table_0[Regione],Table_0[Guariti],,0)</f>
        <v>4242764</v>
      </c>
      <c r="L1603" s="1">
        <f>_xlfn.XLOOKUP(Comuni[[#This Row],[Regione]],Table_0[Regione],Table_0[Deceduti],,0)</f>
        <v>47031</v>
      </c>
    </row>
    <row r="1604" spans="1:12" x14ac:dyDescent="0.25">
      <c r="A1604" s="1" t="s">
        <v>1621</v>
      </c>
      <c r="B1604" s="1" t="s">
        <v>1271</v>
      </c>
      <c r="C1604" s="1" t="s">
        <v>1560</v>
      </c>
      <c r="D1604">
        <v>4768</v>
      </c>
      <c r="E1604">
        <f>100*Comuni[[#This Row],[Popolazione2011]]/$D$7916</f>
        <v>8.3193536029754246E-3</v>
      </c>
      <c r="F1604">
        <f>100*Comuni[[#This Row],[Popolazione2011]]/(SUMIFS($D$2:$D$7916,$B$2:$B$7916,"Lombardia"))</f>
        <v>4.9133613028074272E-2</v>
      </c>
      <c r="G1604" t="b">
        <f>IF(Comuni[[#This Row],[Popolazione2011]]&gt;300000,"MAGGIORE")</f>
        <v>0</v>
      </c>
      <c r="H1604">
        <f>100*Comuni[[#This Row],[Popolazione2011]]/(SUMIFS($D$2:$D$7916,$B$2:$B$7916,"Piemonte"))</f>
        <v>0.10925966494313823</v>
      </c>
      <c r="I1604" s="1" t="str">
        <f>_xlfn.XLOOKUP(Comuni[[#This Row],[Regione]],Ripartizione_geografica[Regione],Ripartizione_geografica[Ripartizione geografica],,0)</f>
        <v>Nord-ovest</v>
      </c>
      <c r="J1604" s="1">
        <f>_xlfn.XLOOKUP(Comuni[[#This Row],[Regione]],Table_0[Regione],Table_0[Totale contagiati],,0)</f>
        <v>4308126</v>
      </c>
      <c r="K1604" s="1">
        <f>_xlfn.XLOOKUP(Comuni[[#This Row],[Regione]],Table_0[Regione],Table_0[Guariti],,0)</f>
        <v>4242764</v>
      </c>
      <c r="L1604" s="1">
        <f>_xlfn.XLOOKUP(Comuni[[#This Row],[Regione]],Table_0[Regione],Table_0[Deceduti],,0)</f>
        <v>47031</v>
      </c>
    </row>
    <row r="1605" spans="1:12" x14ac:dyDescent="0.25">
      <c r="A1605" s="1" t="s">
        <v>1622</v>
      </c>
      <c r="B1605" s="1" t="s">
        <v>1271</v>
      </c>
      <c r="C1605" s="1" t="s">
        <v>1560</v>
      </c>
      <c r="D1605">
        <v>190</v>
      </c>
      <c r="E1605">
        <f>100*Comuni[[#This Row],[Popolazione2011]]/$D$7916</f>
        <v>3.3151786589037977E-4</v>
      </c>
      <c r="F1605">
        <f>100*Comuni[[#This Row],[Popolazione2011]]/(SUMIFS($D$2:$D$7916,$B$2:$B$7916,"Lombardia"))</f>
        <v>1.9579250157999396E-3</v>
      </c>
      <c r="G1605" t="b">
        <f>IF(Comuni[[#This Row],[Popolazione2011]]&gt;300000,"MAGGIORE")</f>
        <v>0</v>
      </c>
      <c r="H1605">
        <f>100*Comuni[[#This Row],[Popolazione2011]]/(SUMIFS($D$2:$D$7916,$B$2:$B$7916,"Piemonte"))</f>
        <v>4.3538876550327735E-3</v>
      </c>
      <c r="I1605" s="1" t="str">
        <f>_xlfn.XLOOKUP(Comuni[[#This Row],[Regione]],Ripartizione_geografica[Regione],Ripartizione_geografica[Ripartizione geografica],,0)</f>
        <v>Nord-ovest</v>
      </c>
      <c r="J1605" s="1">
        <f>_xlfn.XLOOKUP(Comuni[[#This Row],[Regione]],Table_0[Regione],Table_0[Totale contagiati],,0)</f>
        <v>4308126</v>
      </c>
      <c r="K1605" s="1">
        <f>_xlfn.XLOOKUP(Comuni[[#This Row],[Regione]],Table_0[Regione],Table_0[Guariti],,0)</f>
        <v>4242764</v>
      </c>
      <c r="L1605" s="1">
        <f>_xlfn.XLOOKUP(Comuni[[#This Row],[Regione]],Table_0[Regione],Table_0[Deceduti],,0)</f>
        <v>47031</v>
      </c>
    </row>
    <row r="1606" spans="1:12" x14ac:dyDescent="0.25">
      <c r="A1606" s="1" t="s">
        <v>1623</v>
      </c>
      <c r="B1606" s="1" t="s">
        <v>1271</v>
      </c>
      <c r="C1606" s="1" t="s">
        <v>1560</v>
      </c>
      <c r="D1606">
        <v>4654</v>
      </c>
      <c r="E1606">
        <f>100*Comuni[[#This Row],[Popolazione2011]]/$D$7916</f>
        <v>8.1204428834411972E-3</v>
      </c>
      <c r="F1606">
        <f>100*Comuni[[#This Row],[Popolazione2011]]/(SUMIFS($D$2:$D$7916,$B$2:$B$7916,"Lombardia"))</f>
        <v>4.7958858018594314E-2</v>
      </c>
      <c r="G1606" t="b">
        <f>IF(Comuni[[#This Row],[Popolazione2011]]&gt;300000,"MAGGIORE")</f>
        <v>0</v>
      </c>
      <c r="H1606">
        <f>100*Comuni[[#This Row],[Popolazione2011]]/(SUMIFS($D$2:$D$7916,$B$2:$B$7916,"Piemonte"))</f>
        <v>0.10664733235011856</v>
      </c>
      <c r="I1606" s="1" t="str">
        <f>_xlfn.XLOOKUP(Comuni[[#This Row],[Regione]],Ripartizione_geografica[Regione],Ripartizione_geografica[Ripartizione geografica],,0)</f>
        <v>Nord-ovest</v>
      </c>
      <c r="J1606" s="1">
        <f>_xlfn.XLOOKUP(Comuni[[#This Row],[Regione]],Table_0[Regione],Table_0[Totale contagiati],,0)</f>
        <v>4308126</v>
      </c>
      <c r="K1606" s="1">
        <f>_xlfn.XLOOKUP(Comuni[[#This Row],[Regione]],Table_0[Regione],Table_0[Guariti],,0)</f>
        <v>4242764</v>
      </c>
      <c r="L1606" s="1">
        <f>_xlfn.XLOOKUP(Comuni[[#This Row],[Regione]],Table_0[Regione],Table_0[Deceduti],,0)</f>
        <v>47031</v>
      </c>
    </row>
    <row r="1607" spans="1:12" x14ac:dyDescent="0.25">
      <c r="A1607" s="1" t="s">
        <v>1624</v>
      </c>
      <c r="B1607" s="1" t="s">
        <v>1271</v>
      </c>
      <c r="C1607" s="1" t="s">
        <v>1560</v>
      </c>
      <c r="D1607">
        <v>9073</v>
      </c>
      <c r="E1607">
        <f>100*Comuni[[#This Row],[Popolazione2011]]/$D$7916</f>
        <v>1.5830850511702188E-2</v>
      </c>
      <c r="F1607">
        <f>100*Comuni[[#This Row],[Popolazione2011]]/(SUMIFS($D$2:$D$7916,$B$2:$B$7916,"Lombardia"))</f>
        <v>9.3496071938699229E-2</v>
      </c>
      <c r="G1607" t="b">
        <f>IF(Comuni[[#This Row],[Popolazione2011]]&gt;300000,"MAGGIORE")</f>
        <v>0</v>
      </c>
      <c r="H1607">
        <f>100*Comuni[[#This Row],[Popolazione2011]]/(SUMIFS($D$2:$D$7916,$B$2:$B$7916,"Piemonte"))</f>
        <v>0.20790959312690713</v>
      </c>
      <c r="I1607" s="1" t="str">
        <f>_xlfn.XLOOKUP(Comuni[[#This Row],[Regione]],Ripartizione_geografica[Regione],Ripartizione_geografica[Ripartizione geografica],,0)</f>
        <v>Nord-ovest</v>
      </c>
      <c r="J1607" s="1">
        <f>_xlfn.XLOOKUP(Comuni[[#This Row],[Regione]],Table_0[Regione],Table_0[Totale contagiati],,0)</f>
        <v>4308126</v>
      </c>
      <c r="K1607" s="1">
        <f>_xlfn.XLOOKUP(Comuni[[#This Row],[Regione]],Table_0[Regione],Table_0[Guariti],,0)</f>
        <v>4242764</v>
      </c>
      <c r="L1607" s="1">
        <f>_xlfn.XLOOKUP(Comuni[[#This Row],[Regione]],Table_0[Regione],Table_0[Deceduti],,0)</f>
        <v>47031</v>
      </c>
    </row>
    <row r="1608" spans="1:12" x14ac:dyDescent="0.25">
      <c r="A1608" s="1" t="s">
        <v>1625</v>
      </c>
      <c r="B1608" s="1" t="s">
        <v>1271</v>
      </c>
      <c r="C1608" s="1" t="s">
        <v>1560</v>
      </c>
      <c r="D1608">
        <v>824</v>
      </c>
      <c r="E1608">
        <f>100*Comuni[[#This Row],[Popolazione2011]]/$D$7916</f>
        <v>1.437740639440384E-3</v>
      </c>
      <c r="F1608">
        <f>100*Comuni[[#This Row],[Popolazione2011]]/(SUMIFS($D$2:$D$7916,$B$2:$B$7916,"Lombardia"))</f>
        <v>8.4912116474692122E-3</v>
      </c>
      <c r="G1608" t="b">
        <f>IF(Comuni[[#This Row],[Popolazione2011]]&gt;300000,"MAGGIORE")</f>
        <v>0</v>
      </c>
      <c r="H1608">
        <f>100*Comuni[[#This Row],[Popolazione2011]]/(SUMIFS($D$2:$D$7916,$B$2:$B$7916,"Piemonte"))</f>
        <v>1.8882123303931606E-2</v>
      </c>
      <c r="I1608" s="1" t="str">
        <f>_xlfn.XLOOKUP(Comuni[[#This Row],[Regione]],Ripartizione_geografica[Regione],Ripartizione_geografica[Ripartizione geografica],,0)</f>
        <v>Nord-ovest</v>
      </c>
      <c r="J1608" s="1">
        <f>_xlfn.XLOOKUP(Comuni[[#This Row],[Regione]],Table_0[Regione],Table_0[Totale contagiati],,0)</f>
        <v>4308126</v>
      </c>
      <c r="K1608" s="1">
        <f>_xlfn.XLOOKUP(Comuni[[#This Row],[Regione]],Table_0[Regione],Table_0[Guariti],,0)</f>
        <v>4242764</v>
      </c>
      <c r="L1608" s="1">
        <f>_xlfn.XLOOKUP(Comuni[[#This Row],[Regione]],Table_0[Regione],Table_0[Deceduti],,0)</f>
        <v>47031</v>
      </c>
    </row>
    <row r="1609" spans="1:12" x14ac:dyDescent="0.25">
      <c r="A1609" s="1" t="s">
        <v>1626</v>
      </c>
      <c r="B1609" s="1" t="s">
        <v>1271</v>
      </c>
      <c r="C1609" s="1" t="s">
        <v>1560</v>
      </c>
      <c r="D1609">
        <v>624</v>
      </c>
      <c r="E1609">
        <f>100*Comuni[[#This Row],[Popolazione2011]]/$D$7916</f>
        <v>1.0887744648189314E-3</v>
      </c>
      <c r="F1609">
        <f>100*Comuni[[#This Row],[Popolazione2011]]/(SUMIFS($D$2:$D$7916,$B$2:$B$7916,"Lombardia"))</f>
        <v>6.43023794662717E-3</v>
      </c>
      <c r="G1609" t="b">
        <f>IF(Comuni[[#This Row],[Popolazione2011]]&gt;300000,"MAGGIORE")</f>
        <v>0</v>
      </c>
      <c r="H1609">
        <f>100*Comuni[[#This Row],[Popolazione2011]]/(SUMIFS($D$2:$D$7916,$B$2:$B$7916,"Piemonte"))</f>
        <v>1.4299083667055002E-2</v>
      </c>
      <c r="I1609" s="1" t="str">
        <f>_xlfn.XLOOKUP(Comuni[[#This Row],[Regione]],Ripartizione_geografica[Regione],Ripartizione_geografica[Ripartizione geografica],,0)</f>
        <v>Nord-ovest</v>
      </c>
      <c r="J1609" s="1">
        <f>_xlfn.XLOOKUP(Comuni[[#This Row],[Regione]],Table_0[Regione],Table_0[Totale contagiati],,0)</f>
        <v>4308126</v>
      </c>
      <c r="K1609" s="1">
        <f>_xlfn.XLOOKUP(Comuni[[#This Row],[Regione]],Table_0[Regione],Table_0[Guariti],,0)</f>
        <v>4242764</v>
      </c>
      <c r="L1609" s="1">
        <f>_xlfn.XLOOKUP(Comuni[[#This Row],[Regione]],Table_0[Regione],Table_0[Deceduti],,0)</f>
        <v>47031</v>
      </c>
    </row>
    <row r="1610" spans="1:12" x14ac:dyDescent="0.25">
      <c r="A1610" s="1" t="s">
        <v>1627</v>
      </c>
      <c r="B1610" s="1" t="s">
        <v>1271</v>
      </c>
      <c r="C1610" s="1" t="s">
        <v>1560</v>
      </c>
      <c r="D1610">
        <v>2536</v>
      </c>
      <c r="E1610">
        <f>100*Comuni[[#This Row],[Popolazione2011]]/$D$7916</f>
        <v>4.4248910942000161E-3</v>
      </c>
      <c r="F1610">
        <f>100*Comuni[[#This Row],[Popolazione2011]]/(SUMIFS($D$2:$D$7916,$B$2:$B$7916,"Lombardia"))</f>
        <v>2.613314652667709E-2</v>
      </c>
      <c r="G1610" t="b">
        <f>IF(Comuni[[#This Row],[Popolazione2011]]&gt;300000,"MAGGIORE")</f>
        <v>0</v>
      </c>
      <c r="H1610">
        <f>100*Comuni[[#This Row],[Popolazione2011]]/(SUMIFS($D$2:$D$7916,$B$2:$B$7916,"Piemonte"))</f>
        <v>5.8112942595595331E-2</v>
      </c>
      <c r="I1610" s="1" t="str">
        <f>_xlfn.XLOOKUP(Comuni[[#This Row],[Regione]],Ripartizione_geografica[Regione],Ripartizione_geografica[Ripartizione geografica],,0)</f>
        <v>Nord-ovest</v>
      </c>
      <c r="J1610" s="1">
        <f>_xlfn.XLOOKUP(Comuni[[#This Row],[Regione]],Table_0[Regione],Table_0[Totale contagiati],,0)</f>
        <v>4308126</v>
      </c>
      <c r="K1610" s="1">
        <f>_xlfn.XLOOKUP(Comuni[[#This Row],[Regione]],Table_0[Regione],Table_0[Guariti],,0)</f>
        <v>4242764</v>
      </c>
      <c r="L1610" s="1">
        <f>_xlfn.XLOOKUP(Comuni[[#This Row],[Regione]],Table_0[Regione],Table_0[Deceduti],,0)</f>
        <v>47031</v>
      </c>
    </row>
    <row r="1611" spans="1:12" x14ac:dyDescent="0.25">
      <c r="A1611" s="1" t="s">
        <v>1628</v>
      </c>
      <c r="B1611" s="1" t="s">
        <v>1271</v>
      </c>
      <c r="C1611" s="1" t="s">
        <v>1560</v>
      </c>
      <c r="D1611">
        <v>2002</v>
      </c>
      <c r="E1611">
        <f>100*Comuni[[#This Row],[Popolazione2011]]/$D$7916</f>
        <v>3.4931514079607384E-3</v>
      </c>
      <c r="F1611">
        <f>100*Comuni[[#This Row],[Popolazione2011]]/(SUMIFS($D$2:$D$7916,$B$2:$B$7916,"Lombardia"))</f>
        <v>2.0630346745428838E-2</v>
      </c>
      <c r="G1611" t="b">
        <f>IF(Comuni[[#This Row],[Popolazione2011]]&gt;300000,"MAGGIORE")</f>
        <v>0</v>
      </c>
      <c r="H1611">
        <f>100*Comuni[[#This Row],[Popolazione2011]]/(SUMIFS($D$2:$D$7916,$B$2:$B$7916,"Piemonte"))</f>
        <v>4.5876226765134802E-2</v>
      </c>
      <c r="I1611" s="1" t="str">
        <f>_xlfn.XLOOKUP(Comuni[[#This Row],[Regione]],Ripartizione_geografica[Regione],Ripartizione_geografica[Ripartizione geografica],,0)</f>
        <v>Nord-ovest</v>
      </c>
      <c r="J1611" s="1">
        <f>_xlfn.XLOOKUP(Comuni[[#This Row],[Regione]],Table_0[Regione],Table_0[Totale contagiati],,0)</f>
        <v>4308126</v>
      </c>
      <c r="K1611" s="1">
        <f>_xlfn.XLOOKUP(Comuni[[#This Row],[Regione]],Table_0[Regione],Table_0[Guariti],,0)</f>
        <v>4242764</v>
      </c>
      <c r="L1611" s="1">
        <f>_xlfn.XLOOKUP(Comuni[[#This Row],[Regione]],Table_0[Regione],Table_0[Deceduti],,0)</f>
        <v>47031</v>
      </c>
    </row>
    <row r="1612" spans="1:12" x14ac:dyDescent="0.25">
      <c r="A1612" s="1" t="s">
        <v>1629</v>
      </c>
      <c r="B1612" s="1" t="s">
        <v>1271</v>
      </c>
      <c r="C1612" s="1" t="s">
        <v>1560</v>
      </c>
      <c r="D1612">
        <v>4045</v>
      </c>
      <c r="E1612">
        <f>100*Comuni[[#This Row],[Popolazione2011]]/$D$7916</f>
        <v>7.0578408817188751E-3</v>
      </c>
      <c r="F1612">
        <f>100*Comuni[[#This Row],[Popolazione2011]]/(SUMIFS($D$2:$D$7916,$B$2:$B$7916,"Lombardia"))</f>
        <v>4.1683193099530294E-2</v>
      </c>
      <c r="G1612" t="b">
        <f>IF(Comuni[[#This Row],[Popolazione2011]]&gt;300000,"MAGGIORE")</f>
        <v>0</v>
      </c>
      <c r="H1612">
        <f>100*Comuni[[#This Row],[Popolazione2011]]/(SUMIFS($D$2:$D$7916,$B$2:$B$7916,"Piemonte"))</f>
        <v>9.2691976655829303E-2</v>
      </c>
      <c r="I1612" s="1" t="str">
        <f>_xlfn.XLOOKUP(Comuni[[#This Row],[Regione]],Ripartizione_geografica[Regione],Ripartizione_geografica[Ripartizione geografica],,0)</f>
        <v>Nord-ovest</v>
      </c>
      <c r="J1612" s="1">
        <f>_xlfn.XLOOKUP(Comuni[[#This Row],[Regione]],Table_0[Regione],Table_0[Totale contagiati],,0)</f>
        <v>4308126</v>
      </c>
      <c r="K1612" s="1">
        <f>_xlfn.XLOOKUP(Comuni[[#This Row],[Regione]],Table_0[Regione],Table_0[Guariti],,0)</f>
        <v>4242764</v>
      </c>
      <c r="L1612" s="1">
        <f>_xlfn.XLOOKUP(Comuni[[#This Row],[Regione]],Table_0[Regione],Table_0[Deceduti],,0)</f>
        <v>47031</v>
      </c>
    </row>
    <row r="1613" spans="1:12" x14ac:dyDescent="0.25">
      <c r="A1613" s="1" t="s">
        <v>1630</v>
      </c>
      <c r="B1613" s="1" t="s">
        <v>1271</v>
      </c>
      <c r="C1613" s="1" t="s">
        <v>1560</v>
      </c>
      <c r="D1613">
        <v>3533</v>
      </c>
      <c r="E1613">
        <f>100*Comuni[[#This Row],[Popolazione2011]]/$D$7916</f>
        <v>6.1644874746879562E-3</v>
      </c>
      <c r="F1613">
        <f>100*Comuni[[#This Row],[Popolazione2011]]/(SUMIFS($D$2:$D$7916,$B$2:$B$7916,"Lombardia"))</f>
        <v>3.6407100425374664E-2</v>
      </c>
      <c r="G1613" t="b">
        <f>IF(Comuni[[#This Row],[Popolazione2011]]&gt;300000,"MAGGIORE")</f>
        <v>0</v>
      </c>
      <c r="H1613">
        <f>100*Comuni[[#This Row],[Popolazione2011]]/(SUMIFS($D$2:$D$7916,$B$2:$B$7916,"Piemonte"))</f>
        <v>8.0959395185425206E-2</v>
      </c>
      <c r="I1613" s="1" t="str">
        <f>_xlfn.XLOOKUP(Comuni[[#This Row],[Regione]],Ripartizione_geografica[Regione],Ripartizione_geografica[Ripartizione geografica],,0)</f>
        <v>Nord-ovest</v>
      </c>
      <c r="J1613" s="1">
        <f>_xlfn.XLOOKUP(Comuni[[#This Row],[Regione]],Table_0[Regione],Table_0[Totale contagiati],,0)</f>
        <v>4308126</v>
      </c>
      <c r="K1613" s="1">
        <f>_xlfn.XLOOKUP(Comuni[[#This Row],[Regione]],Table_0[Regione],Table_0[Guariti],,0)</f>
        <v>4242764</v>
      </c>
      <c r="L1613" s="1">
        <f>_xlfn.XLOOKUP(Comuni[[#This Row],[Regione]],Table_0[Regione],Table_0[Deceduti],,0)</f>
        <v>47031</v>
      </c>
    </row>
    <row r="1614" spans="1:12" x14ac:dyDescent="0.25">
      <c r="A1614" s="1" t="s">
        <v>1631</v>
      </c>
      <c r="B1614" s="1" t="s">
        <v>1271</v>
      </c>
      <c r="C1614" s="1" t="s">
        <v>1560</v>
      </c>
      <c r="D1614">
        <v>2703</v>
      </c>
      <c r="E1614">
        <f>100*Comuni[[#This Row],[Popolazione2011]]/$D$7916</f>
        <v>4.7162778500089292E-3</v>
      </c>
      <c r="F1614">
        <f>100*Comuni[[#This Row],[Popolazione2011]]/(SUMIFS($D$2:$D$7916,$B$2:$B$7916,"Lombardia"))</f>
        <v>2.7854059566880193E-2</v>
      </c>
      <c r="G1614" t="b">
        <f>IF(Comuni[[#This Row],[Popolazione2011]]&gt;300000,"MAGGIORE")</f>
        <v>0</v>
      </c>
      <c r="H1614">
        <f>100*Comuni[[#This Row],[Popolazione2011]]/(SUMIFS($D$2:$D$7916,$B$2:$B$7916,"Piemonte"))</f>
        <v>6.1939780692387293E-2</v>
      </c>
      <c r="I1614" s="1" t="str">
        <f>_xlfn.XLOOKUP(Comuni[[#This Row],[Regione]],Ripartizione_geografica[Regione],Ripartizione_geografica[Ripartizione geografica],,0)</f>
        <v>Nord-ovest</v>
      </c>
      <c r="J1614" s="1">
        <f>_xlfn.XLOOKUP(Comuni[[#This Row],[Regione]],Table_0[Regione],Table_0[Totale contagiati],,0)</f>
        <v>4308126</v>
      </c>
      <c r="K1614" s="1">
        <f>_xlfn.XLOOKUP(Comuni[[#This Row],[Regione]],Table_0[Regione],Table_0[Guariti],,0)</f>
        <v>4242764</v>
      </c>
      <c r="L1614" s="1">
        <f>_xlfn.XLOOKUP(Comuni[[#This Row],[Regione]],Table_0[Regione],Table_0[Deceduti],,0)</f>
        <v>47031</v>
      </c>
    </row>
    <row r="1615" spans="1:12" x14ac:dyDescent="0.25">
      <c r="A1615" s="1" t="s">
        <v>1632</v>
      </c>
      <c r="B1615" s="1" t="s">
        <v>1271</v>
      </c>
      <c r="C1615" s="1" t="s">
        <v>1560</v>
      </c>
      <c r="D1615">
        <v>939</v>
      </c>
      <c r="E1615">
        <f>100*Comuni[[#This Row],[Popolazione2011]]/$D$7916</f>
        <v>1.638396189847719E-3</v>
      </c>
      <c r="F1615">
        <f>100*Comuni[[#This Row],[Popolazione2011]]/(SUMIFS($D$2:$D$7916,$B$2:$B$7916,"Lombardia"))</f>
        <v>9.6762715254533858E-3</v>
      </c>
      <c r="G1615" t="b">
        <f>IF(Comuni[[#This Row],[Popolazione2011]]&gt;300000,"MAGGIORE")</f>
        <v>0</v>
      </c>
      <c r="H1615">
        <f>100*Comuni[[#This Row],[Popolazione2011]]/(SUMIFS($D$2:$D$7916,$B$2:$B$7916,"Piemonte"))</f>
        <v>2.1517371095135653E-2</v>
      </c>
      <c r="I1615" s="1" t="str">
        <f>_xlfn.XLOOKUP(Comuni[[#This Row],[Regione]],Ripartizione_geografica[Regione],Ripartizione_geografica[Ripartizione geografica],,0)</f>
        <v>Nord-ovest</v>
      </c>
      <c r="J1615" s="1">
        <f>_xlfn.XLOOKUP(Comuni[[#This Row],[Regione]],Table_0[Regione],Table_0[Totale contagiati],,0)</f>
        <v>4308126</v>
      </c>
      <c r="K1615" s="1">
        <f>_xlfn.XLOOKUP(Comuni[[#This Row],[Regione]],Table_0[Regione],Table_0[Guariti],,0)</f>
        <v>4242764</v>
      </c>
      <c r="L1615" s="1">
        <f>_xlfn.XLOOKUP(Comuni[[#This Row],[Regione]],Table_0[Regione],Table_0[Deceduti],,0)</f>
        <v>47031</v>
      </c>
    </row>
    <row r="1616" spans="1:12" x14ac:dyDescent="0.25">
      <c r="A1616" s="1" t="s">
        <v>1633</v>
      </c>
      <c r="B1616" s="1" t="s">
        <v>1271</v>
      </c>
      <c r="C1616" s="1" t="s">
        <v>1560</v>
      </c>
      <c r="D1616">
        <v>1093</v>
      </c>
      <c r="E1616">
        <f>100*Comuni[[#This Row],[Popolazione2011]]/$D$7916</f>
        <v>1.9071001443062374E-3</v>
      </c>
      <c r="F1616">
        <f>100*Comuni[[#This Row],[Popolazione2011]]/(SUMIFS($D$2:$D$7916,$B$2:$B$7916,"Lombardia"))</f>
        <v>1.1263221275101758E-2</v>
      </c>
      <c r="G1616" t="b">
        <f>IF(Comuni[[#This Row],[Popolazione2011]]&gt;300000,"MAGGIORE")</f>
        <v>0</v>
      </c>
      <c r="H1616">
        <f>100*Comuni[[#This Row],[Popolazione2011]]/(SUMIFS($D$2:$D$7916,$B$2:$B$7916,"Piemonte"))</f>
        <v>2.5046311615530639E-2</v>
      </c>
      <c r="I1616" s="1" t="str">
        <f>_xlfn.XLOOKUP(Comuni[[#This Row],[Regione]],Ripartizione_geografica[Regione],Ripartizione_geografica[Ripartizione geografica],,0)</f>
        <v>Nord-ovest</v>
      </c>
      <c r="J1616" s="1">
        <f>_xlfn.XLOOKUP(Comuni[[#This Row],[Regione]],Table_0[Regione],Table_0[Totale contagiati],,0)</f>
        <v>4308126</v>
      </c>
      <c r="K1616" s="1">
        <f>_xlfn.XLOOKUP(Comuni[[#This Row],[Regione]],Table_0[Regione],Table_0[Guariti],,0)</f>
        <v>4242764</v>
      </c>
      <c r="L1616" s="1">
        <f>_xlfn.XLOOKUP(Comuni[[#This Row],[Regione]],Table_0[Regione],Table_0[Deceduti],,0)</f>
        <v>47031</v>
      </c>
    </row>
    <row r="1617" spans="1:12" x14ac:dyDescent="0.25">
      <c r="A1617" s="1" t="s">
        <v>1634</v>
      </c>
      <c r="B1617" s="1" t="s">
        <v>1271</v>
      </c>
      <c r="C1617" s="1" t="s">
        <v>1560</v>
      </c>
      <c r="D1617">
        <v>209</v>
      </c>
      <c r="E1617">
        <f>100*Comuni[[#This Row],[Popolazione2011]]/$D$7916</f>
        <v>3.6466965247941775E-4</v>
      </c>
      <c r="F1617">
        <f>100*Comuni[[#This Row],[Popolazione2011]]/(SUMIFS($D$2:$D$7916,$B$2:$B$7916,"Lombardia"))</f>
        <v>2.1537175173799335E-3</v>
      </c>
      <c r="G1617" t="b">
        <f>IF(Comuni[[#This Row],[Popolazione2011]]&gt;300000,"MAGGIORE")</f>
        <v>0</v>
      </c>
      <c r="H1617">
        <f>100*Comuni[[#This Row],[Popolazione2011]]/(SUMIFS($D$2:$D$7916,$B$2:$B$7916,"Piemonte"))</f>
        <v>4.7892764205360507E-3</v>
      </c>
      <c r="I1617" s="1" t="str">
        <f>_xlfn.XLOOKUP(Comuni[[#This Row],[Regione]],Ripartizione_geografica[Regione],Ripartizione_geografica[Ripartizione geografica],,0)</f>
        <v>Nord-ovest</v>
      </c>
      <c r="J1617" s="1">
        <f>_xlfn.XLOOKUP(Comuni[[#This Row],[Regione]],Table_0[Regione],Table_0[Totale contagiati],,0)</f>
        <v>4308126</v>
      </c>
      <c r="K1617" s="1">
        <f>_xlfn.XLOOKUP(Comuni[[#This Row],[Regione]],Table_0[Regione],Table_0[Guariti],,0)</f>
        <v>4242764</v>
      </c>
      <c r="L1617" s="1">
        <f>_xlfn.XLOOKUP(Comuni[[#This Row],[Regione]],Table_0[Regione],Table_0[Deceduti],,0)</f>
        <v>47031</v>
      </c>
    </row>
    <row r="1618" spans="1:12" x14ac:dyDescent="0.25">
      <c r="A1618" s="1" t="s">
        <v>1635</v>
      </c>
      <c r="B1618" s="1" t="s">
        <v>1271</v>
      </c>
      <c r="C1618" s="1" t="s">
        <v>1560</v>
      </c>
      <c r="D1618">
        <v>1030</v>
      </c>
      <c r="E1618">
        <f>100*Comuni[[#This Row],[Popolazione2011]]/$D$7916</f>
        <v>1.7971757993004798E-3</v>
      </c>
      <c r="F1618">
        <f>100*Comuni[[#This Row],[Popolazione2011]]/(SUMIFS($D$2:$D$7916,$B$2:$B$7916,"Lombardia"))</f>
        <v>1.0614014559336514E-2</v>
      </c>
      <c r="G1618" t="b">
        <f>IF(Comuni[[#This Row],[Popolazione2011]]&gt;300000,"MAGGIORE")</f>
        <v>0</v>
      </c>
      <c r="H1618">
        <f>100*Comuni[[#This Row],[Popolazione2011]]/(SUMIFS($D$2:$D$7916,$B$2:$B$7916,"Piemonte"))</f>
        <v>2.3602654129914507E-2</v>
      </c>
      <c r="I1618" s="1" t="str">
        <f>_xlfn.XLOOKUP(Comuni[[#This Row],[Regione]],Ripartizione_geografica[Regione],Ripartizione_geografica[Ripartizione geografica],,0)</f>
        <v>Nord-ovest</v>
      </c>
      <c r="J1618" s="1">
        <f>_xlfn.XLOOKUP(Comuni[[#This Row],[Regione]],Table_0[Regione],Table_0[Totale contagiati],,0)</f>
        <v>4308126</v>
      </c>
      <c r="K1618" s="1">
        <f>_xlfn.XLOOKUP(Comuni[[#This Row],[Regione]],Table_0[Regione],Table_0[Guariti],,0)</f>
        <v>4242764</v>
      </c>
      <c r="L1618" s="1">
        <f>_xlfn.XLOOKUP(Comuni[[#This Row],[Regione]],Table_0[Regione],Table_0[Deceduti],,0)</f>
        <v>47031</v>
      </c>
    </row>
    <row r="1619" spans="1:12" x14ac:dyDescent="0.25">
      <c r="A1619" s="1" t="s">
        <v>1636</v>
      </c>
      <c r="B1619" s="1" t="s">
        <v>1271</v>
      </c>
      <c r="C1619" s="1" t="s">
        <v>1560</v>
      </c>
      <c r="D1619">
        <v>2957</v>
      </c>
      <c r="E1619">
        <f>100*Comuni[[#This Row],[Popolazione2011]]/$D$7916</f>
        <v>5.1594648917781738E-3</v>
      </c>
      <c r="F1619">
        <f>100*Comuni[[#This Row],[Popolazione2011]]/(SUMIFS($D$2:$D$7916,$B$2:$B$7916,"Lombardia"))</f>
        <v>3.0471496166949587E-2</v>
      </c>
      <c r="G1619" t="b">
        <f>IF(Comuni[[#This Row],[Popolazione2011]]&gt;300000,"MAGGIORE")</f>
        <v>0</v>
      </c>
      <c r="H1619">
        <f>100*Comuni[[#This Row],[Popolazione2011]]/(SUMIFS($D$2:$D$7916,$B$2:$B$7916,"Piemonte"))</f>
        <v>6.7760241031220581E-2</v>
      </c>
      <c r="I1619" s="1" t="str">
        <f>_xlfn.XLOOKUP(Comuni[[#This Row],[Regione]],Ripartizione_geografica[Regione],Ripartizione_geografica[Ripartizione geografica],,0)</f>
        <v>Nord-ovest</v>
      </c>
      <c r="J1619" s="1">
        <f>_xlfn.XLOOKUP(Comuni[[#This Row],[Regione]],Table_0[Regione],Table_0[Totale contagiati],,0)</f>
        <v>4308126</v>
      </c>
      <c r="K1619" s="1">
        <f>_xlfn.XLOOKUP(Comuni[[#This Row],[Regione]],Table_0[Regione],Table_0[Guariti],,0)</f>
        <v>4242764</v>
      </c>
      <c r="L1619" s="1">
        <f>_xlfn.XLOOKUP(Comuni[[#This Row],[Regione]],Table_0[Regione],Table_0[Deceduti],,0)</f>
        <v>47031</v>
      </c>
    </row>
    <row r="1620" spans="1:12" x14ac:dyDescent="0.25">
      <c r="A1620" s="1" t="s">
        <v>1637</v>
      </c>
      <c r="B1620" s="1" t="s">
        <v>1271</v>
      </c>
      <c r="C1620" s="1" t="s">
        <v>1638</v>
      </c>
      <c r="D1620">
        <v>30994</v>
      </c>
      <c r="E1620">
        <f>100*Comuni[[#This Row],[Popolazione2011]]/$D$7916</f>
        <v>5.4079288081086481E-2</v>
      </c>
      <c r="F1620">
        <f>100*Comuni[[#This Row],[Popolazione2011]]/(SUMIFS($D$2:$D$7916,$B$2:$B$7916,"Lombardia"))</f>
        <v>0.3193890944194912</v>
      </c>
      <c r="G1620" t="b">
        <f>IF(Comuni[[#This Row],[Popolazione2011]]&gt;300000,"MAGGIORE")</f>
        <v>0</v>
      </c>
      <c r="H1620">
        <f>100*Comuni[[#This Row],[Popolazione2011]]/(SUMIFS($D$2:$D$7916,$B$2:$B$7916,"Piemonte"))</f>
        <v>0.71023365252676729</v>
      </c>
      <c r="I1620" s="1" t="str">
        <f>_xlfn.XLOOKUP(Comuni[[#This Row],[Regione]],Ripartizione_geografica[Regione],Ripartizione_geografica[Ripartizione geografica],,0)</f>
        <v>Nord-ovest</v>
      </c>
      <c r="J1620" s="1">
        <f>_xlfn.XLOOKUP(Comuni[[#This Row],[Regione]],Table_0[Regione],Table_0[Totale contagiati],,0)</f>
        <v>4308126</v>
      </c>
      <c r="K1620" s="1">
        <f>_xlfn.XLOOKUP(Comuni[[#This Row],[Regione]],Table_0[Regione],Table_0[Guariti],,0)</f>
        <v>4242764</v>
      </c>
      <c r="L1620" s="1">
        <f>_xlfn.XLOOKUP(Comuni[[#This Row],[Regione]],Table_0[Regione],Table_0[Deceduti],,0)</f>
        <v>47031</v>
      </c>
    </row>
    <row r="1621" spans="1:12" x14ac:dyDescent="0.25">
      <c r="A1621" s="1" t="s">
        <v>1639</v>
      </c>
      <c r="B1621" s="1" t="s">
        <v>1271</v>
      </c>
      <c r="C1621" s="1" t="s">
        <v>1638</v>
      </c>
      <c r="D1621">
        <v>4621</v>
      </c>
      <c r="E1621">
        <f>100*Comuni[[#This Row],[Popolazione2011]]/$D$7916</f>
        <v>8.0628634646286584E-3</v>
      </c>
      <c r="F1621">
        <f>100*Comuni[[#This Row],[Popolazione2011]]/(SUMIFS($D$2:$D$7916,$B$2:$B$7916,"Lombardia"))</f>
        <v>4.7618797357955371E-2</v>
      </c>
      <c r="G1621" t="b">
        <f>IF(Comuni[[#This Row],[Popolazione2011]]&gt;300000,"MAGGIORE")</f>
        <v>0</v>
      </c>
      <c r="H1621">
        <f>100*Comuni[[#This Row],[Popolazione2011]]/(SUMIFS($D$2:$D$7916,$B$2:$B$7916,"Piemonte"))</f>
        <v>0.10589113081003393</v>
      </c>
      <c r="I1621" s="1" t="str">
        <f>_xlfn.XLOOKUP(Comuni[[#This Row],[Regione]],Ripartizione_geografica[Regione],Ripartizione_geografica[Ripartizione geografica],,0)</f>
        <v>Nord-ovest</v>
      </c>
      <c r="J1621" s="1">
        <f>_xlfn.XLOOKUP(Comuni[[#This Row],[Regione]],Table_0[Regione],Table_0[Totale contagiati],,0)</f>
        <v>4308126</v>
      </c>
      <c r="K1621" s="1">
        <f>_xlfn.XLOOKUP(Comuni[[#This Row],[Regione]],Table_0[Regione],Table_0[Guariti],,0)</f>
        <v>4242764</v>
      </c>
      <c r="L1621" s="1">
        <f>_xlfn.XLOOKUP(Comuni[[#This Row],[Regione]],Table_0[Regione],Table_0[Deceduti],,0)</f>
        <v>47031</v>
      </c>
    </row>
    <row r="1622" spans="1:12" x14ac:dyDescent="0.25">
      <c r="A1622" s="1" t="s">
        <v>1640</v>
      </c>
      <c r="B1622" s="1" t="s">
        <v>1271</v>
      </c>
      <c r="C1622" s="1" t="s">
        <v>1638</v>
      </c>
      <c r="D1622">
        <v>6524</v>
      </c>
      <c r="E1622">
        <f>100*Comuni[[#This Row],[Popolazione2011]]/$D$7916</f>
        <v>1.1383276616151777E-2</v>
      </c>
      <c r="F1622">
        <f>100*Comuni[[#This Row],[Popolazione2011]]/(SUMIFS($D$2:$D$7916,$B$2:$B$7916,"Lombardia"))</f>
        <v>6.7228962121467395E-2</v>
      </c>
      <c r="G1622" t="b">
        <f>IF(Comuni[[#This Row],[Popolazione2011]]&gt;300000,"MAGGIORE")</f>
        <v>0</v>
      </c>
      <c r="H1622">
        <f>100*Comuni[[#This Row],[Popolazione2011]]/(SUMIFS($D$2:$D$7916,$B$2:$B$7916,"Piemonte"))</f>
        <v>0.1494987529549148</v>
      </c>
      <c r="I1622" s="1" t="str">
        <f>_xlfn.XLOOKUP(Comuni[[#This Row],[Regione]],Ripartizione_geografica[Regione],Ripartizione_geografica[Ripartizione geografica],,0)</f>
        <v>Nord-ovest</v>
      </c>
      <c r="J1622" s="1">
        <f>_xlfn.XLOOKUP(Comuni[[#This Row],[Regione]],Table_0[Regione],Table_0[Totale contagiati],,0)</f>
        <v>4308126</v>
      </c>
      <c r="K1622" s="1">
        <f>_xlfn.XLOOKUP(Comuni[[#This Row],[Regione]],Table_0[Regione],Table_0[Guariti],,0)</f>
        <v>4242764</v>
      </c>
      <c r="L1622" s="1">
        <f>_xlfn.XLOOKUP(Comuni[[#This Row],[Regione]],Table_0[Regione],Table_0[Deceduti],,0)</f>
        <v>47031</v>
      </c>
    </row>
    <row r="1623" spans="1:12" x14ac:dyDescent="0.25">
      <c r="A1623" s="1" t="s">
        <v>1641</v>
      </c>
      <c r="B1623" s="1" t="s">
        <v>1271</v>
      </c>
      <c r="C1623" s="1" t="s">
        <v>1638</v>
      </c>
      <c r="D1623">
        <v>19138</v>
      </c>
      <c r="E1623">
        <f>100*Comuni[[#This Row],[Popolazione2011]]/$D$7916</f>
        <v>3.3392573249526783E-2</v>
      </c>
      <c r="F1623">
        <f>100*Comuni[[#This Row],[Popolazione2011]]/(SUMIFS($D$2:$D$7916,$B$2:$B$7916,"Lombardia"))</f>
        <v>0.19721457343357499</v>
      </c>
      <c r="G1623" t="b">
        <f>IF(Comuni[[#This Row],[Popolazione2011]]&gt;300000,"MAGGIORE")</f>
        <v>0</v>
      </c>
      <c r="H1623">
        <f>100*Comuni[[#This Row],[Popolazione2011]]/(SUMIFS($D$2:$D$7916,$B$2:$B$7916,"Piemonte"))</f>
        <v>0.43855106285272216</v>
      </c>
      <c r="I1623" s="1" t="str">
        <f>_xlfn.XLOOKUP(Comuni[[#This Row],[Regione]],Ripartizione_geografica[Regione],Ripartizione_geografica[Ripartizione geografica],,0)</f>
        <v>Nord-ovest</v>
      </c>
      <c r="J1623" s="1">
        <f>_xlfn.XLOOKUP(Comuni[[#This Row],[Regione]],Table_0[Regione],Table_0[Totale contagiati],,0)</f>
        <v>4308126</v>
      </c>
      <c r="K1623" s="1">
        <f>_xlfn.XLOOKUP(Comuni[[#This Row],[Regione]],Table_0[Regione],Table_0[Guariti],,0)</f>
        <v>4242764</v>
      </c>
      <c r="L1623" s="1">
        <f>_xlfn.XLOOKUP(Comuni[[#This Row],[Regione]],Table_0[Regione],Table_0[Deceduti],,0)</f>
        <v>47031</v>
      </c>
    </row>
    <row r="1624" spans="1:12" x14ac:dyDescent="0.25">
      <c r="A1624" s="1" t="s">
        <v>1642</v>
      </c>
      <c r="B1624" s="1" t="s">
        <v>1271</v>
      </c>
      <c r="C1624" s="1" t="s">
        <v>1638</v>
      </c>
      <c r="D1624">
        <v>11495</v>
      </c>
      <c r="E1624">
        <f>100*Comuni[[#This Row],[Popolazione2011]]/$D$7916</f>
        <v>2.0056830886367977E-2</v>
      </c>
      <c r="F1624">
        <f>100*Comuni[[#This Row],[Popolazione2011]]/(SUMIFS($D$2:$D$7916,$B$2:$B$7916,"Lombardia"))</f>
        <v>0.11845446345589634</v>
      </c>
      <c r="G1624" t="b">
        <f>IF(Comuni[[#This Row],[Popolazione2011]]&gt;300000,"MAGGIORE")</f>
        <v>0</v>
      </c>
      <c r="H1624">
        <f>100*Comuni[[#This Row],[Popolazione2011]]/(SUMIFS($D$2:$D$7916,$B$2:$B$7916,"Piemonte"))</f>
        <v>0.26341020312948277</v>
      </c>
      <c r="I1624" s="1" t="str">
        <f>_xlfn.XLOOKUP(Comuni[[#This Row],[Regione]],Ripartizione_geografica[Regione],Ripartizione_geografica[Ripartizione geografica],,0)</f>
        <v>Nord-ovest</v>
      </c>
      <c r="J1624" s="1">
        <f>_xlfn.XLOOKUP(Comuni[[#This Row],[Regione]],Table_0[Regione],Table_0[Totale contagiati],,0)</f>
        <v>4308126</v>
      </c>
      <c r="K1624" s="1">
        <f>_xlfn.XLOOKUP(Comuni[[#This Row],[Regione]],Table_0[Regione],Table_0[Guariti],,0)</f>
        <v>4242764</v>
      </c>
      <c r="L1624" s="1">
        <f>_xlfn.XLOOKUP(Comuni[[#This Row],[Regione]],Table_0[Regione],Table_0[Deceduti],,0)</f>
        <v>47031</v>
      </c>
    </row>
    <row r="1625" spans="1:12" x14ac:dyDescent="0.25">
      <c r="A1625" s="1" t="s">
        <v>1643</v>
      </c>
      <c r="B1625" s="1" t="s">
        <v>1271</v>
      </c>
      <c r="C1625" s="1" t="s">
        <v>1638</v>
      </c>
      <c r="D1625">
        <v>8124</v>
      </c>
      <c r="E1625">
        <f>100*Comuni[[#This Row],[Popolazione2011]]/$D$7916</f>
        <v>1.4175006013123397E-2</v>
      </c>
      <c r="F1625">
        <f>100*Comuni[[#This Row],[Popolazione2011]]/(SUMIFS($D$2:$D$7916,$B$2:$B$7916,"Lombardia"))</f>
        <v>8.3716751728203739E-2</v>
      </c>
      <c r="G1625" t="b">
        <f>IF(Comuni[[#This Row],[Popolazione2011]]&gt;300000,"MAGGIORE")</f>
        <v>0</v>
      </c>
      <c r="H1625">
        <f>100*Comuni[[#This Row],[Popolazione2011]]/(SUMIFS($D$2:$D$7916,$B$2:$B$7916,"Piemonte"))</f>
        <v>0.18616307004992763</v>
      </c>
      <c r="I1625" s="1" t="str">
        <f>_xlfn.XLOOKUP(Comuni[[#This Row],[Regione]],Ripartizione_geografica[Regione],Ripartizione_geografica[Ripartizione geografica],,0)</f>
        <v>Nord-ovest</v>
      </c>
      <c r="J1625" s="1">
        <f>_xlfn.XLOOKUP(Comuni[[#This Row],[Regione]],Table_0[Regione],Table_0[Totale contagiati],,0)</f>
        <v>4308126</v>
      </c>
      <c r="K1625" s="1">
        <f>_xlfn.XLOOKUP(Comuni[[#This Row],[Regione]],Table_0[Regione],Table_0[Guariti],,0)</f>
        <v>4242764</v>
      </c>
      <c r="L1625" s="1">
        <f>_xlfn.XLOOKUP(Comuni[[#This Row],[Regione]],Table_0[Regione],Table_0[Deceduti],,0)</f>
        <v>47031</v>
      </c>
    </row>
    <row r="1626" spans="1:12" x14ac:dyDescent="0.25">
      <c r="A1626" s="1" t="s">
        <v>1644</v>
      </c>
      <c r="B1626" s="1" t="s">
        <v>1271</v>
      </c>
      <c r="C1626" s="1" t="s">
        <v>1638</v>
      </c>
      <c r="D1626">
        <v>17035</v>
      </c>
      <c r="E1626">
        <f>100*Comuni[[#This Row],[Popolazione2011]]/$D$7916</f>
        <v>2.9723193923382209E-2</v>
      </c>
      <c r="F1626">
        <f>100*Comuni[[#This Row],[Popolazione2011]]/(SUMIFS($D$2:$D$7916,$B$2:$B$7916,"Lombardia"))</f>
        <v>0.1755434349692209</v>
      </c>
      <c r="G1626" t="b">
        <f>IF(Comuni[[#This Row],[Popolazione2011]]&gt;300000,"MAGGIORE")</f>
        <v>0</v>
      </c>
      <c r="H1626">
        <f>100*Comuni[[#This Row],[Popolazione2011]]/(SUMIFS($D$2:$D$7916,$B$2:$B$7916,"Piemonte"))</f>
        <v>0.3903604010709647</v>
      </c>
      <c r="I1626" s="1" t="str">
        <f>_xlfn.XLOOKUP(Comuni[[#This Row],[Regione]],Ripartizione_geografica[Regione],Ripartizione_geografica[Ripartizione geografica],,0)</f>
        <v>Nord-ovest</v>
      </c>
      <c r="J1626" s="1">
        <f>_xlfn.XLOOKUP(Comuni[[#This Row],[Regione]],Table_0[Regione],Table_0[Totale contagiati],,0)</f>
        <v>4308126</v>
      </c>
      <c r="K1626" s="1">
        <f>_xlfn.XLOOKUP(Comuni[[#This Row],[Regione]],Table_0[Regione],Table_0[Guariti],,0)</f>
        <v>4242764</v>
      </c>
      <c r="L1626" s="1">
        <f>_xlfn.XLOOKUP(Comuni[[#This Row],[Regione]],Table_0[Regione],Table_0[Deceduti],,0)</f>
        <v>47031</v>
      </c>
    </row>
    <row r="1627" spans="1:12" x14ac:dyDescent="0.25">
      <c r="A1627" s="1" t="s">
        <v>1645</v>
      </c>
      <c r="B1627" s="1" t="s">
        <v>1271</v>
      </c>
      <c r="C1627" s="1" t="s">
        <v>1638</v>
      </c>
      <c r="D1627">
        <v>3639</v>
      </c>
      <c r="E1627">
        <f>100*Comuni[[#This Row],[Popolazione2011]]/$D$7916</f>
        <v>6.3494395472373268E-3</v>
      </c>
      <c r="F1627">
        <f>100*Comuni[[#This Row],[Popolazione2011]]/(SUMIFS($D$2:$D$7916,$B$2:$B$7916,"Lombardia"))</f>
        <v>3.7499416486820952E-2</v>
      </c>
      <c r="G1627" t="b">
        <f>IF(Comuni[[#This Row],[Popolazione2011]]&gt;300000,"MAGGIORE")</f>
        <v>0</v>
      </c>
      <c r="H1627">
        <f>100*Comuni[[#This Row],[Popolazione2011]]/(SUMIFS($D$2:$D$7916,$B$2:$B$7916,"Piemonte"))</f>
        <v>8.3388406192969805E-2</v>
      </c>
      <c r="I1627" s="1" t="str">
        <f>_xlfn.XLOOKUP(Comuni[[#This Row],[Regione]],Ripartizione_geografica[Regione],Ripartizione_geografica[Ripartizione geografica],,0)</f>
        <v>Nord-ovest</v>
      </c>
      <c r="J1627" s="1">
        <f>_xlfn.XLOOKUP(Comuni[[#This Row],[Regione]],Table_0[Regione],Table_0[Totale contagiati],,0)</f>
        <v>4308126</v>
      </c>
      <c r="K1627" s="1">
        <f>_xlfn.XLOOKUP(Comuni[[#This Row],[Regione]],Table_0[Regione],Table_0[Guariti],,0)</f>
        <v>4242764</v>
      </c>
      <c r="L1627" s="1">
        <f>_xlfn.XLOOKUP(Comuni[[#This Row],[Regione]],Table_0[Regione],Table_0[Deceduti],,0)</f>
        <v>47031</v>
      </c>
    </row>
    <row r="1628" spans="1:12" x14ac:dyDescent="0.25">
      <c r="A1628" s="1" t="s">
        <v>1646</v>
      </c>
      <c r="B1628" s="1" t="s">
        <v>1271</v>
      </c>
      <c r="C1628" s="1" t="s">
        <v>1638</v>
      </c>
      <c r="D1628">
        <v>7567</v>
      </c>
      <c r="E1628">
        <f>100*Comuni[[#This Row],[Popolazione2011]]/$D$7916</f>
        <v>1.3203135216802652E-2</v>
      </c>
      <c r="F1628">
        <f>100*Comuni[[#This Row],[Popolazione2011]]/(SUMIFS($D$2:$D$7916,$B$2:$B$7916,"Lombardia"))</f>
        <v>7.7976939971358655E-2</v>
      </c>
      <c r="G1628" t="b">
        <f>IF(Comuni[[#This Row],[Popolazione2011]]&gt;300000,"MAGGIORE")</f>
        <v>0</v>
      </c>
      <c r="H1628">
        <f>100*Comuni[[#This Row],[Popolazione2011]]/(SUMIFS($D$2:$D$7916,$B$2:$B$7916,"Piemonte"))</f>
        <v>0.1733993046612263</v>
      </c>
      <c r="I1628" s="1" t="str">
        <f>_xlfn.XLOOKUP(Comuni[[#This Row],[Regione]],Ripartizione_geografica[Regione],Ripartizione_geografica[Ripartizione geografica],,0)</f>
        <v>Nord-ovest</v>
      </c>
      <c r="J1628" s="1">
        <f>_xlfn.XLOOKUP(Comuni[[#This Row],[Regione]],Table_0[Regione],Table_0[Totale contagiati],,0)</f>
        <v>4308126</v>
      </c>
      <c r="K1628" s="1">
        <f>_xlfn.XLOOKUP(Comuni[[#This Row],[Regione]],Table_0[Regione],Table_0[Guariti],,0)</f>
        <v>4242764</v>
      </c>
      <c r="L1628" s="1">
        <f>_xlfn.XLOOKUP(Comuni[[#This Row],[Regione]],Table_0[Regione],Table_0[Deceduti],,0)</f>
        <v>47031</v>
      </c>
    </row>
    <row r="1629" spans="1:12" x14ac:dyDescent="0.25">
      <c r="A1629" s="1" t="s">
        <v>1647</v>
      </c>
      <c r="B1629" s="1" t="s">
        <v>1271</v>
      </c>
      <c r="C1629" s="1" t="s">
        <v>1638</v>
      </c>
      <c r="D1629">
        <v>3810</v>
      </c>
      <c r="E1629">
        <f>100*Comuni[[#This Row],[Popolazione2011]]/$D$7916</f>
        <v>6.6478056265386679E-3</v>
      </c>
      <c r="F1629">
        <f>100*Comuni[[#This Row],[Popolazione2011]]/(SUMIFS($D$2:$D$7916,$B$2:$B$7916,"Lombardia"))</f>
        <v>3.9261549001040896E-2</v>
      </c>
      <c r="G1629" t="b">
        <f>IF(Comuni[[#This Row],[Popolazione2011]]&gt;300000,"MAGGIORE")</f>
        <v>0</v>
      </c>
      <c r="H1629">
        <f>100*Comuni[[#This Row],[Popolazione2011]]/(SUMIFS($D$2:$D$7916,$B$2:$B$7916,"Piemonte"))</f>
        <v>8.7306905082499303E-2</v>
      </c>
      <c r="I1629" s="1" t="str">
        <f>_xlfn.XLOOKUP(Comuni[[#This Row],[Regione]],Ripartizione_geografica[Regione],Ripartizione_geografica[Ripartizione geografica],,0)</f>
        <v>Nord-ovest</v>
      </c>
      <c r="J1629" s="1">
        <f>_xlfn.XLOOKUP(Comuni[[#This Row],[Regione]],Table_0[Regione],Table_0[Totale contagiati],,0)</f>
        <v>4308126</v>
      </c>
      <c r="K1629" s="1">
        <f>_xlfn.XLOOKUP(Comuni[[#This Row],[Regione]],Table_0[Regione],Table_0[Guariti],,0)</f>
        <v>4242764</v>
      </c>
      <c r="L1629" s="1">
        <f>_xlfn.XLOOKUP(Comuni[[#This Row],[Regione]],Table_0[Regione],Table_0[Deceduti],,0)</f>
        <v>47031</v>
      </c>
    </row>
    <row r="1630" spans="1:12" x14ac:dyDescent="0.25">
      <c r="A1630" s="1" t="s">
        <v>1648</v>
      </c>
      <c r="B1630" s="1" t="s">
        <v>1271</v>
      </c>
      <c r="C1630" s="1" t="s">
        <v>1638</v>
      </c>
      <c r="D1630">
        <v>3071</v>
      </c>
      <c r="E1630">
        <f>100*Comuni[[#This Row],[Popolazione2011]]/$D$7916</f>
        <v>5.3583756113124012E-3</v>
      </c>
      <c r="F1630">
        <f>100*Comuni[[#This Row],[Popolazione2011]]/(SUMIFS($D$2:$D$7916,$B$2:$B$7916,"Lombardia"))</f>
        <v>3.1646251176429552E-2</v>
      </c>
      <c r="G1630" t="b">
        <f>IF(Comuni[[#This Row],[Popolazione2011]]&gt;300000,"MAGGIORE")</f>
        <v>0</v>
      </c>
      <c r="H1630">
        <f>100*Comuni[[#This Row],[Popolazione2011]]/(SUMIFS($D$2:$D$7916,$B$2:$B$7916,"Piemonte"))</f>
        <v>7.0372573624240251E-2</v>
      </c>
      <c r="I1630" s="1" t="str">
        <f>_xlfn.XLOOKUP(Comuni[[#This Row],[Regione]],Ripartizione_geografica[Regione],Ripartizione_geografica[Ripartizione geografica],,0)</f>
        <v>Nord-ovest</v>
      </c>
      <c r="J1630" s="1">
        <f>_xlfn.XLOOKUP(Comuni[[#This Row],[Regione]],Table_0[Regione],Table_0[Totale contagiati],,0)</f>
        <v>4308126</v>
      </c>
      <c r="K1630" s="1">
        <f>_xlfn.XLOOKUP(Comuni[[#This Row],[Regione]],Table_0[Regione],Table_0[Guariti],,0)</f>
        <v>4242764</v>
      </c>
      <c r="L1630" s="1">
        <f>_xlfn.XLOOKUP(Comuni[[#This Row],[Regione]],Table_0[Regione],Table_0[Deceduti],,0)</f>
        <v>47031</v>
      </c>
    </row>
    <row r="1631" spans="1:12" x14ac:dyDescent="0.25">
      <c r="A1631" s="1" t="s">
        <v>1649</v>
      </c>
      <c r="B1631" s="1" t="s">
        <v>1271</v>
      </c>
      <c r="C1631" s="1" t="s">
        <v>1638</v>
      </c>
      <c r="D1631">
        <v>2022</v>
      </c>
      <c r="E1631">
        <f>100*Comuni[[#This Row],[Popolazione2011]]/$D$7916</f>
        <v>3.5280480254228836E-3</v>
      </c>
      <c r="F1631">
        <f>100*Comuni[[#This Row],[Popolazione2011]]/(SUMIFS($D$2:$D$7916,$B$2:$B$7916,"Lombardia"))</f>
        <v>2.0836444115513043E-2</v>
      </c>
      <c r="G1631" t="b">
        <f>IF(Comuni[[#This Row],[Popolazione2011]]&gt;300000,"MAGGIORE")</f>
        <v>0</v>
      </c>
      <c r="H1631">
        <f>100*Comuni[[#This Row],[Popolazione2011]]/(SUMIFS($D$2:$D$7916,$B$2:$B$7916,"Piemonte"))</f>
        <v>4.6334530728822459E-2</v>
      </c>
      <c r="I1631" s="1" t="str">
        <f>_xlfn.XLOOKUP(Comuni[[#This Row],[Regione]],Ripartizione_geografica[Regione],Ripartizione_geografica[Ripartizione geografica],,0)</f>
        <v>Nord-ovest</v>
      </c>
      <c r="J1631" s="1">
        <f>_xlfn.XLOOKUP(Comuni[[#This Row],[Regione]],Table_0[Regione],Table_0[Totale contagiati],,0)</f>
        <v>4308126</v>
      </c>
      <c r="K1631" s="1">
        <f>_xlfn.XLOOKUP(Comuni[[#This Row],[Regione]],Table_0[Regione],Table_0[Guariti],,0)</f>
        <v>4242764</v>
      </c>
      <c r="L1631" s="1">
        <f>_xlfn.XLOOKUP(Comuni[[#This Row],[Regione]],Table_0[Regione],Table_0[Deceduti],,0)</f>
        <v>47031</v>
      </c>
    </row>
    <row r="1632" spans="1:12" x14ac:dyDescent="0.25">
      <c r="A1632" s="1" t="s">
        <v>1650</v>
      </c>
      <c r="B1632" s="1" t="s">
        <v>1271</v>
      </c>
      <c r="C1632" s="1" t="s">
        <v>1638</v>
      </c>
      <c r="D1632">
        <v>7158</v>
      </c>
      <c r="E1632">
        <f>100*Comuni[[#This Row],[Popolazione2011]]/$D$7916</f>
        <v>1.2489499389701781E-2</v>
      </c>
      <c r="F1632">
        <f>100*Comuni[[#This Row],[Popolazione2011]]/(SUMIFS($D$2:$D$7916,$B$2:$B$7916,"Lombardia"))</f>
        <v>7.3762248753136667E-2</v>
      </c>
      <c r="G1632" t="b">
        <f>IF(Comuni[[#This Row],[Popolazione2011]]&gt;300000,"MAGGIORE")</f>
        <v>0</v>
      </c>
      <c r="H1632">
        <f>100*Comuni[[#This Row],[Popolazione2011]]/(SUMIFS($D$2:$D$7916,$B$2:$B$7916,"Piemonte"))</f>
        <v>0.16402698860381365</v>
      </c>
      <c r="I1632" s="1" t="str">
        <f>_xlfn.XLOOKUP(Comuni[[#This Row],[Regione]],Ripartizione_geografica[Regione],Ripartizione_geografica[Ripartizione geografica],,0)</f>
        <v>Nord-ovest</v>
      </c>
      <c r="J1632" s="1">
        <f>_xlfn.XLOOKUP(Comuni[[#This Row],[Regione]],Table_0[Regione],Table_0[Totale contagiati],,0)</f>
        <v>4308126</v>
      </c>
      <c r="K1632" s="1">
        <f>_xlfn.XLOOKUP(Comuni[[#This Row],[Regione]],Table_0[Regione],Table_0[Guariti],,0)</f>
        <v>4242764</v>
      </c>
      <c r="L1632" s="1">
        <f>_xlfn.XLOOKUP(Comuni[[#This Row],[Regione]],Table_0[Regione],Table_0[Deceduti],,0)</f>
        <v>47031</v>
      </c>
    </row>
    <row r="1633" spans="1:12" x14ac:dyDescent="0.25">
      <c r="A1633" s="1" t="s">
        <v>1651</v>
      </c>
      <c r="B1633" s="1" t="s">
        <v>1271</v>
      </c>
      <c r="C1633" s="1" t="s">
        <v>1638</v>
      </c>
      <c r="D1633">
        <v>4195</v>
      </c>
      <c r="E1633">
        <f>100*Comuni[[#This Row],[Popolazione2011]]/$D$7916</f>
        <v>7.319565512684964E-3</v>
      </c>
      <c r="F1633">
        <f>100*Comuni[[#This Row],[Popolazione2011]]/(SUMIFS($D$2:$D$7916,$B$2:$B$7916,"Lombardia"))</f>
        <v>4.3228923375161828E-2</v>
      </c>
      <c r="G1633" t="b">
        <f>IF(Comuni[[#This Row],[Popolazione2011]]&gt;300000,"MAGGIORE")</f>
        <v>0</v>
      </c>
      <c r="H1633">
        <f>100*Comuni[[#This Row],[Popolazione2011]]/(SUMIFS($D$2:$D$7916,$B$2:$B$7916,"Piemonte"))</f>
        <v>9.6129256383486753E-2</v>
      </c>
      <c r="I1633" s="1" t="str">
        <f>_xlfn.XLOOKUP(Comuni[[#This Row],[Regione]],Ripartizione_geografica[Regione],Ripartizione_geografica[Ripartizione geografica],,0)</f>
        <v>Nord-ovest</v>
      </c>
      <c r="J1633" s="1">
        <f>_xlfn.XLOOKUP(Comuni[[#This Row],[Regione]],Table_0[Regione],Table_0[Totale contagiati],,0)</f>
        <v>4308126</v>
      </c>
      <c r="K1633" s="1">
        <f>_xlfn.XLOOKUP(Comuni[[#This Row],[Regione]],Table_0[Regione],Table_0[Guariti],,0)</f>
        <v>4242764</v>
      </c>
      <c r="L1633" s="1">
        <f>_xlfn.XLOOKUP(Comuni[[#This Row],[Regione]],Table_0[Regione],Table_0[Deceduti],,0)</f>
        <v>47031</v>
      </c>
    </row>
    <row r="1634" spans="1:12" x14ac:dyDescent="0.25">
      <c r="A1634" s="1" t="s">
        <v>1652</v>
      </c>
      <c r="B1634" s="1" t="s">
        <v>1271</v>
      </c>
      <c r="C1634" s="1" t="s">
        <v>1638</v>
      </c>
      <c r="D1634">
        <v>35557</v>
      </c>
      <c r="E1634">
        <f>100*Comuni[[#This Row],[Popolazione2011]]/$D$7916</f>
        <v>6.2040951355074918E-2</v>
      </c>
      <c r="F1634">
        <f>100*Comuni[[#This Row],[Popolazione2011]]/(SUMIFS($D$2:$D$7916,$B$2:$B$7916,"Lombardia"))</f>
        <v>0.36641020940420238</v>
      </c>
      <c r="G1634" t="b">
        <f>IF(Comuni[[#This Row],[Popolazione2011]]&gt;300000,"MAGGIORE")</f>
        <v>0</v>
      </c>
      <c r="H1634">
        <f>100*Comuni[[#This Row],[Popolazione2011]]/(SUMIFS($D$2:$D$7916,$B$2:$B$7916,"Piemonte"))</f>
        <v>0.81479570184210692</v>
      </c>
      <c r="I1634" s="1" t="str">
        <f>_xlfn.XLOOKUP(Comuni[[#This Row],[Regione]],Ripartizione_geografica[Regione],Ripartizione_geografica[Ripartizione geografica],,0)</f>
        <v>Nord-ovest</v>
      </c>
      <c r="J1634" s="1">
        <f>_xlfn.XLOOKUP(Comuni[[#This Row],[Regione]],Table_0[Regione],Table_0[Totale contagiati],,0)</f>
        <v>4308126</v>
      </c>
      <c r="K1634" s="1">
        <f>_xlfn.XLOOKUP(Comuni[[#This Row],[Regione]],Table_0[Regione],Table_0[Guariti],,0)</f>
        <v>4242764</v>
      </c>
      <c r="L1634" s="1">
        <f>_xlfn.XLOOKUP(Comuni[[#This Row],[Regione]],Table_0[Regione],Table_0[Deceduti],,0)</f>
        <v>47031</v>
      </c>
    </row>
    <row r="1635" spans="1:12" x14ac:dyDescent="0.25">
      <c r="A1635" s="1" t="s">
        <v>1653</v>
      </c>
      <c r="B1635" s="1" t="s">
        <v>1271</v>
      </c>
      <c r="C1635" s="1" t="s">
        <v>1638</v>
      </c>
      <c r="D1635">
        <v>25712</v>
      </c>
      <c r="E1635">
        <f>100*Comuni[[#This Row],[Popolazione2011]]/$D$7916</f>
        <v>4.4863091409333922E-2</v>
      </c>
      <c r="F1635">
        <f>100*Comuni[[#This Row],[Popolazione2011]]/(SUMIFS($D$2:$D$7916,$B$2:$B$7916,"Lombardia"))</f>
        <v>0.26495877898025288</v>
      </c>
      <c r="G1635" t="b">
        <f>IF(Comuni[[#This Row],[Popolazione2011]]&gt;300000,"MAGGIORE")</f>
        <v>0</v>
      </c>
      <c r="H1635">
        <f>100*Comuni[[#This Row],[Popolazione2011]]/(SUMIFS($D$2:$D$7916,$B$2:$B$7916,"Piemonte"))</f>
        <v>0.5891955757168561</v>
      </c>
      <c r="I1635" s="1" t="str">
        <f>_xlfn.XLOOKUP(Comuni[[#This Row],[Regione]],Ripartizione_geografica[Regione],Ripartizione_geografica[Ripartizione geografica],,0)</f>
        <v>Nord-ovest</v>
      </c>
      <c r="J1635" s="1">
        <f>_xlfn.XLOOKUP(Comuni[[#This Row],[Regione]],Table_0[Regione],Table_0[Totale contagiati],,0)</f>
        <v>4308126</v>
      </c>
      <c r="K1635" s="1">
        <f>_xlfn.XLOOKUP(Comuni[[#This Row],[Regione]],Table_0[Regione],Table_0[Guariti],,0)</f>
        <v>4242764</v>
      </c>
      <c r="L1635" s="1">
        <f>_xlfn.XLOOKUP(Comuni[[#This Row],[Regione]],Table_0[Regione],Table_0[Deceduti],,0)</f>
        <v>47031</v>
      </c>
    </row>
    <row r="1636" spans="1:12" x14ac:dyDescent="0.25">
      <c r="A1636" s="1" t="s">
        <v>1654</v>
      </c>
      <c r="B1636" s="1" t="s">
        <v>1271</v>
      </c>
      <c r="C1636" s="1" t="s">
        <v>1638</v>
      </c>
      <c r="D1636">
        <v>2215</v>
      </c>
      <c r="E1636">
        <f>100*Comuni[[#This Row],[Popolazione2011]]/$D$7916</f>
        <v>3.8648003839325852E-3</v>
      </c>
      <c r="F1636">
        <f>100*Comuni[[#This Row],[Popolazione2011]]/(SUMIFS($D$2:$D$7916,$B$2:$B$7916,"Lombardia"))</f>
        <v>2.2825283736825613E-2</v>
      </c>
      <c r="G1636" t="b">
        <f>IF(Comuni[[#This Row],[Popolazione2011]]&gt;300000,"MAGGIORE")</f>
        <v>0</v>
      </c>
      <c r="H1636">
        <f>100*Comuni[[#This Row],[Popolazione2011]]/(SUMIFS($D$2:$D$7916,$B$2:$B$7916,"Piemonte"))</f>
        <v>5.0757163978408383E-2</v>
      </c>
      <c r="I1636" s="1" t="str">
        <f>_xlfn.XLOOKUP(Comuni[[#This Row],[Regione]],Ripartizione_geografica[Regione],Ripartizione_geografica[Ripartizione geografica],,0)</f>
        <v>Nord-ovest</v>
      </c>
      <c r="J1636" s="1">
        <f>_xlfn.XLOOKUP(Comuni[[#This Row],[Regione]],Table_0[Regione],Table_0[Totale contagiati],,0)</f>
        <v>4308126</v>
      </c>
      <c r="K1636" s="1">
        <f>_xlfn.XLOOKUP(Comuni[[#This Row],[Regione]],Table_0[Regione],Table_0[Guariti],,0)</f>
        <v>4242764</v>
      </c>
      <c r="L1636" s="1">
        <f>_xlfn.XLOOKUP(Comuni[[#This Row],[Regione]],Table_0[Regione],Table_0[Deceduti],,0)</f>
        <v>47031</v>
      </c>
    </row>
    <row r="1637" spans="1:12" x14ac:dyDescent="0.25">
      <c r="A1637" s="1" t="s">
        <v>1655</v>
      </c>
      <c r="B1637" s="1" t="s">
        <v>1271</v>
      </c>
      <c r="C1637" s="1" t="s">
        <v>1638</v>
      </c>
      <c r="D1637">
        <v>26503</v>
      </c>
      <c r="E1637">
        <f>100*Comuni[[#This Row],[Popolazione2011]]/$D$7916</f>
        <v>4.6243252629961762E-2</v>
      </c>
      <c r="F1637">
        <f>100*Comuni[[#This Row],[Popolazione2011]]/(SUMIFS($D$2:$D$7916,$B$2:$B$7916,"Lombardia"))</f>
        <v>0.27310992996708316</v>
      </c>
      <c r="G1637" t="b">
        <f>IF(Comuni[[#This Row],[Popolazione2011]]&gt;300000,"MAGGIORE")</f>
        <v>0</v>
      </c>
      <c r="H1637">
        <f>100*Comuni[[#This Row],[Popolazione2011]]/(SUMIFS($D$2:$D$7916,$B$2:$B$7916,"Piemonte"))</f>
        <v>0.60732149748070308</v>
      </c>
      <c r="I1637" s="1" t="str">
        <f>_xlfn.XLOOKUP(Comuni[[#This Row],[Regione]],Ripartizione_geografica[Regione],Ripartizione_geografica[Ripartizione geografica],,0)</f>
        <v>Nord-ovest</v>
      </c>
      <c r="J1637" s="1">
        <f>_xlfn.XLOOKUP(Comuni[[#This Row],[Regione]],Table_0[Regione],Table_0[Totale contagiati],,0)</f>
        <v>4308126</v>
      </c>
      <c r="K1637" s="1">
        <f>_xlfn.XLOOKUP(Comuni[[#This Row],[Regione]],Table_0[Regione],Table_0[Guariti],,0)</f>
        <v>4242764</v>
      </c>
      <c r="L1637" s="1">
        <f>_xlfn.XLOOKUP(Comuni[[#This Row],[Regione]],Table_0[Regione],Table_0[Deceduti],,0)</f>
        <v>47031</v>
      </c>
    </row>
    <row r="1638" spans="1:12" x14ac:dyDescent="0.25">
      <c r="A1638" s="1" t="s">
        <v>1656</v>
      </c>
      <c r="B1638" s="1" t="s">
        <v>1271</v>
      </c>
      <c r="C1638" s="1" t="s">
        <v>1638</v>
      </c>
      <c r="D1638">
        <v>4751</v>
      </c>
      <c r="E1638">
        <f>100*Comuni[[#This Row],[Popolazione2011]]/$D$7916</f>
        <v>8.2896914781326013E-3</v>
      </c>
      <c r="F1638">
        <f>100*Comuni[[#This Row],[Popolazione2011]]/(SUMIFS($D$2:$D$7916,$B$2:$B$7916,"Lombardia"))</f>
        <v>4.8958430263502703E-2</v>
      </c>
      <c r="G1638" t="b">
        <f>IF(Comuni[[#This Row],[Popolazione2011]]&gt;300000,"MAGGIORE")</f>
        <v>0</v>
      </c>
      <c r="H1638">
        <f>100*Comuni[[#This Row],[Popolazione2011]]/(SUMIFS($D$2:$D$7916,$B$2:$B$7916,"Piemonte"))</f>
        <v>0.10887010657400371</v>
      </c>
      <c r="I1638" s="1" t="str">
        <f>_xlfn.XLOOKUP(Comuni[[#This Row],[Regione]],Ripartizione_geografica[Regione],Ripartizione_geografica[Ripartizione geografica],,0)</f>
        <v>Nord-ovest</v>
      </c>
      <c r="J1638" s="1">
        <f>_xlfn.XLOOKUP(Comuni[[#This Row],[Regione]],Table_0[Regione],Table_0[Totale contagiati],,0)</f>
        <v>4308126</v>
      </c>
      <c r="K1638" s="1">
        <f>_xlfn.XLOOKUP(Comuni[[#This Row],[Regione]],Table_0[Regione],Table_0[Guariti],,0)</f>
        <v>4242764</v>
      </c>
      <c r="L1638" s="1">
        <f>_xlfn.XLOOKUP(Comuni[[#This Row],[Regione]],Table_0[Regione],Table_0[Deceduti],,0)</f>
        <v>47031</v>
      </c>
    </row>
    <row r="1639" spans="1:12" x14ac:dyDescent="0.25">
      <c r="A1639" s="1" t="s">
        <v>1657</v>
      </c>
      <c r="B1639" s="1" t="s">
        <v>1271</v>
      </c>
      <c r="C1639" s="1" t="s">
        <v>1638</v>
      </c>
      <c r="D1639">
        <v>8532</v>
      </c>
      <c r="E1639">
        <f>100*Comuni[[#This Row],[Popolazione2011]]/$D$7916</f>
        <v>1.488689700935116E-2</v>
      </c>
      <c r="F1639">
        <f>100*Comuni[[#This Row],[Popolazione2011]]/(SUMIFS($D$2:$D$7916,$B$2:$B$7916,"Lombardia"))</f>
        <v>8.7921138077921498E-2</v>
      </c>
      <c r="G1639" t="b">
        <f>IF(Comuni[[#This Row],[Popolazione2011]]&gt;300000,"MAGGIORE")</f>
        <v>0</v>
      </c>
      <c r="H1639">
        <f>100*Comuni[[#This Row],[Popolazione2011]]/(SUMIFS($D$2:$D$7916,$B$2:$B$7916,"Piemonte"))</f>
        <v>0.19551247090915591</v>
      </c>
      <c r="I1639" s="1" t="str">
        <f>_xlfn.XLOOKUP(Comuni[[#This Row],[Regione]],Ripartizione_geografica[Regione],Ripartizione_geografica[Ripartizione geografica],,0)</f>
        <v>Nord-ovest</v>
      </c>
      <c r="J1639" s="1">
        <f>_xlfn.XLOOKUP(Comuni[[#This Row],[Regione]],Table_0[Regione],Table_0[Totale contagiati],,0)</f>
        <v>4308126</v>
      </c>
      <c r="K1639" s="1">
        <f>_xlfn.XLOOKUP(Comuni[[#This Row],[Regione]],Table_0[Regione],Table_0[Guariti],,0)</f>
        <v>4242764</v>
      </c>
      <c r="L1639" s="1">
        <f>_xlfn.XLOOKUP(Comuni[[#This Row],[Regione]],Table_0[Regione],Table_0[Deceduti],,0)</f>
        <v>47031</v>
      </c>
    </row>
    <row r="1640" spans="1:12" x14ac:dyDescent="0.25">
      <c r="A1640" s="1" t="s">
        <v>1658</v>
      </c>
      <c r="B1640" s="1" t="s">
        <v>1271</v>
      </c>
      <c r="C1640" s="1" t="s">
        <v>1638</v>
      </c>
      <c r="D1640">
        <v>13479</v>
      </c>
      <c r="E1640">
        <f>100*Comuni[[#This Row],[Popolazione2011]]/$D$7916</f>
        <v>2.3518575338612784E-2</v>
      </c>
      <c r="F1640">
        <f>100*Comuni[[#This Row],[Popolazione2011]]/(SUMIFS($D$2:$D$7916,$B$2:$B$7916,"Lombardia"))</f>
        <v>0.13889932256824941</v>
      </c>
      <c r="G1640" t="b">
        <f>IF(Comuni[[#This Row],[Popolazione2011]]&gt;300000,"MAGGIORE")</f>
        <v>0</v>
      </c>
      <c r="H1640">
        <f>100*Comuni[[#This Row],[Popolazione2011]]/(SUMIFS($D$2:$D$7916,$B$2:$B$7916,"Piemonte"))</f>
        <v>0.30887395632729869</v>
      </c>
      <c r="I1640" s="1" t="str">
        <f>_xlfn.XLOOKUP(Comuni[[#This Row],[Regione]],Ripartizione_geografica[Regione],Ripartizione_geografica[Ripartizione geografica],,0)</f>
        <v>Nord-ovest</v>
      </c>
      <c r="J1640" s="1">
        <f>_xlfn.XLOOKUP(Comuni[[#This Row],[Regione]],Table_0[Regione],Table_0[Totale contagiati],,0)</f>
        <v>4308126</v>
      </c>
      <c r="K1640" s="1">
        <f>_xlfn.XLOOKUP(Comuni[[#This Row],[Regione]],Table_0[Regione],Table_0[Guariti],,0)</f>
        <v>4242764</v>
      </c>
      <c r="L1640" s="1">
        <f>_xlfn.XLOOKUP(Comuni[[#This Row],[Regione]],Table_0[Regione],Table_0[Deceduti],,0)</f>
        <v>47031</v>
      </c>
    </row>
    <row r="1641" spans="1:12" x14ac:dyDescent="0.25">
      <c r="A1641" s="1" t="s">
        <v>1659</v>
      </c>
      <c r="B1641" s="1" t="s">
        <v>1271</v>
      </c>
      <c r="C1641" s="1" t="s">
        <v>1638</v>
      </c>
      <c r="D1641">
        <v>1182</v>
      </c>
      <c r="E1641">
        <f>100*Comuni[[#This Row],[Popolazione2011]]/$D$7916</f>
        <v>2.0623900920127836E-3</v>
      </c>
      <c r="F1641">
        <f>100*Comuni[[#This Row],[Popolazione2011]]/(SUMIFS($D$2:$D$7916,$B$2:$B$7916,"Lombardia"))</f>
        <v>1.2180354571976467E-2</v>
      </c>
      <c r="G1641" t="b">
        <f>IF(Comuni[[#This Row],[Popolazione2011]]&gt;300000,"MAGGIORE")</f>
        <v>0</v>
      </c>
      <c r="H1641">
        <f>100*Comuni[[#This Row],[Popolazione2011]]/(SUMIFS($D$2:$D$7916,$B$2:$B$7916,"Piemonte"))</f>
        <v>2.7085764253940728E-2</v>
      </c>
      <c r="I1641" s="1" t="str">
        <f>_xlfn.XLOOKUP(Comuni[[#This Row],[Regione]],Ripartizione_geografica[Regione],Ripartizione_geografica[Ripartizione geografica],,0)</f>
        <v>Nord-ovest</v>
      </c>
      <c r="J1641" s="1">
        <f>_xlfn.XLOOKUP(Comuni[[#This Row],[Regione]],Table_0[Regione],Table_0[Totale contagiati],,0)</f>
        <v>4308126</v>
      </c>
      <c r="K1641" s="1">
        <f>_xlfn.XLOOKUP(Comuni[[#This Row],[Regione]],Table_0[Regione],Table_0[Guariti],,0)</f>
        <v>4242764</v>
      </c>
      <c r="L1641" s="1">
        <f>_xlfn.XLOOKUP(Comuni[[#This Row],[Regione]],Table_0[Regione],Table_0[Deceduti],,0)</f>
        <v>47031</v>
      </c>
    </row>
    <row r="1642" spans="1:12" x14ac:dyDescent="0.25">
      <c r="A1642" s="1" t="s">
        <v>1660</v>
      </c>
      <c r="B1642" s="1" t="s">
        <v>1271</v>
      </c>
      <c r="C1642" s="1" t="s">
        <v>1638</v>
      </c>
      <c r="D1642">
        <v>6508</v>
      </c>
      <c r="E1642">
        <f>100*Comuni[[#This Row],[Popolazione2011]]/$D$7916</f>
        <v>1.1355359322182061E-2</v>
      </c>
      <c r="F1642">
        <f>100*Comuni[[#This Row],[Popolazione2011]]/(SUMIFS($D$2:$D$7916,$B$2:$B$7916,"Lombardia"))</f>
        <v>6.7064084225400042E-2</v>
      </c>
      <c r="G1642" t="b">
        <f>IF(Comuni[[#This Row],[Popolazione2011]]&gt;300000,"MAGGIORE")</f>
        <v>0</v>
      </c>
      <c r="H1642">
        <f>100*Comuni[[#This Row],[Popolazione2011]]/(SUMIFS($D$2:$D$7916,$B$2:$B$7916,"Piemonte"))</f>
        <v>0.14913210978396468</v>
      </c>
      <c r="I1642" s="1" t="str">
        <f>_xlfn.XLOOKUP(Comuni[[#This Row],[Regione]],Ripartizione_geografica[Regione],Ripartizione_geografica[Ripartizione geografica],,0)</f>
        <v>Nord-ovest</v>
      </c>
      <c r="J1642" s="1">
        <f>_xlfn.XLOOKUP(Comuni[[#This Row],[Regione]],Table_0[Regione],Table_0[Totale contagiati],,0)</f>
        <v>4308126</v>
      </c>
      <c r="K1642" s="1">
        <f>_xlfn.XLOOKUP(Comuni[[#This Row],[Regione]],Table_0[Regione],Table_0[Guariti],,0)</f>
        <v>4242764</v>
      </c>
      <c r="L1642" s="1">
        <f>_xlfn.XLOOKUP(Comuni[[#This Row],[Regione]],Table_0[Regione],Table_0[Deceduti],,0)</f>
        <v>47031</v>
      </c>
    </row>
    <row r="1643" spans="1:12" x14ac:dyDescent="0.25">
      <c r="A1643" s="1" t="s">
        <v>1661</v>
      </c>
      <c r="B1643" s="1" t="s">
        <v>1271</v>
      </c>
      <c r="C1643" s="1" t="s">
        <v>1638</v>
      </c>
      <c r="D1643">
        <v>12438</v>
      </c>
      <c r="E1643">
        <f>100*Comuni[[#This Row],[Popolazione2011]]/$D$7916</f>
        <v>2.1702206399708126E-2</v>
      </c>
      <c r="F1643">
        <f>100*Comuni[[#This Row],[Popolazione2011]]/(SUMIFS($D$2:$D$7916,$B$2:$B$7916,"Lombardia"))</f>
        <v>0.12817195445536658</v>
      </c>
      <c r="G1643" t="b">
        <f>IF(Comuni[[#This Row],[Popolazione2011]]&gt;300000,"MAGGIORE")</f>
        <v>0</v>
      </c>
      <c r="H1643">
        <f>100*Comuni[[#This Row],[Popolazione2011]]/(SUMIFS($D$2:$D$7916,$B$2:$B$7916,"Piemonte"))</f>
        <v>0.28501923501735599</v>
      </c>
      <c r="I1643" s="1" t="str">
        <f>_xlfn.XLOOKUP(Comuni[[#This Row],[Regione]],Ripartizione_geografica[Regione],Ripartizione_geografica[Ripartizione geografica],,0)</f>
        <v>Nord-ovest</v>
      </c>
      <c r="J1643" s="1">
        <f>_xlfn.XLOOKUP(Comuni[[#This Row],[Regione]],Table_0[Regione],Table_0[Totale contagiati],,0)</f>
        <v>4308126</v>
      </c>
      <c r="K1643" s="1">
        <f>_xlfn.XLOOKUP(Comuni[[#This Row],[Regione]],Table_0[Regione],Table_0[Guariti],,0)</f>
        <v>4242764</v>
      </c>
      <c r="L1643" s="1">
        <f>_xlfn.XLOOKUP(Comuni[[#This Row],[Regione]],Table_0[Regione],Table_0[Deceduti],,0)</f>
        <v>47031</v>
      </c>
    </row>
    <row r="1644" spans="1:12" x14ac:dyDescent="0.25">
      <c r="A1644" s="1" t="s">
        <v>1662</v>
      </c>
      <c r="B1644" s="1" t="s">
        <v>1271</v>
      </c>
      <c r="C1644" s="1" t="s">
        <v>1638</v>
      </c>
      <c r="D1644">
        <v>3976</v>
      </c>
      <c r="E1644">
        <f>100*Comuni[[#This Row],[Popolazione2011]]/$D$7916</f>
        <v>6.937447551474474E-3</v>
      </c>
      <c r="F1644">
        <f>100*Comuni[[#This Row],[Popolazione2011]]/(SUMIFS($D$2:$D$7916,$B$2:$B$7916,"Lombardia"))</f>
        <v>4.097215717273979E-2</v>
      </c>
      <c r="G1644" t="b">
        <f>IF(Comuni[[#This Row],[Popolazione2011]]&gt;300000,"MAGGIORE")</f>
        <v>0</v>
      </c>
      <c r="H1644">
        <f>100*Comuni[[#This Row],[Popolazione2011]]/(SUMIFS($D$2:$D$7916,$B$2:$B$7916,"Piemonte"))</f>
        <v>9.1110827981106882E-2</v>
      </c>
      <c r="I1644" s="1" t="str">
        <f>_xlfn.XLOOKUP(Comuni[[#This Row],[Regione]],Ripartizione_geografica[Regione],Ripartizione_geografica[Ripartizione geografica],,0)</f>
        <v>Nord-ovest</v>
      </c>
      <c r="J1644" s="1">
        <f>_xlfn.XLOOKUP(Comuni[[#This Row],[Regione]],Table_0[Regione],Table_0[Totale contagiati],,0)</f>
        <v>4308126</v>
      </c>
      <c r="K1644" s="1">
        <f>_xlfn.XLOOKUP(Comuni[[#This Row],[Regione]],Table_0[Regione],Table_0[Guariti],,0)</f>
        <v>4242764</v>
      </c>
      <c r="L1644" s="1">
        <f>_xlfn.XLOOKUP(Comuni[[#This Row],[Regione]],Table_0[Regione],Table_0[Deceduti],,0)</f>
        <v>47031</v>
      </c>
    </row>
    <row r="1645" spans="1:12" x14ac:dyDescent="0.25">
      <c r="A1645" s="1" t="s">
        <v>1663</v>
      </c>
      <c r="B1645" s="1" t="s">
        <v>1271</v>
      </c>
      <c r="C1645" s="1" t="s">
        <v>1638</v>
      </c>
      <c r="D1645">
        <v>14175</v>
      </c>
      <c r="E1645">
        <f>100*Comuni[[#This Row],[Popolazione2011]]/$D$7916</f>
        <v>2.4732977626295439E-2</v>
      </c>
      <c r="F1645">
        <f>100*Comuni[[#This Row],[Popolazione2011]]/(SUMIFS($D$2:$D$7916,$B$2:$B$7916,"Lombardia"))</f>
        <v>0.14607151104717972</v>
      </c>
      <c r="G1645" t="b">
        <f>IF(Comuni[[#This Row],[Popolazione2011]]&gt;300000,"MAGGIORE")</f>
        <v>0</v>
      </c>
      <c r="H1645">
        <f>100*Comuni[[#This Row],[Popolazione2011]]/(SUMIFS($D$2:$D$7916,$B$2:$B$7916,"Piemonte"))</f>
        <v>0.32482293426362929</v>
      </c>
      <c r="I1645" s="1" t="str">
        <f>_xlfn.XLOOKUP(Comuni[[#This Row],[Regione]],Ripartizione_geografica[Regione],Ripartizione_geografica[Ripartizione geografica],,0)</f>
        <v>Nord-ovest</v>
      </c>
      <c r="J1645" s="1">
        <f>_xlfn.XLOOKUP(Comuni[[#This Row],[Regione]],Table_0[Regione],Table_0[Totale contagiati],,0)</f>
        <v>4308126</v>
      </c>
      <c r="K1645" s="1">
        <f>_xlfn.XLOOKUP(Comuni[[#This Row],[Regione]],Table_0[Regione],Table_0[Guariti],,0)</f>
        <v>4242764</v>
      </c>
      <c r="L1645" s="1">
        <f>_xlfn.XLOOKUP(Comuni[[#This Row],[Regione]],Table_0[Regione],Table_0[Deceduti],,0)</f>
        <v>47031</v>
      </c>
    </row>
    <row r="1646" spans="1:12" x14ac:dyDescent="0.25">
      <c r="A1646" s="1" t="s">
        <v>1664</v>
      </c>
      <c r="B1646" s="1" t="s">
        <v>1271</v>
      </c>
      <c r="C1646" s="1" t="s">
        <v>1638</v>
      </c>
      <c r="D1646">
        <v>3867</v>
      </c>
      <c r="E1646">
        <f>100*Comuni[[#This Row],[Popolazione2011]]/$D$7916</f>
        <v>6.7472609863057824E-3</v>
      </c>
      <c r="F1646">
        <f>100*Comuni[[#This Row],[Popolazione2011]]/(SUMIFS($D$2:$D$7916,$B$2:$B$7916,"Lombardia"))</f>
        <v>3.9848926505780875E-2</v>
      </c>
      <c r="G1646" t="b">
        <f>IF(Comuni[[#This Row],[Popolazione2011]]&gt;300000,"MAGGIORE")</f>
        <v>0</v>
      </c>
      <c r="H1646">
        <f>100*Comuni[[#This Row],[Popolazione2011]]/(SUMIFS($D$2:$D$7916,$B$2:$B$7916,"Piemonte"))</f>
        <v>8.8613071379009131E-2</v>
      </c>
      <c r="I1646" s="1" t="str">
        <f>_xlfn.XLOOKUP(Comuni[[#This Row],[Regione]],Ripartizione_geografica[Regione],Ripartizione_geografica[Ripartizione geografica],,0)</f>
        <v>Nord-ovest</v>
      </c>
      <c r="J1646" s="1">
        <f>_xlfn.XLOOKUP(Comuni[[#This Row],[Regione]],Table_0[Regione],Table_0[Totale contagiati],,0)</f>
        <v>4308126</v>
      </c>
      <c r="K1646" s="1">
        <f>_xlfn.XLOOKUP(Comuni[[#This Row],[Regione]],Table_0[Regione],Table_0[Guariti],,0)</f>
        <v>4242764</v>
      </c>
      <c r="L1646" s="1">
        <f>_xlfn.XLOOKUP(Comuni[[#This Row],[Regione]],Table_0[Regione],Table_0[Deceduti],,0)</f>
        <v>47031</v>
      </c>
    </row>
    <row r="1647" spans="1:12" x14ac:dyDescent="0.25">
      <c r="A1647" s="1" t="s">
        <v>1665</v>
      </c>
      <c r="B1647" s="1" t="s">
        <v>1271</v>
      </c>
      <c r="C1647" s="1" t="s">
        <v>1638</v>
      </c>
      <c r="D1647">
        <v>5355</v>
      </c>
      <c r="E1647">
        <f>100*Comuni[[#This Row],[Popolazione2011]]/$D$7916</f>
        <v>9.3435693254893884E-3</v>
      </c>
      <c r="F1647">
        <f>100*Comuni[[#This Row],[Popolazione2011]]/(SUMIFS($D$2:$D$7916,$B$2:$B$7916,"Lombardia"))</f>
        <v>5.5182570840045665E-2</v>
      </c>
      <c r="G1647" t="b">
        <f>IF(Comuni[[#This Row],[Popolazione2011]]&gt;300000,"MAGGIORE")</f>
        <v>0</v>
      </c>
      <c r="H1647">
        <f>100*Comuni[[#This Row],[Popolazione2011]]/(SUMIFS($D$2:$D$7916,$B$2:$B$7916,"Piemonte"))</f>
        <v>0.12271088627737106</v>
      </c>
      <c r="I1647" s="1" t="str">
        <f>_xlfn.XLOOKUP(Comuni[[#This Row],[Regione]],Ripartizione_geografica[Regione],Ripartizione_geografica[Ripartizione geografica],,0)</f>
        <v>Nord-ovest</v>
      </c>
      <c r="J1647" s="1">
        <f>_xlfn.XLOOKUP(Comuni[[#This Row],[Regione]],Table_0[Regione],Table_0[Totale contagiati],,0)</f>
        <v>4308126</v>
      </c>
      <c r="K1647" s="1">
        <f>_xlfn.XLOOKUP(Comuni[[#This Row],[Regione]],Table_0[Regione],Table_0[Guariti],,0)</f>
        <v>4242764</v>
      </c>
      <c r="L1647" s="1">
        <f>_xlfn.XLOOKUP(Comuni[[#This Row],[Regione]],Table_0[Regione],Table_0[Deceduti],,0)</f>
        <v>47031</v>
      </c>
    </row>
    <row r="1648" spans="1:12" x14ac:dyDescent="0.25">
      <c r="A1648" s="1" t="s">
        <v>1666</v>
      </c>
      <c r="B1648" s="1" t="s">
        <v>1271</v>
      </c>
      <c r="C1648" s="1" t="s">
        <v>1638</v>
      </c>
      <c r="D1648">
        <v>18552</v>
      </c>
      <c r="E1648">
        <f>100*Comuni[[#This Row],[Popolazione2011]]/$D$7916</f>
        <v>3.2370102357885927E-2</v>
      </c>
      <c r="F1648">
        <f>100*Comuni[[#This Row],[Popolazione2011]]/(SUMIFS($D$2:$D$7916,$B$2:$B$7916,"Lombardia"))</f>
        <v>0.19117592049010779</v>
      </c>
      <c r="G1648" t="b">
        <f>IF(Comuni[[#This Row],[Popolazione2011]]&gt;300000,"MAGGIORE")</f>
        <v>0</v>
      </c>
      <c r="H1648">
        <f>100*Comuni[[#This Row],[Popolazione2011]]/(SUMIFS($D$2:$D$7916,$B$2:$B$7916,"Piemonte"))</f>
        <v>0.42512275671667377</v>
      </c>
      <c r="I1648" s="1" t="str">
        <f>_xlfn.XLOOKUP(Comuni[[#This Row],[Regione]],Ripartizione_geografica[Regione],Ripartizione_geografica[Ripartizione geografica],,0)</f>
        <v>Nord-ovest</v>
      </c>
      <c r="J1648" s="1">
        <f>_xlfn.XLOOKUP(Comuni[[#This Row],[Regione]],Table_0[Regione],Table_0[Totale contagiati],,0)</f>
        <v>4308126</v>
      </c>
      <c r="K1648" s="1">
        <f>_xlfn.XLOOKUP(Comuni[[#This Row],[Regione]],Table_0[Regione],Table_0[Guariti],,0)</f>
        <v>4242764</v>
      </c>
      <c r="L1648" s="1">
        <f>_xlfn.XLOOKUP(Comuni[[#This Row],[Regione]],Table_0[Regione],Table_0[Deceduti],,0)</f>
        <v>47031</v>
      </c>
    </row>
    <row r="1649" spans="1:12" x14ac:dyDescent="0.25">
      <c r="A1649" s="1" t="s">
        <v>1667</v>
      </c>
      <c r="B1649" s="1" t="s">
        <v>1271</v>
      </c>
      <c r="C1649" s="1" t="s">
        <v>1638</v>
      </c>
      <c r="D1649">
        <v>13206</v>
      </c>
      <c r="E1649">
        <f>100*Comuni[[#This Row],[Popolazione2011]]/$D$7916</f>
        <v>2.3042236510254503E-2</v>
      </c>
      <c r="F1649">
        <f>100*Comuni[[#This Row],[Popolazione2011]]/(SUMIFS($D$2:$D$7916,$B$2:$B$7916,"Lombardia"))</f>
        <v>0.13608609346660003</v>
      </c>
      <c r="G1649" t="b">
        <f>IF(Comuni[[#This Row],[Popolazione2011]]&gt;300000,"MAGGIORE")</f>
        <v>0</v>
      </c>
      <c r="H1649">
        <f>100*Comuni[[#This Row],[Popolazione2011]]/(SUMIFS($D$2:$D$7916,$B$2:$B$7916,"Piemonte"))</f>
        <v>0.30261810722296212</v>
      </c>
      <c r="I1649" s="1" t="str">
        <f>_xlfn.XLOOKUP(Comuni[[#This Row],[Regione]],Ripartizione_geografica[Regione],Ripartizione_geografica[Ripartizione geografica],,0)</f>
        <v>Nord-ovest</v>
      </c>
      <c r="J1649" s="1">
        <f>_xlfn.XLOOKUP(Comuni[[#This Row],[Regione]],Table_0[Regione],Table_0[Totale contagiati],,0)</f>
        <v>4308126</v>
      </c>
      <c r="K1649" s="1">
        <f>_xlfn.XLOOKUP(Comuni[[#This Row],[Regione]],Table_0[Regione],Table_0[Guariti],,0)</f>
        <v>4242764</v>
      </c>
      <c r="L1649" s="1">
        <f>_xlfn.XLOOKUP(Comuni[[#This Row],[Regione]],Table_0[Regione],Table_0[Deceduti],,0)</f>
        <v>47031</v>
      </c>
    </row>
    <row r="1650" spans="1:12" x14ac:dyDescent="0.25">
      <c r="A1650" s="1" t="s">
        <v>1668</v>
      </c>
      <c r="B1650" s="1" t="s">
        <v>1271</v>
      </c>
      <c r="C1650" s="1" t="s">
        <v>1638</v>
      </c>
      <c r="D1650">
        <v>1884</v>
      </c>
      <c r="E1650">
        <f>100*Comuni[[#This Row],[Popolazione2011]]/$D$7916</f>
        <v>3.2872613649340817E-3</v>
      </c>
      <c r="F1650">
        <f>100*Comuni[[#This Row],[Popolazione2011]]/(SUMIFS($D$2:$D$7916,$B$2:$B$7916,"Lombardia"))</f>
        <v>1.9414372261932034E-2</v>
      </c>
      <c r="G1650" t="b">
        <f>IF(Comuni[[#This Row],[Popolazione2011]]&gt;300000,"MAGGIORE")</f>
        <v>0</v>
      </c>
      <c r="H1650">
        <f>100*Comuni[[#This Row],[Popolazione2011]]/(SUMIFS($D$2:$D$7916,$B$2:$B$7916,"Piemonte"))</f>
        <v>4.3172233379377603E-2</v>
      </c>
      <c r="I1650" s="1" t="str">
        <f>_xlfn.XLOOKUP(Comuni[[#This Row],[Regione]],Ripartizione_geografica[Regione],Ripartizione_geografica[Ripartizione geografica],,0)</f>
        <v>Nord-ovest</v>
      </c>
      <c r="J1650" s="1">
        <f>_xlfn.XLOOKUP(Comuni[[#This Row],[Regione]],Table_0[Regione],Table_0[Totale contagiati],,0)</f>
        <v>4308126</v>
      </c>
      <c r="K1650" s="1">
        <f>_xlfn.XLOOKUP(Comuni[[#This Row],[Regione]],Table_0[Regione],Table_0[Guariti],,0)</f>
        <v>4242764</v>
      </c>
      <c r="L1650" s="1">
        <f>_xlfn.XLOOKUP(Comuni[[#This Row],[Regione]],Table_0[Regione],Table_0[Deceduti],,0)</f>
        <v>47031</v>
      </c>
    </row>
    <row r="1651" spans="1:12" x14ac:dyDescent="0.25">
      <c r="A1651" s="1" t="s">
        <v>1669</v>
      </c>
      <c r="B1651" s="1" t="s">
        <v>1271</v>
      </c>
      <c r="C1651" s="1" t="s">
        <v>1638</v>
      </c>
      <c r="D1651">
        <v>10990</v>
      </c>
      <c r="E1651">
        <f>100*Comuni[[#This Row],[Popolazione2011]]/$D$7916</f>
        <v>1.9175691295448809E-2</v>
      </c>
      <c r="F1651">
        <f>100*Comuni[[#This Row],[Popolazione2011]]/(SUMIFS($D$2:$D$7916,$B$2:$B$7916,"Lombardia"))</f>
        <v>0.1132505048612702</v>
      </c>
      <c r="G1651" t="b">
        <f>IF(Comuni[[#This Row],[Popolazione2011]]&gt;300000,"MAGGIORE")</f>
        <v>0</v>
      </c>
      <c r="H1651">
        <f>100*Comuni[[#This Row],[Popolazione2011]]/(SUMIFS($D$2:$D$7916,$B$2:$B$7916,"Piemonte"))</f>
        <v>0.25183802804636934</v>
      </c>
      <c r="I1651" s="1" t="str">
        <f>_xlfn.XLOOKUP(Comuni[[#This Row],[Regione]],Ripartizione_geografica[Regione],Ripartizione_geografica[Ripartizione geografica],,0)</f>
        <v>Nord-ovest</v>
      </c>
      <c r="J1651" s="1">
        <f>_xlfn.XLOOKUP(Comuni[[#This Row],[Regione]],Table_0[Regione],Table_0[Totale contagiati],,0)</f>
        <v>4308126</v>
      </c>
      <c r="K1651" s="1">
        <f>_xlfn.XLOOKUP(Comuni[[#This Row],[Regione]],Table_0[Regione],Table_0[Guariti],,0)</f>
        <v>4242764</v>
      </c>
      <c r="L1651" s="1">
        <f>_xlfn.XLOOKUP(Comuni[[#This Row],[Regione]],Table_0[Regione],Table_0[Deceduti],,0)</f>
        <v>47031</v>
      </c>
    </row>
    <row r="1652" spans="1:12" x14ac:dyDescent="0.25">
      <c r="A1652" s="1" t="s">
        <v>1670</v>
      </c>
      <c r="B1652" s="1" t="s">
        <v>1271</v>
      </c>
      <c r="C1652" s="1" t="s">
        <v>1638</v>
      </c>
      <c r="D1652">
        <v>30697</v>
      </c>
      <c r="E1652">
        <f>100*Comuni[[#This Row],[Popolazione2011]]/$D$7916</f>
        <v>5.3561073311773622E-2</v>
      </c>
      <c r="F1652">
        <f>100*Comuni[[#This Row],[Popolazione2011]]/(SUMIFS($D$2:$D$7916,$B$2:$B$7916,"Lombardia"))</f>
        <v>0.31632854847374076</v>
      </c>
      <c r="G1652" t="b">
        <f>IF(Comuni[[#This Row],[Popolazione2011]]&gt;300000,"MAGGIORE")</f>
        <v>0</v>
      </c>
      <c r="H1652">
        <f>100*Comuni[[#This Row],[Popolazione2011]]/(SUMIFS($D$2:$D$7916,$B$2:$B$7916,"Piemonte"))</f>
        <v>0.70342783866600544</v>
      </c>
      <c r="I1652" s="1" t="str">
        <f>_xlfn.XLOOKUP(Comuni[[#This Row],[Regione]],Ripartizione_geografica[Regione],Ripartizione_geografica[Ripartizione geografica],,0)</f>
        <v>Nord-ovest</v>
      </c>
      <c r="J1652" s="1">
        <f>_xlfn.XLOOKUP(Comuni[[#This Row],[Regione]],Table_0[Regione],Table_0[Totale contagiati],,0)</f>
        <v>4308126</v>
      </c>
      <c r="K1652" s="1">
        <f>_xlfn.XLOOKUP(Comuni[[#This Row],[Regione]],Table_0[Regione],Table_0[Guariti],,0)</f>
        <v>4242764</v>
      </c>
      <c r="L1652" s="1">
        <f>_xlfn.XLOOKUP(Comuni[[#This Row],[Regione]],Table_0[Regione],Table_0[Deceduti],,0)</f>
        <v>47031</v>
      </c>
    </row>
    <row r="1653" spans="1:12" x14ac:dyDescent="0.25">
      <c r="A1653" s="1" t="s">
        <v>1671</v>
      </c>
      <c r="B1653" s="1" t="s">
        <v>1271</v>
      </c>
      <c r="C1653" s="1" t="s">
        <v>1638</v>
      </c>
      <c r="D1653">
        <v>4956</v>
      </c>
      <c r="E1653">
        <f>100*Comuni[[#This Row],[Popolazione2011]]/$D$7916</f>
        <v>8.6473818071195908E-3</v>
      </c>
      <c r="F1653">
        <f>100*Comuni[[#This Row],[Popolazione2011]]/(SUMIFS($D$2:$D$7916,$B$2:$B$7916,"Lombardia"))</f>
        <v>5.1070928306865791E-2</v>
      </c>
      <c r="G1653" t="b">
        <f>IF(Comuni[[#This Row],[Popolazione2011]]&gt;300000,"MAGGIORE")</f>
        <v>0</v>
      </c>
      <c r="H1653">
        <f>100*Comuni[[#This Row],[Popolazione2011]]/(SUMIFS($D$2:$D$7916,$B$2:$B$7916,"Piemonte"))</f>
        <v>0.11356772220180224</v>
      </c>
      <c r="I1653" s="1" t="str">
        <f>_xlfn.XLOOKUP(Comuni[[#This Row],[Regione]],Ripartizione_geografica[Regione],Ripartizione_geografica[Ripartizione geografica],,0)</f>
        <v>Nord-ovest</v>
      </c>
      <c r="J1653" s="1">
        <f>_xlfn.XLOOKUP(Comuni[[#This Row],[Regione]],Table_0[Regione],Table_0[Totale contagiati],,0)</f>
        <v>4308126</v>
      </c>
      <c r="K1653" s="1">
        <f>_xlfn.XLOOKUP(Comuni[[#This Row],[Regione]],Table_0[Regione],Table_0[Guariti],,0)</f>
        <v>4242764</v>
      </c>
      <c r="L1653" s="1">
        <f>_xlfn.XLOOKUP(Comuni[[#This Row],[Regione]],Table_0[Regione],Table_0[Deceduti],,0)</f>
        <v>47031</v>
      </c>
    </row>
    <row r="1654" spans="1:12" x14ac:dyDescent="0.25">
      <c r="A1654" s="1" t="s">
        <v>1672</v>
      </c>
      <c r="B1654" s="1" t="s">
        <v>1271</v>
      </c>
      <c r="C1654" s="1" t="s">
        <v>1638</v>
      </c>
      <c r="D1654">
        <v>14735</v>
      </c>
      <c r="E1654">
        <f>100*Comuni[[#This Row],[Popolazione2011]]/$D$7916</f>
        <v>2.5710082915235504E-2</v>
      </c>
      <c r="F1654">
        <f>100*Comuni[[#This Row],[Popolazione2011]]/(SUMIFS($D$2:$D$7916,$B$2:$B$7916,"Lombardia"))</f>
        <v>0.15184223740953742</v>
      </c>
      <c r="G1654" t="b">
        <f>IF(Comuni[[#This Row],[Popolazione2011]]&gt;300000,"MAGGIORE")</f>
        <v>0</v>
      </c>
      <c r="H1654">
        <f>100*Comuni[[#This Row],[Popolazione2011]]/(SUMIFS($D$2:$D$7916,$B$2:$B$7916,"Piemonte"))</f>
        <v>0.33765544524688379</v>
      </c>
      <c r="I1654" s="1" t="str">
        <f>_xlfn.XLOOKUP(Comuni[[#This Row],[Regione]],Ripartizione_geografica[Regione],Ripartizione_geografica[Ripartizione geografica],,0)</f>
        <v>Nord-ovest</v>
      </c>
      <c r="J1654" s="1">
        <f>_xlfn.XLOOKUP(Comuni[[#This Row],[Regione]],Table_0[Regione],Table_0[Totale contagiati],,0)</f>
        <v>4308126</v>
      </c>
      <c r="K1654" s="1">
        <f>_xlfn.XLOOKUP(Comuni[[#This Row],[Regione]],Table_0[Regione],Table_0[Guariti],,0)</f>
        <v>4242764</v>
      </c>
      <c r="L1654" s="1">
        <f>_xlfn.XLOOKUP(Comuni[[#This Row],[Regione]],Table_0[Regione],Table_0[Deceduti],,0)</f>
        <v>47031</v>
      </c>
    </row>
    <row r="1655" spans="1:12" x14ac:dyDescent="0.25">
      <c r="A1655" s="1" t="s">
        <v>1673</v>
      </c>
      <c r="B1655" s="1" t="s">
        <v>1271</v>
      </c>
      <c r="C1655" s="1" t="s">
        <v>1638</v>
      </c>
      <c r="D1655">
        <v>23398</v>
      </c>
      <c r="E1655">
        <f>100*Comuni[[#This Row],[Popolazione2011]]/$D$7916</f>
        <v>4.0825552768963713E-2</v>
      </c>
      <c r="F1655">
        <f>100*Comuni[[#This Row],[Popolazione2011]]/(SUMIFS($D$2:$D$7916,$B$2:$B$7916,"Lombardia"))</f>
        <v>0.24111331326151045</v>
      </c>
      <c r="G1655" t="b">
        <f>IF(Comuni[[#This Row],[Popolazione2011]]&gt;300000,"MAGGIORE")</f>
        <v>0</v>
      </c>
      <c r="H1655">
        <f>100*Comuni[[#This Row],[Popolazione2011]]/(SUMIFS($D$2:$D$7916,$B$2:$B$7916,"Piemonte"))</f>
        <v>0.53616980711819384</v>
      </c>
      <c r="I1655" s="1" t="str">
        <f>_xlfn.XLOOKUP(Comuni[[#This Row],[Regione]],Ripartizione_geografica[Regione],Ripartizione_geografica[Ripartizione geografica],,0)</f>
        <v>Nord-ovest</v>
      </c>
      <c r="J1655" s="1">
        <f>_xlfn.XLOOKUP(Comuni[[#This Row],[Regione]],Table_0[Regione],Table_0[Totale contagiati],,0)</f>
        <v>4308126</v>
      </c>
      <c r="K1655" s="1">
        <f>_xlfn.XLOOKUP(Comuni[[#This Row],[Regione]],Table_0[Regione],Table_0[Guariti],,0)</f>
        <v>4242764</v>
      </c>
      <c r="L1655" s="1">
        <f>_xlfn.XLOOKUP(Comuni[[#This Row],[Regione]],Table_0[Regione],Table_0[Deceduti],,0)</f>
        <v>47031</v>
      </c>
    </row>
    <row r="1656" spans="1:12" x14ac:dyDescent="0.25">
      <c r="A1656" s="1" t="s">
        <v>1674</v>
      </c>
      <c r="B1656" s="1" t="s">
        <v>1271</v>
      </c>
      <c r="C1656" s="1" t="s">
        <v>1638</v>
      </c>
      <c r="D1656">
        <v>13858</v>
      </c>
      <c r="E1656">
        <f>100*Comuni[[#This Row],[Popolazione2011]]/$D$7916</f>
        <v>2.4179866239520436E-2</v>
      </c>
      <c r="F1656">
        <f>100*Comuni[[#This Row],[Popolazione2011]]/(SUMIFS($D$2:$D$7916,$B$2:$B$7916,"Lombardia"))</f>
        <v>0.14280486773134507</v>
      </c>
      <c r="G1656" t="b">
        <f>IF(Comuni[[#This Row],[Popolazione2011]]&gt;300000,"MAGGIORE")</f>
        <v>0</v>
      </c>
      <c r="H1656">
        <f>100*Comuni[[#This Row],[Popolazione2011]]/(SUMIFS($D$2:$D$7916,$B$2:$B$7916,"Piemonte"))</f>
        <v>0.31755881643917988</v>
      </c>
      <c r="I1656" s="1" t="str">
        <f>_xlfn.XLOOKUP(Comuni[[#This Row],[Regione]],Ripartizione_geografica[Regione],Ripartizione_geografica[Ripartizione geografica],,0)</f>
        <v>Nord-ovest</v>
      </c>
      <c r="J1656" s="1">
        <f>_xlfn.XLOOKUP(Comuni[[#This Row],[Regione]],Table_0[Regione],Table_0[Totale contagiati],,0)</f>
        <v>4308126</v>
      </c>
      <c r="K1656" s="1">
        <f>_xlfn.XLOOKUP(Comuni[[#This Row],[Regione]],Table_0[Regione],Table_0[Guariti],,0)</f>
        <v>4242764</v>
      </c>
      <c r="L1656" s="1">
        <f>_xlfn.XLOOKUP(Comuni[[#This Row],[Regione]],Table_0[Regione],Table_0[Deceduti],,0)</f>
        <v>47031</v>
      </c>
    </row>
    <row r="1657" spans="1:12" x14ac:dyDescent="0.25">
      <c r="A1657" s="1" t="s">
        <v>1675</v>
      </c>
      <c r="B1657" s="1" t="s">
        <v>1271</v>
      </c>
      <c r="C1657" s="1" t="s">
        <v>1638</v>
      </c>
      <c r="D1657">
        <v>71128</v>
      </c>
      <c r="E1657">
        <f>100*Comuni[[#This Row],[Popolazione2011]]/$D$7916</f>
        <v>0.12410633034237332</v>
      </c>
      <c r="F1657">
        <f>100*Comuni[[#This Row],[Popolazione2011]]/(SUMIFS($D$2:$D$7916,$B$2:$B$7916,"Lombardia"))</f>
        <v>0.73296468696746375</v>
      </c>
      <c r="G1657" t="b">
        <f>IF(Comuni[[#This Row],[Popolazione2011]]&gt;300000,"MAGGIORE")</f>
        <v>0</v>
      </c>
      <c r="H1657">
        <f>100*Comuni[[#This Row],[Popolazione2011]]/(SUMIFS($D$2:$D$7916,$B$2:$B$7916,"Piemonte"))</f>
        <v>1.6299122164587954</v>
      </c>
      <c r="I1657" s="1" t="str">
        <f>_xlfn.XLOOKUP(Comuni[[#This Row],[Regione]],Ripartizione_geografica[Regione],Ripartizione_geografica[Ripartizione geografica],,0)</f>
        <v>Nord-ovest</v>
      </c>
      <c r="J1657" s="1">
        <f>_xlfn.XLOOKUP(Comuni[[#This Row],[Regione]],Table_0[Regione],Table_0[Totale contagiati],,0)</f>
        <v>4308126</v>
      </c>
      <c r="K1657" s="1">
        <f>_xlfn.XLOOKUP(Comuni[[#This Row],[Regione]],Table_0[Regione],Table_0[Guariti],,0)</f>
        <v>4242764</v>
      </c>
      <c r="L1657" s="1">
        <f>_xlfn.XLOOKUP(Comuni[[#This Row],[Regione]],Table_0[Regione],Table_0[Deceduti],,0)</f>
        <v>47031</v>
      </c>
    </row>
    <row r="1658" spans="1:12" x14ac:dyDescent="0.25">
      <c r="A1658" s="1" t="s">
        <v>1676</v>
      </c>
      <c r="B1658" s="1" t="s">
        <v>1271</v>
      </c>
      <c r="C1658" s="1" t="s">
        <v>1638</v>
      </c>
      <c r="D1658">
        <v>4263</v>
      </c>
      <c r="E1658">
        <f>100*Comuni[[#This Row],[Popolazione2011]]/$D$7916</f>
        <v>7.4382140120562582E-3</v>
      </c>
      <c r="F1658">
        <f>100*Comuni[[#This Row],[Popolazione2011]]/(SUMIFS($D$2:$D$7916,$B$2:$B$7916,"Lombardia"))</f>
        <v>4.3929654433448116E-2</v>
      </c>
      <c r="G1658" t="b">
        <f>IF(Comuni[[#This Row],[Popolazione2011]]&gt;300000,"MAGGIORE")</f>
        <v>0</v>
      </c>
      <c r="H1658">
        <f>100*Comuni[[#This Row],[Popolazione2011]]/(SUMIFS($D$2:$D$7916,$B$2:$B$7916,"Piemonte"))</f>
        <v>9.7687489860024804E-2</v>
      </c>
      <c r="I1658" s="1" t="str">
        <f>_xlfn.XLOOKUP(Comuni[[#This Row],[Regione]],Ripartizione_geografica[Regione],Ripartizione_geografica[Ripartizione geografica],,0)</f>
        <v>Nord-ovest</v>
      </c>
      <c r="J1658" s="1">
        <f>_xlfn.XLOOKUP(Comuni[[#This Row],[Regione]],Table_0[Regione],Table_0[Totale contagiati],,0)</f>
        <v>4308126</v>
      </c>
      <c r="K1658" s="1">
        <f>_xlfn.XLOOKUP(Comuni[[#This Row],[Regione]],Table_0[Regione],Table_0[Guariti],,0)</f>
        <v>4242764</v>
      </c>
      <c r="L1658" s="1">
        <f>_xlfn.XLOOKUP(Comuni[[#This Row],[Regione]],Table_0[Regione],Table_0[Deceduti],,0)</f>
        <v>47031</v>
      </c>
    </row>
    <row r="1659" spans="1:12" x14ac:dyDescent="0.25">
      <c r="A1659" s="1" t="s">
        <v>1677</v>
      </c>
      <c r="B1659" s="1" t="s">
        <v>1271</v>
      </c>
      <c r="C1659" s="1" t="s">
        <v>1638</v>
      </c>
      <c r="D1659">
        <v>45786</v>
      </c>
      <c r="E1659">
        <f>100*Comuni[[#This Row],[Popolazione2011]]/$D$7916</f>
        <v>7.9888826356089099E-2</v>
      </c>
      <c r="F1659">
        <f>100*Comuni[[#This Row],[Popolazione2011]]/(SUMIFS($D$2:$D$7916,$B$2:$B$7916,"Lombardia"))</f>
        <v>0.47181870933376863</v>
      </c>
      <c r="G1659" t="b">
        <f>IF(Comuni[[#This Row],[Popolazione2011]]&gt;300000,"MAGGIORE")</f>
        <v>0</v>
      </c>
      <c r="H1659">
        <f>100*Comuni[[#This Row],[Popolazione2011]]/(SUMIFS($D$2:$D$7916,$B$2:$B$7916,"Piemonte"))</f>
        <v>1.0491952640701607</v>
      </c>
      <c r="I1659" s="1" t="str">
        <f>_xlfn.XLOOKUP(Comuni[[#This Row],[Regione]],Ripartizione_geografica[Regione],Ripartizione_geografica[Ripartizione geografica],,0)</f>
        <v>Nord-ovest</v>
      </c>
      <c r="J1659" s="1">
        <f>_xlfn.XLOOKUP(Comuni[[#This Row],[Regione]],Table_0[Regione],Table_0[Totale contagiati],,0)</f>
        <v>4308126</v>
      </c>
      <c r="K1659" s="1">
        <f>_xlfn.XLOOKUP(Comuni[[#This Row],[Regione]],Table_0[Regione],Table_0[Guariti],,0)</f>
        <v>4242764</v>
      </c>
      <c r="L1659" s="1">
        <f>_xlfn.XLOOKUP(Comuni[[#This Row],[Regione]],Table_0[Regione],Table_0[Deceduti],,0)</f>
        <v>47031</v>
      </c>
    </row>
    <row r="1660" spans="1:12" x14ac:dyDescent="0.25">
      <c r="A1660" s="1" t="s">
        <v>1678</v>
      </c>
      <c r="B1660" s="1" t="s">
        <v>1271</v>
      </c>
      <c r="C1660" s="1" t="s">
        <v>1638</v>
      </c>
      <c r="D1660">
        <v>1952</v>
      </c>
      <c r="E1660">
        <f>100*Comuni[[#This Row],[Popolazione2011]]/$D$7916</f>
        <v>3.4059098643053755E-3</v>
      </c>
      <c r="F1660">
        <f>100*Comuni[[#This Row],[Popolazione2011]]/(SUMIFS($D$2:$D$7916,$B$2:$B$7916,"Lombardia"))</f>
        <v>2.0115103320218326E-2</v>
      </c>
      <c r="G1660" t="b">
        <f>IF(Comuni[[#This Row],[Popolazione2011]]&gt;300000,"MAGGIORE")</f>
        <v>0</v>
      </c>
      <c r="H1660">
        <f>100*Comuni[[#This Row],[Popolazione2011]]/(SUMIFS($D$2:$D$7916,$B$2:$B$7916,"Piemonte"))</f>
        <v>4.4730466855915647E-2</v>
      </c>
      <c r="I1660" s="1" t="str">
        <f>_xlfn.XLOOKUP(Comuni[[#This Row],[Regione]],Ripartizione_geografica[Regione],Ripartizione_geografica[Ripartizione geografica],,0)</f>
        <v>Nord-ovest</v>
      </c>
      <c r="J1660" s="1">
        <f>_xlfn.XLOOKUP(Comuni[[#This Row],[Regione]],Table_0[Regione],Table_0[Totale contagiati],,0)</f>
        <v>4308126</v>
      </c>
      <c r="K1660" s="1">
        <f>_xlfn.XLOOKUP(Comuni[[#This Row],[Regione]],Table_0[Regione],Table_0[Guariti],,0)</f>
        <v>4242764</v>
      </c>
      <c r="L1660" s="1">
        <f>_xlfn.XLOOKUP(Comuni[[#This Row],[Regione]],Table_0[Regione],Table_0[Deceduti],,0)</f>
        <v>47031</v>
      </c>
    </row>
    <row r="1661" spans="1:12" x14ac:dyDescent="0.25">
      <c r="A1661" s="1" t="s">
        <v>1679</v>
      </c>
      <c r="B1661" s="1" t="s">
        <v>1271</v>
      </c>
      <c r="C1661" s="1" t="s">
        <v>1638</v>
      </c>
      <c r="D1661">
        <v>17460</v>
      </c>
      <c r="E1661">
        <f>100*Comuni[[#This Row],[Popolazione2011]]/$D$7916</f>
        <v>3.0464747044452796E-2</v>
      </c>
      <c r="F1661">
        <f>100*Comuni[[#This Row],[Popolazione2011]]/(SUMIFS($D$2:$D$7916,$B$2:$B$7916,"Lombardia"))</f>
        <v>0.17992300408351025</v>
      </c>
      <c r="G1661" t="b">
        <f>IF(Comuni[[#This Row],[Popolazione2011]]&gt;300000,"MAGGIORE")</f>
        <v>0</v>
      </c>
      <c r="H1661">
        <f>100*Comuni[[#This Row],[Popolazione2011]]/(SUMIFS($D$2:$D$7916,$B$2:$B$7916,"Piemonte"))</f>
        <v>0.40009936029932747</v>
      </c>
      <c r="I1661" s="1" t="str">
        <f>_xlfn.XLOOKUP(Comuni[[#This Row],[Regione]],Ripartizione_geografica[Regione],Ripartizione_geografica[Ripartizione geografica],,0)</f>
        <v>Nord-ovest</v>
      </c>
      <c r="J1661" s="1">
        <f>_xlfn.XLOOKUP(Comuni[[#This Row],[Regione]],Table_0[Regione],Table_0[Totale contagiati],,0)</f>
        <v>4308126</v>
      </c>
      <c r="K1661" s="1">
        <f>_xlfn.XLOOKUP(Comuni[[#This Row],[Regione]],Table_0[Regione],Table_0[Guariti],,0)</f>
        <v>4242764</v>
      </c>
      <c r="L1661" s="1">
        <f>_xlfn.XLOOKUP(Comuni[[#This Row],[Regione]],Table_0[Regione],Table_0[Deceduti],,0)</f>
        <v>47031</v>
      </c>
    </row>
    <row r="1662" spans="1:12" x14ac:dyDescent="0.25">
      <c r="A1662" s="1" t="s">
        <v>1680</v>
      </c>
      <c r="B1662" s="1" t="s">
        <v>1271</v>
      </c>
      <c r="C1662" s="1" t="s">
        <v>1638</v>
      </c>
      <c r="D1662">
        <v>19944</v>
      </c>
      <c r="E1662">
        <f>100*Comuni[[#This Row],[Popolazione2011]]/$D$7916</f>
        <v>3.4798906933251231E-2</v>
      </c>
      <c r="F1662">
        <f>100*Comuni[[#This Row],[Popolazione2011]]/(SUMIFS($D$2:$D$7916,$B$2:$B$7916,"Lombardia"))</f>
        <v>0.2055202974479684</v>
      </c>
      <c r="G1662" t="b">
        <f>IF(Comuni[[#This Row],[Popolazione2011]]&gt;300000,"MAGGIORE")</f>
        <v>0</v>
      </c>
      <c r="H1662">
        <f>100*Comuni[[#This Row],[Popolazione2011]]/(SUMIFS($D$2:$D$7916,$B$2:$B$7916,"Piemonte"))</f>
        <v>0.45702071258933491</v>
      </c>
      <c r="I1662" s="1" t="str">
        <f>_xlfn.XLOOKUP(Comuni[[#This Row],[Regione]],Ripartizione_geografica[Regione],Ripartizione_geografica[Ripartizione geografica],,0)</f>
        <v>Nord-ovest</v>
      </c>
      <c r="J1662" s="1">
        <f>_xlfn.XLOOKUP(Comuni[[#This Row],[Regione]],Table_0[Regione],Table_0[Totale contagiati],,0)</f>
        <v>4308126</v>
      </c>
      <c r="K1662" s="1">
        <f>_xlfn.XLOOKUP(Comuni[[#This Row],[Regione]],Table_0[Regione],Table_0[Guariti],,0)</f>
        <v>4242764</v>
      </c>
      <c r="L1662" s="1">
        <f>_xlfn.XLOOKUP(Comuni[[#This Row],[Regione]],Table_0[Regione],Table_0[Deceduti],,0)</f>
        <v>47031</v>
      </c>
    </row>
    <row r="1663" spans="1:12" x14ac:dyDescent="0.25">
      <c r="A1663" s="1" t="s">
        <v>1681</v>
      </c>
      <c r="B1663" s="1" t="s">
        <v>1271</v>
      </c>
      <c r="C1663" s="1" t="s">
        <v>1638</v>
      </c>
      <c r="D1663">
        <v>20121</v>
      </c>
      <c r="E1663">
        <f>100*Comuni[[#This Row],[Popolazione2011]]/$D$7916</f>
        <v>3.5107741997791216E-2</v>
      </c>
      <c r="F1663">
        <f>100*Comuni[[#This Row],[Popolazione2011]]/(SUMIFS($D$2:$D$7916,$B$2:$B$7916,"Lombardia"))</f>
        <v>0.20734425917321361</v>
      </c>
      <c r="G1663" t="b">
        <f>IF(Comuni[[#This Row],[Popolazione2011]]&gt;300000,"MAGGIORE")</f>
        <v>0</v>
      </c>
      <c r="H1663">
        <f>100*Comuni[[#This Row],[Popolazione2011]]/(SUMIFS($D$2:$D$7916,$B$2:$B$7916,"Piemonte"))</f>
        <v>0.46107670266797068</v>
      </c>
      <c r="I1663" s="1" t="str">
        <f>_xlfn.XLOOKUP(Comuni[[#This Row],[Regione]],Ripartizione_geografica[Regione],Ripartizione_geografica[Ripartizione geografica],,0)</f>
        <v>Nord-ovest</v>
      </c>
      <c r="J1663" s="1">
        <f>_xlfn.XLOOKUP(Comuni[[#This Row],[Regione]],Table_0[Regione],Table_0[Totale contagiati],,0)</f>
        <v>4308126</v>
      </c>
      <c r="K1663" s="1">
        <f>_xlfn.XLOOKUP(Comuni[[#This Row],[Regione]],Table_0[Regione],Table_0[Guariti],,0)</f>
        <v>4242764</v>
      </c>
      <c r="L1663" s="1">
        <f>_xlfn.XLOOKUP(Comuni[[#This Row],[Regione]],Table_0[Regione],Table_0[Deceduti],,0)</f>
        <v>47031</v>
      </c>
    </row>
    <row r="1664" spans="1:12" x14ac:dyDescent="0.25">
      <c r="A1664" s="1" t="s">
        <v>1682</v>
      </c>
      <c r="B1664" s="1" t="s">
        <v>1271</v>
      </c>
      <c r="C1664" s="1" t="s">
        <v>1638</v>
      </c>
      <c r="D1664">
        <v>33669</v>
      </c>
      <c r="E1664">
        <f>100*Comuni[[#This Row],[Popolazione2011]]/$D$7916</f>
        <v>5.8746710666648404E-2</v>
      </c>
      <c r="F1664">
        <f>100*Comuni[[#This Row],[Popolazione2011]]/(SUMIFS($D$2:$D$7916,$B$2:$B$7916,"Lombardia"))</f>
        <v>0.34695461766825353</v>
      </c>
      <c r="G1664" t="b">
        <f>IF(Comuni[[#This Row],[Popolazione2011]]&gt;300000,"MAGGIORE")</f>
        <v>0</v>
      </c>
      <c r="H1664">
        <f>100*Comuni[[#This Row],[Popolazione2011]]/(SUMIFS($D$2:$D$7916,$B$2:$B$7916,"Piemonte"))</f>
        <v>0.77153180766999185</v>
      </c>
      <c r="I1664" s="1" t="str">
        <f>_xlfn.XLOOKUP(Comuni[[#This Row],[Regione]],Ripartizione_geografica[Regione],Ripartizione_geografica[Ripartizione geografica],,0)</f>
        <v>Nord-ovest</v>
      </c>
      <c r="J1664" s="1">
        <f>_xlfn.XLOOKUP(Comuni[[#This Row],[Regione]],Table_0[Regione],Table_0[Totale contagiati],,0)</f>
        <v>4308126</v>
      </c>
      <c r="K1664" s="1">
        <f>_xlfn.XLOOKUP(Comuni[[#This Row],[Regione]],Table_0[Regione],Table_0[Guariti],,0)</f>
        <v>4242764</v>
      </c>
      <c r="L1664" s="1">
        <f>_xlfn.XLOOKUP(Comuni[[#This Row],[Regione]],Table_0[Regione],Table_0[Deceduti],,0)</f>
        <v>47031</v>
      </c>
    </row>
    <row r="1665" spans="1:12" x14ac:dyDescent="0.25">
      <c r="A1665" s="1" t="s">
        <v>1683</v>
      </c>
      <c r="B1665" s="1" t="s">
        <v>1271</v>
      </c>
      <c r="C1665" s="1" t="s">
        <v>1638</v>
      </c>
      <c r="D1665">
        <v>8142</v>
      </c>
      <c r="E1665">
        <f>100*Comuni[[#This Row],[Popolazione2011]]/$D$7916</f>
        <v>1.4206412968839326E-2</v>
      </c>
      <c r="F1665">
        <f>100*Comuni[[#This Row],[Popolazione2011]]/(SUMIFS($D$2:$D$7916,$B$2:$B$7916,"Lombardia"))</f>
        <v>8.3902239361279524E-2</v>
      </c>
      <c r="G1665" t="b">
        <f>IF(Comuni[[#This Row],[Popolazione2011]]&gt;300000,"MAGGIORE")</f>
        <v>0</v>
      </c>
      <c r="H1665">
        <f>100*Comuni[[#This Row],[Popolazione2011]]/(SUMIFS($D$2:$D$7916,$B$2:$B$7916,"Piemonte"))</f>
        <v>0.18657554361724651</v>
      </c>
      <c r="I1665" s="1" t="str">
        <f>_xlfn.XLOOKUP(Comuni[[#This Row],[Regione]],Ripartizione_geografica[Regione],Ripartizione_geografica[Ripartizione geografica],,0)</f>
        <v>Nord-ovest</v>
      </c>
      <c r="J1665" s="1">
        <f>_xlfn.XLOOKUP(Comuni[[#This Row],[Regione]],Table_0[Regione],Table_0[Totale contagiati],,0)</f>
        <v>4308126</v>
      </c>
      <c r="K1665" s="1">
        <f>_xlfn.XLOOKUP(Comuni[[#This Row],[Regione]],Table_0[Regione],Table_0[Guariti],,0)</f>
        <v>4242764</v>
      </c>
      <c r="L1665" s="1">
        <f>_xlfn.XLOOKUP(Comuni[[#This Row],[Regione]],Table_0[Regione],Table_0[Deceduti],,0)</f>
        <v>47031</v>
      </c>
    </row>
    <row r="1666" spans="1:12" x14ac:dyDescent="0.25">
      <c r="A1666" s="1" t="s">
        <v>1684</v>
      </c>
      <c r="B1666" s="1" t="s">
        <v>1271</v>
      </c>
      <c r="C1666" s="1" t="s">
        <v>1638</v>
      </c>
      <c r="D1666">
        <v>3597</v>
      </c>
      <c r="E1666">
        <f>100*Comuni[[#This Row],[Popolazione2011]]/$D$7916</f>
        <v>6.2761566505668215E-3</v>
      </c>
      <c r="F1666">
        <f>100*Comuni[[#This Row],[Popolazione2011]]/(SUMIFS($D$2:$D$7916,$B$2:$B$7916,"Lombardia"))</f>
        <v>3.7066612009644118E-2</v>
      </c>
      <c r="G1666" t="b">
        <f>IF(Comuni[[#This Row],[Popolazione2011]]&gt;300000,"MAGGIORE")</f>
        <v>0</v>
      </c>
      <c r="H1666">
        <f>100*Comuni[[#This Row],[Popolazione2011]]/(SUMIFS($D$2:$D$7916,$B$2:$B$7916,"Piemonte"))</f>
        <v>8.2425967869225708E-2</v>
      </c>
      <c r="I1666" s="1" t="str">
        <f>_xlfn.XLOOKUP(Comuni[[#This Row],[Regione]],Ripartizione_geografica[Regione],Ripartizione_geografica[Ripartizione geografica],,0)</f>
        <v>Nord-ovest</v>
      </c>
      <c r="J1666" s="1">
        <f>_xlfn.XLOOKUP(Comuni[[#This Row],[Regione]],Table_0[Regione],Table_0[Totale contagiati],,0)</f>
        <v>4308126</v>
      </c>
      <c r="K1666" s="1">
        <f>_xlfn.XLOOKUP(Comuni[[#This Row],[Regione]],Table_0[Regione],Table_0[Guariti],,0)</f>
        <v>4242764</v>
      </c>
      <c r="L1666" s="1">
        <f>_xlfn.XLOOKUP(Comuni[[#This Row],[Regione]],Table_0[Regione],Table_0[Deceduti],,0)</f>
        <v>47031</v>
      </c>
    </row>
    <row r="1667" spans="1:12" x14ac:dyDescent="0.25">
      <c r="A1667" s="1" t="s">
        <v>1685</v>
      </c>
      <c r="B1667" s="1" t="s">
        <v>1271</v>
      </c>
      <c r="C1667" s="1" t="s">
        <v>1638</v>
      </c>
      <c r="D1667">
        <v>18905</v>
      </c>
      <c r="E1667">
        <f>100*Comuni[[#This Row],[Popolazione2011]]/$D$7916</f>
        <v>3.2986027656092785E-2</v>
      </c>
      <c r="F1667">
        <f>100*Comuni[[#This Row],[Popolazione2011]]/(SUMIFS($D$2:$D$7916,$B$2:$B$7916,"Lombardia"))</f>
        <v>0.19481353907209401</v>
      </c>
      <c r="G1667" t="b">
        <f>IF(Comuni[[#This Row],[Popolazione2011]]&gt;300000,"MAGGIORE")</f>
        <v>0</v>
      </c>
      <c r="H1667">
        <f>100*Comuni[[#This Row],[Popolazione2011]]/(SUMIFS($D$2:$D$7916,$B$2:$B$7916,"Piemonte"))</f>
        <v>0.43321182167576094</v>
      </c>
      <c r="I1667" s="1" t="str">
        <f>_xlfn.XLOOKUP(Comuni[[#This Row],[Regione]],Ripartizione_geografica[Regione],Ripartizione_geografica[Ripartizione geografica],,0)</f>
        <v>Nord-ovest</v>
      </c>
      <c r="J1667" s="1">
        <f>_xlfn.XLOOKUP(Comuni[[#This Row],[Regione]],Table_0[Regione],Table_0[Totale contagiati],,0)</f>
        <v>4308126</v>
      </c>
      <c r="K1667" s="1">
        <f>_xlfn.XLOOKUP(Comuni[[#This Row],[Regione]],Table_0[Regione],Table_0[Guariti],,0)</f>
        <v>4242764</v>
      </c>
      <c r="L1667" s="1">
        <f>_xlfn.XLOOKUP(Comuni[[#This Row],[Regione]],Table_0[Regione],Table_0[Deceduti],,0)</f>
        <v>47031</v>
      </c>
    </row>
    <row r="1668" spans="1:12" x14ac:dyDescent="0.25">
      <c r="A1668" s="1" t="s">
        <v>1686</v>
      </c>
      <c r="B1668" s="1" t="s">
        <v>1271</v>
      </c>
      <c r="C1668" s="1" t="s">
        <v>1638</v>
      </c>
      <c r="D1668">
        <v>5862</v>
      </c>
      <c r="E1668">
        <f>100*Comuni[[#This Row],[Popolazione2011]]/$D$7916</f>
        <v>1.022819857815477E-2</v>
      </c>
      <c r="F1668">
        <f>100*Comuni[[#This Row],[Popolazione2011]]/(SUMIFS($D$2:$D$7916,$B$2:$B$7916,"Lombardia"))</f>
        <v>6.0407139171680245E-2</v>
      </c>
      <c r="G1668" t="b">
        <f>IF(Comuni[[#This Row],[Popolazione2011]]&gt;300000,"MAGGIORE")</f>
        <v>0</v>
      </c>
      <c r="H1668">
        <f>100*Comuni[[#This Row],[Popolazione2011]]/(SUMIFS($D$2:$D$7916,$B$2:$B$7916,"Piemonte"))</f>
        <v>0.13432889175685325</v>
      </c>
      <c r="I1668" s="1" t="str">
        <f>_xlfn.XLOOKUP(Comuni[[#This Row],[Regione]],Ripartizione_geografica[Regione],Ripartizione_geografica[Ripartizione geografica],,0)</f>
        <v>Nord-ovest</v>
      </c>
      <c r="J1668" s="1">
        <f>_xlfn.XLOOKUP(Comuni[[#This Row],[Regione]],Table_0[Regione],Table_0[Totale contagiati],,0)</f>
        <v>4308126</v>
      </c>
      <c r="K1668" s="1">
        <f>_xlfn.XLOOKUP(Comuni[[#This Row],[Regione]],Table_0[Regione],Table_0[Guariti],,0)</f>
        <v>4242764</v>
      </c>
      <c r="L1668" s="1">
        <f>_xlfn.XLOOKUP(Comuni[[#This Row],[Regione]],Table_0[Regione],Table_0[Deceduti],,0)</f>
        <v>47031</v>
      </c>
    </row>
    <row r="1669" spans="1:12" x14ac:dyDescent="0.25">
      <c r="A1669" s="1" t="s">
        <v>1687</v>
      </c>
      <c r="B1669" s="1" t="s">
        <v>1271</v>
      </c>
      <c r="C1669" s="1" t="s">
        <v>1638</v>
      </c>
      <c r="D1669">
        <v>3023</v>
      </c>
      <c r="E1669">
        <f>100*Comuni[[#This Row],[Popolazione2011]]/$D$7916</f>
        <v>5.2746237294032531E-3</v>
      </c>
      <c r="F1669">
        <f>100*Comuni[[#This Row],[Popolazione2011]]/(SUMIFS($D$2:$D$7916,$B$2:$B$7916,"Lombardia"))</f>
        <v>3.1151617488227461E-2</v>
      </c>
      <c r="G1669" t="b">
        <f>IF(Comuni[[#This Row],[Popolazione2011]]&gt;300000,"MAGGIORE")</f>
        <v>0</v>
      </c>
      <c r="H1669">
        <f>100*Comuni[[#This Row],[Popolazione2011]]/(SUMIFS($D$2:$D$7916,$B$2:$B$7916,"Piemonte"))</f>
        <v>6.9272644111389864E-2</v>
      </c>
      <c r="I1669" s="1" t="str">
        <f>_xlfn.XLOOKUP(Comuni[[#This Row],[Regione]],Ripartizione_geografica[Regione],Ripartizione_geografica[Ripartizione geografica],,0)</f>
        <v>Nord-ovest</v>
      </c>
      <c r="J1669" s="1">
        <f>_xlfn.XLOOKUP(Comuni[[#This Row],[Regione]],Table_0[Regione],Table_0[Totale contagiati],,0)</f>
        <v>4308126</v>
      </c>
      <c r="K1669" s="1">
        <f>_xlfn.XLOOKUP(Comuni[[#This Row],[Regione]],Table_0[Regione],Table_0[Guariti],,0)</f>
        <v>4242764</v>
      </c>
      <c r="L1669" s="1">
        <f>_xlfn.XLOOKUP(Comuni[[#This Row],[Regione]],Table_0[Regione],Table_0[Deceduti],,0)</f>
        <v>47031</v>
      </c>
    </row>
    <row r="1670" spans="1:12" x14ac:dyDescent="0.25">
      <c r="A1670" s="1" t="s">
        <v>1688</v>
      </c>
      <c r="B1670" s="1" t="s">
        <v>1271</v>
      </c>
      <c r="C1670" s="1" t="s">
        <v>1638</v>
      </c>
      <c r="D1670">
        <v>8933</v>
      </c>
      <c r="E1670">
        <f>100*Comuni[[#This Row],[Popolazione2011]]/$D$7916</f>
        <v>1.5586574189467172E-2</v>
      </c>
      <c r="F1670">
        <f>100*Comuni[[#This Row],[Popolazione2011]]/(SUMIFS($D$2:$D$7916,$B$2:$B$7916,"Lombardia"))</f>
        <v>9.205339034810979E-2</v>
      </c>
      <c r="G1670" t="b">
        <f>IF(Comuni[[#This Row],[Popolazione2011]]&gt;300000,"MAGGIORE")</f>
        <v>0</v>
      </c>
      <c r="H1670">
        <f>100*Comuni[[#This Row],[Popolazione2011]]/(SUMIFS($D$2:$D$7916,$B$2:$B$7916,"Piemonte"))</f>
        <v>0.20470146538109349</v>
      </c>
      <c r="I1670" s="1" t="str">
        <f>_xlfn.XLOOKUP(Comuni[[#This Row],[Regione]],Ripartizione_geografica[Regione],Ripartizione_geografica[Ripartizione geografica],,0)</f>
        <v>Nord-ovest</v>
      </c>
      <c r="J1670" s="1">
        <f>_xlfn.XLOOKUP(Comuni[[#This Row],[Regione]],Table_0[Regione],Table_0[Totale contagiati],,0)</f>
        <v>4308126</v>
      </c>
      <c r="K1670" s="1">
        <f>_xlfn.XLOOKUP(Comuni[[#This Row],[Regione]],Table_0[Regione],Table_0[Guariti],,0)</f>
        <v>4242764</v>
      </c>
      <c r="L1670" s="1">
        <f>_xlfn.XLOOKUP(Comuni[[#This Row],[Regione]],Table_0[Regione],Table_0[Deceduti],,0)</f>
        <v>47031</v>
      </c>
    </row>
    <row r="1671" spans="1:12" x14ac:dyDescent="0.25">
      <c r="A1671" s="1" t="s">
        <v>1689</v>
      </c>
      <c r="B1671" s="1" t="s">
        <v>1271</v>
      </c>
      <c r="C1671" s="1" t="s">
        <v>1638</v>
      </c>
      <c r="D1671">
        <v>26262</v>
      </c>
      <c r="E1671">
        <f>100*Comuni[[#This Row],[Popolazione2011]]/$D$7916</f>
        <v>4.5822748389542915E-2</v>
      </c>
      <c r="F1671">
        <f>100*Comuni[[#This Row],[Popolazione2011]]/(SUMIFS($D$2:$D$7916,$B$2:$B$7916,"Lombardia"))</f>
        <v>0.27062645665756851</v>
      </c>
      <c r="G1671" t="b">
        <f>IF(Comuni[[#This Row],[Popolazione2011]]&gt;300000,"MAGGIORE")</f>
        <v>0</v>
      </c>
      <c r="H1671">
        <f>100*Comuni[[#This Row],[Popolazione2011]]/(SUMIFS($D$2:$D$7916,$B$2:$B$7916,"Piemonte"))</f>
        <v>0.60179893471826684</v>
      </c>
      <c r="I1671" s="1" t="str">
        <f>_xlfn.XLOOKUP(Comuni[[#This Row],[Regione]],Ripartizione_geografica[Regione],Ripartizione_geografica[Ripartizione geografica],,0)</f>
        <v>Nord-ovest</v>
      </c>
      <c r="J1671" s="1">
        <f>_xlfn.XLOOKUP(Comuni[[#This Row],[Regione]],Table_0[Regione],Table_0[Totale contagiati],,0)</f>
        <v>4308126</v>
      </c>
      <c r="K1671" s="1">
        <f>_xlfn.XLOOKUP(Comuni[[#This Row],[Regione]],Table_0[Regione],Table_0[Guariti],,0)</f>
        <v>4242764</v>
      </c>
      <c r="L1671" s="1">
        <f>_xlfn.XLOOKUP(Comuni[[#This Row],[Regione]],Table_0[Regione],Table_0[Deceduti],,0)</f>
        <v>47031</v>
      </c>
    </row>
    <row r="1672" spans="1:12" x14ac:dyDescent="0.25">
      <c r="A1672" s="1" t="s">
        <v>1690</v>
      </c>
      <c r="B1672" s="1" t="s">
        <v>1271</v>
      </c>
      <c r="C1672" s="1" t="s">
        <v>1638</v>
      </c>
      <c r="D1672">
        <v>8664</v>
      </c>
      <c r="E1672">
        <f>100*Comuni[[#This Row],[Popolazione2011]]/$D$7916</f>
        <v>1.5117214684601319E-2</v>
      </c>
      <c r="F1672">
        <f>100*Comuni[[#This Row],[Popolazione2011]]/(SUMIFS($D$2:$D$7916,$B$2:$B$7916,"Lombardia"))</f>
        <v>8.9281380720477241E-2</v>
      </c>
      <c r="G1672" t="b">
        <f>IF(Comuni[[#This Row],[Popolazione2011]]&gt;300000,"MAGGIORE")</f>
        <v>0</v>
      </c>
      <c r="H1672">
        <f>100*Comuni[[#This Row],[Popolazione2011]]/(SUMIFS($D$2:$D$7916,$B$2:$B$7916,"Piemonte"))</f>
        <v>0.19853727706949445</v>
      </c>
      <c r="I1672" s="1" t="str">
        <f>_xlfn.XLOOKUP(Comuni[[#This Row],[Regione]],Ripartizione_geografica[Regione],Ripartizione_geografica[Ripartizione geografica],,0)</f>
        <v>Nord-ovest</v>
      </c>
      <c r="J1672" s="1">
        <f>_xlfn.XLOOKUP(Comuni[[#This Row],[Regione]],Table_0[Regione],Table_0[Totale contagiati],,0)</f>
        <v>4308126</v>
      </c>
      <c r="K1672" s="1">
        <f>_xlfn.XLOOKUP(Comuni[[#This Row],[Regione]],Table_0[Regione],Table_0[Guariti],,0)</f>
        <v>4242764</v>
      </c>
      <c r="L1672" s="1">
        <f>_xlfn.XLOOKUP(Comuni[[#This Row],[Regione]],Table_0[Regione],Table_0[Deceduti],,0)</f>
        <v>47031</v>
      </c>
    </row>
    <row r="1673" spans="1:12" x14ac:dyDescent="0.25">
      <c r="A1673" s="1" t="s">
        <v>1691</v>
      </c>
      <c r="B1673" s="1" t="s">
        <v>1271</v>
      </c>
      <c r="C1673" s="1" t="s">
        <v>1638</v>
      </c>
      <c r="D1673">
        <v>19402</v>
      </c>
      <c r="E1673">
        <f>100*Comuni[[#This Row],[Popolazione2011]]/$D$7916</f>
        <v>3.38532086000271E-2</v>
      </c>
      <c r="F1673">
        <f>100*Comuni[[#This Row],[Popolazione2011]]/(SUMIFS($D$2:$D$7916,$B$2:$B$7916,"Lombardia"))</f>
        <v>0.19993505871868647</v>
      </c>
      <c r="G1673" t="b">
        <f>IF(Comuni[[#This Row],[Popolazione2011]]&gt;300000,"MAGGIORE")</f>
        <v>0</v>
      </c>
      <c r="H1673">
        <f>100*Comuni[[#This Row],[Popolazione2011]]/(SUMIFS($D$2:$D$7916,$B$2:$B$7916,"Piemonte"))</f>
        <v>0.4446006751733993</v>
      </c>
      <c r="I1673" s="1" t="str">
        <f>_xlfn.XLOOKUP(Comuni[[#This Row],[Regione]],Ripartizione_geografica[Regione],Ripartizione_geografica[Ripartizione geografica],,0)</f>
        <v>Nord-ovest</v>
      </c>
      <c r="J1673" s="1">
        <f>_xlfn.XLOOKUP(Comuni[[#This Row],[Regione]],Table_0[Regione],Table_0[Totale contagiati],,0)</f>
        <v>4308126</v>
      </c>
      <c r="K1673" s="1">
        <f>_xlfn.XLOOKUP(Comuni[[#This Row],[Regione]],Table_0[Regione],Table_0[Guariti],,0)</f>
        <v>4242764</v>
      </c>
      <c r="L1673" s="1">
        <f>_xlfn.XLOOKUP(Comuni[[#This Row],[Regione]],Table_0[Regione],Table_0[Deceduti],,0)</f>
        <v>47031</v>
      </c>
    </row>
    <row r="1674" spans="1:12" x14ac:dyDescent="0.25">
      <c r="A1674" s="1" t="s">
        <v>1692</v>
      </c>
      <c r="B1674" s="1" t="s">
        <v>1271</v>
      </c>
      <c r="C1674" s="1" t="s">
        <v>1638</v>
      </c>
      <c r="D1674">
        <v>2842</v>
      </c>
      <c r="E1674">
        <f>100*Comuni[[#This Row],[Popolazione2011]]/$D$7916</f>
        <v>4.9588093413708385E-3</v>
      </c>
      <c r="F1674">
        <f>100*Comuni[[#This Row],[Popolazione2011]]/(SUMIFS($D$2:$D$7916,$B$2:$B$7916,"Lombardia"))</f>
        <v>2.9286436288965413E-2</v>
      </c>
      <c r="G1674" t="b">
        <f>IF(Comuni[[#This Row],[Popolazione2011]]&gt;300000,"MAGGIORE")</f>
        <v>0</v>
      </c>
      <c r="H1674">
        <f>100*Comuni[[#This Row],[Popolazione2011]]/(SUMIFS($D$2:$D$7916,$B$2:$B$7916,"Piemonte"))</f>
        <v>6.512499324001654E-2</v>
      </c>
      <c r="I1674" s="1" t="str">
        <f>_xlfn.XLOOKUP(Comuni[[#This Row],[Regione]],Ripartizione_geografica[Regione],Ripartizione_geografica[Ripartizione geografica],,0)</f>
        <v>Nord-ovest</v>
      </c>
      <c r="J1674" s="1">
        <f>_xlfn.XLOOKUP(Comuni[[#This Row],[Regione]],Table_0[Regione],Table_0[Totale contagiati],,0)</f>
        <v>4308126</v>
      </c>
      <c r="K1674" s="1">
        <f>_xlfn.XLOOKUP(Comuni[[#This Row],[Regione]],Table_0[Regione],Table_0[Guariti],,0)</f>
        <v>4242764</v>
      </c>
      <c r="L1674" s="1">
        <f>_xlfn.XLOOKUP(Comuni[[#This Row],[Regione]],Table_0[Regione],Table_0[Deceduti],,0)</f>
        <v>47031</v>
      </c>
    </row>
    <row r="1675" spans="1:12" x14ac:dyDescent="0.25">
      <c r="A1675" s="1" t="s">
        <v>1693</v>
      </c>
      <c r="B1675" s="1" t="s">
        <v>1271</v>
      </c>
      <c r="C1675" s="1" t="s">
        <v>1638</v>
      </c>
      <c r="D1675">
        <v>1711</v>
      </c>
      <c r="E1675">
        <f>100*Comuni[[#This Row],[Popolazione2011]]/$D$7916</f>
        <v>2.9854056238865253E-3</v>
      </c>
      <c r="F1675">
        <f>100*Comuni[[#This Row],[Popolazione2011]]/(SUMIFS($D$2:$D$7916,$B$2:$B$7916,"Lombardia"))</f>
        <v>1.7631630010703666E-2</v>
      </c>
      <c r="G1675" t="b">
        <f>IF(Comuni[[#This Row],[Popolazione2011]]&gt;300000,"MAGGIORE")</f>
        <v>0</v>
      </c>
      <c r="H1675">
        <f>100*Comuni[[#This Row],[Popolazione2011]]/(SUMIFS($D$2:$D$7916,$B$2:$B$7916,"Piemonte"))</f>
        <v>3.9207904093479344E-2</v>
      </c>
      <c r="I1675" s="1" t="str">
        <f>_xlfn.XLOOKUP(Comuni[[#This Row],[Regione]],Ripartizione_geografica[Regione],Ripartizione_geografica[Ripartizione geografica],,0)</f>
        <v>Nord-ovest</v>
      </c>
      <c r="J1675" s="1">
        <f>_xlfn.XLOOKUP(Comuni[[#This Row],[Regione]],Table_0[Regione],Table_0[Totale contagiati],,0)</f>
        <v>4308126</v>
      </c>
      <c r="K1675" s="1">
        <f>_xlfn.XLOOKUP(Comuni[[#This Row],[Regione]],Table_0[Regione],Table_0[Guariti],,0)</f>
        <v>4242764</v>
      </c>
      <c r="L1675" s="1">
        <f>_xlfn.XLOOKUP(Comuni[[#This Row],[Regione]],Table_0[Regione],Table_0[Deceduti],,0)</f>
        <v>47031</v>
      </c>
    </row>
    <row r="1676" spans="1:12" x14ac:dyDescent="0.25">
      <c r="A1676" s="1" t="s">
        <v>1694</v>
      </c>
      <c r="B1676" s="1" t="s">
        <v>1271</v>
      </c>
      <c r="C1676" s="1" t="s">
        <v>1638</v>
      </c>
      <c r="D1676">
        <v>8609</v>
      </c>
      <c r="E1676">
        <f>100*Comuni[[#This Row],[Popolazione2011]]/$D$7916</f>
        <v>1.5021248986580419E-2</v>
      </c>
      <c r="F1676">
        <f>100*Comuni[[#This Row],[Popolazione2011]]/(SUMIFS($D$2:$D$7916,$B$2:$B$7916,"Lombardia"))</f>
        <v>8.8714612952745686E-2</v>
      </c>
      <c r="G1676" t="b">
        <f>IF(Comuni[[#This Row],[Popolazione2011]]&gt;300000,"MAGGIORE")</f>
        <v>0</v>
      </c>
      <c r="H1676">
        <f>100*Comuni[[#This Row],[Popolazione2011]]/(SUMIFS($D$2:$D$7916,$B$2:$B$7916,"Piemonte"))</f>
        <v>0.1972769411693534</v>
      </c>
      <c r="I1676" s="1" t="str">
        <f>_xlfn.XLOOKUP(Comuni[[#This Row],[Regione]],Ripartizione_geografica[Regione],Ripartizione_geografica[Ripartizione geografica],,0)</f>
        <v>Nord-ovest</v>
      </c>
      <c r="J1676" s="1">
        <f>_xlfn.XLOOKUP(Comuni[[#This Row],[Regione]],Table_0[Regione],Table_0[Totale contagiati],,0)</f>
        <v>4308126</v>
      </c>
      <c r="K1676" s="1">
        <f>_xlfn.XLOOKUP(Comuni[[#This Row],[Regione]],Table_0[Regione],Table_0[Guariti],,0)</f>
        <v>4242764</v>
      </c>
      <c r="L1676" s="1">
        <f>_xlfn.XLOOKUP(Comuni[[#This Row],[Regione]],Table_0[Regione],Table_0[Deceduti],,0)</f>
        <v>47031</v>
      </c>
    </row>
    <row r="1677" spans="1:12" x14ac:dyDescent="0.25">
      <c r="A1677" s="1" t="s">
        <v>1695</v>
      </c>
      <c r="B1677" s="1" t="s">
        <v>1271</v>
      </c>
      <c r="C1677" s="1" t="s">
        <v>1638</v>
      </c>
      <c r="D1677">
        <v>10540</v>
      </c>
      <c r="E1677">
        <f>100*Comuni[[#This Row],[Popolazione2011]]/$D$7916</f>
        <v>1.839051740255054E-2</v>
      </c>
      <c r="F1677">
        <f>100*Comuni[[#This Row],[Popolazione2011]]/(SUMIFS($D$2:$D$7916,$B$2:$B$7916,"Lombardia"))</f>
        <v>0.1086133140343756</v>
      </c>
      <c r="G1677" t="b">
        <f>IF(Comuni[[#This Row],[Popolazione2011]]&gt;300000,"MAGGIORE")</f>
        <v>0</v>
      </c>
      <c r="H1677">
        <f>100*Comuni[[#This Row],[Popolazione2011]]/(SUMIFS($D$2:$D$7916,$B$2:$B$7916,"Piemonte"))</f>
        <v>0.241526188863397</v>
      </c>
      <c r="I1677" s="1" t="str">
        <f>_xlfn.XLOOKUP(Comuni[[#This Row],[Regione]],Ripartizione_geografica[Regione],Ripartizione_geografica[Ripartizione geografica],,0)</f>
        <v>Nord-ovest</v>
      </c>
      <c r="J1677" s="1">
        <f>_xlfn.XLOOKUP(Comuni[[#This Row],[Regione]],Table_0[Regione],Table_0[Totale contagiati],,0)</f>
        <v>4308126</v>
      </c>
      <c r="K1677" s="1">
        <f>_xlfn.XLOOKUP(Comuni[[#This Row],[Regione]],Table_0[Regione],Table_0[Guariti],,0)</f>
        <v>4242764</v>
      </c>
      <c r="L1677" s="1">
        <f>_xlfn.XLOOKUP(Comuni[[#This Row],[Regione]],Table_0[Regione],Table_0[Deceduti],,0)</f>
        <v>47031</v>
      </c>
    </row>
    <row r="1678" spans="1:12" x14ac:dyDescent="0.25">
      <c r="A1678" s="1" t="s">
        <v>1696</v>
      </c>
      <c r="B1678" s="1" t="s">
        <v>1271</v>
      </c>
      <c r="C1678" s="1" t="s">
        <v>1638</v>
      </c>
      <c r="D1678">
        <v>8390</v>
      </c>
      <c r="E1678">
        <f>100*Comuni[[#This Row],[Popolazione2011]]/$D$7916</f>
        <v>1.4639131025369928E-2</v>
      </c>
      <c r="F1678">
        <f>100*Comuni[[#This Row],[Popolazione2011]]/(SUMIFS($D$2:$D$7916,$B$2:$B$7916,"Lombardia"))</f>
        <v>8.6457846750323655E-2</v>
      </c>
      <c r="G1678" t="b">
        <f>IF(Comuni[[#This Row],[Popolazione2011]]&gt;300000,"MAGGIORE")</f>
        <v>0</v>
      </c>
      <c r="H1678">
        <f>100*Comuni[[#This Row],[Popolazione2011]]/(SUMIFS($D$2:$D$7916,$B$2:$B$7916,"Piemonte"))</f>
        <v>0.19225851276697351</v>
      </c>
      <c r="I1678" s="1" t="str">
        <f>_xlfn.XLOOKUP(Comuni[[#This Row],[Regione]],Ripartizione_geografica[Regione],Ripartizione_geografica[Ripartizione geografica],,0)</f>
        <v>Nord-ovest</v>
      </c>
      <c r="J1678" s="1">
        <f>_xlfn.XLOOKUP(Comuni[[#This Row],[Regione]],Table_0[Regione],Table_0[Totale contagiati],,0)</f>
        <v>4308126</v>
      </c>
      <c r="K1678" s="1">
        <f>_xlfn.XLOOKUP(Comuni[[#This Row],[Regione]],Table_0[Regione],Table_0[Guariti],,0)</f>
        <v>4242764</v>
      </c>
      <c r="L1678" s="1">
        <f>_xlfn.XLOOKUP(Comuni[[#This Row],[Regione]],Table_0[Regione],Table_0[Deceduti],,0)</f>
        <v>47031</v>
      </c>
    </row>
    <row r="1679" spans="1:12" x14ac:dyDescent="0.25">
      <c r="A1679" s="1" t="s">
        <v>1697</v>
      </c>
      <c r="B1679" s="1" t="s">
        <v>1271</v>
      </c>
      <c r="C1679" s="1" t="s">
        <v>1638</v>
      </c>
      <c r="D1679">
        <v>25054</v>
      </c>
      <c r="E1679">
        <f>100*Comuni[[#This Row],[Popolazione2011]]/$D$7916</f>
        <v>4.3714992694829341E-2</v>
      </c>
      <c r="F1679">
        <f>100*Comuni[[#This Row],[Popolazione2011]]/(SUMIFS($D$2:$D$7916,$B$2:$B$7916,"Lombardia"))</f>
        <v>0.25817817550448258</v>
      </c>
      <c r="G1679" t="b">
        <f>IF(Comuni[[#This Row],[Popolazione2011]]&gt;300000,"MAGGIORE")</f>
        <v>0</v>
      </c>
      <c r="H1679">
        <f>100*Comuni[[#This Row],[Popolazione2011]]/(SUMIFS($D$2:$D$7916,$B$2:$B$7916,"Piemonte"))</f>
        <v>0.57411737531153217</v>
      </c>
      <c r="I1679" s="1" t="str">
        <f>_xlfn.XLOOKUP(Comuni[[#This Row],[Regione]],Ripartizione_geografica[Regione],Ripartizione_geografica[Ripartizione geografica],,0)</f>
        <v>Nord-ovest</v>
      </c>
      <c r="J1679" s="1">
        <f>_xlfn.XLOOKUP(Comuni[[#This Row],[Regione]],Table_0[Regione],Table_0[Totale contagiati],,0)</f>
        <v>4308126</v>
      </c>
      <c r="K1679" s="1">
        <f>_xlfn.XLOOKUP(Comuni[[#This Row],[Regione]],Table_0[Regione],Table_0[Guariti],,0)</f>
        <v>4242764</v>
      </c>
      <c r="L1679" s="1">
        <f>_xlfn.XLOOKUP(Comuni[[#This Row],[Regione]],Table_0[Regione],Table_0[Deceduti],,0)</f>
        <v>47031</v>
      </c>
    </row>
    <row r="1680" spans="1:12" x14ac:dyDescent="0.25">
      <c r="A1680" s="1" t="s">
        <v>1698</v>
      </c>
      <c r="B1680" s="1" t="s">
        <v>1271</v>
      </c>
      <c r="C1680" s="1" t="s">
        <v>1638</v>
      </c>
      <c r="D1680">
        <v>57647</v>
      </c>
      <c r="E1680">
        <f>100*Comuni[[#This Row],[Popolazione2011]]/$D$7916</f>
        <v>0.10058426534201433</v>
      </c>
      <c r="F1680">
        <f>100*Comuni[[#This Row],[Popolazione2011]]/(SUMIFS($D$2:$D$7916,$B$2:$B$7916,"Lombardia"))</f>
        <v>0.59404475466220585</v>
      </c>
      <c r="G1680" t="b">
        <f>IF(Comuni[[#This Row],[Popolazione2011]]&gt;300000,"MAGGIORE")</f>
        <v>0</v>
      </c>
      <c r="H1680">
        <f>100*Comuni[[#This Row],[Popolazione2011]]/(SUMIFS($D$2:$D$7916,$B$2:$B$7916,"Piemonte"))</f>
        <v>1.3209924297351279</v>
      </c>
      <c r="I1680" s="1" t="str">
        <f>_xlfn.XLOOKUP(Comuni[[#This Row],[Regione]],Ripartizione_geografica[Regione],Ripartizione_geografica[Ripartizione geografica],,0)</f>
        <v>Nord-ovest</v>
      </c>
      <c r="J1680" s="1">
        <f>_xlfn.XLOOKUP(Comuni[[#This Row],[Regione]],Table_0[Regione],Table_0[Totale contagiati],,0)</f>
        <v>4308126</v>
      </c>
      <c r="K1680" s="1">
        <f>_xlfn.XLOOKUP(Comuni[[#This Row],[Regione]],Table_0[Regione],Table_0[Guariti],,0)</f>
        <v>4242764</v>
      </c>
      <c r="L1680" s="1">
        <f>_xlfn.XLOOKUP(Comuni[[#This Row],[Regione]],Table_0[Regione],Table_0[Deceduti],,0)</f>
        <v>47031</v>
      </c>
    </row>
    <row r="1681" spans="1:12" x14ac:dyDescent="0.25">
      <c r="A1681" s="1" t="s">
        <v>1699</v>
      </c>
      <c r="B1681" s="1" t="s">
        <v>1271</v>
      </c>
      <c r="C1681" s="1" t="s">
        <v>1638</v>
      </c>
      <c r="D1681">
        <v>4050</v>
      </c>
      <c r="E1681">
        <f>100*Comuni[[#This Row],[Popolazione2011]]/$D$7916</f>
        <v>7.066565036084411E-3</v>
      </c>
      <c r="F1681">
        <f>100*Comuni[[#This Row],[Popolazione2011]]/(SUMIFS($D$2:$D$7916,$B$2:$B$7916,"Lombardia"))</f>
        <v>4.1734717442051344E-2</v>
      </c>
      <c r="G1681" t="b">
        <f>IF(Comuni[[#This Row],[Popolazione2011]]&gt;300000,"MAGGIORE")</f>
        <v>0</v>
      </c>
      <c r="H1681">
        <f>100*Comuni[[#This Row],[Popolazione2011]]/(SUMIFS($D$2:$D$7916,$B$2:$B$7916,"Piemonte"))</f>
        <v>9.2806552646751223E-2</v>
      </c>
      <c r="I1681" s="1" t="str">
        <f>_xlfn.XLOOKUP(Comuni[[#This Row],[Regione]],Ripartizione_geografica[Regione],Ripartizione_geografica[Ripartizione geografica],,0)</f>
        <v>Nord-ovest</v>
      </c>
      <c r="J1681" s="1">
        <f>_xlfn.XLOOKUP(Comuni[[#This Row],[Regione]],Table_0[Regione],Table_0[Totale contagiati],,0)</f>
        <v>4308126</v>
      </c>
      <c r="K1681" s="1">
        <f>_xlfn.XLOOKUP(Comuni[[#This Row],[Regione]],Table_0[Regione],Table_0[Guariti],,0)</f>
        <v>4242764</v>
      </c>
      <c r="L1681" s="1">
        <f>_xlfn.XLOOKUP(Comuni[[#This Row],[Regione]],Table_0[Regione],Table_0[Deceduti],,0)</f>
        <v>47031</v>
      </c>
    </row>
    <row r="1682" spans="1:12" x14ac:dyDescent="0.25">
      <c r="A1682" s="1" t="s">
        <v>1700</v>
      </c>
      <c r="B1682" s="1" t="s">
        <v>1271</v>
      </c>
      <c r="C1682" s="1" t="s">
        <v>1638</v>
      </c>
      <c r="D1682">
        <v>9655</v>
      </c>
      <c r="E1682">
        <f>100*Comuni[[#This Row],[Popolazione2011]]/$D$7916</f>
        <v>1.6846342079850616E-2</v>
      </c>
      <c r="F1682">
        <f>100*Comuni[[#This Row],[Popolazione2011]]/(SUMIFS($D$2:$D$7916,$B$2:$B$7916,"Lombardia"))</f>
        <v>9.9493505408149566E-2</v>
      </c>
      <c r="G1682" t="b">
        <f>IF(Comuni[[#This Row],[Popolazione2011]]&gt;300000,"MAGGIORE")</f>
        <v>0</v>
      </c>
      <c r="H1682">
        <f>100*Comuni[[#This Row],[Popolazione2011]]/(SUMIFS($D$2:$D$7916,$B$2:$B$7916,"Piemonte"))</f>
        <v>0.22124623847021804</v>
      </c>
      <c r="I1682" s="1" t="str">
        <f>_xlfn.XLOOKUP(Comuni[[#This Row],[Regione]],Ripartizione_geografica[Regione],Ripartizione_geografica[Ripartizione geografica],,0)</f>
        <v>Nord-ovest</v>
      </c>
      <c r="J1682" s="1">
        <f>_xlfn.XLOOKUP(Comuni[[#This Row],[Regione]],Table_0[Regione],Table_0[Totale contagiati],,0)</f>
        <v>4308126</v>
      </c>
      <c r="K1682" s="1">
        <f>_xlfn.XLOOKUP(Comuni[[#This Row],[Regione]],Table_0[Regione],Table_0[Guariti],,0)</f>
        <v>4242764</v>
      </c>
      <c r="L1682" s="1">
        <f>_xlfn.XLOOKUP(Comuni[[#This Row],[Regione]],Table_0[Regione],Table_0[Deceduti],,0)</f>
        <v>47031</v>
      </c>
    </row>
    <row r="1683" spans="1:12" x14ac:dyDescent="0.25">
      <c r="A1683" s="1" t="s">
        <v>1701</v>
      </c>
      <c r="B1683" s="1" t="s">
        <v>1271</v>
      </c>
      <c r="C1683" s="1" t="s">
        <v>1638</v>
      </c>
      <c r="D1683">
        <v>22877</v>
      </c>
      <c r="E1683">
        <f>100*Comuni[[#This Row],[Popolazione2011]]/$D$7916</f>
        <v>3.991649588407483E-2</v>
      </c>
      <c r="F1683">
        <f>100*Comuni[[#This Row],[Popolazione2011]]/(SUMIFS($D$2:$D$7916,$B$2:$B$7916,"Lombardia"))</f>
        <v>0.23574447677081695</v>
      </c>
      <c r="G1683" t="b">
        <f>IF(Comuni[[#This Row],[Popolazione2011]]&gt;300000,"MAGGIORE")</f>
        <v>0</v>
      </c>
      <c r="H1683">
        <f>100*Comuni[[#This Row],[Popolazione2011]]/(SUMIFS($D$2:$D$7916,$B$2:$B$7916,"Piemonte"))</f>
        <v>0.52423098886413033</v>
      </c>
      <c r="I1683" s="1" t="str">
        <f>_xlfn.XLOOKUP(Comuni[[#This Row],[Regione]],Ripartizione_geografica[Regione],Ripartizione_geografica[Ripartizione geografica],,0)</f>
        <v>Nord-ovest</v>
      </c>
      <c r="J1683" s="1">
        <f>_xlfn.XLOOKUP(Comuni[[#This Row],[Regione]],Table_0[Regione],Table_0[Totale contagiati],,0)</f>
        <v>4308126</v>
      </c>
      <c r="K1683" s="1">
        <f>_xlfn.XLOOKUP(Comuni[[#This Row],[Regione]],Table_0[Regione],Table_0[Guariti],,0)</f>
        <v>4242764</v>
      </c>
      <c r="L1683" s="1">
        <f>_xlfn.XLOOKUP(Comuni[[#This Row],[Regione]],Table_0[Regione],Table_0[Deceduti],,0)</f>
        <v>47031</v>
      </c>
    </row>
    <row r="1684" spans="1:12" x14ac:dyDescent="0.25">
      <c r="A1684" s="1" t="s">
        <v>1702</v>
      </c>
      <c r="B1684" s="1" t="s">
        <v>1271</v>
      </c>
      <c r="C1684" s="1" t="s">
        <v>1638</v>
      </c>
      <c r="D1684">
        <v>9085</v>
      </c>
      <c r="E1684">
        <f>100*Comuni[[#This Row],[Popolazione2011]]/$D$7916</f>
        <v>1.5851788482179476E-2</v>
      </c>
      <c r="F1684">
        <f>100*Comuni[[#This Row],[Popolazione2011]]/(SUMIFS($D$2:$D$7916,$B$2:$B$7916,"Lombardia"))</f>
        <v>9.3619730360749748E-2</v>
      </c>
      <c r="G1684" t="b">
        <f>IF(Comuni[[#This Row],[Popolazione2011]]&gt;300000,"MAGGIORE")</f>
        <v>0</v>
      </c>
      <c r="H1684">
        <f>100*Comuni[[#This Row],[Popolazione2011]]/(SUMIFS($D$2:$D$7916,$B$2:$B$7916,"Piemonte"))</f>
        <v>0.20818457550511971</v>
      </c>
      <c r="I1684" s="1" t="str">
        <f>_xlfn.XLOOKUP(Comuni[[#This Row],[Regione]],Ripartizione_geografica[Regione],Ripartizione_geografica[Ripartizione geografica],,0)</f>
        <v>Nord-ovest</v>
      </c>
      <c r="J1684" s="1">
        <f>_xlfn.XLOOKUP(Comuni[[#This Row],[Regione]],Table_0[Regione],Table_0[Totale contagiati],,0)</f>
        <v>4308126</v>
      </c>
      <c r="K1684" s="1">
        <f>_xlfn.XLOOKUP(Comuni[[#This Row],[Regione]],Table_0[Regione],Table_0[Guariti],,0)</f>
        <v>4242764</v>
      </c>
      <c r="L1684" s="1">
        <f>_xlfn.XLOOKUP(Comuni[[#This Row],[Regione]],Table_0[Regione],Table_0[Deceduti],,0)</f>
        <v>47031</v>
      </c>
    </row>
    <row r="1685" spans="1:12" x14ac:dyDescent="0.25">
      <c r="A1685" s="1" t="s">
        <v>1703</v>
      </c>
      <c r="B1685" s="1" t="s">
        <v>1271</v>
      </c>
      <c r="C1685" s="1" t="s">
        <v>1638</v>
      </c>
      <c r="D1685">
        <v>6032</v>
      </c>
      <c r="E1685">
        <f>100*Comuni[[#This Row],[Popolazione2011]]/$D$7916</f>
        <v>1.0524819826583005E-2</v>
      </c>
      <c r="F1685">
        <f>100*Comuni[[#This Row],[Popolazione2011]]/(SUMIFS($D$2:$D$7916,$B$2:$B$7916,"Lombardia"))</f>
        <v>6.215896681739598E-2</v>
      </c>
      <c r="G1685" t="b">
        <f>IF(Comuni[[#This Row],[Popolazione2011]]&gt;300000,"MAGGIORE")</f>
        <v>0</v>
      </c>
      <c r="H1685">
        <f>100*Comuni[[#This Row],[Popolazione2011]]/(SUMIFS($D$2:$D$7916,$B$2:$B$7916,"Piemonte"))</f>
        <v>0.13822447544819835</v>
      </c>
      <c r="I1685" s="1" t="str">
        <f>_xlfn.XLOOKUP(Comuni[[#This Row],[Regione]],Ripartizione_geografica[Regione],Ripartizione_geografica[Ripartizione geografica],,0)</f>
        <v>Nord-ovest</v>
      </c>
      <c r="J1685" s="1">
        <f>_xlfn.XLOOKUP(Comuni[[#This Row],[Regione]],Table_0[Regione],Table_0[Totale contagiati],,0)</f>
        <v>4308126</v>
      </c>
      <c r="K1685" s="1">
        <f>_xlfn.XLOOKUP(Comuni[[#This Row],[Regione]],Table_0[Regione],Table_0[Guariti],,0)</f>
        <v>4242764</v>
      </c>
      <c r="L1685" s="1">
        <f>_xlfn.XLOOKUP(Comuni[[#This Row],[Regione]],Table_0[Regione],Table_0[Deceduti],,0)</f>
        <v>47031</v>
      </c>
    </row>
    <row r="1686" spans="1:12" x14ac:dyDescent="0.25">
      <c r="A1686" s="1" t="s">
        <v>1704</v>
      </c>
      <c r="B1686" s="1" t="s">
        <v>1271</v>
      </c>
      <c r="C1686" s="1" t="s">
        <v>1638</v>
      </c>
      <c r="D1686">
        <v>3312</v>
      </c>
      <c r="E1686">
        <f>100*Comuni[[#This Row],[Popolazione2011]]/$D$7916</f>
        <v>5.7788798517312522E-3</v>
      </c>
      <c r="F1686">
        <f>100*Comuni[[#This Row],[Popolazione2011]]/(SUMIFS($D$2:$D$7916,$B$2:$B$7916,"Lombardia"))</f>
        <v>3.4129724485944209E-2</v>
      </c>
      <c r="G1686" t="b">
        <f>IF(Comuni[[#This Row],[Popolazione2011]]&gt;300000,"MAGGIORE")</f>
        <v>0</v>
      </c>
      <c r="H1686">
        <f>100*Comuni[[#This Row],[Popolazione2011]]/(SUMIFS($D$2:$D$7916,$B$2:$B$7916,"Piemonte"))</f>
        <v>7.5895136386676554E-2</v>
      </c>
      <c r="I1686" s="1" t="str">
        <f>_xlfn.XLOOKUP(Comuni[[#This Row],[Regione]],Ripartizione_geografica[Regione],Ripartizione_geografica[Ripartizione geografica],,0)</f>
        <v>Nord-ovest</v>
      </c>
      <c r="J1686" s="1">
        <f>_xlfn.XLOOKUP(Comuni[[#This Row],[Regione]],Table_0[Regione],Table_0[Totale contagiati],,0)</f>
        <v>4308126</v>
      </c>
      <c r="K1686" s="1">
        <f>_xlfn.XLOOKUP(Comuni[[#This Row],[Regione]],Table_0[Regione],Table_0[Guariti],,0)</f>
        <v>4242764</v>
      </c>
      <c r="L1686" s="1">
        <f>_xlfn.XLOOKUP(Comuni[[#This Row],[Regione]],Table_0[Regione],Table_0[Deceduti],,0)</f>
        <v>47031</v>
      </c>
    </row>
    <row r="1687" spans="1:12" x14ac:dyDescent="0.25">
      <c r="A1687" s="1" t="s">
        <v>1705</v>
      </c>
      <c r="B1687" s="1" t="s">
        <v>1271</v>
      </c>
      <c r="C1687" s="1" t="s">
        <v>1638</v>
      </c>
      <c r="D1687">
        <v>12080</v>
      </c>
      <c r="E1687">
        <f>100*Comuni[[#This Row],[Popolazione2011]]/$D$7916</f>
        <v>2.1077556947135725E-2</v>
      </c>
      <c r="F1687">
        <f>100*Comuni[[#This Row],[Popolazione2011]]/(SUMIFS($D$2:$D$7916,$B$2:$B$7916,"Lombardia"))</f>
        <v>0.12448281153085931</v>
      </c>
      <c r="G1687" t="b">
        <f>IF(Comuni[[#This Row],[Popolazione2011]]&gt;300000,"MAGGIORE")</f>
        <v>0</v>
      </c>
      <c r="H1687">
        <f>100*Comuni[[#This Row],[Popolazione2011]]/(SUMIFS($D$2:$D$7916,$B$2:$B$7916,"Piemonte"))</f>
        <v>0.27681559406734685</v>
      </c>
      <c r="I1687" s="1" t="str">
        <f>_xlfn.XLOOKUP(Comuni[[#This Row],[Regione]],Ripartizione_geografica[Regione],Ripartizione_geografica[Ripartizione geografica],,0)</f>
        <v>Nord-ovest</v>
      </c>
      <c r="J1687" s="1">
        <f>_xlfn.XLOOKUP(Comuni[[#This Row],[Regione]],Table_0[Regione],Table_0[Totale contagiati],,0)</f>
        <v>4308126</v>
      </c>
      <c r="K1687" s="1">
        <f>_xlfn.XLOOKUP(Comuni[[#This Row],[Regione]],Table_0[Regione],Table_0[Guariti],,0)</f>
        <v>4242764</v>
      </c>
      <c r="L1687" s="1">
        <f>_xlfn.XLOOKUP(Comuni[[#This Row],[Regione]],Table_0[Regione],Table_0[Deceduti],,0)</f>
        <v>47031</v>
      </c>
    </row>
    <row r="1688" spans="1:12" x14ac:dyDescent="0.25">
      <c r="A1688" s="1" t="s">
        <v>1706</v>
      </c>
      <c r="B1688" s="1" t="s">
        <v>1271</v>
      </c>
      <c r="C1688" s="1" t="s">
        <v>1638</v>
      </c>
      <c r="D1688">
        <v>16774</v>
      </c>
      <c r="E1688">
        <f>100*Comuni[[#This Row],[Popolazione2011]]/$D$7916</f>
        <v>2.9267793065501212E-2</v>
      </c>
      <c r="F1688">
        <f>100*Comuni[[#This Row],[Popolazione2011]]/(SUMIFS($D$2:$D$7916,$B$2:$B$7916,"Lombardia"))</f>
        <v>0.17285386428962204</v>
      </c>
      <c r="G1688" t="b">
        <f>IF(Comuni[[#This Row],[Popolazione2011]]&gt;300000,"MAGGIORE")</f>
        <v>0</v>
      </c>
      <c r="H1688">
        <f>100*Comuni[[#This Row],[Popolazione2011]]/(SUMIFS($D$2:$D$7916,$B$2:$B$7916,"Piemonte"))</f>
        <v>0.38437953434484073</v>
      </c>
      <c r="I1688" s="1" t="str">
        <f>_xlfn.XLOOKUP(Comuni[[#This Row],[Regione]],Ripartizione_geografica[Regione],Ripartizione_geografica[Ripartizione geografica],,0)</f>
        <v>Nord-ovest</v>
      </c>
      <c r="J1688" s="1">
        <f>_xlfn.XLOOKUP(Comuni[[#This Row],[Regione]],Table_0[Regione],Table_0[Totale contagiati],,0)</f>
        <v>4308126</v>
      </c>
      <c r="K1688" s="1">
        <f>_xlfn.XLOOKUP(Comuni[[#This Row],[Regione]],Table_0[Regione],Table_0[Guariti],,0)</f>
        <v>4242764</v>
      </c>
      <c r="L1688" s="1">
        <f>_xlfn.XLOOKUP(Comuni[[#This Row],[Regione]],Table_0[Regione],Table_0[Deceduti],,0)</f>
        <v>47031</v>
      </c>
    </row>
    <row r="1689" spans="1:12" x14ac:dyDescent="0.25">
      <c r="A1689" s="1" t="s">
        <v>1707</v>
      </c>
      <c r="B1689" s="1" t="s">
        <v>1271</v>
      </c>
      <c r="C1689" s="1" t="s">
        <v>1638</v>
      </c>
      <c r="D1689">
        <v>18203</v>
      </c>
      <c r="E1689">
        <f>100*Comuni[[#This Row],[Popolazione2011]]/$D$7916</f>
        <v>3.1761156383171493E-2</v>
      </c>
      <c r="F1689">
        <f>100*Comuni[[#This Row],[Popolazione2011]]/(SUMIFS($D$2:$D$7916,$B$2:$B$7916,"Lombardia"))</f>
        <v>0.18757952138213843</v>
      </c>
      <c r="G1689" t="b">
        <f>IF(Comuni[[#This Row],[Popolazione2011]]&gt;300000,"MAGGIORE")</f>
        <v>0</v>
      </c>
      <c r="H1689">
        <f>100*Comuni[[#This Row],[Popolazione2011]]/(SUMIFS($D$2:$D$7916,$B$2:$B$7916,"Piemonte"))</f>
        <v>0.41712535255032407</v>
      </c>
      <c r="I1689" s="1" t="str">
        <f>_xlfn.XLOOKUP(Comuni[[#This Row],[Regione]],Ripartizione_geografica[Regione],Ripartizione_geografica[Ripartizione geografica],,0)</f>
        <v>Nord-ovest</v>
      </c>
      <c r="J1689" s="1">
        <f>_xlfn.XLOOKUP(Comuni[[#This Row],[Regione]],Table_0[Regione],Table_0[Totale contagiati],,0)</f>
        <v>4308126</v>
      </c>
      <c r="K1689" s="1">
        <f>_xlfn.XLOOKUP(Comuni[[#This Row],[Regione]],Table_0[Regione],Table_0[Guariti],,0)</f>
        <v>4242764</v>
      </c>
      <c r="L1689" s="1">
        <f>_xlfn.XLOOKUP(Comuni[[#This Row],[Regione]],Table_0[Regione],Table_0[Deceduti],,0)</f>
        <v>47031</v>
      </c>
    </row>
    <row r="1690" spans="1:12" x14ac:dyDescent="0.25">
      <c r="A1690" s="1" t="s">
        <v>1708</v>
      </c>
      <c r="B1690" s="1" t="s">
        <v>1271</v>
      </c>
      <c r="C1690" s="1" t="s">
        <v>1638</v>
      </c>
      <c r="D1690">
        <v>3909</v>
      </c>
      <c r="E1690">
        <f>100*Comuni[[#This Row],[Popolazione2011]]/$D$7916</f>
        <v>6.8205438829762868E-3</v>
      </c>
      <c r="F1690">
        <f>100*Comuni[[#This Row],[Popolazione2011]]/(SUMIFS($D$2:$D$7916,$B$2:$B$7916,"Lombardia"))</f>
        <v>4.0281730982957703E-2</v>
      </c>
      <c r="G1690" t="b">
        <f>IF(Comuni[[#This Row],[Popolazione2011]]&gt;300000,"MAGGIORE")</f>
        <v>0</v>
      </c>
      <c r="H1690">
        <f>100*Comuni[[#This Row],[Popolazione2011]]/(SUMIFS($D$2:$D$7916,$B$2:$B$7916,"Piemonte"))</f>
        <v>8.9575509702753214E-2</v>
      </c>
      <c r="I1690" s="1" t="str">
        <f>_xlfn.XLOOKUP(Comuni[[#This Row],[Regione]],Ripartizione_geografica[Regione],Ripartizione_geografica[Ripartizione geografica],,0)</f>
        <v>Nord-ovest</v>
      </c>
      <c r="J1690" s="1">
        <f>_xlfn.XLOOKUP(Comuni[[#This Row],[Regione]],Table_0[Regione],Table_0[Totale contagiati],,0)</f>
        <v>4308126</v>
      </c>
      <c r="K1690" s="1">
        <f>_xlfn.XLOOKUP(Comuni[[#This Row],[Regione]],Table_0[Regione],Table_0[Guariti],,0)</f>
        <v>4242764</v>
      </c>
      <c r="L1690" s="1">
        <f>_xlfn.XLOOKUP(Comuni[[#This Row],[Regione]],Table_0[Regione],Table_0[Deceduti],,0)</f>
        <v>47031</v>
      </c>
    </row>
    <row r="1691" spans="1:12" x14ac:dyDescent="0.25">
      <c r="A1691" s="1" t="s">
        <v>1709</v>
      </c>
      <c r="B1691" s="1" t="s">
        <v>1271</v>
      </c>
      <c r="C1691" s="1" t="s">
        <v>1638</v>
      </c>
      <c r="D1691">
        <v>1242123</v>
      </c>
      <c r="E1691">
        <f>100*Comuni[[#This Row],[Popolazione2011]]/$D$7916</f>
        <v>2.1672945585966117</v>
      </c>
      <c r="F1691">
        <f>100*Comuni[[#This Row],[Popolazione2011]]/(SUMIFS($D$2:$D$7916,$B$2:$B$7916,"Lombardia"))</f>
        <v>12.799914181055097</v>
      </c>
      <c r="G1691" t="str">
        <f>IF(Comuni[[#This Row],[Popolazione2011]]&gt;300000,"MAGGIORE")</f>
        <v>MAGGIORE</v>
      </c>
      <c r="H1691">
        <f>100*Comuni[[#This Row],[Popolazione2011]]/(SUMIFS($D$2:$D$7916,$B$2:$B$7916,"Piemonte"))</f>
        <v>28.463494714380388</v>
      </c>
      <c r="I1691" s="1" t="str">
        <f>_xlfn.XLOOKUP(Comuni[[#This Row],[Regione]],Ripartizione_geografica[Regione],Ripartizione_geografica[Ripartizione geografica],,0)</f>
        <v>Nord-ovest</v>
      </c>
      <c r="J1691" s="1">
        <f>_xlfn.XLOOKUP(Comuni[[#This Row],[Regione]],Table_0[Regione],Table_0[Totale contagiati],,0)</f>
        <v>4308126</v>
      </c>
      <c r="K1691" s="1">
        <f>_xlfn.XLOOKUP(Comuni[[#This Row],[Regione]],Table_0[Regione],Table_0[Guariti],,0)</f>
        <v>4242764</v>
      </c>
      <c r="L1691" s="1">
        <f>_xlfn.XLOOKUP(Comuni[[#This Row],[Regione]],Table_0[Regione],Table_0[Deceduti],,0)</f>
        <v>47031</v>
      </c>
    </row>
    <row r="1692" spans="1:12" x14ac:dyDescent="0.25">
      <c r="A1692" s="1" t="s">
        <v>1710</v>
      </c>
      <c r="B1692" s="1" t="s">
        <v>1271</v>
      </c>
      <c r="C1692" s="1" t="s">
        <v>1638</v>
      </c>
      <c r="D1692">
        <v>1183</v>
      </c>
      <c r="E1692">
        <f>100*Comuni[[#This Row],[Popolazione2011]]/$D$7916</f>
        <v>2.064134922885891E-3</v>
      </c>
      <c r="F1692">
        <f>100*Comuni[[#This Row],[Popolazione2011]]/(SUMIFS($D$2:$D$7916,$B$2:$B$7916,"Lombardia"))</f>
        <v>1.2190659440480677E-2</v>
      </c>
      <c r="G1692" t="b">
        <f>IF(Comuni[[#This Row],[Popolazione2011]]&gt;300000,"MAGGIORE")</f>
        <v>0</v>
      </c>
      <c r="H1692">
        <f>100*Comuni[[#This Row],[Popolazione2011]]/(SUMIFS($D$2:$D$7916,$B$2:$B$7916,"Piemonte"))</f>
        <v>2.7108679452125108E-2</v>
      </c>
      <c r="I1692" s="1" t="str">
        <f>_xlfn.XLOOKUP(Comuni[[#This Row],[Regione]],Ripartizione_geografica[Regione],Ripartizione_geografica[Ripartizione geografica],,0)</f>
        <v>Nord-ovest</v>
      </c>
      <c r="J1692" s="1">
        <f>_xlfn.XLOOKUP(Comuni[[#This Row],[Regione]],Table_0[Regione],Table_0[Totale contagiati],,0)</f>
        <v>4308126</v>
      </c>
      <c r="K1692" s="1">
        <f>_xlfn.XLOOKUP(Comuni[[#This Row],[Regione]],Table_0[Regione],Table_0[Guariti],,0)</f>
        <v>4242764</v>
      </c>
      <c r="L1692" s="1">
        <f>_xlfn.XLOOKUP(Comuni[[#This Row],[Regione]],Table_0[Regione],Table_0[Deceduti],,0)</f>
        <v>47031</v>
      </c>
    </row>
    <row r="1693" spans="1:12" x14ac:dyDescent="0.25">
      <c r="A1693" s="1" t="s">
        <v>1711</v>
      </c>
      <c r="B1693" s="1" t="s">
        <v>1271</v>
      </c>
      <c r="C1693" s="1" t="s">
        <v>1638</v>
      </c>
      <c r="D1693">
        <v>7601</v>
      </c>
      <c r="E1693">
        <f>100*Comuni[[#This Row],[Popolazione2011]]/$D$7916</f>
        <v>1.3262459466488298E-2</v>
      </c>
      <c r="F1693">
        <f>100*Comuni[[#This Row],[Popolazione2011]]/(SUMIFS($D$2:$D$7916,$B$2:$B$7916,"Lombardia"))</f>
        <v>7.8327305500501793E-2</v>
      </c>
      <c r="G1693" t="b">
        <f>IF(Comuni[[#This Row],[Popolazione2011]]&gt;300000,"MAGGIORE")</f>
        <v>0</v>
      </c>
      <c r="H1693">
        <f>100*Comuni[[#This Row],[Popolazione2011]]/(SUMIFS($D$2:$D$7916,$B$2:$B$7916,"Piemonte"))</f>
        <v>0.17417842139949533</v>
      </c>
      <c r="I1693" s="1" t="str">
        <f>_xlfn.XLOOKUP(Comuni[[#This Row],[Regione]],Ripartizione_geografica[Regione],Ripartizione_geografica[Ripartizione geografica],,0)</f>
        <v>Nord-ovest</v>
      </c>
      <c r="J1693" s="1">
        <f>_xlfn.XLOOKUP(Comuni[[#This Row],[Regione]],Table_0[Regione],Table_0[Totale contagiati],,0)</f>
        <v>4308126</v>
      </c>
      <c r="K1693" s="1">
        <f>_xlfn.XLOOKUP(Comuni[[#This Row],[Regione]],Table_0[Regione],Table_0[Guariti],,0)</f>
        <v>4242764</v>
      </c>
      <c r="L1693" s="1">
        <f>_xlfn.XLOOKUP(Comuni[[#This Row],[Regione]],Table_0[Regione],Table_0[Deceduti],,0)</f>
        <v>47031</v>
      </c>
    </row>
    <row r="1694" spans="1:12" x14ac:dyDescent="0.25">
      <c r="A1694" s="1" t="s">
        <v>1712</v>
      </c>
      <c r="B1694" s="1" t="s">
        <v>1271</v>
      </c>
      <c r="C1694" s="1" t="s">
        <v>1638</v>
      </c>
      <c r="D1694">
        <v>17089</v>
      </c>
      <c r="E1694">
        <f>100*Comuni[[#This Row],[Popolazione2011]]/$D$7916</f>
        <v>2.981741479053E-2</v>
      </c>
      <c r="F1694">
        <f>100*Comuni[[#This Row],[Popolazione2011]]/(SUMIFS($D$2:$D$7916,$B$2:$B$7916,"Lombardia"))</f>
        <v>0.17609989786844826</v>
      </c>
      <c r="G1694" t="b">
        <f>IF(Comuni[[#This Row],[Popolazione2011]]&gt;300000,"MAGGIORE")</f>
        <v>0</v>
      </c>
      <c r="H1694">
        <f>100*Comuni[[#This Row],[Popolazione2011]]/(SUMIFS($D$2:$D$7916,$B$2:$B$7916,"Piemonte"))</f>
        <v>0.39159782177292141</v>
      </c>
      <c r="I1694" s="1" t="str">
        <f>_xlfn.XLOOKUP(Comuni[[#This Row],[Regione]],Ripartizione_geografica[Regione],Ripartizione_geografica[Ripartizione geografica],,0)</f>
        <v>Nord-ovest</v>
      </c>
      <c r="J1694" s="1">
        <f>_xlfn.XLOOKUP(Comuni[[#This Row],[Regione]],Table_0[Regione],Table_0[Totale contagiati],,0)</f>
        <v>4308126</v>
      </c>
      <c r="K1694" s="1">
        <f>_xlfn.XLOOKUP(Comuni[[#This Row],[Regione]],Table_0[Regione],Table_0[Guariti],,0)</f>
        <v>4242764</v>
      </c>
      <c r="L1694" s="1">
        <f>_xlfn.XLOOKUP(Comuni[[#This Row],[Regione]],Table_0[Regione],Table_0[Deceduti],,0)</f>
        <v>47031</v>
      </c>
    </row>
    <row r="1695" spans="1:12" x14ac:dyDescent="0.25">
      <c r="A1695" s="1" t="s">
        <v>1713</v>
      </c>
      <c r="B1695" s="1" t="s">
        <v>1271</v>
      </c>
      <c r="C1695" s="1" t="s">
        <v>1638</v>
      </c>
      <c r="D1695">
        <v>689</v>
      </c>
      <c r="E1695">
        <f>100*Comuni[[#This Row],[Popolazione2011]]/$D$7916</f>
        <v>1.2021884715709035E-3</v>
      </c>
      <c r="F1695">
        <f>100*Comuni[[#This Row],[Popolazione2011]]/(SUMIFS($D$2:$D$7916,$B$2:$B$7916,"Lombardia"))</f>
        <v>7.1000543994008333E-3</v>
      </c>
      <c r="G1695" t="b">
        <f>IF(Comuni[[#This Row],[Popolazione2011]]&gt;300000,"MAGGIORE")</f>
        <v>0</v>
      </c>
      <c r="H1695">
        <f>100*Comuni[[#This Row],[Popolazione2011]]/(SUMIFS($D$2:$D$7916,$B$2:$B$7916,"Piemonte"))</f>
        <v>1.5788571549039898E-2</v>
      </c>
      <c r="I1695" s="1" t="str">
        <f>_xlfn.XLOOKUP(Comuni[[#This Row],[Regione]],Ripartizione_geografica[Regione],Ripartizione_geografica[Ripartizione geografica],,0)</f>
        <v>Nord-ovest</v>
      </c>
      <c r="J1695" s="1">
        <f>_xlfn.XLOOKUP(Comuni[[#This Row],[Regione]],Table_0[Regione],Table_0[Totale contagiati],,0)</f>
        <v>4308126</v>
      </c>
      <c r="K1695" s="1">
        <f>_xlfn.XLOOKUP(Comuni[[#This Row],[Regione]],Table_0[Regione],Table_0[Guariti],,0)</f>
        <v>4242764</v>
      </c>
      <c r="L1695" s="1">
        <f>_xlfn.XLOOKUP(Comuni[[#This Row],[Regione]],Table_0[Regione],Table_0[Deceduti],,0)</f>
        <v>47031</v>
      </c>
    </row>
    <row r="1696" spans="1:12" x14ac:dyDescent="0.25">
      <c r="A1696" s="1" t="s">
        <v>1714</v>
      </c>
      <c r="B1696" s="1" t="s">
        <v>1271</v>
      </c>
      <c r="C1696" s="1" t="s">
        <v>1638</v>
      </c>
      <c r="D1696">
        <v>19938</v>
      </c>
      <c r="E1696">
        <f>100*Comuni[[#This Row],[Popolazione2011]]/$D$7916</f>
        <v>3.478843794801259E-2</v>
      </c>
      <c r="F1696">
        <f>100*Comuni[[#This Row],[Popolazione2011]]/(SUMIFS($D$2:$D$7916,$B$2:$B$7916,"Lombardia"))</f>
        <v>0.20545846823694314</v>
      </c>
      <c r="G1696" t="b">
        <f>IF(Comuni[[#This Row],[Popolazione2011]]&gt;300000,"MAGGIORE")</f>
        <v>0</v>
      </c>
      <c r="H1696">
        <f>100*Comuni[[#This Row],[Popolazione2011]]/(SUMIFS($D$2:$D$7916,$B$2:$B$7916,"Piemonte"))</f>
        <v>0.45688322140022858</v>
      </c>
      <c r="I1696" s="1" t="str">
        <f>_xlfn.XLOOKUP(Comuni[[#This Row],[Regione]],Ripartizione_geografica[Regione],Ripartizione_geografica[Ripartizione geografica],,0)</f>
        <v>Nord-ovest</v>
      </c>
      <c r="J1696" s="1">
        <f>_xlfn.XLOOKUP(Comuni[[#This Row],[Regione]],Table_0[Regione],Table_0[Totale contagiati],,0)</f>
        <v>4308126</v>
      </c>
      <c r="K1696" s="1">
        <f>_xlfn.XLOOKUP(Comuni[[#This Row],[Regione]],Table_0[Regione],Table_0[Guariti],,0)</f>
        <v>4242764</v>
      </c>
      <c r="L1696" s="1">
        <f>_xlfn.XLOOKUP(Comuni[[#This Row],[Regione]],Table_0[Regione],Table_0[Deceduti],,0)</f>
        <v>47031</v>
      </c>
    </row>
    <row r="1697" spans="1:12" x14ac:dyDescent="0.25">
      <c r="A1697" s="1" t="s">
        <v>1715</v>
      </c>
      <c r="B1697" s="1" t="s">
        <v>1271</v>
      </c>
      <c r="C1697" s="1" t="s">
        <v>1638</v>
      </c>
      <c r="D1697">
        <v>4237</v>
      </c>
      <c r="E1697">
        <f>100*Comuni[[#This Row],[Popolazione2011]]/$D$7916</f>
        <v>7.3928484093554693E-3</v>
      </c>
      <c r="F1697">
        <f>100*Comuni[[#This Row],[Popolazione2011]]/(SUMIFS($D$2:$D$7916,$B$2:$B$7916,"Lombardia"))</f>
        <v>4.3661727852338655E-2</v>
      </c>
      <c r="G1697" t="b">
        <f>IF(Comuni[[#This Row],[Popolazione2011]]&gt;300000,"MAGGIORE")</f>
        <v>0</v>
      </c>
      <c r="H1697">
        <f>100*Comuni[[#This Row],[Popolazione2011]]/(SUMIFS($D$2:$D$7916,$B$2:$B$7916,"Piemonte"))</f>
        <v>9.7091694707230849E-2</v>
      </c>
      <c r="I1697" s="1" t="str">
        <f>_xlfn.XLOOKUP(Comuni[[#This Row],[Regione]],Ripartizione_geografica[Regione],Ripartizione_geografica[Ripartizione geografica],,0)</f>
        <v>Nord-ovest</v>
      </c>
      <c r="J1697" s="1">
        <f>_xlfn.XLOOKUP(Comuni[[#This Row],[Regione]],Table_0[Regione],Table_0[Totale contagiati],,0)</f>
        <v>4308126</v>
      </c>
      <c r="K1697" s="1">
        <f>_xlfn.XLOOKUP(Comuni[[#This Row],[Regione]],Table_0[Regione],Table_0[Guariti],,0)</f>
        <v>4242764</v>
      </c>
      <c r="L1697" s="1">
        <f>_xlfn.XLOOKUP(Comuni[[#This Row],[Regione]],Table_0[Regione],Table_0[Deceduti],,0)</f>
        <v>47031</v>
      </c>
    </row>
    <row r="1698" spans="1:12" x14ac:dyDescent="0.25">
      <c r="A1698" s="1" t="s">
        <v>1716</v>
      </c>
      <c r="B1698" s="1" t="s">
        <v>1271</v>
      </c>
      <c r="C1698" s="1" t="s">
        <v>1638</v>
      </c>
      <c r="D1698">
        <v>13226</v>
      </c>
      <c r="E1698">
        <f>100*Comuni[[#This Row],[Popolazione2011]]/$D$7916</f>
        <v>2.3077133127716646E-2</v>
      </c>
      <c r="F1698">
        <f>100*Comuni[[#This Row],[Popolazione2011]]/(SUMIFS($D$2:$D$7916,$B$2:$B$7916,"Lombardia"))</f>
        <v>0.13629219083668423</v>
      </c>
      <c r="G1698" t="b">
        <f>IF(Comuni[[#This Row],[Popolazione2011]]&gt;300000,"MAGGIORE")</f>
        <v>0</v>
      </c>
      <c r="H1698">
        <f>100*Comuni[[#This Row],[Popolazione2011]]/(SUMIFS($D$2:$D$7916,$B$2:$B$7916,"Piemonte"))</f>
        <v>0.3030764111866498</v>
      </c>
      <c r="I1698" s="1" t="str">
        <f>_xlfn.XLOOKUP(Comuni[[#This Row],[Regione]],Ripartizione_geografica[Regione],Ripartizione_geografica[Ripartizione geografica],,0)</f>
        <v>Nord-ovest</v>
      </c>
      <c r="J1698" s="1">
        <f>_xlfn.XLOOKUP(Comuni[[#This Row],[Regione]],Table_0[Regione],Table_0[Totale contagiati],,0)</f>
        <v>4308126</v>
      </c>
      <c r="K1698" s="1">
        <f>_xlfn.XLOOKUP(Comuni[[#This Row],[Regione]],Table_0[Regione],Table_0[Guariti],,0)</f>
        <v>4242764</v>
      </c>
      <c r="L1698" s="1">
        <f>_xlfn.XLOOKUP(Comuni[[#This Row],[Regione]],Table_0[Regione],Table_0[Deceduti],,0)</f>
        <v>47031</v>
      </c>
    </row>
    <row r="1699" spans="1:12" x14ac:dyDescent="0.25">
      <c r="A1699" s="1" t="s">
        <v>1717</v>
      </c>
      <c r="B1699" s="1" t="s">
        <v>1271</v>
      </c>
      <c r="C1699" s="1" t="s">
        <v>1638</v>
      </c>
      <c r="D1699">
        <v>4134</v>
      </c>
      <c r="E1699">
        <f>100*Comuni[[#This Row],[Popolazione2011]]/$D$7916</f>
        <v>7.2131308294254215E-3</v>
      </c>
      <c r="F1699">
        <f>100*Comuni[[#This Row],[Popolazione2011]]/(SUMIFS($D$2:$D$7916,$B$2:$B$7916,"Lombardia"))</f>
        <v>4.2600326396405E-2</v>
      </c>
      <c r="G1699" t="b">
        <f>IF(Comuni[[#This Row],[Popolazione2011]]&gt;300000,"MAGGIORE")</f>
        <v>0</v>
      </c>
      <c r="H1699">
        <f>100*Comuni[[#This Row],[Popolazione2011]]/(SUMIFS($D$2:$D$7916,$B$2:$B$7916,"Piemonte"))</f>
        <v>9.4731429294239389E-2</v>
      </c>
      <c r="I1699" s="1" t="str">
        <f>_xlfn.XLOOKUP(Comuni[[#This Row],[Regione]],Ripartizione_geografica[Regione],Ripartizione_geografica[Ripartizione geografica],,0)</f>
        <v>Nord-ovest</v>
      </c>
      <c r="J1699" s="1">
        <f>_xlfn.XLOOKUP(Comuni[[#This Row],[Regione]],Table_0[Regione],Table_0[Totale contagiati],,0)</f>
        <v>4308126</v>
      </c>
      <c r="K1699" s="1">
        <f>_xlfn.XLOOKUP(Comuni[[#This Row],[Regione]],Table_0[Regione],Table_0[Guariti],,0)</f>
        <v>4242764</v>
      </c>
      <c r="L1699" s="1">
        <f>_xlfn.XLOOKUP(Comuni[[#This Row],[Regione]],Table_0[Regione],Table_0[Deceduti],,0)</f>
        <v>47031</v>
      </c>
    </row>
    <row r="1700" spans="1:12" x14ac:dyDescent="0.25">
      <c r="A1700" s="1" t="s">
        <v>1718</v>
      </c>
      <c r="B1700" s="1" t="s">
        <v>1271</v>
      </c>
      <c r="C1700" s="1" t="s">
        <v>1638</v>
      </c>
      <c r="D1700">
        <v>1467</v>
      </c>
      <c r="E1700">
        <f>100*Comuni[[#This Row],[Popolazione2011]]/$D$7916</f>
        <v>2.5596668908483534E-3</v>
      </c>
      <c r="F1700">
        <f>100*Comuni[[#This Row],[Popolazione2011]]/(SUMIFS($D$2:$D$7916,$B$2:$B$7916,"Lombardia"))</f>
        <v>1.5117242095676376E-2</v>
      </c>
      <c r="G1700" t="b">
        <f>IF(Comuni[[#This Row],[Popolazione2011]]&gt;300000,"MAGGIORE")</f>
        <v>0</v>
      </c>
      <c r="H1700">
        <f>100*Comuni[[#This Row],[Popolazione2011]]/(SUMIFS($D$2:$D$7916,$B$2:$B$7916,"Piemonte"))</f>
        <v>3.3616595736489889E-2</v>
      </c>
      <c r="I1700" s="1" t="str">
        <f>_xlfn.XLOOKUP(Comuni[[#This Row],[Regione]],Ripartizione_geografica[Regione],Ripartizione_geografica[Ripartizione geografica],,0)</f>
        <v>Nord-ovest</v>
      </c>
      <c r="J1700" s="1">
        <f>_xlfn.XLOOKUP(Comuni[[#This Row],[Regione]],Table_0[Regione],Table_0[Totale contagiati],,0)</f>
        <v>4308126</v>
      </c>
      <c r="K1700" s="1">
        <f>_xlfn.XLOOKUP(Comuni[[#This Row],[Regione]],Table_0[Regione],Table_0[Guariti],,0)</f>
        <v>4242764</v>
      </c>
      <c r="L1700" s="1">
        <f>_xlfn.XLOOKUP(Comuni[[#This Row],[Regione]],Table_0[Regione],Table_0[Deceduti],,0)</f>
        <v>47031</v>
      </c>
    </row>
    <row r="1701" spans="1:12" x14ac:dyDescent="0.25">
      <c r="A1701" s="1" t="s">
        <v>1719</v>
      </c>
      <c r="B1701" s="1" t="s">
        <v>1271</v>
      </c>
      <c r="C1701" s="1" t="s">
        <v>1638</v>
      </c>
      <c r="D1701">
        <v>46562</v>
      </c>
      <c r="E1701">
        <f>100*Comuni[[#This Row],[Popolazione2011]]/$D$7916</f>
        <v>8.1242815113620331E-2</v>
      </c>
      <c r="F1701">
        <f>100*Comuni[[#This Row],[Popolazione2011]]/(SUMIFS($D$2:$D$7916,$B$2:$B$7916,"Lombardia"))</f>
        <v>0.47981528729303574</v>
      </c>
      <c r="G1701" t="b">
        <f>IF(Comuni[[#This Row],[Popolazione2011]]&gt;300000,"MAGGIORE")</f>
        <v>0</v>
      </c>
      <c r="H1701">
        <f>100*Comuni[[#This Row],[Popolazione2011]]/(SUMIFS($D$2:$D$7916,$B$2:$B$7916,"Piemonte"))</f>
        <v>1.0669774578612421</v>
      </c>
      <c r="I1701" s="1" t="str">
        <f>_xlfn.XLOOKUP(Comuni[[#This Row],[Regione]],Ripartizione_geografica[Regione],Ripartizione_geografica[Ripartizione geografica],,0)</f>
        <v>Nord-ovest</v>
      </c>
      <c r="J1701" s="1">
        <f>_xlfn.XLOOKUP(Comuni[[#This Row],[Regione]],Table_0[Regione],Table_0[Totale contagiati],,0)</f>
        <v>4308126</v>
      </c>
      <c r="K1701" s="1">
        <f>_xlfn.XLOOKUP(Comuni[[#This Row],[Regione]],Table_0[Regione],Table_0[Guariti],,0)</f>
        <v>4242764</v>
      </c>
      <c r="L1701" s="1">
        <f>_xlfn.XLOOKUP(Comuni[[#This Row],[Regione]],Table_0[Regione],Table_0[Deceduti],,0)</f>
        <v>47031</v>
      </c>
    </row>
    <row r="1702" spans="1:12" x14ac:dyDescent="0.25">
      <c r="A1702" s="1" t="s">
        <v>1720</v>
      </c>
      <c r="B1702" s="1" t="s">
        <v>1271</v>
      </c>
      <c r="C1702" s="1" t="s">
        <v>1638</v>
      </c>
      <c r="D1702">
        <v>5841</v>
      </c>
      <c r="E1702">
        <f>100*Comuni[[#This Row],[Popolazione2011]]/$D$7916</f>
        <v>1.0191557129819517E-2</v>
      </c>
      <c r="F1702">
        <f>100*Comuni[[#This Row],[Popolazione2011]]/(SUMIFS($D$2:$D$7916,$B$2:$B$7916,"Lombardia"))</f>
        <v>6.0190736933091828E-2</v>
      </c>
      <c r="G1702" t="b">
        <f>IF(Comuni[[#This Row],[Popolazione2011]]&gt;300000,"MAGGIORE")</f>
        <v>0</v>
      </c>
      <c r="H1702">
        <f>100*Comuni[[#This Row],[Popolazione2011]]/(SUMIFS($D$2:$D$7916,$B$2:$B$7916,"Piemonte"))</f>
        <v>0.1338476725949812</v>
      </c>
      <c r="I1702" s="1" t="str">
        <f>_xlfn.XLOOKUP(Comuni[[#This Row],[Regione]],Ripartizione_geografica[Regione],Ripartizione_geografica[Ripartizione geografica],,0)</f>
        <v>Nord-ovest</v>
      </c>
      <c r="J1702" s="1">
        <f>_xlfn.XLOOKUP(Comuni[[#This Row],[Regione]],Table_0[Regione],Table_0[Totale contagiati],,0)</f>
        <v>4308126</v>
      </c>
      <c r="K1702" s="1">
        <f>_xlfn.XLOOKUP(Comuni[[#This Row],[Regione]],Table_0[Regione],Table_0[Guariti],,0)</f>
        <v>4242764</v>
      </c>
      <c r="L1702" s="1">
        <f>_xlfn.XLOOKUP(Comuni[[#This Row],[Regione]],Table_0[Regione],Table_0[Deceduti],,0)</f>
        <v>47031</v>
      </c>
    </row>
    <row r="1703" spans="1:12" x14ac:dyDescent="0.25">
      <c r="A1703" s="1" t="s">
        <v>1721</v>
      </c>
      <c r="B1703" s="1" t="s">
        <v>1271</v>
      </c>
      <c r="C1703" s="1" t="s">
        <v>1638</v>
      </c>
      <c r="D1703">
        <v>26617</v>
      </c>
      <c r="E1703">
        <f>100*Comuni[[#This Row],[Popolazione2011]]/$D$7916</f>
        <v>4.6442163349495989E-2</v>
      </c>
      <c r="F1703">
        <f>100*Comuni[[#This Row],[Popolazione2011]]/(SUMIFS($D$2:$D$7916,$B$2:$B$7916,"Lombardia"))</f>
        <v>0.27428468497656311</v>
      </c>
      <c r="G1703" t="b">
        <f>IF(Comuni[[#This Row],[Popolazione2011]]&gt;300000,"MAGGIORE")</f>
        <v>0</v>
      </c>
      <c r="H1703">
        <f>100*Comuni[[#This Row],[Popolazione2011]]/(SUMIFS($D$2:$D$7916,$B$2:$B$7916,"Piemonte"))</f>
        <v>0.60993383007372282</v>
      </c>
      <c r="I1703" s="1" t="str">
        <f>_xlfn.XLOOKUP(Comuni[[#This Row],[Regione]],Ripartizione_geografica[Regione],Ripartizione_geografica[Ripartizione geografica],,0)</f>
        <v>Nord-ovest</v>
      </c>
      <c r="J1703" s="1">
        <f>_xlfn.XLOOKUP(Comuni[[#This Row],[Regione]],Table_0[Regione],Table_0[Totale contagiati],,0)</f>
        <v>4308126</v>
      </c>
      <c r="K1703" s="1">
        <f>_xlfn.XLOOKUP(Comuni[[#This Row],[Regione]],Table_0[Regione],Table_0[Guariti],,0)</f>
        <v>4242764</v>
      </c>
      <c r="L1703" s="1">
        <f>_xlfn.XLOOKUP(Comuni[[#This Row],[Regione]],Table_0[Regione],Table_0[Deceduti],,0)</f>
        <v>47031</v>
      </c>
    </row>
    <row r="1704" spans="1:12" x14ac:dyDescent="0.25">
      <c r="A1704" s="1" t="s">
        <v>1722</v>
      </c>
      <c r="B1704" s="1" t="s">
        <v>1271</v>
      </c>
      <c r="C1704" s="1" t="s">
        <v>1638</v>
      </c>
      <c r="D1704">
        <v>11014</v>
      </c>
      <c r="E1704">
        <f>100*Comuni[[#This Row],[Popolazione2011]]/$D$7916</f>
        <v>1.9217567236403384E-2</v>
      </c>
      <c r="F1704">
        <f>100*Comuni[[#This Row],[Popolazione2011]]/(SUMIFS($D$2:$D$7916,$B$2:$B$7916,"Lombardia"))</f>
        <v>0.11349782170537123</v>
      </c>
      <c r="G1704" t="b">
        <f>IF(Comuni[[#This Row],[Popolazione2011]]&gt;300000,"MAGGIORE")</f>
        <v>0</v>
      </c>
      <c r="H1704">
        <f>100*Comuni[[#This Row],[Popolazione2011]]/(SUMIFS($D$2:$D$7916,$B$2:$B$7916,"Piemonte"))</f>
        <v>0.25238799280279456</v>
      </c>
      <c r="I1704" s="1" t="str">
        <f>_xlfn.XLOOKUP(Comuni[[#This Row],[Regione]],Ripartizione_geografica[Regione],Ripartizione_geografica[Ripartizione geografica],,0)</f>
        <v>Nord-ovest</v>
      </c>
      <c r="J1704" s="1">
        <f>_xlfn.XLOOKUP(Comuni[[#This Row],[Regione]],Table_0[Regione],Table_0[Totale contagiati],,0)</f>
        <v>4308126</v>
      </c>
      <c r="K1704" s="1">
        <f>_xlfn.XLOOKUP(Comuni[[#This Row],[Regione]],Table_0[Regione],Table_0[Guariti],,0)</f>
        <v>4242764</v>
      </c>
      <c r="L1704" s="1">
        <f>_xlfn.XLOOKUP(Comuni[[#This Row],[Regione]],Table_0[Regione],Table_0[Deceduti],,0)</f>
        <v>47031</v>
      </c>
    </row>
    <row r="1705" spans="1:12" x14ac:dyDescent="0.25">
      <c r="A1705" s="1" t="s">
        <v>1723</v>
      </c>
      <c r="B1705" s="1" t="s">
        <v>1271</v>
      </c>
      <c r="C1705" s="1" t="s">
        <v>1638</v>
      </c>
      <c r="D1705">
        <v>10291</v>
      </c>
      <c r="E1705">
        <f>100*Comuni[[#This Row],[Popolazione2011]]/$D$7916</f>
        <v>1.7956054515146834E-2</v>
      </c>
      <c r="F1705">
        <f>100*Comuni[[#This Row],[Popolazione2011]]/(SUMIFS($D$2:$D$7916,$B$2:$B$7916,"Lombardia"))</f>
        <v>0.10604740177682725</v>
      </c>
      <c r="G1705" t="b">
        <f>IF(Comuni[[#This Row],[Popolazione2011]]&gt;300000,"MAGGIORE")</f>
        <v>0</v>
      </c>
      <c r="H1705">
        <f>100*Comuni[[#This Row],[Popolazione2011]]/(SUMIFS($D$2:$D$7916,$B$2:$B$7916,"Piemonte"))</f>
        <v>0.23582030451548563</v>
      </c>
      <c r="I1705" s="1" t="str">
        <f>_xlfn.XLOOKUP(Comuni[[#This Row],[Regione]],Ripartizione_geografica[Regione],Ripartizione_geografica[Ripartizione geografica],,0)</f>
        <v>Nord-ovest</v>
      </c>
      <c r="J1705" s="1">
        <f>_xlfn.XLOOKUP(Comuni[[#This Row],[Regione]],Table_0[Regione],Table_0[Totale contagiati],,0)</f>
        <v>4308126</v>
      </c>
      <c r="K1705" s="1">
        <f>_xlfn.XLOOKUP(Comuni[[#This Row],[Regione]],Table_0[Regione],Table_0[Guariti],,0)</f>
        <v>4242764</v>
      </c>
      <c r="L1705" s="1">
        <f>_xlfn.XLOOKUP(Comuni[[#This Row],[Regione]],Table_0[Regione],Table_0[Deceduti],,0)</f>
        <v>47031</v>
      </c>
    </row>
    <row r="1706" spans="1:12" x14ac:dyDescent="0.25">
      <c r="A1706" s="1" t="s">
        <v>1724</v>
      </c>
      <c r="B1706" s="1" t="s">
        <v>1271</v>
      </c>
      <c r="C1706" s="1" t="s">
        <v>1638</v>
      </c>
      <c r="D1706">
        <v>22254</v>
      </c>
      <c r="E1706">
        <f>100*Comuni[[#This Row],[Popolazione2011]]/$D$7916</f>
        <v>3.8829466250129008E-2</v>
      </c>
      <c r="F1706">
        <f>100*Comuni[[#This Row],[Popolazione2011]]/(SUMIFS($D$2:$D$7916,$B$2:$B$7916,"Lombardia"))</f>
        <v>0.22932454369269398</v>
      </c>
      <c r="G1706" t="b">
        <f>IF(Comuni[[#This Row],[Popolazione2011]]&gt;300000,"MAGGIORE")</f>
        <v>0</v>
      </c>
      <c r="H1706">
        <f>100*Comuni[[#This Row],[Popolazione2011]]/(SUMIFS($D$2:$D$7916,$B$2:$B$7916,"Piemonte"))</f>
        <v>0.50995482039525963</v>
      </c>
      <c r="I1706" s="1" t="str">
        <f>_xlfn.XLOOKUP(Comuni[[#This Row],[Regione]],Ripartizione_geografica[Regione],Ripartizione_geografica[Ripartizione geografica],,0)</f>
        <v>Nord-ovest</v>
      </c>
      <c r="J1706" s="1">
        <f>_xlfn.XLOOKUP(Comuni[[#This Row],[Regione]],Table_0[Regione],Table_0[Totale contagiati],,0)</f>
        <v>4308126</v>
      </c>
      <c r="K1706" s="1">
        <f>_xlfn.XLOOKUP(Comuni[[#This Row],[Regione]],Table_0[Regione],Table_0[Guariti],,0)</f>
        <v>4242764</v>
      </c>
      <c r="L1706" s="1">
        <f>_xlfn.XLOOKUP(Comuni[[#This Row],[Regione]],Table_0[Regione],Table_0[Deceduti],,0)</f>
        <v>47031</v>
      </c>
    </row>
    <row r="1707" spans="1:12" x14ac:dyDescent="0.25">
      <c r="A1707" s="1" t="s">
        <v>1725</v>
      </c>
      <c r="B1707" s="1" t="s">
        <v>1271</v>
      </c>
      <c r="C1707" s="1" t="s">
        <v>1638</v>
      </c>
      <c r="D1707">
        <v>9064</v>
      </c>
      <c r="E1707">
        <f>100*Comuni[[#This Row],[Popolazione2011]]/$D$7916</f>
        <v>1.5815147033844224E-2</v>
      </c>
      <c r="F1707">
        <f>100*Comuni[[#This Row],[Popolazione2011]]/(SUMIFS($D$2:$D$7916,$B$2:$B$7916,"Lombardia"))</f>
        <v>9.340332812216133E-2</v>
      </c>
      <c r="G1707" t="b">
        <f>IF(Comuni[[#This Row],[Popolazione2011]]&gt;300000,"MAGGIORE")</f>
        <v>0</v>
      </c>
      <c r="H1707">
        <f>100*Comuni[[#This Row],[Popolazione2011]]/(SUMIFS($D$2:$D$7916,$B$2:$B$7916,"Piemonte"))</f>
        <v>0.20770335634324766</v>
      </c>
      <c r="I1707" s="1" t="str">
        <f>_xlfn.XLOOKUP(Comuni[[#This Row],[Regione]],Ripartizione_geografica[Regione],Ripartizione_geografica[Ripartizione geografica],,0)</f>
        <v>Nord-ovest</v>
      </c>
      <c r="J1707" s="1">
        <f>_xlfn.XLOOKUP(Comuni[[#This Row],[Regione]],Table_0[Regione],Table_0[Totale contagiati],,0)</f>
        <v>4308126</v>
      </c>
      <c r="K1707" s="1">
        <f>_xlfn.XLOOKUP(Comuni[[#This Row],[Regione]],Table_0[Regione],Table_0[Guariti],,0)</f>
        <v>4242764</v>
      </c>
      <c r="L1707" s="1">
        <f>_xlfn.XLOOKUP(Comuni[[#This Row],[Regione]],Table_0[Regione],Table_0[Deceduti],,0)</f>
        <v>47031</v>
      </c>
    </row>
    <row r="1708" spans="1:12" x14ac:dyDescent="0.25">
      <c r="A1708" s="1" t="s">
        <v>1726</v>
      </c>
      <c r="B1708" s="1" t="s">
        <v>1271</v>
      </c>
      <c r="C1708" s="1" t="s">
        <v>1638</v>
      </c>
      <c r="D1708">
        <v>14868</v>
      </c>
      <c r="E1708">
        <f>100*Comuni[[#This Row],[Popolazione2011]]/$D$7916</f>
        <v>2.5942145421358771E-2</v>
      </c>
      <c r="F1708">
        <f>100*Comuni[[#This Row],[Popolazione2011]]/(SUMIFS($D$2:$D$7916,$B$2:$B$7916,"Lombardia"))</f>
        <v>0.15321278492059739</v>
      </c>
      <c r="G1708" t="b">
        <f>IF(Comuni[[#This Row],[Popolazione2011]]&gt;300000,"MAGGIORE")</f>
        <v>0</v>
      </c>
      <c r="H1708">
        <f>100*Comuni[[#This Row],[Popolazione2011]]/(SUMIFS($D$2:$D$7916,$B$2:$B$7916,"Piemonte"))</f>
        <v>0.34070316660540673</v>
      </c>
      <c r="I1708" s="1" t="str">
        <f>_xlfn.XLOOKUP(Comuni[[#This Row],[Regione]],Ripartizione_geografica[Regione],Ripartizione_geografica[Ripartizione geografica],,0)</f>
        <v>Nord-ovest</v>
      </c>
      <c r="J1708" s="1">
        <f>_xlfn.XLOOKUP(Comuni[[#This Row],[Regione]],Table_0[Regione],Table_0[Totale contagiati],,0)</f>
        <v>4308126</v>
      </c>
      <c r="K1708" s="1">
        <f>_xlfn.XLOOKUP(Comuni[[#This Row],[Regione]],Table_0[Regione],Table_0[Guariti],,0)</f>
        <v>4242764</v>
      </c>
      <c r="L1708" s="1">
        <f>_xlfn.XLOOKUP(Comuni[[#This Row],[Regione]],Table_0[Regione],Table_0[Deceduti],,0)</f>
        <v>47031</v>
      </c>
    </row>
    <row r="1709" spans="1:12" x14ac:dyDescent="0.25">
      <c r="A1709" s="1" t="s">
        <v>1727</v>
      </c>
      <c r="B1709" s="1" t="s">
        <v>1271</v>
      </c>
      <c r="C1709" s="1" t="s">
        <v>1638</v>
      </c>
      <c r="D1709">
        <v>35066</v>
      </c>
      <c r="E1709">
        <f>100*Comuni[[#This Row],[Popolazione2011]]/$D$7916</f>
        <v>6.118423939637925E-2</v>
      </c>
      <c r="F1709">
        <f>100*Comuni[[#This Row],[Popolazione2011]]/(SUMIFS($D$2:$D$7916,$B$2:$B$7916,"Lombardia"))</f>
        <v>0.36135051896863518</v>
      </c>
      <c r="G1709" t="b">
        <f>IF(Comuni[[#This Row],[Popolazione2011]]&gt;300000,"MAGGIORE")</f>
        <v>0</v>
      </c>
      <c r="H1709">
        <f>100*Comuni[[#This Row],[Popolazione2011]]/(SUMIFS($D$2:$D$7916,$B$2:$B$7916,"Piemonte"))</f>
        <v>0.80354433953357485</v>
      </c>
      <c r="I1709" s="1" t="str">
        <f>_xlfn.XLOOKUP(Comuni[[#This Row],[Regione]],Ripartizione_geografica[Regione],Ripartizione_geografica[Ripartizione geografica],,0)</f>
        <v>Nord-ovest</v>
      </c>
      <c r="J1709" s="1">
        <f>_xlfn.XLOOKUP(Comuni[[#This Row],[Regione]],Table_0[Regione],Table_0[Totale contagiati],,0)</f>
        <v>4308126</v>
      </c>
      <c r="K1709" s="1">
        <f>_xlfn.XLOOKUP(Comuni[[#This Row],[Regione]],Table_0[Regione],Table_0[Guariti],,0)</f>
        <v>4242764</v>
      </c>
      <c r="L1709" s="1">
        <f>_xlfn.XLOOKUP(Comuni[[#This Row],[Regione]],Table_0[Regione],Table_0[Deceduti],,0)</f>
        <v>47031</v>
      </c>
    </row>
    <row r="1710" spans="1:12" x14ac:dyDescent="0.25">
      <c r="A1710" s="1" t="s">
        <v>1728</v>
      </c>
      <c r="B1710" s="1" t="s">
        <v>1271</v>
      </c>
      <c r="C1710" s="1" t="s">
        <v>1638</v>
      </c>
      <c r="D1710">
        <v>8141</v>
      </c>
      <c r="E1710">
        <f>100*Comuni[[#This Row],[Popolazione2011]]/$D$7916</f>
        <v>1.420466813796622E-2</v>
      </c>
      <c r="F1710">
        <f>100*Comuni[[#This Row],[Popolazione2011]]/(SUMIFS($D$2:$D$7916,$B$2:$B$7916,"Lombardia"))</f>
        <v>8.3891934492775308E-2</v>
      </c>
      <c r="G1710" t="b">
        <f>IF(Comuni[[#This Row],[Popolazione2011]]&gt;300000,"MAGGIORE")</f>
        <v>0</v>
      </c>
      <c r="H1710">
        <f>100*Comuni[[#This Row],[Popolazione2011]]/(SUMIFS($D$2:$D$7916,$B$2:$B$7916,"Piemonte"))</f>
        <v>0.18655262841906214</v>
      </c>
      <c r="I1710" s="1" t="str">
        <f>_xlfn.XLOOKUP(Comuni[[#This Row],[Regione]],Ripartizione_geografica[Regione],Ripartizione_geografica[Ripartizione geografica],,0)</f>
        <v>Nord-ovest</v>
      </c>
      <c r="J1710" s="1">
        <f>_xlfn.XLOOKUP(Comuni[[#This Row],[Regione]],Table_0[Regione],Table_0[Totale contagiati],,0)</f>
        <v>4308126</v>
      </c>
      <c r="K1710" s="1">
        <f>_xlfn.XLOOKUP(Comuni[[#This Row],[Regione]],Table_0[Regione],Table_0[Guariti],,0)</f>
        <v>4242764</v>
      </c>
      <c r="L1710" s="1">
        <f>_xlfn.XLOOKUP(Comuni[[#This Row],[Regione]],Table_0[Regione],Table_0[Deceduti],,0)</f>
        <v>47031</v>
      </c>
    </row>
    <row r="1711" spans="1:12" x14ac:dyDescent="0.25">
      <c r="A1711" s="1" t="s">
        <v>1729</v>
      </c>
      <c r="B1711" s="1" t="s">
        <v>1271</v>
      </c>
      <c r="C1711" s="1" t="s">
        <v>1638</v>
      </c>
      <c r="D1711">
        <v>5667</v>
      </c>
      <c r="E1711">
        <f>100*Comuni[[#This Row],[Popolazione2011]]/$D$7916</f>
        <v>9.8879565578988537E-3</v>
      </c>
      <c r="F1711">
        <f>100*Comuni[[#This Row],[Popolazione2011]]/(SUMIFS($D$2:$D$7916,$B$2:$B$7916,"Lombardia"))</f>
        <v>5.8397689813359251E-2</v>
      </c>
      <c r="G1711" t="b">
        <f>IF(Comuni[[#This Row],[Popolazione2011]]&gt;300000,"MAGGIORE")</f>
        <v>0</v>
      </c>
      <c r="H1711">
        <f>100*Comuni[[#This Row],[Popolazione2011]]/(SUMIFS($D$2:$D$7916,$B$2:$B$7916,"Piemonte"))</f>
        <v>0.12986042811089857</v>
      </c>
      <c r="I1711" s="1" t="str">
        <f>_xlfn.XLOOKUP(Comuni[[#This Row],[Regione]],Ripartizione_geografica[Regione],Ripartizione_geografica[Ripartizione geografica],,0)</f>
        <v>Nord-ovest</v>
      </c>
      <c r="J1711" s="1">
        <f>_xlfn.XLOOKUP(Comuni[[#This Row],[Regione]],Table_0[Regione],Table_0[Totale contagiati],,0)</f>
        <v>4308126</v>
      </c>
      <c r="K1711" s="1">
        <f>_xlfn.XLOOKUP(Comuni[[#This Row],[Regione]],Table_0[Regione],Table_0[Guariti],,0)</f>
        <v>4242764</v>
      </c>
      <c r="L1711" s="1">
        <f>_xlfn.XLOOKUP(Comuni[[#This Row],[Regione]],Table_0[Regione],Table_0[Deceduti],,0)</f>
        <v>47031</v>
      </c>
    </row>
    <row r="1712" spans="1:12" x14ac:dyDescent="0.25">
      <c r="A1712" s="1" t="s">
        <v>1730</v>
      </c>
      <c r="B1712" s="1" t="s">
        <v>1271</v>
      </c>
      <c r="C1712" s="1" t="s">
        <v>1638</v>
      </c>
      <c r="D1712">
        <v>7983</v>
      </c>
      <c r="E1712">
        <f>100*Comuni[[#This Row],[Popolazione2011]]/$D$7916</f>
        <v>1.3928984860015273E-2</v>
      </c>
      <c r="F1712">
        <f>100*Comuni[[#This Row],[Popolazione2011]]/(SUMIFS($D$2:$D$7916,$B$2:$B$7916,"Lombardia"))</f>
        <v>8.2263765269110098E-2</v>
      </c>
      <c r="G1712" t="b">
        <f>IF(Comuni[[#This Row],[Popolazione2011]]&gt;300000,"MAGGIORE")</f>
        <v>0</v>
      </c>
      <c r="H1712">
        <f>100*Comuni[[#This Row],[Popolazione2011]]/(SUMIFS($D$2:$D$7916,$B$2:$B$7916,"Piemonte"))</f>
        <v>0.18293202710592962</v>
      </c>
      <c r="I1712" s="1" t="str">
        <f>_xlfn.XLOOKUP(Comuni[[#This Row],[Regione]],Ripartizione_geografica[Regione],Ripartizione_geografica[Ripartizione geografica],,0)</f>
        <v>Nord-ovest</v>
      </c>
      <c r="J1712" s="1">
        <f>_xlfn.XLOOKUP(Comuni[[#This Row],[Regione]],Table_0[Regione],Table_0[Totale contagiati],,0)</f>
        <v>4308126</v>
      </c>
      <c r="K1712" s="1">
        <f>_xlfn.XLOOKUP(Comuni[[#This Row],[Regione]],Table_0[Regione],Table_0[Guariti],,0)</f>
        <v>4242764</v>
      </c>
      <c r="L1712" s="1">
        <f>_xlfn.XLOOKUP(Comuni[[#This Row],[Regione]],Table_0[Regione],Table_0[Deceduti],,0)</f>
        <v>47031</v>
      </c>
    </row>
    <row r="1713" spans="1:12" x14ac:dyDescent="0.25">
      <c r="A1713" s="1" t="s">
        <v>1731</v>
      </c>
      <c r="B1713" s="1" t="s">
        <v>1271</v>
      </c>
      <c r="C1713" s="1" t="s">
        <v>1638</v>
      </c>
      <c r="D1713">
        <v>6867</v>
      </c>
      <c r="E1713">
        <f>100*Comuni[[#This Row],[Popolazione2011]]/$D$7916</f>
        <v>1.1981753605627568E-2</v>
      </c>
      <c r="F1713">
        <f>100*Comuni[[#This Row],[Popolazione2011]]/(SUMIFS($D$2:$D$7916,$B$2:$B$7916,"Lombardia"))</f>
        <v>7.0763532018411499E-2</v>
      </c>
      <c r="G1713" t="b">
        <f>IF(Comuni[[#This Row],[Popolazione2011]]&gt;300000,"MAGGIORE")</f>
        <v>0</v>
      </c>
      <c r="H1713">
        <f>100*Comuni[[#This Row],[Popolazione2011]]/(SUMIFS($D$2:$D$7916,$B$2:$B$7916,"Piemonte"))</f>
        <v>0.15735866593215819</v>
      </c>
      <c r="I1713" s="1" t="str">
        <f>_xlfn.XLOOKUP(Comuni[[#This Row],[Regione]],Ripartizione_geografica[Regione],Ripartizione_geografica[Ripartizione geografica],,0)</f>
        <v>Nord-ovest</v>
      </c>
      <c r="J1713" s="1">
        <f>_xlfn.XLOOKUP(Comuni[[#This Row],[Regione]],Table_0[Regione],Table_0[Totale contagiati],,0)</f>
        <v>4308126</v>
      </c>
      <c r="K1713" s="1">
        <f>_xlfn.XLOOKUP(Comuni[[#This Row],[Regione]],Table_0[Regione],Table_0[Guariti],,0)</f>
        <v>4242764</v>
      </c>
      <c r="L1713" s="1">
        <f>_xlfn.XLOOKUP(Comuni[[#This Row],[Regione]],Table_0[Regione],Table_0[Deceduti],,0)</f>
        <v>47031</v>
      </c>
    </row>
    <row r="1714" spans="1:12" x14ac:dyDescent="0.25">
      <c r="A1714" s="1" t="s">
        <v>1732</v>
      </c>
      <c r="B1714" s="1" t="s">
        <v>1271</v>
      </c>
      <c r="C1714" s="1" t="s">
        <v>1638</v>
      </c>
      <c r="D1714">
        <v>13920</v>
      </c>
      <c r="E1714">
        <f>100*Comuni[[#This Row],[Popolazione2011]]/$D$7916</f>
        <v>2.4288045753653086E-2</v>
      </c>
      <c r="F1714">
        <f>100*Comuni[[#This Row],[Popolazione2011]]/(SUMIFS($D$2:$D$7916,$B$2:$B$7916,"Lombardia"))</f>
        <v>0.14344376957860611</v>
      </c>
      <c r="G1714" t="b">
        <f>IF(Comuni[[#This Row],[Popolazione2011]]&gt;300000,"MAGGIORE")</f>
        <v>0</v>
      </c>
      <c r="H1714">
        <f>100*Comuni[[#This Row],[Popolazione2011]]/(SUMIFS($D$2:$D$7916,$B$2:$B$7916,"Piemonte"))</f>
        <v>0.3189795587266116</v>
      </c>
      <c r="I1714" s="1" t="str">
        <f>_xlfn.XLOOKUP(Comuni[[#This Row],[Regione]],Ripartizione_geografica[Regione],Ripartizione_geografica[Ripartizione geografica],,0)</f>
        <v>Nord-ovest</v>
      </c>
      <c r="J1714" s="1">
        <f>_xlfn.XLOOKUP(Comuni[[#This Row],[Regione]],Table_0[Regione],Table_0[Totale contagiati],,0)</f>
        <v>4308126</v>
      </c>
      <c r="K1714" s="1">
        <f>_xlfn.XLOOKUP(Comuni[[#This Row],[Regione]],Table_0[Regione],Table_0[Guariti],,0)</f>
        <v>4242764</v>
      </c>
      <c r="L1714" s="1">
        <f>_xlfn.XLOOKUP(Comuni[[#This Row],[Regione]],Table_0[Regione],Table_0[Deceduti],,0)</f>
        <v>47031</v>
      </c>
    </row>
    <row r="1715" spans="1:12" x14ac:dyDescent="0.25">
      <c r="A1715" s="1" t="s">
        <v>1733</v>
      </c>
      <c r="B1715" s="1" t="s">
        <v>1271</v>
      </c>
      <c r="C1715" s="1" t="s">
        <v>1638</v>
      </c>
      <c r="D1715">
        <v>50052</v>
      </c>
      <c r="E1715">
        <f>100*Comuni[[#This Row],[Popolazione2011]]/$D$7916</f>
        <v>8.7332274860764683E-2</v>
      </c>
      <c r="F1715">
        <f>100*Comuni[[#This Row],[Popolazione2011]]/(SUMIFS($D$2:$D$7916,$B$2:$B$7916,"Lombardia"))</f>
        <v>0.51577927837272941</v>
      </c>
      <c r="G1715" t="b">
        <f>IF(Comuni[[#This Row],[Popolazione2011]]&gt;300000,"MAGGIORE")</f>
        <v>0</v>
      </c>
      <c r="H1715">
        <f>100*Comuni[[#This Row],[Popolazione2011]]/(SUMIFS($D$2:$D$7916,$B$2:$B$7916,"Piemonte"))</f>
        <v>1.1469514995247387</v>
      </c>
      <c r="I1715" s="1" t="str">
        <f>_xlfn.XLOOKUP(Comuni[[#This Row],[Regione]],Ripartizione_geografica[Regione],Ripartizione_geografica[Ripartizione geografica],,0)</f>
        <v>Nord-ovest</v>
      </c>
      <c r="J1715" s="1">
        <f>_xlfn.XLOOKUP(Comuni[[#This Row],[Regione]],Table_0[Regione],Table_0[Totale contagiati],,0)</f>
        <v>4308126</v>
      </c>
      <c r="K1715" s="1">
        <f>_xlfn.XLOOKUP(Comuni[[#This Row],[Regione]],Table_0[Regione],Table_0[Guariti],,0)</f>
        <v>4242764</v>
      </c>
      <c r="L1715" s="1">
        <f>_xlfn.XLOOKUP(Comuni[[#This Row],[Regione]],Table_0[Regione],Table_0[Deceduti],,0)</f>
        <v>47031</v>
      </c>
    </row>
    <row r="1716" spans="1:12" x14ac:dyDescent="0.25">
      <c r="A1716" s="1" t="s">
        <v>1734</v>
      </c>
      <c r="B1716" s="1" t="s">
        <v>1271</v>
      </c>
      <c r="C1716" s="1" t="s">
        <v>1638</v>
      </c>
      <c r="D1716">
        <v>4869</v>
      </c>
      <c r="E1716">
        <f>100*Comuni[[#This Row],[Popolazione2011]]/$D$7916</f>
        <v>8.4955815211592584E-3</v>
      </c>
      <c r="F1716">
        <f>100*Comuni[[#This Row],[Popolazione2011]]/(SUMIFS($D$2:$D$7916,$B$2:$B$7916,"Lombardia"))</f>
        <v>5.0174404746999503E-2</v>
      </c>
      <c r="G1716" t="b">
        <f>IF(Comuni[[#This Row],[Popolazione2011]]&gt;300000,"MAGGIORE")</f>
        <v>0</v>
      </c>
      <c r="H1716">
        <f>100*Comuni[[#This Row],[Popolazione2011]]/(SUMIFS($D$2:$D$7916,$B$2:$B$7916,"Piemonte"))</f>
        <v>0.11157409995976091</v>
      </c>
      <c r="I1716" s="1" t="str">
        <f>_xlfn.XLOOKUP(Comuni[[#This Row],[Regione]],Ripartizione_geografica[Regione],Ripartizione_geografica[Ripartizione geografica],,0)</f>
        <v>Nord-ovest</v>
      </c>
      <c r="J1716" s="1">
        <f>_xlfn.XLOOKUP(Comuni[[#This Row],[Regione]],Table_0[Regione],Table_0[Totale contagiati],,0)</f>
        <v>4308126</v>
      </c>
      <c r="K1716" s="1">
        <f>_xlfn.XLOOKUP(Comuni[[#This Row],[Regione]],Table_0[Regione],Table_0[Guariti],,0)</f>
        <v>4242764</v>
      </c>
      <c r="L1716" s="1">
        <f>_xlfn.XLOOKUP(Comuni[[#This Row],[Regione]],Table_0[Regione],Table_0[Deceduti],,0)</f>
        <v>47031</v>
      </c>
    </row>
    <row r="1717" spans="1:12" x14ac:dyDescent="0.25">
      <c r="A1717" s="1" t="s">
        <v>1735</v>
      </c>
      <c r="B1717" s="1" t="s">
        <v>1271</v>
      </c>
      <c r="C1717" s="1" t="s">
        <v>1638</v>
      </c>
      <c r="D1717">
        <v>6842</v>
      </c>
      <c r="E1717">
        <f>100*Comuni[[#This Row],[Popolazione2011]]/$D$7916</f>
        <v>1.1938132833799887E-2</v>
      </c>
      <c r="F1717">
        <f>100*Comuni[[#This Row],[Popolazione2011]]/(SUMIFS($D$2:$D$7916,$B$2:$B$7916,"Lombardia"))</f>
        <v>7.0505910305806246E-2</v>
      </c>
      <c r="G1717" t="b">
        <f>IF(Comuni[[#This Row],[Popolazione2011]]&gt;300000,"MAGGIORE")</f>
        <v>0</v>
      </c>
      <c r="H1717">
        <f>100*Comuni[[#This Row],[Popolazione2011]]/(SUMIFS($D$2:$D$7916,$B$2:$B$7916,"Piemonte"))</f>
        <v>0.15678578597754861</v>
      </c>
      <c r="I1717" s="1" t="str">
        <f>_xlfn.XLOOKUP(Comuni[[#This Row],[Regione]],Ripartizione_geografica[Regione],Ripartizione_geografica[Ripartizione geografica],,0)</f>
        <v>Nord-ovest</v>
      </c>
      <c r="J1717" s="1">
        <f>_xlfn.XLOOKUP(Comuni[[#This Row],[Regione]],Table_0[Regione],Table_0[Totale contagiati],,0)</f>
        <v>4308126</v>
      </c>
      <c r="K1717" s="1">
        <f>_xlfn.XLOOKUP(Comuni[[#This Row],[Regione]],Table_0[Regione],Table_0[Guariti],,0)</f>
        <v>4242764</v>
      </c>
      <c r="L1717" s="1">
        <f>_xlfn.XLOOKUP(Comuni[[#This Row],[Regione]],Table_0[Regione],Table_0[Deceduti],,0)</f>
        <v>47031</v>
      </c>
    </row>
    <row r="1718" spans="1:12" x14ac:dyDescent="0.25">
      <c r="A1718" s="1" t="s">
        <v>1736</v>
      </c>
      <c r="B1718" s="1" t="s">
        <v>1271</v>
      </c>
      <c r="C1718" s="1" t="s">
        <v>1638</v>
      </c>
      <c r="D1718">
        <v>4526</v>
      </c>
      <c r="E1718">
        <f>100*Comuni[[#This Row],[Popolazione2011]]/$D$7916</f>
        <v>7.8971045316834684E-3</v>
      </c>
      <c r="F1718">
        <f>100*Comuni[[#This Row],[Popolazione2011]]/(SUMIFS($D$2:$D$7916,$B$2:$B$7916,"Lombardia"))</f>
        <v>4.6639834850055406E-2</v>
      </c>
      <c r="G1718" t="b">
        <f>IF(Comuni[[#This Row],[Popolazione2011]]&gt;300000,"MAGGIORE")</f>
        <v>0</v>
      </c>
      <c r="H1718">
        <f>100*Comuni[[#This Row],[Popolazione2011]]/(SUMIFS($D$2:$D$7916,$B$2:$B$7916,"Piemonte"))</f>
        <v>0.10371418698251754</v>
      </c>
      <c r="I1718" s="1" t="str">
        <f>_xlfn.XLOOKUP(Comuni[[#This Row],[Regione]],Ripartizione_geografica[Regione],Ripartizione_geografica[Ripartizione geografica],,0)</f>
        <v>Nord-ovest</v>
      </c>
      <c r="J1718" s="1">
        <f>_xlfn.XLOOKUP(Comuni[[#This Row],[Regione]],Table_0[Regione],Table_0[Totale contagiati],,0)</f>
        <v>4308126</v>
      </c>
      <c r="K1718" s="1">
        <f>_xlfn.XLOOKUP(Comuni[[#This Row],[Regione]],Table_0[Regione],Table_0[Guariti],,0)</f>
        <v>4242764</v>
      </c>
      <c r="L1718" s="1">
        <f>_xlfn.XLOOKUP(Comuni[[#This Row],[Regione]],Table_0[Regione],Table_0[Deceduti],,0)</f>
        <v>47031</v>
      </c>
    </row>
    <row r="1719" spans="1:12" x14ac:dyDescent="0.25">
      <c r="A1719" s="1" t="s">
        <v>1737</v>
      </c>
      <c r="B1719" s="1" t="s">
        <v>1271</v>
      </c>
      <c r="C1719" s="1" t="s">
        <v>1638</v>
      </c>
      <c r="D1719">
        <v>5395</v>
      </c>
      <c r="E1719">
        <f>100*Comuni[[#This Row],[Popolazione2011]]/$D$7916</f>
        <v>9.4133625604136788E-3</v>
      </c>
      <c r="F1719">
        <f>100*Comuni[[#This Row],[Popolazione2011]]/(SUMIFS($D$2:$D$7916,$B$2:$B$7916,"Lombardia"))</f>
        <v>5.5594765580214076E-2</v>
      </c>
      <c r="G1719" t="b">
        <f>IF(Comuni[[#This Row],[Popolazione2011]]&gt;300000,"MAGGIORE")</f>
        <v>0</v>
      </c>
      <c r="H1719">
        <f>100*Comuni[[#This Row],[Popolazione2011]]/(SUMIFS($D$2:$D$7916,$B$2:$B$7916,"Piemonte"))</f>
        <v>0.12362749420474638</v>
      </c>
      <c r="I1719" s="1" t="str">
        <f>_xlfn.XLOOKUP(Comuni[[#This Row],[Regione]],Ripartizione_geografica[Regione],Ripartizione_geografica[Ripartizione geografica],,0)</f>
        <v>Nord-ovest</v>
      </c>
      <c r="J1719" s="1">
        <f>_xlfn.XLOOKUP(Comuni[[#This Row],[Regione]],Table_0[Regione],Table_0[Totale contagiati],,0)</f>
        <v>4308126</v>
      </c>
      <c r="K1719" s="1">
        <f>_xlfn.XLOOKUP(Comuni[[#This Row],[Regione]],Table_0[Regione],Table_0[Guariti],,0)</f>
        <v>4242764</v>
      </c>
      <c r="L1719" s="1">
        <f>_xlfn.XLOOKUP(Comuni[[#This Row],[Regione]],Table_0[Regione],Table_0[Deceduti],,0)</f>
        <v>47031</v>
      </c>
    </row>
    <row r="1720" spans="1:12" x14ac:dyDescent="0.25">
      <c r="A1720" s="1" t="s">
        <v>1738</v>
      </c>
      <c r="B1720" s="1" t="s">
        <v>1271</v>
      </c>
      <c r="C1720" s="1" t="s">
        <v>1638</v>
      </c>
      <c r="D1720">
        <v>39983</v>
      </c>
      <c r="E1720">
        <f>100*Comuni[[#This Row],[Popolazione2011]]/$D$7916</f>
        <v>6.9763572799447657E-2</v>
      </c>
      <c r="F1720">
        <f>100*Comuni[[#This Row],[Popolazione2011]]/(SUMIFS($D$2:$D$7916,$B$2:$B$7916,"Lombardia"))</f>
        <v>0.41201955740383678</v>
      </c>
      <c r="G1720" t="b">
        <f>IF(Comuni[[#This Row],[Popolazione2011]]&gt;300000,"MAGGIORE")</f>
        <v>0</v>
      </c>
      <c r="H1720">
        <f>100*Comuni[[#This Row],[Popolazione2011]]/(SUMIFS($D$2:$D$7916,$B$2:$B$7916,"Piemonte"))</f>
        <v>0.91621836900618614</v>
      </c>
      <c r="I1720" s="1" t="str">
        <f>_xlfn.XLOOKUP(Comuni[[#This Row],[Regione]],Ripartizione_geografica[Regione],Ripartizione_geografica[Ripartizione geografica],,0)</f>
        <v>Nord-ovest</v>
      </c>
      <c r="J1720" s="1">
        <f>_xlfn.XLOOKUP(Comuni[[#This Row],[Regione]],Table_0[Regione],Table_0[Totale contagiati],,0)</f>
        <v>4308126</v>
      </c>
      <c r="K1720" s="1">
        <f>_xlfn.XLOOKUP(Comuni[[#This Row],[Regione]],Table_0[Regione],Table_0[Guariti],,0)</f>
        <v>4242764</v>
      </c>
      <c r="L1720" s="1">
        <f>_xlfn.XLOOKUP(Comuni[[#This Row],[Regione]],Table_0[Regione],Table_0[Deceduti],,0)</f>
        <v>47031</v>
      </c>
    </row>
    <row r="1721" spans="1:12" x14ac:dyDescent="0.25">
      <c r="A1721" s="1" t="s">
        <v>1739</v>
      </c>
      <c r="B1721" s="1" t="s">
        <v>1271</v>
      </c>
      <c r="C1721" s="1" t="s">
        <v>1638</v>
      </c>
      <c r="D1721">
        <v>7336</v>
      </c>
      <c r="E1721">
        <f>100*Comuni[[#This Row],[Popolazione2011]]/$D$7916</f>
        <v>1.2800079285114873E-2</v>
      </c>
      <c r="F1721">
        <f>100*Comuni[[#This Row],[Popolazione2011]]/(SUMIFS($D$2:$D$7916,$B$2:$B$7916,"Lombardia"))</f>
        <v>7.5596515346886092E-2</v>
      </c>
      <c r="G1721" t="b">
        <f>IF(Comuni[[#This Row],[Popolazione2011]]&gt;300000,"MAGGIORE")</f>
        <v>0</v>
      </c>
      <c r="H1721">
        <f>100*Comuni[[#This Row],[Popolazione2011]]/(SUMIFS($D$2:$D$7916,$B$2:$B$7916,"Piemonte"))</f>
        <v>0.16810589388063382</v>
      </c>
      <c r="I1721" s="1" t="str">
        <f>_xlfn.XLOOKUP(Comuni[[#This Row],[Regione]],Ripartizione_geografica[Regione],Ripartizione_geografica[Ripartizione geografica],,0)</f>
        <v>Nord-ovest</v>
      </c>
      <c r="J1721" s="1">
        <f>_xlfn.XLOOKUP(Comuni[[#This Row],[Regione]],Table_0[Regione],Table_0[Totale contagiati],,0)</f>
        <v>4308126</v>
      </c>
      <c r="K1721" s="1">
        <f>_xlfn.XLOOKUP(Comuni[[#This Row],[Regione]],Table_0[Regione],Table_0[Guariti],,0)</f>
        <v>4242764</v>
      </c>
      <c r="L1721" s="1">
        <f>_xlfn.XLOOKUP(Comuni[[#This Row],[Regione]],Table_0[Regione],Table_0[Deceduti],,0)</f>
        <v>47031</v>
      </c>
    </row>
    <row r="1722" spans="1:12" x14ac:dyDescent="0.25">
      <c r="A1722" s="1" t="s">
        <v>1740</v>
      </c>
      <c r="B1722" s="1" t="s">
        <v>1271</v>
      </c>
      <c r="C1722" s="1" t="s">
        <v>1638</v>
      </c>
      <c r="D1722">
        <v>30992</v>
      </c>
      <c r="E1722">
        <f>100*Comuni[[#This Row],[Popolazione2011]]/$D$7916</f>
        <v>5.4075798419340265E-2</v>
      </c>
      <c r="F1722">
        <f>100*Comuni[[#This Row],[Popolazione2011]]/(SUMIFS($D$2:$D$7916,$B$2:$B$7916,"Lombardia"))</f>
        <v>0.3193684846824828</v>
      </c>
      <c r="G1722" t="b">
        <f>IF(Comuni[[#This Row],[Popolazione2011]]&gt;300000,"MAGGIORE")</f>
        <v>0</v>
      </c>
      <c r="H1722">
        <f>100*Comuni[[#This Row],[Popolazione2011]]/(SUMIFS($D$2:$D$7916,$B$2:$B$7916,"Piemonte"))</f>
        <v>0.71018782213039844</v>
      </c>
      <c r="I1722" s="1" t="str">
        <f>_xlfn.XLOOKUP(Comuni[[#This Row],[Regione]],Ripartizione_geografica[Regione],Ripartizione_geografica[Ripartizione geografica],,0)</f>
        <v>Nord-ovest</v>
      </c>
      <c r="J1722" s="1">
        <f>_xlfn.XLOOKUP(Comuni[[#This Row],[Regione]],Table_0[Regione],Table_0[Totale contagiati],,0)</f>
        <v>4308126</v>
      </c>
      <c r="K1722" s="1">
        <f>_xlfn.XLOOKUP(Comuni[[#This Row],[Regione]],Table_0[Regione],Table_0[Guariti],,0)</f>
        <v>4242764</v>
      </c>
      <c r="L1722" s="1">
        <f>_xlfn.XLOOKUP(Comuni[[#This Row],[Regione]],Table_0[Regione],Table_0[Deceduti],,0)</f>
        <v>47031</v>
      </c>
    </row>
    <row r="1723" spans="1:12" x14ac:dyDescent="0.25">
      <c r="A1723" s="1" t="s">
        <v>1741</v>
      </c>
      <c r="B1723" s="1" t="s">
        <v>1271</v>
      </c>
      <c r="C1723" s="1" t="s">
        <v>1638</v>
      </c>
      <c r="D1723">
        <v>6730</v>
      </c>
      <c r="E1723">
        <f>100*Comuni[[#This Row],[Popolazione2011]]/$D$7916</f>
        <v>1.1742711776011874E-2</v>
      </c>
      <c r="F1723">
        <f>100*Comuni[[#This Row],[Popolazione2011]]/(SUMIFS($D$2:$D$7916,$B$2:$B$7916,"Lombardia"))</f>
        <v>6.9351765033334706E-2</v>
      </c>
      <c r="G1723" t="b">
        <f>IF(Comuni[[#This Row],[Popolazione2011]]&gt;300000,"MAGGIORE")</f>
        <v>0</v>
      </c>
      <c r="H1723">
        <f>100*Comuni[[#This Row],[Popolazione2011]]/(SUMIFS($D$2:$D$7916,$B$2:$B$7916,"Piemonte"))</f>
        <v>0.15421928378089772</v>
      </c>
      <c r="I1723" s="1" t="str">
        <f>_xlfn.XLOOKUP(Comuni[[#This Row],[Regione]],Ripartizione_geografica[Regione],Ripartizione_geografica[Ripartizione geografica],,0)</f>
        <v>Nord-ovest</v>
      </c>
      <c r="J1723" s="1">
        <f>_xlfn.XLOOKUP(Comuni[[#This Row],[Regione]],Table_0[Regione],Table_0[Totale contagiati],,0)</f>
        <v>4308126</v>
      </c>
      <c r="K1723" s="1">
        <f>_xlfn.XLOOKUP(Comuni[[#This Row],[Regione]],Table_0[Regione],Table_0[Guariti],,0)</f>
        <v>4242764</v>
      </c>
      <c r="L1723" s="1">
        <f>_xlfn.XLOOKUP(Comuni[[#This Row],[Regione]],Table_0[Regione],Table_0[Deceduti],,0)</f>
        <v>47031</v>
      </c>
    </row>
    <row r="1724" spans="1:12" x14ac:dyDescent="0.25">
      <c r="A1724" s="1" t="s">
        <v>1742</v>
      </c>
      <c r="B1724" s="1" t="s">
        <v>1271</v>
      </c>
      <c r="C1724" s="1" t="s">
        <v>1638</v>
      </c>
      <c r="D1724">
        <v>35971</v>
      </c>
      <c r="E1724">
        <f>100*Comuni[[#This Row],[Popolazione2011]]/$D$7916</f>
        <v>6.2763311336541325E-2</v>
      </c>
      <c r="F1724">
        <f>100*Comuni[[#This Row],[Popolazione2011]]/(SUMIFS($D$2:$D$7916,$B$2:$B$7916,"Lombardia"))</f>
        <v>0.37067642496494541</v>
      </c>
      <c r="G1724" t="b">
        <f>IF(Comuni[[#This Row],[Popolazione2011]]&gt;300000,"MAGGIORE")</f>
        <v>0</v>
      </c>
      <c r="H1724">
        <f>100*Comuni[[#This Row],[Popolazione2011]]/(SUMIFS($D$2:$D$7916,$B$2:$B$7916,"Piemonte"))</f>
        <v>0.82428259389044156</v>
      </c>
      <c r="I1724" s="1" t="str">
        <f>_xlfn.XLOOKUP(Comuni[[#This Row],[Regione]],Ripartizione_geografica[Regione],Ripartizione_geografica[Ripartizione geografica],,0)</f>
        <v>Nord-ovest</v>
      </c>
      <c r="J1724" s="1">
        <f>_xlfn.XLOOKUP(Comuni[[#This Row],[Regione]],Table_0[Regione],Table_0[Totale contagiati],,0)</f>
        <v>4308126</v>
      </c>
      <c r="K1724" s="1">
        <f>_xlfn.XLOOKUP(Comuni[[#This Row],[Regione]],Table_0[Regione],Table_0[Guariti],,0)</f>
        <v>4242764</v>
      </c>
      <c r="L1724" s="1">
        <f>_xlfn.XLOOKUP(Comuni[[#This Row],[Regione]],Table_0[Regione],Table_0[Deceduti],,0)</f>
        <v>47031</v>
      </c>
    </row>
    <row r="1725" spans="1:12" x14ac:dyDescent="0.25">
      <c r="A1725" s="1" t="s">
        <v>1743</v>
      </c>
      <c r="B1725" s="1" t="s">
        <v>1271</v>
      </c>
      <c r="C1725" s="1" t="s">
        <v>1638</v>
      </c>
      <c r="D1725">
        <v>4801</v>
      </c>
      <c r="E1725">
        <f>100*Comuni[[#This Row],[Popolazione2011]]/$D$7916</f>
        <v>8.3769330217879651E-3</v>
      </c>
      <c r="F1725">
        <f>100*Comuni[[#This Row],[Popolazione2011]]/(SUMIFS($D$2:$D$7916,$B$2:$B$7916,"Lombardia"))</f>
        <v>4.9473673688713214E-2</v>
      </c>
      <c r="G1725" t="b">
        <f>IF(Comuni[[#This Row],[Popolazione2011]]&gt;300000,"MAGGIORE")</f>
        <v>0</v>
      </c>
      <c r="H1725">
        <f>100*Comuni[[#This Row],[Popolazione2011]]/(SUMIFS($D$2:$D$7916,$B$2:$B$7916,"Piemonte"))</f>
        <v>0.11001586648322287</v>
      </c>
      <c r="I1725" s="1" t="str">
        <f>_xlfn.XLOOKUP(Comuni[[#This Row],[Regione]],Ripartizione_geografica[Regione],Ripartizione_geografica[Ripartizione geografica],,0)</f>
        <v>Nord-ovest</v>
      </c>
      <c r="J1725" s="1">
        <f>_xlfn.XLOOKUP(Comuni[[#This Row],[Regione]],Table_0[Regione],Table_0[Totale contagiati],,0)</f>
        <v>4308126</v>
      </c>
      <c r="K1725" s="1">
        <f>_xlfn.XLOOKUP(Comuni[[#This Row],[Regione]],Table_0[Regione],Table_0[Guariti],,0)</f>
        <v>4242764</v>
      </c>
      <c r="L1725" s="1">
        <f>_xlfn.XLOOKUP(Comuni[[#This Row],[Regione]],Table_0[Regione],Table_0[Deceduti],,0)</f>
        <v>47031</v>
      </c>
    </row>
    <row r="1726" spans="1:12" x14ac:dyDescent="0.25">
      <c r="A1726" s="1" t="s">
        <v>1744</v>
      </c>
      <c r="B1726" s="1" t="s">
        <v>1271</v>
      </c>
      <c r="C1726" s="1" t="s">
        <v>1638</v>
      </c>
      <c r="D1726">
        <v>8254</v>
      </c>
      <c r="E1726">
        <f>100*Comuni[[#This Row],[Popolazione2011]]/$D$7916</f>
        <v>1.440183402662734E-2</v>
      </c>
      <c r="F1726">
        <f>100*Comuni[[#This Row],[Popolazione2011]]/(SUMIFS($D$2:$D$7916,$B$2:$B$7916,"Lombardia"))</f>
        <v>8.5056384633751064E-2</v>
      </c>
      <c r="G1726" t="b">
        <f>IF(Comuni[[#This Row],[Popolazione2011]]&gt;300000,"MAGGIORE")</f>
        <v>0</v>
      </c>
      <c r="H1726">
        <f>100*Comuni[[#This Row],[Popolazione2011]]/(SUMIFS($D$2:$D$7916,$B$2:$B$7916,"Piemonte"))</f>
        <v>0.18914204581389743</v>
      </c>
      <c r="I1726" s="1" t="str">
        <f>_xlfn.XLOOKUP(Comuni[[#This Row],[Regione]],Ripartizione_geografica[Regione],Ripartizione_geografica[Ripartizione geografica],,0)</f>
        <v>Nord-ovest</v>
      </c>
      <c r="J1726" s="1">
        <f>_xlfn.XLOOKUP(Comuni[[#This Row],[Regione]],Table_0[Regione],Table_0[Totale contagiati],,0)</f>
        <v>4308126</v>
      </c>
      <c r="K1726" s="1">
        <f>_xlfn.XLOOKUP(Comuni[[#This Row],[Regione]],Table_0[Regione],Table_0[Guariti],,0)</f>
        <v>4242764</v>
      </c>
      <c r="L1726" s="1">
        <f>_xlfn.XLOOKUP(Comuni[[#This Row],[Regione]],Table_0[Regione],Table_0[Deceduti],,0)</f>
        <v>47031</v>
      </c>
    </row>
    <row r="1727" spans="1:12" x14ac:dyDescent="0.25">
      <c r="A1727" s="1" t="s">
        <v>1745</v>
      </c>
      <c r="B1727" s="1" t="s">
        <v>1271</v>
      </c>
      <c r="C1727" s="1" t="s">
        <v>1638</v>
      </c>
      <c r="D1727">
        <v>4186</v>
      </c>
      <c r="E1727">
        <f>100*Comuni[[#This Row],[Popolazione2011]]/$D$7916</f>
        <v>7.3038620348269984E-3</v>
      </c>
      <c r="F1727">
        <f>100*Comuni[[#This Row],[Popolazione2011]]/(SUMIFS($D$2:$D$7916,$B$2:$B$7916,"Lombardia"))</f>
        <v>4.3136179558623935E-2</v>
      </c>
      <c r="G1727" t="b">
        <f>IF(Comuni[[#This Row],[Popolazione2011]]&gt;300000,"MAGGIORE")</f>
        <v>0</v>
      </c>
      <c r="H1727">
        <f>100*Comuni[[#This Row],[Popolazione2011]]/(SUMIFS($D$2:$D$7916,$B$2:$B$7916,"Piemonte"))</f>
        <v>9.5923019599827311E-2</v>
      </c>
      <c r="I1727" s="1" t="str">
        <f>_xlfn.XLOOKUP(Comuni[[#This Row],[Regione]],Ripartizione_geografica[Regione],Ripartizione_geografica[Ripartizione geografica],,0)</f>
        <v>Nord-ovest</v>
      </c>
      <c r="J1727" s="1">
        <f>_xlfn.XLOOKUP(Comuni[[#This Row],[Regione]],Table_0[Regione],Table_0[Totale contagiati],,0)</f>
        <v>4308126</v>
      </c>
      <c r="K1727" s="1">
        <f>_xlfn.XLOOKUP(Comuni[[#This Row],[Regione]],Table_0[Regione],Table_0[Guariti],,0)</f>
        <v>4242764</v>
      </c>
      <c r="L1727" s="1">
        <f>_xlfn.XLOOKUP(Comuni[[#This Row],[Regione]],Table_0[Regione],Table_0[Deceduti],,0)</f>
        <v>47031</v>
      </c>
    </row>
    <row r="1728" spans="1:12" x14ac:dyDescent="0.25">
      <c r="A1728" s="1" t="s">
        <v>1746</v>
      </c>
      <c r="B1728" s="1" t="s">
        <v>1271</v>
      </c>
      <c r="C1728" s="1" t="s">
        <v>1638</v>
      </c>
      <c r="D1728">
        <v>11270</v>
      </c>
      <c r="E1728">
        <f>100*Comuni[[#This Row],[Popolazione2011]]/$D$7916</f>
        <v>1.9664243939918842E-2</v>
      </c>
      <c r="F1728">
        <f>100*Comuni[[#This Row],[Popolazione2011]]/(SUMIFS($D$2:$D$7916,$B$2:$B$7916,"Lombardia"))</f>
        <v>0.11613586804244905</v>
      </c>
      <c r="G1728" t="b">
        <f>IF(Comuni[[#This Row],[Popolazione2011]]&gt;300000,"MAGGIORE")</f>
        <v>0</v>
      </c>
      <c r="H1728">
        <f>100*Comuni[[#This Row],[Popolazione2011]]/(SUMIFS($D$2:$D$7916,$B$2:$B$7916,"Piemonte"))</f>
        <v>0.25825428353799662</v>
      </c>
      <c r="I1728" s="1" t="str">
        <f>_xlfn.XLOOKUP(Comuni[[#This Row],[Regione]],Ripartizione_geografica[Regione],Ripartizione_geografica[Ripartizione geografica],,0)</f>
        <v>Nord-ovest</v>
      </c>
      <c r="J1728" s="1">
        <f>_xlfn.XLOOKUP(Comuni[[#This Row],[Regione]],Table_0[Regione],Table_0[Totale contagiati],,0)</f>
        <v>4308126</v>
      </c>
      <c r="K1728" s="1">
        <f>_xlfn.XLOOKUP(Comuni[[#This Row],[Regione]],Table_0[Regione],Table_0[Guariti],,0)</f>
        <v>4242764</v>
      </c>
      <c r="L1728" s="1">
        <f>_xlfn.XLOOKUP(Comuni[[#This Row],[Regione]],Table_0[Regione],Table_0[Deceduti],,0)</f>
        <v>47031</v>
      </c>
    </row>
    <row r="1729" spans="1:12" x14ac:dyDescent="0.25">
      <c r="A1729" s="1" t="s">
        <v>1747</v>
      </c>
      <c r="B1729" s="1" t="s">
        <v>1271</v>
      </c>
      <c r="C1729" s="1" t="s">
        <v>1638</v>
      </c>
      <c r="D1729">
        <v>33519</v>
      </c>
      <c r="E1729">
        <f>100*Comuni[[#This Row],[Popolazione2011]]/$D$7916</f>
        <v>5.8484986035682314E-2</v>
      </c>
      <c r="F1729">
        <f>100*Comuni[[#This Row],[Popolazione2011]]/(SUMIFS($D$2:$D$7916,$B$2:$B$7916,"Lombardia"))</f>
        <v>0.34540888739262199</v>
      </c>
      <c r="G1729" t="b">
        <f>IF(Comuni[[#This Row],[Popolazione2011]]&gt;300000,"MAGGIORE")</f>
        <v>0</v>
      </c>
      <c r="H1729">
        <f>100*Comuni[[#This Row],[Popolazione2011]]/(SUMIFS($D$2:$D$7916,$B$2:$B$7916,"Piemonte"))</f>
        <v>0.76809452794233435</v>
      </c>
      <c r="I1729" s="1" t="str">
        <f>_xlfn.XLOOKUP(Comuni[[#This Row],[Regione]],Ripartizione_geografica[Regione],Ripartizione_geografica[Ripartizione geografica],,0)</f>
        <v>Nord-ovest</v>
      </c>
      <c r="J1729" s="1">
        <f>_xlfn.XLOOKUP(Comuni[[#This Row],[Regione]],Table_0[Regione],Table_0[Totale contagiati],,0)</f>
        <v>4308126</v>
      </c>
      <c r="K1729" s="1">
        <f>_xlfn.XLOOKUP(Comuni[[#This Row],[Regione]],Table_0[Regione],Table_0[Guariti],,0)</f>
        <v>4242764</v>
      </c>
      <c r="L1729" s="1">
        <f>_xlfn.XLOOKUP(Comuni[[#This Row],[Regione]],Table_0[Regione],Table_0[Deceduti],,0)</f>
        <v>47031</v>
      </c>
    </row>
    <row r="1730" spans="1:12" x14ac:dyDescent="0.25">
      <c r="A1730" s="1" t="s">
        <v>1748</v>
      </c>
      <c r="B1730" s="1" t="s">
        <v>1271</v>
      </c>
      <c r="C1730" s="1" t="s">
        <v>1638</v>
      </c>
      <c r="D1730">
        <v>20914</v>
      </c>
      <c r="E1730">
        <f>100*Comuni[[#This Row],[Popolazione2011]]/$D$7916</f>
        <v>3.6491392880165278E-2</v>
      </c>
      <c r="F1730">
        <f>100*Comuni[[#This Row],[Popolazione2011]]/(SUMIFS($D$2:$D$7916,$B$2:$B$7916,"Lombardia"))</f>
        <v>0.2155160198970523</v>
      </c>
      <c r="G1730" t="b">
        <f>IF(Comuni[[#This Row],[Popolazione2011]]&gt;300000,"MAGGIORE")</f>
        <v>0</v>
      </c>
      <c r="H1730">
        <f>100*Comuni[[#This Row],[Popolazione2011]]/(SUMIFS($D$2:$D$7916,$B$2:$B$7916,"Piemonte"))</f>
        <v>0.47924845482818645</v>
      </c>
      <c r="I1730" s="1" t="str">
        <f>_xlfn.XLOOKUP(Comuni[[#This Row],[Regione]],Ripartizione_geografica[Regione],Ripartizione_geografica[Ripartizione geografica],,0)</f>
        <v>Nord-ovest</v>
      </c>
      <c r="J1730" s="1">
        <f>_xlfn.XLOOKUP(Comuni[[#This Row],[Regione]],Table_0[Regione],Table_0[Totale contagiati],,0)</f>
        <v>4308126</v>
      </c>
      <c r="K1730" s="1">
        <f>_xlfn.XLOOKUP(Comuni[[#This Row],[Regione]],Table_0[Regione],Table_0[Guariti],,0)</f>
        <v>4242764</v>
      </c>
      <c r="L1730" s="1">
        <f>_xlfn.XLOOKUP(Comuni[[#This Row],[Regione]],Table_0[Regione],Table_0[Deceduti],,0)</f>
        <v>47031</v>
      </c>
    </row>
    <row r="1731" spans="1:12" x14ac:dyDescent="0.25">
      <c r="A1731" s="1" t="s">
        <v>1749</v>
      </c>
      <c r="B1731" s="1" t="s">
        <v>1271</v>
      </c>
      <c r="C1731" s="1" t="s">
        <v>1638</v>
      </c>
      <c r="D1731">
        <v>76514</v>
      </c>
      <c r="E1731">
        <f>100*Comuni[[#This Row],[Popolazione2011]]/$D$7916</f>
        <v>0.13350398942492905</v>
      </c>
      <c r="F1731">
        <f>100*Comuni[[#This Row],[Popolazione2011]]/(SUMIFS($D$2:$D$7916,$B$2:$B$7916,"Lombardia"))</f>
        <v>0.78846670873113989</v>
      </c>
      <c r="G1731" t="b">
        <f>IF(Comuni[[#This Row],[Popolazione2011]]&gt;300000,"MAGGIORE")</f>
        <v>0</v>
      </c>
      <c r="H1731">
        <f>100*Comuni[[#This Row],[Popolazione2011]]/(SUMIFS($D$2:$D$7916,$B$2:$B$7916,"Piemonte"))</f>
        <v>1.7533334738798823</v>
      </c>
      <c r="I1731" s="1" t="str">
        <f>_xlfn.XLOOKUP(Comuni[[#This Row],[Regione]],Ripartizione_geografica[Regione],Ripartizione_geografica[Ripartizione geografica],,0)</f>
        <v>Nord-ovest</v>
      </c>
      <c r="J1731" s="1">
        <f>_xlfn.XLOOKUP(Comuni[[#This Row],[Regione]],Table_0[Regione],Table_0[Totale contagiati],,0)</f>
        <v>4308126</v>
      </c>
      <c r="K1731" s="1">
        <f>_xlfn.XLOOKUP(Comuni[[#This Row],[Regione]],Table_0[Regione],Table_0[Guariti],,0)</f>
        <v>4242764</v>
      </c>
      <c r="L1731" s="1">
        <f>_xlfn.XLOOKUP(Comuni[[#This Row],[Regione]],Table_0[Regione],Table_0[Deceduti],,0)</f>
        <v>47031</v>
      </c>
    </row>
    <row r="1732" spans="1:12" x14ac:dyDescent="0.25">
      <c r="A1732" s="1" t="s">
        <v>1750</v>
      </c>
      <c r="B1732" s="1" t="s">
        <v>1271</v>
      </c>
      <c r="C1732" s="1" t="s">
        <v>1638</v>
      </c>
      <c r="D1732">
        <v>7328</v>
      </c>
      <c r="E1732">
        <f>100*Comuni[[#This Row],[Popolazione2011]]/$D$7916</f>
        <v>1.2786120638130016E-2</v>
      </c>
      <c r="F1732">
        <f>100*Comuni[[#This Row],[Popolazione2011]]/(SUMIFS($D$2:$D$7916,$B$2:$B$7916,"Lombardia"))</f>
        <v>7.5514076398852409E-2</v>
      </c>
      <c r="G1732" t="b">
        <f>IF(Comuni[[#This Row],[Popolazione2011]]&gt;300000,"MAGGIORE")</f>
        <v>0</v>
      </c>
      <c r="H1732">
        <f>100*Comuni[[#This Row],[Popolazione2011]]/(SUMIFS($D$2:$D$7916,$B$2:$B$7916,"Piemonte"))</f>
        <v>0.16792257229515875</v>
      </c>
      <c r="I1732" s="1" t="str">
        <f>_xlfn.XLOOKUP(Comuni[[#This Row],[Regione]],Ripartizione_geografica[Regione],Ripartizione_geografica[Ripartizione geografica],,0)</f>
        <v>Nord-ovest</v>
      </c>
      <c r="J1732" s="1">
        <f>_xlfn.XLOOKUP(Comuni[[#This Row],[Regione]],Table_0[Regione],Table_0[Totale contagiati],,0)</f>
        <v>4308126</v>
      </c>
      <c r="K1732" s="1">
        <f>_xlfn.XLOOKUP(Comuni[[#This Row],[Regione]],Table_0[Regione],Table_0[Guariti],,0)</f>
        <v>4242764</v>
      </c>
      <c r="L1732" s="1">
        <f>_xlfn.XLOOKUP(Comuni[[#This Row],[Regione]],Table_0[Regione],Table_0[Deceduti],,0)</f>
        <v>47031</v>
      </c>
    </row>
    <row r="1733" spans="1:12" x14ac:dyDescent="0.25">
      <c r="A1733" s="1" t="s">
        <v>1751</v>
      </c>
      <c r="B1733" s="1" t="s">
        <v>1271</v>
      </c>
      <c r="C1733" s="1" t="s">
        <v>1638</v>
      </c>
      <c r="D1733">
        <v>19148</v>
      </c>
      <c r="E1733">
        <f>100*Comuni[[#This Row],[Popolazione2011]]/$D$7916</f>
        <v>3.3410021558257855E-2</v>
      </c>
      <c r="F1733">
        <f>100*Comuni[[#This Row],[Popolazione2011]]/(SUMIFS($D$2:$D$7916,$B$2:$B$7916,"Lombardia"))</f>
        <v>0.19731762211861709</v>
      </c>
      <c r="G1733" t="b">
        <f>IF(Comuni[[#This Row],[Popolazione2011]]&gt;300000,"MAGGIORE")</f>
        <v>0</v>
      </c>
      <c r="H1733">
        <f>100*Comuni[[#This Row],[Popolazione2011]]/(SUMIFS($D$2:$D$7916,$B$2:$B$7916,"Piemonte"))</f>
        <v>0.43878021483456603</v>
      </c>
      <c r="I1733" s="1" t="str">
        <f>_xlfn.XLOOKUP(Comuni[[#This Row],[Regione]],Ripartizione_geografica[Regione],Ripartizione_geografica[Ripartizione geografica],,0)</f>
        <v>Nord-ovest</v>
      </c>
      <c r="J1733" s="1">
        <f>_xlfn.XLOOKUP(Comuni[[#This Row],[Regione]],Table_0[Regione],Table_0[Totale contagiati],,0)</f>
        <v>4308126</v>
      </c>
      <c r="K1733" s="1">
        <f>_xlfn.XLOOKUP(Comuni[[#This Row],[Regione]],Table_0[Regione],Table_0[Guariti],,0)</f>
        <v>4242764</v>
      </c>
      <c r="L1733" s="1">
        <f>_xlfn.XLOOKUP(Comuni[[#This Row],[Regione]],Table_0[Regione],Table_0[Deceduti],,0)</f>
        <v>47031</v>
      </c>
    </row>
    <row r="1734" spans="1:12" x14ac:dyDescent="0.25">
      <c r="A1734" s="1" t="s">
        <v>1752</v>
      </c>
      <c r="B1734" s="1" t="s">
        <v>1271</v>
      </c>
      <c r="C1734" s="1" t="s">
        <v>1638</v>
      </c>
      <c r="D1734">
        <v>13890</v>
      </c>
      <c r="E1734">
        <f>100*Comuni[[#This Row],[Popolazione2011]]/$D$7916</f>
        <v>2.423570082745987E-2</v>
      </c>
      <c r="F1734">
        <f>100*Comuni[[#This Row],[Popolazione2011]]/(SUMIFS($D$2:$D$7916,$B$2:$B$7916,"Lombardia"))</f>
        <v>0.1431346235234798</v>
      </c>
      <c r="G1734" t="b">
        <f>IF(Comuni[[#This Row],[Popolazione2011]]&gt;300000,"MAGGIORE")</f>
        <v>0</v>
      </c>
      <c r="H1734">
        <f>100*Comuni[[#This Row],[Popolazione2011]]/(SUMIFS($D$2:$D$7916,$B$2:$B$7916,"Piemonte"))</f>
        <v>0.31829210278108011</v>
      </c>
      <c r="I1734" s="1" t="str">
        <f>_xlfn.XLOOKUP(Comuni[[#This Row],[Regione]],Ripartizione_geografica[Regione],Ripartizione_geografica[Ripartizione geografica],,0)</f>
        <v>Nord-ovest</v>
      </c>
      <c r="J1734" s="1">
        <f>_xlfn.XLOOKUP(Comuni[[#This Row],[Regione]],Table_0[Regione],Table_0[Totale contagiati],,0)</f>
        <v>4308126</v>
      </c>
      <c r="K1734" s="1">
        <f>_xlfn.XLOOKUP(Comuni[[#This Row],[Regione]],Table_0[Regione],Table_0[Guariti],,0)</f>
        <v>4242764</v>
      </c>
      <c r="L1734" s="1">
        <f>_xlfn.XLOOKUP(Comuni[[#This Row],[Regione]],Table_0[Regione],Table_0[Deceduti],,0)</f>
        <v>47031</v>
      </c>
    </row>
    <row r="1735" spans="1:12" x14ac:dyDescent="0.25">
      <c r="A1735" s="1" t="s">
        <v>1753</v>
      </c>
      <c r="B1735" s="1" t="s">
        <v>1271</v>
      </c>
      <c r="C1735" s="1" t="s">
        <v>1638</v>
      </c>
      <c r="D1735">
        <v>4861</v>
      </c>
      <c r="E1735">
        <f>100*Comuni[[#This Row],[Popolazione2011]]/$D$7916</f>
        <v>8.4816228741744007E-3</v>
      </c>
      <c r="F1735">
        <f>100*Comuni[[#This Row],[Popolazione2011]]/(SUMIFS($D$2:$D$7916,$B$2:$B$7916,"Lombardia"))</f>
        <v>5.0091965798965826E-2</v>
      </c>
      <c r="G1735" t="b">
        <f>IF(Comuni[[#This Row],[Popolazione2011]]&gt;300000,"MAGGIORE")</f>
        <v>0</v>
      </c>
      <c r="H1735">
        <f>100*Comuni[[#This Row],[Popolazione2011]]/(SUMIFS($D$2:$D$7916,$B$2:$B$7916,"Piemonte"))</f>
        <v>0.11139077837428585</v>
      </c>
      <c r="I1735" s="1" t="str">
        <f>_xlfn.XLOOKUP(Comuni[[#This Row],[Regione]],Ripartizione_geografica[Regione],Ripartizione_geografica[Ripartizione geografica],,0)</f>
        <v>Nord-ovest</v>
      </c>
      <c r="J1735" s="1">
        <f>_xlfn.XLOOKUP(Comuni[[#This Row],[Regione]],Table_0[Regione],Table_0[Totale contagiati],,0)</f>
        <v>4308126</v>
      </c>
      <c r="K1735" s="1">
        <f>_xlfn.XLOOKUP(Comuni[[#This Row],[Regione]],Table_0[Regione],Table_0[Guariti],,0)</f>
        <v>4242764</v>
      </c>
      <c r="L1735" s="1">
        <f>_xlfn.XLOOKUP(Comuni[[#This Row],[Regione]],Table_0[Regione],Table_0[Deceduti],,0)</f>
        <v>47031</v>
      </c>
    </row>
    <row r="1736" spans="1:12" x14ac:dyDescent="0.25">
      <c r="A1736" s="1" t="s">
        <v>1754</v>
      </c>
      <c r="B1736" s="1" t="s">
        <v>1271</v>
      </c>
      <c r="C1736" s="1" t="s">
        <v>1638</v>
      </c>
      <c r="D1736">
        <v>20018</v>
      </c>
      <c r="E1736">
        <f>100*Comuni[[#This Row],[Popolazione2011]]/$D$7916</f>
        <v>3.4928024417861171E-2</v>
      </c>
      <c r="F1736">
        <f>100*Comuni[[#This Row],[Popolazione2011]]/(SUMIFS($D$2:$D$7916,$B$2:$B$7916,"Lombardia"))</f>
        <v>0.20628285771727994</v>
      </c>
      <c r="G1736" t="b">
        <f>IF(Comuni[[#This Row],[Popolazione2011]]&gt;300000,"MAGGIORE")</f>
        <v>0</v>
      </c>
      <c r="H1736">
        <f>100*Comuni[[#This Row],[Popolazione2011]]/(SUMIFS($D$2:$D$7916,$B$2:$B$7916,"Piemonte"))</f>
        <v>0.45871643725497924</v>
      </c>
      <c r="I1736" s="1" t="str">
        <f>_xlfn.XLOOKUP(Comuni[[#This Row],[Regione]],Ripartizione_geografica[Regione],Ripartizione_geografica[Ripartizione geografica],,0)</f>
        <v>Nord-ovest</v>
      </c>
      <c r="J1736" s="1">
        <f>_xlfn.XLOOKUP(Comuni[[#This Row],[Regione]],Table_0[Regione],Table_0[Totale contagiati],,0)</f>
        <v>4308126</v>
      </c>
      <c r="K1736" s="1">
        <f>_xlfn.XLOOKUP(Comuni[[#This Row],[Regione]],Table_0[Regione],Table_0[Guariti],,0)</f>
        <v>4242764</v>
      </c>
      <c r="L1736" s="1">
        <f>_xlfn.XLOOKUP(Comuni[[#This Row],[Regione]],Table_0[Regione],Table_0[Deceduti],,0)</f>
        <v>47031</v>
      </c>
    </row>
    <row r="1737" spans="1:12" x14ac:dyDescent="0.25">
      <c r="A1737" s="1" t="s">
        <v>1755</v>
      </c>
      <c r="B1737" s="1" t="s">
        <v>1271</v>
      </c>
      <c r="C1737" s="1" t="s">
        <v>1638</v>
      </c>
      <c r="D1737">
        <v>11883</v>
      </c>
      <c r="E1737">
        <f>100*Comuni[[#This Row],[Popolazione2011]]/$D$7916</f>
        <v>2.0733825265133593E-2</v>
      </c>
      <c r="F1737">
        <f>100*Comuni[[#This Row],[Popolazione2011]]/(SUMIFS($D$2:$D$7916,$B$2:$B$7916,"Lombardia"))</f>
        <v>0.12245275243552992</v>
      </c>
      <c r="G1737" t="b">
        <f>IF(Comuni[[#This Row],[Popolazione2011]]&gt;300000,"MAGGIORE")</f>
        <v>0</v>
      </c>
      <c r="H1737">
        <f>100*Comuni[[#This Row],[Popolazione2011]]/(SUMIFS($D$2:$D$7916,$B$2:$B$7916,"Piemonte"))</f>
        <v>0.2723013000250234</v>
      </c>
      <c r="I1737" s="1" t="str">
        <f>_xlfn.XLOOKUP(Comuni[[#This Row],[Regione]],Ripartizione_geografica[Regione],Ripartizione_geografica[Ripartizione geografica],,0)</f>
        <v>Nord-ovest</v>
      </c>
      <c r="J1737" s="1">
        <f>_xlfn.XLOOKUP(Comuni[[#This Row],[Regione]],Table_0[Regione],Table_0[Totale contagiati],,0)</f>
        <v>4308126</v>
      </c>
      <c r="K1737" s="1">
        <f>_xlfn.XLOOKUP(Comuni[[#This Row],[Regione]],Table_0[Regione],Table_0[Guariti],,0)</f>
        <v>4242764</v>
      </c>
      <c r="L1737" s="1">
        <f>_xlfn.XLOOKUP(Comuni[[#This Row],[Regione]],Table_0[Regione],Table_0[Deceduti],,0)</f>
        <v>47031</v>
      </c>
    </row>
    <row r="1738" spans="1:12" x14ac:dyDescent="0.25">
      <c r="A1738" s="1" t="s">
        <v>1756</v>
      </c>
      <c r="B1738" s="1" t="s">
        <v>1271</v>
      </c>
      <c r="C1738" s="1" t="s">
        <v>1638</v>
      </c>
      <c r="D1738">
        <v>3312</v>
      </c>
      <c r="E1738">
        <f>100*Comuni[[#This Row],[Popolazione2011]]/$D$7916</f>
        <v>5.7788798517312522E-3</v>
      </c>
      <c r="F1738">
        <f>100*Comuni[[#This Row],[Popolazione2011]]/(SUMIFS($D$2:$D$7916,$B$2:$B$7916,"Lombardia"))</f>
        <v>3.4129724485944209E-2</v>
      </c>
      <c r="G1738" t="b">
        <f>IF(Comuni[[#This Row],[Popolazione2011]]&gt;300000,"MAGGIORE")</f>
        <v>0</v>
      </c>
      <c r="H1738">
        <f>100*Comuni[[#This Row],[Popolazione2011]]/(SUMIFS($D$2:$D$7916,$B$2:$B$7916,"Piemonte"))</f>
        <v>7.5895136386676554E-2</v>
      </c>
      <c r="I1738" s="1" t="str">
        <f>_xlfn.XLOOKUP(Comuni[[#This Row],[Regione]],Ripartizione_geografica[Regione],Ripartizione_geografica[Ripartizione geografica],,0)</f>
        <v>Nord-ovest</v>
      </c>
      <c r="J1738" s="1">
        <f>_xlfn.XLOOKUP(Comuni[[#This Row],[Regione]],Table_0[Regione],Table_0[Totale contagiati],,0)</f>
        <v>4308126</v>
      </c>
      <c r="K1738" s="1">
        <f>_xlfn.XLOOKUP(Comuni[[#This Row],[Regione]],Table_0[Regione],Table_0[Guariti],,0)</f>
        <v>4242764</v>
      </c>
      <c r="L1738" s="1">
        <f>_xlfn.XLOOKUP(Comuni[[#This Row],[Regione]],Table_0[Regione],Table_0[Deceduti],,0)</f>
        <v>47031</v>
      </c>
    </row>
    <row r="1739" spans="1:12" x14ac:dyDescent="0.25">
      <c r="A1739" s="1" t="s">
        <v>1757</v>
      </c>
      <c r="B1739" s="1" t="s">
        <v>1271</v>
      </c>
      <c r="C1739" s="1" t="s">
        <v>1638</v>
      </c>
      <c r="D1739">
        <v>5968</v>
      </c>
      <c r="E1739">
        <f>100*Comuni[[#This Row],[Popolazione2011]]/$D$7916</f>
        <v>1.0413150650704139E-2</v>
      </c>
      <c r="F1739">
        <f>100*Comuni[[#This Row],[Popolazione2011]]/(SUMIFS($D$2:$D$7916,$B$2:$B$7916,"Lombardia"))</f>
        <v>6.1499455233126527E-2</v>
      </c>
      <c r="G1739" t="b">
        <f>IF(Comuni[[#This Row],[Popolazione2011]]&gt;300000,"MAGGIORE")</f>
        <v>0</v>
      </c>
      <c r="H1739">
        <f>100*Comuni[[#This Row],[Popolazione2011]]/(SUMIFS($D$2:$D$7916,$B$2:$B$7916,"Piemonte"))</f>
        <v>0.13675790276439784</v>
      </c>
      <c r="I1739" s="1" t="str">
        <f>_xlfn.XLOOKUP(Comuni[[#This Row],[Regione]],Ripartizione_geografica[Regione],Ripartizione_geografica[Ripartizione geografica],,0)</f>
        <v>Nord-ovest</v>
      </c>
      <c r="J1739" s="1">
        <f>_xlfn.XLOOKUP(Comuni[[#This Row],[Regione]],Table_0[Regione],Table_0[Totale contagiati],,0)</f>
        <v>4308126</v>
      </c>
      <c r="K1739" s="1">
        <f>_xlfn.XLOOKUP(Comuni[[#This Row],[Regione]],Table_0[Regione],Table_0[Guariti],,0)</f>
        <v>4242764</v>
      </c>
      <c r="L1739" s="1">
        <f>_xlfn.XLOOKUP(Comuni[[#This Row],[Regione]],Table_0[Regione],Table_0[Deceduti],,0)</f>
        <v>47031</v>
      </c>
    </row>
    <row r="1740" spans="1:12" x14ac:dyDescent="0.25">
      <c r="A1740" s="1" t="s">
        <v>1758</v>
      </c>
      <c r="B1740" s="1" t="s">
        <v>1271</v>
      </c>
      <c r="C1740" s="1" t="s">
        <v>1638</v>
      </c>
      <c r="D1740">
        <v>7389</v>
      </c>
      <c r="E1740">
        <f>100*Comuni[[#This Row],[Popolazione2011]]/$D$7916</f>
        <v>1.2892555321389559E-2</v>
      </c>
      <c r="F1740">
        <f>100*Comuni[[#This Row],[Popolazione2011]]/(SUMIFS($D$2:$D$7916,$B$2:$B$7916,"Lombardia"))</f>
        <v>7.614267337760923E-2</v>
      </c>
      <c r="G1740" t="b">
        <f>IF(Comuni[[#This Row],[Popolazione2011]]&gt;300000,"MAGGIORE")</f>
        <v>0</v>
      </c>
      <c r="H1740">
        <f>100*Comuni[[#This Row],[Popolazione2011]]/(SUMIFS($D$2:$D$7916,$B$2:$B$7916,"Piemonte"))</f>
        <v>0.16932039938440613</v>
      </c>
      <c r="I1740" s="1" t="str">
        <f>_xlfn.XLOOKUP(Comuni[[#This Row],[Regione]],Ripartizione_geografica[Regione],Ripartizione_geografica[Ripartizione geografica],,0)</f>
        <v>Nord-ovest</v>
      </c>
      <c r="J1740" s="1">
        <f>_xlfn.XLOOKUP(Comuni[[#This Row],[Regione]],Table_0[Regione],Table_0[Totale contagiati],,0)</f>
        <v>4308126</v>
      </c>
      <c r="K1740" s="1">
        <f>_xlfn.XLOOKUP(Comuni[[#This Row],[Regione]],Table_0[Regione],Table_0[Guariti],,0)</f>
        <v>4242764</v>
      </c>
      <c r="L1740" s="1">
        <f>_xlfn.XLOOKUP(Comuni[[#This Row],[Regione]],Table_0[Regione],Table_0[Deceduti],,0)</f>
        <v>47031</v>
      </c>
    </row>
    <row r="1741" spans="1:12" x14ac:dyDescent="0.25">
      <c r="A1741" s="1" t="s">
        <v>1759</v>
      </c>
      <c r="B1741" s="1" t="s">
        <v>1271</v>
      </c>
      <c r="C1741" s="1" t="s">
        <v>1638</v>
      </c>
      <c r="D1741">
        <v>8914</v>
      </c>
      <c r="E1741">
        <f>100*Comuni[[#This Row],[Popolazione2011]]/$D$7916</f>
        <v>1.5553422402878133E-2</v>
      </c>
      <c r="F1741">
        <f>100*Comuni[[#This Row],[Popolazione2011]]/(SUMIFS($D$2:$D$7916,$B$2:$B$7916,"Lombardia"))</f>
        <v>9.1857597846529804E-2</v>
      </c>
      <c r="G1741" t="b">
        <f>IF(Comuni[[#This Row],[Popolazione2011]]&gt;300000,"MAGGIORE")</f>
        <v>0</v>
      </c>
      <c r="H1741">
        <f>100*Comuni[[#This Row],[Popolazione2011]]/(SUMIFS($D$2:$D$7916,$B$2:$B$7916,"Piemonte"))</f>
        <v>0.20426607661559021</v>
      </c>
      <c r="I1741" s="1" t="str">
        <f>_xlfn.XLOOKUP(Comuni[[#This Row],[Regione]],Ripartizione_geografica[Regione],Ripartizione_geografica[Ripartizione geografica],,0)</f>
        <v>Nord-ovest</v>
      </c>
      <c r="J1741" s="1">
        <f>_xlfn.XLOOKUP(Comuni[[#This Row],[Regione]],Table_0[Regione],Table_0[Totale contagiati],,0)</f>
        <v>4308126</v>
      </c>
      <c r="K1741" s="1">
        <f>_xlfn.XLOOKUP(Comuni[[#This Row],[Regione]],Table_0[Regione],Table_0[Guariti],,0)</f>
        <v>4242764</v>
      </c>
      <c r="L1741" s="1">
        <f>_xlfn.XLOOKUP(Comuni[[#This Row],[Regione]],Table_0[Regione],Table_0[Deceduti],,0)</f>
        <v>47031</v>
      </c>
    </row>
    <row r="1742" spans="1:12" x14ac:dyDescent="0.25">
      <c r="A1742" s="1" t="s">
        <v>1760</v>
      </c>
      <c r="B1742" s="1" t="s">
        <v>1271</v>
      </c>
      <c r="C1742" s="1" t="s">
        <v>1638</v>
      </c>
      <c r="D1742">
        <v>8126</v>
      </c>
      <c r="E1742">
        <f>100*Comuni[[#This Row],[Popolazione2011]]/$D$7916</f>
        <v>1.4178495674869611E-2</v>
      </c>
      <c r="F1742">
        <f>100*Comuni[[#This Row],[Popolazione2011]]/(SUMIFS($D$2:$D$7916,$B$2:$B$7916,"Lombardia"))</f>
        <v>8.3737361465212157E-2</v>
      </c>
      <c r="G1742" t="b">
        <f>IF(Comuni[[#This Row],[Popolazione2011]]&gt;300000,"MAGGIORE")</f>
        <v>0</v>
      </c>
      <c r="H1742">
        <f>100*Comuni[[#This Row],[Popolazione2011]]/(SUMIFS($D$2:$D$7916,$B$2:$B$7916,"Piemonte"))</f>
        <v>0.1862089004462964</v>
      </c>
      <c r="I1742" s="1" t="str">
        <f>_xlfn.XLOOKUP(Comuni[[#This Row],[Regione]],Ripartizione_geografica[Regione],Ripartizione_geografica[Ripartizione geografica],,0)</f>
        <v>Nord-ovest</v>
      </c>
      <c r="J1742" s="1">
        <f>_xlfn.XLOOKUP(Comuni[[#This Row],[Regione]],Table_0[Regione],Table_0[Totale contagiati],,0)</f>
        <v>4308126</v>
      </c>
      <c r="K1742" s="1">
        <f>_xlfn.XLOOKUP(Comuni[[#This Row],[Regione]],Table_0[Regione],Table_0[Guariti],,0)</f>
        <v>4242764</v>
      </c>
      <c r="L1742" s="1">
        <f>_xlfn.XLOOKUP(Comuni[[#This Row],[Regione]],Table_0[Regione],Table_0[Deceduti],,0)</f>
        <v>47031</v>
      </c>
    </row>
    <row r="1743" spans="1:12" x14ac:dyDescent="0.25">
      <c r="A1743" s="1" t="s">
        <v>1761</v>
      </c>
      <c r="B1743" s="1" t="s">
        <v>1271</v>
      </c>
      <c r="C1743" s="1" t="s">
        <v>1638</v>
      </c>
      <c r="D1743">
        <v>3181</v>
      </c>
      <c r="E1743">
        <f>100*Comuni[[#This Row],[Popolazione2011]]/$D$7916</f>
        <v>5.5503070073542006E-3</v>
      </c>
      <c r="F1743">
        <f>100*Comuni[[#This Row],[Popolazione2011]]/(SUMIFS($D$2:$D$7916,$B$2:$B$7916,"Lombardia"))</f>
        <v>3.2779786711892675E-2</v>
      </c>
      <c r="G1743" t="b">
        <f>IF(Comuni[[#This Row],[Popolazione2011]]&gt;300000,"MAGGIORE")</f>
        <v>0</v>
      </c>
      <c r="H1743">
        <f>100*Comuni[[#This Row],[Popolazione2011]]/(SUMIFS($D$2:$D$7916,$B$2:$B$7916,"Piemonte"))</f>
        <v>7.2893245424522385E-2</v>
      </c>
      <c r="I1743" s="1" t="str">
        <f>_xlfn.XLOOKUP(Comuni[[#This Row],[Regione]],Ripartizione_geografica[Regione],Ripartizione_geografica[Ripartizione geografica],,0)</f>
        <v>Nord-ovest</v>
      </c>
      <c r="J1743" s="1">
        <f>_xlfn.XLOOKUP(Comuni[[#This Row],[Regione]],Table_0[Regione],Table_0[Totale contagiati],,0)</f>
        <v>4308126</v>
      </c>
      <c r="K1743" s="1">
        <f>_xlfn.XLOOKUP(Comuni[[#This Row],[Regione]],Table_0[Regione],Table_0[Guariti],,0)</f>
        <v>4242764</v>
      </c>
      <c r="L1743" s="1">
        <f>_xlfn.XLOOKUP(Comuni[[#This Row],[Regione]],Table_0[Regione],Table_0[Deceduti],,0)</f>
        <v>47031</v>
      </c>
    </row>
    <row r="1744" spans="1:12" x14ac:dyDescent="0.25">
      <c r="A1744" s="1" t="s">
        <v>1762</v>
      </c>
      <c r="B1744" s="1" t="s">
        <v>1271</v>
      </c>
      <c r="C1744" s="1" t="s">
        <v>1638</v>
      </c>
      <c r="D1744">
        <v>9053</v>
      </c>
      <c r="E1744">
        <f>100*Comuni[[#This Row],[Popolazione2011]]/$D$7916</f>
        <v>1.5795953894240041E-2</v>
      </c>
      <c r="F1744">
        <f>100*Comuni[[#This Row],[Popolazione2011]]/(SUMIFS($D$2:$D$7916,$B$2:$B$7916,"Lombardia"))</f>
        <v>9.3289974568615014E-2</v>
      </c>
      <c r="G1744" t="b">
        <f>IF(Comuni[[#This Row],[Popolazione2011]]&gt;300000,"MAGGIORE")</f>
        <v>0</v>
      </c>
      <c r="H1744">
        <f>100*Comuni[[#This Row],[Popolazione2011]]/(SUMIFS($D$2:$D$7916,$B$2:$B$7916,"Piemonte"))</f>
        <v>0.20745128916321945</v>
      </c>
      <c r="I1744" s="1" t="str">
        <f>_xlfn.XLOOKUP(Comuni[[#This Row],[Regione]],Ripartizione_geografica[Regione],Ripartizione_geografica[Ripartizione geografica],,0)</f>
        <v>Nord-ovest</v>
      </c>
      <c r="J1744" s="1">
        <f>_xlfn.XLOOKUP(Comuni[[#This Row],[Regione]],Table_0[Regione],Table_0[Totale contagiati],,0)</f>
        <v>4308126</v>
      </c>
      <c r="K1744" s="1">
        <f>_xlfn.XLOOKUP(Comuni[[#This Row],[Regione]],Table_0[Regione],Table_0[Guariti],,0)</f>
        <v>4242764</v>
      </c>
      <c r="L1744" s="1">
        <f>_xlfn.XLOOKUP(Comuni[[#This Row],[Regione]],Table_0[Regione],Table_0[Deceduti],,0)</f>
        <v>47031</v>
      </c>
    </row>
    <row r="1745" spans="1:12" x14ac:dyDescent="0.25">
      <c r="A1745" s="1" t="s">
        <v>1763</v>
      </c>
      <c r="B1745" s="1" t="s">
        <v>1271</v>
      </c>
      <c r="C1745" s="1" t="s">
        <v>1638</v>
      </c>
      <c r="D1745">
        <v>16426</v>
      </c>
      <c r="E1745">
        <f>100*Comuni[[#This Row],[Popolazione2011]]/$D$7916</f>
        <v>2.8660591921659886E-2</v>
      </c>
      <c r="F1745">
        <f>100*Comuni[[#This Row],[Popolazione2011]]/(SUMIFS($D$2:$D$7916,$B$2:$B$7916,"Lombardia"))</f>
        <v>0.16926777005015689</v>
      </c>
      <c r="G1745" t="b">
        <f>IF(Comuni[[#This Row],[Popolazione2011]]&gt;300000,"MAGGIORE")</f>
        <v>0</v>
      </c>
      <c r="H1745">
        <f>100*Comuni[[#This Row],[Popolazione2011]]/(SUMIFS($D$2:$D$7916,$B$2:$B$7916,"Piemonte"))</f>
        <v>0.37640504537667546</v>
      </c>
      <c r="I1745" s="1" t="str">
        <f>_xlfn.XLOOKUP(Comuni[[#This Row],[Regione]],Ripartizione_geografica[Regione],Ripartizione_geografica[Ripartizione geografica],,0)</f>
        <v>Nord-ovest</v>
      </c>
      <c r="J1745" s="1">
        <f>_xlfn.XLOOKUP(Comuni[[#This Row],[Regione]],Table_0[Regione],Table_0[Totale contagiati],,0)</f>
        <v>4308126</v>
      </c>
      <c r="K1745" s="1">
        <f>_xlfn.XLOOKUP(Comuni[[#This Row],[Regione]],Table_0[Regione],Table_0[Guariti],,0)</f>
        <v>4242764</v>
      </c>
      <c r="L1745" s="1">
        <f>_xlfn.XLOOKUP(Comuni[[#This Row],[Regione]],Table_0[Regione],Table_0[Deceduti],,0)</f>
        <v>47031</v>
      </c>
    </row>
    <row r="1746" spans="1:12" x14ac:dyDescent="0.25">
      <c r="A1746" s="1" t="s">
        <v>1764</v>
      </c>
      <c r="B1746" s="1" t="s">
        <v>1271</v>
      </c>
      <c r="C1746" s="1" t="s">
        <v>1638</v>
      </c>
      <c r="D1746">
        <v>8949</v>
      </c>
      <c r="E1746">
        <f>100*Comuni[[#This Row],[Popolazione2011]]/$D$7916</f>
        <v>1.5614491483436887E-2</v>
      </c>
      <c r="F1746">
        <f>100*Comuni[[#This Row],[Popolazione2011]]/(SUMIFS($D$2:$D$7916,$B$2:$B$7916,"Lombardia"))</f>
        <v>9.2218268244177157E-2</v>
      </c>
      <c r="G1746" t="b">
        <f>IF(Comuni[[#This Row],[Popolazione2011]]&gt;300000,"MAGGIORE")</f>
        <v>0</v>
      </c>
      <c r="H1746">
        <f>100*Comuni[[#This Row],[Popolazione2011]]/(SUMIFS($D$2:$D$7916,$B$2:$B$7916,"Piemonte"))</f>
        <v>0.20506810855204363</v>
      </c>
      <c r="I1746" s="1" t="str">
        <f>_xlfn.XLOOKUP(Comuni[[#This Row],[Regione]],Ripartizione_geografica[Regione],Ripartizione_geografica[Ripartizione geografica],,0)</f>
        <v>Nord-ovest</v>
      </c>
      <c r="J1746" s="1">
        <f>_xlfn.XLOOKUP(Comuni[[#This Row],[Regione]],Table_0[Regione],Table_0[Totale contagiati],,0)</f>
        <v>4308126</v>
      </c>
      <c r="K1746" s="1">
        <f>_xlfn.XLOOKUP(Comuni[[#This Row],[Regione]],Table_0[Regione],Table_0[Guariti],,0)</f>
        <v>4242764</v>
      </c>
      <c r="L1746" s="1">
        <f>_xlfn.XLOOKUP(Comuni[[#This Row],[Regione]],Table_0[Regione],Table_0[Deceduti],,0)</f>
        <v>47031</v>
      </c>
    </row>
    <row r="1747" spans="1:12" x14ac:dyDescent="0.25">
      <c r="A1747" s="1" t="s">
        <v>1765</v>
      </c>
      <c r="B1747" s="1" t="s">
        <v>1271</v>
      </c>
      <c r="C1747" s="1" t="s">
        <v>1638</v>
      </c>
      <c r="D1747">
        <v>4045</v>
      </c>
      <c r="E1747">
        <f>100*Comuni[[#This Row],[Popolazione2011]]/$D$7916</f>
        <v>7.0578408817188751E-3</v>
      </c>
      <c r="F1747">
        <f>100*Comuni[[#This Row],[Popolazione2011]]/(SUMIFS($D$2:$D$7916,$B$2:$B$7916,"Lombardia"))</f>
        <v>4.1683193099530294E-2</v>
      </c>
      <c r="G1747" t="b">
        <f>IF(Comuni[[#This Row],[Popolazione2011]]&gt;300000,"MAGGIORE")</f>
        <v>0</v>
      </c>
      <c r="H1747">
        <f>100*Comuni[[#This Row],[Popolazione2011]]/(SUMIFS($D$2:$D$7916,$B$2:$B$7916,"Piemonte"))</f>
        <v>9.2691976655829303E-2</v>
      </c>
      <c r="I1747" s="1" t="str">
        <f>_xlfn.XLOOKUP(Comuni[[#This Row],[Regione]],Ripartizione_geografica[Regione],Ripartizione_geografica[Ripartizione geografica],,0)</f>
        <v>Nord-ovest</v>
      </c>
      <c r="J1747" s="1">
        <f>_xlfn.XLOOKUP(Comuni[[#This Row],[Regione]],Table_0[Regione],Table_0[Totale contagiati],,0)</f>
        <v>4308126</v>
      </c>
      <c r="K1747" s="1">
        <f>_xlfn.XLOOKUP(Comuni[[#This Row],[Regione]],Table_0[Regione],Table_0[Guariti],,0)</f>
        <v>4242764</v>
      </c>
      <c r="L1747" s="1">
        <f>_xlfn.XLOOKUP(Comuni[[#This Row],[Regione]],Table_0[Regione],Table_0[Deceduti],,0)</f>
        <v>47031</v>
      </c>
    </row>
    <row r="1748" spans="1:12" x14ac:dyDescent="0.25">
      <c r="A1748" s="1" t="s">
        <v>1766</v>
      </c>
      <c r="B1748" s="1" t="s">
        <v>1271</v>
      </c>
      <c r="C1748" s="1" t="s">
        <v>1638</v>
      </c>
      <c r="D1748">
        <v>6552</v>
      </c>
      <c r="E1748">
        <f>100*Comuni[[#This Row],[Popolazione2011]]/$D$7916</f>
        <v>1.1432131880598781E-2</v>
      </c>
      <c r="F1748">
        <f>100*Comuni[[#This Row],[Popolazione2011]]/(SUMIFS($D$2:$D$7916,$B$2:$B$7916,"Lombardia"))</f>
        <v>6.751749843958528E-2</v>
      </c>
      <c r="G1748" t="b">
        <f>IF(Comuni[[#This Row],[Popolazione2011]]&gt;300000,"MAGGIORE")</f>
        <v>0</v>
      </c>
      <c r="H1748">
        <f>100*Comuni[[#This Row],[Popolazione2011]]/(SUMIFS($D$2:$D$7916,$B$2:$B$7916,"Piemonte"))</f>
        <v>0.15014037850407752</v>
      </c>
      <c r="I1748" s="1" t="str">
        <f>_xlfn.XLOOKUP(Comuni[[#This Row],[Regione]],Ripartizione_geografica[Regione],Ripartizione_geografica[Ripartizione geografica],,0)</f>
        <v>Nord-ovest</v>
      </c>
      <c r="J1748" s="1">
        <f>_xlfn.XLOOKUP(Comuni[[#This Row],[Regione]],Table_0[Regione],Table_0[Totale contagiati],,0)</f>
        <v>4308126</v>
      </c>
      <c r="K1748" s="1">
        <f>_xlfn.XLOOKUP(Comuni[[#This Row],[Regione]],Table_0[Regione],Table_0[Guariti],,0)</f>
        <v>4242764</v>
      </c>
      <c r="L1748" s="1">
        <f>_xlfn.XLOOKUP(Comuni[[#This Row],[Regione]],Table_0[Regione],Table_0[Deceduti],,0)</f>
        <v>47031</v>
      </c>
    </row>
    <row r="1749" spans="1:12" x14ac:dyDescent="0.25">
      <c r="A1749" s="1" t="s">
        <v>1767</v>
      </c>
      <c r="B1749" s="1" t="s">
        <v>1271</v>
      </c>
      <c r="C1749" s="1" t="s">
        <v>1638</v>
      </c>
      <c r="D1749">
        <v>6150</v>
      </c>
      <c r="E1749">
        <f>100*Comuni[[#This Row],[Popolazione2011]]/$D$7916</f>
        <v>1.0730709869609662E-2</v>
      </c>
      <c r="F1749">
        <f>100*Comuni[[#This Row],[Popolazione2011]]/(SUMIFS($D$2:$D$7916,$B$2:$B$7916,"Lombardia"))</f>
        <v>6.3374941300892787E-2</v>
      </c>
      <c r="G1749" t="b">
        <f>IF(Comuni[[#This Row],[Popolazione2011]]&gt;300000,"MAGGIORE")</f>
        <v>0</v>
      </c>
      <c r="H1749">
        <f>100*Comuni[[#This Row],[Popolazione2011]]/(SUMIFS($D$2:$D$7916,$B$2:$B$7916,"Piemonte"))</f>
        <v>0.14092846883395554</v>
      </c>
      <c r="I1749" s="1" t="str">
        <f>_xlfn.XLOOKUP(Comuni[[#This Row],[Regione]],Ripartizione_geografica[Regione],Ripartizione_geografica[Ripartizione geografica],,0)</f>
        <v>Nord-ovest</v>
      </c>
      <c r="J1749" s="1">
        <f>_xlfn.XLOOKUP(Comuni[[#This Row],[Regione]],Table_0[Regione],Table_0[Totale contagiati],,0)</f>
        <v>4308126</v>
      </c>
      <c r="K1749" s="1">
        <f>_xlfn.XLOOKUP(Comuni[[#This Row],[Regione]],Table_0[Regione],Table_0[Guariti],,0)</f>
        <v>4242764</v>
      </c>
      <c r="L1749" s="1">
        <f>_xlfn.XLOOKUP(Comuni[[#This Row],[Regione]],Table_0[Regione],Table_0[Deceduti],,0)</f>
        <v>47031</v>
      </c>
    </row>
    <row r="1750" spans="1:12" x14ac:dyDescent="0.25">
      <c r="A1750" s="1" t="s">
        <v>1768</v>
      </c>
      <c r="B1750" s="1" t="s">
        <v>1271</v>
      </c>
      <c r="C1750" s="1" t="s">
        <v>1638</v>
      </c>
      <c r="D1750">
        <v>5344</v>
      </c>
      <c r="E1750">
        <f>100*Comuni[[#This Row],[Popolazione2011]]/$D$7916</f>
        <v>9.3243761858852088E-3</v>
      </c>
      <c r="F1750">
        <f>100*Comuni[[#This Row],[Popolazione2011]]/(SUMIFS($D$2:$D$7916,$B$2:$B$7916,"Lombardia"))</f>
        <v>5.5069217286499356E-2</v>
      </c>
      <c r="G1750" t="b">
        <f>IF(Comuni[[#This Row],[Popolazione2011]]&gt;300000,"MAGGIORE")</f>
        <v>0</v>
      </c>
      <c r="H1750">
        <f>100*Comuni[[#This Row],[Popolazione2011]]/(SUMIFS($D$2:$D$7916,$B$2:$B$7916,"Piemonte"))</f>
        <v>0.12245881909734284</v>
      </c>
      <c r="I1750" s="1" t="str">
        <f>_xlfn.XLOOKUP(Comuni[[#This Row],[Regione]],Ripartizione_geografica[Regione],Ripartizione_geografica[Ripartizione geografica],,0)</f>
        <v>Nord-ovest</v>
      </c>
      <c r="J1750" s="1">
        <f>_xlfn.XLOOKUP(Comuni[[#This Row],[Regione]],Table_0[Regione],Table_0[Totale contagiati],,0)</f>
        <v>4308126</v>
      </c>
      <c r="K1750" s="1">
        <f>_xlfn.XLOOKUP(Comuni[[#This Row],[Regione]],Table_0[Regione],Table_0[Guariti],,0)</f>
        <v>4242764</v>
      </c>
      <c r="L1750" s="1">
        <f>_xlfn.XLOOKUP(Comuni[[#This Row],[Regione]],Table_0[Regione],Table_0[Deceduti],,0)</f>
        <v>47031</v>
      </c>
    </row>
    <row r="1751" spans="1:12" x14ac:dyDescent="0.25">
      <c r="A1751" s="1" t="s">
        <v>1769</v>
      </c>
      <c r="B1751" s="1" t="s">
        <v>1271</v>
      </c>
      <c r="C1751" s="1" t="s">
        <v>1638</v>
      </c>
      <c r="D1751">
        <v>10779</v>
      </c>
      <c r="E1751">
        <f>100*Comuni[[#This Row],[Popolazione2011]]/$D$7916</f>
        <v>1.8807531981223178E-2</v>
      </c>
      <c r="F1751">
        <f>100*Comuni[[#This Row],[Popolazione2011]]/(SUMIFS($D$2:$D$7916,$B$2:$B$7916,"Lombardia"))</f>
        <v>0.11107617760688183</v>
      </c>
      <c r="G1751" t="b">
        <f>IF(Comuni[[#This Row],[Popolazione2011]]&gt;300000,"MAGGIORE")</f>
        <v>0</v>
      </c>
      <c r="H1751">
        <f>100*Comuni[[#This Row],[Popolazione2011]]/(SUMIFS($D$2:$D$7916,$B$2:$B$7916,"Piemonte"))</f>
        <v>0.24700292122946454</v>
      </c>
      <c r="I1751" s="1" t="str">
        <f>_xlfn.XLOOKUP(Comuni[[#This Row],[Regione]],Ripartizione_geografica[Regione],Ripartizione_geografica[Ripartizione geografica],,0)</f>
        <v>Nord-ovest</v>
      </c>
      <c r="J1751" s="1">
        <f>_xlfn.XLOOKUP(Comuni[[#This Row],[Regione]],Table_0[Regione],Table_0[Totale contagiati],,0)</f>
        <v>4308126</v>
      </c>
      <c r="K1751" s="1">
        <f>_xlfn.XLOOKUP(Comuni[[#This Row],[Regione]],Table_0[Regione],Table_0[Guariti],,0)</f>
        <v>4242764</v>
      </c>
      <c r="L1751" s="1">
        <f>_xlfn.XLOOKUP(Comuni[[#This Row],[Regione]],Table_0[Regione],Table_0[Deceduti],,0)</f>
        <v>47031</v>
      </c>
    </row>
    <row r="1752" spans="1:12" x14ac:dyDescent="0.25">
      <c r="A1752" s="1" t="s">
        <v>1770</v>
      </c>
      <c r="B1752" s="1" t="s">
        <v>1271</v>
      </c>
      <c r="C1752" s="1" t="s">
        <v>1638</v>
      </c>
      <c r="D1752">
        <v>5306</v>
      </c>
      <c r="E1752">
        <f>100*Comuni[[#This Row],[Popolazione2011]]/$D$7916</f>
        <v>9.2580726127071324E-3</v>
      </c>
      <c r="F1752">
        <f>100*Comuni[[#This Row],[Popolazione2011]]/(SUMIFS($D$2:$D$7916,$B$2:$B$7916,"Lombardia"))</f>
        <v>5.467763228333937E-2</v>
      </c>
      <c r="G1752" t="b">
        <f>IF(Comuni[[#This Row],[Popolazione2011]]&gt;300000,"MAGGIORE")</f>
        <v>0</v>
      </c>
      <c r="H1752">
        <f>100*Comuni[[#This Row],[Popolazione2011]]/(SUMIFS($D$2:$D$7916,$B$2:$B$7916,"Piemonte"))</f>
        <v>0.12158804156633629</v>
      </c>
      <c r="I1752" s="1" t="str">
        <f>_xlfn.XLOOKUP(Comuni[[#This Row],[Regione]],Ripartizione_geografica[Regione],Ripartizione_geografica[Ripartizione geografica],,0)</f>
        <v>Nord-ovest</v>
      </c>
      <c r="J1752" s="1">
        <f>_xlfn.XLOOKUP(Comuni[[#This Row],[Regione]],Table_0[Regione],Table_0[Totale contagiati],,0)</f>
        <v>4308126</v>
      </c>
      <c r="K1752" s="1">
        <f>_xlfn.XLOOKUP(Comuni[[#This Row],[Regione]],Table_0[Regione],Table_0[Guariti],,0)</f>
        <v>4242764</v>
      </c>
      <c r="L1752" s="1">
        <f>_xlfn.XLOOKUP(Comuni[[#This Row],[Regione]],Table_0[Regione],Table_0[Deceduti],,0)</f>
        <v>47031</v>
      </c>
    </row>
    <row r="1753" spans="1:12" x14ac:dyDescent="0.25">
      <c r="A1753" s="1" t="s">
        <v>1771</v>
      </c>
      <c r="B1753" s="1" t="s">
        <v>1271</v>
      </c>
      <c r="C1753" s="1" t="s">
        <v>1772</v>
      </c>
      <c r="D1753">
        <v>2161</v>
      </c>
      <c r="E1753">
        <f>100*Comuni[[#This Row],[Popolazione2011]]/$D$7916</f>
        <v>3.7705795167847934E-3</v>
      </c>
      <c r="F1753">
        <f>100*Comuni[[#This Row],[Popolazione2011]]/(SUMIFS($D$2:$D$7916,$B$2:$B$7916,"Lombardia"))</f>
        <v>2.226882083759826E-2</v>
      </c>
      <c r="G1753" t="b">
        <f>IF(Comuni[[#This Row],[Popolazione2011]]&gt;300000,"MAGGIORE")</f>
        <v>0</v>
      </c>
      <c r="H1753">
        <f>100*Comuni[[#This Row],[Popolazione2011]]/(SUMIFS($D$2:$D$7916,$B$2:$B$7916,"Piemonte"))</f>
        <v>4.95197432764517E-2</v>
      </c>
      <c r="I1753" s="1" t="str">
        <f>_xlfn.XLOOKUP(Comuni[[#This Row],[Regione]],Ripartizione_geografica[Regione],Ripartizione_geografica[Ripartizione geografica],,0)</f>
        <v>Nord-ovest</v>
      </c>
      <c r="J1753" s="1">
        <f>_xlfn.XLOOKUP(Comuni[[#This Row],[Regione]],Table_0[Regione],Table_0[Totale contagiati],,0)</f>
        <v>4308126</v>
      </c>
      <c r="K1753" s="1">
        <f>_xlfn.XLOOKUP(Comuni[[#This Row],[Regione]],Table_0[Regione],Table_0[Guariti],,0)</f>
        <v>4242764</v>
      </c>
      <c r="L1753" s="1">
        <f>_xlfn.XLOOKUP(Comuni[[#This Row],[Regione]],Table_0[Regione],Table_0[Deceduti],,0)</f>
        <v>47031</v>
      </c>
    </row>
    <row r="1754" spans="1:12" x14ac:dyDescent="0.25">
      <c r="A1754" s="1" t="s">
        <v>1773</v>
      </c>
      <c r="B1754" s="1" t="s">
        <v>1271</v>
      </c>
      <c r="C1754" s="1" t="s">
        <v>1772</v>
      </c>
      <c r="D1754">
        <v>836</v>
      </c>
      <c r="E1754">
        <f>100*Comuni[[#This Row],[Popolazione2011]]/$D$7916</f>
        <v>1.458678609917671E-3</v>
      </c>
      <c r="F1754">
        <f>100*Comuni[[#This Row],[Popolazione2011]]/(SUMIFS($D$2:$D$7916,$B$2:$B$7916,"Lombardia"))</f>
        <v>8.6148700695197339E-3</v>
      </c>
      <c r="G1754" t="b">
        <f>IF(Comuni[[#This Row],[Popolazione2011]]&gt;300000,"MAGGIORE")</f>
        <v>0</v>
      </c>
      <c r="H1754">
        <f>100*Comuni[[#This Row],[Popolazione2011]]/(SUMIFS($D$2:$D$7916,$B$2:$B$7916,"Piemonte"))</f>
        <v>1.9157105682144203E-2</v>
      </c>
      <c r="I1754" s="1" t="str">
        <f>_xlfn.XLOOKUP(Comuni[[#This Row],[Regione]],Ripartizione_geografica[Regione],Ripartizione_geografica[Ripartizione geografica],,0)</f>
        <v>Nord-ovest</v>
      </c>
      <c r="J1754" s="1">
        <f>_xlfn.XLOOKUP(Comuni[[#This Row],[Regione]],Table_0[Regione],Table_0[Totale contagiati],,0)</f>
        <v>4308126</v>
      </c>
      <c r="K1754" s="1">
        <f>_xlfn.XLOOKUP(Comuni[[#This Row],[Regione]],Table_0[Regione],Table_0[Guariti],,0)</f>
        <v>4242764</v>
      </c>
      <c r="L1754" s="1">
        <f>_xlfn.XLOOKUP(Comuni[[#This Row],[Regione]],Table_0[Regione],Table_0[Deceduti],,0)</f>
        <v>47031</v>
      </c>
    </row>
    <row r="1755" spans="1:12" x14ac:dyDescent="0.25">
      <c r="A1755" s="1" t="s">
        <v>1774</v>
      </c>
      <c r="B1755" s="1" t="s">
        <v>1271</v>
      </c>
      <c r="C1755" s="1" t="s">
        <v>1772</v>
      </c>
      <c r="D1755">
        <v>8029</v>
      </c>
      <c r="E1755">
        <f>100*Comuni[[#This Row],[Popolazione2011]]/$D$7916</f>
        <v>1.4009247080178207E-2</v>
      </c>
      <c r="F1755">
        <f>100*Comuni[[#This Row],[Popolazione2011]]/(SUMIFS($D$2:$D$7916,$B$2:$B$7916,"Lombardia"))</f>
        <v>8.2737789220303767E-2</v>
      </c>
      <c r="G1755" t="b">
        <f>IF(Comuni[[#This Row],[Popolazione2011]]&gt;300000,"MAGGIORE")</f>
        <v>0</v>
      </c>
      <c r="H1755">
        <f>100*Comuni[[#This Row],[Popolazione2011]]/(SUMIFS($D$2:$D$7916,$B$2:$B$7916,"Piemonte"))</f>
        <v>0.18398612622241126</v>
      </c>
      <c r="I1755" s="1" t="str">
        <f>_xlfn.XLOOKUP(Comuni[[#This Row],[Regione]],Ripartizione_geografica[Regione],Ripartizione_geografica[Ripartizione geografica],,0)</f>
        <v>Nord-ovest</v>
      </c>
      <c r="J1755" s="1">
        <f>_xlfn.XLOOKUP(Comuni[[#This Row],[Regione]],Table_0[Regione],Table_0[Totale contagiati],,0)</f>
        <v>4308126</v>
      </c>
      <c r="K1755" s="1">
        <f>_xlfn.XLOOKUP(Comuni[[#This Row],[Regione]],Table_0[Regione],Table_0[Guariti],,0)</f>
        <v>4242764</v>
      </c>
      <c r="L1755" s="1">
        <f>_xlfn.XLOOKUP(Comuni[[#This Row],[Regione]],Table_0[Regione],Table_0[Deceduti],,0)</f>
        <v>47031</v>
      </c>
    </row>
    <row r="1756" spans="1:12" x14ac:dyDescent="0.25">
      <c r="A1756" s="1" t="s">
        <v>1775</v>
      </c>
      <c r="B1756" s="1" t="s">
        <v>1271</v>
      </c>
      <c r="C1756" s="1" t="s">
        <v>1772</v>
      </c>
      <c r="D1756">
        <v>18087</v>
      </c>
      <c r="E1756">
        <f>100*Comuni[[#This Row],[Popolazione2011]]/$D$7916</f>
        <v>3.155875600189105E-2</v>
      </c>
      <c r="F1756">
        <f>100*Comuni[[#This Row],[Popolazione2011]]/(SUMIFS($D$2:$D$7916,$B$2:$B$7916,"Lombardia"))</f>
        <v>0.18638415663565006</v>
      </c>
      <c r="G1756" t="b">
        <f>IF(Comuni[[#This Row],[Popolazione2011]]&gt;300000,"MAGGIORE")</f>
        <v>0</v>
      </c>
      <c r="H1756">
        <f>100*Comuni[[#This Row],[Popolazione2011]]/(SUMIFS($D$2:$D$7916,$B$2:$B$7916,"Piemonte"))</f>
        <v>0.41446718956093564</v>
      </c>
      <c r="I1756" s="1" t="str">
        <f>_xlfn.XLOOKUP(Comuni[[#This Row],[Regione]],Ripartizione_geografica[Regione],Ripartizione_geografica[Ripartizione geografica],,0)</f>
        <v>Nord-ovest</v>
      </c>
      <c r="J1756" s="1">
        <f>_xlfn.XLOOKUP(Comuni[[#This Row],[Regione]],Table_0[Regione],Table_0[Totale contagiati],,0)</f>
        <v>4308126</v>
      </c>
      <c r="K1756" s="1">
        <f>_xlfn.XLOOKUP(Comuni[[#This Row],[Regione]],Table_0[Regione],Table_0[Guariti],,0)</f>
        <v>4242764</v>
      </c>
      <c r="L1756" s="1">
        <f>_xlfn.XLOOKUP(Comuni[[#This Row],[Regione]],Table_0[Regione],Table_0[Deceduti],,0)</f>
        <v>47031</v>
      </c>
    </row>
    <row r="1757" spans="1:12" x14ac:dyDescent="0.25">
      <c r="A1757" s="1" t="s">
        <v>1776</v>
      </c>
      <c r="B1757" s="1" t="s">
        <v>1271</v>
      </c>
      <c r="C1757" s="1" t="s">
        <v>1772</v>
      </c>
      <c r="D1757">
        <v>5665</v>
      </c>
      <c r="E1757">
        <f>100*Comuni[[#This Row],[Popolazione2011]]/$D$7916</f>
        <v>9.8844668961526397E-3</v>
      </c>
      <c r="F1757">
        <f>100*Comuni[[#This Row],[Popolazione2011]]/(SUMIFS($D$2:$D$7916,$B$2:$B$7916,"Lombardia"))</f>
        <v>5.8377080076350833E-2</v>
      </c>
      <c r="G1757" t="b">
        <f>IF(Comuni[[#This Row],[Popolazione2011]]&gt;300000,"MAGGIORE")</f>
        <v>0</v>
      </c>
      <c r="H1757">
        <f>100*Comuni[[#This Row],[Popolazione2011]]/(SUMIFS($D$2:$D$7916,$B$2:$B$7916,"Piemonte"))</f>
        <v>0.1298145977145298</v>
      </c>
      <c r="I1757" s="1" t="str">
        <f>_xlfn.XLOOKUP(Comuni[[#This Row],[Regione]],Ripartizione_geografica[Regione],Ripartizione_geografica[Ripartizione geografica],,0)</f>
        <v>Nord-ovest</v>
      </c>
      <c r="J1757" s="1">
        <f>_xlfn.XLOOKUP(Comuni[[#This Row],[Regione]],Table_0[Regione],Table_0[Totale contagiati],,0)</f>
        <v>4308126</v>
      </c>
      <c r="K1757" s="1">
        <f>_xlfn.XLOOKUP(Comuni[[#This Row],[Regione]],Table_0[Regione],Table_0[Guariti],,0)</f>
        <v>4242764</v>
      </c>
      <c r="L1757" s="1">
        <f>_xlfn.XLOOKUP(Comuni[[#This Row],[Regione]],Table_0[Regione],Table_0[Deceduti],,0)</f>
        <v>47031</v>
      </c>
    </row>
    <row r="1758" spans="1:12" x14ac:dyDescent="0.25">
      <c r="A1758" s="1" t="s">
        <v>1777</v>
      </c>
      <c r="B1758" s="1" t="s">
        <v>1271</v>
      </c>
      <c r="C1758" s="1" t="s">
        <v>1772</v>
      </c>
      <c r="D1758">
        <v>6030</v>
      </c>
      <c r="E1758">
        <f>100*Comuni[[#This Row],[Popolazione2011]]/$D$7916</f>
        <v>1.0521330164836791E-2</v>
      </c>
      <c r="F1758">
        <f>100*Comuni[[#This Row],[Popolazione2011]]/(SUMIFS($D$2:$D$7916,$B$2:$B$7916,"Lombardia"))</f>
        <v>6.2138357080387556E-2</v>
      </c>
      <c r="G1758" t="b">
        <f>IF(Comuni[[#This Row],[Popolazione2011]]&gt;300000,"MAGGIORE")</f>
        <v>0</v>
      </c>
      <c r="H1758">
        <f>100*Comuni[[#This Row],[Popolazione2011]]/(SUMIFS($D$2:$D$7916,$B$2:$B$7916,"Piemonte"))</f>
        <v>0.13817864505182959</v>
      </c>
      <c r="I1758" s="1" t="str">
        <f>_xlfn.XLOOKUP(Comuni[[#This Row],[Regione]],Ripartizione_geografica[Regione],Ripartizione_geografica[Ripartizione geografica],,0)</f>
        <v>Nord-ovest</v>
      </c>
      <c r="J1758" s="1">
        <f>_xlfn.XLOOKUP(Comuni[[#This Row],[Regione]],Table_0[Regione],Table_0[Totale contagiati],,0)</f>
        <v>4308126</v>
      </c>
      <c r="K1758" s="1">
        <f>_xlfn.XLOOKUP(Comuni[[#This Row],[Regione]],Table_0[Regione],Table_0[Guariti],,0)</f>
        <v>4242764</v>
      </c>
      <c r="L1758" s="1">
        <f>_xlfn.XLOOKUP(Comuni[[#This Row],[Regione]],Table_0[Regione],Table_0[Deceduti],,0)</f>
        <v>47031</v>
      </c>
    </row>
    <row r="1759" spans="1:12" x14ac:dyDescent="0.25">
      <c r="A1759" s="1" t="s">
        <v>1778</v>
      </c>
      <c r="B1759" s="1" t="s">
        <v>1271</v>
      </c>
      <c r="C1759" s="1" t="s">
        <v>1772</v>
      </c>
      <c r="D1759">
        <v>5831</v>
      </c>
      <c r="E1759">
        <f>100*Comuni[[#This Row],[Popolazione2011]]/$D$7916</f>
        <v>1.0174108821088445E-2</v>
      </c>
      <c r="F1759">
        <f>100*Comuni[[#This Row],[Popolazione2011]]/(SUMIFS($D$2:$D$7916,$B$2:$B$7916,"Lombardia"))</f>
        <v>6.0087688248049727E-2</v>
      </c>
      <c r="G1759" t="b">
        <f>IF(Comuni[[#This Row],[Popolazione2011]]&gt;300000,"MAGGIORE")</f>
        <v>0</v>
      </c>
      <c r="H1759">
        <f>100*Comuni[[#This Row],[Popolazione2011]]/(SUMIFS($D$2:$D$7916,$B$2:$B$7916,"Piemonte"))</f>
        <v>0.13361852061313736</v>
      </c>
      <c r="I1759" s="1" t="str">
        <f>_xlfn.XLOOKUP(Comuni[[#This Row],[Regione]],Ripartizione_geografica[Regione],Ripartizione_geografica[Ripartizione geografica],,0)</f>
        <v>Nord-ovest</v>
      </c>
      <c r="J1759" s="1">
        <f>_xlfn.XLOOKUP(Comuni[[#This Row],[Regione]],Table_0[Regione],Table_0[Totale contagiati],,0)</f>
        <v>4308126</v>
      </c>
      <c r="K1759" s="1">
        <f>_xlfn.XLOOKUP(Comuni[[#This Row],[Regione]],Table_0[Regione],Table_0[Guariti],,0)</f>
        <v>4242764</v>
      </c>
      <c r="L1759" s="1">
        <f>_xlfn.XLOOKUP(Comuni[[#This Row],[Regione]],Table_0[Regione],Table_0[Deceduti],,0)</f>
        <v>47031</v>
      </c>
    </row>
    <row r="1760" spans="1:12" x14ac:dyDescent="0.25">
      <c r="A1760" s="1" t="s">
        <v>1779</v>
      </c>
      <c r="B1760" s="1" t="s">
        <v>1271</v>
      </c>
      <c r="C1760" s="1" t="s">
        <v>1772</v>
      </c>
      <c r="D1760">
        <v>13591</v>
      </c>
      <c r="E1760">
        <f>100*Comuni[[#This Row],[Popolazione2011]]/$D$7916</f>
        <v>2.3713996396400799E-2</v>
      </c>
      <c r="F1760">
        <f>100*Comuni[[#This Row],[Popolazione2011]]/(SUMIFS($D$2:$D$7916,$B$2:$B$7916,"Lombardia"))</f>
        <v>0.14005346784072095</v>
      </c>
      <c r="G1760" t="b">
        <f>IF(Comuni[[#This Row],[Popolazione2011]]&gt;300000,"MAGGIORE")</f>
        <v>0</v>
      </c>
      <c r="H1760">
        <f>100*Comuni[[#This Row],[Popolazione2011]]/(SUMIFS($D$2:$D$7916,$B$2:$B$7916,"Piemonte"))</f>
        <v>0.31144045852394958</v>
      </c>
      <c r="I1760" s="1" t="str">
        <f>_xlfn.XLOOKUP(Comuni[[#This Row],[Regione]],Ripartizione_geografica[Regione],Ripartizione_geografica[Ripartizione geografica],,0)</f>
        <v>Nord-ovest</v>
      </c>
      <c r="J1760" s="1">
        <f>_xlfn.XLOOKUP(Comuni[[#This Row],[Regione]],Table_0[Regione],Table_0[Totale contagiati],,0)</f>
        <v>4308126</v>
      </c>
      <c r="K1760" s="1">
        <f>_xlfn.XLOOKUP(Comuni[[#This Row],[Regione]],Table_0[Regione],Table_0[Guariti],,0)</f>
        <v>4242764</v>
      </c>
      <c r="L1760" s="1">
        <f>_xlfn.XLOOKUP(Comuni[[#This Row],[Regione]],Table_0[Regione],Table_0[Deceduti],,0)</f>
        <v>47031</v>
      </c>
    </row>
    <row r="1761" spans="1:12" x14ac:dyDescent="0.25">
      <c r="A1761" s="1" t="s">
        <v>1780</v>
      </c>
      <c r="B1761" s="1" t="s">
        <v>1271</v>
      </c>
      <c r="C1761" s="1" t="s">
        <v>1772</v>
      </c>
      <c r="D1761">
        <v>2354</v>
      </c>
      <c r="E1761">
        <f>100*Comuni[[#This Row],[Popolazione2011]]/$D$7916</f>
        <v>4.1073318752944945E-3</v>
      </c>
      <c r="F1761">
        <f>100*Comuni[[#This Row],[Popolazione2011]]/(SUMIFS($D$2:$D$7916,$B$2:$B$7916,"Lombardia"))</f>
        <v>2.425766045891083E-2</v>
      </c>
      <c r="G1761" t="b">
        <f>IF(Comuni[[#This Row],[Popolazione2011]]&gt;300000,"MAGGIORE")</f>
        <v>0</v>
      </c>
      <c r="H1761">
        <f>100*Comuni[[#This Row],[Popolazione2011]]/(SUMIFS($D$2:$D$7916,$B$2:$B$7916,"Piemonte"))</f>
        <v>5.3942376526037623E-2</v>
      </c>
      <c r="I1761" s="1" t="str">
        <f>_xlfn.XLOOKUP(Comuni[[#This Row],[Regione]],Ripartizione_geografica[Regione],Ripartizione_geografica[Ripartizione geografica],,0)</f>
        <v>Nord-ovest</v>
      </c>
      <c r="J1761" s="1">
        <f>_xlfn.XLOOKUP(Comuni[[#This Row],[Regione]],Table_0[Regione],Table_0[Totale contagiati],,0)</f>
        <v>4308126</v>
      </c>
      <c r="K1761" s="1">
        <f>_xlfn.XLOOKUP(Comuni[[#This Row],[Regione]],Table_0[Regione],Table_0[Guariti],,0)</f>
        <v>4242764</v>
      </c>
      <c r="L1761" s="1">
        <f>_xlfn.XLOOKUP(Comuni[[#This Row],[Regione]],Table_0[Regione],Table_0[Deceduti],,0)</f>
        <v>47031</v>
      </c>
    </row>
    <row r="1762" spans="1:12" x14ac:dyDescent="0.25">
      <c r="A1762" s="1" t="s">
        <v>1781</v>
      </c>
      <c r="B1762" s="1" t="s">
        <v>1271</v>
      </c>
      <c r="C1762" s="1" t="s">
        <v>1772</v>
      </c>
      <c r="D1762">
        <v>3107</v>
      </c>
      <c r="E1762">
        <f>100*Comuni[[#This Row],[Popolazione2011]]/$D$7916</f>
        <v>5.4211895227442627E-3</v>
      </c>
      <c r="F1762">
        <f>100*Comuni[[#This Row],[Popolazione2011]]/(SUMIFS($D$2:$D$7916,$B$2:$B$7916,"Lombardia"))</f>
        <v>3.201722644258112E-2</v>
      </c>
      <c r="G1762" t="b">
        <f>IF(Comuni[[#This Row],[Popolazione2011]]&gt;300000,"MAGGIORE")</f>
        <v>0</v>
      </c>
      <c r="H1762">
        <f>100*Comuni[[#This Row],[Popolazione2011]]/(SUMIFS($D$2:$D$7916,$B$2:$B$7916,"Piemonte"))</f>
        <v>7.119752075887803E-2</v>
      </c>
      <c r="I1762" s="1" t="str">
        <f>_xlfn.XLOOKUP(Comuni[[#This Row],[Regione]],Ripartizione_geografica[Regione],Ripartizione_geografica[Ripartizione geografica],,0)</f>
        <v>Nord-ovest</v>
      </c>
      <c r="J1762" s="1">
        <f>_xlfn.XLOOKUP(Comuni[[#This Row],[Regione]],Table_0[Regione],Table_0[Totale contagiati],,0)</f>
        <v>4308126</v>
      </c>
      <c r="K1762" s="1">
        <f>_xlfn.XLOOKUP(Comuni[[#This Row],[Regione]],Table_0[Regione],Table_0[Guariti],,0)</f>
        <v>4242764</v>
      </c>
      <c r="L1762" s="1">
        <f>_xlfn.XLOOKUP(Comuni[[#This Row],[Regione]],Table_0[Regione],Table_0[Deceduti],,0)</f>
        <v>47031</v>
      </c>
    </row>
    <row r="1763" spans="1:12" x14ac:dyDescent="0.25">
      <c r="A1763" s="1" t="s">
        <v>1782</v>
      </c>
      <c r="B1763" s="1" t="s">
        <v>1271</v>
      </c>
      <c r="C1763" s="1" t="s">
        <v>1772</v>
      </c>
      <c r="D1763">
        <v>4731</v>
      </c>
      <c r="E1763">
        <f>100*Comuni[[#This Row],[Popolazione2011]]/$D$7916</f>
        <v>8.2547948606704561E-3</v>
      </c>
      <c r="F1763">
        <f>100*Comuni[[#This Row],[Popolazione2011]]/(SUMIFS($D$2:$D$7916,$B$2:$B$7916,"Lombardia"))</f>
        <v>4.8752332893418494E-2</v>
      </c>
      <c r="G1763" t="b">
        <f>IF(Comuni[[#This Row],[Popolazione2011]]&gt;300000,"MAGGIORE")</f>
        <v>0</v>
      </c>
      <c r="H1763">
        <f>100*Comuni[[#This Row],[Popolazione2011]]/(SUMIFS($D$2:$D$7916,$B$2:$B$7916,"Piemonte"))</f>
        <v>0.10841180261031605</v>
      </c>
      <c r="I1763" s="1" t="str">
        <f>_xlfn.XLOOKUP(Comuni[[#This Row],[Regione]],Ripartizione_geografica[Regione],Ripartizione_geografica[Ripartizione geografica],,0)</f>
        <v>Nord-ovest</v>
      </c>
      <c r="J1763" s="1">
        <f>_xlfn.XLOOKUP(Comuni[[#This Row],[Regione]],Table_0[Regione],Table_0[Totale contagiati],,0)</f>
        <v>4308126</v>
      </c>
      <c r="K1763" s="1">
        <f>_xlfn.XLOOKUP(Comuni[[#This Row],[Regione]],Table_0[Regione],Table_0[Guariti],,0)</f>
        <v>4242764</v>
      </c>
      <c r="L1763" s="1">
        <f>_xlfn.XLOOKUP(Comuni[[#This Row],[Regione]],Table_0[Regione],Table_0[Deceduti],,0)</f>
        <v>47031</v>
      </c>
    </row>
    <row r="1764" spans="1:12" x14ac:dyDescent="0.25">
      <c r="A1764" s="1" t="s">
        <v>1783</v>
      </c>
      <c r="B1764" s="1" t="s">
        <v>1271</v>
      </c>
      <c r="C1764" s="1" t="s">
        <v>1772</v>
      </c>
      <c r="D1764">
        <v>3632</v>
      </c>
      <c r="E1764">
        <f>100*Comuni[[#This Row],[Popolazione2011]]/$D$7916</f>
        <v>6.3372257311255752E-3</v>
      </c>
      <c r="F1764">
        <f>100*Comuni[[#This Row],[Popolazione2011]]/(SUMIFS($D$2:$D$7916,$B$2:$B$7916,"Lombardia"))</f>
        <v>3.7427282407291478E-2</v>
      </c>
      <c r="G1764" t="b">
        <f>IF(Comuni[[#This Row],[Popolazione2011]]&gt;300000,"MAGGIORE")</f>
        <v>0</v>
      </c>
      <c r="H1764">
        <f>100*Comuni[[#This Row],[Popolazione2011]]/(SUMIFS($D$2:$D$7916,$B$2:$B$7916,"Piemonte"))</f>
        <v>8.3227999805679118E-2</v>
      </c>
      <c r="I1764" s="1" t="str">
        <f>_xlfn.XLOOKUP(Comuni[[#This Row],[Regione]],Ripartizione_geografica[Regione],Ripartizione_geografica[Ripartizione geografica],,0)</f>
        <v>Nord-ovest</v>
      </c>
      <c r="J1764" s="1">
        <f>_xlfn.XLOOKUP(Comuni[[#This Row],[Regione]],Table_0[Regione],Table_0[Totale contagiati],,0)</f>
        <v>4308126</v>
      </c>
      <c r="K1764" s="1">
        <f>_xlfn.XLOOKUP(Comuni[[#This Row],[Regione]],Table_0[Regione],Table_0[Guariti],,0)</f>
        <v>4242764</v>
      </c>
      <c r="L1764" s="1">
        <f>_xlfn.XLOOKUP(Comuni[[#This Row],[Regione]],Table_0[Regione],Table_0[Deceduti],,0)</f>
        <v>47031</v>
      </c>
    </row>
    <row r="1765" spans="1:12" x14ac:dyDescent="0.25">
      <c r="A1765" s="1" t="s">
        <v>1784</v>
      </c>
      <c r="B1765" s="1" t="s">
        <v>1271</v>
      </c>
      <c r="C1765" s="1" t="s">
        <v>1772</v>
      </c>
      <c r="D1765">
        <v>2760</v>
      </c>
      <c r="E1765">
        <f>100*Comuni[[#This Row],[Popolazione2011]]/$D$7916</f>
        <v>4.8157332097760429E-3</v>
      </c>
      <c r="F1765">
        <f>100*Comuni[[#This Row],[Popolazione2011]]/(SUMIFS($D$2:$D$7916,$B$2:$B$7916,"Lombardia"))</f>
        <v>2.8441437071620175E-2</v>
      </c>
      <c r="G1765" t="b">
        <f>IF(Comuni[[#This Row],[Popolazione2011]]&gt;300000,"MAGGIORE")</f>
        <v>0</v>
      </c>
      <c r="H1765">
        <f>100*Comuni[[#This Row],[Popolazione2011]]/(SUMIFS($D$2:$D$7916,$B$2:$B$7916,"Piemonte"))</f>
        <v>6.3245946988897128E-2</v>
      </c>
      <c r="I1765" s="1" t="str">
        <f>_xlfn.XLOOKUP(Comuni[[#This Row],[Regione]],Ripartizione_geografica[Regione],Ripartizione_geografica[Ripartizione geografica],,0)</f>
        <v>Nord-ovest</v>
      </c>
      <c r="J1765" s="1">
        <f>_xlfn.XLOOKUP(Comuni[[#This Row],[Regione]],Table_0[Regione],Table_0[Totale contagiati],,0)</f>
        <v>4308126</v>
      </c>
      <c r="K1765" s="1">
        <f>_xlfn.XLOOKUP(Comuni[[#This Row],[Regione]],Table_0[Regione],Table_0[Guariti],,0)</f>
        <v>4242764</v>
      </c>
      <c r="L1765" s="1">
        <f>_xlfn.XLOOKUP(Comuni[[#This Row],[Regione]],Table_0[Regione],Table_0[Deceduti],,0)</f>
        <v>47031</v>
      </c>
    </row>
    <row r="1766" spans="1:12" x14ac:dyDescent="0.25">
      <c r="A1766" s="1" t="s">
        <v>1785</v>
      </c>
      <c r="B1766" s="1" t="s">
        <v>1271</v>
      </c>
      <c r="C1766" s="1" t="s">
        <v>1772</v>
      </c>
      <c r="D1766">
        <v>182</v>
      </c>
      <c r="E1766">
        <f>100*Comuni[[#This Row],[Popolazione2011]]/$D$7916</f>
        <v>3.1755921890552167E-4</v>
      </c>
      <c r="F1766">
        <f>100*Comuni[[#This Row],[Popolazione2011]]/(SUMIFS($D$2:$D$7916,$B$2:$B$7916,"Lombardia"))</f>
        <v>1.8754860677662579E-3</v>
      </c>
      <c r="G1766" t="b">
        <f>IF(Comuni[[#This Row],[Popolazione2011]]&gt;300000,"MAGGIORE")</f>
        <v>0</v>
      </c>
      <c r="H1766">
        <f>100*Comuni[[#This Row],[Popolazione2011]]/(SUMIFS($D$2:$D$7916,$B$2:$B$7916,"Piemonte"))</f>
        <v>4.1705660695577091E-3</v>
      </c>
      <c r="I1766" s="1" t="str">
        <f>_xlfn.XLOOKUP(Comuni[[#This Row],[Regione]],Ripartizione_geografica[Regione],Ripartizione_geografica[Ripartizione geografica],,0)</f>
        <v>Nord-ovest</v>
      </c>
      <c r="J1766" s="1">
        <f>_xlfn.XLOOKUP(Comuni[[#This Row],[Regione]],Table_0[Regione],Table_0[Totale contagiati],,0)</f>
        <v>4308126</v>
      </c>
      <c r="K1766" s="1">
        <f>_xlfn.XLOOKUP(Comuni[[#This Row],[Regione]],Table_0[Regione],Table_0[Guariti],,0)</f>
        <v>4242764</v>
      </c>
      <c r="L1766" s="1">
        <f>_xlfn.XLOOKUP(Comuni[[#This Row],[Regione]],Table_0[Regione],Table_0[Deceduti],,0)</f>
        <v>47031</v>
      </c>
    </row>
    <row r="1767" spans="1:12" x14ac:dyDescent="0.25">
      <c r="A1767" s="1" t="s">
        <v>1786</v>
      </c>
      <c r="B1767" s="1" t="s">
        <v>1271</v>
      </c>
      <c r="C1767" s="1" t="s">
        <v>1772</v>
      </c>
      <c r="D1767">
        <v>517</v>
      </c>
      <c r="E1767">
        <f>100*Comuni[[#This Row],[Popolazione2011]]/$D$7916</f>
        <v>9.0207756139645443E-4</v>
      </c>
      <c r="F1767">
        <f>100*Comuni[[#This Row],[Popolazione2011]]/(SUMIFS($D$2:$D$7916,$B$2:$B$7916,"Lombardia"))</f>
        <v>5.327617016676678E-3</v>
      </c>
      <c r="G1767" t="b">
        <f>IF(Comuni[[#This Row],[Popolazione2011]]&gt;300000,"MAGGIORE")</f>
        <v>0</v>
      </c>
      <c r="H1767">
        <f>100*Comuni[[#This Row],[Popolazione2011]]/(SUMIFS($D$2:$D$7916,$B$2:$B$7916,"Piemonte"))</f>
        <v>1.184715746132602E-2</v>
      </c>
      <c r="I1767" s="1" t="str">
        <f>_xlfn.XLOOKUP(Comuni[[#This Row],[Regione]],Ripartizione_geografica[Regione],Ripartizione_geografica[Ripartizione geografica],,0)</f>
        <v>Nord-ovest</v>
      </c>
      <c r="J1767" s="1">
        <f>_xlfn.XLOOKUP(Comuni[[#This Row],[Regione]],Table_0[Regione],Table_0[Totale contagiati],,0)</f>
        <v>4308126</v>
      </c>
      <c r="K1767" s="1">
        <f>_xlfn.XLOOKUP(Comuni[[#This Row],[Regione]],Table_0[Regione],Table_0[Guariti],,0)</f>
        <v>4242764</v>
      </c>
      <c r="L1767" s="1">
        <f>_xlfn.XLOOKUP(Comuni[[#This Row],[Regione]],Table_0[Regione],Table_0[Deceduti],,0)</f>
        <v>47031</v>
      </c>
    </row>
    <row r="1768" spans="1:12" x14ac:dyDescent="0.25">
      <c r="A1768" s="1" t="s">
        <v>1787</v>
      </c>
      <c r="B1768" s="1" t="s">
        <v>1271</v>
      </c>
      <c r="C1768" s="1" t="s">
        <v>1772</v>
      </c>
      <c r="D1768">
        <v>7597</v>
      </c>
      <c r="E1768">
        <f>100*Comuni[[#This Row],[Popolazione2011]]/$D$7916</f>
        <v>1.3255480142995869E-2</v>
      </c>
      <c r="F1768">
        <f>100*Comuni[[#This Row],[Popolazione2011]]/(SUMIFS($D$2:$D$7916,$B$2:$B$7916,"Lombardia"))</f>
        <v>7.8286086026484958E-2</v>
      </c>
      <c r="G1768" t="b">
        <f>IF(Comuni[[#This Row],[Popolazione2011]]&gt;300000,"MAGGIORE")</f>
        <v>0</v>
      </c>
      <c r="H1768">
        <f>100*Comuni[[#This Row],[Popolazione2011]]/(SUMIFS($D$2:$D$7916,$B$2:$B$7916,"Piemonte"))</f>
        <v>0.17408676060675779</v>
      </c>
      <c r="I1768" s="1" t="str">
        <f>_xlfn.XLOOKUP(Comuni[[#This Row],[Regione]],Ripartizione_geografica[Regione],Ripartizione_geografica[Ripartizione geografica],,0)</f>
        <v>Nord-ovest</v>
      </c>
      <c r="J1768" s="1">
        <f>_xlfn.XLOOKUP(Comuni[[#This Row],[Regione]],Table_0[Regione],Table_0[Totale contagiati],,0)</f>
        <v>4308126</v>
      </c>
      <c r="K1768" s="1">
        <f>_xlfn.XLOOKUP(Comuni[[#This Row],[Regione]],Table_0[Regione],Table_0[Guariti],,0)</f>
        <v>4242764</v>
      </c>
      <c r="L1768" s="1">
        <f>_xlfn.XLOOKUP(Comuni[[#This Row],[Regione]],Table_0[Regione],Table_0[Deceduti],,0)</f>
        <v>47031</v>
      </c>
    </row>
    <row r="1769" spans="1:12" x14ac:dyDescent="0.25">
      <c r="A1769" s="1" t="s">
        <v>1788</v>
      </c>
      <c r="B1769" s="1" t="s">
        <v>1271</v>
      </c>
      <c r="C1769" s="1" t="s">
        <v>1772</v>
      </c>
      <c r="D1769">
        <v>433</v>
      </c>
      <c r="E1769">
        <f>100*Comuni[[#This Row],[Popolazione2011]]/$D$7916</f>
        <v>7.5551176805544449E-4</v>
      </c>
      <c r="F1769">
        <f>100*Comuni[[#This Row],[Popolazione2011]]/(SUMIFS($D$2:$D$7916,$B$2:$B$7916,"Lombardia"))</f>
        <v>4.46200806232302E-3</v>
      </c>
      <c r="G1769" t="b">
        <f>IF(Comuni[[#This Row],[Popolazione2011]]&gt;300000,"MAGGIORE")</f>
        <v>0</v>
      </c>
      <c r="H1769">
        <f>100*Comuni[[#This Row],[Popolazione2011]]/(SUMIFS($D$2:$D$7916,$B$2:$B$7916,"Piemonte"))</f>
        <v>9.9222808138378464E-3</v>
      </c>
      <c r="I1769" s="1" t="str">
        <f>_xlfn.XLOOKUP(Comuni[[#This Row],[Regione]],Ripartizione_geografica[Regione],Ripartizione_geografica[Ripartizione geografica],,0)</f>
        <v>Nord-ovest</v>
      </c>
      <c r="J1769" s="1">
        <f>_xlfn.XLOOKUP(Comuni[[#This Row],[Regione]],Table_0[Regione],Table_0[Totale contagiati],,0)</f>
        <v>4308126</v>
      </c>
      <c r="K1769" s="1">
        <f>_xlfn.XLOOKUP(Comuni[[#This Row],[Regione]],Table_0[Regione],Table_0[Guariti],,0)</f>
        <v>4242764</v>
      </c>
      <c r="L1769" s="1">
        <f>_xlfn.XLOOKUP(Comuni[[#This Row],[Regione]],Table_0[Regione],Table_0[Deceduti],,0)</f>
        <v>47031</v>
      </c>
    </row>
    <row r="1770" spans="1:12" x14ac:dyDescent="0.25">
      <c r="A1770" s="1" t="s">
        <v>1789</v>
      </c>
      <c r="B1770" s="1" t="s">
        <v>1271</v>
      </c>
      <c r="C1770" s="1" t="s">
        <v>1772</v>
      </c>
      <c r="D1770">
        <v>4154</v>
      </c>
      <c r="E1770">
        <f>100*Comuni[[#This Row],[Popolazione2011]]/$D$7916</f>
        <v>7.2480274468875667E-3</v>
      </c>
      <c r="F1770">
        <f>100*Comuni[[#This Row],[Popolazione2011]]/(SUMIFS($D$2:$D$7916,$B$2:$B$7916,"Lombardia"))</f>
        <v>4.2806423766489209E-2</v>
      </c>
      <c r="G1770" t="b">
        <f>IF(Comuni[[#This Row],[Popolazione2011]]&gt;300000,"MAGGIORE")</f>
        <v>0</v>
      </c>
      <c r="H1770">
        <f>100*Comuni[[#This Row],[Popolazione2011]]/(SUMIFS($D$2:$D$7916,$B$2:$B$7916,"Piemonte"))</f>
        <v>9.5189733257927053E-2</v>
      </c>
      <c r="I1770" s="1" t="str">
        <f>_xlfn.XLOOKUP(Comuni[[#This Row],[Regione]],Ripartizione_geografica[Regione],Ripartizione_geografica[Ripartizione geografica],,0)</f>
        <v>Nord-ovest</v>
      </c>
      <c r="J1770" s="1">
        <f>_xlfn.XLOOKUP(Comuni[[#This Row],[Regione]],Table_0[Regione],Table_0[Totale contagiati],,0)</f>
        <v>4308126</v>
      </c>
      <c r="K1770" s="1">
        <f>_xlfn.XLOOKUP(Comuni[[#This Row],[Regione]],Table_0[Regione],Table_0[Guariti],,0)</f>
        <v>4242764</v>
      </c>
      <c r="L1770" s="1">
        <f>_xlfn.XLOOKUP(Comuni[[#This Row],[Regione]],Table_0[Regione],Table_0[Deceduti],,0)</f>
        <v>47031</v>
      </c>
    </row>
    <row r="1771" spans="1:12" x14ac:dyDescent="0.25">
      <c r="A1771" s="1" t="s">
        <v>1790</v>
      </c>
      <c r="B1771" s="1" t="s">
        <v>1271</v>
      </c>
      <c r="C1771" s="1" t="s">
        <v>1772</v>
      </c>
      <c r="D1771">
        <v>698</v>
      </c>
      <c r="E1771">
        <f>100*Comuni[[#This Row],[Popolazione2011]]/$D$7916</f>
        <v>1.2178919494288689E-3</v>
      </c>
      <c r="F1771">
        <f>100*Comuni[[#This Row],[Popolazione2011]]/(SUMIFS($D$2:$D$7916,$B$2:$B$7916,"Lombardia"))</f>
        <v>7.1927982159387255E-3</v>
      </c>
      <c r="G1771" t="b">
        <f>IF(Comuni[[#This Row],[Popolazione2011]]&gt;300000,"MAGGIORE")</f>
        <v>0</v>
      </c>
      <c r="H1771">
        <f>100*Comuni[[#This Row],[Popolazione2011]]/(SUMIFS($D$2:$D$7916,$B$2:$B$7916,"Piemonte"))</f>
        <v>1.5994808332699346E-2</v>
      </c>
      <c r="I1771" s="1" t="str">
        <f>_xlfn.XLOOKUP(Comuni[[#This Row],[Regione]],Ripartizione_geografica[Regione],Ripartizione_geografica[Ripartizione geografica],,0)</f>
        <v>Nord-ovest</v>
      </c>
      <c r="J1771" s="1">
        <f>_xlfn.XLOOKUP(Comuni[[#This Row],[Regione]],Table_0[Regione],Table_0[Totale contagiati],,0)</f>
        <v>4308126</v>
      </c>
      <c r="K1771" s="1">
        <f>_xlfn.XLOOKUP(Comuni[[#This Row],[Regione]],Table_0[Regione],Table_0[Guariti],,0)</f>
        <v>4242764</v>
      </c>
      <c r="L1771" s="1">
        <f>_xlfn.XLOOKUP(Comuni[[#This Row],[Regione]],Table_0[Regione],Table_0[Deceduti],,0)</f>
        <v>47031</v>
      </c>
    </row>
    <row r="1772" spans="1:12" x14ac:dyDescent="0.25">
      <c r="A1772" s="1" t="s">
        <v>1791</v>
      </c>
      <c r="B1772" s="1" t="s">
        <v>1271</v>
      </c>
      <c r="C1772" s="1" t="s">
        <v>1772</v>
      </c>
      <c r="D1772">
        <v>4350</v>
      </c>
      <c r="E1772">
        <f>100*Comuni[[#This Row],[Popolazione2011]]/$D$7916</f>
        <v>7.5900142980165897E-3</v>
      </c>
      <c r="F1772">
        <f>100*Comuni[[#This Row],[Popolazione2011]]/(SUMIFS($D$2:$D$7916,$B$2:$B$7916,"Lombardia"))</f>
        <v>4.4826177993314405E-2</v>
      </c>
      <c r="G1772" t="b">
        <f>IF(Comuni[[#This Row],[Popolazione2011]]&gt;300000,"MAGGIORE")</f>
        <v>0</v>
      </c>
      <c r="H1772">
        <f>100*Comuni[[#This Row],[Popolazione2011]]/(SUMIFS($D$2:$D$7916,$B$2:$B$7916,"Piemonte"))</f>
        <v>9.9681112102066122E-2</v>
      </c>
      <c r="I1772" s="1" t="str">
        <f>_xlfn.XLOOKUP(Comuni[[#This Row],[Regione]],Ripartizione_geografica[Regione],Ripartizione_geografica[Ripartizione geografica],,0)</f>
        <v>Nord-ovest</v>
      </c>
      <c r="J1772" s="1">
        <f>_xlfn.XLOOKUP(Comuni[[#This Row],[Regione]],Table_0[Regione],Table_0[Totale contagiati],,0)</f>
        <v>4308126</v>
      </c>
      <c r="K1772" s="1">
        <f>_xlfn.XLOOKUP(Comuni[[#This Row],[Regione]],Table_0[Regione],Table_0[Guariti],,0)</f>
        <v>4242764</v>
      </c>
      <c r="L1772" s="1">
        <f>_xlfn.XLOOKUP(Comuni[[#This Row],[Regione]],Table_0[Regione],Table_0[Deceduti],,0)</f>
        <v>47031</v>
      </c>
    </row>
    <row r="1773" spans="1:12" x14ac:dyDescent="0.25">
      <c r="A1773" s="1" t="s">
        <v>1792</v>
      </c>
      <c r="B1773" s="1" t="s">
        <v>1271</v>
      </c>
      <c r="C1773" s="1" t="s">
        <v>1772</v>
      </c>
      <c r="D1773">
        <v>1790</v>
      </c>
      <c r="E1773">
        <f>100*Comuni[[#This Row],[Popolazione2011]]/$D$7916</f>
        <v>3.1232472628619991E-3</v>
      </c>
      <c r="F1773">
        <f>100*Comuni[[#This Row],[Popolazione2011]]/(SUMIFS($D$2:$D$7916,$B$2:$B$7916,"Lombardia"))</f>
        <v>1.8445714622536274E-2</v>
      </c>
      <c r="G1773" t="b">
        <f>IF(Comuni[[#This Row],[Popolazione2011]]&gt;300000,"MAGGIORE")</f>
        <v>0</v>
      </c>
      <c r="H1773">
        <f>100*Comuni[[#This Row],[Popolazione2011]]/(SUMIFS($D$2:$D$7916,$B$2:$B$7916,"Piemonte"))</f>
        <v>4.1018204750045605E-2</v>
      </c>
      <c r="I1773" s="1" t="str">
        <f>_xlfn.XLOOKUP(Comuni[[#This Row],[Regione]],Ripartizione_geografica[Regione],Ripartizione_geografica[Ripartizione geografica],,0)</f>
        <v>Nord-ovest</v>
      </c>
      <c r="J1773" s="1">
        <f>_xlfn.XLOOKUP(Comuni[[#This Row],[Regione]],Table_0[Regione],Table_0[Totale contagiati],,0)</f>
        <v>4308126</v>
      </c>
      <c r="K1773" s="1">
        <f>_xlfn.XLOOKUP(Comuni[[#This Row],[Regione]],Table_0[Regione],Table_0[Guariti],,0)</f>
        <v>4242764</v>
      </c>
      <c r="L1773" s="1">
        <f>_xlfn.XLOOKUP(Comuni[[#This Row],[Regione]],Table_0[Regione],Table_0[Deceduti],,0)</f>
        <v>47031</v>
      </c>
    </row>
    <row r="1774" spans="1:12" x14ac:dyDescent="0.25">
      <c r="A1774" s="1" t="s">
        <v>1793</v>
      </c>
      <c r="B1774" s="1" t="s">
        <v>1271</v>
      </c>
      <c r="C1774" s="1" t="s">
        <v>1772</v>
      </c>
      <c r="D1774">
        <v>723</v>
      </c>
      <c r="E1774">
        <f>100*Comuni[[#This Row],[Popolazione2011]]/$D$7916</f>
        <v>1.2615127212565504E-3</v>
      </c>
      <c r="F1774">
        <f>100*Comuni[[#This Row],[Popolazione2011]]/(SUMIFS($D$2:$D$7916,$B$2:$B$7916,"Lombardia"))</f>
        <v>7.4504199285439811E-3</v>
      </c>
      <c r="G1774" t="b">
        <f>IF(Comuni[[#This Row],[Popolazione2011]]&gt;300000,"MAGGIORE")</f>
        <v>0</v>
      </c>
      <c r="H1774">
        <f>100*Comuni[[#This Row],[Popolazione2011]]/(SUMIFS($D$2:$D$7916,$B$2:$B$7916,"Piemonte"))</f>
        <v>1.656768828730892E-2</v>
      </c>
      <c r="I1774" s="1" t="str">
        <f>_xlfn.XLOOKUP(Comuni[[#This Row],[Regione]],Ripartizione_geografica[Regione],Ripartizione_geografica[Ripartizione geografica],,0)</f>
        <v>Nord-ovest</v>
      </c>
      <c r="J1774" s="1">
        <f>_xlfn.XLOOKUP(Comuni[[#This Row],[Regione]],Table_0[Regione],Table_0[Totale contagiati],,0)</f>
        <v>4308126</v>
      </c>
      <c r="K1774" s="1">
        <f>_xlfn.XLOOKUP(Comuni[[#This Row],[Regione]],Table_0[Regione],Table_0[Guariti],,0)</f>
        <v>4242764</v>
      </c>
      <c r="L1774" s="1">
        <f>_xlfn.XLOOKUP(Comuni[[#This Row],[Regione]],Table_0[Regione],Table_0[Deceduti],,0)</f>
        <v>47031</v>
      </c>
    </row>
    <row r="1775" spans="1:12" x14ac:dyDescent="0.25">
      <c r="A1775" s="1" t="s">
        <v>1794</v>
      </c>
      <c r="B1775" s="1" t="s">
        <v>1271</v>
      </c>
      <c r="C1775" s="1" t="s">
        <v>1772</v>
      </c>
      <c r="D1775">
        <v>2442</v>
      </c>
      <c r="E1775">
        <f>100*Comuni[[#This Row],[Popolazione2011]]/$D$7916</f>
        <v>4.2608769921279339E-3</v>
      </c>
      <c r="F1775">
        <f>100*Comuni[[#This Row],[Popolazione2011]]/(SUMIFS($D$2:$D$7916,$B$2:$B$7916,"Lombardia"))</f>
        <v>2.516448888728133E-2</v>
      </c>
      <c r="G1775" t="b">
        <f>IF(Comuni[[#This Row],[Popolazione2011]]&gt;300000,"MAGGIORE")</f>
        <v>0</v>
      </c>
      <c r="H1775">
        <f>100*Comuni[[#This Row],[Popolazione2011]]/(SUMIFS($D$2:$D$7916,$B$2:$B$7916,"Piemonte"))</f>
        <v>5.5958913966263325E-2</v>
      </c>
      <c r="I1775" s="1" t="str">
        <f>_xlfn.XLOOKUP(Comuni[[#This Row],[Regione]],Ripartizione_geografica[Regione],Ripartizione_geografica[Ripartizione geografica],,0)</f>
        <v>Nord-ovest</v>
      </c>
      <c r="J1775" s="1">
        <f>_xlfn.XLOOKUP(Comuni[[#This Row],[Regione]],Table_0[Regione],Table_0[Totale contagiati],,0)</f>
        <v>4308126</v>
      </c>
      <c r="K1775" s="1">
        <f>_xlfn.XLOOKUP(Comuni[[#This Row],[Regione]],Table_0[Regione],Table_0[Guariti],,0)</f>
        <v>4242764</v>
      </c>
      <c r="L1775" s="1">
        <f>_xlfn.XLOOKUP(Comuni[[#This Row],[Regione]],Table_0[Regione],Table_0[Deceduti],,0)</f>
        <v>47031</v>
      </c>
    </row>
    <row r="1776" spans="1:12" x14ac:dyDescent="0.25">
      <c r="A1776" s="1" t="s">
        <v>1795</v>
      </c>
      <c r="B1776" s="1" t="s">
        <v>1271</v>
      </c>
      <c r="C1776" s="1" t="s">
        <v>1772</v>
      </c>
      <c r="D1776">
        <v>115349</v>
      </c>
      <c r="E1776">
        <f>100*Comuni[[#This Row],[Popolazione2011]]/$D$7916</f>
        <v>0.20126449638204957</v>
      </c>
      <c r="F1776">
        <f>100*Comuni[[#This Row],[Popolazione2011]]/(SUMIFS($D$2:$D$7916,$B$2:$B$7916,"Lombardia"))</f>
        <v>1.1886562770921434</v>
      </c>
      <c r="G1776" t="b">
        <f>IF(Comuni[[#This Row],[Popolazione2011]]&gt;300000,"MAGGIORE")</f>
        <v>0</v>
      </c>
      <c r="H1776">
        <f>100*Comuni[[#This Row],[Popolazione2011]]/(SUMIFS($D$2:$D$7916,$B$2:$B$7916,"Piemonte"))</f>
        <v>2.6432451953703966</v>
      </c>
      <c r="I1776" s="1" t="str">
        <f>_xlfn.XLOOKUP(Comuni[[#This Row],[Regione]],Ripartizione_geografica[Regione],Ripartizione_geografica[Ripartizione geografica],,0)</f>
        <v>Nord-ovest</v>
      </c>
      <c r="J1776" s="1">
        <f>_xlfn.XLOOKUP(Comuni[[#This Row],[Regione]],Table_0[Regione],Table_0[Totale contagiati],,0)</f>
        <v>4308126</v>
      </c>
      <c r="K1776" s="1">
        <f>_xlfn.XLOOKUP(Comuni[[#This Row],[Regione]],Table_0[Regione],Table_0[Guariti],,0)</f>
        <v>4242764</v>
      </c>
      <c r="L1776" s="1">
        <f>_xlfn.XLOOKUP(Comuni[[#This Row],[Regione]],Table_0[Regione],Table_0[Deceduti],,0)</f>
        <v>47031</v>
      </c>
    </row>
    <row r="1777" spans="1:12" x14ac:dyDescent="0.25">
      <c r="A1777" s="1" t="s">
        <v>1796</v>
      </c>
      <c r="B1777" s="1" t="s">
        <v>1271</v>
      </c>
      <c r="C1777" s="1" t="s">
        <v>1772</v>
      </c>
      <c r="D1777">
        <v>1298</v>
      </c>
      <c r="E1777">
        <f>100*Comuni[[#This Row],[Popolazione2011]]/$D$7916</f>
        <v>2.2647904732932263E-3</v>
      </c>
      <c r="F1777">
        <f>100*Comuni[[#This Row],[Popolazione2011]]/(SUMIFS($D$2:$D$7916,$B$2:$B$7916,"Lombardia"))</f>
        <v>1.3375719318464851E-2</v>
      </c>
      <c r="G1777" t="b">
        <f>IF(Comuni[[#This Row],[Popolazione2011]]&gt;300000,"MAGGIORE")</f>
        <v>0</v>
      </c>
      <c r="H1777">
        <f>100*Comuni[[#This Row],[Popolazione2011]]/(SUMIFS($D$2:$D$7916,$B$2:$B$7916,"Piemonte"))</f>
        <v>2.9743927243329155E-2</v>
      </c>
      <c r="I1777" s="1" t="str">
        <f>_xlfn.XLOOKUP(Comuni[[#This Row],[Regione]],Ripartizione_geografica[Regione],Ripartizione_geografica[Ripartizione geografica],,0)</f>
        <v>Nord-ovest</v>
      </c>
      <c r="J1777" s="1">
        <f>_xlfn.XLOOKUP(Comuni[[#This Row],[Regione]],Table_0[Regione],Table_0[Totale contagiati],,0)</f>
        <v>4308126</v>
      </c>
      <c r="K1777" s="1">
        <f>_xlfn.XLOOKUP(Comuni[[#This Row],[Regione]],Table_0[Regione],Table_0[Guariti],,0)</f>
        <v>4242764</v>
      </c>
      <c r="L1777" s="1">
        <f>_xlfn.XLOOKUP(Comuni[[#This Row],[Regione]],Table_0[Regione],Table_0[Deceduti],,0)</f>
        <v>47031</v>
      </c>
    </row>
    <row r="1778" spans="1:12" x14ac:dyDescent="0.25">
      <c r="A1778" s="1" t="s">
        <v>1797</v>
      </c>
      <c r="B1778" s="1" t="s">
        <v>1271</v>
      </c>
      <c r="C1778" s="1" t="s">
        <v>1772</v>
      </c>
      <c r="D1778">
        <v>605</v>
      </c>
      <c r="E1778">
        <f>100*Comuni[[#This Row],[Popolazione2011]]/$D$7916</f>
        <v>1.0556226782298935E-3</v>
      </c>
      <c r="F1778">
        <f>100*Comuni[[#This Row],[Popolazione2011]]/(SUMIFS($D$2:$D$7916,$B$2:$B$7916,"Lombardia"))</f>
        <v>6.2344454450471761E-3</v>
      </c>
      <c r="G1778" t="b">
        <f>IF(Comuni[[#This Row],[Popolazione2011]]&gt;300000,"MAGGIORE")</f>
        <v>0</v>
      </c>
      <c r="H1778">
        <f>100*Comuni[[#This Row],[Popolazione2011]]/(SUMIFS($D$2:$D$7916,$B$2:$B$7916,"Piemonte"))</f>
        <v>1.3863694901551725E-2</v>
      </c>
      <c r="I1778" s="1" t="str">
        <f>_xlfn.XLOOKUP(Comuni[[#This Row],[Regione]],Ripartizione_geografica[Regione],Ripartizione_geografica[Ripartizione geografica],,0)</f>
        <v>Nord-ovest</v>
      </c>
      <c r="J1778" s="1">
        <f>_xlfn.XLOOKUP(Comuni[[#This Row],[Regione]],Table_0[Regione],Table_0[Totale contagiati],,0)</f>
        <v>4308126</v>
      </c>
      <c r="K1778" s="1">
        <f>_xlfn.XLOOKUP(Comuni[[#This Row],[Regione]],Table_0[Regione],Table_0[Guariti],,0)</f>
        <v>4242764</v>
      </c>
      <c r="L1778" s="1">
        <f>_xlfn.XLOOKUP(Comuni[[#This Row],[Regione]],Table_0[Regione],Table_0[Deceduti],,0)</f>
        <v>47031</v>
      </c>
    </row>
    <row r="1779" spans="1:12" x14ac:dyDescent="0.25">
      <c r="A1779" s="1" t="s">
        <v>1798</v>
      </c>
      <c r="B1779" s="1" t="s">
        <v>1271</v>
      </c>
      <c r="C1779" s="1" t="s">
        <v>1772</v>
      </c>
      <c r="D1779">
        <v>76</v>
      </c>
      <c r="E1779">
        <f>100*Comuni[[#This Row],[Popolazione2011]]/$D$7916</f>
        <v>1.3260714635615191E-4</v>
      </c>
      <c r="F1779">
        <f>100*Comuni[[#This Row],[Popolazione2011]]/(SUMIFS($D$2:$D$7916,$B$2:$B$7916,"Lombardia"))</f>
        <v>7.8317000631997582E-4</v>
      </c>
      <c r="G1779" t="b">
        <f>IF(Comuni[[#This Row],[Popolazione2011]]&gt;300000,"MAGGIORE")</f>
        <v>0</v>
      </c>
      <c r="H1779">
        <f>100*Comuni[[#This Row],[Popolazione2011]]/(SUMIFS($D$2:$D$7916,$B$2:$B$7916,"Piemonte"))</f>
        <v>1.7415550620131094E-3</v>
      </c>
      <c r="I1779" s="1" t="str">
        <f>_xlfn.XLOOKUP(Comuni[[#This Row],[Regione]],Ripartizione_geografica[Regione],Ripartizione_geografica[Ripartizione geografica],,0)</f>
        <v>Nord-ovest</v>
      </c>
      <c r="J1779" s="1">
        <f>_xlfn.XLOOKUP(Comuni[[#This Row],[Regione]],Table_0[Regione],Table_0[Totale contagiati],,0)</f>
        <v>4308126</v>
      </c>
      <c r="K1779" s="1">
        <f>_xlfn.XLOOKUP(Comuni[[#This Row],[Regione]],Table_0[Regione],Table_0[Guariti],,0)</f>
        <v>4242764</v>
      </c>
      <c r="L1779" s="1">
        <f>_xlfn.XLOOKUP(Comuni[[#This Row],[Regione]],Table_0[Regione],Table_0[Deceduti],,0)</f>
        <v>47031</v>
      </c>
    </row>
    <row r="1780" spans="1:12" x14ac:dyDescent="0.25">
      <c r="A1780" s="1" t="s">
        <v>1799</v>
      </c>
      <c r="B1780" s="1" t="s">
        <v>1271</v>
      </c>
      <c r="C1780" s="1" t="s">
        <v>1772</v>
      </c>
      <c r="D1780">
        <v>5760</v>
      </c>
      <c r="E1780">
        <f>100*Comuni[[#This Row],[Popolazione2011]]/$D$7916</f>
        <v>1.005022582909783E-2</v>
      </c>
      <c r="F1780">
        <f>100*Comuni[[#This Row],[Popolazione2011]]/(SUMIFS($D$2:$D$7916,$B$2:$B$7916,"Lombardia"))</f>
        <v>5.9356042584250798E-2</v>
      </c>
      <c r="G1780" t="b">
        <f>IF(Comuni[[#This Row],[Popolazione2011]]&gt;300000,"MAGGIORE")</f>
        <v>0</v>
      </c>
      <c r="H1780">
        <f>100*Comuni[[#This Row],[Popolazione2011]]/(SUMIFS($D$2:$D$7916,$B$2:$B$7916,"Piemonte"))</f>
        <v>0.13199154154204618</v>
      </c>
      <c r="I1780" s="1" t="str">
        <f>_xlfn.XLOOKUP(Comuni[[#This Row],[Regione]],Ripartizione_geografica[Regione],Ripartizione_geografica[Ripartizione geografica],,0)</f>
        <v>Nord-ovest</v>
      </c>
      <c r="J1780" s="1">
        <f>_xlfn.XLOOKUP(Comuni[[#This Row],[Regione]],Table_0[Regione],Table_0[Totale contagiati],,0)</f>
        <v>4308126</v>
      </c>
      <c r="K1780" s="1">
        <f>_xlfn.XLOOKUP(Comuni[[#This Row],[Regione]],Table_0[Regione],Table_0[Guariti],,0)</f>
        <v>4242764</v>
      </c>
      <c r="L1780" s="1">
        <f>_xlfn.XLOOKUP(Comuni[[#This Row],[Regione]],Table_0[Regione],Table_0[Deceduti],,0)</f>
        <v>47031</v>
      </c>
    </row>
    <row r="1781" spans="1:12" x14ac:dyDescent="0.25">
      <c r="A1781" s="1" t="s">
        <v>1800</v>
      </c>
      <c r="B1781" s="1" t="s">
        <v>1271</v>
      </c>
      <c r="C1781" s="1" t="s">
        <v>1772</v>
      </c>
      <c r="D1781">
        <v>5814</v>
      </c>
      <c r="E1781">
        <f>100*Comuni[[#This Row],[Popolazione2011]]/$D$7916</f>
        <v>1.0144446696245622E-2</v>
      </c>
      <c r="F1781">
        <f>100*Comuni[[#This Row],[Popolazione2011]]/(SUMIFS($D$2:$D$7916,$B$2:$B$7916,"Lombardia"))</f>
        <v>5.9912505483478151E-2</v>
      </c>
      <c r="G1781" t="b">
        <f>IF(Comuni[[#This Row],[Popolazione2011]]&gt;300000,"MAGGIORE")</f>
        <v>0</v>
      </c>
      <c r="H1781">
        <f>100*Comuni[[#This Row],[Popolazione2011]]/(SUMIFS($D$2:$D$7916,$B$2:$B$7916,"Piemonte"))</f>
        <v>0.13322896224400285</v>
      </c>
      <c r="I1781" s="1" t="str">
        <f>_xlfn.XLOOKUP(Comuni[[#This Row],[Regione]],Ripartizione_geografica[Regione],Ripartizione_geografica[Ripartizione geografica],,0)</f>
        <v>Nord-ovest</v>
      </c>
      <c r="J1781" s="1">
        <f>_xlfn.XLOOKUP(Comuni[[#This Row],[Regione]],Table_0[Regione],Table_0[Totale contagiati],,0)</f>
        <v>4308126</v>
      </c>
      <c r="K1781" s="1">
        <f>_xlfn.XLOOKUP(Comuni[[#This Row],[Regione]],Table_0[Regione],Table_0[Guariti],,0)</f>
        <v>4242764</v>
      </c>
      <c r="L1781" s="1">
        <f>_xlfn.XLOOKUP(Comuni[[#This Row],[Regione]],Table_0[Regione],Table_0[Deceduti],,0)</f>
        <v>47031</v>
      </c>
    </row>
    <row r="1782" spans="1:12" x14ac:dyDescent="0.25">
      <c r="A1782" s="1" t="s">
        <v>1801</v>
      </c>
      <c r="B1782" s="1" t="s">
        <v>1271</v>
      </c>
      <c r="C1782" s="1" t="s">
        <v>1772</v>
      </c>
      <c r="D1782">
        <v>8920</v>
      </c>
      <c r="E1782">
        <f>100*Comuni[[#This Row],[Popolazione2011]]/$D$7916</f>
        <v>1.5563891388116776E-2</v>
      </c>
      <c r="F1782">
        <f>100*Comuni[[#This Row],[Popolazione2011]]/(SUMIFS($D$2:$D$7916,$B$2:$B$7916,"Lombardia"))</f>
        <v>9.1919427057555056E-2</v>
      </c>
      <c r="G1782" t="b">
        <f>IF(Comuni[[#This Row],[Popolazione2011]]&gt;300000,"MAGGIORE")</f>
        <v>0</v>
      </c>
      <c r="H1782">
        <f>100*Comuni[[#This Row],[Popolazione2011]]/(SUMIFS($D$2:$D$7916,$B$2:$B$7916,"Piemonte"))</f>
        <v>0.20440356780469651</v>
      </c>
      <c r="I1782" s="1" t="str">
        <f>_xlfn.XLOOKUP(Comuni[[#This Row],[Regione]],Ripartizione_geografica[Regione],Ripartizione_geografica[Ripartizione geografica],,0)</f>
        <v>Nord-ovest</v>
      </c>
      <c r="J1782" s="1">
        <f>_xlfn.XLOOKUP(Comuni[[#This Row],[Regione]],Table_0[Regione],Table_0[Totale contagiati],,0)</f>
        <v>4308126</v>
      </c>
      <c r="K1782" s="1">
        <f>_xlfn.XLOOKUP(Comuni[[#This Row],[Regione]],Table_0[Regione],Table_0[Guariti],,0)</f>
        <v>4242764</v>
      </c>
      <c r="L1782" s="1">
        <f>_xlfn.XLOOKUP(Comuni[[#This Row],[Regione]],Table_0[Regione],Table_0[Deceduti],,0)</f>
        <v>47031</v>
      </c>
    </row>
    <row r="1783" spans="1:12" x14ac:dyDescent="0.25">
      <c r="A1783" s="1" t="s">
        <v>1802</v>
      </c>
      <c r="B1783" s="1" t="s">
        <v>1271</v>
      </c>
      <c r="C1783" s="1" t="s">
        <v>1772</v>
      </c>
      <c r="D1783">
        <v>6455</v>
      </c>
      <c r="E1783">
        <f>100*Comuni[[#This Row],[Popolazione2011]]/$D$7916</f>
        <v>1.1262883285907375E-2</v>
      </c>
      <c r="F1783">
        <f>100*Comuni[[#This Row],[Popolazione2011]]/(SUMIFS($D$2:$D$7916,$B$2:$B$7916,"Lombardia"))</f>
        <v>6.6517926194676891E-2</v>
      </c>
      <c r="G1783" t="b">
        <f>IF(Comuni[[#This Row],[Popolazione2011]]&gt;300000,"MAGGIORE")</f>
        <v>0</v>
      </c>
      <c r="H1783">
        <f>100*Comuni[[#This Row],[Popolazione2011]]/(SUMIFS($D$2:$D$7916,$B$2:$B$7916,"Piemonte"))</f>
        <v>0.14791760428019238</v>
      </c>
      <c r="I1783" s="1" t="str">
        <f>_xlfn.XLOOKUP(Comuni[[#This Row],[Regione]],Ripartizione_geografica[Regione],Ripartizione_geografica[Ripartizione geografica],,0)</f>
        <v>Nord-ovest</v>
      </c>
      <c r="J1783" s="1">
        <f>_xlfn.XLOOKUP(Comuni[[#This Row],[Regione]],Table_0[Regione],Table_0[Totale contagiati],,0)</f>
        <v>4308126</v>
      </c>
      <c r="K1783" s="1">
        <f>_xlfn.XLOOKUP(Comuni[[#This Row],[Regione]],Table_0[Regione],Table_0[Guariti],,0)</f>
        <v>4242764</v>
      </c>
      <c r="L1783" s="1">
        <f>_xlfn.XLOOKUP(Comuni[[#This Row],[Regione]],Table_0[Regione],Table_0[Deceduti],,0)</f>
        <v>47031</v>
      </c>
    </row>
    <row r="1784" spans="1:12" x14ac:dyDescent="0.25">
      <c r="A1784" s="1" t="s">
        <v>1803</v>
      </c>
      <c r="B1784" s="1" t="s">
        <v>1271</v>
      </c>
      <c r="C1784" s="1" t="s">
        <v>1772</v>
      </c>
      <c r="D1784">
        <v>1090</v>
      </c>
      <c r="E1784">
        <f>100*Comuni[[#This Row],[Popolazione2011]]/$D$7916</f>
        <v>1.9018656516869156E-3</v>
      </c>
      <c r="F1784">
        <f>100*Comuni[[#This Row],[Popolazione2011]]/(SUMIFS($D$2:$D$7916,$B$2:$B$7916,"Lombardia"))</f>
        <v>1.1232306669589128E-2</v>
      </c>
      <c r="G1784" t="b">
        <f>IF(Comuni[[#This Row],[Popolazione2011]]&gt;300000,"MAGGIORE")</f>
        <v>0</v>
      </c>
      <c r="H1784">
        <f>100*Comuni[[#This Row],[Popolazione2011]]/(SUMIFS($D$2:$D$7916,$B$2:$B$7916,"Piemonte"))</f>
        <v>2.497756602097749E-2</v>
      </c>
      <c r="I1784" s="1" t="str">
        <f>_xlfn.XLOOKUP(Comuni[[#This Row],[Regione]],Ripartizione_geografica[Regione],Ripartizione_geografica[Ripartizione geografica],,0)</f>
        <v>Nord-ovest</v>
      </c>
      <c r="J1784" s="1">
        <f>_xlfn.XLOOKUP(Comuni[[#This Row],[Regione]],Table_0[Regione],Table_0[Totale contagiati],,0)</f>
        <v>4308126</v>
      </c>
      <c r="K1784" s="1">
        <f>_xlfn.XLOOKUP(Comuni[[#This Row],[Regione]],Table_0[Regione],Table_0[Guariti],,0)</f>
        <v>4242764</v>
      </c>
      <c r="L1784" s="1">
        <f>_xlfn.XLOOKUP(Comuni[[#This Row],[Regione]],Table_0[Regione],Table_0[Deceduti],,0)</f>
        <v>47031</v>
      </c>
    </row>
    <row r="1785" spans="1:12" x14ac:dyDescent="0.25">
      <c r="A1785" s="1" t="s">
        <v>1804</v>
      </c>
      <c r="B1785" s="1" t="s">
        <v>1271</v>
      </c>
      <c r="C1785" s="1" t="s">
        <v>1772</v>
      </c>
      <c r="D1785">
        <v>969</v>
      </c>
      <c r="E1785">
        <f>100*Comuni[[#This Row],[Popolazione2011]]/$D$7916</f>
        <v>1.6907411160409368E-3</v>
      </c>
      <c r="F1785">
        <f>100*Comuni[[#This Row],[Popolazione2011]]/(SUMIFS($D$2:$D$7916,$B$2:$B$7916,"Lombardia"))</f>
        <v>9.9854175805796919E-3</v>
      </c>
      <c r="G1785" t="b">
        <f>IF(Comuni[[#This Row],[Popolazione2011]]&gt;300000,"MAGGIORE")</f>
        <v>0</v>
      </c>
      <c r="H1785">
        <f>100*Comuni[[#This Row],[Popolazione2011]]/(SUMIFS($D$2:$D$7916,$B$2:$B$7916,"Piemonte"))</f>
        <v>2.2204827040667143E-2</v>
      </c>
      <c r="I1785" s="1" t="str">
        <f>_xlfn.XLOOKUP(Comuni[[#This Row],[Regione]],Ripartizione_geografica[Regione],Ripartizione_geografica[Ripartizione geografica],,0)</f>
        <v>Nord-ovest</v>
      </c>
      <c r="J1785" s="1">
        <f>_xlfn.XLOOKUP(Comuni[[#This Row],[Regione]],Table_0[Regione],Table_0[Totale contagiati],,0)</f>
        <v>4308126</v>
      </c>
      <c r="K1785" s="1">
        <f>_xlfn.XLOOKUP(Comuni[[#This Row],[Regione]],Table_0[Regione],Table_0[Guariti],,0)</f>
        <v>4242764</v>
      </c>
      <c r="L1785" s="1">
        <f>_xlfn.XLOOKUP(Comuni[[#This Row],[Regione]],Table_0[Regione],Table_0[Deceduti],,0)</f>
        <v>47031</v>
      </c>
    </row>
    <row r="1786" spans="1:12" x14ac:dyDescent="0.25">
      <c r="A1786" s="1" t="s">
        <v>1805</v>
      </c>
      <c r="B1786" s="1" t="s">
        <v>1271</v>
      </c>
      <c r="C1786" s="1" t="s">
        <v>1772</v>
      </c>
      <c r="D1786">
        <v>5176</v>
      </c>
      <c r="E1786">
        <f>100*Comuni[[#This Row],[Popolazione2011]]/$D$7916</f>
        <v>9.0312445992031878E-3</v>
      </c>
      <c r="F1786">
        <f>100*Comuni[[#This Row],[Popolazione2011]]/(SUMIFS($D$2:$D$7916,$B$2:$B$7916,"Lombardia"))</f>
        <v>5.3337999377792038E-2</v>
      </c>
      <c r="G1786" t="b">
        <f>IF(Comuni[[#This Row],[Popolazione2011]]&gt;300000,"MAGGIORE")</f>
        <v>0</v>
      </c>
      <c r="H1786">
        <f>100*Comuni[[#This Row],[Popolazione2011]]/(SUMIFS($D$2:$D$7916,$B$2:$B$7916,"Piemonte"))</f>
        <v>0.11860906580236649</v>
      </c>
      <c r="I1786" s="1" t="str">
        <f>_xlfn.XLOOKUP(Comuni[[#This Row],[Regione]],Ripartizione_geografica[Regione],Ripartizione_geografica[Ripartizione geografica],,0)</f>
        <v>Nord-ovest</v>
      </c>
      <c r="J1786" s="1">
        <f>_xlfn.XLOOKUP(Comuni[[#This Row],[Regione]],Table_0[Regione],Table_0[Totale contagiati],,0)</f>
        <v>4308126</v>
      </c>
      <c r="K1786" s="1">
        <f>_xlfn.XLOOKUP(Comuni[[#This Row],[Regione]],Table_0[Regione],Table_0[Guariti],,0)</f>
        <v>4242764</v>
      </c>
      <c r="L1786" s="1">
        <f>_xlfn.XLOOKUP(Comuni[[#This Row],[Regione]],Table_0[Regione],Table_0[Deceduti],,0)</f>
        <v>47031</v>
      </c>
    </row>
    <row r="1787" spans="1:12" x14ac:dyDescent="0.25">
      <c r="A1787" s="1" t="s">
        <v>1806</v>
      </c>
      <c r="B1787" s="1" t="s">
        <v>1271</v>
      </c>
      <c r="C1787" s="1" t="s">
        <v>1772</v>
      </c>
      <c r="D1787">
        <v>749</v>
      </c>
      <c r="E1787">
        <f>100*Comuni[[#This Row],[Popolazione2011]]/$D$7916</f>
        <v>1.3068783239573393E-3</v>
      </c>
      <c r="F1787">
        <f>100*Comuni[[#This Row],[Popolazione2011]]/(SUMIFS($D$2:$D$7916,$B$2:$B$7916,"Lombardia"))</f>
        <v>7.7183465096534462E-3</v>
      </c>
      <c r="G1787" t="b">
        <f>IF(Comuni[[#This Row],[Popolazione2011]]&gt;300000,"MAGGIORE")</f>
        <v>0</v>
      </c>
      <c r="H1787">
        <f>100*Comuni[[#This Row],[Popolazione2011]]/(SUMIFS($D$2:$D$7916,$B$2:$B$7916,"Piemonte"))</f>
        <v>1.7163483440102881E-2</v>
      </c>
      <c r="I1787" s="1" t="str">
        <f>_xlfn.XLOOKUP(Comuni[[#This Row],[Regione]],Ripartizione_geografica[Regione],Ripartizione_geografica[Ripartizione geografica],,0)</f>
        <v>Nord-ovest</v>
      </c>
      <c r="J1787" s="1">
        <f>_xlfn.XLOOKUP(Comuni[[#This Row],[Regione]],Table_0[Regione],Table_0[Totale contagiati],,0)</f>
        <v>4308126</v>
      </c>
      <c r="K1787" s="1">
        <f>_xlfn.XLOOKUP(Comuni[[#This Row],[Regione]],Table_0[Regione],Table_0[Guariti],,0)</f>
        <v>4242764</v>
      </c>
      <c r="L1787" s="1">
        <f>_xlfn.XLOOKUP(Comuni[[#This Row],[Regione]],Table_0[Regione],Table_0[Deceduti],,0)</f>
        <v>47031</v>
      </c>
    </row>
    <row r="1788" spans="1:12" x14ac:dyDescent="0.25">
      <c r="A1788" s="1" t="s">
        <v>1807</v>
      </c>
      <c r="B1788" s="1" t="s">
        <v>1271</v>
      </c>
      <c r="C1788" s="1" t="s">
        <v>1772</v>
      </c>
      <c r="D1788">
        <v>732</v>
      </c>
      <c r="E1788">
        <f>100*Comuni[[#This Row],[Popolazione2011]]/$D$7916</f>
        <v>1.2772161991145157E-3</v>
      </c>
      <c r="F1788">
        <f>100*Comuni[[#This Row],[Popolazione2011]]/(SUMIFS($D$2:$D$7916,$B$2:$B$7916,"Lombardia"))</f>
        <v>7.5431637450818724E-3</v>
      </c>
      <c r="G1788" t="b">
        <f>IF(Comuni[[#This Row],[Popolazione2011]]&gt;300000,"MAGGIORE")</f>
        <v>0</v>
      </c>
      <c r="H1788">
        <f>100*Comuni[[#This Row],[Popolazione2011]]/(SUMIFS($D$2:$D$7916,$B$2:$B$7916,"Piemonte"))</f>
        <v>1.6773925070968369E-2</v>
      </c>
      <c r="I1788" s="1" t="str">
        <f>_xlfn.XLOOKUP(Comuni[[#This Row],[Regione]],Ripartizione_geografica[Regione],Ripartizione_geografica[Ripartizione geografica],,0)</f>
        <v>Nord-ovest</v>
      </c>
      <c r="J1788" s="1">
        <f>_xlfn.XLOOKUP(Comuni[[#This Row],[Regione]],Table_0[Regione],Table_0[Totale contagiati],,0)</f>
        <v>4308126</v>
      </c>
      <c r="K1788" s="1">
        <f>_xlfn.XLOOKUP(Comuni[[#This Row],[Regione]],Table_0[Regione],Table_0[Guariti],,0)</f>
        <v>4242764</v>
      </c>
      <c r="L1788" s="1">
        <f>_xlfn.XLOOKUP(Comuni[[#This Row],[Regione]],Table_0[Regione],Table_0[Deceduti],,0)</f>
        <v>47031</v>
      </c>
    </row>
    <row r="1789" spans="1:12" x14ac:dyDescent="0.25">
      <c r="A1789" s="1" t="s">
        <v>1808</v>
      </c>
      <c r="B1789" s="1" t="s">
        <v>1271</v>
      </c>
      <c r="C1789" s="1" t="s">
        <v>1772</v>
      </c>
      <c r="D1789">
        <v>8293</v>
      </c>
      <c r="E1789">
        <f>100*Comuni[[#This Row],[Popolazione2011]]/$D$7916</f>
        <v>1.4469882430678524E-2</v>
      </c>
      <c r="F1789">
        <f>100*Comuni[[#This Row],[Popolazione2011]]/(SUMIFS($D$2:$D$7916,$B$2:$B$7916,"Lombardia"))</f>
        <v>8.5458274505415266E-2</v>
      </c>
      <c r="G1789" t="b">
        <f>IF(Comuni[[#This Row],[Popolazione2011]]&gt;300000,"MAGGIORE")</f>
        <v>0</v>
      </c>
      <c r="H1789">
        <f>100*Comuni[[#This Row],[Popolazione2011]]/(SUMIFS($D$2:$D$7916,$B$2:$B$7916,"Piemonte"))</f>
        <v>0.19003573854308836</v>
      </c>
      <c r="I1789" s="1" t="str">
        <f>_xlfn.XLOOKUP(Comuni[[#This Row],[Regione]],Ripartizione_geografica[Regione],Ripartizione_geografica[Ripartizione geografica],,0)</f>
        <v>Nord-ovest</v>
      </c>
      <c r="J1789" s="1">
        <f>_xlfn.XLOOKUP(Comuni[[#This Row],[Regione]],Table_0[Regione],Table_0[Totale contagiati],,0)</f>
        <v>4308126</v>
      </c>
      <c r="K1789" s="1">
        <f>_xlfn.XLOOKUP(Comuni[[#This Row],[Regione]],Table_0[Regione],Table_0[Guariti],,0)</f>
        <v>4242764</v>
      </c>
      <c r="L1789" s="1">
        <f>_xlfn.XLOOKUP(Comuni[[#This Row],[Regione]],Table_0[Regione],Table_0[Deceduti],,0)</f>
        <v>47031</v>
      </c>
    </row>
    <row r="1790" spans="1:12" x14ac:dyDescent="0.25">
      <c r="A1790" s="1" t="s">
        <v>1809</v>
      </c>
      <c r="B1790" s="1" t="s">
        <v>1271</v>
      </c>
      <c r="C1790" s="1" t="s">
        <v>1772</v>
      </c>
      <c r="D1790">
        <v>7771</v>
      </c>
      <c r="E1790">
        <f>100*Comuni[[#This Row],[Popolazione2011]]/$D$7916</f>
        <v>1.3559080714916533E-2</v>
      </c>
      <c r="F1790">
        <f>100*Comuni[[#This Row],[Popolazione2011]]/(SUMIFS($D$2:$D$7916,$B$2:$B$7916,"Lombardia"))</f>
        <v>8.0079133146217535E-2</v>
      </c>
      <c r="G1790" t="b">
        <f>IF(Comuni[[#This Row],[Popolazione2011]]&gt;300000,"MAGGIORE")</f>
        <v>0</v>
      </c>
      <c r="H1790">
        <f>100*Comuni[[#This Row],[Popolazione2011]]/(SUMIFS($D$2:$D$7916,$B$2:$B$7916,"Piemonte"))</f>
        <v>0.17807400509084043</v>
      </c>
      <c r="I1790" s="1" t="str">
        <f>_xlfn.XLOOKUP(Comuni[[#This Row],[Regione]],Ripartizione_geografica[Regione],Ripartizione_geografica[Ripartizione geografica],,0)</f>
        <v>Nord-ovest</v>
      </c>
      <c r="J1790" s="1">
        <f>_xlfn.XLOOKUP(Comuni[[#This Row],[Regione]],Table_0[Regione],Table_0[Totale contagiati],,0)</f>
        <v>4308126</v>
      </c>
      <c r="K1790" s="1">
        <f>_xlfn.XLOOKUP(Comuni[[#This Row],[Regione]],Table_0[Regione],Table_0[Guariti],,0)</f>
        <v>4242764</v>
      </c>
      <c r="L1790" s="1">
        <f>_xlfn.XLOOKUP(Comuni[[#This Row],[Regione]],Table_0[Regione],Table_0[Deceduti],,0)</f>
        <v>47031</v>
      </c>
    </row>
    <row r="1791" spans="1:12" x14ac:dyDescent="0.25">
      <c r="A1791" s="1" t="s">
        <v>1810</v>
      </c>
      <c r="B1791" s="1" t="s">
        <v>1271</v>
      </c>
      <c r="C1791" s="1" t="s">
        <v>1772</v>
      </c>
      <c r="D1791">
        <v>5937</v>
      </c>
      <c r="E1791">
        <f>100*Comuni[[#This Row],[Popolazione2011]]/$D$7916</f>
        <v>1.0359060893637815E-2</v>
      </c>
      <c r="F1791">
        <f>100*Comuni[[#This Row],[Popolazione2011]]/(SUMIFS($D$2:$D$7916,$B$2:$B$7916,"Lombardia"))</f>
        <v>6.1180004309496008E-2</v>
      </c>
      <c r="G1791" t="b">
        <f>IF(Comuni[[#This Row],[Popolazione2011]]&gt;300000,"MAGGIORE")</f>
        <v>0</v>
      </c>
      <c r="H1791">
        <f>100*Comuni[[#This Row],[Popolazione2011]]/(SUMIFS($D$2:$D$7916,$B$2:$B$7916,"Piemonte"))</f>
        <v>0.13604753162068198</v>
      </c>
      <c r="I1791" s="1" t="str">
        <f>_xlfn.XLOOKUP(Comuni[[#This Row],[Regione]],Ripartizione_geografica[Regione],Ripartizione_geografica[Ripartizione geografica],,0)</f>
        <v>Nord-ovest</v>
      </c>
      <c r="J1791" s="1">
        <f>_xlfn.XLOOKUP(Comuni[[#This Row],[Regione]],Table_0[Regione],Table_0[Totale contagiati],,0)</f>
        <v>4308126</v>
      </c>
      <c r="K1791" s="1">
        <f>_xlfn.XLOOKUP(Comuni[[#This Row],[Regione]],Table_0[Regione],Table_0[Guariti],,0)</f>
        <v>4242764</v>
      </c>
      <c r="L1791" s="1">
        <f>_xlfn.XLOOKUP(Comuni[[#This Row],[Regione]],Table_0[Regione],Table_0[Deceduti],,0)</f>
        <v>47031</v>
      </c>
    </row>
    <row r="1792" spans="1:12" x14ac:dyDescent="0.25">
      <c r="A1792" s="1" t="s">
        <v>1811</v>
      </c>
      <c r="B1792" s="1" t="s">
        <v>1271</v>
      </c>
      <c r="C1792" s="1" t="s">
        <v>1772</v>
      </c>
      <c r="D1792">
        <v>95</v>
      </c>
      <c r="E1792">
        <f>100*Comuni[[#This Row],[Popolazione2011]]/$D$7916</f>
        <v>1.6575893294518989E-4</v>
      </c>
      <c r="F1792">
        <f>100*Comuni[[#This Row],[Popolazione2011]]/(SUMIFS($D$2:$D$7916,$B$2:$B$7916,"Lombardia"))</f>
        <v>9.789625078999698E-4</v>
      </c>
      <c r="G1792" t="b">
        <f>IF(Comuni[[#This Row],[Popolazione2011]]&gt;300000,"MAGGIORE")</f>
        <v>0</v>
      </c>
      <c r="H1792">
        <f>100*Comuni[[#This Row],[Popolazione2011]]/(SUMIFS($D$2:$D$7916,$B$2:$B$7916,"Piemonte"))</f>
        <v>2.1769438275163868E-3</v>
      </c>
      <c r="I1792" s="1" t="str">
        <f>_xlfn.XLOOKUP(Comuni[[#This Row],[Regione]],Ripartizione_geografica[Regione],Ripartizione_geografica[Ripartizione geografica],,0)</f>
        <v>Nord-ovest</v>
      </c>
      <c r="J1792" s="1">
        <f>_xlfn.XLOOKUP(Comuni[[#This Row],[Regione]],Table_0[Regione],Table_0[Totale contagiati],,0)</f>
        <v>4308126</v>
      </c>
      <c r="K1792" s="1">
        <f>_xlfn.XLOOKUP(Comuni[[#This Row],[Regione]],Table_0[Regione],Table_0[Guariti],,0)</f>
        <v>4242764</v>
      </c>
      <c r="L1792" s="1">
        <f>_xlfn.XLOOKUP(Comuni[[#This Row],[Regione]],Table_0[Regione],Table_0[Deceduti],,0)</f>
        <v>47031</v>
      </c>
    </row>
    <row r="1793" spans="1:12" x14ac:dyDescent="0.25">
      <c r="A1793" s="1" t="s">
        <v>1812</v>
      </c>
      <c r="B1793" s="1" t="s">
        <v>1271</v>
      </c>
      <c r="C1793" s="1" t="s">
        <v>1772</v>
      </c>
      <c r="D1793">
        <v>5393</v>
      </c>
      <c r="E1793">
        <f>100*Comuni[[#This Row],[Popolazione2011]]/$D$7916</f>
        <v>9.4098728986674648E-3</v>
      </c>
      <c r="F1793">
        <f>100*Comuni[[#This Row],[Popolazione2011]]/(SUMIFS($D$2:$D$7916,$B$2:$B$7916,"Lombardia"))</f>
        <v>5.5574155843205658E-2</v>
      </c>
      <c r="G1793" t="b">
        <f>IF(Comuni[[#This Row],[Popolazione2011]]&gt;300000,"MAGGIORE")</f>
        <v>0</v>
      </c>
      <c r="H1793">
        <f>100*Comuni[[#This Row],[Popolazione2011]]/(SUMIFS($D$2:$D$7916,$B$2:$B$7916,"Piemonte"))</f>
        <v>0.12358166380837761</v>
      </c>
      <c r="I1793" s="1" t="str">
        <f>_xlfn.XLOOKUP(Comuni[[#This Row],[Regione]],Ripartizione_geografica[Regione],Ripartizione_geografica[Ripartizione geografica],,0)</f>
        <v>Nord-ovest</v>
      </c>
      <c r="J1793" s="1">
        <f>_xlfn.XLOOKUP(Comuni[[#This Row],[Regione]],Table_0[Regione],Table_0[Totale contagiati],,0)</f>
        <v>4308126</v>
      </c>
      <c r="K1793" s="1">
        <f>_xlfn.XLOOKUP(Comuni[[#This Row],[Regione]],Table_0[Regione],Table_0[Guariti],,0)</f>
        <v>4242764</v>
      </c>
      <c r="L1793" s="1">
        <f>_xlfn.XLOOKUP(Comuni[[#This Row],[Regione]],Table_0[Regione],Table_0[Deceduti],,0)</f>
        <v>47031</v>
      </c>
    </row>
    <row r="1794" spans="1:12" x14ac:dyDescent="0.25">
      <c r="A1794" s="1" t="s">
        <v>1813</v>
      </c>
      <c r="B1794" s="1" t="s">
        <v>1271</v>
      </c>
      <c r="C1794" s="1" t="s">
        <v>1772</v>
      </c>
      <c r="D1794">
        <v>5782</v>
      </c>
      <c r="E1794">
        <f>100*Comuni[[#This Row],[Popolazione2011]]/$D$7916</f>
        <v>1.0088612108306189E-2</v>
      </c>
      <c r="F1794">
        <f>100*Comuni[[#This Row],[Popolazione2011]]/(SUMIFS($D$2:$D$7916,$B$2:$B$7916,"Lombardia"))</f>
        <v>5.9582749691343424E-2</v>
      </c>
      <c r="G1794" t="b">
        <f>IF(Comuni[[#This Row],[Popolazione2011]]&gt;300000,"MAGGIORE")</f>
        <v>0</v>
      </c>
      <c r="H1794">
        <f>100*Comuni[[#This Row],[Popolazione2011]]/(SUMIFS($D$2:$D$7916,$B$2:$B$7916,"Piemonte"))</f>
        <v>0.13249567590210259</v>
      </c>
      <c r="I1794" s="1" t="str">
        <f>_xlfn.XLOOKUP(Comuni[[#This Row],[Regione]],Ripartizione_geografica[Regione],Ripartizione_geografica[Ripartizione geografica],,0)</f>
        <v>Nord-ovest</v>
      </c>
      <c r="J1794" s="1">
        <f>_xlfn.XLOOKUP(Comuni[[#This Row],[Regione]],Table_0[Regione],Table_0[Totale contagiati],,0)</f>
        <v>4308126</v>
      </c>
      <c r="K1794" s="1">
        <f>_xlfn.XLOOKUP(Comuni[[#This Row],[Regione]],Table_0[Regione],Table_0[Guariti],,0)</f>
        <v>4242764</v>
      </c>
      <c r="L1794" s="1">
        <f>_xlfn.XLOOKUP(Comuni[[#This Row],[Regione]],Table_0[Regione],Table_0[Deceduti],,0)</f>
        <v>47031</v>
      </c>
    </row>
    <row r="1795" spans="1:12" x14ac:dyDescent="0.25">
      <c r="A1795" s="1" t="s">
        <v>1814</v>
      </c>
      <c r="B1795" s="1" t="s">
        <v>1271</v>
      </c>
      <c r="C1795" s="1" t="s">
        <v>1772</v>
      </c>
      <c r="D1795">
        <v>5336</v>
      </c>
      <c r="E1795">
        <f>100*Comuni[[#This Row],[Popolazione2011]]/$D$7916</f>
        <v>9.3104175389003493E-3</v>
      </c>
      <c r="F1795">
        <f>100*Comuni[[#This Row],[Popolazione2011]]/(SUMIFS($D$2:$D$7916,$B$2:$B$7916,"Lombardia"))</f>
        <v>5.4986778338465672E-2</v>
      </c>
      <c r="G1795" t="b">
        <f>IF(Comuni[[#This Row],[Popolazione2011]]&gt;300000,"MAGGIORE")</f>
        <v>0</v>
      </c>
      <c r="H1795">
        <f>100*Comuni[[#This Row],[Popolazione2011]]/(SUMIFS($D$2:$D$7916,$B$2:$B$7916,"Piemonte"))</f>
        <v>0.12227549751186778</v>
      </c>
      <c r="I1795" s="1" t="str">
        <f>_xlfn.XLOOKUP(Comuni[[#This Row],[Regione]],Ripartizione_geografica[Regione],Ripartizione_geografica[Ripartizione geografica],,0)</f>
        <v>Nord-ovest</v>
      </c>
      <c r="J1795" s="1">
        <f>_xlfn.XLOOKUP(Comuni[[#This Row],[Regione]],Table_0[Regione],Table_0[Totale contagiati],,0)</f>
        <v>4308126</v>
      </c>
      <c r="K1795" s="1">
        <f>_xlfn.XLOOKUP(Comuni[[#This Row],[Regione]],Table_0[Regione],Table_0[Guariti],,0)</f>
        <v>4242764</v>
      </c>
      <c r="L1795" s="1">
        <f>_xlfn.XLOOKUP(Comuni[[#This Row],[Regione]],Table_0[Regione],Table_0[Deceduti],,0)</f>
        <v>47031</v>
      </c>
    </row>
    <row r="1796" spans="1:12" x14ac:dyDescent="0.25">
      <c r="A1796" s="1" t="s">
        <v>1815</v>
      </c>
      <c r="B1796" s="1" t="s">
        <v>1271</v>
      </c>
      <c r="C1796" s="1" t="s">
        <v>1772</v>
      </c>
      <c r="D1796">
        <v>8233</v>
      </c>
      <c r="E1796">
        <f>100*Comuni[[#This Row],[Popolazione2011]]/$D$7916</f>
        <v>1.4365192578292088E-2</v>
      </c>
      <c r="F1796">
        <f>100*Comuni[[#This Row],[Popolazione2011]]/(SUMIFS($D$2:$D$7916,$B$2:$B$7916,"Lombardia"))</f>
        <v>8.4839982395162647E-2</v>
      </c>
      <c r="G1796" t="b">
        <f>IF(Comuni[[#This Row],[Popolazione2011]]&gt;300000,"MAGGIORE")</f>
        <v>0</v>
      </c>
      <c r="H1796">
        <f>100*Comuni[[#This Row],[Popolazione2011]]/(SUMIFS($D$2:$D$7916,$B$2:$B$7916,"Piemonte"))</f>
        <v>0.18866082665202538</v>
      </c>
      <c r="I1796" s="1" t="str">
        <f>_xlfn.XLOOKUP(Comuni[[#This Row],[Regione]],Ripartizione_geografica[Regione],Ripartizione_geografica[Ripartizione geografica],,0)</f>
        <v>Nord-ovest</v>
      </c>
      <c r="J1796" s="1">
        <f>_xlfn.XLOOKUP(Comuni[[#This Row],[Regione]],Table_0[Regione],Table_0[Totale contagiati],,0)</f>
        <v>4308126</v>
      </c>
      <c r="K1796" s="1">
        <f>_xlfn.XLOOKUP(Comuni[[#This Row],[Regione]],Table_0[Regione],Table_0[Guariti],,0)</f>
        <v>4242764</v>
      </c>
      <c r="L1796" s="1">
        <f>_xlfn.XLOOKUP(Comuni[[#This Row],[Regione]],Table_0[Regione],Table_0[Deceduti],,0)</f>
        <v>47031</v>
      </c>
    </row>
    <row r="1797" spans="1:12" x14ac:dyDescent="0.25">
      <c r="A1797" s="1" t="s">
        <v>1816</v>
      </c>
      <c r="B1797" s="1" t="s">
        <v>1271</v>
      </c>
      <c r="C1797" s="1" t="s">
        <v>1772</v>
      </c>
      <c r="D1797">
        <v>4061</v>
      </c>
      <c r="E1797">
        <f>100*Comuni[[#This Row],[Popolazione2011]]/$D$7916</f>
        <v>7.0857581756885906E-3</v>
      </c>
      <c r="F1797">
        <f>100*Comuni[[#This Row],[Popolazione2011]]/(SUMIFS($D$2:$D$7916,$B$2:$B$7916,"Lombardia"))</f>
        <v>4.1848070995597654E-2</v>
      </c>
      <c r="G1797" t="b">
        <f>IF(Comuni[[#This Row],[Popolazione2011]]&gt;300000,"MAGGIORE")</f>
        <v>0</v>
      </c>
      <c r="H1797">
        <f>100*Comuni[[#This Row],[Popolazione2011]]/(SUMIFS($D$2:$D$7916,$B$2:$B$7916,"Piemonte"))</f>
        <v>9.3058619826779432E-2</v>
      </c>
      <c r="I1797" s="1" t="str">
        <f>_xlfn.XLOOKUP(Comuni[[#This Row],[Regione]],Ripartizione_geografica[Regione],Ripartizione_geografica[Ripartizione geografica],,0)</f>
        <v>Nord-ovest</v>
      </c>
      <c r="J1797" s="1">
        <f>_xlfn.XLOOKUP(Comuni[[#This Row],[Regione]],Table_0[Regione],Table_0[Totale contagiati],,0)</f>
        <v>4308126</v>
      </c>
      <c r="K1797" s="1">
        <f>_xlfn.XLOOKUP(Comuni[[#This Row],[Regione]],Table_0[Regione],Table_0[Guariti],,0)</f>
        <v>4242764</v>
      </c>
      <c r="L1797" s="1">
        <f>_xlfn.XLOOKUP(Comuni[[#This Row],[Regione]],Table_0[Regione],Table_0[Deceduti],,0)</f>
        <v>47031</v>
      </c>
    </row>
    <row r="1798" spans="1:12" x14ac:dyDescent="0.25">
      <c r="A1798" s="1" t="s">
        <v>1817</v>
      </c>
      <c r="B1798" s="1" t="s">
        <v>1271</v>
      </c>
      <c r="C1798" s="1" t="s">
        <v>1772</v>
      </c>
      <c r="D1798">
        <v>627</v>
      </c>
      <c r="E1798">
        <f>100*Comuni[[#This Row],[Popolazione2011]]/$D$7916</f>
        <v>1.0940089574382533E-3</v>
      </c>
      <c r="F1798">
        <f>100*Comuni[[#This Row],[Popolazione2011]]/(SUMIFS($D$2:$D$7916,$B$2:$B$7916,"Lombardia"))</f>
        <v>6.4611525521398004E-3</v>
      </c>
      <c r="G1798" t="b">
        <f>IF(Comuni[[#This Row],[Popolazione2011]]&gt;300000,"MAGGIORE")</f>
        <v>0</v>
      </c>
      <c r="H1798">
        <f>100*Comuni[[#This Row],[Popolazione2011]]/(SUMIFS($D$2:$D$7916,$B$2:$B$7916,"Piemonte"))</f>
        <v>1.4367829261608152E-2</v>
      </c>
      <c r="I1798" s="1" t="str">
        <f>_xlfn.XLOOKUP(Comuni[[#This Row],[Regione]],Ripartizione_geografica[Regione],Ripartizione_geografica[Ripartizione geografica],,0)</f>
        <v>Nord-ovest</v>
      </c>
      <c r="J1798" s="1">
        <f>_xlfn.XLOOKUP(Comuni[[#This Row],[Regione]],Table_0[Regione],Table_0[Totale contagiati],,0)</f>
        <v>4308126</v>
      </c>
      <c r="K1798" s="1">
        <f>_xlfn.XLOOKUP(Comuni[[#This Row],[Regione]],Table_0[Regione],Table_0[Guariti],,0)</f>
        <v>4242764</v>
      </c>
      <c r="L1798" s="1">
        <f>_xlfn.XLOOKUP(Comuni[[#This Row],[Regione]],Table_0[Regione],Table_0[Deceduti],,0)</f>
        <v>47031</v>
      </c>
    </row>
    <row r="1799" spans="1:12" x14ac:dyDescent="0.25">
      <c r="A1799" s="1" t="s">
        <v>1818</v>
      </c>
      <c r="B1799" s="1" t="s">
        <v>1271</v>
      </c>
      <c r="C1799" s="1" t="s">
        <v>1772</v>
      </c>
      <c r="D1799">
        <v>4207</v>
      </c>
      <c r="E1799">
        <f>100*Comuni[[#This Row],[Popolazione2011]]/$D$7916</f>
        <v>7.3405034831622515E-3</v>
      </c>
      <c r="F1799">
        <f>100*Comuni[[#This Row],[Popolazione2011]]/(SUMIFS($D$2:$D$7916,$B$2:$B$7916,"Lombardia"))</f>
        <v>4.3352581797212346E-2</v>
      </c>
      <c r="G1799" t="b">
        <f>IF(Comuni[[#This Row],[Popolazione2011]]&gt;300000,"MAGGIORE")</f>
        <v>0</v>
      </c>
      <c r="H1799">
        <f>100*Comuni[[#This Row],[Popolazione2011]]/(SUMIFS($D$2:$D$7916,$B$2:$B$7916,"Piemonte"))</f>
        <v>9.640423876169936E-2</v>
      </c>
      <c r="I1799" s="1" t="str">
        <f>_xlfn.XLOOKUP(Comuni[[#This Row],[Regione]],Ripartizione_geografica[Regione],Ripartizione_geografica[Ripartizione geografica],,0)</f>
        <v>Nord-ovest</v>
      </c>
      <c r="J1799" s="1">
        <f>_xlfn.XLOOKUP(Comuni[[#This Row],[Regione]],Table_0[Regione],Table_0[Totale contagiati],,0)</f>
        <v>4308126</v>
      </c>
      <c r="K1799" s="1">
        <f>_xlfn.XLOOKUP(Comuni[[#This Row],[Regione]],Table_0[Regione],Table_0[Guariti],,0)</f>
        <v>4242764</v>
      </c>
      <c r="L1799" s="1">
        <f>_xlfn.XLOOKUP(Comuni[[#This Row],[Regione]],Table_0[Regione],Table_0[Deceduti],,0)</f>
        <v>47031</v>
      </c>
    </row>
    <row r="1800" spans="1:12" x14ac:dyDescent="0.25">
      <c r="A1800" s="1" t="s">
        <v>1819</v>
      </c>
      <c r="B1800" s="1" t="s">
        <v>1271</v>
      </c>
      <c r="C1800" s="1" t="s">
        <v>1772</v>
      </c>
      <c r="D1800">
        <v>1301</v>
      </c>
      <c r="E1800">
        <f>100*Comuni[[#This Row],[Popolazione2011]]/$D$7916</f>
        <v>2.2700249659125477E-3</v>
      </c>
      <c r="F1800">
        <f>100*Comuni[[#This Row],[Popolazione2011]]/(SUMIFS($D$2:$D$7916,$B$2:$B$7916,"Lombardia"))</f>
        <v>1.3406633923977481E-2</v>
      </c>
      <c r="G1800" t="b">
        <f>IF(Comuni[[#This Row],[Popolazione2011]]&gt;300000,"MAGGIORE")</f>
        <v>0</v>
      </c>
      <c r="H1800">
        <f>100*Comuni[[#This Row],[Popolazione2011]]/(SUMIFS($D$2:$D$7916,$B$2:$B$7916,"Piemonte"))</f>
        <v>2.9812672837882307E-2</v>
      </c>
      <c r="I1800" s="1" t="str">
        <f>_xlfn.XLOOKUP(Comuni[[#This Row],[Regione]],Ripartizione_geografica[Regione],Ripartizione_geografica[Ripartizione geografica],,0)</f>
        <v>Nord-ovest</v>
      </c>
      <c r="J1800" s="1">
        <f>_xlfn.XLOOKUP(Comuni[[#This Row],[Regione]],Table_0[Regione],Table_0[Totale contagiati],,0)</f>
        <v>4308126</v>
      </c>
      <c r="K1800" s="1">
        <f>_xlfn.XLOOKUP(Comuni[[#This Row],[Regione]],Table_0[Regione],Table_0[Guariti],,0)</f>
        <v>4242764</v>
      </c>
      <c r="L1800" s="1">
        <f>_xlfn.XLOOKUP(Comuni[[#This Row],[Regione]],Table_0[Regione],Table_0[Deceduti],,0)</f>
        <v>47031</v>
      </c>
    </row>
    <row r="1801" spans="1:12" x14ac:dyDescent="0.25">
      <c r="A1801" s="1" t="s">
        <v>1820</v>
      </c>
      <c r="B1801" s="1" t="s">
        <v>1271</v>
      </c>
      <c r="C1801" s="1" t="s">
        <v>1772</v>
      </c>
      <c r="D1801">
        <v>7777</v>
      </c>
      <c r="E1801">
        <f>100*Comuni[[#This Row],[Popolazione2011]]/$D$7916</f>
        <v>1.3569549700155177E-2</v>
      </c>
      <c r="F1801">
        <f>100*Comuni[[#This Row],[Popolazione2011]]/(SUMIFS($D$2:$D$7916,$B$2:$B$7916,"Lombardia"))</f>
        <v>8.0140962357242787E-2</v>
      </c>
      <c r="G1801" t="b">
        <f>IF(Comuni[[#This Row],[Popolazione2011]]&gt;300000,"MAGGIORE")</f>
        <v>0</v>
      </c>
      <c r="H1801">
        <f>100*Comuni[[#This Row],[Popolazione2011]]/(SUMIFS($D$2:$D$7916,$B$2:$B$7916,"Piemonte"))</f>
        <v>0.17821149627994673</v>
      </c>
      <c r="I1801" s="1" t="str">
        <f>_xlfn.XLOOKUP(Comuni[[#This Row],[Regione]],Ripartizione_geografica[Regione],Ripartizione_geografica[Ripartizione geografica],,0)</f>
        <v>Nord-ovest</v>
      </c>
      <c r="J1801" s="1">
        <f>_xlfn.XLOOKUP(Comuni[[#This Row],[Regione]],Table_0[Regione],Table_0[Totale contagiati],,0)</f>
        <v>4308126</v>
      </c>
      <c r="K1801" s="1">
        <f>_xlfn.XLOOKUP(Comuni[[#This Row],[Regione]],Table_0[Regione],Table_0[Guariti],,0)</f>
        <v>4242764</v>
      </c>
      <c r="L1801" s="1">
        <f>_xlfn.XLOOKUP(Comuni[[#This Row],[Regione]],Table_0[Regione],Table_0[Deceduti],,0)</f>
        <v>47031</v>
      </c>
    </row>
    <row r="1802" spans="1:12" x14ac:dyDescent="0.25">
      <c r="A1802" s="1" t="s">
        <v>1821</v>
      </c>
      <c r="B1802" s="1" t="s">
        <v>1271</v>
      </c>
      <c r="C1802" s="1" t="s">
        <v>1772</v>
      </c>
      <c r="D1802">
        <v>3127</v>
      </c>
      <c r="E1802">
        <f>100*Comuni[[#This Row],[Popolazione2011]]/$D$7916</f>
        <v>5.4560861402064079E-3</v>
      </c>
      <c r="F1802">
        <f>100*Comuni[[#This Row],[Popolazione2011]]/(SUMIFS($D$2:$D$7916,$B$2:$B$7916,"Lombardia"))</f>
        <v>3.2223323812665322E-2</v>
      </c>
      <c r="G1802" t="b">
        <f>IF(Comuni[[#This Row],[Popolazione2011]]&gt;300000,"MAGGIORE")</f>
        <v>0</v>
      </c>
      <c r="H1802">
        <f>100*Comuni[[#This Row],[Popolazione2011]]/(SUMIFS($D$2:$D$7916,$B$2:$B$7916,"Piemonte"))</f>
        <v>7.1655824722565695E-2</v>
      </c>
      <c r="I1802" s="1" t="str">
        <f>_xlfn.XLOOKUP(Comuni[[#This Row],[Regione]],Ripartizione_geografica[Regione],Ripartizione_geografica[Ripartizione geografica],,0)</f>
        <v>Nord-ovest</v>
      </c>
      <c r="J1802" s="1">
        <f>_xlfn.XLOOKUP(Comuni[[#This Row],[Regione]],Table_0[Regione],Table_0[Totale contagiati],,0)</f>
        <v>4308126</v>
      </c>
      <c r="K1802" s="1">
        <f>_xlfn.XLOOKUP(Comuni[[#This Row],[Regione]],Table_0[Regione],Table_0[Guariti],,0)</f>
        <v>4242764</v>
      </c>
      <c r="L1802" s="1">
        <f>_xlfn.XLOOKUP(Comuni[[#This Row],[Regione]],Table_0[Regione],Table_0[Deceduti],,0)</f>
        <v>47031</v>
      </c>
    </row>
    <row r="1803" spans="1:12" x14ac:dyDescent="0.25">
      <c r="A1803" s="1" t="s">
        <v>1822</v>
      </c>
      <c r="B1803" s="1" t="s">
        <v>1271</v>
      </c>
      <c r="C1803" s="1" t="s">
        <v>1772</v>
      </c>
      <c r="D1803">
        <v>15882</v>
      </c>
      <c r="E1803">
        <f>100*Comuni[[#This Row],[Popolazione2011]]/$D$7916</f>
        <v>2.7711403926689537E-2</v>
      </c>
      <c r="F1803">
        <f>100*Comuni[[#This Row],[Popolazione2011]]/(SUMIFS($D$2:$D$7916,$B$2:$B$7916,"Lombardia"))</f>
        <v>0.16366192158386653</v>
      </c>
      <c r="G1803" t="b">
        <f>IF(Comuni[[#This Row],[Popolazione2011]]&gt;300000,"MAGGIORE")</f>
        <v>0</v>
      </c>
      <c r="H1803">
        <f>100*Comuni[[#This Row],[Popolazione2011]]/(SUMIFS($D$2:$D$7916,$B$2:$B$7916,"Piemonte"))</f>
        <v>0.36393917756437111</v>
      </c>
      <c r="I1803" s="1" t="str">
        <f>_xlfn.XLOOKUP(Comuni[[#This Row],[Regione]],Ripartizione_geografica[Regione],Ripartizione_geografica[Ripartizione geografica],,0)</f>
        <v>Nord-ovest</v>
      </c>
      <c r="J1803" s="1">
        <f>_xlfn.XLOOKUP(Comuni[[#This Row],[Regione]],Table_0[Regione],Table_0[Totale contagiati],,0)</f>
        <v>4308126</v>
      </c>
      <c r="K1803" s="1">
        <f>_xlfn.XLOOKUP(Comuni[[#This Row],[Regione]],Table_0[Regione],Table_0[Guariti],,0)</f>
        <v>4242764</v>
      </c>
      <c r="L1803" s="1">
        <f>_xlfn.XLOOKUP(Comuni[[#This Row],[Regione]],Table_0[Regione],Table_0[Deceduti],,0)</f>
        <v>47031</v>
      </c>
    </row>
    <row r="1804" spans="1:12" x14ac:dyDescent="0.25">
      <c r="A1804" s="1" t="s">
        <v>1823</v>
      </c>
      <c r="B1804" s="1" t="s">
        <v>1271</v>
      </c>
      <c r="C1804" s="1" t="s">
        <v>1772</v>
      </c>
      <c r="D1804">
        <v>4549</v>
      </c>
      <c r="E1804">
        <f>100*Comuni[[#This Row],[Popolazione2011]]/$D$7916</f>
        <v>7.9372356417649354E-3</v>
      </c>
      <c r="F1804">
        <f>100*Comuni[[#This Row],[Popolazione2011]]/(SUMIFS($D$2:$D$7916,$B$2:$B$7916,"Lombardia"))</f>
        <v>4.6876846825652241E-2</v>
      </c>
      <c r="G1804" t="b">
        <f>IF(Comuni[[#This Row],[Popolazione2011]]&gt;300000,"MAGGIORE")</f>
        <v>0</v>
      </c>
      <c r="H1804">
        <f>100*Comuni[[#This Row],[Popolazione2011]]/(SUMIFS($D$2:$D$7916,$B$2:$B$7916,"Piemonte"))</f>
        <v>0.10424123654075834</v>
      </c>
      <c r="I1804" s="1" t="str">
        <f>_xlfn.XLOOKUP(Comuni[[#This Row],[Regione]],Ripartizione_geografica[Regione],Ripartizione_geografica[Ripartizione geografica],,0)</f>
        <v>Nord-ovest</v>
      </c>
      <c r="J1804" s="1">
        <f>_xlfn.XLOOKUP(Comuni[[#This Row],[Regione]],Table_0[Regione],Table_0[Totale contagiati],,0)</f>
        <v>4308126</v>
      </c>
      <c r="K1804" s="1">
        <f>_xlfn.XLOOKUP(Comuni[[#This Row],[Regione]],Table_0[Regione],Table_0[Guariti],,0)</f>
        <v>4242764</v>
      </c>
      <c r="L1804" s="1">
        <f>_xlfn.XLOOKUP(Comuni[[#This Row],[Regione]],Table_0[Regione],Table_0[Deceduti],,0)</f>
        <v>47031</v>
      </c>
    </row>
    <row r="1805" spans="1:12" x14ac:dyDescent="0.25">
      <c r="A1805" s="1" t="s">
        <v>1824</v>
      </c>
      <c r="B1805" s="1" t="s">
        <v>1271</v>
      </c>
      <c r="C1805" s="1" t="s">
        <v>1772</v>
      </c>
      <c r="D1805">
        <v>359</v>
      </c>
      <c r="E1805">
        <f>100*Comuni[[#This Row],[Popolazione2011]]/$D$7916</f>
        <v>6.2639428344550704E-4</v>
      </c>
      <c r="F1805">
        <f>100*Comuni[[#This Row],[Popolazione2011]]/(SUMIFS($D$2:$D$7916,$B$2:$B$7916,"Lombardia"))</f>
        <v>3.6994477930114649E-3</v>
      </c>
      <c r="G1805" t="b">
        <f>IF(Comuni[[#This Row],[Popolazione2011]]&gt;300000,"MAGGIORE")</f>
        <v>0</v>
      </c>
      <c r="H1805">
        <f>100*Comuni[[#This Row],[Popolazione2011]]/(SUMIFS($D$2:$D$7916,$B$2:$B$7916,"Piemonte"))</f>
        <v>8.2265561481935038E-3</v>
      </c>
      <c r="I1805" s="1" t="str">
        <f>_xlfn.XLOOKUP(Comuni[[#This Row],[Regione]],Ripartizione_geografica[Regione],Ripartizione_geografica[Ripartizione geografica],,0)</f>
        <v>Nord-ovest</v>
      </c>
      <c r="J1805" s="1">
        <f>_xlfn.XLOOKUP(Comuni[[#This Row],[Regione]],Table_0[Regione],Table_0[Totale contagiati],,0)</f>
        <v>4308126</v>
      </c>
      <c r="K1805" s="1">
        <f>_xlfn.XLOOKUP(Comuni[[#This Row],[Regione]],Table_0[Regione],Table_0[Guariti],,0)</f>
        <v>4242764</v>
      </c>
      <c r="L1805" s="1">
        <f>_xlfn.XLOOKUP(Comuni[[#This Row],[Regione]],Table_0[Regione],Table_0[Deceduti],,0)</f>
        <v>47031</v>
      </c>
    </row>
    <row r="1806" spans="1:12" x14ac:dyDescent="0.25">
      <c r="A1806" s="1" t="s">
        <v>1825</v>
      </c>
      <c r="B1806" s="1" t="s">
        <v>1271</v>
      </c>
      <c r="C1806" s="1" t="s">
        <v>1772</v>
      </c>
      <c r="D1806">
        <v>4666</v>
      </c>
      <c r="E1806">
        <f>100*Comuni[[#This Row],[Popolazione2011]]/$D$7916</f>
        <v>8.1413808539184847E-3</v>
      </c>
      <c r="F1806">
        <f>100*Comuni[[#This Row],[Popolazione2011]]/(SUMIFS($D$2:$D$7916,$B$2:$B$7916,"Lombardia"))</f>
        <v>4.8082516440644832E-2</v>
      </c>
      <c r="G1806" t="b">
        <f>IF(Comuni[[#This Row],[Popolazione2011]]&gt;300000,"MAGGIORE")</f>
        <v>0</v>
      </c>
      <c r="H1806">
        <f>100*Comuni[[#This Row],[Popolazione2011]]/(SUMIFS($D$2:$D$7916,$B$2:$B$7916,"Piemonte"))</f>
        <v>0.10692231472833116</v>
      </c>
      <c r="I1806" s="1" t="str">
        <f>_xlfn.XLOOKUP(Comuni[[#This Row],[Regione]],Ripartizione_geografica[Regione],Ripartizione_geografica[Ripartizione geografica],,0)</f>
        <v>Nord-ovest</v>
      </c>
      <c r="J1806" s="1">
        <f>_xlfn.XLOOKUP(Comuni[[#This Row],[Regione]],Table_0[Regione],Table_0[Totale contagiati],,0)</f>
        <v>4308126</v>
      </c>
      <c r="K1806" s="1">
        <f>_xlfn.XLOOKUP(Comuni[[#This Row],[Regione]],Table_0[Regione],Table_0[Guariti],,0)</f>
        <v>4242764</v>
      </c>
      <c r="L1806" s="1">
        <f>_xlfn.XLOOKUP(Comuni[[#This Row],[Regione]],Table_0[Regione],Table_0[Deceduti],,0)</f>
        <v>47031</v>
      </c>
    </row>
    <row r="1807" spans="1:12" x14ac:dyDescent="0.25">
      <c r="A1807" s="1" t="s">
        <v>1826</v>
      </c>
      <c r="B1807" s="1" t="s">
        <v>1271</v>
      </c>
      <c r="C1807" s="1" t="s">
        <v>1772</v>
      </c>
      <c r="D1807">
        <v>4021</v>
      </c>
      <c r="E1807">
        <f>100*Comuni[[#This Row],[Popolazione2011]]/$D$7916</f>
        <v>7.0159649407643002E-3</v>
      </c>
      <c r="F1807">
        <f>100*Comuni[[#This Row],[Popolazione2011]]/(SUMIFS($D$2:$D$7916,$B$2:$B$7916,"Lombardia"))</f>
        <v>4.1435876255429251E-2</v>
      </c>
      <c r="G1807" t="b">
        <f>IF(Comuni[[#This Row],[Popolazione2011]]&gt;300000,"MAGGIORE")</f>
        <v>0</v>
      </c>
      <c r="H1807">
        <f>100*Comuni[[#This Row],[Popolazione2011]]/(SUMIFS($D$2:$D$7916,$B$2:$B$7916,"Piemonte"))</f>
        <v>9.2142011899404117E-2</v>
      </c>
      <c r="I1807" s="1" t="str">
        <f>_xlfn.XLOOKUP(Comuni[[#This Row],[Regione]],Ripartizione_geografica[Regione],Ripartizione_geografica[Ripartizione geografica],,0)</f>
        <v>Nord-ovest</v>
      </c>
      <c r="J1807" s="1">
        <f>_xlfn.XLOOKUP(Comuni[[#This Row],[Regione]],Table_0[Regione],Table_0[Totale contagiati],,0)</f>
        <v>4308126</v>
      </c>
      <c r="K1807" s="1">
        <f>_xlfn.XLOOKUP(Comuni[[#This Row],[Regione]],Table_0[Regione],Table_0[Guariti],,0)</f>
        <v>4242764</v>
      </c>
      <c r="L1807" s="1">
        <f>_xlfn.XLOOKUP(Comuni[[#This Row],[Regione]],Table_0[Regione],Table_0[Deceduti],,0)</f>
        <v>47031</v>
      </c>
    </row>
    <row r="1808" spans="1:12" x14ac:dyDescent="0.25">
      <c r="A1808" s="1" t="s">
        <v>1827</v>
      </c>
      <c r="B1808" s="1" t="s">
        <v>1271</v>
      </c>
      <c r="C1808" s="1" t="s">
        <v>1772</v>
      </c>
      <c r="D1808">
        <v>3894</v>
      </c>
      <c r="E1808">
        <f>100*Comuni[[#This Row],[Popolazione2011]]/$D$7916</f>
        <v>6.7943714198796783E-3</v>
      </c>
      <c r="F1808">
        <f>100*Comuni[[#This Row],[Popolazione2011]]/(SUMIFS($D$2:$D$7916,$B$2:$B$7916,"Lombardia"))</f>
        <v>4.0127157955394552E-2</v>
      </c>
      <c r="G1808" t="b">
        <f>IF(Comuni[[#This Row],[Popolazione2011]]&gt;300000,"MAGGIORE")</f>
        <v>0</v>
      </c>
      <c r="H1808">
        <f>100*Comuni[[#This Row],[Popolazione2011]]/(SUMIFS($D$2:$D$7916,$B$2:$B$7916,"Piemonte"))</f>
        <v>8.9231781729987469E-2</v>
      </c>
      <c r="I1808" s="1" t="str">
        <f>_xlfn.XLOOKUP(Comuni[[#This Row],[Regione]],Ripartizione_geografica[Regione],Ripartizione_geografica[Ripartizione geografica],,0)</f>
        <v>Nord-ovest</v>
      </c>
      <c r="J1808" s="1">
        <f>_xlfn.XLOOKUP(Comuni[[#This Row],[Regione]],Table_0[Regione],Table_0[Totale contagiati],,0)</f>
        <v>4308126</v>
      </c>
      <c r="K1808" s="1">
        <f>_xlfn.XLOOKUP(Comuni[[#This Row],[Regione]],Table_0[Regione],Table_0[Guariti],,0)</f>
        <v>4242764</v>
      </c>
      <c r="L1808" s="1">
        <f>_xlfn.XLOOKUP(Comuni[[#This Row],[Regione]],Table_0[Regione],Table_0[Deceduti],,0)</f>
        <v>47031</v>
      </c>
    </row>
    <row r="1809" spans="1:12" x14ac:dyDescent="0.25">
      <c r="A1809" s="1" t="s">
        <v>1828</v>
      </c>
      <c r="B1809" s="1" t="s">
        <v>1271</v>
      </c>
      <c r="C1809" s="1" t="s">
        <v>1772</v>
      </c>
      <c r="D1809">
        <v>3334</v>
      </c>
      <c r="E1809">
        <f>100*Comuni[[#This Row],[Popolazione2011]]/$D$7916</f>
        <v>5.8172661309396113E-3</v>
      </c>
      <c r="F1809">
        <f>100*Comuni[[#This Row],[Popolazione2011]]/(SUMIFS($D$2:$D$7916,$B$2:$B$7916,"Lombardia"))</f>
        <v>3.4356431593036835E-2</v>
      </c>
      <c r="G1809" t="b">
        <f>IF(Comuni[[#This Row],[Popolazione2011]]&gt;300000,"MAGGIORE")</f>
        <v>0</v>
      </c>
      <c r="H1809">
        <f>100*Comuni[[#This Row],[Popolazione2011]]/(SUMIFS($D$2:$D$7916,$B$2:$B$7916,"Piemonte"))</f>
        <v>7.6399270746732986E-2</v>
      </c>
      <c r="I1809" s="1" t="str">
        <f>_xlfn.XLOOKUP(Comuni[[#This Row],[Regione]],Ripartizione_geografica[Regione],Ripartizione_geografica[Ripartizione geografica],,0)</f>
        <v>Nord-ovest</v>
      </c>
      <c r="J1809" s="1">
        <f>_xlfn.XLOOKUP(Comuni[[#This Row],[Regione]],Table_0[Regione],Table_0[Totale contagiati],,0)</f>
        <v>4308126</v>
      </c>
      <c r="K1809" s="1">
        <f>_xlfn.XLOOKUP(Comuni[[#This Row],[Regione]],Table_0[Regione],Table_0[Guariti],,0)</f>
        <v>4242764</v>
      </c>
      <c r="L1809" s="1">
        <f>_xlfn.XLOOKUP(Comuni[[#This Row],[Regione]],Table_0[Regione],Table_0[Deceduti],,0)</f>
        <v>47031</v>
      </c>
    </row>
    <row r="1810" spans="1:12" x14ac:dyDescent="0.25">
      <c r="A1810" s="1" t="s">
        <v>1829</v>
      </c>
      <c r="B1810" s="1" t="s">
        <v>1271</v>
      </c>
      <c r="C1810" s="1" t="s">
        <v>1772</v>
      </c>
      <c r="D1810">
        <v>122</v>
      </c>
      <c r="E1810">
        <f>100*Comuni[[#This Row],[Popolazione2011]]/$D$7916</f>
        <v>2.1286936651908597E-4</v>
      </c>
      <c r="F1810">
        <f>100*Comuni[[#This Row],[Popolazione2011]]/(SUMIFS($D$2:$D$7916,$B$2:$B$7916,"Lombardia"))</f>
        <v>1.2571939575136454E-3</v>
      </c>
      <c r="G1810" t="b">
        <f>IF(Comuni[[#This Row],[Popolazione2011]]&gt;300000,"MAGGIORE")</f>
        <v>0</v>
      </c>
      <c r="H1810">
        <f>100*Comuni[[#This Row],[Popolazione2011]]/(SUMIFS($D$2:$D$7916,$B$2:$B$7916,"Piemonte"))</f>
        <v>2.795654178494728E-3</v>
      </c>
      <c r="I1810" s="1" t="str">
        <f>_xlfn.XLOOKUP(Comuni[[#This Row],[Regione]],Ripartizione_geografica[Regione],Ripartizione_geografica[Ripartizione geografica],,0)</f>
        <v>Nord-ovest</v>
      </c>
      <c r="J1810" s="1">
        <f>_xlfn.XLOOKUP(Comuni[[#This Row],[Regione]],Table_0[Regione],Table_0[Totale contagiati],,0)</f>
        <v>4308126</v>
      </c>
      <c r="K1810" s="1">
        <f>_xlfn.XLOOKUP(Comuni[[#This Row],[Regione]],Table_0[Regione],Table_0[Guariti],,0)</f>
        <v>4242764</v>
      </c>
      <c r="L1810" s="1">
        <f>_xlfn.XLOOKUP(Comuni[[#This Row],[Regione]],Table_0[Regione],Table_0[Deceduti],,0)</f>
        <v>47031</v>
      </c>
    </row>
    <row r="1811" spans="1:12" x14ac:dyDescent="0.25">
      <c r="A1811" s="1" t="s">
        <v>1830</v>
      </c>
      <c r="B1811" s="1" t="s">
        <v>1271</v>
      </c>
      <c r="C1811" s="1" t="s">
        <v>1772</v>
      </c>
      <c r="D1811">
        <v>9612</v>
      </c>
      <c r="E1811">
        <f>100*Comuni[[#This Row],[Popolazione2011]]/$D$7916</f>
        <v>1.6771314352307002E-2</v>
      </c>
      <c r="F1811">
        <f>100*Comuni[[#This Row],[Popolazione2011]]/(SUMIFS($D$2:$D$7916,$B$2:$B$7916,"Lombardia"))</f>
        <v>9.9050396062468529E-2</v>
      </c>
      <c r="G1811" t="b">
        <f>IF(Comuni[[#This Row],[Popolazione2011]]&gt;300000,"MAGGIORE")</f>
        <v>0</v>
      </c>
      <c r="H1811">
        <f>100*Comuni[[#This Row],[Popolazione2011]]/(SUMIFS($D$2:$D$7916,$B$2:$B$7916,"Piemonte"))</f>
        <v>0.22026088494828958</v>
      </c>
      <c r="I1811" s="1" t="str">
        <f>_xlfn.XLOOKUP(Comuni[[#This Row],[Regione]],Ripartizione_geografica[Regione],Ripartizione_geografica[Ripartizione geografica],,0)</f>
        <v>Nord-ovest</v>
      </c>
      <c r="J1811" s="1">
        <f>_xlfn.XLOOKUP(Comuni[[#This Row],[Regione]],Table_0[Regione],Table_0[Totale contagiati],,0)</f>
        <v>4308126</v>
      </c>
      <c r="K1811" s="1">
        <f>_xlfn.XLOOKUP(Comuni[[#This Row],[Regione]],Table_0[Regione],Table_0[Guariti],,0)</f>
        <v>4242764</v>
      </c>
      <c r="L1811" s="1">
        <f>_xlfn.XLOOKUP(Comuni[[#This Row],[Regione]],Table_0[Regione],Table_0[Deceduti],,0)</f>
        <v>47031</v>
      </c>
    </row>
    <row r="1812" spans="1:12" x14ac:dyDescent="0.25">
      <c r="A1812" s="1" t="s">
        <v>1831</v>
      </c>
      <c r="B1812" s="1" t="s">
        <v>1271</v>
      </c>
      <c r="C1812" s="1" t="s">
        <v>1772</v>
      </c>
      <c r="D1812">
        <v>2896</v>
      </c>
      <c r="E1812">
        <f>100*Comuni[[#This Row],[Popolazione2011]]/$D$7916</f>
        <v>5.0530302085186303E-3</v>
      </c>
      <c r="F1812">
        <f>100*Comuni[[#This Row],[Popolazione2011]]/(SUMIFS($D$2:$D$7916,$B$2:$B$7916,"Lombardia"))</f>
        <v>2.9842899188192763E-2</v>
      </c>
      <c r="G1812" t="b">
        <f>IF(Comuni[[#This Row],[Popolazione2011]]&gt;300000,"MAGGIORE")</f>
        <v>0</v>
      </c>
      <c r="H1812">
        <f>100*Comuni[[#This Row],[Popolazione2011]]/(SUMIFS($D$2:$D$7916,$B$2:$B$7916,"Piemonte"))</f>
        <v>6.6362413941973217E-2</v>
      </c>
      <c r="I1812" s="1" t="str">
        <f>_xlfn.XLOOKUP(Comuni[[#This Row],[Regione]],Ripartizione_geografica[Regione],Ripartizione_geografica[Ripartizione geografica],,0)</f>
        <v>Nord-ovest</v>
      </c>
      <c r="J1812" s="1">
        <f>_xlfn.XLOOKUP(Comuni[[#This Row],[Regione]],Table_0[Regione],Table_0[Totale contagiati],,0)</f>
        <v>4308126</v>
      </c>
      <c r="K1812" s="1">
        <f>_xlfn.XLOOKUP(Comuni[[#This Row],[Regione]],Table_0[Regione],Table_0[Guariti],,0)</f>
        <v>4242764</v>
      </c>
      <c r="L1812" s="1">
        <f>_xlfn.XLOOKUP(Comuni[[#This Row],[Regione]],Table_0[Regione],Table_0[Deceduti],,0)</f>
        <v>47031</v>
      </c>
    </row>
    <row r="1813" spans="1:12" x14ac:dyDescent="0.25">
      <c r="A1813" s="1" t="s">
        <v>1832</v>
      </c>
      <c r="B1813" s="1" t="s">
        <v>1271</v>
      </c>
      <c r="C1813" s="1" t="s">
        <v>1772</v>
      </c>
      <c r="D1813">
        <v>3455</v>
      </c>
      <c r="E1813">
        <f>100*Comuni[[#This Row],[Popolazione2011]]/$D$7916</f>
        <v>6.0283906665855903E-3</v>
      </c>
      <c r="F1813">
        <f>100*Comuni[[#This Row],[Popolazione2011]]/(SUMIFS($D$2:$D$7916,$B$2:$B$7916,"Lombardia"))</f>
        <v>3.5603320682046267E-2</v>
      </c>
      <c r="G1813" t="b">
        <f>IF(Comuni[[#This Row],[Popolazione2011]]&gt;300000,"MAGGIORE")</f>
        <v>0</v>
      </c>
      <c r="H1813">
        <f>100*Comuni[[#This Row],[Popolazione2011]]/(SUMIFS($D$2:$D$7916,$B$2:$B$7916,"Piemonte"))</f>
        <v>7.917200972704333E-2</v>
      </c>
      <c r="I1813" s="1" t="str">
        <f>_xlfn.XLOOKUP(Comuni[[#This Row],[Regione]],Ripartizione_geografica[Regione],Ripartizione_geografica[Ripartizione geografica],,0)</f>
        <v>Nord-ovest</v>
      </c>
      <c r="J1813" s="1">
        <f>_xlfn.XLOOKUP(Comuni[[#This Row],[Regione]],Table_0[Regione],Table_0[Totale contagiati],,0)</f>
        <v>4308126</v>
      </c>
      <c r="K1813" s="1">
        <f>_xlfn.XLOOKUP(Comuni[[#This Row],[Regione]],Table_0[Regione],Table_0[Guariti],,0)</f>
        <v>4242764</v>
      </c>
      <c r="L1813" s="1">
        <f>_xlfn.XLOOKUP(Comuni[[#This Row],[Regione]],Table_0[Regione],Table_0[Deceduti],,0)</f>
        <v>47031</v>
      </c>
    </row>
    <row r="1814" spans="1:12" x14ac:dyDescent="0.25">
      <c r="A1814" s="1" t="s">
        <v>1833</v>
      </c>
      <c r="B1814" s="1" t="s">
        <v>1271</v>
      </c>
      <c r="C1814" s="1" t="s">
        <v>1772</v>
      </c>
      <c r="D1814">
        <v>1383</v>
      </c>
      <c r="E1814">
        <f>100*Comuni[[#This Row],[Popolazione2011]]/$D$7916</f>
        <v>2.4131010975073433E-3</v>
      </c>
      <c r="F1814">
        <f>100*Comuni[[#This Row],[Popolazione2011]]/(SUMIFS($D$2:$D$7916,$B$2:$B$7916,"Lombardia"))</f>
        <v>1.4251633141322719E-2</v>
      </c>
      <c r="G1814" t="b">
        <f>IF(Comuni[[#This Row],[Popolazione2011]]&gt;300000,"MAGGIORE")</f>
        <v>0</v>
      </c>
      <c r="H1814">
        <f>100*Comuni[[#This Row],[Popolazione2011]]/(SUMIFS($D$2:$D$7916,$B$2:$B$7916,"Piemonte"))</f>
        <v>3.1691719089001716E-2</v>
      </c>
      <c r="I1814" s="1" t="str">
        <f>_xlfn.XLOOKUP(Comuni[[#This Row],[Regione]],Ripartizione_geografica[Regione],Ripartizione_geografica[Ripartizione geografica],,0)</f>
        <v>Nord-ovest</v>
      </c>
      <c r="J1814" s="1">
        <f>_xlfn.XLOOKUP(Comuni[[#This Row],[Regione]],Table_0[Regione],Table_0[Totale contagiati],,0)</f>
        <v>4308126</v>
      </c>
      <c r="K1814" s="1">
        <f>_xlfn.XLOOKUP(Comuni[[#This Row],[Regione]],Table_0[Regione],Table_0[Guariti],,0)</f>
        <v>4242764</v>
      </c>
      <c r="L1814" s="1">
        <f>_xlfn.XLOOKUP(Comuni[[#This Row],[Regione]],Table_0[Regione],Table_0[Deceduti],,0)</f>
        <v>47031</v>
      </c>
    </row>
    <row r="1815" spans="1:12" x14ac:dyDescent="0.25">
      <c r="A1815" s="1" t="s">
        <v>1834</v>
      </c>
      <c r="B1815" s="1" t="s">
        <v>1271</v>
      </c>
      <c r="C1815" s="1" t="s">
        <v>1772</v>
      </c>
      <c r="D1815">
        <v>2508</v>
      </c>
      <c r="E1815">
        <f>100*Comuni[[#This Row],[Popolazione2011]]/$D$7916</f>
        <v>4.3760358297530132E-3</v>
      </c>
      <c r="F1815">
        <f>100*Comuni[[#This Row],[Popolazione2011]]/(SUMIFS($D$2:$D$7916,$B$2:$B$7916,"Lombardia"))</f>
        <v>2.5844610208559202E-2</v>
      </c>
      <c r="G1815" t="b">
        <f>IF(Comuni[[#This Row],[Popolazione2011]]&gt;300000,"MAGGIORE")</f>
        <v>0</v>
      </c>
      <c r="H1815">
        <f>100*Comuni[[#This Row],[Popolazione2011]]/(SUMIFS($D$2:$D$7916,$B$2:$B$7916,"Piemonte"))</f>
        <v>5.7471317046432609E-2</v>
      </c>
      <c r="I1815" s="1" t="str">
        <f>_xlfn.XLOOKUP(Comuni[[#This Row],[Regione]],Ripartizione_geografica[Regione],Ripartizione_geografica[Ripartizione geografica],,0)</f>
        <v>Nord-ovest</v>
      </c>
      <c r="J1815" s="1">
        <f>_xlfn.XLOOKUP(Comuni[[#This Row],[Regione]],Table_0[Regione],Table_0[Totale contagiati],,0)</f>
        <v>4308126</v>
      </c>
      <c r="K1815" s="1">
        <f>_xlfn.XLOOKUP(Comuni[[#This Row],[Regione]],Table_0[Regione],Table_0[Guariti],,0)</f>
        <v>4242764</v>
      </c>
      <c r="L1815" s="1">
        <f>_xlfn.XLOOKUP(Comuni[[#This Row],[Regione]],Table_0[Regione],Table_0[Deceduti],,0)</f>
        <v>47031</v>
      </c>
    </row>
    <row r="1816" spans="1:12" x14ac:dyDescent="0.25">
      <c r="A1816" s="1" t="s">
        <v>1835</v>
      </c>
      <c r="B1816" s="1" t="s">
        <v>1271</v>
      </c>
      <c r="C1816" s="1" t="s">
        <v>1772</v>
      </c>
      <c r="D1816">
        <v>1594</v>
      </c>
      <c r="E1816">
        <f>100*Comuni[[#This Row],[Popolazione2011]]/$D$7916</f>
        <v>2.7812604117329756E-3</v>
      </c>
      <c r="F1816">
        <f>100*Comuni[[#This Row],[Popolazione2011]]/(SUMIFS($D$2:$D$7916,$B$2:$B$7916,"Lombardia"))</f>
        <v>1.6425960395711071E-2</v>
      </c>
      <c r="G1816" t="b">
        <f>IF(Comuni[[#This Row],[Popolazione2011]]&gt;300000,"MAGGIORE")</f>
        <v>0</v>
      </c>
      <c r="H1816">
        <f>100*Comuni[[#This Row],[Popolazione2011]]/(SUMIFS($D$2:$D$7916,$B$2:$B$7916,"Piemonte"))</f>
        <v>3.6526825905906529E-2</v>
      </c>
      <c r="I1816" s="1" t="str">
        <f>_xlfn.XLOOKUP(Comuni[[#This Row],[Regione]],Ripartizione_geografica[Regione],Ripartizione_geografica[Ripartizione geografica],,0)</f>
        <v>Nord-ovest</v>
      </c>
      <c r="J1816" s="1">
        <f>_xlfn.XLOOKUP(Comuni[[#This Row],[Regione]],Table_0[Regione],Table_0[Totale contagiati],,0)</f>
        <v>4308126</v>
      </c>
      <c r="K1816" s="1">
        <f>_xlfn.XLOOKUP(Comuni[[#This Row],[Regione]],Table_0[Regione],Table_0[Guariti],,0)</f>
        <v>4242764</v>
      </c>
      <c r="L1816" s="1">
        <f>_xlfn.XLOOKUP(Comuni[[#This Row],[Regione]],Table_0[Regione],Table_0[Deceduti],,0)</f>
        <v>47031</v>
      </c>
    </row>
    <row r="1817" spans="1:12" x14ac:dyDescent="0.25">
      <c r="A1817" s="1" t="s">
        <v>1836</v>
      </c>
      <c r="B1817" s="1" t="s">
        <v>1271</v>
      </c>
      <c r="C1817" s="1" t="s">
        <v>1772</v>
      </c>
      <c r="D1817">
        <v>2505</v>
      </c>
      <c r="E1817">
        <f>100*Comuni[[#This Row],[Popolazione2011]]/$D$7916</f>
        <v>4.3708013371336913E-3</v>
      </c>
      <c r="F1817">
        <f>100*Comuni[[#This Row],[Popolazione2011]]/(SUMIFS($D$2:$D$7916,$B$2:$B$7916,"Lombardia"))</f>
        <v>2.5813695603046572E-2</v>
      </c>
      <c r="G1817" t="b">
        <f>IF(Comuni[[#This Row],[Popolazione2011]]&gt;300000,"MAGGIORE")</f>
        <v>0</v>
      </c>
      <c r="H1817">
        <f>100*Comuni[[#This Row],[Popolazione2011]]/(SUMIFS($D$2:$D$7916,$B$2:$B$7916,"Piemonte"))</f>
        <v>5.7402571451879457E-2</v>
      </c>
      <c r="I1817" s="1" t="str">
        <f>_xlfn.XLOOKUP(Comuni[[#This Row],[Regione]],Ripartizione_geografica[Regione],Ripartizione_geografica[Ripartizione geografica],,0)</f>
        <v>Nord-ovest</v>
      </c>
      <c r="J1817" s="1">
        <f>_xlfn.XLOOKUP(Comuni[[#This Row],[Regione]],Table_0[Regione],Table_0[Totale contagiati],,0)</f>
        <v>4308126</v>
      </c>
      <c r="K1817" s="1">
        <f>_xlfn.XLOOKUP(Comuni[[#This Row],[Regione]],Table_0[Regione],Table_0[Guariti],,0)</f>
        <v>4242764</v>
      </c>
      <c r="L1817" s="1">
        <f>_xlfn.XLOOKUP(Comuni[[#This Row],[Regione]],Table_0[Regione],Table_0[Deceduti],,0)</f>
        <v>47031</v>
      </c>
    </row>
    <row r="1818" spans="1:12" x14ac:dyDescent="0.25">
      <c r="A1818" s="1" t="s">
        <v>1837</v>
      </c>
      <c r="B1818" s="1" t="s">
        <v>1271</v>
      </c>
      <c r="C1818" s="1" t="s">
        <v>1772</v>
      </c>
      <c r="D1818">
        <v>3494</v>
      </c>
      <c r="E1818">
        <f>100*Comuni[[#This Row],[Popolazione2011]]/$D$7916</f>
        <v>6.0964390706367737E-3</v>
      </c>
      <c r="F1818">
        <f>100*Comuni[[#This Row],[Popolazione2011]]/(SUMIFS($D$2:$D$7916,$B$2:$B$7916,"Lombardia"))</f>
        <v>3.6005210553710469E-2</v>
      </c>
      <c r="G1818" t="b">
        <f>IF(Comuni[[#This Row],[Popolazione2011]]&gt;300000,"MAGGIORE")</f>
        <v>0</v>
      </c>
      <c r="H1818">
        <f>100*Comuni[[#This Row],[Popolazione2011]]/(SUMIFS($D$2:$D$7916,$B$2:$B$7916,"Piemonte"))</f>
        <v>8.0065702456234261E-2</v>
      </c>
      <c r="I1818" s="1" t="str">
        <f>_xlfn.XLOOKUP(Comuni[[#This Row],[Regione]],Ripartizione_geografica[Regione],Ripartizione_geografica[Ripartizione geografica],,0)</f>
        <v>Nord-ovest</v>
      </c>
      <c r="J1818" s="1">
        <f>_xlfn.XLOOKUP(Comuni[[#This Row],[Regione]],Table_0[Regione],Table_0[Totale contagiati],,0)</f>
        <v>4308126</v>
      </c>
      <c r="K1818" s="1">
        <f>_xlfn.XLOOKUP(Comuni[[#This Row],[Regione]],Table_0[Regione],Table_0[Guariti],,0)</f>
        <v>4242764</v>
      </c>
      <c r="L1818" s="1">
        <f>_xlfn.XLOOKUP(Comuni[[#This Row],[Regione]],Table_0[Regione],Table_0[Deceduti],,0)</f>
        <v>47031</v>
      </c>
    </row>
    <row r="1819" spans="1:12" x14ac:dyDescent="0.25">
      <c r="A1819" s="1" t="s">
        <v>1838</v>
      </c>
      <c r="B1819" s="1" t="s">
        <v>1271</v>
      </c>
      <c r="C1819" s="1" t="s">
        <v>1772</v>
      </c>
      <c r="D1819">
        <v>4229</v>
      </c>
      <c r="E1819">
        <f>100*Comuni[[#This Row],[Popolazione2011]]/$D$7916</f>
        <v>7.3788897623706107E-3</v>
      </c>
      <c r="F1819">
        <f>100*Comuni[[#This Row],[Popolazione2011]]/(SUMIFS($D$2:$D$7916,$B$2:$B$7916,"Lombardia"))</f>
        <v>4.3579288904304972E-2</v>
      </c>
      <c r="G1819" t="b">
        <f>IF(Comuni[[#This Row],[Popolazione2011]]&gt;300000,"MAGGIORE")</f>
        <v>0</v>
      </c>
      <c r="H1819">
        <f>100*Comuni[[#This Row],[Popolazione2011]]/(SUMIFS($D$2:$D$7916,$B$2:$B$7916,"Piemonte"))</f>
        <v>9.6908373121755778E-2</v>
      </c>
      <c r="I1819" s="1" t="str">
        <f>_xlfn.XLOOKUP(Comuni[[#This Row],[Regione]],Ripartizione_geografica[Regione],Ripartizione_geografica[Ripartizione geografica],,0)</f>
        <v>Nord-ovest</v>
      </c>
      <c r="J1819" s="1">
        <f>_xlfn.XLOOKUP(Comuni[[#This Row],[Regione]],Table_0[Regione],Table_0[Totale contagiati],,0)</f>
        <v>4308126</v>
      </c>
      <c r="K1819" s="1">
        <f>_xlfn.XLOOKUP(Comuni[[#This Row],[Regione]],Table_0[Regione],Table_0[Guariti],,0)</f>
        <v>4242764</v>
      </c>
      <c r="L1819" s="1">
        <f>_xlfn.XLOOKUP(Comuni[[#This Row],[Regione]],Table_0[Regione],Table_0[Deceduti],,0)</f>
        <v>47031</v>
      </c>
    </row>
    <row r="1820" spans="1:12" x14ac:dyDescent="0.25">
      <c r="A1820" s="1" t="s">
        <v>1839</v>
      </c>
      <c r="B1820" s="1" t="s">
        <v>1271</v>
      </c>
      <c r="C1820" s="1" t="s">
        <v>1772</v>
      </c>
      <c r="D1820">
        <v>1646</v>
      </c>
      <c r="E1820">
        <f>100*Comuni[[#This Row],[Popolazione2011]]/$D$7916</f>
        <v>2.871991617134553E-3</v>
      </c>
      <c r="F1820">
        <f>100*Comuni[[#This Row],[Popolazione2011]]/(SUMIFS($D$2:$D$7916,$B$2:$B$7916,"Lombardia"))</f>
        <v>1.6961813557930003E-2</v>
      </c>
      <c r="G1820" t="b">
        <f>IF(Comuni[[#This Row],[Popolazione2011]]&gt;300000,"MAGGIORE")</f>
        <v>0</v>
      </c>
      <c r="H1820">
        <f>100*Comuni[[#This Row],[Popolazione2011]]/(SUMIFS($D$2:$D$7916,$B$2:$B$7916,"Piemonte"))</f>
        <v>3.7718416211494445E-2</v>
      </c>
      <c r="I1820" s="1" t="str">
        <f>_xlfn.XLOOKUP(Comuni[[#This Row],[Regione]],Ripartizione_geografica[Regione],Ripartizione_geografica[Ripartizione geografica],,0)</f>
        <v>Nord-ovest</v>
      </c>
      <c r="J1820" s="1">
        <f>_xlfn.XLOOKUP(Comuni[[#This Row],[Regione]],Table_0[Regione],Table_0[Totale contagiati],,0)</f>
        <v>4308126</v>
      </c>
      <c r="K1820" s="1">
        <f>_xlfn.XLOOKUP(Comuni[[#This Row],[Regione]],Table_0[Regione],Table_0[Guariti],,0)</f>
        <v>4242764</v>
      </c>
      <c r="L1820" s="1">
        <f>_xlfn.XLOOKUP(Comuni[[#This Row],[Regione]],Table_0[Regione],Table_0[Deceduti],,0)</f>
        <v>47031</v>
      </c>
    </row>
    <row r="1821" spans="1:12" x14ac:dyDescent="0.25">
      <c r="A1821" s="1" t="s">
        <v>1840</v>
      </c>
      <c r="B1821" s="1" t="s">
        <v>1271</v>
      </c>
      <c r="C1821" s="1" t="s">
        <v>1772</v>
      </c>
      <c r="D1821">
        <v>3214</v>
      </c>
      <c r="E1821">
        <f>100*Comuni[[#This Row],[Popolazione2011]]/$D$7916</f>
        <v>5.6078864261667402E-3</v>
      </c>
      <c r="F1821">
        <f>100*Comuni[[#This Row],[Popolazione2011]]/(SUMIFS($D$2:$D$7916,$B$2:$B$7916,"Lombardia"))</f>
        <v>3.3119847372531611E-2</v>
      </c>
      <c r="G1821" t="b">
        <f>IF(Comuni[[#This Row],[Popolazione2011]]&gt;300000,"MAGGIORE")</f>
        <v>0</v>
      </c>
      <c r="H1821">
        <f>100*Comuni[[#This Row],[Popolazione2011]]/(SUMIFS($D$2:$D$7916,$B$2:$B$7916,"Piemonte"))</f>
        <v>7.3649446964607013E-2</v>
      </c>
      <c r="I1821" s="1" t="str">
        <f>_xlfn.XLOOKUP(Comuni[[#This Row],[Regione]],Ripartizione_geografica[Regione],Ripartizione_geografica[Ripartizione geografica],,0)</f>
        <v>Nord-ovest</v>
      </c>
      <c r="J1821" s="1">
        <f>_xlfn.XLOOKUP(Comuni[[#This Row],[Regione]],Table_0[Regione],Table_0[Totale contagiati],,0)</f>
        <v>4308126</v>
      </c>
      <c r="K1821" s="1">
        <f>_xlfn.XLOOKUP(Comuni[[#This Row],[Regione]],Table_0[Regione],Table_0[Guariti],,0)</f>
        <v>4242764</v>
      </c>
      <c r="L1821" s="1">
        <f>_xlfn.XLOOKUP(Comuni[[#This Row],[Regione]],Table_0[Regione],Table_0[Deceduti],,0)</f>
        <v>47031</v>
      </c>
    </row>
    <row r="1822" spans="1:12" x14ac:dyDescent="0.25">
      <c r="A1822" s="1" t="s">
        <v>1841</v>
      </c>
      <c r="B1822" s="1" t="s">
        <v>1271</v>
      </c>
      <c r="C1822" s="1" t="s">
        <v>1772</v>
      </c>
      <c r="D1822">
        <v>5852</v>
      </c>
      <c r="E1822">
        <f>100*Comuni[[#This Row],[Popolazione2011]]/$D$7916</f>
        <v>1.0210750269423698E-2</v>
      </c>
      <c r="F1822">
        <f>100*Comuni[[#This Row],[Popolazione2011]]/(SUMIFS($D$2:$D$7916,$B$2:$B$7916,"Lombardia"))</f>
        <v>6.0304090486638144E-2</v>
      </c>
      <c r="G1822" t="b">
        <f>IF(Comuni[[#This Row],[Popolazione2011]]&gt;300000,"MAGGIORE")</f>
        <v>0</v>
      </c>
      <c r="H1822">
        <f>100*Comuni[[#This Row],[Popolazione2011]]/(SUMIFS($D$2:$D$7916,$B$2:$B$7916,"Piemonte"))</f>
        <v>0.13409973977500941</v>
      </c>
      <c r="I1822" s="1" t="str">
        <f>_xlfn.XLOOKUP(Comuni[[#This Row],[Regione]],Ripartizione_geografica[Regione],Ripartizione_geografica[Ripartizione geografica],,0)</f>
        <v>Nord-ovest</v>
      </c>
      <c r="J1822" s="1">
        <f>_xlfn.XLOOKUP(Comuni[[#This Row],[Regione]],Table_0[Regione],Table_0[Totale contagiati],,0)</f>
        <v>4308126</v>
      </c>
      <c r="K1822" s="1">
        <f>_xlfn.XLOOKUP(Comuni[[#This Row],[Regione]],Table_0[Regione],Table_0[Guariti],,0)</f>
        <v>4242764</v>
      </c>
      <c r="L1822" s="1">
        <f>_xlfn.XLOOKUP(Comuni[[#This Row],[Regione]],Table_0[Regione],Table_0[Deceduti],,0)</f>
        <v>47031</v>
      </c>
    </row>
    <row r="1823" spans="1:12" x14ac:dyDescent="0.25">
      <c r="A1823" s="1" t="s">
        <v>1842</v>
      </c>
      <c r="B1823" s="1" t="s">
        <v>1271</v>
      </c>
      <c r="C1823" s="1" t="s">
        <v>1772</v>
      </c>
      <c r="D1823">
        <v>6268</v>
      </c>
      <c r="E1823">
        <f>100*Comuni[[#This Row],[Popolazione2011]]/$D$7916</f>
        <v>1.0936599912636319E-2</v>
      </c>
      <c r="F1823">
        <f>100*Comuni[[#This Row],[Popolazione2011]]/(SUMIFS($D$2:$D$7916,$B$2:$B$7916,"Lombardia"))</f>
        <v>6.4590915784389594E-2</v>
      </c>
      <c r="G1823" t="b">
        <f>IF(Comuni[[#This Row],[Popolazione2011]]&gt;300000,"MAGGIORE")</f>
        <v>0</v>
      </c>
      <c r="H1823">
        <f>100*Comuni[[#This Row],[Popolazione2011]]/(SUMIFS($D$2:$D$7916,$B$2:$B$7916,"Piemonte"))</f>
        <v>0.14363246221971276</v>
      </c>
      <c r="I1823" s="1" t="str">
        <f>_xlfn.XLOOKUP(Comuni[[#This Row],[Regione]],Ripartizione_geografica[Regione],Ripartizione_geografica[Ripartizione geografica],,0)</f>
        <v>Nord-ovest</v>
      </c>
      <c r="J1823" s="1">
        <f>_xlfn.XLOOKUP(Comuni[[#This Row],[Regione]],Table_0[Regione],Table_0[Totale contagiati],,0)</f>
        <v>4308126</v>
      </c>
      <c r="K1823" s="1">
        <f>_xlfn.XLOOKUP(Comuni[[#This Row],[Regione]],Table_0[Regione],Table_0[Guariti],,0)</f>
        <v>4242764</v>
      </c>
      <c r="L1823" s="1">
        <f>_xlfn.XLOOKUP(Comuni[[#This Row],[Regione]],Table_0[Regione],Table_0[Deceduti],,0)</f>
        <v>47031</v>
      </c>
    </row>
    <row r="1824" spans="1:12" x14ac:dyDescent="0.25">
      <c r="A1824" s="1" t="s">
        <v>1843</v>
      </c>
      <c r="B1824" s="1" t="s">
        <v>1271</v>
      </c>
      <c r="C1824" s="1" t="s">
        <v>1772</v>
      </c>
      <c r="D1824">
        <v>5688</v>
      </c>
      <c r="E1824">
        <f>100*Comuni[[#This Row],[Popolazione2011]]/$D$7916</f>
        <v>9.9245980062341067E-3</v>
      </c>
      <c r="F1824">
        <f>100*Comuni[[#This Row],[Popolazione2011]]/(SUMIFS($D$2:$D$7916,$B$2:$B$7916,"Lombardia"))</f>
        <v>5.8614092051947668E-2</v>
      </c>
      <c r="G1824" t="b">
        <f>IF(Comuni[[#This Row],[Popolazione2011]]&gt;300000,"MAGGIORE")</f>
        <v>0</v>
      </c>
      <c r="H1824">
        <f>100*Comuni[[#This Row],[Popolazione2011]]/(SUMIFS($D$2:$D$7916,$B$2:$B$7916,"Piemonte"))</f>
        <v>0.13034164727277062</v>
      </c>
      <c r="I1824" s="1" t="str">
        <f>_xlfn.XLOOKUP(Comuni[[#This Row],[Regione]],Ripartizione_geografica[Regione],Ripartizione_geografica[Ripartizione geografica],,0)</f>
        <v>Nord-ovest</v>
      </c>
      <c r="J1824" s="1">
        <f>_xlfn.XLOOKUP(Comuni[[#This Row],[Regione]],Table_0[Regione],Table_0[Totale contagiati],,0)</f>
        <v>4308126</v>
      </c>
      <c r="K1824" s="1">
        <f>_xlfn.XLOOKUP(Comuni[[#This Row],[Regione]],Table_0[Regione],Table_0[Guariti],,0)</f>
        <v>4242764</v>
      </c>
      <c r="L1824" s="1">
        <f>_xlfn.XLOOKUP(Comuni[[#This Row],[Regione]],Table_0[Regione],Table_0[Deceduti],,0)</f>
        <v>47031</v>
      </c>
    </row>
    <row r="1825" spans="1:12" x14ac:dyDescent="0.25">
      <c r="A1825" s="1" t="s">
        <v>1844</v>
      </c>
      <c r="B1825" s="1" t="s">
        <v>1271</v>
      </c>
      <c r="C1825" s="1" t="s">
        <v>1772</v>
      </c>
      <c r="D1825">
        <v>5157</v>
      </c>
      <c r="E1825">
        <f>100*Comuni[[#This Row],[Popolazione2011]]/$D$7916</f>
        <v>8.9980928126141505E-3</v>
      </c>
      <c r="F1825">
        <f>100*Comuni[[#This Row],[Popolazione2011]]/(SUMIFS($D$2:$D$7916,$B$2:$B$7916,"Lombardia"))</f>
        <v>5.3142206876212045E-2</v>
      </c>
      <c r="G1825" t="b">
        <f>IF(Comuni[[#This Row],[Popolazione2011]]&gt;300000,"MAGGIORE")</f>
        <v>0</v>
      </c>
      <c r="H1825">
        <f>100*Comuni[[#This Row],[Popolazione2011]]/(SUMIFS($D$2:$D$7916,$B$2:$B$7916,"Piemonte"))</f>
        <v>0.11817367703686323</v>
      </c>
      <c r="I1825" s="1" t="str">
        <f>_xlfn.XLOOKUP(Comuni[[#This Row],[Regione]],Ripartizione_geografica[Regione],Ripartizione_geografica[Ripartizione geografica],,0)</f>
        <v>Nord-ovest</v>
      </c>
      <c r="J1825" s="1">
        <f>_xlfn.XLOOKUP(Comuni[[#This Row],[Regione]],Table_0[Regione],Table_0[Totale contagiati],,0)</f>
        <v>4308126</v>
      </c>
      <c r="K1825" s="1">
        <f>_xlfn.XLOOKUP(Comuni[[#This Row],[Regione]],Table_0[Regione],Table_0[Guariti],,0)</f>
        <v>4242764</v>
      </c>
      <c r="L1825" s="1">
        <f>_xlfn.XLOOKUP(Comuni[[#This Row],[Regione]],Table_0[Regione],Table_0[Deceduti],,0)</f>
        <v>47031</v>
      </c>
    </row>
    <row r="1826" spans="1:12" x14ac:dyDescent="0.25">
      <c r="A1826" s="1" t="s">
        <v>1845</v>
      </c>
      <c r="B1826" s="1" t="s">
        <v>1271</v>
      </c>
      <c r="C1826" s="1" t="s">
        <v>1772</v>
      </c>
      <c r="D1826">
        <v>8678</v>
      </c>
      <c r="E1826">
        <f>100*Comuni[[#This Row],[Popolazione2011]]/$D$7916</f>
        <v>1.514164231682482E-2</v>
      </c>
      <c r="F1826">
        <f>100*Comuni[[#This Row],[Popolazione2011]]/(SUMIFS($D$2:$D$7916,$B$2:$B$7916,"Lombardia"))</f>
        <v>8.942564887953619E-2</v>
      </c>
      <c r="G1826" t="b">
        <f>IF(Comuni[[#This Row],[Popolazione2011]]&gt;300000,"MAGGIORE")</f>
        <v>0</v>
      </c>
      <c r="H1826">
        <f>100*Comuni[[#This Row],[Popolazione2011]]/(SUMIFS($D$2:$D$7916,$B$2:$B$7916,"Piemonte"))</f>
        <v>0.19885808984407582</v>
      </c>
      <c r="I1826" s="1" t="str">
        <f>_xlfn.XLOOKUP(Comuni[[#This Row],[Regione]],Ripartizione_geografica[Regione],Ripartizione_geografica[Ripartizione geografica],,0)</f>
        <v>Nord-ovest</v>
      </c>
      <c r="J1826" s="1">
        <f>_xlfn.XLOOKUP(Comuni[[#This Row],[Regione]],Table_0[Regione],Table_0[Totale contagiati],,0)</f>
        <v>4308126</v>
      </c>
      <c r="K1826" s="1">
        <f>_xlfn.XLOOKUP(Comuni[[#This Row],[Regione]],Table_0[Regione],Table_0[Guariti],,0)</f>
        <v>4242764</v>
      </c>
      <c r="L1826" s="1">
        <f>_xlfn.XLOOKUP(Comuni[[#This Row],[Regione]],Table_0[Regione],Table_0[Deceduti],,0)</f>
        <v>47031</v>
      </c>
    </row>
    <row r="1827" spans="1:12" x14ac:dyDescent="0.25">
      <c r="A1827" s="1" t="s">
        <v>1846</v>
      </c>
      <c r="B1827" s="1" t="s">
        <v>1271</v>
      </c>
      <c r="C1827" s="1" t="s">
        <v>1772</v>
      </c>
      <c r="D1827">
        <v>1137</v>
      </c>
      <c r="E1827">
        <f>100*Comuni[[#This Row],[Popolazione2011]]/$D$7916</f>
        <v>1.9838727027229569E-3</v>
      </c>
      <c r="F1827">
        <f>100*Comuni[[#This Row],[Popolazione2011]]/(SUMIFS($D$2:$D$7916,$B$2:$B$7916,"Lombardia"))</f>
        <v>1.1716635489287008E-2</v>
      </c>
      <c r="G1827" t="b">
        <f>IF(Comuni[[#This Row],[Popolazione2011]]&gt;300000,"MAGGIORE")</f>
        <v>0</v>
      </c>
      <c r="H1827">
        <f>100*Comuni[[#This Row],[Popolazione2011]]/(SUMIFS($D$2:$D$7916,$B$2:$B$7916,"Piemonte"))</f>
        <v>2.6054580335643489E-2</v>
      </c>
      <c r="I1827" s="1" t="str">
        <f>_xlfn.XLOOKUP(Comuni[[#This Row],[Regione]],Ripartizione_geografica[Regione],Ripartizione_geografica[Ripartizione geografica],,0)</f>
        <v>Nord-ovest</v>
      </c>
      <c r="J1827" s="1">
        <f>_xlfn.XLOOKUP(Comuni[[#This Row],[Regione]],Table_0[Regione],Table_0[Totale contagiati],,0)</f>
        <v>4308126</v>
      </c>
      <c r="K1827" s="1">
        <f>_xlfn.XLOOKUP(Comuni[[#This Row],[Regione]],Table_0[Regione],Table_0[Guariti],,0)</f>
        <v>4242764</v>
      </c>
      <c r="L1827" s="1">
        <f>_xlfn.XLOOKUP(Comuni[[#This Row],[Regione]],Table_0[Regione],Table_0[Deceduti],,0)</f>
        <v>47031</v>
      </c>
    </row>
    <row r="1828" spans="1:12" x14ac:dyDescent="0.25">
      <c r="A1828" s="1" t="s">
        <v>1847</v>
      </c>
      <c r="B1828" s="1" t="s">
        <v>1271</v>
      </c>
      <c r="C1828" s="1" t="s">
        <v>1772</v>
      </c>
      <c r="D1828">
        <v>10596</v>
      </c>
      <c r="E1828">
        <f>100*Comuni[[#This Row],[Popolazione2011]]/$D$7916</f>
        <v>1.8488227931444549E-2</v>
      </c>
      <c r="F1828">
        <f>100*Comuni[[#This Row],[Popolazione2011]]/(SUMIFS($D$2:$D$7916,$B$2:$B$7916,"Lombardia"))</f>
        <v>0.10919038667061137</v>
      </c>
      <c r="G1828" t="b">
        <f>IF(Comuni[[#This Row],[Popolazione2011]]&gt;300000,"MAGGIORE")</f>
        <v>0</v>
      </c>
      <c r="H1828">
        <f>100*Comuni[[#This Row],[Popolazione2011]]/(SUMIFS($D$2:$D$7916,$B$2:$B$7916,"Piemonte"))</f>
        <v>0.24280943996172244</v>
      </c>
      <c r="I1828" s="1" t="str">
        <f>_xlfn.XLOOKUP(Comuni[[#This Row],[Regione]],Ripartizione_geografica[Regione],Ripartizione_geografica[Ripartizione geografica],,0)</f>
        <v>Nord-ovest</v>
      </c>
      <c r="J1828" s="1">
        <f>_xlfn.XLOOKUP(Comuni[[#This Row],[Regione]],Table_0[Regione],Table_0[Totale contagiati],,0)</f>
        <v>4308126</v>
      </c>
      <c r="K1828" s="1">
        <f>_xlfn.XLOOKUP(Comuni[[#This Row],[Regione]],Table_0[Regione],Table_0[Guariti],,0)</f>
        <v>4242764</v>
      </c>
      <c r="L1828" s="1">
        <f>_xlfn.XLOOKUP(Comuni[[#This Row],[Regione]],Table_0[Regione],Table_0[Deceduti],,0)</f>
        <v>47031</v>
      </c>
    </row>
    <row r="1829" spans="1:12" x14ac:dyDescent="0.25">
      <c r="A1829" s="1" t="s">
        <v>1848</v>
      </c>
      <c r="B1829" s="1" t="s">
        <v>1271</v>
      </c>
      <c r="C1829" s="1" t="s">
        <v>1772</v>
      </c>
      <c r="D1829">
        <v>1664</v>
      </c>
      <c r="E1829">
        <f>100*Comuni[[#This Row],[Popolazione2011]]/$D$7916</f>
        <v>2.9033985728504838E-3</v>
      </c>
      <c r="F1829">
        <f>100*Comuni[[#This Row],[Popolazione2011]]/(SUMIFS($D$2:$D$7916,$B$2:$B$7916,"Lombardia"))</f>
        <v>1.7147301191005788E-2</v>
      </c>
      <c r="G1829" t="b">
        <f>IF(Comuni[[#This Row],[Popolazione2011]]&gt;300000,"MAGGIORE")</f>
        <v>0</v>
      </c>
      <c r="H1829">
        <f>100*Comuni[[#This Row],[Popolazione2011]]/(SUMIFS($D$2:$D$7916,$B$2:$B$7916,"Piemonte"))</f>
        <v>3.8130889778813341E-2</v>
      </c>
      <c r="I1829" s="1" t="str">
        <f>_xlfn.XLOOKUP(Comuni[[#This Row],[Regione]],Ripartizione_geografica[Regione],Ripartizione_geografica[Ripartizione geografica],,0)</f>
        <v>Nord-ovest</v>
      </c>
      <c r="J1829" s="1">
        <f>_xlfn.XLOOKUP(Comuni[[#This Row],[Regione]],Table_0[Regione],Table_0[Totale contagiati],,0)</f>
        <v>4308126</v>
      </c>
      <c r="K1829" s="1">
        <f>_xlfn.XLOOKUP(Comuni[[#This Row],[Regione]],Table_0[Regione],Table_0[Guariti],,0)</f>
        <v>4242764</v>
      </c>
      <c r="L1829" s="1">
        <f>_xlfn.XLOOKUP(Comuni[[#This Row],[Regione]],Table_0[Regione],Table_0[Deceduti],,0)</f>
        <v>47031</v>
      </c>
    </row>
    <row r="1830" spans="1:12" x14ac:dyDescent="0.25">
      <c r="A1830" s="1" t="s">
        <v>1849</v>
      </c>
      <c r="B1830" s="1" t="s">
        <v>1271</v>
      </c>
      <c r="C1830" s="1" t="s">
        <v>1772</v>
      </c>
      <c r="D1830">
        <v>4163</v>
      </c>
      <c r="E1830">
        <f>100*Comuni[[#This Row],[Popolazione2011]]/$D$7916</f>
        <v>7.2637309247455314E-3</v>
      </c>
      <c r="F1830">
        <f>100*Comuni[[#This Row],[Popolazione2011]]/(SUMIFS($D$2:$D$7916,$B$2:$B$7916,"Lombardia"))</f>
        <v>4.2899167583027101E-2</v>
      </c>
      <c r="G1830" t="b">
        <f>IF(Comuni[[#This Row],[Popolazione2011]]&gt;300000,"MAGGIORE")</f>
        <v>0</v>
      </c>
      <c r="H1830">
        <f>100*Comuni[[#This Row],[Popolazione2011]]/(SUMIFS($D$2:$D$7916,$B$2:$B$7916,"Piemonte"))</f>
        <v>9.5395970041586495E-2</v>
      </c>
      <c r="I1830" s="1" t="str">
        <f>_xlfn.XLOOKUP(Comuni[[#This Row],[Regione]],Ripartizione_geografica[Regione],Ripartizione_geografica[Ripartizione geografica],,0)</f>
        <v>Nord-ovest</v>
      </c>
      <c r="J1830" s="1">
        <f>_xlfn.XLOOKUP(Comuni[[#This Row],[Regione]],Table_0[Regione],Table_0[Totale contagiati],,0)</f>
        <v>4308126</v>
      </c>
      <c r="K1830" s="1">
        <f>_xlfn.XLOOKUP(Comuni[[#This Row],[Regione]],Table_0[Regione],Table_0[Guariti],,0)</f>
        <v>4242764</v>
      </c>
      <c r="L1830" s="1">
        <f>_xlfn.XLOOKUP(Comuni[[#This Row],[Regione]],Table_0[Regione],Table_0[Deceduti],,0)</f>
        <v>47031</v>
      </c>
    </row>
    <row r="1831" spans="1:12" x14ac:dyDescent="0.25">
      <c r="A1831" s="1" t="s">
        <v>1850</v>
      </c>
      <c r="B1831" s="1" t="s">
        <v>1271</v>
      </c>
      <c r="C1831" s="1" t="s">
        <v>1772</v>
      </c>
      <c r="D1831">
        <v>953</v>
      </c>
      <c r="E1831">
        <f>100*Comuni[[#This Row],[Popolazione2011]]/$D$7916</f>
        <v>1.6628238220712207E-3</v>
      </c>
      <c r="F1831">
        <f>100*Comuni[[#This Row],[Popolazione2011]]/(SUMIFS($D$2:$D$7916,$B$2:$B$7916,"Lombardia"))</f>
        <v>9.8205396845123284E-3</v>
      </c>
      <c r="G1831" t="b">
        <f>IF(Comuni[[#This Row],[Popolazione2011]]&gt;300000,"MAGGIORE")</f>
        <v>0</v>
      </c>
      <c r="H1831">
        <f>100*Comuni[[#This Row],[Popolazione2011]]/(SUMIFS($D$2:$D$7916,$B$2:$B$7916,"Piemonte"))</f>
        <v>2.1838183869717014E-2</v>
      </c>
      <c r="I1831" s="1" t="str">
        <f>_xlfn.XLOOKUP(Comuni[[#This Row],[Regione]],Ripartizione_geografica[Regione],Ripartizione_geografica[Ripartizione geografica],,0)</f>
        <v>Nord-ovest</v>
      </c>
      <c r="J1831" s="1">
        <f>_xlfn.XLOOKUP(Comuni[[#This Row],[Regione]],Table_0[Regione],Table_0[Totale contagiati],,0)</f>
        <v>4308126</v>
      </c>
      <c r="K1831" s="1">
        <f>_xlfn.XLOOKUP(Comuni[[#This Row],[Regione]],Table_0[Regione],Table_0[Guariti],,0)</f>
        <v>4242764</v>
      </c>
      <c r="L1831" s="1">
        <f>_xlfn.XLOOKUP(Comuni[[#This Row],[Regione]],Table_0[Regione],Table_0[Deceduti],,0)</f>
        <v>47031</v>
      </c>
    </row>
    <row r="1832" spans="1:12" x14ac:dyDescent="0.25">
      <c r="A1832" s="1" t="s">
        <v>1851</v>
      </c>
      <c r="B1832" s="1" t="s">
        <v>1271</v>
      </c>
      <c r="C1832" s="1" t="s">
        <v>1772</v>
      </c>
      <c r="D1832">
        <v>1942</v>
      </c>
      <c r="E1832">
        <f>100*Comuni[[#This Row],[Popolazione2011]]/$D$7916</f>
        <v>3.3884615555743029E-3</v>
      </c>
      <c r="F1832">
        <f>100*Comuni[[#This Row],[Popolazione2011]]/(SUMIFS($D$2:$D$7916,$B$2:$B$7916,"Lombardia"))</f>
        <v>2.0012054635176225E-2</v>
      </c>
      <c r="G1832" t="b">
        <f>IF(Comuni[[#This Row],[Popolazione2011]]&gt;300000,"MAGGIORE")</f>
        <v>0</v>
      </c>
      <c r="H1832">
        <f>100*Comuni[[#This Row],[Popolazione2011]]/(SUMIFS($D$2:$D$7916,$B$2:$B$7916,"Piemonte"))</f>
        <v>4.4501314874071822E-2</v>
      </c>
      <c r="I1832" s="1" t="str">
        <f>_xlfn.XLOOKUP(Comuni[[#This Row],[Regione]],Ripartizione_geografica[Regione],Ripartizione_geografica[Ripartizione geografica],,0)</f>
        <v>Nord-ovest</v>
      </c>
      <c r="J1832" s="1">
        <f>_xlfn.XLOOKUP(Comuni[[#This Row],[Regione]],Table_0[Regione],Table_0[Totale contagiati],,0)</f>
        <v>4308126</v>
      </c>
      <c r="K1832" s="1">
        <f>_xlfn.XLOOKUP(Comuni[[#This Row],[Regione]],Table_0[Regione],Table_0[Guariti],,0)</f>
        <v>4242764</v>
      </c>
      <c r="L1832" s="1">
        <f>_xlfn.XLOOKUP(Comuni[[#This Row],[Regione]],Table_0[Regione],Table_0[Deceduti],,0)</f>
        <v>47031</v>
      </c>
    </row>
    <row r="1833" spans="1:12" x14ac:dyDescent="0.25">
      <c r="A1833" s="1" t="s">
        <v>1852</v>
      </c>
      <c r="B1833" s="1" t="s">
        <v>1271</v>
      </c>
      <c r="C1833" s="1" t="s">
        <v>1772</v>
      </c>
      <c r="D1833">
        <v>3271</v>
      </c>
      <c r="E1833">
        <f>100*Comuni[[#This Row],[Popolazione2011]]/$D$7916</f>
        <v>5.7073417859338539E-3</v>
      </c>
      <c r="F1833">
        <f>100*Comuni[[#This Row],[Popolazione2011]]/(SUMIFS($D$2:$D$7916,$B$2:$B$7916,"Lombardia"))</f>
        <v>3.370722487727159E-2</v>
      </c>
      <c r="G1833" t="b">
        <f>IF(Comuni[[#This Row],[Popolazione2011]]&gt;300000,"MAGGIORE")</f>
        <v>0</v>
      </c>
      <c r="H1833">
        <f>100*Comuni[[#This Row],[Popolazione2011]]/(SUMIFS($D$2:$D$7916,$B$2:$B$7916,"Piemonte"))</f>
        <v>7.4955613261116855E-2</v>
      </c>
      <c r="I1833" s="1" t="str">
        <f>_xlfn.XLOOKUP(Comuni[[#This Row],[Regione]],Ripartizione_geografica[Regione],Ripartizione_geografica[Ripartizione geografica],,0)</f>
        <v>Nord-ovest</v>
      </c>
      <c r="J1833" s="1">
        <f>_xlfn.XLOOKUP(Comuni[[#This Row],[Regione]],Table_0[Regione],Table_0[Totale contagiati],,0)</f>
        <v>4308126</v>
      </c>
      <c r="K1833" s="1">
        <f>_xlfn.XLOOKUP(Comuni[[#This Row],[Regione]],Table_0[Regione],Table_0[Guariti],,0)</f>
        <v>4242764</v>
      </c>
      <c r="L1833" s="1">
        <f>_xlfn.XLOOKUP(Comuni[[#This Row],[Regione]],Table_0[Regione],Table_0[Deceduti],,0)</f>
        <v>47031</v>
      </c>
    </row>
    <row r="1834" spans="1:12" x14ac:dyDescent="0.25">
      <c r="A1834" s="1" t="s">
        <v>1853</v>
      </c>
      <c r="B1834" s="1" t="s">
        <v>1271</v>
      </c>
      <c r="C1834" s="1" t="s">
        <v>1772</v>
      </c>
      <c r="D1834">
        <v>620</v>
      </c>
      <c r="E1834">
        <f>100*Comuni[[#This Row],[Popolazione2011]]/$D$7916</f>
        <v>1.0817951413265023E-3</v>
      </c>
      <c r="F1834">
        <f>100*Comuni[[#This Row],[Popolazione2011]]/(SUMIFS($D$2:$D$7916,$B$2:$B$7916,"Lombardia"))</f>
        <v>6.3890184726103291E-3</v>
      </c>
      <c r="G1834" t="b">
        <f>IF(Comuni[[#This Row],[Popolazione2011]]&gt;300000,"MAGGIORE")</f>
        <v>0</v>
      </c>
      <c r="H1834">
        <f>100*Comuni[[#This Row],[Popolazione2011]]/(SUMIFS($D$2:$D$7916,$B$2:$B$7916,"Piemonte"))</f>
        <v>1.4207422874317472E-2</v>
      </c>
      <c r="I1834" s="1" t="str">
        <f>_xlfn.XLOOKUP(Comuni[[#This Row],[Regione]],Ripartizione_geografica[Regione],Ripartizione_geografica[Ripartizione geografica],,0)</f>
        <v>Nord-ovest</v>
      </c>
      <c r="J1834" s="1">
        <f>_xlfn.XLOOKUP(Comuni[[#This Row],[Regione]],Table_0[Regione],Table_0[Totale contagiati],,0)</f>
        <v>4308126</v>
      </c>
      <c r="K1834" s="1">
        <f>_xlfn.XLOOKUP(Comuni[[#This Row],[Regione]],Table_0[Regione],Table_0[Guariti],,0)</f>
        <v>4242764</v>
      </c>
      <c r="L1834" s="1">
        <f>_xlfn.XLOOKUP(Comuni[[#This Row],[Regione]],Table_0[Regione],Table_0[Deceduti],,0)</f>
        <v>47031</v>
      </c>
    </row>
    <row r="1835" spans="1:12" x14ac:dyDescent="0.25">
      <c r="A1835" s="1" t="s">
        <v>1854</v>
      </c>
      <c r="B1835" s="1" t="s">
        <v>1271</v>
      </c>
      <c r="C1835" s="1" t="s">
        <v>1772</v>
      </c>
      <c r="D1835">
        <v>9194</v>
      </c>
      <c r="E1835">
        <f>100*Comuni[[#This Row],[Popolazione2011]]/$D$7916</f>
        <v>1.6041975047348167E-2</v>
      </c>
      <c r="F1835">
        <f>100*Comuni[[#This Row],[Popolazione2011]]/(SUMIFS($D$2:$D$7916,$B$2:$B$7916,"Lombardia"))</f>
        <v>9.4742961027708655E-2</v>
      </c>
      <c r="G1835" t="b">
        <f>IF(Comuni[[#This Row],[Popolazione2011]]&gt;300000,"MAGGIORE")</f>
        <v>0</v>
      </c>
      <c r="H1835">
        <f>100*Comuni[[#This Row],[Popolazione2011]]/(SUMIFS($D$2:$D$7916,$B$2:$B$7916,"Piemonte"))</f>
        <v>0.21068233210721746</v>
      </c>
      <c r="I1835" s="1" t="str">
        <f>_xlfn.XLOOKUP(Comuni[[#This Row],[Regione]],Ripartizione_geografica[Regione],Ripartizione_geografica[Ripartizione geografica],,0)</f>
        <v>Nord-ovest</v>
      </c>
      <c r="J1835" s="1">
        <f>_xlfn.XLOOKUP(Comuni[[#This Row],[Regione]],Table_0[Regione],Table_0[Totale contagiati],,0)</f>
        <v>4308126</v>
      </c>
      <c r="K1835" s="1">
        <f>_xlfn.XLOOKUP(Comuni[[#This Row],[Regione]],Table_0[Regione],Table_0[Guariti],,0)</f>
        <v>4242764</v>
      </c>
      <c r="L1835" s="1">
        <f>_xlfn.XLOOKUP(Comuni[[#This Row],[Regione]],Table_0[Regione],Table_0[Deceduti],,0)</f>
        <v>47031</v>
      </c>
    </row>
    <row r="1836" spans="1:12" x14ac:dyDescent="0.25">
      <c r="A1836" s="1" t="s">
        <v>1855</v>
      </c>
      <c r="B1836" s="1" t="s">
        <v>1271</v>
      </c>
      <c r="C1836" s="1" t="s">
        <v>1772</v>
      </c>
      <c r="D1836">
        <v>4066</v>
      </c>
      <c r="E1836">
        <f>100*Comuni[[#This Row],[Popolazione2011]]/$D$7916</f>
        <v>7.0944823300541273E-3</v>
      </c>
      <c r="F1836">
        <f>100*Comuni[[#This Row],[Popolazione2011]]/(SUMIFS($D$2:$D$7916,$B$2:$B$7916,"Lombardia"))</f>
        <v>4.1899595338118711E-2</v>
      </c>
      <c r="G1836" t="b">
        <f>IF(Comuni[[#This Row],[Popolazione2011]]&gt;300000,"MAGGIORE")</f>
        <v>0</v>
      </c>
      <c r="H1836">
        <f>100*Comuni[[#This Row],[Popolazione2011]]/(SUMIFS($D$2:$D$7916,$B$2:$B$7916,"Piemonte"))</f>
        <v>9.3173195817701351E-2</v>
      </c>
      <c r="I1836" s="1" t="str">
        <f>_xlfn.XLOOKUP(Comuni[[#This Row],[Regione]],Ripartizione_geografica[Regione],Ripartizione_geografica[Ripartizione geografica],,0)</f>
        <v>Nord-ovest</v>
      </c>
      <c r="J1836" s="1">
        <f>_xlfn.XLOOKUP(Comuni[[#This Row],[Regione]],Table_0[Regione],Table_0[Totale contagiati],,0)</f>
        <v>4308126</v>
      </c>
      <c r="K1836" s="1">
        <f>_xlfn.XLOOKUP(Comuni[[#This Row],[Regione]],Table_0[Regione],Table_0[Guariti],,0)</f>
        <v>4242764</v>
      </c>
      <c r="L1836" s="1">
        <f>_xlfn.XLOOKUP(Comuni[[#This Row],[Regione]],Table_0[Regione],Table_0[Deceduti],,0)</f>
        <v>47031</v>
      </c>
    </row>
    <row r="1837" spans="1:12" x14ac:dyDescent="0.25">
      <c r="A1837" s="1" t="s">
        <v>1856</v>
      </c>
      <c r="B1837" s="1" t="s">
        <v>1271</v>
      </c>
      <c r="C1837" s="1" t="s">
        <v>1772</v>
      </c>
      <c r="D1837">
        <v>3336</v>
      </c>
      <c r="E1837">
        <f>100*Comuni[[#This Row],[Popolazione2011]]/$D$7916</f>
        <v>5.8207557926858262E-3</v>
      </c>
      <c r="F1837">
        <f>100*Comuni[[#This Row],[Popolazione2011]]/(SUMIFS($D$2:$D$7916,$B$2:$B$7916,"Lombardia"))</f>
        <v>3.4377041330045259E-2</v>
      </c>
      <c r="G1837" t="b">
        <f>IF(Comuni[[#This Row],[Popolazione2011]]&gt;300000,"MAGGIORE")</f>
        <v>0</v>
      </c>
      <c r="H1837">
        <f>100*Comuni[[#This Row],[Popolazione2011]]/(SUMIFS($D$2:$D$7916,$B$2:$B$7916,"Piemonte"))</f>
        <v>7.644510114310174E-2</v>
      </c>
      <c r="I1837" s="1" t="str">
        <f>_xlfn.XLOOKUP(Comuni[[#This Row],[Regione]],Ripartizione_geografica[Regione],Ripartizione_geografica[Ripartizione geografica],,0)</f>
        <v>Nord-ovest</v>
      </c>
      <c r="J1837" s="1">
        <f>_xlfn.XLOOKUP(Comuni[[#This Row],[Regione]],Table_0[Regione],Table_0[Totale contagiati],,0)</f>
        <v>4308126</v>
      </c>
      <c r="K1837" s="1">
        <f>_xlfn.XLOOKUP(Comuni[[#This Row],[Regione]],Table_0[Regione],Table_0[Guariti],,0)</f>
        <v>4242764</v>
      </c>
      <c r="L1837" s="1">
        <f>_xlfn.XLOOKUP(Comuni[[#This Row],[Regione]],Table_0[Regione],Table_0[Deceduti],,0)</f>
        <v>47031</v>
      </c>
    </row>
    <row r="1838" spans="1:12" x14ac:dyDescent="0.25">
      <c r="A1838" s="1" t="s">
        <v>1857</v>
      </c>
      <c r="B1838" s="1" t="s">
        <v>1271</v>
      </c>
      <c r="C1838" s="1" t="s">
        <v>1772</v>
      </c>
      <c r="D1838">
        <v>7635</v>
      </c>
      <c r="E1838">
        <f>100*Comuni[[#This Row],[Popolazione2011]]/$D$7916</f>
        <v>1.3321783716173945E-2</v>
      </c>
      <c r="F1838">
        <f>100*Comuni[[#This Row],[Popolazione2011]]/(SUMIFS($D$2:$D$7916,$B$2:$B$7916,"Lombardia"))</f>
        <v>7.8677671029644944E-2</v>
      </c>
      <c r="G1838" t="b">
        <f>IF(Comuni[[#This Row],[Popolazione2011]]&gt;300000,"MAGGIORE")</f>
        <v>0</v>
      </c>
      <c r="H1838">
        <f>100*Comuni[[#This Row],[Popolazione2011]]/(SUMIFS($D$2:$D$7916,$B$2:$B$7916,"Piemonte"))</f>
        <v>0.17495753813776435</v>
      </c>
      <c r="I1838" s="1" t="str">
        <f>_xlfn.XLOOKUP(Comuni[[#This Row],[Regione]],Ripartizione_geografica[Regione],Ripartizione_geografica[Ripartizione geografica],,0)</f>
        <v>Nord-ovest</v>
      </c>
      <c r="J1838" s="1">
        <f>_xlfn.XLOOKUP(Comuni[[#This Row],[Regione]],Table_0[Regione],Table_0[Totale contagiati],,0)</f>
        <v>4308126</v>
      </c>
      <c r="K1838" s="1">
        <f>_xlfn.XLOOKUP(Comuni[[#This Row],[Regione]],Table_0[Regione],Table_0[Guariti],,0)</f>
        <v>4242764</v>
      </c>
      <c r="L1838" s="1">
        <f>_xlfn.XLOOKUP(Comuni[[#This Row],[Regione]],Table_0[Regione],Table_0[Deceduti],,0)</f>
        <v>47031</v>
      </c>
    </row>
    <row r="1839" spans="1:12" x14ac:dyDescent="0.25">
      <c r="A1839" s="1" t="s">
        <v>1858</v>
      </c>
      <c r="B1839" s="1" t="s">
        <v>1271</v>
      </c>
      <c r="C1839" s="1" t="s">
        <v>1772</v>
      </c>
      <c r="D1839">
        <v>252</v>
      </c>
      <c r="E1839">
        <f>100*Comuni[[#This Row],[Popolazione2011]]/$D$7916</f>
        <v>4.3969738002303004E-4</v>
      </c>
      <c r="F1839">
        <f>100*Comuni[[#This Row],[Popolazione2011]]/(SUMIFS($D$2:$D$7916,$B$2:$B$7916,"Lombardia"))</f>
        <v>2.5968268630609725E-3</v>
      </c>
      <c r="G1839" t="b">
        <f>IF(Comuni[[#This Row],[Popolazione2011]]&gt;300000,"MAGGIORE")</f>
        <v>0</v>
      </c>
      <c r="H1839">
        <f>100*Comuni[[#This Row],[Popolazione2011]]/(SUMIFS($D$2:$D$7916,$B$2:$B$7916,"Piemonte"))</f>
        <v>5.7746299424645204E-3</v>
      </c>
      <c r="I1839" s="1" t="str">
        <f>_xlfn.XLOOKUP(Comuni[[#This Row],[Regione]],Ripartizione_geografica[Regione],Ripartizione_geografica[Ripartizione geografica],,0)</f>
        <v>Nord-ovest</v>
      </c>
      <c r="J1839" s="1">
        <f>_xlfn.XLOOKUP(Comuni[[#This Row],[Regione]],Table_0[Regione],Table_0[Totale contagiati],,0)</f>
        <v>4308126</v>
      </c>
      <c r="K1839" s="1">
        <f>_xlfn.XLOOKUP(Comuni[[#This Row],[Regione]],Table_0[Regione],Table_0[Guariti],,0)</f>
        <v>4242764</v>
      </c>
      <c r="L1839" s="1">
        <f>_xlfn.XLOOKUP(Comuni[[#This Row],[Regione]],Table_0[Regione],Table_0[Deceduti],,0)</f>
        <v>47031</v>
      </c>
    </row>
    <row r="1840" spans="1:12" x14ac:dyDescent="0.25">
      <c r="A1840" s="1" t="s">
        <v>1859</v>
      </c>
      <c r="B1840" s="1" t="s">
        <v>1271</v>
      </c>
      <c r="C1840" s="1" t="s">
        <v>1772</v>
      </c>
      <c r="D1840">
        <v>22881</v>
      </c>
      <c r="E1840">
        <f>100*Comuni[[#This Row],[Popolazione2011]]/$D$7916</f>
        <v>3.9923475207567262E-2</v>
      </c>
      <c r="F1840">
        <f>100*Comuni[[#This Row],[Popolazione2011]]/(SUMIFS($D$2:$D$7916,$B$2:$B$7916,"Lombardia"))</f>
        <v>0.23578569624483378</v>
      </c>
      <c r="G1840" t="b">
        <f>IF(Comuni[[#This Row],[Popolazione2011]]&gt;300000,"MAGGIORE")</f>
        <v>0</v>
      </c>
      <c r="H1840">
        <f>100*Comuni[[#This Row],[Popolazione2011]]/(SUMIFS($D$2:$D$7916,$B$2:$B$7916,"Piemonte"))</f>
        <v>0.52432264965686781</v>
      </c>
      <c r="I1840" s="1" t="str">
        <f>_xlfn.XLOOKUP(Comuni[[#This Row],[Regione]],Ripartizione_geografica[Regione],Ripartizione_geografica[Ripartizione geografica],,0)</f>
        <v>Nord-ovest</v>
      </c>
      <c r="J1840" s="1">
        <f>_xlfn.XLOOKUP(Comuni[[#This Row],[Regione]],Table_0[Regione],Table_0[Totale contagiati],,0)</f>
        <v>4308126</v>
      </c>
      <c r="K1840" s="1">
        <f>_xlfn.XLOOKUP(Comuni[[#This Row],[Regione]],Table_0[Regione],Table_0[Guariti],,0)</f>
        <v>4242764</v>
      </c>
      <c r="L1840" s="1">
        <f>_xlfn.XLOOKUP(Comuni[[#This Row],[Regione]],Table_0[Regione],Table_0[Deceduti],,0)</f>
        <v>47031</v>
      </c>
    </row>
    <row r="1841" spans="1:12" x14ac:dyDescent="0.25">
      <c r="A1841" s="1" t="s">
        <v>1860</v>
      </c>
      <c r="B1841" s="1" t="s">
        <v>1271</v>
      </c>
      <c r="C1841" s="1" t="s">
        <v>1772</v>
      </c>
      <c r="D1841">
        <v>962</v>
      </c>
      <c r="E1841">
        <f>100*Comuni[[#This Row],[Popolazione2011]]/$D$7916</f>
        <v>1.6785272999291861E-3</v>
      </c>
      <c r="F1841">
        <f>100*Comuni[[#This Row],[Popolazione2011]]/(SUMIFS($D$2:$D$7916,$B$2:$B$7916,"Lombardia"))</f>
        <v>9.9132835010502206E-3</v>
      </c>
      <c r="G1841" t="b">
        <f>IF(Comuni[[#This Row],[Popolazione2011]]&gt;300000,"MAGGIORE")</f>
        <v>0</v>
      </c>
      <c r="H1841">
        <f>100*Comuni[[#This Row],[Popolazione2011]]/(SUMIFS($D$2:$D$7916,$B$2:$B$7916,"Piemonte"))</f>
        <v>2.2044420653376463E-2</v>
      </c>
      <c r="I1841" s="1" t="str">
        <f>_xlfn.XLOOKUP(Comuni[[#This Row],[Regione]],Ripartizione_geografica[Regione],Ripartizione_geografica[Ripartizione geografica],,0)</f>
        <v>Nord-ovest</v>
      </c>
      <c r="J1841" s="1">
        <f>_xlfn.XLOOKUP(Comuni[[#This Row],[Regione]],Table_0[Regione],Table_0[Totale contagiati],,0)</f>
        <v>4308126</v>
      </c>
      <c r="K1841" s="1">
        <f>_xlfn.XLOOKUP(Comuni[[#This Row],[Regione]],Table_0[Regione],Table_0[Guariti],,0)</f>
        <v>4242764</v>
      </c>
      <c r="L1841" s="1">
        <f>_xlfn.XLOOKUP(Comuni[[#This Row],[Regione]],Table_0[Regione],Table_0[Deceduti],,0)</f>
        <v>47031</v>
      </c>
    </row>
    <row r="1842" spans="1:12" x14ac:dyDescent="0.25">
      <c r="A1842" s="1" t="s">
        <v>1861</v>
      </c>
      <c r="B1842" s="1" t="s">
        <v>1271</v>
      </c>
      <c r="C1842" s="1" t="s">
        <v>1772</v>
      </c>
      <c r="D1842">
        <v>3519</v>
      </c>
      <c r="E1842">
        <f>100*Comuni[[#This Row],[Popolazione2011]]/$D$7916</f>
        <v>6.1400598424644548E-3</v>
      </c>
      <c r="F1842">
        <f>100*Comuni[[#This Row],[Popolazione2011]]/(SUMIFS($D$2:$D$7916,$B$2:$B$7916,"Lombardia"))</f>
        <v>3.6262832266315721E-2</v>
      </c>
      <c r="G1842" t="b">
        <f>IF(Comuni[[#This Row],[Popolazione2011]]&gt;300000,"MAGGIORE")</f>
        <v>0</v>
      </c>
      <c r="H1842">
        <f>100*Comuni[[#This Row],[Popolazione2011]]/(SUMIFS($D$2:$D$7916,$B$2:$B$7916,"Piemonte"))</f>
        <v>8.0638582410843831E-2</v>
      </c>
      <c r="I1842" s="1" t="str">
        <f>_xlfn.XLOOKUP(Comuni[[#This Row],[Regione]],Ripartizione_geografica[Regione],Ripartizione_geografica[Ripartizione geografica],,0)</f>
        <v>Nord-ovest</v>
      </c>
      <c r="J1842" s="1">
        <f>_xlfn.XLOOKUP(Comuni[[#This Row],[Regione]],Table_0[Regione],Table_0[Totale contagiati],,0)</f>
        <v>4308126</v>
      </c>
      <c r="K1842" s="1">
        <f>_xlfn.XLOOKUP(Comuni[[#This Row],[Regione]],Table_0[Regione],Table_0[Guariti],,0)</f>
        <v>4242764</v>
      </c>
      <c r="L1842" s="1">
        <f>_xlfn.XLOOKUP(Comuni[[#This Row],[Regione]],Table_0[Regione],Table_0[Deceduti],,0)</f>
        <v>47031</v>
      </c>
    </row>
    <row r="1843" spans="1:12" x14ac:dyDescent="0.25">
      <c r="A1843" s="1" t="s">
        <v>1862</v>
      </c>
      <c r="B1843" s="1" t="s">
        <v>1271</v>
      </c>
      <c r="C1843" s="1" t="s">
        <v>1772</v>
      </c>
      <c r="D1843">
        <v>1878</v>
      </c>
      <c r="E1843">
        <f>100*Comuni[[#This Row],[Popolazione2011]]/$D$7916</f>
        <v>3.276792379695438E-3</v>
      </c>
      <c r="F1843">
        <f>100*Comuni[[#This Row],[Popolazione2011]]/(SUMIFS($D$2:$D$7916,$B$2:$B$7916,"Lombardia"))</f>
        <v>1.9352543050906772E-2</v>
      </c>
      <c r="G1843" t="b">
        <f>IF(Comuni[[#This Row],[Popolazione2011]]&gt;300000,"MAGGIORE")</f>
        <v>0</v>
      </c>
      <c r="H1843">
        <f>100*Comuni[[#This Row],[Popolazione2011]]/(SUMIFS($D$2:$D$7916,$B$2:$B$7916,"Piemonte"))</f>
        <v>4.3034742190271306E-2</v>
      </c>
      <c r="I1843" s="1" t="str">
        <f>_xlfn.XLOOKUP(Comuni[[#This Row],[Regione]],Ripartizione_geografica[Regione],Ripartizione_geografica[Ripartizione geografica],,0)</f>
        <v>Nord-ovest</v>
      </c>
      <c r="J1843" s="1">
        <f>_xlfn.XLOOKUP(Comuni[[#This Row],[Regione]],Table_0[Regione],Table_0[Totale contagiati],,0)</f>
        <v>4308126</v>
      </c>
      <c r="K1843" s="1">
        <f>_xlfn.XLOOKUP(Comuni[[#This Row],[Regione]],Table_0[Regione],Table_0[Guariti],,0)</f>
        <v>4242764</v>
      </c>
      <c r="L1843" s="1">
        <f>_xlfn.XLOOKUP(Comuni[[#This Row],[Regione]],Table_0[Regione],Table_0[Deceduti],,0)</f>
        <v>47031</v>
      </c>
    </row>
    <row r="1844" spans="1:12" x14ac:dyDescent="0.25">
      <c r="A1844" s="1" t="s">
        <v>1863</v>
      </c>
      <c r="B1844" s="1" t="s">
        <v>1271</v>
      </c>
      <c r="C1844" s="1" t="s">
        <v>1772</v>
      </c>
      <c r="D1844">
        <v>7913</v>
      </c>
      <c r="E1844">
        <f>100*Comuni[[#This Row],[Popolazione2011]]/$D$7916</f>
        <v>1.3806846698897764E-2</v>
      </c>
      <c r="F1844">
        <f>100*Comuni[[#This Row],[Popolazione2011]]/(SUMIFS($D$2:$D$7916,$B$2:$B$7916,"Lombardia"))</f>
        <v>8.1542424473815378E-2</v>
      </c>
      <c r="G1844" t="b">
        <f>IF(Comuni[[#This Row],[Popolazione2011]]&gt;300000,"MAGGIORE")</f>
        <v>0</v>
      </c>
      <c r="H1844">
        <f>100*Comuni[[#This Row],[Popolazione2011]]/(SUMIFS($D$2:$D$7916,$B$2:$B$7916,"Piemonte"))</f>
        <v>0.1813279632330228</v>
      </c>
      <c r="I1844" s="1" t="str">
        <f>_xlfn.XLOOKUP(Comuni[[#This Row],[Regione]],Ripartizione_geografica[Regione],Ripartizione_geografica[Ripartizione geografica],,0)</f>
        <v>Nord-ovest</v>
      </c>
      <c r="J1844" s="1">
        <f>_xlfn.XLOOKUP(Comuni[[#This Row],[Regione]],Table_0[Regione],Table_0[Totale contagiati],,0)</f>
        <v>4308126</v>
      </c>
      <c r="K1844" s="1">
        <f>_xlfn.XLOOKUP(Comuni[[#This Row],[Regione]],Table_0[Regione],Table_0[Guariti],,0)</f>
        <v>4242764</v>
      </c>
      <c r="L1844" s="1">
        <f>_xlfn.XLOOKUP(Comuni[[#This Row],[Regione]],Table_0[Regione],Table_0[Deceduti],,0)</f>
        <v>47031</v>
      </c>
    </row>
    <row r="1845" spans="1:12" x14ac:dyDescent="0.25">
      <c r="A1845" s="1" t="s">
        <v>1864</v>
      </c>
      <c r="B1845" s="1" t="s">
        <v>1271</v>
      </c>
      <c r="C1845" s="1" t="s">
        <v>1772</v>
      </c>
      <c r="D1845">
        <v>1268</v>
      </c>
      <c r="E1845">
        <f>100*Comuni[[#This Row],[Popolazione2011]]/$D$7916</f>
        <v>2.212445547100008E-3</v>
      </c>
      <c r="F1845">
        <f>100*Comuni[[#This Row],[Popolazione2011]]/(SUMIFS($D$2:$D$7916,$B$2:$B$7916,"Lombardia"))</f>
        <v>1.3066573263338545E-2</v>
      </c>
      <c r="G1845" t="b">
        <f>IF(Comuni[[#This Row],[Popolazione2011]]&gt;300000,"MAGGIORE")</f>
        <v>0</v>
      </c>
      <c r="H1845">
        <f>100*Comuni[[#This Row],[Popolazione2011]]/(SUMIFS($D$2:$D$7916,$B$2:$B$7916,"Piemonte"))</f>
        <v>2.9056471297797665E-2</v>
      </c>
      <c r="I1845" s="1" t="str">
        <f>_xlfn.XLOOKUP(Comuni[[#This Row],[Regione]],Ripartizione_geografica[Regione],Ripartizione_geografica[Ripartizione geografica],,0)</f>
        <v>Nord-ovest</v>
      </c>
      <c r="J1845" s="1">
        <f>_xlfn.XLOOKUP(Comuni[[#This Row],[Regione]],Table_0[Regione],Table_0[Totale contagiati],,0)</f>
        <v>4308126</v>
      </c>
      <c r="K1845" s="1">
        <f>_xlfn.XLOOKUP(Comuni[[#This Row],[Regione]],Table_0[Regione],Table_0[Guariti],,0)</f>
        <v>4242764</v>
      </c>
      <c r="L1845" s="1">
        <f>_xlfn.XLOOKUP(Comuni[[#This Row],[Regione]],Table_0[Regione],Table_0[Deceduti],,0)</f>
        <v>47031</v>
      </c>
    </row>
    <row r="1846" spans="1:12" x14ac:dyDescent="0.25">
      <c r="A1846" s="1" t="s">
        <v>1865</v>
      </c>
      <c r="B1846" s="1" t="s">
        <v>1271</v>
      </c>
      <c r="C1846" s="1" t="s">
        <v>1772</v>
      </c>
      <c r="D1846">
        <v>3176</v>
      </c>
      <c r="E1846">
        <f>100*Comuni[[#This Row],[Popolazione2011]]/$D$7916</f>
        <v>5.5415828529886638E-3</v>
      </c>
      <c r="F1846">
        <f>100*Comuni[[#This Row],[Popolazione2011]]/(SUMIFS($D$2:$D$7916,$B$2:$B$7916,"Lombardia"))</f>
        <v>3.2728262369371625E-2</v>
      </c>
      <c r="G1846" t="b">
        <f>IF(Comuni[[#This Row],[Popolazione2011]]&gt;300000,"MAGGIORE")</f>
        <v>0</v>
      </c>
      <c r="H1846">
        <f>100*Comuni[[#This Row],[Popolazione2011]]/(SUMIFS($D$2:$D$7916,$B$2:$B$7916,"Piemonte"))</f>
        <v>7.2778669433600465E-2</v>
      </c>
      <c r="I1846" s="1" t="str">
        <f>_xlfn.XLOOKUP(Comuni[[#This Row],[Regione]],Ripartizione_geografica[Regione],Ripartizione_geografica[Ripartizione geografica],,0)</f>
        <v>Nord-ovest</v>
      </c>
      <c r="J1846" s="1">
        <f>_xlfn.XLOOKUP(Comuni[[#This Row],[Regione]],Table_0[Regione],Table_0[Totale contagiati],,0)</f>
        <v>4308126</v>
      </c>
      <c r="K1846" s="1">
        <f>_xlfn.XLOOKUP(Comuni[[#This Row],[Regione]],Table_0[Regione],Table_0[Guariti],,0)</f>
        <v>4242764</v>
      </c>
      <c r="L1846" s="1">
        <f>_xlfn.XLOOKUP(Comuni[[#This Row],[Regione]],Table_0[Regione],Table_0[Deceduti],,0)</f>
        <v>47031</v>
      </c>
    </row>
    <row r="1847" spans="1:12" x14ac:dyDescent="0.25">
      <c r="A1847" s="1" t="s">
        <v>1866</v>
      </c>
      <c r="B1847" s="1" t="s">
        <v>1271</v>
      </c>
      <c r="C1847" s="1" t="s">
        <v>1772</v>
      </c>
      <c r="D1847">
        <v>1131</v>
      </c>
      <c r="E1847">
        <f>100*Comuni[[#This Row],[Popolazione2011]]/$D$7916</f>
        <v>1.9734037174843132E-3</v>
      </c>
      <c r="F1847">
        <f>100*Comuni[[#This Row],[Popolazione2011]]/(SUMIFS($D$2:$D$7916,$B$2:$B$7916,"Lombardia"))</f>
        <v>1.1654806278261745E-2</v>
      </c>
      <c r="G1847" t="b">
        <f>IF(Comuni[[#This Row],[Popolazione2011]]&gt;300000,"MAGGIORE")</f>
        <v>0</v>
      </c>
      <c r="H1847">
        <f>100*Comuni[[#This Row],[Popolazione2011]]/(SUMIFS($D$2:$D$7916,$B$2:$B$7916,"Piemonte"))</f>
        <v>2.5917089146537193E-2</v>
      </c>
      <c r="I1847" s="1" t="str">
        <f>_xlfn.XLOOKUP(Comuni[[#This Row],[Regione]],Ripartizione_geografica[Regione],Ripartizione_geografica[Ripartizione geografica],,0)</f>
        <v>Nord-ovest</v>
      </c>
      <c r="J1847" s="1">
        <f>_xlfn.XLOOKUP(Comuni[[#This Row],[Regione]],Table_0[Regione],Table_0[Totale contagiati],,0)</f>
        <v>4308126</v>
      </c>
      <c r="K1847" s="1">
        <f>_xlfn.XLOOKUP(Comuni[[#This Row],[Regione]],Table_0[Regione],Table_0[Guariti],,0)</f>
        <v>4242764</v>
      </c>
      <c r="L1847" s="1">
        <f>_xlfn.XLOOKUP(Comuni[[#This Row],[Regione]],Table_0[Regione],Table_0[Deceduti],,0)</f>
        <v>47031</v>
      </c>
    </row>
    <row r="1848" spans="1:12" x14ac:dyDescent="0.25">
      <c r="A1848" s="1" t="s">
        <v>1867</v>
      </c>
      <c r="B1848" s="1" t="s">
        <v>1271</v>
      </c>
      <c r="C1848" s="1" t="s">
        <v>1772</v>
      </c>
      <c r="D1848">
        <v>3071</v>
      </c>
      <c r="E1848">
        <f>100*Comuni[[#This Row],[Popolazione2011]]/$D$7916</f>
        <v>5.3583756113124012E-3</v>
      </c>
      <c r="F1848">
        <f>100*Comuni[[#This Row],[Popolazione2011]]/(SUMIFS($D$2:$D$7916,$B$2:$B$7916,"Lombardia"))</f>
        <v>3.1646251176429552E-2</v>
      </c>
      <c r="G1848" t="b">
        <f>IF(Comuni[[#This Row],[Popolazione2011]]&gt;300000,"MAGGIORE")</f>
        <v>0</v>
      </c>
      <c r="H1848">
        <f>100*Comuni[[#This Row],[Popolazione2011]]/(SUMIFS($D$2:$D$7916,$B$2:$B$7916,"Piemonte"))</f>
        <v>7.0372573624240251E-2</v>
      </c>
      <c r="I1848" s="1" t="str">
        <f>_xlfn.XLOOKUP(Comuni[[#This Row],[Regione]],Ripartizione_geografica[Regione],Ripartizione_geografica[Ripartizione geografica],,0)</f>
        <v>Nord-ovest</v>
      </c>
      <c r="J1848" s="1">
        <f>_xlfn.XLOOKUP(Comuni[[#This Row],[Regione]],Table_0[Regione],Table_0[Totale contagiati],,0)</f>
        <v>4308126</v>
      </c>
      <c r="K1848" s="1">
        <f>_xlfn.XLOOKUP(Comuni[[#This Row],[Regione]],Table_0[Regione],Table_0[Guariti],,0)</f>
        <v>4242764</v>
      </c>
      <c r="L1848" s="1">
        <f>_xlfn.XLOOKUP(Comuni[[#This Row],[Regione]],Table_0[Regione],Table_0[Deceduti],,0)</f>
        <v>47031</v>
      </c>
    </row>
    <row r="1849" spans="1:12" x14ac:dyDescent="0.25">
      <c r="A1849" s="1" t="s">
        <v>1868</v>
      </c>
      <c r="B1849" s="1" t="s">
        <v>1271</v>
      </c>
      <c r="C1849" s="1" t="s">
        <v>1772</v>
      </c>
      <c r="D1849">
        <v>4339</v>
      </c>
      <c r="E1849">
        <f>100*Comuni[[#This Row],[Popolazione2011]]/$D$7916</f>
        <v>7.5708211584124101E-3</v>
      </c>
      <c r="F1849">
        <f>100*Comuni[[#This Row],[Popolazione2011]]/(SUMIFS($D$2:$D$7916,$B$2:$B$7916,"Lombardia"))</f>
        <v>4.4712824439768095E-2</v>
      </c>
      <c r="G1849" t="b">
        <f>IF(Comuni[[#This Row],[Popolazione2011]]&gt;300000,"MAGGIORE")</f>
        <v>0</v>
      </c>
      <c r="H1849">
        <f>100*Comuni[[#This Row],[Popolazione2011]]/(SUMIFS($D$2:$D$7916,$B$2:$B$7916,"Piemonte"))</f>
        <v>9.9429044922037912E-2</v>
      </c>
      <c r="I1849" s="1" t="str">
        <f>_xlfn.XLOOKUP(Comuni[[#This Row],[Regione]],Ripartizione_geografica[Regione],Ripartizione_geografica[Ripartizione geografica],,0)</f>
        <v>Nord-ovest</v>
      </c>
      <c r="J1849" s="1">
        <f>_xlfn.XLOOKUP(Comuni[[#This Row],[Regione]],Table_0[Regione],Table_0[Totale contagiati],,0)</f>
        <v>4308126</v>
      </c>
      <c r="K1849" s="1">
        <f>_xlfn.XLOOKUP(Comuni[[#This Row],[Regione]],Table_0[Regione],Table_0[Guariti],,0)</f>
        <v>4242764</v>
      </c>
      <c r="L1849" s="1">
        <f>_xlfn.XLOOKUP(Comuni[[#This Row],[Regione]],Table_0[Regione],Table_0[Deceduti],,0)</f>
        <v>47031</v>
      </c>
    </row>
    <row r="1850" spans="1:12" x14ac:dyDescent="0.25">
      <c r="A1850" s="1" t="s">
        <v>1869</v>
      </c>
      <c r="B1850" s="1" t="s">
        <v>1271</v>
      </c>
      <c r="C1850" s="1" t="s">
        <v>1772</v>
      </c>
      <c r="D1850">
        <v>685</v>
      </c>
      <c r="E1850">
        <f>100*Comuni[[#This Row],[Popolazione2011]]/$D$7916</f>
        <v>1.1952091480784744E-3</v>
      </c>
      <c r="F1850">
        <f>100*Comuni[[#This Row],[Popolazione2011]]/(SUMIFS($D$2:$D$7916,$B$2:$B$7916,"Lombardia"))</f>
        <v>7.0588349253839925E-3</v>
      </c>
      <c r="G1850" t="b">
        <f>IF(Comuni[[#This Row],[Popolazione2011]]&gt;300000,"MAGGIORE")</f>
        <v>0</v>
      </c>
      <c r="H1850">
        <f>100*Comuni[[#This Row],[Popolazione2011]]/(SUMIFS($D$2:$D$7916,$B$2:$B$7916,"Piemonte"))</f>
        <v>1.5696910756302366E-2</v>
      </c>
      <c r="I1850" s="1" t="str">
        <f>_xlfn.XLOOKUP(Comuni[[#This Row],[Regione]],Ripartizione_geografica[Regione],Ripartizione_geografica[Ripartizione geografica],,0)</f>
        <v>Nord-ovest</v>
      </c>
      <c r="J1850" s="1">
        <f>_xlfn.XLOOKUP(Comuni[[#This Row],[Regione]],Table_0[Regione],Table_0[Totale contagiati],,0)</f>
        <v>4308126</v>
      </c>
      <c r="K1850" s="1">
        <f>_xlfn.XLOOKUP(Comuni[[#This Row],[Regione]],Table_0[Regione],Table_0[Guariti],,0)</f>
        <v>4242764</v>
      </c>
      <c r="L1850" s="1">
        <f>_xlfn.XLOOKUP(Comuni[[#This Row],[Regione]],Table_0[Regione],Table_0[Deceduti],,0)</f>
        <v>47031</v>
      </c>
    </row>
    <row r="1851" spans="1:12" x14ac:dyDescent="0.25">
      <c r="A1851" s="1" t="s">
        <v>1870</v>
      </c>
      <c r="B1851" s="1" t="s">
        <v>1271</v>
      </c>
      <c r="C1851" s="1" t="s">
        <v>1772</v>
      </c>
      <c r="D1851">
        <v>202</v>
      </c>
      <c r="E1851">
        <f>100*Comuni[[#This Row],[Popolazione2011]]/$D$7916</f>
        <v>3.5245583636766691E-4</v>
      </c>
      <c r="F1851">
        <f>100*Comuni[[#This Row],[Popolazione2011]]/(SUMIFS($D$2:$D$7916,$B$2:$B$7916,"Lombardia"))</f>
        <v>2.0815834378504622E-3</v>
      </c>
      <c r="G1851" t="b">
        <f>IF(Comuni[[#This Row],[Popolazione2011]]&gt;300000,"MAGGIORE")</f>
        <v>0</v>
      </c>
      <c r="H1851">
        <f>100*Comuni[[#This Row],[Popolazione2011]]/(SUMIFS($D$2:$D$7916,$B$2:$B$7916,"Piemonte"))</f>
        <v>4.6288700332453693E-3</v>
      </c>
      <c r="I1851" s="1" t="str">
        <f>_xlfn.XLOOKUP(Comuni[[#This Row],[Regione]],Ripartizione_geografica[Regione],Ripartizione_geografica[Ripartizione geografica],,0)</f>
        <v>Nord-ovest</v>
      </c>
      <c r="J1851" s="1">
        <f>_xlfn.XLOOKUP(Comuni[[#This Row],[Regione]],Table_0[Regione],Table_0[Totale contagiati],,0)</f>
        <v>4308126</v>
      </c>
      <c r="K1851" s="1">
        <f>_xlfn.XLOOKUP(Comuni[[#This Row],[Regione]],Table_0[Regione],Table_0[Guariti],,0)</f>
        <v>4242764</v>
      </c>
      <c r="L1851" s="1">
        <f>_xlfn.XLOOKUP(Comuni[[#This Row],[Regione]],Table_0[Regione],Table_0[Deceduti],,0)</f>
        <v>47031</v>
      </c>
    </row>
    <row r="1852" spans="1:12" x14ac:dyDescent="0.25">
      <c r="A1852" s="1" t="s">
        <v>1871</v>
      </c>
      <c r="B1852" s="1" t="s">
        <v>1271</v>
      </c>
      <c r="C1852" s="1" t="s">
        <v>1772</v>
      </c>
      <c r="D1852">
        <v>3153</v>
      </c>
      <c r="E1852">
        <f>100*Comuni[[#This Row],[Popolazione2011]]/$D$7916</f>
        <v>5.5014517429071968E-3</v>
      </c>
      <c r="F1852">
        <f>100*Comuni[[#This Row],[Popolazione2011]]/(SUMIFS($D$2:$D$7916,$B$2:$B$7916,"Lombardia"))</f>
        <v>3.249125039377479E-2</v>
      </c>
      <c r="G1852" t="b">
        <f>IF(Comuni[[#This Row],[Popolazione2011]]&gt;300000,"MAGGIORE")</f>
        <v>0</v>
      </c>
      <c r="H1852">
        <f>100*Comuni[[#This Row],[Popolazione2011]]/(SUMIFS($D$2:$D$7916,$B$2:$B$7916,"Piemonte"))</f>
        <v>7.2251619875359649E-2</v>
      </c>
      <c r="I1852" s="1" t="str">
        <f>_xlfn.XLOOKUP(Comuni[[#This Row],[Regione]],Ripartizione_geografica[Regione],Ripartizione_geografica[Ripartizione geografica],,0)</f>
        <v>Nord-ovest</v>
      </c>
      <c r="J1852" s="1">
        <f>_xlfn.XLOOKUP(Comuni[[#This Row],[Regione]],Table_0[Regione],Table_0[Totale contagiati],,0)</f>
        <v>4308126</v>
      </c>
      <c r="K1852" s="1">
        <f>_xlfn.XLOOKUP(Comuni[[#This Row],[Regione]],Table_0[Regione],Table_0[Guariti],,0)</f>
        <v>4242764</v>
      </c>
      <c r="L1852" s="1">
        <f>_xlfn.XLOOKUP(Comuni[[#This Row],[Regione]],Table_0[Regione],Table_0[Deceduti],,0)</f>
        <v>47031</v>
      </c>
    </row>
    <row r="1853" spans="1:12" x14ac:dyDescent="0.25">
      <c r="A1853" s="1" t="s">
        <v>1872</v>
      </c>
      <c r="B1853" s="1" t="s">
        <v>1271</v>
      </c>
      <c r="C1853" s="1" t="s">
        <v>1772</v>
      </c>
      <c r="D1853">
        <v>3319</v>
      </c>
      <c r="E1853">
        <f>100*Comuni[[#This Row],[Popolazione2011]]/$D$7916</f>
        <v>5.7910936678430029E-3</v>
      </c>
      <c r="F1853">
        <f>100*Comuni[[#This Row],[Popolazione2011]]/(SUMIFS($D$2:$D$7916,$B$2:$B$7916,"Lombardia"))</f>
        <v>3.4201858565473683E-2</v>
      </c>
      <c r="G1853" t="b">
        <f>IF(Comuni[[#This Row],[Popolazione2011]]&gt;300000,"MAGGIORE")</f>
        <v>0</v>
      </c>
      <c r="H1853">
        <f>100*Comuni[[#This Row],[Popolazione2011]]/(SUMIFS($D$2:$D$7916,$B$2:$B$7916,"Piemonte"))</f>
        <v>7.6055542773967241E-2</v>
      </c>
      <c r="I1853" s="1" t="str">
        <f>_xlfn.XLOOKUP(Comuni[[#This Row],[Regione]],Ripartizione_geografica[Regione],Ripartizione_geografica[Ripartizione geografica],,0)</f>
        <v>Nord-ovest</v>
      </c>
      <c r="J1853" s="1">
        <f>_xlfn.XLOOKUP(Comuni[[#This Row],[Regione]],Table_0[Regione],Table_0[Totale contagiati],,0)</f>
        <v>4308126</v>
      </c>
      <c r="K1853" s="1">
        <f>_xlfn.XLOOKUP(Comuni[[#This Row],[Regione]],Table_0[Regione],Table_0[Guariti],,0)</f>
        <v>4242764</v>
      </c>
      <c r="L1853" s="1">
        <f>_xlfn.XLOOKUP(Comuni[[#This Row],[Regione]],Table_0[Regione],Table_0[Deceduti],,0)</f>
        <v>47031</v>
      </c>
    </row>
    <row r="1854" spans="1:12" x14ac:dyDescent="0.25">
      <c r="A1854" s="1" t="s">
        <v>1873</v>
      </c>
      <c r="B1854" s="1" t="s">
        <v>1271</v>
      </c>
      <c r="C1854" s="1" t="s">
        <v>1772</v>
      </c>
      <c r="D1854">
        <v>221</v>
      </c>
      <c r="E1854">
        <f>100*Comuni[[#This Row],[Popolazione2011]]/$D$7916</f>
        <v>3.8560762295670488E-4</v>
      </c>
      <c r="F1854">
        <f>100*Comuni[[#This Row],[Popolazione2011]]/(SUMIFS($D$2:$D$7916,$B$2:$B$7916,"Lombardia"))</f>
        <v>2.2773759394304561E-3</v>
      </c>
      <c r="G1854" t="b">
        <f>IF(Comuni[[#This Row],[Popolazione2011]]&gt;300000,"MAGGIORE")</f>
        <v>0</v>
      </c>
      <c r="H1854">
        <f>100*Comuni[[#This Row],[Popolazione2011]]/(SUMIFS($D$2:$D$7916,$B$2:$B$7916,"Piemonte"))</f>
        <v>5.0642587987486465E-3</v>
      </c>
      <c r="I1854" s="1" t="str">
        <f>_xlfn.XLOOKUP(Comuni[[#This Row],[Regione]],Ripartizione_geografica[Regione],Ripartizione_geografica[Ripartizione geografica],,0)</f>
        <v>Nord-ovest</v>
      </c>
      <c r="J1854" s="1">
        <f>_xlfn.XLOOKUP(Comuni[[#This Row],[Regione]],Table_0[Regione],Table_0[Totale contagiati],,0)</f>
        <v>4308126</v>
      </c>
      <c r="K1854" s="1">
        <f>_xlfn.XLOOKUP(Comuni[[#This Row],[Regione]],Table_0[Regione],Table_0[Guariti],,0)</f>
        <v>4242764</v>
      </c>
      <c r="L1854" s="1">
        <f>_xlfn.XLOOKUP(Comuni[[#This Row],[Regione]],Table_0[Regione],Table_0[Deceduti],,0)</f>
        <v>47031</v>
      </c>
    </row>
    <row r="1855" spans="1:12" x14ac:dyDescent="0.25">
      <c r="A1855" s="1" t="s">
        <v>1874</v>
      </c>
      <c r="B1855" s="1" t="s">
        <v>1271</v>
      </c>
      <c r="C1855" s="1" t="s">
        <v>1772</v>
      </c>
      <c r="D1855">
        <v>1046</v>
      </c>
      <c r="E1855">
        <f>100*Comuni[[#This Row],[Popolazione2011]]/$D$7916</f>
        <v>1.8250930932701961E-3</v>
      </c>
      <c r="F1855">
        <f>100*Comuni[[#This Row],[Popolazione2011]]/(SUMIFS($D$2:$D$7916,$B$2:$B$7916,"Lombardia"))</f>
        <v>1.0778892455403878E-2</v>
      </c>
      <c r="G1855" t="b">
        <f>IF(Comuni[[#This Row],[Popolazione2011]]&gt;300000,"MAGGIORE")</f>
        <v>0</v>
      </c>
      <c r="H1855">
        <f>100*Comuni[[#This Row],[Popolazione2011]]/(SUMIFS($D$2:$D$7916,$B$2:$B$7916,"Piemonte"))</f>
        <v>2.3969297300864636E-2</v>
      </c>
      <c r="I1855" s="1" t="str">
        <f>_xlfn.XLOOKUP(Comuni[[#This Row],[Regione]],Ripartizione_geografica[Regione],Ripartizione_geografica[Ripartizione geografica],,0)</f>
        <v>Nord-ovest</v>
      </c>
      <c r="J1855" s="1">
        <f>_xlfn.XLOOKUP(Comuni[[#This Row],[Regione]],Table_0[Regione],Table_0[Totale contagiati],,0)</f>
        <v>4308126</v>
      </c>
      <c r="K1855" s="1">
        <f>_xlfn.XLOOKUP(Comuni[[#This Row],[Regione]],Table_0[Regione],Table_0[Guariti],,0)</f>
        <v>4242764</v>
      </c>
      <c r="L1855" s="1">
        <f>_xlfn.XLOOKUP(Comuni[[#This Row],[Regione]],Table_0[Regione],Table_0[Deceduti],,0)</f>
        <v>47031</v>
      </c>
    </row>
    <row r="1856" spans="1:12" x14ac:dyDescent="0.25">
      <c r="A1856" s="1" t="s">
        <v>1875</v>
      </c>
      <c r="B1856" s="1" t="s">
        <v>1271</v>
      </c>
      <c r="C1856" s="1" t="s">
        <v>1772</v>
      </c>
      <c r="D1856">
        <v>5576</v>
      </c>
      <c r="E1856">
        <f>100*Comuni[[#This Row],[Popolazione2011]]/$D$7916</f>
        <v>9.7291769484460933E-3</v>
      </c>
      <c r="F1856">
        <f>100*Comuni[[#This Row],[Popolazione2011]]/(SUMIFS($D$2:$D$7916,$B$2:$B$7916,"Lombardia"))</f>
        <v>5.745994677947612E-2</v>
      </c>
      <c r="G1856" t="b">
        <f>IF(Comuni[[#This Row],[Popolazione2011]]&gt;300000,"MAGGIORE")</f>
        <v>0</v>
      </c>
      <c r="H1856">
        <f>100*Comuni[[#This Row],[Popolazione2011]]/(SUMIFS($D$2:$D$7916,$B$2:$B$7916,"Piemonte"))</f>
        <v>0.1277751450761197</v>
      </c>
      <c r="I1856" s="1" t="str">
        <f>_xlfn.XLOOKUP(Comuni[[#This Row],[Regione]],Ripartizione_geografica[Regione],Ripartizione_geografica[Ripartizione geografica],,0)</f>
        <v>Nord-ovest</v>
      </c>
      <c r="J1856" s="1">
        <f>_xlfn.XLOOKUP(Comuni[[#This Row],[Regione]],Table_0[Regione],Table_0[Totale contagiati],,0)</f>
        <v>4308126</v>
      </c>
      <c r="K1856" s="1">
        <f>_xlfn.XLOOKUP(Comuni[[#This Row],[Regione]],Table_0[Regione],Table_0[Guariti],,0)</f>
        <v>4242764</v>
      </c>
      <c r="L1856" s="1">
        <f>_xlfn.XLOOKUP(Comuni[[#This Row],[Regione]],Table_0[Regione],Table_0[Deceduti],,0)</f>
        <v>47031</v>
      </c>
    </row>
    <row r="1857" spans="1:12" x14ac:dyDescent="0.25">
      <c r="A1857" s="1" t="s">
        <v>1876</v>
      </c>
      <c r="B1857" s="1" t="s">
        <v>1271</v>
      </c>
      <c r="C1857" s="1" t="s">
        <v>1772</v>
      </c>
      <c r="D1857">
        <v>1502</v>
      </c>
      <c r="E1857">
        <f>100*Comuni[[#This Row],[Popolazione2011]]/$D$7916</f>
        <v>2.6207359714071074E-3</v>
      </c>
      <c r="F1857">
        <f>100*Comuni[[#This Row],[Popolazione2011]]/(SUMIFS($D$2:$D$7916,$B$2:$B$7916,"Lombardia"))</f>
        <v>1.5477912493323732E-2</v>
      </c>
      <c r="G1857" t="b">
        <f>IF(Comuni[[#This Row],[Popolazione2011]]&gt;300000,"MAGGIORE")</f>
        <v>0</v>
      </c>
      <c r="H1857">
        <f>100*Comuni[[#This Row],[Popolazione2011]]/(SUMIFS($D$2:$D$7916,$B$2:$B$7916,"Piemonte"))</f>
        <v>3.4418627672943292E-2</v>
      </c>
      <c r="I1857" s="1" t="str">
        <f>_xlfn.XLOOKUP(Comuni[[#This Row],[Regione]],Ripartizione_geografica[Regione],Ripartizione_geografica[Ripartizione geografica],,0)</f>
        <v>Nord-ovest</v>
      </c>
      <c r="J1857" s="1">
        <f>_xlfn.XLOOKUP(Comuni[[#This Row],[Regione]],Table_0[Regione],Table_0[Totale contagiati],,0)</f>
        <v>4308126</v>
      </c>
      <c r="K1857" s="1">
        <f>_xlfn.XLOOKUP(Comuni[[#This Row],[Regione]],Table_0[Regione],Table_0[Guariti],,0)</f>
        <v>4242764</v>
      </c>
      <c r="L1857" s="1">
        <f>_xlfn.XLOOKUP(Comuni[[#This Row],[Regione]],Table_0[Regione],Table_0[Deceduti],,0)</f>
        <v>47031</v>
      </c>
    </row>
    <row r="1858" spans="1:12" x14ac:dyDescent="0.25">
      <c r="A1858" s="1" t="s">
        <v>1877</v>
      </c>
      <c r="B1858" s="1" t="s">
        <v>1271</v>
      </c>
      <c r="C1858" s="1" t="s">
        <v>1772</v>
      </c>
      <c r="D1858">
        <v>871</v>
      </c>
      <c r="E1858">
        <f>100*Comuni[[#This Row],[Popolazione2011]]/$D$7916</f>
        <v>1.5197476904764253E-3</v>
      </c>
      <c r="F1858">
        <f>100*Comuni[[#This Row],[Popolazione2011]]/(SUMIFS($D$2:$D$7916,$B$2:$B$7916,"Lombardia"))</f>
        <v>8.9755404671670921E-3</v>
      </c>
      <c r="G1858" t="b">
        <f>IF(Comuni[[#This Row],[Popolazione2011]]&gt;300000,"MAGGIORE")</f>
        <v>0</v>
      </c>
      <c r="H1858">
        <f>100*Comuni[[#This Row],[Popolazione2011]]/(SUMIFS($D$2:$D$7916,$B$2:$B$7916,"Piemonte"))</f>
        <v>1.9959137618597609E-2</v>
      </c>
      <c r="I1858" s="1" t="str">
        <f>_xlfn.XLOOKUP(Comuni[[#This Row],[Regione]],Ripartizione_geografica[Regione],Ripartizione_geografica[Ripartizione geografica],,0)</f>
        <v>Nord-ovest</v>
      </c>
      <c r="J1858" s="1">
        <f>_xlfn.XLOOKUP(Comuni[[#This Row],[Regione]],Table_0[Regione],Table_0[Totale contagiati],,0)</f>
        <v>4308126</v>
      </c>
      <c r="K1858" s="1">
        <f>_xlfn.XLOOKUP(Comuni[[#This Row],[Regione]],Table_0[Regione],Table_0[Guariti],,0)</f>
        <v>4242764</v>
      </c>
      <c r="L1858" s="1">
        <f>_xlfn.XLOOKUP(Comuni[[#This Row],[Regione]],Table_0[Regione],Table_0[Deceduti],,0)</f>
        <v>47031</v>
      </c>
    </row>
    <row r="1859" spans="1:12" x14ac:dyDescent="0.25">
      <c r="A1859" s="1" t="s">
        <v>1878</v>
      </c>
      <c r="B1859" s="1" t="s">
        <v>1271</v>
      </c>
      <c r="C1859" s="1" t="s">
        <v>1772</v>
      </c>
      <c r="D1859">
        <v>5160</v>
      </c>
      <c r="E1859">
        <f>100*Comuni[[#This Row],[Popolazione2011]]/$D$7916</f>
        <v>9.0033273052334724E-3</v>
      </c>
      <c r="F1859">
        <f>100*Comuni[[#This Row],[Popolazione2011]]/(SUMIFS($D$2:$D$7916,$B$2:$B$7916,"Lombardia"))</f>
        <v>5.3173121481724678E-2</v>
      </c>
      <c r="G1859" t="b">
        <f>IF(Comuni[[#This Row],[Popolazione2011]]&gt;300000,"MAGGIORE")</f>
        <v>0</v>
      </c>
      <c r="H1859">
        <f>100*Comuni[[#This Row],[Popolazione2011]]/(SUMIFS($D$2:$D$7916,$B$2:$B$7916,"Piemonte"))</f>
        <v>0.11824242263141636</v>
      </c>
      <c r="I1859" s="1" t="str">
        <f>_xlfn.XLOOKUP(Comuni[[#This Row],[Regione]],Ripartizione_geografica[Regione],Ripartizione_geografica[Ripartizione geografica],,0)</f>
        <v>Nord-ovest</v>
      </c>
      <c r="J1859" s="1">
        <f>_xlfn.XLOOKUP(Comuni[[#This Row],[Regione]],Table_0[Regione],Table_0[Totale contagiati],,0)</f>
        <v>4308126</v>
      </c>
      <c r="K1859" s="1">
        <f>_xlfn.XLOOKUP(Comuni[[#This Row],[Regione]],Table_0[Regione],Table_0[Guariti],,0)</f>
        <v>4242764</v>
      </c>
      <c r="L1859" s="1">
        <f>_xlfn.XLOOKUP(Comuni[[#This Row],[Regione]],Table_0[Regione],Table_0[Deceduti],,0)</f>
        <v>47031</v>
      </c>
    </row>
    <row r="1860" spans="1:12" x14ac:dyDescent="0.25">
      <c r="A1860" s="1" t="s">
        <v>1879</v>
      </c>
      <c r="B1860" s="1" t="s">
        <v>1271</v>
      </c>
      <c r="C1860" s="1" t="s">
        <v>1772</v>
      </c>
      <c r="D1860">
        <v>5923</v>
      </c>
      <c r="E1860">
        <f>100*Comuni[[#This Row],[Popolazione2011]]/$D$7916</f>
        <v>1.0334633261414313E-2</v>
      </c>
      <c r="F1860">
        <f>100*Comuni[[#This Row],[Popolazione2011]]/(SUMIFS($D$2:$D$7916,$B$2:$B$7916,"Lombardia"))</f>
        <v>6.1035736150437066E-2</v>
      </c>
      <c r="G1860" t="b">
        <f>IF(Comuni[[#This Row],[Popolazione2011]]&gt;300000,"MAGGIORE")</f>
        <v>0</v>
      </c>
      <c r="H1860">
        <f>100*Comuni[[#This Row],[Popolazione2011]]/(SUMIFS($D$2:$D$7916,$B$2:$B$7916,"Piemonte"))</f>
        <v>0.1357267188461006</v>
      </c>
      <c r="I1860" s="1" t="str">
        <f>_xlfn.XLOOKUP(Comuni[[#This Row],[Regione]],Ripartizione_geografica[Regione],Ripartizione_geografica[Ripartizione geografica],,0)</f>
        <v>Nord-ovest</v>
      </c>
      <c r="J1860" s="1">
        <f>_xlfn.XLOOKUP(Comuni[[#This Row],[Regione]],Table_0[Regione],Table_0[Totale contagiati],,0)</f>
        <v>4308126</v>
      </c>
      <c r="K1860" s="1">
        <f>_xlfn.XLOOKUP(Comuni[[#This Row],[Regione]],Table_0[Regione],Table_0[Guariti],,0)</f>
        <v>4242764</v>
      </c>
      <c r="L1860" s="1">
        <f>_xlfn.XLOOKUP(Comuni[[#This Row],[Regione]],Table_0[Regione],Table_0[Deceduti],,0)</f>
        <v>47031</v>
      </c>
    </row>
    <row r="1861" spans="1:12" x14ac:dyDescent="0.25">
      <c r="A1861" s="1" t="s">
        <v>1880</v>
      </c>
      <c r="B1861" s="1" t="s">
        <v>1271</v>
      </c>
      <c r="C1861" s="1" t="s">
        <v>1772</v>
      </c>
      <c r="D1861">
        <v>5028</v>
      </c>
      <c r="E1861">
        <f>100*Comuni[[#This Row],[Popolazione2011]]/$D$7916</f>
        <v>8.7730096299833138E-3</v>
      </c>
      <c r="F1861">
        <f>100*Comuni[[#This Row],[Popolazione2011]]/(SUMIFS($D$2:$D$7916,$B$2:$B$7916,"Lombardia"))</f>
        <v>5.1812878839168929E-2</v>
      </c>
      <c r="G1861" t="b">
        <f>IF(Comuni[[#This Row],[Popolazione2011]]&gt;300000,"MAGGIORE")</f>
        <v>0</v>
      </c>
      <c r="H1861">
        <f>100*Comuni[[#This Row],[Popolazione2011]]/(SUMIFS($D$2:$D$7916,$B$2:$B$7916,"Piemonte"))</f>
        <v>0.11521761647107781</v>
      </c>
      <c r="I1861" s="1" t="str">
        <f>_xlfn.XLOOKUP(Comuni[[#This Row],[Regione]],Ripartizione_geografica[Regione],Ripartizione_geografica[Ripartizione geografica],,0)</f>
        <v>Nord-ovest</v>
      </c>
      <c r="J1861" s="1">
        <f>_xlfn.XLOOKUP(Comuni[[#This Row],[Regione]],Table_0[Regione],Table_0[Totale contagiati],,0)</f>
        <v>4308126</v>
      </c>
      <c r="K1861" s="1">
        <f>_xlfn.XLOOKUP(Comuni[[#This Row],[Regione]],Table_0[Regione],Table_0[Guariti],,0)</f>
        <v>4242764</v>
      </c>
      <c r="L1861" s="1">
        <f>_xlfn.XLOOKUP(Comuni[[#This Row],[Regione]],Table_0[Regione],Table_0[Deceduti],,0)</f>
        <v>47031</v>
      </c>
    </row>
    <row r="1862" spans="1:12" x14ac:dyDescent="0.25">
      <c r="A1862" s="1" t="s">
        <v>1881</v>
      </c>
      <c r="B1862" s="1" t="s">
        <v>1271</v>
      </c>
      <c r="C1862" s="1" t="s">
        <v>1772</v>
      </c>
      <c r="D1862">
        <v>6445</v>
      </c>
      <c r="E1862">
        <f>100*Comuni[[#This Row],[Popolazione2011]]/$D$7916</f>
        <v>1.1245434977176304E-2</v>
      </c>
      <c r="F1862">
        <f>100*Comuni[[#This Row],[Popolazione2011]]/(SUMIFS($D$2:$D$7916,$B$2:$B$7916,"Lombardia"))</f>
        <v>6.641487750963479E-2</v>
      </c>
      <c r="G1862" t="b">
        <f>IF(Comuni[[#This Row],[Popolazione2011]]&gt;300000,"MAGGIORE")</f>
        <v>0</v>
      </c>
      <c r="H1862">
        <f>100*Comuni[[#This Row],[Popolazione2011]]/(SUMIFS($D$2:$D$7916,$B$2:$B$7916,"Piemonte"))</f>
        <v>0.14768845229834854</v>
      </c>
      <c r="I1862" s="1" t="str">
        <f>_xlfn.XLOOKUP(Comuni[[#This Row],[Regione]],Ripartizione_geografica[Regione],Ripartizione_geografica[Ripartizione geografica],,0)</f>
        <v>Nord-ovest</v>
      </c>
      <c r="J1862" s="1">
        <f>_xlfn.XLOOKUP(Comuni[[#This Row],[Regione]],Table_0[Regione],Table_0[Totale contagiati],,0)</f>
        <v>4308126</v>
      </c>
      <c r="K1862" s="1">
        <f>_xlfn.XLOOKUP(Comuni[[#This Row],[Regione]],Table_0[Regione],Table_0[Guariti],,0)</f>
        <v>4242764</v>
      </c>
      <c r="L1862" s="1">
        <f>_xlfn.XLOOKUP(Comuni[[#This Row],[Regione]],Table_0[Regione],Table_0[Deceduti],,0)</f>
        <v>47031</v>
      </c>
    </row>
    <row r="1863" spans="1:12" x14ac:dyDescent="0.25">
      <c r="A1863" s="1" t="s">
        <v>1882</v>
      </c>
      <c r="B1863" s="1" t="s">
        <v>1271</v>
      </c>
      <c r="C1863" s="1" t="s">
        <v>1772</v>
      </c>
      <c r="D1863">
        <v>1636</v>
      </c>
      <c r="E1863">
        <f>100*Comuni[[#This Row],[Popolazione2011]]/$D$7916</f>
        <v>2.8545433084034805E-3</v>
      </c>
      <c r="F1863">
        <f>100*Comuni[[#This Row],[Popolazione2011]]/(SUMIFS($D$2:$D$7916,$B$2:$B$7916,"Lombardia"))</f>
        <v>1.6858764872887903E-2</v>
      </c>
      <c r="G1863" t="b">
        <f>IF(Comuni[[#This Row],[Popolazione2011]]&gt;300000,"MAGGIORE")</f>
        <v>0</v>
      </c>
      <c r="H1863">
        <f>100*Comuni[[#This Row],[Popolazione2011]]/(SUMIFS($D$2:$D$7916,$B$2:$B$7916,"Piemonte"))</f>
        <v>3.7489264229650619E-2</v>
      </c>
      <c r="I1863" s="1" t="str">
        <f>_xlfn.XLOOKUP(Comuni[[#This Row],[Regione]],Ripartizione_geografica[Regione],Ripartizione_geografica[Ripartizione geografica],,0)</f>
        <v>Nord-ovest</v>
      </c>
      <c r="J1863" s="1">
        <f>_xlfn.XLOOKUP(Comuni[[#This Row],[Regione]],Table_0[Regione],Table_0[Totale contagiati],,0)</f>
        <v>4308126</v>
      </c>
      <c r="K1863" s="1">
        <f>_xlfn.XLOOKUP(Comuni[[#This Row],[Regione]],Table_0[Regione],Table_0[Guariti],,0)</f>
        <v>4242764</v>
      </c>
      <c r="L1863" s="1">
        <f>_xlfn.XLOOKUP(Comuni[[#This Row],[Regione]],Table_0[Regione],Table_0[Deceduti],,0)</f>
        <v>47031</v>
      </c>
    </row>
    <row r="1864" spans="1:12" x14ac:dyDescent="0.25">
      <c r="A1864" s="1" t="s">
        <v>1883</v>
      </c>
      <c r="B1864" s="1" t="s">
        <v>1271</v>
      </c>
      <c r="C1864" s="1" t="s">
        <v>1772</v>
      </c>
      <c r="D1864">
        <v>6345</v>
      </c>
      <c r="E1864">
        <f>100*Comuni[[#This Row],[Popolazione2011]]/$D$7916</f>
        <v>1.1070951889865578E-2</v>
      </c>
      <c r="F1864">
        <f>100*Comuni[[#This Row],[Popolazione2011]]/(SUMIFS($D$2:$D$7916,$B$2:$B$7916,"Lombardia"))</f>
        <v>6.5384390659213767E-2</v>
      </c>
      <c r="G1864" t="b">
        <f>IF(Comuni[[#This Row],[Popolazione2011]]&gt;300000,"MAGGIORE")</f>
        <v>0</v>
      </c>
      <c r="H1864">
        <f>100*Comuni[[#This Row],[Popolazione2011]]/(SUMIFS($D$2:$D$7916,$B$2:$B$7916,"Piemonte"))</f>
        <v>0.14539693247991026</v>
      </c>
      <c r="I1864" s="1" t="str">
        <f>_xlfn.XLOOKUP(Comuni[[#This Row],[Regione]],Ripartizione_geografica[Regione],Ripartizione_geografica[Ripartizione geografica],,0)</f>
        <v>Nord-ovest</v>
      </c>
      <c r="J1864" s="1">
        <f>_xlfn.XLOOKUP(Comuni[[#This Row],[Regione]],Table_0[Regione],Table_0[Totale contagiati],,0)</f>
        <v>4308126</v>
      </c>
      <c r="K1864" s="1">
        <f>_xlfn.XLOOKUP(Comuni[[#This Row],[Regione]],Table_0[Regione],Table_0[Guariti],,0)</f>
        <v>4242764</v>
      </c>
      <c r="L1864" s="1">
        <f>_xlfn.XLOOKUP(Comuni[[#This Row],[Regione]],Table_0[Regione],Table_0[Deceduti],,0)</f>
        <v>47031</v>
      </c>
    </row>
    <row r="1865" spans="1:12" x14ac:dyDescent="0.25">
      <c r="A1865" s="1" t="s">
        <v>1884</v>
      </c>
      <c r="B1865" s="1" t="s">
        <v>1271</v>
      </c>
      <c r="C1865" s="1" t="s">
        <v>1772</v>
      </c>
      <c r="D1865">
        <v>1239</v>
      </c>
      <c r="E1865">
        <f>100*Comuni[[#This Row],[Popolazione2011]]/$D$7916</f>
        <v>2.1618454517798977E-3</v>
      </c>
      <c r="F1865">
        <f>100*Comuni[[#This Row],[Popolazione2011]]/(SUMIFS($D$2:$D$7916,$B$2:$B$7916,"Lombardia"))</f>
        <v>1.2767732076716448E-2</v>
      </c>
      <c r="G1865" t="b">
        <f>IF(Comuni[[#This Row],[Popolazione2011]]&gt;300000,"MAGGIORE")</f>
        <v>0</v>
      </c>
      <c r="H1865">
        <f>100*Comuni[[#This Row],[Popolazione2011]]/(SUMIFS($D$2:$D$7916,$B$2:$B$7916,"Piemonte"))</f>
        <v>2.8391930550450559E-2</v>
      </c>
      <c r="I1865" s="1" t="str">
        <f>_xlfn.XLOOKUP(Comuni[[#This Row],[Regione]],Ripartizione_geografica[Regione],Ripartizione_geografica[Ripartizione geografica],,0)</f>
        <v>Nord-ovest</v>
      </c>
      <c r="J1865" s="1">
        <f>_xlfn.XLOOKUP(Comuni[[#This Row],[Regione]],Table_0[Regione],Table_0[Totale contagiati],,0)</f>
        <v>4308126</v>
      </c>
      <c r="K1865" s="1">
        <f>_xlfn.XLOOKUP(Comuni[[#This Row],[Regione]],Table_0[Regione],Table_0[Guariti],,0)</f>
        <v>4242764</v>
      </c>
      <c r="L1865" s="1">
        <f>_xlfn.XLOOKUP(Comuni[[#This Row],[Regione]],Table_0[Regione],Table_0[Deceduti],,0)</f>
        <v>47031</v>
      </c>
    </row>
    <row r="1866" spans="1:12" x14ac:dyDescent="0.25">
      <c r="A1866" s="1" t="s">
        <v>1885</v>
      </c>
      <c r="B1866" s="1" t="s">
        <v>1271</v>
      </c>
      <c r="C1866" s="1" t="s">
        <v>1772</v>
      </c>
      <c r="D1866">
        <v>913</v>
      </c>
      <c r="E1866">
        <f>100*Comuni[[#This Row],[Popolazione2011]]/$D$7916</f>
        <v>1.5930305871469303E-3</v>
      </c>
      <c r="F1866">
        <f>100*Comuni[[#This Row],[Popolazione2011]]/(SUMIFS($D$2:$D$7916,$B$2:$B$7916,"Lombardia"))</f>
        <v>9.4083449443439198E-3</v>
      </c>
      <c r="G1866" t="b">
        <f>IF(Comuni[[#This Row],[Popolazione2011]]&gt;300000,"MAGGIORE")</f>
        <v>0</v>
      </c>
      <c r="H1866">
        <f>100*Comuni[[#This Row],[Popolazione2011]]/(SUMIFS($D$2:$D$7916,$B$2:$B$7916,"Piemonte"))</f>
        <v>2.0921575942341696E-2</v>
      </c>
      <c r="I1866" s="1" t="str">
        <f>_xlfn.XLOOKUP(Comuni[[#This Row],[Regione]],Ripartizione_geografica[Regione],Ripartizione_geografica[Ripartizione geografica],,0)</f>
        <v>Nord-ovest</v>
      </c>
      <c r="J1866" s="1">
        <f>_xlfn.XLOOKUP(Comuni[[#This Row],[Regione]],Table_0[Regione],Table_0[Totale contagiati],,0)</f>
        <v>4308126</v>
      </c>
      <c r="K1866" s="1">
        <f>_xlfn.XLOOKUP(Comuni[[#This Row],[Regione]],Table_0[Regione],Table_0[Guariti],,0)</f>
        <v>4242764</v>
      </c>
      <c r="L1866" s="1">
        <f>_xlfn.XLOOKUP(Comuni[[#This Row],[Regione]],Table_0[Regione],Table_0[Deceduti],,0)</f>
        <v>47031</v>
      </c>
    </row>
    <row r="1867" spans="1:12" x14ac:dyDescent="0.25">
      <c r="A1867" s="1" t="s">
        <v>1886</v>
      </c>
      <c r="B1867" s="1" t="s">
        <v>1271</v>
      </c>
      <c r="C1867" s="1" t="s">
        <v>1772</v>
      </c>
      <c r="D1867">
        <v>7228</v>
      </c>
      <c r="E1867">
        <f>100*Comuni[[#This Row],[Popolazione2011]]/$D$7916</f>
        <v>1.261163755081929E-2</v>
      </c>
      <c r="F1867">
        <f>100*Comuni[[#This Row],[Popolazione2011]]/(SUMIFS($D$2:$D$7916,$B$2:$B$7916,"Lombardia"))</f>
        <v>7.4483589548431386E-2</v>
      </c>
      <c r="G1867" t="b">
        <f>IF(Comuni[[#This Row],[Popolazione2011]]&gt;300000,"MAGGIORE")</f>
        <v>0</v>
      </c>
      <c r="H1867">
        <f>100*Comuni[[#This Row],[Popolazione2011]]/(SUMIFS($D$2:$D$7916,$B$2:$B$7916,"Piemonte"))</f>
        <v>0.16563105247672044</v>
      </c>
      <c r="I1867" s="1" t="str">
        <f>_xlfn.XLOOKUP(Comuni[[#This Row],[Regione]],Ripartizione_geografica[Regione],Ripartizione_geografica[Ripartizione geografica],,0)</f>
        <v>Nord-ovest</v>
      </c>
      <c r="J1867" s="1">
        <f>_xlfn.XLOOKUP(Comuni[[#This Row],[Regione]],Table_0[Regione],Table_0[Totale contagiati],,0)</f>
        <v>4308126</v>
      </c>
      <c r="K1867" s="1">
        <f>_xlfn.XLOOKUP(Comuni[[#This Row],[Regione]],Table_0[Regione],Table_0[Guariti],,0)</f>
        <v>4242764</v>
      </c>
      <c r="L1867" s="1">
        <f>_xlfn.XLOOKUP(Comuni[[#This Row],[Regione]],Table_0[Regione],Table_0[Deceduti],,0)</f>
        <v>47031</v>
      </c>
    </row>
    <row r="1868" spans="1:12" x14ac:dyDescent="0.25">
      <c r="A1868" s="1" t="s">
        <v>1887</v>
      </c>
      <c r="B1868" s="1" t="s">
        <v>1271</v>
      </c>
      <c r="C1868" s="1" t="s">
        <v>1772</v>
      </c>
      <c r="D1868">
        <v>192</v>
      </c>
      <c r="E1868">
        <f>100*Comuni[[#This Row],[Popolazione2011]]/$D$7916</f>
        <v>3.3500752763659431E-4</v>
      </c>
      <c r="F1868">
        <f>100*Comuni[[#This Row],[Popolazione2011]]/(SUMIFS($D$2:$D$7916,$B$2:$B$7916,"Lombardia"))</f>
        <v>1.97853475280836E-3</v>
      </c>
      <c r="G1868" t="b">
        <f>IF(Comuni[[#This Row],[Popolazione2011]]&gt;300000,"MAGGIORE")</f>
        <v>0</v>
      </c>
      <c r="H1868">
        <f>100*Comuni[[#This Row],[Popolazione2011]]/(SUMIFS($D$2:$D$7916,$B$2:$B$7916,"Piemonte"))</f>
        <v>4.3997180514015397E-3</v>
      </c>
      <c r="I1868" s="1" t="str">
        <f>_xlfn.XLOOKUP(Comuni[[#This Row],[Regione]],Ripartizione_geografica[Regione],Ripartizione_geografica[Ripartizione geografica],,0)</f>
        <v>Nord-ovest</v>
      </c>
      <c r="J1868" s="1">
        <f>_xlfn.XLOOKUP(Comuni[[#This Row],[Regione]],Table_0[Regione],Table_0[Totale contagiati],,0)</f>
        <v>4308126</v>
      </c>
      <c r="K1868" s="1">
        <f>_xlfn.XLOOKUP(Comuni[[#This Row],[Regione]],Table_0[Regione],Table_0[Guariti],,0)</f>
        <v>4242764</v>
      </c>
      <c r="L1868" s="1">
        <f>_xlfn.XLOOKUP(Comuni[[#This Row],[Regione]],Table_0[Regione],Table_0[Deceduti],,0)</f>
        <v>47031</v>
      </c>
    </row>
    <row r="1869" spans="1:12" x14ac:dyDescent="0.25">
      <c r="A1869" s="1" t="s">
        <v>1888</v>
      </c>
      <c r="B1869" s="1" t="s">
        <v>1271</v>
      </c>
      <c r="C1869" s="1" t="s">
        <v>1772</v>
      </c>
      <c r="D1869">
        <v>660</v>
      </c>
      <c r="E1869">
        <f>100*Comuni[[#This Row],[Popolazione2011]]/$D$7916</f>
        <v>1.1515883762507929E-3</v>
      </c>
      <c r="F1869">
        <f>100*Comuni[[#This Row],[Popolazione2011]]/(SUMIFS($D$2:$D$7916,$B$2:$B$7916,"Lombardia"))</f>
        <v>6.8012132127787377E-3</v>
      </c>
      <c r="G1869" t="b">
        <f>IF(Comuni[[#This Row],[Popolazione2011]]&gt;300000,"MAGGIORE")</f>
        <v>0</v>
      </c>
      <c r="H1869">
        <f>100*Comuni[[#This Row],[Popolazione2011]]/(SUMIFS($D$2:$D$7916,$B$2:$B$7916,"Piemonte"))</f>
        <v>1.5124030801692792E-2</v>
      </c>
      <c r="I1869" s="1" t="str">
        <f>_xlfn.XLOOKUP(Comuni[[#This Row],[Regione]],Ripartizione_geografica[Regione],Ripartizione_geografica[Ripartizione geografica],,0)</f>
        <v>Nord-ovest</v>
      </c>
      <c r="J1869" s="1">
        <f>_xlfn.XLOOKUP(Comuni[[#This Row],[Regione]],Table_0[Regione],Table_0[Totale contagiati],,0)</f>
        <v>4308126</v>
      </c>
      <c r="K1869" s="1">
        <f>_xlfn.XLOOKUP(Comuni[[#This Row],[Regione]],Table_0[Regione],Table_0[Guariti],,0)</f>
        <v>4242764</v>
      </c>
      <c r="L1869" s="1">
        <f>_xlfn.XLOOKUP(Comuni[[#This Row],[Regione]],Table_0[Regione],Table_0[Deceduti],,0)</f>
        <v>47031</v>
      </c>
    </row>
    <row r="1870" spans="1:12" x14ac:dyDescent="0.25">
      <c r="A1870" s="1" t="s">
        <v>1889</v>
      </c>
      <c r="B1870" s="1" t="s">
        <v>1271</v>
      </c>
      <c r="C1870" s="1" t="s">
        <v>1772</v>
      </c>
      <c r="D1870">
        <v>4124</v>
      </c>
      <c r="E1870">
        <f>100*Comuni[[#This Row],[Popolazione2011]]/$D$7916</f>
        <v>7.1956825206943489E-3</v>
      </c>
      <c r="F1870">
        <f>100*Comuni[[#This Row],[Popolazione2011]]/(SUMIFS($D$2:$D$7916,$B$2:$B$7916,"Lombardia"))</f>
        <v>4.2497277711362899E-2</v>
      </c>
      <c r="G1870" t="b">
        <f>IF(Comuni[[#This Row],[Popolazione2011]]&gt;300000,"MAGGIORE")</f>
        <v>0</v>
      </c>
      <c r="H1870">
        <f>100*Comuni[[#This Row],[Popolazione2011]]/(SUMIFS($D$2:$D$7916,$B$2:$B$7916,"Piemonte"))</f>
        <v>9.4502277312395563E-2</v>
      </c>
      <c r="I1870" s="1" t="str">
        <f>_xlfn.XLOOKUP(Comuni[[#This Row],[Regione]],Ripartizione_geografica[Regione],Ripartizione_geografica[Ripartizione geografica],,0)</f>
        <v>Nord-ovest</v>
      </c>
      <c r="J1870" s="1">
        <f>_xlfn.XLOOKUP(Comuni[[#This Row],[Regione]],Table_0[Regione],Table_0[Totale contagiati],,0)</f>
        <v>4308126</v>
      </c>
      <c r="K1870" s="1">
        <f>_xlfn.XLOOKUP(Comuni[[#This Row],[Regione]],Table_0[Regione],Table_0[Guariti],,0)</f>
        <v>4242764</v>
      </c>
      <c r="L1870" s="1">
        <f>_xlfn.XLOOKUP(Comuni[[#This Row],[Regione]],Table_0[Regione],Table_0[Deceduti],,0)</f>
        <v>47031</v>
      </c>
    </row>
    <row r="1871" spans="1:12" x14ac:dyDescent="0.25">
      <c r="A1871" s="1" t="s">
        <v>1890</v>
      </c>
      <c r="B1871" s="1" t="s">
        <v>1271</v>
      </c>
      <c r="C1871" s="1" t="s">
        <v>1772</v>
      </c>
      <c r="D1871">
        <v>4671</v>
      </c>
      <c r="E1871">
        <f>100*Comuni[[#This Row],[Popolazione2011]]/$D$7916</f>
        <v>8.1501050082840205E-3</v>
      </c>
      <c r="F1871">
        <f>100*Comuni[[#This Row],[Popolazione2011]]/(SUMIFS($D$2:$D$7916,$B$2:$B$7916,"Lombardia"))</f>
        <v>4.8134040783165882E-2</v>
      </c>
      <c r="G1871" t="b">
        <f>IF(Comuni[[#This Row],[Popolazione2011]]&gt;300000,"MAGGIORE")</f>
        <v>0</v>
      </c>
      <c r="H1871">
        <f>100*Comuni[[#This Row],[Popolazione2011]]/(SUMIFS($D$2:$D$7916,$B$2:$B$7916,"Piemonte"))</f>
        <v>0.10703689071925307</v>
      </c>
      <c r="I1871" s="1" t="str">
        <f>_xlfn.XLOOKUP(Comuni[[#This Row],[Regione]],Ripartizione_geografica[Regione],Ripartizione_geografica[Ripartizione geografica],,0)</f>
        <v>Nord-ovest</v>
      </c>
      <c r="J1871" s="1">
        <f>_xlfn.XLOOKUP(Comuni[[#This Row],[Regione]],Table_0[Regione],Table_0[Totale contagiati],,0)</f>
        <v>4308126</v>
      </c>
      <c r="K1871" s="1">
        <f>_xlfn.XLOOKUP(Comuni[[#This Row],[Regione]],Table_0[Regione],Table_0[Guariti],,0)</f>
        <v>4242764</v>
      </c>
      <c r="L1871" s="1">
        <f>_xlfn.XLOOKUP(Comuni[[#This Row],[Regione]],Table_0[Regione],Table_0[Deceduti],,0)</f>
        <v>47031</v>
      </c>
    </row>
    <row r="1872" spans="1:12" x14ac:dyDescent="0.25">
      <c r="A1872" s="1" t="s">
        <v>1891</v>
      </c>
      <c r="B1872" s="1" t="s">
        <v>1271</v>
      </c>
      <c r="C1872" s="1" t="s">
        <v>1772</v>
      </c>
      <c r="D1872">
        <v>641</v>
      </c>
      <c r="E1872">
        <f>100*Comuni[[#This Row],[Popolazione2011]]/$D$7916</f>
        <v>1.118436589661755E-3</v>
      </c>
      <c r="F1872">
        <f>100*Comuni[[#This Row],[Popolazione2011]]/(SUMIFS($D$2:$D$7916,$B$2:$B$7916,"Lombardia"))</f>
        <v>6.6054207111987439E-3</v>
      </c>
      <c r="G1872" t="b">
        <f>IF(Comuni[[#This Row],[Popolazione2011]]&gt;300000,"MAGGIORE")</f>
        <v>0</v>
      </c>
      <c r="H1872">
        <f>100*Comuni[[#This Row],[Popolazione2011]]/(SUMIFS($D$2:$D$7916,$B$2:$B$7916,"Piemonte"))</f>
        <v>1.4688642036189515E-2</v>
      </c>
      <c r="I1872" s="1" t="str">
        <f>_xlfn.XLOOKUP(Comuni[[#This Row],[Regione]],Ripartizione_geografica[Regione],Ripartizione_geografica[Ripartizione geografica],,0)</f>
        <v>Nord-ovest</v>
      </c>
      <c r="J1872" s="1">
        <f>_xlfn.XLOOKUP(Comuni[[#This Row],[Regione]],Table_0[Regione],Table_0[Totale contagiati],,0)</f>
        <v>4308126</v>
      </c>
      <c r="K1872" s="1">
        <f>_xlfn.XLOOKUP(Comuni[[#This Row],[Regione]],Table_0[Regione],Table_0[Guariti],,0)</f>
        <v>4242764</v>
      </c>
      <c r="L1872" s="1">
        <f>_xlfn.XLOOKUP(Comuni[[#This Row],[Regione]],Table_0[Regione],Table_0[Deceduti],,0)</f>
        <v>47031</v>
      </c>
    </row>
    <row r="1873" spans="1:12" x14ac:dyDescent="0.25">
      <c r="A1873" s="1" t="s">
        <v>1892</v>
      </c>
      <c r="B1873" s="1" t="s">
        <v>1271</v>
      </c>
      <c r="C1873" s="1" t="s">
        <v>1772</v>
      </c>
      <c r="D1873">
        <v>3802</v>
      </c>
      <c r="E1873">
        <f>100*Comuni[[#This Row],[Popolazione2011]]/$D$7916</f>
        <v>6.6338469795538101E-3</v>
      </c>
      <c r="F1873">
        <f>100*Comuni[[#This Row],[Popolazione2011]]/(SUMIFS($D$2:$D$7916,$B$2:$B$7916,"Lombardia"))</f>
        <v>3.9179110053007213E-2</v>
      </c>
      <c r="G1873" t="b">
        <f>IF(Comuni[[#This Row],[Popolazione2011]]&gt;300000,"MAGGIORE")</f>
        <v>0</v>
      </c>
      <c r="H1873">
        <f>100*Comuni[[#This Row],[Popolazione2011]]/(SUMIFS($D$2:$D$7916,$B$2:$B$7916,"Piemonte"))</f>
        <v>8.7123583497024232E-2</v>
      </c>
      <c r="I1873" s="1" t="str">
        <f>_xlfn.XLOOKUP(Comuni[[#This Row],[Regione]],Ripartizione_geografica[Regione],Ripartizione_geografica[Ripartizione geografica],,0)</f>
        <v>Nord-ovest</v>
      </c>
      <c r="J1873" s="1">
        <f>_xlfn.XLOOKUP(Comuni[[#This Row],[Regione]],Table_0[Regione],Table_0[Totale contagiati],,0)</f>
        <v>4308126</v>
      </c>
      <c r="K1873" s="1">
        <f>_xlfn.XLOOKUP(Comuni[[#This Row],[Regione]],Table_0[Regione],Table_0[Guariti],,0)</f>
        <v>4242764</v>
      </c>
      <c r="L1873" s="1">
        <f>_xlfn.XLOOKUP(Comuni[[#This Row],[Regione]],Table_0[Regione],Table_0[Deceduti],,0)</f>
        <v>47031</v>
      </c>
    </row>
    <row r="1874" spans="1:12" x14ac:dyDescent="0.25">
      <c r="A1874" s="1" t="s">
        <v>1893</v>
      </c>
      <c r="B1874" s="1" t="s">
        <v>1271</v>
      </c>
      <c r="C1874" s="1" t="s">
        <v>1772</v>
      </c>
      <c r="D1874">
        <v>819</v>
      </c>
      <c r="E1874">
        <f>100*Comuni[[#This Row],[Popolazione2011]]/$D$7916</f>
        <v>1.4290164850748477E-3</v>
      </c>
      <c r="F1874">
        <f>100*Comuni[[#This Row],[Popolazione2011]]/(SUMIFS($D$2:$D$7916,$B$2:$B$7916,"Lombardia"))</f>
        <v>8.43968730494816E-3</v>
      </c>
      <c r="G1874" t="b">
        <f>IF(Comuni[[#This Row],[Popolazione2011]]&gt;300000,"MAGGIORE")</f>
        <v>0</v>
      </c>
      <c r="H1874">
        <f>100*Comuni[[#This Row],[Popolazione2011]]/(SUMIFS($D$2:$D$7916,$B$2:$B$7916,"Piemonte"))</f>
        <v>1.876754731300969E-2</v>
      </c>
      <c r="I1874" s="1" t="str">
        <f>_xlfn.XLOOKUP(Comuni[[#This Row],[Regione]],Ripartizione_geografica[Regione],Ripartizione_geografica[Ripartizione geografica],,0)</f>
        <v>Nord-ovest</v>
      </c>
      <c r="J1874" s="1">
        <f>_xlfn.XLOOKUP(Comuni[[#This Row],[Regione]],Table_0[Regione],Table_0[Totale contagiati],,0)</f>
        <v>4308126</v>
      </c>
      <c r="K1874" s="1">
        <f>_xlfn.XLOOKUP(Comuni[[#This Row],[Regione]],Table_0[Regione],Table_0[Guariti],,0)</f>
        <v>4242764</v>
      </c>
      <c r="L1874" s="1">
        <f>_xlfn.XLOOKUP(Comuni[[#This Row],[Regione]],Table_0[Regione],Table_0[Deceduti],,0)</f>
        <v>47031</v>
      </c>
    </row>
    <row r="1875" spans="1:12" x14ac:dyDescent="0.25">
      <c r="A1875" s="1" t="s">
        <v>1894</v>
      </c>
      <c r="B1875" s="1" t="s">
        <v>1271</v>
      </c>
      <c r="C1875" s="1" t="s">
        <v>1772</v>
      </c>
      <c r="D1875">
        <v>5318</v>
      </c>
      <c r="E1875">
        <f>100*Comuni[[#This Row],[Popolazione2011]]/$D$7916</f>
        <v>9.2790105831844199E-3</v>
      </c>
      <c r="F1875">
        <f>100*Comuni[[#This Row],[Popolazione2011]]/(SUMIFS($D$2:$D$7916,$B$2:$B$7916,"Lombardia"))</f>
        <v>5.4801290705389888E-2</v>
      </c>
      <c r="G1875" t="b">
        <f>IF(Comuni[[#This Row],[Popolazione2011]]&gt;300000,"MAGGIORE")</f>
        <v>0</v>
      </c>
      <c r="H1875">
        <f>100*Comuni[[#This Row],[Popolazione2011]]/(SUMIFS($D$2:$D$7916,$B$2:$B$7916,"Piemonte"))</f>
        <v>0.12186302394454888</v>
      </c>
      <c r="I1875" s="1" t="str">
        <f>_xlfn.XLOOKUP(Comuni[[#This Row],[Regione]],Ripartizione_geografica[Regione],Ripartizione_geografica[Ripartizione geografica],,0)</f>
        <v>Nord-ovest</v>
      </c>
      <c r="J1875" s="1">
        <f>_xlfn.XLOOKUP(Comuni[[#This Row],[Regione]],Table_0[Regione],Table_0[Totale contagiati],,0)</f>
        <v>4308126</v>
      </c>
      <c r="K1875" s="1">
        <f>_xlfn.XLOOKUP(Comuni[[#This Row],[Regione]],Table_0[Regione],Table_0[Guariti],,0)</f>
        <v>4242764</v>
      </c>
      <c r="L1875" s="1">
        <f>_xlfn.XLOOKUP(Comuni[[#This Row],[Regione]],Table_0[Regione],Table_0[Deceduti],,0)</f>
        <v>47031</v>
      </c>
    </row>
    <row r="1876" spans="1:12" x14ac:dyDescent="0.25">
      <c r="A1876" s="1" t="s">
        <v>1895</v>
      </c>
      <c r="B1876" s="1" t="s">
        <v>1271</v>
      </c>
      <c r="C1876" s="1" t="s">
        <v>1772</v>
      </c>
      <c r="D1876">
        <v>2580</v>
      </c>
      <c r="E1876">
        <f>100*Comuni[[#This Row],[Popolazione2011]]/$D$7916</f>
        <v>4.5016636526167362E-3</v>
      </c>
      <c r="F1876">
        <f>100*Comuni[[#This Row],[Popolazione2011]]/(SUMIFS($D$2:$D$7916,$B$2:$B$7916,"Lombardia"))</f>
        <v>2.6586560740862339E-2</v>
      </c>
      <c r="G1876" t="b">
        <f>IF(Comuni[[#This Row],[Popolazione2011]]&gt;300000,"MAGGIORE")</f>
        <v>0</v>
      </c>
      <c r="H1876">
        <f>100*Comuni[[#This Row],[Popolazione2011]]/(SUMIFS($D$2:$D$7916,$B$2:$B$7916,"Piemonte"))</f>
        <v>5.9121211315708182E-2</v>
      </c>
      <c r="I1876" s="1" t="str">
        <f>_xlfn.XLOOKUP(Comuni[[#This Row],[Regione]],Ripartizione_geografica[Regione],Ripartizione_geografica[Ripartizione geografica],,0)</f>
        <v>Nord-ovest</v>
      </c>
      <c r="J1876" s="1">
        <f>_xlfn.XLOOKUP(Comuni[[#This Row],[Regione]],Table_0[Regione],Table_0[Totale contagiati],,0)</f>
        <v>4308126</v>
      </c>
      <c r="K1876" s="1">
        <f>_xlfn.XLOOKUP(Comuni[[#This Row],[Regione]],Table_0[Regione],Table_0[Guariti],,0)</f>
        <v>4242764</v>
      </c>
      <c r="L1876" s="1">
        <f>_xlfn.XLOOKUP(Comuni[[#This Row],[Regione]],Table_0[Regione],Table_0[Deceduti],,0)</f>
        <v>47031</v>
      </c>
    </row>
    <row r="1877" spans="1:12" x14ac:dyDescent="0.25">
      <c r="A1877" s="1" t="s">
        <v>1896</v>
      </c>
      <c r="B1877" s="1" t="s">
        <v>1271</v>
      </c>
      <c r="C1877" s="1" t="s">
        <v>1772</v>
      </c>
      <c r="D1877">
        <v>891</v>
      </c>
      <c r="E1877">
        <f>100*Comuni[[#This Row],[Popolazione2011]]/$D$7916</f>
        <v>1.5546443079385705E-3</v>
      </c>
      <c r="F1877">
        <f>100*Comuni[[#This Row],[Popolazione2011]]/(SUMIFS($D$2:$D$7916,$B$2:$B$7916,"Lombardia"))</f>
        <v>9.1816378372512955E-3</v>
      </c>
      <c r="G1877" t="b">
        <f>IF(Comuni[[#This Row],[Popolazione2011]]&gt;300000,"MAGGIORE")</f>
        <v>0</v>
      </c>
      <c r="H1877">
        <f>100*Comuni[[#This Row],[Popolazione2011]]/(SUMIFS($D$2:$D$7916,$B$2:$B$7916,"Piemonte"))</f>
        <v>2.041744158228527E-2</v>
      </c>
      <c r="I1877" s="1" t="str">
        <f>_xlfn.XLOOKUP(Comuni[[#This Row],[Regione]],Ripartizione_geografica[Regione],Ripartizione_geografica[Ripartizione geografica],,0)</f>
        <v>Nord-ovest</v>
      </c>
      <c r="J1877" s="1">
        <f>_xlfn.XLOOKUP(Comuni[[#This Row],[Regione]],Table_0[Regione],Table_0[Totale contagiati],,0)</f>
        <v>4308126</v>
      </c>
      <c r="K1877" s="1">
        <f>_xlfn.XLOOKUP(Comuni[[#This Row],[Regione]],Table_0[Regione],Table_0[Guariti],,0)</f>
        <v>4242764</v>
      </c>
      <c r="L1877" s="1">
        <f>_xlfn.XLOOKUP(Comuni[[#This Row],[Regione]],Table_0[Regione],Table_0[Deceduti],,0)</f>
        <v>47031</v>
      </c>
    </row>
    <row r="1878" spans="1:12" x14ac:dyDescent="0.25">
      <c r="A1878" s="1" t="s">
        <v>1897</v>
      </c>
      <c r="B1878" s="1" t="s">
        <v>1271</v>
      </c>
      <c r="C1878" s="1" t="s">
        <v>1772</v>
      </c>
      <c r="D1878">
        <v>3943</v>
      </c>
      <c r="E1878">
        <f>100*Comuni[[#This Row],[Popolazione2011]]/$D$7916</f>
        <v>6.8798681326619343E-3</v>
      </c>
      <c r="F1878">
        <f>100*Comuni[[#This Row],[Popolazione2011]]/(SUMIFS($D$2:$D$7916,$B$2:$B$7916,"Lombardia"))</f>
        <v>4.0632096512100854E-2</v>
      </c>
      <c r="G1878" t="b">
        <f>IF(Comuni[[#This Row],[Popolazione2011]]&gt;300000,"MAGGIORE")</f>
        <v>0</v>
      </c>
      <c r="H1878">
        <f>100*Comuni[[#This Row],[Popolazione2011]]/(SUMIFS($D$2:$D$7916,$B$2:$B$7916,"Piemonte"))</f>
        <v>9.035462644102224E-2</v>
      </c>
      <c r="I1878" s="1" t="str">
        <f>_xlfn.XLOOKUP(Comuni[[#This Row],[Regione]],Ripartizione_geografica[Regione],Ripartizione_geografica[Ripartizione geografica],,0)</f>
        <v>Nord-ovest</v>
      </c>
      <c r="J1878" s="1">
        <f>_xlfn.XLOOKUP(Comuni[[#This Row],[Regione]],Table_0[Regione],Table_0[Totale contagiati],,0)</f>
        <v>4308126</v>
      </c>
      <c r="K1878" s="1">
        <f>_xlfn.XLOOKUP(Comuni[[#This Row],[Regione]],Table_0[Regione],Table_0[Guariti],,0)</f>
        <v>4242764</v>
      </c>
      <c r="L1878" s="1">
        <f>_xlfn.XLOOKUP(Comuni[[#This Row],[Regione]],Table_0[Regione],Table_0[Deceduti],,0)</f>
        <v>47031</v>
      </c>
    </row>
    <row r="1879" spans="1:12" x14ac:dyDescent="0.25">
      <c r="A1879" s="1" t="s">
        <v>1898</v>
      </c>
      <c r="B1879" s="1" t="s">
        <v>1271</v>
      </c>
      <c r="C1879" s="1" t="s">
        <v>1772</v>
      </c>
      <c r="D1879">
        <v>6453</v>
      </c>
      <c r="E1879">
        <f>100*Comuni[[#This Row],[Popolazione2011]]/$D$7916</f>
        <v>1.1259393624161161E-2</v>
      </c>
      <c r="F1879">
        <f>100*Comuni[[#This Row],[Popolazione2011]]/(SUMIFS($D$2:$D$7916,$B$2:$B$7916,"Lombardia"))</f>
        <v>6.6497316457668473E-2</v>
      </c>
      <c r="G1879" t="b">
        <f>IF(Comuni[[#This Row],[Popolazione2011]]&gt;300000,"MAGGIORE")</f>
        <v>0</v>
      </c>
      <c r="H1879">
        <f>100*Comuni[[#This Row],[Popolazione2011]]/(SUMIFS($D$2:$D$7916,$B$2:$B$7916,"Piemonte"))</f>
        <v>0.14787177388382361</v>
      </c>
      <c r="I1879" s="1" t="str">
        <f>_xlfn.XLOOKUP(Comuni[[#This Row],[Regione]],Ripartizione_geografica[Regione],Ripartizione_geografica[Ripartizione geografica],,0)</f>
        <v>Nord-ovest</v>
      </c>
      <c r="J1879" s="1">
        <f>_xlfn.XLOOKUP(Comuni[[#This Row],[Regione]],Table_0[Regione],Table_0[Totale contagiati],,0)</f>
        <v>4308126</v>
      </c>
      <c r="K1879" s="1">
        <f>_xlfn.XLOOKUP(Comuni[[#This Row],[Regione]],Table_0[Regione],Table_0[Guariti],,0)</f>
        <v>4242764</v>
      </c>
      <c r="L1879" s="1">
        <f>_xlfn.XLOOKUP(Comuni[[#This Row],[Regione]],Table_0[Regione],Table_0[Deceduti],,0)</f>
        <v>47031</v>
      </c>
    </row>
    <row r="1880" spans="1:12" x14ac:dyDescent="0.25">
      <c r="A1880" s="1" t="s">
        <v>1899</v>
      </c>
      <c r="B1880" s="1" t="s">
        <v>1271</v>
      </c>
      <c r="C1880" s="1" t="s">
        <v>1772</v>
      </c>
      <c r="D1880">
        <v>10088</v>
      </c>
      <c r="E1880">
        <f>100*Comuni[[#This Row],[Popolazione2011]]/$D$7916</f>
        <v>1.7601853847906059E-2</v>
      </c>
      <c r="F1880">
        <f>100*Comuni[[#This Row],[Popolazione2011]]/(SUMIFS($D$2:$D$7916,$B$2:$B$7916,"Lombardia"))</f>
        <v>0.10395551347047259</v>
      </c>
      <c r="G1880" t="b">
        <f>IF(Comuni[[#This Row],[Popolazione2011]]&gt;300000,"MAGGIORE")</f>
        <v>0</v>
      </c>
      <c r="H1880">
        <f>100*Comuni[[#This Row],[Popolazione2011]]/(SUMIFS($D$2:$D$7916,$B$2:$B$7916,"Piemonte"))</f>
        <v>0.23116851928405588</v>
      </c>
      <c r="I1880" s="1" t="str">
        <f>_xlfn.XLOOKUP(Comuni[[#This Row],[Regione]],Ripartizione_geografica[Regione],Ripartizione_geografica[Ripartizione geografica],,0)</f>
        <v>Nord-ovest</v>
      </c>
      <c r="J1880" s="1">
        <f>_xlfn.XLOOKUP(Comuni[[#This Row],[Regione]],Table_0[Regione],Table_0[Totale contagiati],,0)</f>
        <v>4308126</v>
      </c>
      <c r="K1880" s="1">
        <f>_xlfn.XLOOKUP(Comuni[[#This Row],[Regione]],Table_0[Regione],Table_0[Guariti],,0)</f>
        <v>4242764</v>
      </c>
      <c r="L1880" s="1">
        <f>_xlfn.XLOOKUP(Comuni[[#This Row],[Regione]],Table_0[Regione],Table_0[Deceduti],,0)</f>
        <v>47031</v>
      </c>
    </row>
    <row r="1881" spans="1:12" x14ac:dyDescent="0.25">
      <c r="A1881" s="1" t="s">
        <v>1900</v>
      </c>
      <c r="B1881" s="1" t="s">
        <v>1271</v>
      </c>
      <c r="C1881" s="1" t="s">
        <v>1772</v>
      </c>
      <c r="D1881">
        <v>193</v>
      </c>
      <c r="E1881">
        <f>100*Comuni[[#This Row],[Popolazione2011]]/$D$7916</f>
        <v>3.3675235850970158E-4</v>
      </c>
      <c r="F1881">
        <f>100*Comuni[[#This Row],[Popolazione2011]]/(SUMIFS($D$2:$D$7916,$B$2:$B$7916,"Lombardia"))</f>
        <v>1.9888396213125705E-3</v>
      </c>
      <c r="G1881" t="b">
        <f>IF(Comuni[[#This Row],[Popolazione2011]]&gt;300000,"MAGGIORE")</f>
        <v>0</v>
      </c>
      <c r="H1881">
        <f>100*Comuni[[#This Row],[Popolazione2011]]/(SUMIFS($D$2:$D$7916,$B$2:$B$7916,"Piemonte"))</f>
        <v>4.4226332495859227E-3</v>
      </c>
      <c r="I1881" s="1" t="str">
        <f>_xlfn.XLOOKUP(Comuni[[#This Row],[Regione]],Ripartizione_geografica[Regione],Ripartizione_geografica[Ripartizione geografica],,0)</f>
        <v>Nord-ovest</v>
      </c>
      <c r="J1881" s="1">
        <f>_xlfn.XLOOKUP(Comuni[[#This Row],[Regione]],Table_0[Regione],Table_0[Totale contagiati],,0)</f>
        <v>4308126</v>
      </c>
      <c r="K1881" s="1">
        <f>_xlfn.XLOOKUP(Comuni[[#This Row],[Regione]],Table_0[Regione],Table_0[Guariti],,0)</f>
        <v>4242764</v>
      </c>
      <c r="L1881" s="1">
        <f>_xlfn.XLOOKUP(Comuni[[#This Row],[Regione]],Table_0[Regione],Table_0[Deceduti],,0)</f>
        <v>47031</v>
      </c>
    </row>
    <row r="1882" spans="1:12" x14ac:dyDescent="0.25">
      <c r="A1882" s="1" t="s">
        <v>1901</v>
      </c>
      <c r="B1882" s="1" t="s">
        <v>1271</v>
      </c>
      <c r="C1882" s="1" t="s">
        <v>1772</v>
      </c>
      <c r="D1882">
        <v>2927</v>
      </c>
      <c r="E1882">
        <f>100*Comuni[[#This Row],[Popolazione2011]]/$D$7916</f>
        <v>5.107119965584956E-3</v>
      </c>
      <c r="F1882">
        <f>100*Comuni[[#This Row],[Popolazione2011]]/(SUMIFS($D$2:$D$7916,$B$2:$B$7916,"Lombardia"))</f>
        <v>3.0162350111823281E-2</v>
      </c>
      <c r="G1882" t="b">
        <f>IF(Comuni[[#This Row],[Popolazione2011]]&gt;300000,"MAGGIORE")</f>
        <v>0</v>
      </c>
      <c r="H1882">
        <f>100*Comuni[[#This Row],[Popolazione2011]]/(SUMIFS($D$2:$D$7916,$B$2:$B$7916,"Piemonte"))</f>
        <v>6.7072785085689091E-2</v>
      </c>
      <c r="I1882" s="1" t="str">
        <f>_xlfn.XLOOKUP(Comuni[[#This Row],[Regione]],Ripartizione_geografica[Regione],Ripartizione_geografica[Ripartizione geografica],,0)</f>
        <v>Nord-ovest</v>
      </c>
      <c r="J1882" s="1">
        <f>_xlfn.XLOOKUP(Comuni[[#This Row],[Regione]],Table_0[Regione],Table_0[Totale contagiati],,0)</f>
        <v>4308126</v>
      </c>
      <c r="K1882" s="1">
        <f>_xlfn.XLOOKUP(Comuni[[#This Row],[Regione]],Table_0[Regione],Table_0[Guariti],,0)</f>
        <v>4242764</v>
      </c>
      <c r="L1882" s="1">
        <f>_xlfn.XLOOKUP(Comuni[[#This Row],[Regione]],Table_0[Regione],Table_0[Deceduti],,0)</f>
        <v>47031</v>
      </c>
    </row>
    <row r="1883" spans="1:12" x14ac:dyDescent="0.25">
      <c r="A1883" s="1" t="s">
        <v>1902</v>
      </c>
      <c r="B1883" s="1" t="s">
        <v>1271</v>
      </c>
      <c r="C1883" s="1" t="s">
        <v>1772</v>
      </c>
      <c r="D1883">
        <v>213</v>
      </c>
      <c r="E1883">
        <f>100*Comuni[[#This Row],[Popolazione2011]]/$D$7916</f>
        <v>3.7164897597184683E-4</v>
      </c>
      <c r="F1883">
        <f>100*Comuni[[#This Row],[Popolazione2011]]/(SUMIFS($D$2:$D$7916,$B$2:$B$7916,"Lombardia"))</f>
        <v>2.1949369913967743E-3</v>
      </c>
      <c r="G1883" t="b">
        <f>IF(Comuni[[#This Row],[Popolazione2011]]&gt;300000,"MAGGIORE")</f>
        <v>0</v>
      </c>
      <c r="H1883">
        <f>100*Comuni[[#This Row],[Popolazione2011]]/(SUMIFS($D$2:$D$7916,$B$2:$B$7916,"Piemonte"))</f>
        <v>4.8809372132735829E-3</v>
      </c>
      <c r="I1883" s="1" t="str">
        <f>_xlfn.XLOOKUP(Comuni[[#This Row],[Regione]],Ripartizione_geografica[Regione],Ripartizione_geografica[Ripartizione geografica],,0)</f>
        <v>Nord-ovest</v>
      </c>
      <c r="J1883" s="1">
        <f>_xlfn.XLOOKUP(Comuni[[#This Row],[Regione]],Table_0[Regione],Table_0[Totale contagiati],,0)</f>
        <v>4308126</v>
      </c>
      <c r="K1883" s="1">
        <f>_xlfn.XLOOKUP(Comuni[[#This Row],[Regione]],Table_0[Regione],Table_0[Guariti],,0)</f>
        <v>4242764</v>
      </c>
      <c r="L1883" s="1">
        <f>_xlfn.XLOOKUP(Comuni[[#This Row],[Regione]],Table_0[Regione],Table_0[Deceduti],,0)</f>
        <v>47031</v>
      </c>
    </row>
    <row r="1884" spans="1:12" x14ac:dyDescent="0.25">
      <c r="A1884" s="1" t="s">
        <v>1903</v>
      </c>
      <c r="B1884" s="1" t="s">
        <v>1271</v>
      </c>
      <c r="C1884" s="1" t="s">
        <v>1772</v>
      </c>
      <c r="D1884">
        <v>1190</v>
      </c>
      <c r="E1884">
        <f>100*Comuni[[#This Row],[Popolazione2011]]/$D$7916</f>
        <v>2.0763487389976417E-3</v>
      </c>
      <c r="F1884">
        <f>100*Comuni[[#This Row],[Popolazione2011]]/(SUMIFS($D$2:$D$7916,$B$2:$B$7916,"Lombardia"))</f>
        <v>1.2262793520010149E-2</v>
      </c>
      <c r="G1884" t="b">
        <f>IF(Comuni[[#This Row],[Popolazione2011]]&gt;300000,"MAGGIORE")</f>
        <v>0</v>
      </c>
      <c r="H1884">
        <f>100*Comuni[[#This Row],[Popolazione2011]]/(SUMIFS($D$2:$D$7916,$B$2:$B$7916,"Piemonte"))</f>
        <v>2.7269085839415792E-2</v>
      </c>
      <c r="I1884" s="1" t="str">
        <f>_xlfn.XLOOKUP(Comuni[[#This Row],[Regione]],Ripartizione_geografica[Regione],Ripartizione_geografica[Ripartizione geografica],,0)</f>
        <v>Nord-ovest</v>
      </c>
      <c r="J1884" s="1">
        <f>_xlfn.XLOOKUP(Comuni[[#This Row],[Regione]],Table_0[Regione],Table_0[Totale contagiati],,0)</f>
        <v>4308126</v>
      </c>
      <c r="K1884" s="1">
        <f>_xlfn.XLOOKUP(Comuni[[#This Row],[Regione]],Table_0[Regione],Table_0[Guariti],,0)</f>
        <v>4242764</v>
      </c>
      <c r="L1884" s="1">
        <f>_xlfn.XLOOKUP(Comuni[[#This Row],[Regione]],Table_0[Regione],Table_0[Deceduti],,0)</f>
        <v>47031</v>
      </c>
    </row>
    <row r="1885" spans="1:12" x14ac:dyDescent="0.25">
      <c r="A1885" s="1" t="s">
        <v>1904</v>
      </c>
      <c r="B1885" s="1" t="s">
        <v>1271</v>
      </c>
      <c r="C1885" s="1" t="s">
        <v>1772</v>
      </c>
      <c r="D1885">
        <v>3173</v>
      </c>
      <c r="E1885">
        <f>100*Comuni[[#This Row],[Popolazione2011]]/$D$7916</f>
        <v>5.536348360369342E-3</v>
      </c>
      <c r="F1885">
        <f>100*Comuni[[#This Row],[Popolazione2011]]/(SUMIFS($D$2:$D$7916,$B$2:$B$7916,"Lombardia"))</f>
        <v>3.2697347763858992E-2</v>
      </c>
      <c r="G1885" t="b">
        <f>IF(Comuni[[#This Row],[Popolazione2011]]&gt;300000,"MAGGIORE")</f>
        <v>0</v>
      </c>
      <c r="H1885">
        <f>100*Comuni[[#This Row],[Popolazione2011]]/(SUMIFS($D$2:$D$7916,$B$2:$B$7916,"Piemonte"))</f>
        <v>7.2709923839047313E-2</v>
      </c>
      <c r="I1885" s="1" t="str">
        <f>_xlfn.XLOOKUP(Comuni[[#This Row],[Regione]],Ripartizione_geografica[Regione],Ripartizione_geografica[Ripartizione geografica],,0)</f>
        <v>Nord-ovest</v>
      </c>
      <c r="J1885" s="1">
        <f>_xlfn.XLOOKUP(Comuni[[#This Row],[Regione]],Table_0[Regione],Table_0[Totale contagiati],,0)</f>
        <v>4308126</v>
      </c>
      <c r="K1885" s="1">
        <f>_xlfn.XLOOKUP(Comuni[[#This Row],[Regione]],Table_0[Regione],Table_0[Guariti],,0)</f>
        <v>4242764</v>
      </c>
      <c r="L1885" s="1">
        <f>_xlfn.XLOOKUP(Comuni[[#This Row],[Regione]],Table_0[Regione],Table_0[Deceduti],,0)</f>
        <v>47031</v>
      </c>
    </row>
    <row r="1886" spans="1:12" x14ac:dyDescent="0.25">
      <c r="A1886" s="1" t="s">
        <v>1905</v>
      </c>
      <c r="B1886" s="1" t="s">
        <v>1271</v>
      </c>
      <c r="C1886" s="1" t="s">
        <v>1772</v>
      </c>
      <c r="D1886">
        <v>2581</v>
      </c>
      <c r="E1886">
        <f>100*Comuni[[#This Row],[Popolazione2011]]/$D$7916</f>
        <v>4.5034084834898432E-3</v>
      </c>
      <c r="F1886">
        <f>100*Comuni[[#This Row],[Popolazione2011]]/(SUMIFS($D$2:$D$7916,$B$2:$B$7916,"Lombardia"))</f>
        <v>2.6596865609366548E-2</v>
      </c>
      <c r="G1886" t="b">
        <f>IF(Comuni[[#This Row],[Popolazione2011]]&gt;300000,"MAGGIORE")</f>
        <v>0</v>
      </c>
      <c r="H1886">
        <f>100*Comuni[[#This Row],[Popolazione2011]]/(SUMIFS($D$2:$D$7916,$B$2:$B$7916,"Piemonte"))</f>
        <v>5.9144126513892566E-2</v>
      </c>
      <c r="I1886" s="1" t="str">
        <f>_xlfn.XLOOKUP(Comuni[[#This Row],[Regione]],Ripartizione_geografica[Regione],Ripartizione_geografica[Ripartizione geografica],,0)</f>
        <v>Nord-ovest</v>
      </c>
      <c r="J1886" s="1">
        <f>_xlfn.XLOOKUP(Comuni[[#This Row],[Regione]],Table_0[Regione],Table_0[Totale contagiati],,0)</f>
        <v>4308126</v>
      </c>
      <c r="K1886" s="1">
        <f>_xlfn.XLOOKUP(Comuni[[#This Row],[Regione]],Table_0[Regione],Table_0[Guariti],,0)</f>
        <v>4242764</v>
      </c>
      <c r="L1886" s="1">
        <f>_xlfn.XLOOKUP(Comuni[[#This Row],[Regione]],Table_0[Regione],Table_0[Deceduti],,0)</f>
        <v>47031</v>
      </c>
    </row>
    <row r="1887" spans="1:12" x14ac:dyDescent="0.25">
      <c r="A1887" s="1" t="s">
        <v>1906</v>
      </c>
      <c r="B1887" s="1" t="s">
        <v>1271</v>
      </c>
      <c r="C1887" s="1" t="s">
        <v>1772</v>
      </c>
      <c r="D1887">
        <v>2890</v>
      </c>
      <c r="E1887">
        <f>100*Comuni[[#This Row],[Popolazione2011]]/$D$7916</f>
        <v>5.0425612232799875E-3</v>
      </c>
      <c r="F1887">
        <f>100*Comuni[[#This Row],[Popolazione2011]]/(SUMIFS($D$2:$D$7916,$B$2:$B$7916,"Lombardia"))</f>
        <v>2.9781069977167503E-2</v>
      </c>
      <c r="G1887" t="b">
        <f>IF(Comuni[[#This Row],[Popolazione2011]]&gt;300000,"MAGGIORE")</f>
        <v>0</v>
      </c>
      <c r="H1887">
        <f>100*Comuni[[#This Row],[Popolazione2011]]/(SUMIFS($D$2:$D$7916,$B$2:$B$7916,"Piemonte"))</f>
        <v>6.6224922752866927E-2</v>
      </c>
      <c r="I1887" s="1" t="str">
        <f>_xlfn.XLOOKUP(Comuni[[#This Row],[Regione]],Ripartizione_geografica[Regione],Ripartizione_geografica[Ripartizione geografica],,0)</f>
        <v>Nord-ovest</v>
      </c>
      <c r="J1887" s="1">
        <f>_xlfn.XLOOKUP(Comuni[[#This Row],[Regione]],Table_0[Regione],Table_0[Totale contagiati],,0)</f>
        <v>4308126</v>
      </c>
      <c r="K1887" s="1">
        <f>_xlfn.XLOOKUP(Comuni[[#This Row],[Regione]],Table_0[Regione],Table_0[Guariti],,0)</f>
        <v>4242764</v>
      </c>
      <c r="L1887" s="1">
        <f>_xlfn.XLOOKUP(Comuni[[#This Row],[Regione]],Table_0[Regione],Table_0[Deceduti],,0)</f>
        <v>47031</v>
      </c>
    </row>
    <row r="1888" spans="1:12" x14ac:dyDescent="0.25">
      <c r="A1888" s="1" t="s">
        <v>1907</v>
      </c>
      <c r="B1888" s="1" t="s">
        <v>1271</v>
      </c>
      <c r="C1888" s="1" t="s">
        <v>1772</v>
      </c>
      <c r="D1888">
        <v>4574</v>
      </c>
      <c r="E1888">
        <f>100*Comuni[[#This Row],[Popolazione2011]]/$D$7916</f>
        <v>7.9808564135926165E-3</v>
      </c>
      <c r="F1888">
        <f>100*Comuni[[#This Row],[Popolazione2011]]/(SUMIFS($D$2:$D$7916,$B$2:$B$7916,"Lombardia"))</f>
        <v>4.7134468538257493E-2</v>
      </c>
      <c r="G1888" t="b">
        <f>IF(Comuni[[#This Row],[Popolazione2011]]&gt;300000,"MAGGIORE")</f>
        <v>0</v>
      </c>
      <c r="H1888">
        <f>100*Comuni[[#This Row],[Popolazione2011]]/(SUMIFS($D$2:$D$7916,$B$2:$B$7916,"Piemonte"))</f>
        <v>0.10481411649536793</v>
      </c>
      <c r="I1888" s="1" t="str">
        <f>_xlfn.XLOOKUP(Comuni[[#This Row],[Regione]],Ripartizione_geografica[Regione],Ripartizione_geografica[Ripartizione geografica],,0)</f>
        <v>Nord-ovest</v>
      </c>
      <c r="J1888" s="1">
        <f>_xlfn.XLOOKUP(Comuni[[#This Row],[Regione]],Table_0[Regione],Table_0[Totale contagiati],,0)</f>
        <v>4308126</v>
      </c>
      <c r="K1888" s="1">
        <f>_xlfn.XLOOKUP(Comuni[[#This Row],[Regione]],Table_0[Regione],Table_0[Guariti],,0)</f>
        <v>4242764</v>
      </c>
      <c r="L1888" s="1">
        <f>_xlfn.XLOOKUP(Comuni[[#This Row],[Regione]],Table_0[Regione],Table_0[Deceduti],,0)</f>
        <v>47031</v>
      </c>
    </row>
    <row r="1889" spans="1:12" x14ac:dyDescent="0.25">
      <c r="A1889" s="1" t="s">
        <v>1908</v>
      </c>
      <c r="B1889" s="1" t="s">
        <v>1271</v>
      </c>
      <c r="C1889" s="1" t="s">
        <v>1772</v>
      </c>
      <c r="D1889">
        <v>7460</v>
      </c>
      <c r="E1889">
        <f>100*Comuni[[#This Row],[Popolazione2011]]/$D$7916</f>
        <v>1.3016438313380174E-2</v>
      </c>
      <c r="F1889">
        <f>100*Comuni[[#This Row],[Popolazione2011]]/(SUMIFS($D$2:$D$7916,$B$2:$B$7916,"Lombardia"))</f>
        <v>7.6874319041408151E-2</v>
      </c>
      <c r="G1889" t="b">
        <f>IF(Comuni[[#This Row],[Popolazione2011]]&gt;300000,"MAGGIORE")</f>
        <v>0</v>
      </c>
      <c r="H1889">
        <f>100*Comuni[[#This Row],[Popolazione2011]]/(SUMIFS($D$2:$D$7916,$B$2:$B$7916,"Piemonte"))</f>
        <v>0.17094737845549732</v>
      </c>
      <c r="I1889" s="1" t="str">
        <f>_xlfn.XLOOKUP(Comuni[[#This Row],[Regione]],Ripartizione_geografica[Regione],Ripartizione_geografica[Ripartizione geografica],,0)</f>
        <v>Nord-ovest</v>
      </c>
      <c r="J1889" s="1">
        <f>_xlfn.XLOOKUP(Comuni[[#This Row],[Regione]],Table_0[Regione],Table_0[Totale contagiati],,0)</f>
        <v>4308126</v>
      </c>
      <c r="K1889" s="1">
        <f>_xlfn.XLOOKUP(Comuni[[#This Row],[Regione]],Table_0[Regione],Table_0[Guariti],,0)</f>
        <v>4242764</v>
      </c>
      <c r="L1889" s="1">
        <f>_xlfn.XLOOKUP(Comuni[[#This Row],[Regione]],Table_0[Regione],Table_0[Deceduti],,0)</f>
        <v>47031</v>
      </c>
    </row>
    <row r="1890" spans="1:12" x14ac:dyDescent="0.25">
      <c r="A1890" s="1" t="s">
        <v>1909</v>
      </c>
      <c r="B1890" s="1" t="s">
        <v>1271</v>
      </c>
      <c r="C1890" s="1" t="s">
        <v>1772</v>
      </c>
      <c r="D1890">
        <v>11542</v>
      </c>
      <c r="E1890">
        <f>100*Comuni[[#This Row],[Popolazione2011]]/$D$7916</f>
        <v>2.0138837937404019E-2</v>
      </c>
      <c r="F1890">
        <f>100*Comuni[[#This Row],[Popolazione2011]]/(SUMIFS($D$2:$D$7916,$B$2:$B$7916,"Lombardia"))</f>
        <v>0.11893879227559423</v>
      </c>
      <c r="G1890" t="b">
        <f>IF(Comuni[[#This Row],[Popolazione2011]]&gt;300000,"MAGGIORE")</f>
        <v>0</v>
      </c>
      <c r="H1890">
        <f>100*Comuni[[#This Row],[Popolazione2011]]/(SUMIFS($D$2:$D$7916,$B$2:$B$7916,"Piemonte"))</f>
        <v>0.26448721744414877</v>
      </c>
      <c r="I1890" s="1" t="str">
        <f>_xlfn.XLOOKUP(Comuni[[#This Row],[Regione]],Ripartizione_geografica[Regione],Ripartizione_geografica[Ripartizione geografica],,0)</f>
        <v>Nord-ovest</v>
      </c>
      <c r="J1890" s="1">
        <f>_xlfn.XLOOKUP(Comuni[[#This Row],[Regione]],Table_0[Regione],Table_0[Totale contagiati],,0)</f>
        <v>4308126</v>
      </c>
      <c r="K1890" s="1">
        <f>_xlfn.XLOOKUP(Comuni[[#This Row],[Regione]],Table_0[Regione],Table_0[Guariti],,0)</f>
        <v>4242764</v>
      </c>
      <c r="L1890" s="1">
        <f>_xlfn.XLOOKUP(Comuni[[#This Row],[Regione]],Table_0[Regione],Table_0[Deceduti],,0)</f>
        <v>47031</v>
      </c>
    </row>
    <row r="1891" spans="1:12" x14ac:dyDescent="0.25">
      <c r="A1891" s="1" t="s">
        <v>1910</v>
      </c>
      <c r="B1891" s="1" t="s">
        <v>1271</v>
      </c>
      <c r="C1891" s="1" t="s">
        <v>1772</v>
      </c>
      <c r="D1891">
        <v>518</v>
      </c>
      <c r="E1891">
        <f>100*Comuni[[#This Row],[Popolazione2011]]/$D$7916</f>
        <v>9.0382239226956176E-4</v>
      </c>
      <c r="F1891">
        <f>100*Comuni[[#This Row],[Popolazione2011]]/(SUMIFS($D$2:$D$7916,$B$2:$B$7916,"Lombardia"))</f>
        <v>5.3379218851808885E-3</v>
      </c>
      <c r="G1891" t="b">
        <f>IF(Comuni[[#This Row],[Popolazione2011]]&gt;300000,"MAGGIORE")</f>
        <v>0</v>
      </c>
      <c r="H1891">
        <f>100*Comuni[[#This Row],[Popolazione2011]]/(SUMIFS($D$2:$D$7916,$B$2:$B$7916,"Piemonte"))</f>
        <v>1.1870072659510403E-2</v>
      </c>
      <c r="I1891" s="1" t="str">
        <f>_xlfn.XLOOKUP(Comuni[[#This Row],[Regione]],Ripartizione_geografica[Regione],Ripartizione_geografica[Ripartizione geografica],,0)</f>
        <v>Nord-ovest</v>
      </c>
      <c r="J1891" s="1">
        <f>_xlfn.XLOOKUP(Comuni[[#This Row],[Regione]],Table_0[Regione],Table_0[Totale contagiati],,0)</f>
        <v>4308126</v>
      </c>
      <c r="K1891" s="1">
        <f>_xlfn.XLOOKUP(Comuni[[#This Row],[Regione]],Table_0[Regione],Table_0[Guariti],,0)</f>
        <v>4242764</v>
      </c>
      <c r="L1891" s="1">
        <f>_xlfn.XLOOKUP(Comuni[[#This Row],[Regione]],Table_0[Regione],Table_0[Deceduti],,0)</f>
        <v>47031</v>
      </c>
    </row>
    <row r="1892" spans="1:12" x14ac:dyDescent="0.25">
      <c r="A1892" s="1" t="s">
        <v>1911</v>
      </c>
      <c r="B1892" s="1" t="s">
        <v>1271</v>
      </c>
      <c r="C1892" s="1" t="s">
        <v>1772</v>
      </c>
      <c r="D1892">
        <v>1058</v>
      </c>
      <c r="E1892">
        <f>100*Comuni[[#This Row],[Popolazione2011]]/$D$7916</f>
        <v>1.8460310637474831E-3</v>
      </c>
      <c r="F1892">
        <f>100*Comuni[[#This Row],[Popolazione2011]]/(SUMIFS($D$2:$D$7916,$B$2:$B$7916,"Lombardia"))</f>
        <v>1.0902550877454401E-2</v>
      </c>
      <c r="G1892" t="b">
        <f>IF(Comuni[[#This Row],[Popolazione2011]]&gt;300000,"MAGGIORE")</f>
        <v>0</v>
      </c>
      <c r="H1892">
        <f>100*Comuni[[#This Row],[Popolazione2011]]/(SUMIFS($D$2:$D$7916,$B$2:$B$7916,"Piemonte"))</f>
        <v>2.4244279679077232E-2</v>
      </c>
      <c r="I1892" s="1" t="str">
        <f>_xlfn.XLOOKUP(Comuni[[#This Row],[Regione]],Ripartizione_geografica[Regione],Ripartizione_geografica[Ripartizione geografica],,0)</f>
        <v>Nord-ovest</v>
      </c>
      <c r="J1892" s="1">
        <f>_xlfn.XLOOKUP(Comuni[[#This Row],[Regione]],Table_0[Regione],Table_0[Totale contagiati],,0)</f>
        <v>4308126</v>
      </c>
      <c r="K1892" s="1">
        <f>_xlfn.XLOOKUP(Comuni[[#This Row],[Regione]],Table_0[Regione],Table_0[Guariti],,0)</f>
        <v>4242764</v>
      </c>
      <c r="L1892" s="1">
        <f>_xlfn.XLOOKUP(Comuni[[#This Row],[Regione]],Table_0[Regione],Table_0[Deceduti],,0)</f>
        <v>47031</v>
      </c>
    </row>
    <row r="1893" spans="1:12" x14ac:dyDescent="0.25">
      <c r="A1893" s="1" t="s">
        <v>1912</v>
      </c>
      <c r="B1893" s="1" t="s">
        <v>1271</v>
      </c>
      <c r="C1893" s="1" t="s">
        <v>1772</v>
      </c>
      <c r="D1893">
        <v>174</v>
      </c>
      <c r="E1893">
        <f>100*Comuni[[#This Row],[Popolazione2011]]/$D$7916</f>
        <v>3.0360057192066361E-4</v>
      </c>
      <c r="F1893">
        <f>100*Comuni[[#This Row],[Popolazione2011]]/(SUMIFS($D$2:$D$7916,$B$2:$B$7916,"Lombardia"))</f>
        <v>1.7930471197325764E-3</v>
      </c>
      <c r="G1893" t="b">
        <f>IF(Comuni[[#This Row],[Popolazione2011]]&gt;300000,"MAGGIORE")</f>
        <v>0</v>
      </c>
      <c r="H1893">
        <f>100*Comuni[[#This Row],[Popolazione2011]]/(SUMIFS($D$2:$D$7916,$B$2:$B$7916,"Piemonte"))</f>
        <v>3.9872444840826447E-3</v>
      </c>
      <c r="I1893" s="1" t="str">
        <f>_xlfn.XLOOKUP(Comuni[[#This Row],[Regione]],Ripartizione_geografica[Regione],Ripartizione_geografica[Ripartizione geografica],,0)</f>
        <v>Nord-ovest</v>
      </c>
      <c r="J1893" s="1">
        <f>_xlfn.XLOOKUP(Comuni[[#This Row],[Regione]],Table_0[Regione],Table_0[Totale contagiati],,0)</f>
        <v>4308126</v>
      </c>
      <c r="K1893" s="1">
        <f>_xlfn.XLOOKUP(Comuni[[#This Row],[Regione]],Table_0[Regione],Table_0[Guariti],,0)</f>
        <v>4242764</v>
      </c>
      <c r="L1893" s="1">
        <f>_xlfn.XLOOKUP(Comuni[[#This Row],[Regione]],Table_0[Regione],Table_0[Deceduti],,0)</f>
        <v>47031</v>
      </c>
    </row>
    <row r="1894" spans="1:12" x14ac:dyDescent="0.25">
      <c r="A1894" s="1" t="s">
        <v>1913</v>
      </c>
      <c r="B1894" s="1" t="s">
        <v>1271</v>
      </c>
      <c r="C1894" s="1" t="s">
        <v>1772</v>
      </c>
      <c r="D1894">
        <v>652</v>
      </c>
      <c r="E1894">
        <f>100*Comuni[[#This Row],[Popolazione2011]]/$D$7916</f>
        <v>1.1376297292659348E-3</v>
      </c>
      <c r="F1894">
        <f>100*Comuni[[#This Row],[Popolazione2011]]/(SUMIFS($D$2:$D$7916,$B$2:$B$7916,"Lombardia"))</f>
        <v>6.718774264745056E-3</v>
      </c>
      <c r="G1894" t="b">
        <f>IF(Comuni[[#This Row],[Popolazione2011]]&gt;300000,"MAGGIORE")</f>
        <v>0</v>
      </c>
      <c r="H1894">
        <f>100*Comuni[[#This Row],[Popolazione2011]]/(SUMIFS($D$2:$D$7916,$B$2:$B$7916,"Piemonte"))</f>
        <v>1.4940709216217728E-2</v>
      </c>
      <c r="I1894" s="1" t="str">
        <f>_xlfn.XLOOKUP(Comuni[[#This Row],[Regione]],Ripartizione_geografica[Regione],Ripartizione_geografica[Ripartizione geografica],,0)</f>
        <v>Nord-ovest</v>
      </c>
      <c r="J1894" s="1">
        <f>_xlfn.XLOOKUP(Comuni[[#This Row],[Regione]],Table_0[Regione],Table_0[Totale contagiati],,0)</f>
        <v>4308126</v>
      </c>
      <c r="K1894" s="1">
        <f>_xlfn.XLOOKUP(Comuni[[#This Row],[Regione]],Table_0[Regione],Table_0[Guariti],,0)</f>
        <v>4242764</v>
      </c>
      <c r="L1894" s="1">
        <f>_xlfn.XLOOKUP(Comuni[[#This Row],[Regione]],Table_0[Regione],Table_0[Deceduti],,0)</f>
        <v>47031</v>
      </c>
    </row>
    <row r="1895" spans="1:12" x14ac:dyDescent="0.25">
      <c r="A1895" s="1" t="s">
        <v>1914</v>
      </c>
      <c r="B1895" s="1" t="s">
        <v>1271</v>
      </c>
      <c r="C1895" s="1" t="s">
        <v>1772</v>
      </c>
      <c r="D1895">
        <v>846</v>
      </c>
      <c r="E1895">
        <f>100*Comuni[[#This Row],[Popolazione2011]]/$D$7916</f>
        <v>1.4761269186487436E-3</v>
      </c>
      <c r="F1895">
        <f>100*Comuni[[#This Row],[Popolazione2011]]/(SUMIFS($D$2:$D$7916,$B$2:$B$7916,"Lombardia"))</f>
        <v>8.7179187545618365E-3</v>
      </c>
      <c r="G1895" t="b">
        <f>IF(Comuni[[#This Row],[Popolazione2011]]&gt;300000,"MAGGIORE")</f>
        <v>0</v>
      </c>
      <c r="H1895">
        <f>100*Comuni[[#This Row],[Popolazione2011]]/(SUMIFS($D$2:$D$7916,$B$2:$B$7916,"Piemonte"))</f>
        <v>1.9386257663988032E-2</v>
      </c>
      <c r="I1895" s="1" t="str">
        <f>_xlfn.XLOOKUP(Comuni[[#This Row],[Regione]],Ripartizione_geografica[Regione],Ripartizione_geografica[Ripartizione geografica],,0)</f>
        <v>Nord-ovest</v>
      </c>
      <c r="J1895" s="1">
        <f>_xlfn.XLOOKUP(Comuni[[#This Row],[Regione]],Table_0[Regione],Table_0[Totale contagiati],,0)</f>
        <v>4308126</v>
      </c>
      <c r="K1895" s="1">
        <f>_xlfn.XLOOKUP(Comuni[[#This Row],[Regione]],Table_0[Regione],Table_0[Guariti],,0)</f>
        <v>4242764</v>
      </c>
      <c r="L1895" s="1">
        <f>_xlfn.XLOOKUP(Comuni[[#This Row],[Regione]],Table_0[Regione],Table_0[Deceduti],,0)</f>
        <v>47031</v>
      </c>
    </row>
    <row r="1896" spans="1:12" x14ac:dyDescent="0.25">
      <c r="A1896" s="1" t="s">
        <v>1915</v>
      </c>
      <c r="B1896" s="1" t="s">
        <v>1271</v>
      </c>
      <c r="C1896" s="1" t="s">
        <v>1772</v>
      </c>
      <c r="D1896">
        <v>1733</v>
      </c>
      <c r="E1896">
        <f>100*Comuni[[#This Row],[Popolazione2011]]/$D$7916</f>
        <v>3.023791903094885E-3</v>
      </c>
      <c r="F1896">
        <f>100*Comuni[[#This Row],[Popolazione2011]]/(SUMIFS($D$2:$D$7916,$B$2:$B$7916,"Lombardia"))</f>
        <v>1.7858337117796292E-2</v>
      </c>
      <c r="G1896" t="b">
        <f>IF(Comuni[[#This Row],[Popolazione2011]]&gt;300000,"MAGGIORE")</f>
        <v>0</v>
      </c>
      <c r="H1896">
        <f>100*Comuni[[#This Row],[Popolazione2011]]/(SUMIFS($D$2:$D$7916,$B$2:$B$7916,"Piemonte"))</f>
        <v>3.971203845353577E-2</v>
      </c>
      <c r="I1896" s="1" t="str">
        <f>_xlfn.XLOOKUP(Comuni[[#This Row],[Regione]],Ripartizione_geografica[Regione],Ripartizione_geografica[Ripartizione geografica],,0)</f>
        <v>Nord-ovest</v>
      </c>
      <c r="J1896" s="1">
        <f>_xlfn.XLOOKUP(Comuni[[#This Row],[Regione]],Table_0[Regione],Table_0[Totale contagiati],,0)</f>
        <v>4308126</v>
      </c>
      <c r="K1896" s="1">
        <f>_xlfn.XLOOKUP(Comuni[[#This Row],[Regione]],Table_0[Regione],Table_0[Guariti],,0)</f>
        <v>4242764</v>
      </c>
      <c r="L1896" s="1">
        <f>_xlfn.XLOOKUP(Comuni[[#This Row],[Regione]],Table_0[Regione],Table_0[Deceduti],,0)</f>
        <v>47031</v>
      </c>
    </row>
    <row r="1897" spans="1:12" x14ac:dyDescent="0.25">
      <c r="A1897" s="1" t="s">
        <v>1916</v>
      </c>
      <c r="B1897" s="1" t="s">
        <v>1271</v>
      </c>
      <c r="C1897" s="1" t="s">
        <v>1772</v>
      </c>
      <c r="D1897">
        <v>172</v>
      </c>
      <c r="E1897">
        <f>100*Comuni[[#This Row],[Popolazione2011]]/$D$7916</f>
        <v>3.0011091017444907E-4</v>
      </c>
      <c r="F1897">
        <f>100*Comuni[[#This Row],[Popolazione2011]]/(SUMIFS($D$2:$D$7916,$B$2:$B$7916,"Lombardia"))</f>
        <v>1.7724373827241559E-3</v>
      </c>
      <c r="G1897" t="b">
        <f>IF(Comuni[[#This Row],[Popolazione2011]]&gt;300000,"MAGGIORE")</f>
        <v>0</v>
      </c>
      <c r="H1897">
        <f>100*Comuni[[#This Row],[Popolazione2011]]/(SUMIFS($D$2:$D$7916,$B$2:$B$7916,"Piemonte"))</f>
        <v>3.9414140877138794E-3</v>
      </c>
      <c r="I1897" s="1" t="str">
        <f>_xlfn.XLOOKUP(Comuni[[#This Row],[Regione]],Ripartizione_geografica[Regione],Ripartizione_geografica[Ripartizione geografica],,0)</f>
        <v>Nord-ovest</v>
      </c>
      <c r="J1897" s="1">
        <f>_xlfn.XLOOKUP(Comuni[[#This Row],[Regione]],Table_0[Regione],Table_0[Totale contagiati],,0)</f>
        <v>4308126</v>
      </c>
      <c r="K1897" s="1">
        <f>_xlfn.XLOOKUP(Comuni[[#This Row],[Regione]],Table_0[Regione],Table_0[Guariti],,0)</f>
        <v>4242764</v>
      </c>
      <c r="L1897" s="1">
        <f>_xlfn.XLOOKUP(Comuni[[#This Row],[Regione]],Table_0[Regione],Table_0[Deceduti],,0)</f>
        <v>47031</v>
      </c>
    </row>
    <row r="1898" spans="1:12" x14ac:dyDescent="0.25">
      <c r="A1898" s="1" t="s">
        <v>1917</v>
      </c>
      <c r="B1898" s="1" t="s">
        <v>1271</v>
      </c>
      <c r="C1898" s="1" t="s">
        <v>1772</v>
      </c>
      <c r="D1898">
        <v>5079</v>
      </c>
      <c r="E1898">
        <f>100*Comuni[[#This Row],[Popolazione2011]]/$D$7916</f>
        <v>8.8619960045117838E-3</v>
      </c>
      <c r="F1898">
        <f>100*Comuni[[#This Row],[Popolazione2011]]/(SUMIFS($D$2:$D$7916,$B$2:$B$7916,"Lombardia"))</f>
        <v>5.2338427132883648E-2</v>
      </c>
      <c r="G1898" t="b">
        <f>IF(Comuni[[#This Row],[Popolazione2011]]&gt;300000,"MAGGIORE")</f>
        <v>0</v>
      </c>
      <c r="H1898">
        <f>100*Comuni[[#This Row],[Popolazione2011]]/(SUMIFS($D$2:$D$7916,$B$2:$B$7916,"Piemonte"))</f>
        <v>0.11638629157848135</v>
      </c>
      <c r="I1898" s="1" t="str">
        <f>_xlfn.XLOOKUP(Comuni[[#This Row],[Regione]],Ripartizione_geografica[Regione],Ripartizione_geografica[Ripartizione geografica],,0)</f>
        <v>Nord-ovest</v>
      </c>
      <c r="J1898" s="1">
        <f>_xlfn.XLOOKUP(Comuni[[#This Row],[Regione]],Table_0[Regione],Table_0[Totale contagiati],,0)</f>
        <v>4308126</v>
      </c>
      <c r="K1898" s="1">
        <f>_xlfn.XLOOKUP(Comuni[[#This Row],[Regione]],Table_0[Regione],Table_0[Guariti],,0)</f>
        <v>4242764</v>
      </c>
      <c r="L1898" s="1">
        <f>_xlfn.XLOOKUP(Comuni[[#This Row],[Regione]],Table_0[Regione],Table_0[Deceduti],,0)</f>
        <v>47031</v>
      </c>
    </row>
    <row r="1899" spans="1:12" x14ac:dyDescent="0.25">
      <c r="A1899" s="1" t="s">
        <v>1918</v>
      </c>
      <c r="B1899" s="1" t="s">
        <v>1271</v>
      </c>
      <c r="C1899" s="1" t="s">
        <v>1772</v>
      </c>
      <c r="D1899">
        <v>12080</v>
      </c>
      <c r="E1899">
        <f>100*Comuni[[#This Row],[Popolazione2011]]/$D$7916</f>
        <v>2.1077556947135725E-2</v>
      </c>
      <c r="F1899">
        <f>100*Comuni[[#This Row],[Popolazione2011]]/(SUMIFS($D$2:$D$7916,$B$2:$B$7916,"Lombardia"))</f>
        <v>0.12448281153085931</v>
      </c>
      <c r="G1899" t="b">
        <f>IF(Comuni[[#This Row],[Popolazione2011]]&gt;300000,"MAGGIORE")</f>
        <v>0</v>
      </c>
      <c r="H1899">
        <f>100*Comuni[[#This Row],[Popolazione2011]]/(SUMIFS($D$2:$D$7916,$B$2:$B$7916,"Piemonte"))</f>
        <v>0.27681559406734685</v>
      </c>
      <c r="I1899" s="1" t="str">
        <f>_xlfn.XLOOKUP(Comuni[[#This Row],[Regione]],Ripartizione_geografica[Regione],Ripartizione_geografica[Ripartizione geografica],,0)</f>
        <v>Nord-ovest</v>
      </c>
      <c r="J1899" s="1">
        <f>_xlfn.XLOOKUP(Comuni[[#This Row],[Regione]],Table_0[Regione],Table_0[Totale contagiati],,0)</f>
        <v>4308126</v>
      </c>
      <c r="K1899" s="1">
        <f>_xlfn.XLOOKUP(Comuni[[#This Row],[Regione]],Table_0[Regione],Table_0[Guariti],,0)</f>
        <v>4242764</v>
      </c>
      <c r="L1899" s="1">
        <f>_xlfn.XLOOKUP(Comuni[[#This Row],[Regione]],Table_0[Regione],Table_0[Deceduti],,0)</f>
        <v>47031</v>
      </c>
    </row>
    <row r="1900" spans="1:12" x14ac:dyDescent="0.25">
      <c r="A1900" s="1" t="s">
        <v>1919</v>
      </c>
      <c r="B1900" s="1" t="s">
        <v>1271</v>
      </c>
      <c r="C1900" s="1" t="s">
        <v>1772</v>
      </c>
      <c r="D1900">
        <v>2082</v>
      </c>
      <c r="E1900">
        <f>100*Comuni[[#This Row],[Popolazione2011]]/$D$7916</f>
        <v>3.6327378778093196E-3</v>
      </c>
      <c r="F1900">
        <f>100*Comuni[[#This Row],[Popolazione2011]]/(SUMIFS($D$2:$D$7916,$B$2:$B$7916,"Lombardia"))</f>
        <v>2.1454736225765655E-2</v>
      </c>
      <c r="G1900" t="b">
        <f>IF(Comuni[[#This Row],[Popolazione2011]]&gt;300000,"MAGGIORE")</f>
        <v>0</v>
      </c>
      <c r="H1900">
        <f>100*Comuni[[#This Row],[Popolazione2011]]/(SUMIFS($D$2:$D$7916,$B$2:$B$7916,"Piemonte"))</f>
        <v>4.7709442619885439E-2</v>
      </c>
      <c r="I1900" s="1" t="str">
        <f>_xlfn.XLOOKUP(Comuni[[#This Row],[Regione]],Ripartizione_geografica[Regione],Ripartizione_geografica[Ripartizione geografica],,0)</f>
        <v>Nord-ovest</v>
      </c>
      <c r="J1900" s="1">
        <f>_xlfn.XLOOKUP(Comuni[[#This Row],[Regione]],Table_0[Regione],Table_0[Totale contagiati],,0)</f>
        <v>4308126</v>
      </c>
      <c r="K1900" s="1">
        <f>_xlfn.XLOOKUP(Comuni[[#This Row],[Regione]],Table_0[Regione],Table_0[Guariti],,0)</f>
        <v>4242764</v>
      </c>
      <c r="L1900" s="1">
        <f>_xlfn.XLOOKUP(Comuni[[#This Row],[Regione]],Table_0[Regione],Table_0[Deceduti],,0)</f>
        <v>47031</v>
      </c>
    </row>
    <row r="1901" spans="1:12" x14ac:dyDescent="0.25">
      <c r="A1901" s="1" t="s">
        <v>1920</v>
      </c>
      <c r="B1901" s="1" t="s">
        <v>1271</v>
      </c>
      <c r="C1901" s="1" t="s">
        <v>1772</v>
      </c>
      <c r="D1901">
        <v>3996</v>
      </c>
      <c r="E1901">
        <f>100*Comuni[[#This Row],[Popolazione2011]]/$D$7916</f>
        <v>6.9723441689366191E-3</v>
      </c>
      <c r="F1901">
        <f>100*Comuni[[#This Row],[Popolazione2011]]/(SUMIFS($D$2:$D$7916,$B$2:$B$7916,"Lombardia"))</f>
        <v>4.1178254542823992E-2</v>
      </c>
      <c r="G1901" t="b">
        <f>IF(Comuni[[#This Row],[Popolazione2011]]&gt;300000,"MAGGIORE")</f>
        <v>0</v>
      </c>
      <c r="H1901">
        <f>100*Comuni[[#This Row],[Popolazione2011]]/(SUMIFS($D$2:$D$7916,$B$2:$B$7916,"Piemonte"))</f>
        <v>9.1569131944794532E-2</v>
      </c>
      <c r="I1901" s="1" t="str">
        <f>_xlfn.XLOOKUP(Comuni[[#This Row],[Regione]],Ripartizione_geografica[Regione],Ripartizione_geografica[Ripartizione geografica],,0)</f>
        <v>Nord-ovest</v>
      </c>
      <c r="J1901" s="1">
        <f>_xlfn.XLOOKUP(Comuni[[#This Row],[Regione]],Table_0[Regione],Table_0[Totale contagiati],,0)</f>
        <v>4308126</v>
      </c>
      <c r="K1901" s="1">
        <f>_xlfn.XLOOKUP(Comuni[[#This Row],[Regione]],Table_0[Regione],Table_0[Guariti],,0)</f>
        <v>4242764</v>
      </c>
      <c r="L1901" s="1">
        <f>_xlfn.XLOOKUP(Comuni[[#This Row],[Regione]],Table_0[Regione],Table_0[Deceduti],,0)</f>
        <v>47031</v>
      </c>
    </row>
    <row r="1902" spans="1:12" x14ac:dyDescent="0.25">
      <c r="A1902" s="1" t="s">
        <v>1921</v>
      </c>
      <c r="B1902" s="1" t="s">
        <v>1271</v>
      </c>
      <c r="C1902" s="1" t="s">
        <v>1772</v>
      </c>
      <c r="D1902">
        <v>4293</v>
      </c>
      <c r="E1902">
        <f>100*Comuni[[#This Row],[Popolazione2011]]/$D$7916</f>
        <v>7.490558938249476E-3</v>
      </c>
      <c r="F1902">
        <f>100*Comuni[[#This Row],[Popolazione2011]]/(SUMIFS($D$2:$D$7916,$B$2:$B$7916,"Lombardia"))</f>
        <v>4.4238800488574426E-2</v>
      </c>
      <c r="G1902" t="b">
        <f>IF(Comuni[[#This Row],[Popolazione2011]]&gt;300000,"MAGGIORE")</f>
        <v>0</v>
      </c>
      <c r="H1902">
        <f>100*Comuni[[#This Row],[Popolazione2011]]/(SUMIFS($D$2:$D$7916,$B$2:$B$7916,"Piemonte"))</f>
        <v>9.8374945805556294E-2</v>
      </c>
      <c r="I1902" s="1" t="str">
        <f>_xlfn.XLOOKUP(Comuni[[#This Row],[Regione]],Ripartizione_geografica[Regione],Ripartizione_geografica[Ripartizione geografica],,0)</f>
        <v>Nord-ovest</v>
      </c>
      <c r="J1902" s="1">
        <f>_xlfn.XLOOKUP(Comuni[[#This Row],[Regione]],Table_0[Regione],Table_0[Totale contagiati],,0)</f>
        <v>4308126</v>
      </c>
      <c r="K1902" s="1">
        <f>_xlfn.XLOOKUP(Comuni[[#This Row],[Regione]],Table_0[Regione],Table_0[Guariti],,0)</f>
        <v>4242764</v>
      </c>
      <c r="L1902" s="1">
        <f>_xlfn.XLOOKUP(Comuni[[#This Row],[Regione]],Table_0[Regione],Table_0[Deceduti],,0)</f>
        <v>47031</v>
      </c>
    </row>
    <row r="1903" spans="1:12" x14ac:dyDescent="0.25">
      <c r="A1903" s="1" t="s">
        <v>1922</v>
      </c>
      <c r="B1903" s="1" t="s">
        <v>1271</v>
      </c>
      <c r="C1903" s="1" t="s">
        <v>1772</v>
      </c>
      <c r="D1903">
        <v>5773</v>
      </c>
      <c r="E1903">
        <f>100*Comuni[[#This Row],[Popolazione2011]]/$D$7916</f>
        <v>1.0072908630448223E-2</v>
      </c>
      <c r="F1903">
        <f>100*Comuni[[#This Row],[Popolazione2011]]/(SUMIFS($D$2:$D$7916,$B$2:$B$7916,"Lombardia"))</f>
        <v>5.9490005874805532E-2</v>
      </c>
      <c r="G1903" t="b">
        <f>IF(Comuni[[#This Row],[Popolazione2011]]&gt;300000,"MAGGIORE")</f>
        <v>0</v>
      </c>
      <c r="H1903">
        <f>100*Comuni[[#This Row],[Popolazione2011]]/(SUMIFS($D$2:$D$7916,$B$2:$B$7916,"Piemonte"))</f>
        <v>0.13228943911844315</v>
      </c>
      <c r="I1903" s="1" t="str">
        <f>_xlfn.XLOOKUP(Comuni[[#This Row],[Regione]],Ripartizione_geografica[Regione],Ripartizione_geografica[Ripartizione geografica],,0)</f>
        <v>Nord-ovest</v>
      </c>
      <c r="J1903" s="1">
        <f>_xlfn.XLOOKUP(Comuni[[#This Row],[Regione]],Table_0[Regione],Table_0[Totale contagiati],,0)</f>
        <v>4308126</v>
      </c>
      <c r="K1903" s="1">
        <f>_xlfn.XLOOKUP(Comuni[[#This Row],[Regione]],Table_0[Regione],Table_0[Guariti],,0)</f>
        <v>4242764</v>
      </c>
      <c r="L1903" s="1">
        <f>_xlfn.XLOOKUP(Comuni[[#This Row],[Regione]],Table_0[Regione],Table_0[Deceduti],,0)</f>
        <v>47031</v>
      </c>
    </row>
    <row r="1904" spans="1:12" x14ac:dyDescent="0.25">
      <c r="A1904" s="1" t="s">
        <v>1923</v>
      </c>
      <c r="B1904" s="1" t="s">
        <v>1271</v>
      </c>
      <c r="C1904" s="1" t="s">
        <v>1772</v>
      </c>
      <c r="D1904">
        <v>2807</v>
      </c>
      <c r="E1904">
        <f>100*Comuni[[#This Row],[Popolazione2011]]/$D$7916</f>
        <v>4.897740260812084E-3</v>
      </c>
      <c r="F1904">
        <f>100*Comuni[[#This Row],[Popolazione2011]]/(SUMIFS($D$2:$D$7916,$B$2:$B$7916,"Lombardia"))</f>
        <v>2.8925765891318057E-2</v>
      </c>
      <c r="G1904" t="b">
        <f>IF(Comuni[[#This Row],[Popolazione2011]]&gt;300000,"MAGGIORE")</f>
        <v>0</v>
      </c>
      <c r="H1904">
        <f>100*Comuni[[#This Row],[Popolazione2011]]/(SUMIFS($D$2:$D$7916,$B$2:$B$7916,"Piemonte"))</f>
        <v>6.4322961303563131E-2</v>
      </c>
      <c r="I1904" s="1" t="str">
        <f>_xlfn.XLOOKUP(Comuni[[#This Row],[Regione]],Ripartizione_geografica[Regione],Ripartizione_geografica[Ripartizione geografica],,0)</f>
        <v>Nord-ovest</v>
      </c>
      <c r="J1904" s="1">
        <f>_xlfn.XLOOKUP(Comuni[[#This Row],[Regione]],Table_0[Regione],Table_0[Totale contagiati],,0)</f>
        <v>4308126</v>
      </c>
      <c r="K1904" s="1">
        <f>_xlfn.XLOOKUP(Comuni[[#This Row],[Regione]],Table_0[Regione],Table_0[Guariti],,0)</f>
        <v>4242764</v>
      </c>
      <c r="L1904" s="1">
        <f>_xlfn.XLOOKUP(Comuni[[#This Row],[Regione]],Table_0[Regione],Table_0[Deceduti],,0)</f>
        <v>47031</v>
      </c>
    </row>
    <row r="1905" spans="1:12" x14ac:dyDescent="0.25">
      <c r="A1905" s="1" t="s">
        <v>1924</v>
      </c>
      <c r="B1905" s="1" t="s">
        <v>1271</v>
      </c>
      <c r="C1905" s="1" t="s">
        <v>1772</v>
      </c>
      <c r="D1905">
        <v>373</v>
      </c>
      <c r="E1905">
        <f>100*Comuni[[#This Row],[Popolazione2011]]/$D$7916</f>
        <v>6.5082191566900871E-4</v>
      </c>
      <c r="F1905">
        <f>100*Comuni[[#This Row],[Popolazione2011]]/(SUMIFS($D$2:$D$7916,$B$2:$B$7916,"Lombardia"))</f>
        <v>3.8437159520704079E-3</v>
      </c>
      <c r="G1905" t="b">
        <f>IF(Comuni[[#This Row],[Popolazione2011]]&gt;300000,"MAGGIORE")</f>
        <v>0</v>
      </c>
      <c r="H1905">
        <f>100*Comuni[[#This Row],[Popolazione2011]]/(SUMIFS($D$2:$D$7916,$B$2:$B$7916,"Piemonte"))</f>
        <v>8.5473689227748648E-3</v>
      </c>
      <c r="I1905" s="1" t="str">
        <f>_xlfn.XLOOKUP(Comuni[[#This Row],[Regione]],Ripartizione_geografica[Regione],Ripartizione_geografica[Ripartizione geografica],,0)</f>
        <v>Nord-ovest</v>
      </c>
      <c r="J1905" s="1">
        <f>_xlfn.XLOOKUP(Comuni[[#This Row],[Regione]],Table_0[Regione],Table_0[Totale contagiati],,0)</f>
        <v>4308126</v>
      </c>
      <c r="K1905" s="1">
        <f>_xlfn.XLOOKUP(Comuni[[#This Row],[Regione]],Table_0[Regione],Table_0[Guariti],,0)</f>
        <v>4242764</v>
      </c>
      <c r="L1905" s="1">
        <f>_xlfn.XLOOKUP(Comuni[[#This Row],[Regione]],Table_0[Regione],Table_0[Deceduti],,0)</f>
        <v>47031</v>
      </c>
    </row>
    <row r="1906" spans="1:12" x14ac:dyDescent="0.25">
      <c r="A1906" s="1" t="s">
        <v>1925</v>
      </c>
      <c r="B1906" s="1" t="s">
        <v>1271</v>
      </c>
      <c r="C1906" s="1" t="s">
        <v>1772</v>
      </c>
      <c r="D1906">
        <v>5799</v>
      </c>
      <c r="E1906">
        <f>100*Comuni[[#This Row],[Popolazione2011]]/$D$7916</f>
        <v>1.0118274233149012E-2</v>
      </c>
      <c r="F1906">
        <f>100*Comuni[[#This Row],[Popolazione2011]]/(SUMIFS($D$2:$D$7916,$B$2:$B$7916,"Lombardia"))</f>
        <v>5.9757932455915E-2</v>
      </c>
      <c r="G1906" t="b">
        <f>IF(Comuni[[#This Row],[Popolazione2011]]&gt;300000,"MAGGIORE")</f>
        <v>0</v>
      </c>
      <c r="H1906">
        <f>100*Comuni[[#This Row],[Popolazione2011]]/(SUMIFS($D$2:$D$7916,$B$2:$B$7916,"Piemonte"))</f>
        <v>0.13288523427123711</v>
      </c>
      <c r="I1906" s="1" t="str">
        <f>_xlfn.XLOOKUP(Comuni[[#This Row],[Regione]],Ripartizione_geografica[Regione],Ripartizione_geografica[Ripartizione geografica],,0)</f>
        <v>Nord-ovest</v>
      </c>
      <c r="J1906" s="1">
        <f>_xlfn.XLOOKUP(Comuni[[#This Row],[Regione]],Table_0[Regione],Table_0[Totale contagiati],,0)</f>
        <v>4308126</v>
      </c>
      <c r="K1906" s="1">
        <f>_xlfn.XLOOKUP(Comuni[[#This Row],[Regione]],Table_0[Regione],Table_0[Guariti],,0)</f>
        <v>4242764</v>
      </c>
      <c r="L1906" s="1">
        <f>_xlfn.XLOOKUP(Comuni[[#This Row],[Regione]],Table_0[Regione],Table_0[Deceduti],,0)</f>
        <v>47031</v>
      </c>
    </row>
    <row r="1907" spans="1:12" x14ac:dyDescent="0.25">
      <c r="A1907" s="1" t="s">
        <v>1926</v>
      </c>
      <c r="B1907" s="1" t="s">
        <v>1271</v>
      </c>
      <c r="C1907" s="1" t="s">
        <v>1772</v>
      </c>
      <c r="D1907">
        <v>1864</v>
      </c>
      <c r="E1907">
        <f>100*Comuni[[#This Row],[Popolazione2011]]/$D$7916</f>
        <v>3.2523647474719366E-3</v>
      </c>
      <c r="F1907">
        <f>100*Comuni[[#This Row],[Popolazione2011]]/(SUMIFS($D$2:$D$7916,$B$2:$B$7916,"Lombardia"))</f>
        <v>1.9208274891847829E-2</v>
      </c>
      <c r="G1907" t="b">
        <f>IF(Comuni[[#This Row],[Popolazione2011]]&gt;300000,"MAGGIORE")</f>
        <v>0</v>
      </c>
      <c r="H1907">
        <f>100*Comuni[[#This Row],[Popolazione2011]]/(SUMIFS($D$2:$D$7916,$B$2:$B$7916,"Piemonte"))</f>
        <v>4.2713929415689945E-2</v>
      </c>
      <c r="I1907" s="1" t="str">
        <f>_xlfn.XLOOKUP(Comuni[[#This Row],[Regione]],Ripartizione_geografica[Regione],Ripartizione_geografica[Ripartizione geografica],,0)</f>
        <v>Nord-ovest</v>
      </c>
      <c r="J1907" s="1">
        <f>_xlfn.XLOOKUP(Comuni[[#This Row],[Regione]],Table_0[Regione],Table_0[Totale contagiati],,0)</f>
        <v>4308126</v>
      </c>
      <c r="K1907" s="1">
        <f>_xlfn.XLOOKUP(Comuni[[#This Row],[Regione]],Table_0[Regione],Table_0[Guariti],,0)</f>
        <v>4242764</v>
      </c>
      <c r="L1907" s="1">
        <f>_xlfn.XLOOKUP(Comuni[[#This Row],[Regione]],Table_0[Regione],Table_0[Deceduti],,0)</f>
        <v>47031</v>
      </c>
    </row>
    <row r="1908" spans="1:12" x14ac:dyDescent="0.25">
      <c r="A1908" s="1" t="s">
        <v>1927</v>
      </c>
      <c r="B1908" s="1" t="s">
        <v>1271</v>
      </c>
      <c r="C1908" s="1" t="s">
        <v>1772</v>
      </c>
      <c r="D1908">
        <v>1512</v>
      </c>
      <c r="E1908">
        <f>100*Comuni[[#This Row],[Popolazione2011]]/$D$7916</f>
        <v>2.63818428013818E-3</v>
      </c>
      <c r="F1908">
        <f>100*Comuni[[#This Row],[Popolazione2011]]/(SUMIFS($D$2:$D$7916,$B$2:$B$7916,"Lombardia"))</f>
        <v>1.5580961178365835E-2</v>
      </c>
      <c r="G1908" t="b">
        <f>IF(Comuni[[#This Row],[Popolazione2011]]&gt;300000,"MAGGIORE")</f>
        <v>0</v>
      </c>
      <c r="H1908">
        <f>100*Comuni[[#This Row],[Popolazione2011]]/(SUMIFS($D$2:$D$7916,$B$2:$B$7916,"Piemonte"))</f>
        <v>3.4647779654787124E-2</v>
      </c>
      <c r="I1908" s="1" t="str">
        <f>_xlfn.XLOOKUP(Comuni[[#This Row],[Regione]],Ripartizione_geografica[Regione],Ripartizione_geografica[Ripartizione geografica],,0)</f>
        <v>Nord-ovest</v>
      </c>
      <c r="J1908" s="1">
        <f>_xlfn.XLOOKUP(Comuni[[#This Row],[Regione]],Table_0[Regione],Table_0[Totale contagiati],,0)</f>
        <v>4308126</v>
      </c>
      <c r="K1908" s="1">
        <f>_xlfn.XLOOKUP(Comuni[[#This Row],[Regione]],Table_0[Regione],Table_0[Guariti],,0)</f>
        <v>4242764</v>
      </c>
      <c r="L1908" s="1">
        <f>_xlfn.XLOOKUP(Comuni[[#This Row],[Regione]],Table_0[Regione],Table_0[Deceduti],,0)</f>
        <v>47031</v>
      </c>
    </row>
    <row r="1909" spans="1:12" x14ac:dyDescent="0.25">
      <c r="A1909" s="1" t="s">
        <v>1928</v>
      </c>
      <c r="B1909" s="1" t="s">
        <v>1271</v>
      </c>
      <c r="C1909" s="1" t="s">
        <v>1772</v>
      </c>
      <c r="D1909">
        <v>1109</v>
      </c>
      <c r="E1909">
        <f>100*Comuni[[#This Row],[Popolazione2011]]/$D$7916</f>
        <v>1.9350174382759535E-3</v>
      </c>
      <c r="F1909">
        <f>100*Comuni[[#This Row],[Popolazione2011]]/(SUMIFS($D$2:$D$7916,$B$2:$B$7916,"Lombardia"))</f>
        <v>1.1428099171169121E-2</v>
      </c>
      <c r="G1909" t="b">
        <f>IF(Comuni[[#This Row],[Popolazione2011]]&gt;300000,"MAGGIORE")</f>
        <v>0</v>
      </c>
      <c r="H1909">
        <f>100*Comuni[[#This Row],[Popolazione2011]]/(SUMIFS($D$2:$D$7916,$B$2:$B$7916,"Piemonte"))</f>
        <v>2.5412954786480767E-2</v>
      </c>
      <c r="I1909" s="1" t="str">
        <f>_xlfn.XLOOKUP(Comuni[[#This Row],[Regione]],Ripartizione_geografica[Regione],Ripartizione_geografica[Ripartizione geografica],,0)</f>
        <v>Nord-ovest</v>
      </c>
      <c r="J1909" s="1">
        <f>_xlfn.XLOOKUP(Comuni[[#This Row],[Regione]],Table_0[Regione],Table_0[Totale contagiati],,0)</f>
        <v>4308126</v>
      </c>
      <c r="K1909" s="1">
        <f>_xlfn.XLOOKUP(Comuni[[#This Row],[Regione]],Table_0[Regione],Table_0[Guariti],,0)</f>
        <v>4242764</v>
      </c>
      <c r="L1909" s="1">
        <f>_xlfn.XLOOKUP(Comuni[[#This Row],[Regione]],Table_0[Regione],Table_0[Deceduti],,0)</f>
        <v>47031</v>
      </c>
    </row>
    <row r="1910" spans="1:12" x14ac:dyDescent="0.25">
      <c r="A1910" s="1" t="s">
        <v>1929</v>
      </c>
      <c r="B1910" s="1" t="s">
        <v>1271</v>
      </c>
      <c r="C1910" s="1" t="s">
        <v>1772</v>
      </c>
      <c r="D1910">
        <v>1235</v>
      </c>
      <c r="E1910">
        <f>100*Comuni[[#This Row],[Popolazione2011]]/$D$7916</f>
        <v>2.1548661282874684E-3</v>
      </c>
      <c r="F1910">
        <f>100*Comuni[[#This Row],[Popolazione2011]]/(SUMIFS($D$2:$D$7916,$B$2:$B$7916,"Lombardia"))</f>
        <v>1.2726512602699608E-2</v>
      </c>
      <c r="G1910" t="b">
        <f>IF(Comuni[[#This Row],[Popolazione2011]]&gt;300000,"MAGGIORE")</f>
        <v>0</v>
      </c>
      <c r="H1910">
        <f>100*Comuni[[#This Row],[Popolazione2011]]/(SUMIFS($D$2:$D$7916,$B$2:$B$7916,"Piemonte"))</f>
        <v>2.8300269757713027E-2</v>
      </c>
      <c r="I1910" s="1" t="str">
        <f>_xlfn.XLOOKUP(Comuni[[#This Row],[Regione]],Ripartizione_geografica[Regione],Ripartizione_geografica[Ripartizione geografica],,0)</f>
        <v>Nord-ovest</v>
      </c>
      <c r="J1910" s="1">
        <f>_xlfn.XLOOKUP(Comuni[[#This Row],[Regione]],Table_0[Regione],Table_0[Totale contagiati],,0)</f>
        <v>4308126</v>
      </c>
      <c r="K1910" s="1">
        <f>_xlfn.XLOOKUP(Comuni[[#This Row],[Regione]],Table_0[Regione],Table_0[Guariti],,0)</f>
        <v>4242764</v>
      </c>
      <c r="L1910" s="1">
        <f>_xlfn.XLOOKUP(Comuni[[#This Row],[Regione]],Table_0[Regione],Table_0[Deceduti],,0)</f>
        <v>47031</v>
      </c>
    </row>
    <row r="1911" spans="1:12" x14ac:dyDescent="0.25">
      <c r="A1911" s="1" t="s">
        <v>1930</v>
      </c>
      <c r="B1911" s="1" t="s">
        <v>1271</v>
      </c>
      <c r="C1911" s="1" t="s">
        <v>1772</v>
      </c>
      <c r="D1911">
        <v>437</v>
      </c>
      <c r="E1911">
        <f>100*Comuni[[#This Row],[Popolazione2011]]/$D$7916</f>
        <v>7.6249109154787346E-4</v>
      </c>
      <c r="F1911">
        <f>100*Comuni[[#This Row],[Popolazione2011]]/(SUMIFS($D$2:$D$7916,$B$2:$B$7916,"Lombardia"))</f>
        <v>4.5032275363398608E-3</v>
      </c>
      <c r="G1911" t="b">
        <f>IF(Comuni[[#This Row],[Popolazione2011]]&gt;300000,"MAGGIORE")</f>
        <v>0</v>
      </c>
      <c r="H1911">
        <f>100*Comuni[[#This Row],[Popolazione2011]]/(SUMIFS($D$2:$D$7916,$B$2:$B$7916,"Piemonte"))</f>
        <v>1.0013941606575379E-2</v>
      </c>
      <c r="I1911" s="1" t="str">
        <f>_xlfn.XLOOKUP(Comuni[[#This Row],[Regione]],Ripartizione_geografica[Regione],Ripartizione_geografica[Ripartizione geografica],,0)</f>
        <v>Nord-ovest</v>
      </c>
      <c r="J1911" s="1">
        <f>_xlfn.XLOOKUP(Comuni[[#This Row],[Regione]],Table_0[Regione],Table_0[Totale contagiati],,0)</f>
        <v>4308126</v>
      </c>
      <c r="K1911" s="1">
        <f>_xlfn.XLOOKUP(Comuni[[#This Row],[Regione]],Table_0[Regione],Table_0[Guariti],,0)</f>
        <v>4242764</v>
      </c>
      <c r="L1911" s="1">
        <f>_xlfn.XLOOKUP(Comuni[[#This Row],[Regione]],Table_0[Regione],Table_0[Deceduti],,0)</f>
        <v>47031</v>
      </c>
    </row>
    <row r="1912" spans="1:12" x14ac:dyDescent="0.25">
      <c r="A1912" s="1" t="s">
        <v>1931</v>
      </c>
      <c r="B1912" s="1" t="s">
        <v>1271</v>
      </c>
      <c r="C1912" s="1" t="s">
        <v>1772</v>
      </c>
      <c r="D1912">
        <v>84</v>
      </c>
      <c r="E1912">
        <f>100*Comuni[[#This Row],[Popolazione2011]]/$D$7916</f>
        <v>1.4656579334101E-4</v>
      </c>
      <c r="F1912">
        <f>100*Comuni[[#This Row],[Popolazione2011]]/(SUMIFS($D$2:$D$7916,$B$2:$B$7916,"Lombardia"))</f>
        <v>8.6560895435365754E-4</v>
      </c>
      <c r="G1912" t="b">
        <f>IF(Comuni[[#This Row],[Popolazione2011]]&gt;300000,"MAGGIORE")</f>
        <v>0</v>
      </c>
      <c r="H1912">
        <f>100*Comuni[[#This Row],[Popolazione2011]]/(SUMIFS($D$2:$D$7916,$B$2:$B$7916,"Piemonte"))</f>
        <v>1.9248766474881734E-3</v>
      </c>
      <c r="I1912" s="1" t="str">
        <f>_xlfn.XLOOKUP(Comuni[[#This Row],[Regione]],Ripartizione_geografica[Regione],Ripartizione_geografica[Ripartizione geografica],,0)</f>
        <v>Nord-ovest</v>
      </c>
      <c r="J1912" s="1">
        <f>_xlfn.XLOOKUP(Comuni[[#This Row],[Regione]],Table_0[Regione],Table_0[Totale contagiati],,0)</f>
        <v>4308126</v>
      </c>
      <c r="K1912" s="1">
        <f>_xlfn.XLOOKUP(Comuni[[#This Row],[Regione]],Table_0[Regione],Table_0[Guariti],,0)</f>
        <v>4242764</v>
      </c>
      <c r="L1912" s="1">
        <f>_xlfn.XLOOKUP(Comuni[[#This Row],[Regione]],Table_0[Regione],Table_0[Deceduti],,0)</f>
        <v>47031</v>
      </c>
    </row>
    <row r="1913" spans="1:12" x14ac:dyDescent="0.25">
      <c r="A1913" s="1" t="s">
        <v>1932</v>
      </c>
      <c r="B1913" s="1" t="s">
        <v>1271</v>
      </c>
      <c r="C1913" s="1" t="s">
        <v>1772</v>
      </c>
      <c r="D1913">
        <v>1581</v>
      </c>
      <c r="E1913">
        <f>100*Comuni[[#This Row],[Popolazione2011]]/$D$7916</f>
        <v>2.7585776103825812E-3</v>
      </c>
      <c r="F1913">
        <f>100*Comuni[[#This Row],[Popolazione2011]]/(SUMIFS($D$2:$D$7916,$B$2:$B$7916,"Lombardia"))</f>
        <v>1.6291997105156341E-2</v>
      </c>
      <c r="G1913" t="b">
        <f>IF(Comuni[[#This Row],[Popolazione2011]]&gt;300000,"MAGGIORE")</f>
        <v>0</v>
      </c>
      <c r="H1913">
        <f>100*Comuni[[#This Row],[Popolazione2011]]/(SUMIFS($D$2:$D$7916,$B$2:$B$7916,"Piemonte"))</f>
        <v>3.6228928329509552E-2</v>
      </c>
      <c r="I1913" s="1" t="str">
        <f>_xlfn.XLOOKUP(Comuni[[#This Row],[Regione]],Ripartizione_geografica[Regione],Ripartizione_geografica[Ripartizione geografica],,0)</f>
        <v>Nord-ovest</v>
      </c>
      <c r="J1913" s="1">
        <f>_xlfn.XLOOKUP(Comuni[[#This Row],[Regione]],Table_0[Regione],Table_0[Totale contagiati],,0)</f>
        <v>4308126</v>
      </c>
      <c r="K1913" s="1">
        <f>_xlfn.XLOOKUP(Comuni[[#This Row],[Regione]],Table_0[Regione],Table_0[Guariti],,0)</f>
        <v>4242764</v>
      </c>
      <c r="L1913" s="1">
        <f>_xlfn.XLOOKUP(Comuni[[#This Row],[Regione]],Table_0[Regione],Table_0[Deceduti],,0)</f>
        <v>47031</v>
      </c>
    </row>
    <row r="1914" spans="1:12" x14ac:dyDescent="0.25">
      <c r="A1914" s="1" t="s">
        <v>1933</v>
      </c>
      <c r="B1914" s="1" t="s">
        <v>1271</v>
      </c>
      <c r="C1914" s="1" t="s">
        <v>1772</v>
      </c>
      <c r="D1914">
        <v>1913</v>
      </c>
      <c r="E1914">
        <f>100*Comuni[[#This Row],[Popolazione2011]]/$D$7916</f>
        <v>3.3378614602541921E-3</v>
      </c>
      <c r="F1914">
        <f>100*Comuni[[#This Row],[Popolazione2011]]/(SUMIFS($D$2:$D$7916,$B$2:$B$7916,"Lombardia"))</f>
        <v>1.9713213448554128E-2</v>
      </c>
      <c r="G1914" t="b">
        <f>IF(Comuni[[#This Row],[Popolazione2011]]&gt;300000,"MAGGIORE")</f>
        <v>0</v>
      </c>
      <c r="H1914">
        <f>100*Comuni[[#This Row],[Popolazione2011]]/(SUMIFS($D$2:$D$7916,$B$2:$B$7916,"Piemonte"))</f>
        <v>4.3836774126724709E-2</v>
      </c>
      <c r="I1914" s="1" t="str">
        <f>_xlfn.XLOOKUP(Comuni[[#This Row],[Regione]],Ripartizione_geografica[Regione],Ripartizione_geografica[Ripartizione geografica],,0)</f>
        <v>Nord-ovest</v>
      </c>
      <c r="J1914" s="1">
        <f>_xlfn.XLOOKUP(Comuni[[#This Row],[Regione]],Table_0[Regione],Table_0[Totale contagiati],,0)</f>
        <v>4308126</v>
      </c>
      <c r="K1914" s="1">
        <f>_xlfn.XLOOKUP(Comuni[[#This Row],[Regione]],Table_0[Regione],Table_0[Guariti],,0)</f>
        <v>4242764</v>
      </c>
      <c r="L1914" s="1">
        <f>_xlfn.XLOOKUP(Comuni[[#This Row],[Regione]],Table_0[Regione],Table_0[Deceduti],,0)</f>
        <v>47031</v>
      </c>
    </row>
    <row r="1915" spans="1:12" x14ac:dyDescent="0.25">
      <c r="A1915" s="1" t="s">
        <v>1934</v>
      </c>
      <c r="B1915" s="1" t="s">
        <v>1271</v>
      </c>
      <c r="C1915" s="1" t="s">
        <v>1772</v>
      </c>
      <c r="D1915">
        <v>6788</v>
      </c>
      <c r="E1915">
        <f>100*Comuni[[#This Row],[Popolazione2011]]/$D$7916</f>
        <v>1.1843911966652094E-2</v>
      </c>
      <c r="F1915">
        <f>100*Comuni[[#This Row],[Popolazione2011]]/(SUMIFS($D$2:$D$7916,$B$2:$B$7916,"Lombardia"))</f>
        <v>6.9949447406578893E-2</v>
      </c>
      <c r="G1915" t="b">
        <f>IF(Comuni[[#This Row],[Popolazione2011]]&gt;300000,"MAGGIORE")</f>
        <v>0</v>
      </c>
      <c r="H1915">
        <f>100*Comuni[[#This Row],[Popolazione2011]]/(SUMIFS($D$2:$D$7916,$B$2:$B$7916,"Piemonte"))</f>
        <v>0.15554836527559193</v>
      </c>
      <c r="I1915" s="1" t="str">
        <f>_xlfn.XLOOKUP(Comuni[[#This Row],[Regione]],Ripartizione_geografica[Regione],Ripartizione_geografica[Ripartizione geografica],,0)</f>
        <v>Nord-ovest</v>
      </c>
      <c r="J1915" s="1">
        <f>_xlfn.XLOOKUP(Comuni[[#This Row],[Regione]],Table_0[Regione],Table_0[Totale contagiati],,0)</f>
        <v>4308126</v>
      </c>
      <c r="K1915" s="1">
        <f>_xlfn.XLOOKUP(Comuni[[#This Row],[Regione]],Table_0[Regione],Table_0[Guariti],,0)</f>
        <v>4242764</v>
      </c>
      <c r="L1915" s="1">
        <f>_xlfn.XLOOKUP(Comuni[[#This Row],[Regione]],Table_0[Regione],Table_0[Deceduti],,0)</f>
        <v>47031</v>
      </c>
    </row>
    <row r="1916" spans="1:12" x14ac:dyDescent="0.25">
      <c r="A1916" s="1" t="s">
        <v>1935</v>
      </c>
      <c r="B1916" s="1" t="s">
        <v>1271</v>
      </c>
      <c r="C1916" s="1" t="s">
        <v>1772</v>
      </c>
      <c r="D1916">
        <v>11273</v>
      </c>
      <c r="E1916">
        <f>100*Comuni[[#This Row],[Popolazione2011]]/$D$7916</f>
        <v>1.9669478432538166E-2</v>
      </c>
      <c r="F1916">
        <f>100*Comuni[[#This Row],[Popolazione2011]]/(SUMIFS($D$2:$D$7916,$B$2:$B$7916,"Lombardia"))</f>
        <v>0.11616678264796168</v>
      </c>
      <c r="G1916" t="b">
        <f>IF(Comuni[[#This Row],[Popolazione2011]]&gt;300000,"MAGGIORE")</f>
        <v>0</v>
      </c>
      <c r="H1916">
        <f>100*Comuni[[#This Row],[Popolazione2011]]/(SUMIFS($D$2:$D$7916,$B$2:$B$7916,"Piemonte"))</f>
        <v>0.25832302913254973</v>
      </c>
      <c r="I1916" s="1" t="str">
        <f>_xlfn.XLOOKUP(Comuni[[#This Row],[Regione]],Ripartizione_geografica[Regione],Ripartizione_geografica[Ripartizione geografica],,0)</f>
        <v>Nord-ovest</v>
      </c>
      <c r="J1916" s="1">
        <f>_xlfn.XLOOKUP(Comuni[[#This Row],[Regione]],Table_0[Regione],Table_0[Totale contagiati],,0)</f>
        <v>4308126</v>
      </c>
      <c r="K1916" s="1">
        <f>_xlfn.XLOOKUP(Comuni[[#This Row],[Regione]],Table_0[Regione],Table_0[Guariti],,0)</f>
        <v>4242764</v>
      </c>
      <c r="L1916" s="1">
        <f>_xlfn.XLOOKUP(Comuni[[#This Row],[Regione]],Table_0[Regione],Table_0[Deceduti],,0)</f>
        <v>47031</v>
      </c>
    </row>
    <row r="1917" spans="1:12" x14ac:dyDescent="0.25">
      <c r="A1917" s="1" t="s">
        <v>1936</v>
      </c>
      <c r="B1917" s="1" t="s">
        <v>1271</v>
      </c>
      <c r="C1917" s="1" t="s">
        <v>1772</v>
      </c>
      <c r="D1917">
        <v>3210</v>
      </c>
      <c r="E1917">
        <f>100*Comuni[[#This Row],[Popolazione2011]]/$D$7916</f>
        <v>5.6009071026743113E-3</v>
      </c>
      <c r="F1917">
        <f>100*Comuni[[#This Row],[Popolazione2011]]/(SUMIFS($D$2:$D$7916,$B$2:$B$7916,"Lombardia"))</f>
        <v>3.3078627898514769E-2</v>
      </c>
      <c r="G1917" t="b">
        <f>IF(Comuni[[#This Row],[Popolazione2011]]&gt;300000,"MAGGIORE")</f>
        <v>0</v>
      </c>
      <c r="H1917">
        <f>100*Comuni[[#This Row],[Popolazione2011]]/(SUMIFS($D$2:$D$7916,$B$2:$B$7916,"Piemonte"))</f>
        <v>7.3557786171869491E-2</v>
      </c>
      <c r="I1917" s="1" t="str">
        <f>_xlfn.XLOOKUP(Comuni[[#This Row],[Regione]],Ripartizione_geografica[Regione],Ripartizione_geografica[Ripartizione geografica],,0)</f>
        <v>Nord-ovest</v>
      </c>
      <c r="J1917" s="1">
        <f>_xlfn.XLOOKUP(Comuni[[#This Row],[Regione]],Table_0[Regione],Table_0[Totale contagiati],,0)</f>
        <v>4308126</v>
      </c>
      <c r="K1917" s="1">
        <f>_xlfn.XLOOKUP(Comuni[[#This Row],[Regione]],Table_0[Regione],Table_0[Guariti],,0)</f>
        <v>4242764</v>
      </c>
      <c r="L1917" s="1">
        <f>_xlfn.XLOOKUP(Comuni[[#This Row],[Regione]],Table_0[Regione],Table_0[Deceduti],,0)</f>
        <v>47031</v>
      </c>
    </row>
    <row r="1918" spans="1:12" x14ac:dyDescent="0.25">
      <c r="A1918" s="1" t="s">
        <v>1937</v>
      </c>
      <c r="B1918" s="1" t="s">
        <v>1271</v>
      </c>
      <c r="C1918" s="1" t="s">
        <v>1772</v>
      </c>
      <c r="D1918">
        <v>4993</v>
      </c>
      <c r="E1918">
        <f>100*Comuni[[#This Row],[Popolazione2011]]/$D$7916</f>
        <v>8.7119405494245593E-3</v>
      </c>
      <c r="F1918">
        <f>100*Comuni[[#This Row],[Popolazione2011]]/(SUMIFS($D$2:$D$7916,$B$2:$B$7916,"Lombardia"))</f>
        <v>5.1452208441521569E-2</v>
      </c>
      <c r="G1918" t="b">
        <f>IF(Comuni[[#This Row],[Popolazione2011]]&gt;300000,"MAGGIORE")</f>
        <v>0</v>
      </c>
      <c r="H1918">
        <f>100*Comuni[[#This Row],[Popolazione2011]]/(SUMIFS($D$2:$D$7916,$B$2:$B$7916,"Piemonte"))</f>
        <v>0.1144155845346244</v>
      </c>
      <c r="I1918" s="1" t="str">
        <f>_xlfn.XLOOKUP(Comuni[[#This Row],[Regione]],Ripartizione_geografica[Regione],Ripartizione_geografica[Ripartizione geografica],,0)</f>
        <v>Nord-ovest</v>
      </c>
      <c r="J1918" s="1">
        <f>_xlfn.XLOOKUP(Comuni[[#This Row],[Regione]],Table_0[Regione],Table_0[Totale contagiati],,0)</f>
        <v>4308126</v>
      </c>
      <c r="K1918" s="1">
        <f>_xlfn.XLOOKUP(Comuni[[#This Row],[Regione]],Table_0[Regione],Table_0[Guariti],,0)</f>
        <v>4242764</v>
      </c>
      <c r="L1918" s="1">
        <f>_xlfn.XLOOKUP(Comuni[[#This Row],[Regione]],Table_0[Regione],Table_0[Deceduti],,0)</f>
        <v>47031</v>
      </c>
    </row>
    <row r="1919" spans="1:12" x14ac:dyDescent="0.25">
      <c r="A1919" s="1" t="s">
        <v>1938</v>
      </c>
      <c r="B1919" s="1" t="s">
        <v>1271</v>
      </c>
      <c r="C1919" s="1" t="s">
        <v>1772</v>
      </c>
      <c r="D1919">
        <v>4636</v>
      </c>
      <c r="E1919">
        <f>100*Comuni[[#This Row],[Popolazione2011]]/$D$7916</f>
        <v>8.089035927725266E-3</v>
      </c>
      <c r="F1919">
        <f>100*Comuni[[#This Row],[Popolazione2011]]/(SUMIFS($D$2:$D$7916,$B$2:$B$7916,"Lombardia"))</f>
        <v>4.7773370385518529E-2</v>
      </c>
      <c r="G1919" t="b">
        <f>IF(Comuni[[#This Row],[Popolazione2011]]&gt;300000,"MAGGIORE")</f>
        <v>0</v>
      </c>
      <c r="H1919">
        <f>100*Comuni[[#This Row],[Popolazione2011]]/(SUMIFS($D$2:$D$7916,$B$2:$B$7916,"Piemonte"))</f>
        <v>0.10623485878279967</v>
      </c>
      <c r="I1919" s="1" t="str">
        <f>_xlfn.XLOOKUP(Comuni[[#This Row],[Regione]],Ripartizione_geografica[Regione],Ripartizione_geografica[Ripartizione geografica],,0)</f>
        <v>Nord-ovest</v>
      </c>
      <c r="J1919" s="1">
        <f>_xlfn.XLOOKUP(Comuni[[#This Row],[Regione]],Table_0[Regione],Table_0[Totale contagiati],,0)</f>
        <v>4308126</v>
      </c>
      <c r="K1919" s="1">
        <f>_xlfn.XLOOKUP(Comuni[[#This Row],[Regione]],Table_0[Regione],Table_0[Guariti],,0)</f>
        <v>4242764</v>
      </c>
      <c r="L1919" s="1">
        <f>_xlfn.XLOOKUP(Comuni[[#This Row],[Regione]],Table_0[Regione],Table_0[Deceduti],,0)</f>
        <v>47031</v>
      </c>
    </row>
    <row r="1920" spans="1:12" x14ac:dyDescent="0.25">
      <c r="A1920" s="1" t="s">
        <v>1939</v>
      </c>
      <c r="B1920" s="1" t="s">
        <v>1271</v>
      </c>
      <c r="C1920" s="1" t="s">
        <v>1772</v>
      </c>
      <c r="D1920">
        <v>1859</v>
      </c>
      <c r="E1920">
        <f>100*Comuni[[#This Row],[Popolazione2011]]/$D$7916</f>
        <v>3.2436405931064003E-3</v>
      </c>
      <c r="F1920">
        <f>100*Comuni[[#This Row],[Popolazione2011]]/(SUMIFS($D$2:$D$7916,$B$2:$B$7916,"Lombardia"))</f>
        <v>1.9156750549326779E-2</v>
      </c>
      <c r="G1920" t="b">
        <f>IF(Comuni[[#This Row],[Popolazione2011]]&gt;300000,"MAGGIORE")</f>
        <v>0</v>
      </c>
      <c r="H1920">
        <f>100*Comuni[[#This Row],[Popolazione2011]]/(SUMIFS($D$2:$D$7916,$B$2:$B$7916,"Piemonte"))</f>
        <v>4.2599353424768033E-2</v>
      </c>
      <c r="I1920" s="1" t="str">
        <f>_xlfn.XLOOKUP(Comuni[[#This Row],[Regione]],Ripartizione_geografica[Regione],Ripartizione_geografica[Ripartizione geografica],,0)</f>
        <v>Nord-ovest</v>
      </c>
      <c r="J1920" s="1">
        <f>_xlfn.XLOOKUP(Comuni[[#This Row],[Regione]],Table_0[Regione],Table_0[Totale contagiati],,0)</f>
        <v>4308126</v>
      </c>
      <c r="K1920" s="1">
        <f>_xlfn.XLOOKUP(Comuni[[#This Row],[Regione]],Table_0[Regione],Table_0[Guariti],,0)</f>
        <v>4242764</v>
      </c>
      <c r="L1920" s="1">
        <f>_xlfn.XLOOKUP(Comuni[[#This Row],[Regione]],Table_0[Regione],Table_0[Deceduti],,0)</f>
        <v>47031</v>
      </c>
    </row>
    <row r="1921" spans="1:12" x14ac:dyDescent="0.25">
      <c r="A1921" s="1" t="s">
        <v>1940</v>
      </c>
      <c r="B1921" s="1" t="s">
        <v>1271</v>
      </c>
      <c r="C1921" s="1" t="s">
        <v>1772</v>
      </c>
      <c r="D1921">
        <v>1171</v>
      </c>
      <c r="E1921">
        <f>100*Comuni[[#This Row],[Popolazione2011]]/$D$7916</f>
        <v>2.043196952408604E-3</v>
      </c>
      <c r="F1921">
        <f>100*Comuni[[#This Row],[Popolazione2011]]/(SUMIFS($D$2:$D$7916,$B$2:$B$7916,"Lombardia"))</f>
        <v>1.2067001018430154E-2</v>
      </c>
      <c r="G1921" t="b">
        <f>IF(Comuni[[#This Row],[Popolazione2011]]&gt;300000,"MAGGIORE")</f>
        <v>0</v>
      </c>
      <c r="H1921">
        <f>100*Comuni[[#This Row],[Popolazione2011]]/(SUMIFS($D$2:$D$7916,$B$2:$B$7916,"Piemonte"))</f>
        <v>2.6833697073912515E-2</v>
      </c>
      <c r="I1921" s="1" t="str">
        <f>_xlfn.XLOOKUP(Comuni[[#This Row],[Regione]],Ripartizione_geografica[Regione],Ripartizione_geografica[Ripartizione geografica],,0)</f>
        <v>Nord-ovest</v>
      </c>
      <c r="J1921" s="1">
        <f>_xlfn.XLOOKUP(Comuni[[#This Row],[Regione]],Table_0[Regione],Table_0[Totale contagiati],,0)</f>
        <v>4308126</v>
      </c>
      <c r="K1921" s="1">
        <f>_xlfn.XLOOKUP(Comuni[[#This Row],[Regione]],Table_0[Regione],Table_0[Guariti],,0)</f>
        <v>4242764</v>
      </c>
      <c r="L1921" s="1">
        <f>_xlfn.XLOOKUP(Comuni[[#This Row],[Regione]],Table_0[Regione],Table_0[Deceduti],,0)</f>
        <v>47031</v>
      </c>
    </row>
    <row r="1922" spans="1:12" x14ac:dyDescent="0.25">
      <c r="A1922" s="1" t="s">
        <v>1941</v>
      </c>
      <c r="B1922" s="1" t="s">
        <v>1271</v>
      </c>
      <c r="C1922" s="1" t="s">
        <v>1772</v>
      </c>
      <c r="D1922">
        <v>4934</v>
      </c>
      <c r="E1922">
        <f>100*Comuni[[#This Row],[Popolazione2011]]/$D$7916</f>
        <v>8.6089955279112299E-3</v>
      </c>
      <c r="F1922">
        <f>100*Comuni[[#This Row],[Popolazione2011]]/(SUMIFS($D$2:$D$7916,$B$2:$B$7916,"Lombardia"))</f>
        <v>5.0844221199773172E-2</v>
      </c>
      <c r="G1922" t="b">
        <f>IF(Comuni[[#This Row],[Popolazione2011]]&gt;300000,"MAGGIORE")</f>
        <v>0</v>
      </c>
      <c r="H1922">
        <f>100*Comuni[[#This Row],[Popolazione2011]]/(SUMIFS($D$2:$D$7916,$B$2:$B$7916,"Piemonte"))</f>
        <v>0.11306358784174581</v>
      </c>
      <c r="I1922" s="1" t="str">
        <f>_xlfn.XLOOKUP(Comuni[[#This Row],[Regione]],Ripartizione_geografica[Regione],Ripartizione_geografica[Ripartizione geografica],,0)</f>
        <v>Nord-ovest</v>
      </c>
      <c r="J1922" s="1">
        <f>_xlfn.XLOOKUP(Comuni[[#This Row],[Regione]],Table_0[Regione],Table_0[Totale contagiati],,0)</f>
        <v>4308126</v>
      </c>
      <c r="K1922" s="1">
        <f>_xlfn.XLOOKUP(Comuni[[#This Row],[Regione]],Table_0[Regione],Table_0[Guariti],,0)</f>
        <v>4242764</v>
      </c>
      <c r="L1922" s="1">
        <f>_xlfn.XLOOKUP(Comuni[[#This Row],[Regione]],Table_0[Regione],Table_0[Deceduti],,0)</f>
        <v>47031</v>
      </c>
    </row>
    <row r="1923" spans="1:12" x14ac:dyDescent="0.25">
      <c r="A1923" s="1" t="s">
        <v>1942</v>
      </c>
      <c r="B1923" s="1" t="s">
        <v>1271</v>
      </c>
      <c r="C1923" s="1" t="s">
        <v>1772</v>
      </c>
      <c r="D1923">
        <v>1695</v>
      </c>
      <c r="E1923">
        <f>100*Comuni[[#This Row],[Popolazione2011]]/$D$7916</f>
        <v>2.957488329916809E-3</v>
      </c>
      <c r="F1923">
        <f>100*Comuni[[#This Row],[Popolazione2011]]/(SUMIFS($D$2:$D$7916,$B$2:$B$7916,"Lombardia"))</f>
        <v>1.7466752114636303E-2</v>
      </c>
      <c r="G1923" t="b">
        <f>IF(Comuni[[#This Row],[Popolazione2011]]&gt;300000,"MAGGIORE")</f>
        <v>0</v>
      </c>
      <c r="H1923">
        <f>100*Comuni[[#This Row],[Popolazione2011]]/(SUMIFS($D$2:$D$7916,$B$2:$B$7916,"Piemonte"))</f>
        <v>3.8841260922529215E-2</v>
      </c>
      <c r="I1923" s="1" t="str">
        <f>_xlfn.XLOOKUP(Comuni[[#This Row],[Regione]],Ripartizione_geografica[Regione],Ripartizione_geografica[Ripartizione geografica],,0)</f>
        <v>Nord-ovest</v>
      </c>
      <c r="J1923" s="1">
        <f>_xlfn.XLOOKUP(Comuni[[#This Row],[Regione]],Table_0[Regione],Table_0[Totale contagiati],,0)</f>
        <v>4308126</v>
      </c>
      <c r="K1923" s="1">
        <f>_xlfn.XLOOKUP(Comuni[[#This Row],[Regione]],Table_0[Regione],Table_0[Guariti],,0)</f>
        <v>4242764</v>
      </c>
      <c r="L1923" s="1">
        <f>_xlfn.XLOOKUP(Comuni[[#This Row],[Regione]],Table_0[Regione],Table_0[Deceduti],,0)</f>
        <v>47031</v>
      </c>
    </row>
    <row r="1924" spans="1:12" x14ac:dyDescent="0.25">
      <c r="A1924" s="1" t="s">
        <v>1943</v>
      </c>
      <c r="B1924" s="1" t="s">
        <v>1271</v>
      </c>
      <c r="C1924" s="1" t="s">
        <v>1772</v>
      </c>
      <c r="D1924">
        <v>5986</v>
      </c>
      <c r="E1924">
        <f>100*Comuni[[#This Row],[Popolazione2011]]/$D$7916</f>
        <v>1.0444557606420071E-2</v>
      </c>
      <c r="F1924">
        <f>100*Comuni[[#This Row],[Popolazione2011]]/(SUMIFS($D$2:$D$7916,$B$2:$B$7916,"Lombardia"))</f>
        <v>6.1684942866202311E-2</v>
      </c>
      <c r="G1924" t="b">
        <f>IF(Comuni[[#This Row],[Popolazione2011]]&gt;300000,"MAGGIORE")</f>
        <v>0</v>
      </c>
      <c r="H1924">
        <f>100*Comuni[[#This Row],[Popolazione2011]]/(SUMIFS($D$2:$D$7916,$B$2:$B$7916,"Piemonte"))</f>
        <v>0.13717037633171675</v>
      </c>
      <c r="I1924" s="1" t="str">
        <f>_xlfn.XLOOKUP(Comuni[[#This Row],[Regione]],Ripartizione_geografica[Regione],Ripartizione_geografica[Ripartizione geografica],,0)</f>
        <v>Nord-ovest</v>
      </c>
      <c r="J1924" s="1">
        <f>_xlfn.XLOOKUP(Comuni[[#This Row],[Regione]],Table_0[Regione],Table_0[Totale contagiati],,0)</f>
        <v>4308126</v>
      </c>
      <c r="K1924" s="1">
        <f>_xlfn.XLOOKUP(Comuni[[#This Row],[Regione]],Table_0[Regione],Table_0[Guariti],,0)</f>
        <v>4242764</v>
      </c>
      <c r="L1924" s="1">
        <f>_xlfn.XLOOKUP(Comuni[[#This Row],[Regione]],Table_0[Regione],Table_0[Deceduti],,0)</f>
        <v>47031</v>
      </c>
    </row>
    <row r="1925" spans="1:12" x14ac:dyDescent="0.25">
      <c r="A1925" s="1" t="s">
        <v>1944</v>
      </c>
      <c r="B1925" s="1" t="s">
        <v>1271</v>
      </c>
      <c r="C1925" s="1" t="s">
        <v>1772</v>
      </c>
      <c r="D1925">
        <v>1261</v>
      </c>
      <c r="E1925">
        <f>100*Comuni[[#This Row],[Popolazione2011]]/$D$7916</f>
        <v>2.2002317309882573E-3</v>
      </c>
      <c r="F1925">
        <f>100*Comuni[[#This Row],[Popolazione2011]]/(SUMIFS($D$2:$D$7916,$B$2:$B$7916,"Lombardia"))</f>
        <v>1.2994439183809074E-2</v>
      </c>
      <c r="G1925" t="b">
        <f>IF(Comuni[[#This Row],[Popolazione2011]]&gt;300000,"MAGGIORE")</f>
        <v>0</v>
      </c>
      <c r="H1925">
        <f>100*Comuni[[#This Row],[Popolazione2011]]/(SUMIFS($D$2:$D$7916,$B$2:$B$7916,"Piemonte"))</f>
        <v>2.8896064910506985E-2</v>
      </c>
      <c r="I1925" s="1" t="str">
        <f>_xlfn.XLOOKUP(Comuni[[#This Row],[Regione]],Ripartizione_geografica[Regione],Ripartizione_geografica[Ripartizione geografica],,0)</f>
        <v>Nord-ovest</v>
      </c>
      <c r="J1925" s="1">
        <f>_xlfn.XLOOKUP(Comuni[[#This Row],[Regione]],Table_0[Regione],Table_0[Totale contagiati],,0)</f>
        <v>4308126</v>
      </c>
      <c r="K1925" s="1">
        <f>_xlfn.XLOOKUP(Comuni[[#This Row],[Regione]],Table_0[Regione],Table_0[Guariti],,0)</f>
        <v>4242764</v>
      </c>
      <c r="L1925" s="1">
        <f>_xlfn.XLOOKUP(Comuni[[#This Row],[Regione]],Table_0[Regione],Table_0[Deceduti],,0)</f>
        <v>47031</v>
      </c>
    </row>
    <row r="1926" spans="1:12" x14ac:dyDescent="0.25">
      <c r="A1926" s="1" t="s">
        <v>1945</v>
      </c>
      <c r="B1926" s="1" t="s">
        <v>1271</v>
      </c>
      <c r="C1926" s="1" t="s">
        <v>1772</v>
      </c>
      <c r="D1926">
        <v>862</v>
      </c>
      <c r="E1926">
        <f>100*Comuni[[#This Row],[Popolazione2011]]/$D$7916</f>
        <v>1.5040442126184599E-3</v>
      </c>
      <c r="F1926">
        <f>100*Comuni[[#This Row],[Popolazione2011]]/(SUMIFS($D$2:$D$7916,$B$2:$B$7916,"Lombardia"))</f>
        <v>8.8827966506291999E-3</v>
      </c>
      <c r="G1926" t="b">
        <f>IF(Comuni[[#This Row],[Popolazione2011]]&gt;300000,"MAGGIORE")</f>
        <v>0</v>
      </c>
      <c r="H1926">
        <f>100*Comuni[[#This Row],[Popolazione2011]]/(SUMIFS($D$2:$D$7916,$B$2:$B$7916,"Piemonte"))</f>
        <v>1.9752900834938161E-2</v>
      </c>
      <c r="I1926" s="1" t="str">
        <f>_xlfn.XLOOKUP(Comuni[[#This Row],[Regione]],Ripartizione_geografica[Regione],Ripartizione_geografica[Ripartizione geografica],,0)</f>
        <v>Nord-ovest</v>
      </c>
      <c r="J1926" s="1">
        <f>_xlfn.XLOOKUP(Comuni[[#This Row],[Regione]],Table_0[Regione],Table_0[Totale contagiati],,0)</f>
        <v>4308126</v>
      </c>
      <c r="K1926" s="1">
        <f>_xlfn.XLOOKUP(Comuni[[#This Row],[Regione]],Table_0[Regione],Table_0[Guariti],,0)</f>
        <v>4242764</v>
      </c>
      <c r="L1926" s="1">
        <f>_xlfn.XLOOKUP(Comuni[[#This Row],[Regione]],Table_0[Regione],Table_0[Deceduti],,0)</f>
        <v>47031</v>
      </c>
    </row>
    <row r="1927" spans="1:12" x14ac:dyDescent="0.25">
      <c r="A1927" s="1" t="s">
        <v>1946</v>
      </c>
      <c r="B1927" s="1" t="s">
        <v>1271</v>
      </c>
      <c r="C1927" s="1" t="s">
        <v>1772</v>
      </c>
      <c r="D1927">
        <v>3888</v>
      </c>
      <c r="E1927">
        <f>100*Comuni[[#This Row],[Popolazione2011]]/$D$7916</f>
        <v>6.7839024346410346E-3</v>
      </c>
      <c r="F1927">
        <f>100*Comuni[[#This Row],[Popolazione2011]]/(SUMIFS($D$2:$D$7916,$B$2:$B$7916,"Lombardia"))</f>
        <v>4.0065328744369293E-2</v>
      </c>
      <c r="G1927" t="b">
        <f>IF(Comuni[[#This Row],[Popolazione2011]]&gt;300000,"MAGGIORE")</f>
        <v>0</v>
      </c>
      <c r="H1927">
        <f>100*Comuni[[#This Row],[Popolazione2011]]/(SUMIFS($D$2:$D$7916,$B$2:$B$7916,"Piemonte"))</f>
        <v>8.9094290540881166E-2</v>
      </c>
      <c r="I1927" s="1" t="str">
        <f>_xlfn.XLOOKUP(Comuni[[#This Row],[Regione]],Ripartizione_geografica[Regione],Ripartizione_geografica[Ripartizione geografica],,0)</f>
        <v>Nord-ovest</v>
      </c>
      <c r="J1927" s="1">
        <f>_xlfn.XLOOKUP(Comuni[[#This Row],[Regione]],Table_0[Regione],Table_0[Totale contagiati],,0)</f>
        <v>4308126</v>
      </c>
      <c r="K1927" s="1">
        <f>_xlfn.XLOOKUP(Comuni[[#This Row],[Regione]],Table_0[Regione],Table_0[Guariti],,0)</f>
        <v>4242764</v>
      </c>
      <c r="L1927" s="1">
        <f>_xlfn.XLOOKUP(Comuni[[#This Row],[Regione]],Table_0[Regione],Table_0[Deceduti],,0)</f>
        <v>47031</v>
      </c>
    </row>
    <row r="1928" spans="1:12" x14ac:dyDescent="0.25">
      <c r="A1928" s="1" t="s">
        <v>1947</v>
      </c>
      <c r="B1928" s="1" t="s">
        <v>1271</v>
      </c>
      <c r="C1928" s="1" t="s">
        <v>1772</v>
      </c>
      <c r="D1928">
        <v>18784</v>
      </c>
      <c r="E1928">
        <f>100*Comuni[[#This Row],[Popolazione2011]]/$D$7916</f>
        <v>3.2774903120446806E-2</v>
      </c>
      <c r="F1928">
        <f>100*Comuni[[#This Row],[Popolazione2011]]/(SUMIFS($D$2:$D$7916,$B$2:$B$7916,"Lombardia"))</f>
        <v>0.19356664998308457</v>
      </c>
      <c r="G1928" t="b">
        <f>IF(Comuni[[#This Row],[Popolazione2011]]&gt;300000,"MAGGIORE")</f>
        <v>0</v>
      </c>
      <c r="H1928">
        <f>100*Comuni[[#This Row],[Popolazione2011]]/(SUMIFS($D$2:$D$7916,$B$2:$B$7916,"Piemonte"))</f>
        <v>0.43043908269545061</v>
      </c>
      <c r="I1928" s="1" t="str">
        <f>_xlfn.XLOOKUP(Comuni[[#This Row],[Regione]],Ripartizione_geografica[Regione],Ripartizione_geografica[Ripartizione geografica],,0)</f>
        <v>Nord-ovest</v>
      </c>
      <c r="J1928" s="1">
        <f>_xlfn.XLOOKUP(Comuni[[#This Row],[Regione]],Table_0[Regione],Table_0[Totale contagiati],,0)</f>
        <v>4308126</v>
      </c>
      <c r="K1928" s="1">
        <f>_xlfn.XLOOKUP(Comuni[[#This Row],[Regione]],Table_0[Regione],Table_0[Guariti],,0)</f>
        <v>4242764</v>
      </c>
      <c r="L1928" s="1">
        <f>_xlfn.XLOOKUP(Comuni[[#This Row],[Regione]],Table_0[Regione],Table_0[Deceduti],,0)</f>
        <v>47031</v>
      </c>
    </row>
    <row r="1929" spans="1:12" x14ac:dyDescent="0.25">
      <c r="A1929" s="1" t="s">
        <v>1948</v>
      </c>
      <c r="B1929" s="1" t="s">
        <v>1271</v>
      </c>
      <c r="C1929" s="1" t="s">
        <v>1772</v>
      </c>
      <c r="D1929">
        <v>429</v>
      </c>
      <c r="E1929">
        <f>100*Comuni[[#This Row],[Popolazione2011]]/$D$7916</f>
        <v>7.4853244456301541E-4</v>
      </c>
      <c r="F1929">
        <f>100*Comuni[[#This Row],[Popolazione2011]]/(SUMIFS($D$2:$D$7916,$B$2:$B$7916,"Lombardia"))</f>
        <v>4.4207885883061791E-3</v>
      </c>
      <c r="G1929" t="b">
        <f>IF(Comuni[[#This Row],[Popolazione2011]]&gt;300000,"MAGGIORE")</f>
        <v>0</v>
      </c>
      <c r="H1929">
        <f>100*Comuni[[#This Row],[Popolazione2011]]/(SUMIFS($D$2:$D$7916,$B$2:$B$7916,"Piemonte"))</f>
        <v>9.8306200211003142E-3</v>
      </c>
      <c r="I1929" s="1" t="str">
        <f>_xlfn.XLOOKUP(Comuni[[#This Row],[Regione]],Ripartizione_geografica[Regione],Ripartizione_geografica[Ripartizione geografica],,0)</f>
        <v>Nord-ovest</v>
      </c>
      <c r="J1929" s="1">
        <f>_xlfn.XLOOKUP(Comuni[[#This Row],[Regione]],Table_0[Regione],Table_0[Totale contagiati],,0)</f>
        <v>4308126</v>
      </c>
      <c r="K1929" s="1">
        <f>_xlfn.XLOOKUP(Comuni[[#This Row],[Regione]],Table_0[Regione],Table_0[Guariti],,0)</f>
        <v>4242764</v>
      </c>
      <c r="L1929" s="1">
        <f>_xlfn.XLOOKUP(Comuni[[#This Row],[Regione]],Table_0[Regione],Table_0[Deceduti],,0)</f>
        <v>47031</v>
      </c>
    </row>
    <row r="1930" spans="1:12" x14ac:dyDescent="0.25">
      <c r="A1930" s="1" t="s">
        <v>1949</v>
      </c>
      <c r="B1930" s="1" t="s">
        <v>1271</v>
      </c>
      <c r="C1930" s="1" t="s">
        <v>1772</v>
      </c>
      <c r="D1930">
        <v>739</v>
      </c>
      <c r="E1930">
        <f>100*Comuni[[#This Row],[Popolazione2011]]/$D$7916</f>
        <v>1.2894300152262667E-3</v>
      </c>
      <c r="F1930">
        <f>100*Comuni[[#This Row],[Popolazione2011]]/(SUMIFS($D$2:$D$7916,$B$2:$B$7916,"Lombardia"))</f>
        <v>7.6152978246113445E-3</v>
      </c>
      <c r="G1930" t="b">
        <f>IF(Comuni[[#This Row],[Popolazione2011]]&gt;300000,"MAGGIORE")</f>
        <v>0</v>
      </c>
      <c r="H1930">
        <f>100*Comuni[[#This Row],[Popolazione2011]]/(SUMIFS($D$2:$D$7916,$B$2:$B$7916,"Piemonte"))</f>
        <v>1.6934331458259049E-2</v>
      </c>
      <c r="I1930" s="1" t="str">
        <f>_xlfn.XLOOKUP(Comuni[[#This Row],[Regione]],Ripartizione_geografica[Regione],Ripartizione_geografica[Ripartizione geografica],,0)</f>
        <v>Nord-ovest</v>
      </c>
      <c r="J1930" s="1">
        <f>_xlfn.XLOOKUP(Comuni[[#This Row],[Regione]],Table_0[Regione],Table_0[Totale contagiati],,0)</f>
        <v>4308126</v>
      </c>
      <c r="K1930" s="1">
        <f>_xlfn.XLOOKUP(Comuni[[#This Row],[Regione]],Table_0[Regione],Table_0[Guariti],,0)</f>
        <v>4242764</v>
      </c>
      <c r="L1930" s="1">
        <f>_xlfn.XLOOKUP(Comuni[[#This Row],[Regione]],Table_0[Regione],Table_0[Deceduti],,0)</f>
        <v>47031</v>
      </c>
    </row>
    <row r="1931" spans="1:12" x14ac:dyDescent="0.25">
      <c r="A1931" s="1" t="s">
        <v>1950</v>
      </c>
      <c r="B1931" s="1" t="s">
        <v>1271</v>
      </c>
      <c r="C1931" s="1" t="s">
        <v>1772</v>
      </c>
      <c r="D1931">
        <v>926</v>
      </c>
      <c r="E1931">
        <f>100*Comuni[[#This Row],[Popolazione2011]]/$D$7916</f>
        <v>1.6157133884973245E-3</v>
      </c>
      <c r="F1931">
        <f>100*Comuni[[#This Row],[Popolazione2011]]/(SUMIFS($D$2:$D$7916,$B$2:$B$7916,"Lombardia"))</f>
        <v>9.5423082348986537E-3</v>
      </c>
      <c r="G1931" t="b">
        <f>IF(Comuni[[#This Row],[Popolazione2011]]&gt;300000,"MAGGIORE")</f>
        <v>0</v>
      </c>
      <c r="H1931">
        <f>100*Comuni[[#This Row],[Popolazione2011]]/(SUMIFS($D$2:$D$7916,$B$2:$B$7916,"Piemonte"))</f>
        <v>2.1219473518738673E-2</v>
      </c>
      <c r="I1931" s="1" t="str">
        <f>_xlfn.XLOOKUP(Comuni[[#This Row],[Regione]],Ripartizione_geografica[Regione],Ripartizione_geografica[Ripartizione geografica],,0)</f>
        <v>Nord-ovest</v>
      </c>
      <c r="J1931" s="1">
        <f>_xlfn.XLOOKUP(Comuni[[#This Row],[Regione]],Table_0[Regione],Table_0[Totale contagiati],,0)</f>
        <v>4308126</v>
      </c>
      <c r="K1931" s="1">
        <f>_xlfn.XLOOKUP(Comuni[[#This Row],[Regione]],Table_0[Regione],Table_0[Guariti],,0)</f>
        <v>4242764</v>
      </c>
      <c r="L1931" s="1">
        <f>_xlfn.XLOOKUP(Comuni[[#This Row],[Regione]],Table_0[Regione],Table_0[Deceduti],,0)</f>
        <v>47031</v>
      </c>
    </row>
    <row r="1932" spans="1:12" x14ac:dyDescent="0.25">
      <c r="A1932" s="1" t="s">
        <v>1951</v>
      </c>
      <c r="B1932" s="1" t="s">
        <v>1271</v>
      </c>
      <c r="C1932" s="1" t="s">
        <v>1772</v>
      </c>
      <c r="D1932">
        <v>3953</v>
      </c>
      <c r="E1932">
        <f>100*Comuni[[#This Row],[Popolazione2011]]/$D$7916</f>
        <v>6.8973164413930069E-3</v>
      </c>
      <c r="F1932">
        <f>100*Comuni[[#This Row],[Popolazione2011]]/(SUMIFS($D$2:$D$7916,$B$2:$B$7916,"Lombardia"))</f>
        <v>4.0735145197142955E-2</v>
      </c>
      <c r="G1932" t="b">
        <f>IF(Comuni[[#This Row],[Popolazione2011]]&gt;300000,"MAGGIORE")</f>
        <v>0</v>
      </c>
      <c r="H1932">
        <f>100*Comuni[[#This Row],[Popolazione2011]]/(SUMIFS($D$2:$D$7916,$B$2:$B$7916,"Piemonte"))</f>
        <v>9.0583778422866065E-2</v>
      </c>
      <c r="I1932" s="1" t="str">
        <f>_xlfn.XLOOKUP(Comuni[[#This Row],[Regione]],Ripartizione_geografica[Regione],Ripartizione_geografica[Ripartizione geografica],,0)</f>
        <v>Nord-ovest</v>
      </c>
      <c r="J1932" s="1">
        <f>_xlfn.XLOOKUP(Comuni[[#This Row],[Regione]],Table_0[Regione],Table_0[Totale contagiati],,0)</f>
        <v>4308126</v>
      </c>
      <c r="K1932" s="1">
        <f>_xlfn.XLOOKUP(Comuni[[#This Row],[Regione]],Table_0[Regione],Table_0[Guariti],,0)</f>
        <v>4242764</v>
      </c>
      <c r="L1932" s="1">
        <f>_xlfn.XLOOKUP(Comuni[[#This Row],[Regione]],Table_0[Regione],Table_0[Deceduti],,0)</f>
        <v>47031</v>
      </c>
    </row>
    <row r="1933" spans="1:12" x14ac:dyDescent="0.25">
      <c r="A1933" s="1" t="s">
        <v>1952</v>
      </c>
      <c r="B1933" s="1" t="s">
        <v>1271</v>
      </c>
      <c r="C1933" s="1" t="s">
        <v>1772</v>
      </c>
      <c r="D1933">
        <v>5071</v>
      </c>
      <c r="E1933">
        <f>100*Comuni[[#This Row],[Popolazione2011]]/$D$7916</f>
        <v>8.848037357526926E-3</v>
      </c>
      <c r="F1933">
        <f>100*Comuni[[#This Row],[Popolazione2011]]/(SUMIFS($D$2:$D$7916,$B$2:$B$7916,"Lombardia"))</f>
        <v>5.2255988184849965E-2</v>
      </c>
      <c r="G1933" t="b">
        <f>IF(Comuni[[#This Row],[Popolazione2011]]&gt;300000,"MAGGIORE")</f>
        <v>0</v>
      </c>
      <c r="H1933">
        <f>100*Comuni[[#This Row],[Popolazione2011]]/(SUMIFS($D$2:$D$7916,$B$2:$B$7916,"Piemonte"))</f>
        <v>0.11620296999300628</v>
      </c>
      <c r="I1933" s="1" t="str">
        <f>_xlfn.XLOOKUP(Comuni[[#This Row],[Regione]],Ripartizione_geografica[Regione],Ripartizione_geografica[Ripartizione geografica],,0)</f>
        <v>Nord-ovest</v>
      </c>
      <c r="J1933" s="1">
        <f>_xlfn.XLOOKUP(Comuni[[#This Row],[Regione]],Table_0[Regione],Table_0[Totale contagiati],,0)</f>
        <v>4308126</v>
      </c>
      <c r="K1933" s="1">
        <f>_xlfn.XLOOKUP(Comuni[[#This Row],[Regione]],Table_0[Regione],Table_0[Guariti],,0)</f>
        <v>4242764</v>
      </c>
      <c r="L1933" s="1">
        <f>_xlfn.XLOOKUP(Comuni[[#This Row],[Regione]],Table_0[Regione],Table_0[Deceduti],,0)</f>
        <v>47031</v>
      </c>
    </row>
    <row r="1934" spans="1:12" x14ac:dyDescent="0.25">
      <c r="A1934" s="1" t="s">
        <v>1953</v>
      </c>
      <c r="B1934" s="1" t="s">
        <v>1271</v>
      </c>
      <c r="C1934" s="1" t="s">
        <v>1772</v>
      </c>
      <c r="D1934">
        <v>5386</v>
      </c>
      <c r="E1934">
        <f>100*Comuni[[#This Row],[Popolazione2011]]/$D$7916</f>
        <v>9.3976590825557132E-3</v>
      </c>
      <c r="F1934">
        <f>100*Comuni[[#This Row],[Popolazione2011]]/(SUMIFS($D$2:$D$7916,$B$2:$B$7916,"Lombardia"))</f>
        <v>5.5502021763676183E-2</v>
      </c>
      <c r="G1934" t="b">
        <f>IF(Comuni[[#This Row],[Popolazione2011]]&gt;300000,"MAGGIORE")</f>
        <v>0</v>
      </c>
      <c r="H1934">
        <f>100*Comuni[[#This Row],[Popolazione2011]]/(SUMIFS($D$2:$D$7916,$B$2:$B$7916,"Piemonte"))</f>
        <v>0.12342125742108694</v>
      </c>
      <c r="I1934" s="1" t="str">
        <f>_xlfn.XLOOKUP(Comuni[[#This Row],[Regione]],Ripartizione_geografica[Regione],Ripartizione_geografica[Ripartizione geografica],,0)</f>
        <v>Nord-ovest</v>
      </c>
      <c r="J1934" s="1">
        <f>_xlfn.XLOOKUP(Comuni[[#This Row],[Regione]],Table_0[Regione],Table_0[Totale contagiati],,0)</f>
        <v>4308126</v>
      </c>
      <c r="K1934" s="1">
        <f>_xlfn.XLOOKUP(Comuni[[#This Row],[Regione]],Table_0[Regione],Table_0[Guariti],,0)</f>
        <v>4242764</v>
      </c>
      <c r="L1934" s="1">
        <f>_xlfn.XLOOKUP(Comuni[[#This Row],[Regione]],Table_0[Regione],Table_0[Deceduti],,0)</f>
        <v>47031</v>
      </c>
    </row>
    <row r="1935" spans="1:12" x14ac:dyDescent="0.25">
      <c r="A1935" s="1" t="s">
        <v>1954</v>
      </c>
      <c r="B1935" s="1" t="s">
        <v>1271</v>
      </c>
      <c r="C1935" s="1" t="s">
        <v>1772</v>
      </c>
      <c r="D1935">
        <v>4950</v>
      </c>
      <c r="E1935">
        <f>100*Comuni[[#This Row],[Popolazione2011]]/$D$7916</f>
        <v>8.636912821880947E-3</v>
      </c>
      <c r="F1935">
        <f>100*Comuni[[#This Row],[Popolazione2011]]/(SUMIFS($D$2:$D$7916,$B$2:$B$7916,"Lombardia"))</f>
        <v>5.1009099095840532E-2</v>
      </c>
      <c r="G1935" t="b">
        <f>IF(Comuni[[#This Row],[Popolazione2011]]&gt;300000,"MAGGIORE")</f>
        <v>0</v>
      </c>
      <c r="H1935">
        <f>100*Comuni[[#This Row],[Popolazione2011]]/(SUMIFS($D$2:$D$7916,$B$2:$B$7916,"Piemonte"))</f>
        <v>0.11343023101269593</v>
      </c>
      <c r="I1935" s="1" t="str">
        <f>_xlfn.XLOOKUP(Comuni[[#This Row],[Regione]],Ripartizione_geografica[Regione],Ripartizione_geografica[Ripartizione geografica],,0)</f>
        <v>Nord-ovest</v>
      </c>
      <c r="J1935" s="1">
        <f>_xlfn.XLOOKUP(Comuni[[#This Row],[Regione]],Table_0[Regione],Table_0[Totale contagiati],,0)</f>
        <v>4308126</v>
      </c>
      <c r="K1935" s="1">
        <f>_xlfn.XLOOKUP(Comuni[[#This Row],[Regione]],Table_0[Regione],Table_0[Guariti],,0)</f>
        <v>4242764</v>
      </c>
      <c r="L1935" s="1">
        <f>_xlfn.XLOOKUP(Comuni[[#This Row],[Regione]],Table_0[Regione],Table_0[Deceduti],,0)</f>
        <v>47031</v>
      </c>
    </row>
    <row r="1936" spans="1:12" x14ac:dyDescent="0.25">
      <c r="A1936" s="1" t="s">
        <v>1955</v>
      </c>
      <c r="B1936" s="1" t="s">
        <v>1271</v>
      </c>
      <c r="C1936" s="1" t="s">
        <v>1772</v>
      </c>
      <c r="D1936">
        <v>597</v>
      </c>
      <c r="E1936">
        <f>100*Comuni[[#This Row],[Popolazione2011]]/$D$7916</f>
        <v>1.0416640312450355E-3</v>
      </c>
      <c r="F1936">
        <f>100*Comuni[[#This Row],[Popolazione2011]]/(SUMIFS($D$2:$D$7916,$B$2:$B$7916,"Lombardia"))</f>
        <v>6.1520064970134944E-3</v>
      </c>
      <c r="G1936" t="b">
        <f>IF(Comuni[[#This Row],[Popolazione2011]]&gt;300000,"MAGGIORE")</f>
        <v>0</v>
      </c>
      <c r="H1936">
        <f>100*Comuni[[#This Row],[Popolazione2011]]/(SUMIFS($D$2:$D$7916,$B$2:$B$7916,"Piemonte"))</f>
        <v>1.3680373316076662E-2</v>
      </c>
      <c r="I1936" s="1" t="str">
        <f>_xlfn.XLOOKUP(Comuni[[#This Row],[Regione]],Ripartizione_geografica[Regione],Ripartizione_geografica[Ripartizione geografica],,0)</f>
        <v>Nord-ovest</v>
      </c>
      <c r="J1936" s="1">
        <f>_xlfn.XLOOKUP(Comuni[[#This Row],[Regione]],Table_0[Regione],Table_0[Totale contagiati],,0)</f>
        <v>4308126</v>
      </c>
      <c r="K1936" s="1">
        <f>_xlfn.XLOOKUP(Comuni[[#This Row],[Regione]],Table_0[Regione],Table_0[Guariti],,0)</f>
        <v>4242764</v>
      </c>
      <c r="L1936" s="1">
        <f>_xlfn.XLOOKUP(Comuni[[#This Row],[Regione]],Table_0[Regione],Table_0[Deceduti],,0)</f>
        <v>47031</v>
      </c>
    </row>
    <row r="1937" spans="1:12" x14ac:dyDescent="0.25">
      <c r="A1937" s="1" t="s">
        <v>1956</v>
      </c>
      <c r="B1937" s="1" t="s">
        <v>1271</v>
      </c>
      <c r="C1937" s="1" t="s">
        <v>1772</v>
      </c>
      <c r="D1937">
        <v>6390</v>
      </c>
      <c r="E1937">
        <f>100*Comuni[[#This Row],[Popolazione2011]]/$D$7916</f>
        <v>1.1149469279155404E-2</v>
      </c>
      <c r="F1937">
        <f>100*Comuni[[#This Row],[Popolazione2011]]/(SUMIFS($D$2:$D$7916,$B$2:$B$7916,"Lombardia"))</f>
        <v>6.5848109741903235E-2</v>
      </c>
      <c r="G1937" t="b">
        <f>IF(Comuni[[#This Row],[Popolazione2011]]&gt;300000,"MAGGIORE")</f>
        <v>0</v>
      </c>
      <c r="H1937">
        <f>100*Comuni[[#This Row],[Popolazione2011]]/(SUMIFS($D$2:$D$7916,$B$2:$B$7916,"Piemonte"))</f>
        <v>0.14642811639820749</v>
      </c>
      <c r="I1937" s="1" t="str">
        <f>_xlfn.XLOOKUP(Comuni[[#This Row],[Regione]],Ripartizione_geografica[Regione],Ripartizione_geografica[Ripartizione geografica],,0)</f>
        <v>Nord-ovest</v>
      </c>
      <c r="J1937" s="1">
        <f>_xlfn.XLOOKUP(Comuni[[#This Row],[Regione]],Table_0[Regione],Table_0[Totale contagiati],,0)</f>
        <v>4308126</v>
      </c>
      <c r="K1937" s="1">
        <f>_xlfn.XLOOKUP(Comuni[[#This Row],[Regione]],Table_0[Regione],Table_0[Guariti],,0)</f>
        <v>4242764</v>
      </c>
      <c r="L1937" s="1">
        <f>_xlfn.XLOOKUP(Comuni[[#This Row],[Regione]],Table_0[Regione],Table_0[Deceduti],,0)</f>
        <v>47031</v>
      </c>
    </row>
    <row r="1938" spans="1:12" x14ac:dyDescent="0.25">
      <c r="A1938" s="1" t="s">
        <v>1957</v>
      </c>
      <c r="B1938" s="1" t="s">
        <v>1271</v>
      </c>
      <c r="C1938" s="1" t="s">
        <v>1772</v>
      </c>
      <c r="D1938">
        <v>9835</v>
      </c>
      <c r="E1938">
        <f>100*Comuni[[#This Row],[Popolazione2011]]/$D$7916</f>
        <v>1.7160411637009921E-2</v>
      </c>
      <c r="F1938">
        <f>100*Comuni[[#This Row],[Popolazione2011]]/(SUMIFS($D$2:$D$7916,$B$2:$B$7916,"Lombardia"))</f>
        <v>0.10134838173890739</v>
      </c>
      <c r="G1938" t="b">
        <f>IF(Comuni[[#This Row],[Popolazione2011]]&gt;300000,"MAGGIORE")</f>
        <v>0</v>
      </c>
      <c r="H1938">
        <f>100*Comuni[[#This Row],[Popolazione2011]]/(SUMIFS($D$2:$D$7916,$B$2:$B$7916,"Piemonte"))</f>
        <v>0.22537097414340698</v>
      </c>
      <c r="I1938" s="1" t="str">
        <f>_xlfn.XLOOKUP(Comuni[[#This Row],[Regione]],Ripartizione_geografica[Regione],Ripartizione_geografica[Ripartizione geografica],,0)</f>
        <v>Nord-ovest</v>
      </c>
      <c r="J1938" s="1">
        <f>_xlfn.XLOOKUP(Comuni[[#This Row],[Regione]],Table_0[Regione],Table_0[Totale contagiati],,0)</f>
        <v>4308126</v>
      </c>
      <c r="K1938" s="1">
        <f>_xlfn.XLOOKUP(Comuni[[#This Row],[Regione]],Table_0[Regione],Table_0[Guariti],,0)</f>
        <v>4242764</v>
      </c>
      <c r="L1938" s="1">
        <f>_xlfn.XLOOKUP(Comuni[[#This Row],[Regione]],Table_0[Regione],Table_0[Deceduti],,0)</f>
        <v>47031</v>
      </c>
    </row>
    <row r="1939" spans="1:12" x14ac:dyDescent="0.25">
      <c r="A1939" s="1" t="s">
        <v>1958</v>
      </c>
      <c r="B1939" s="1" t="s">
        <v>1271</v>
      </c>
      <c r="C1939" s="1" t="s">
        <v>1772</v>
      </c>
      <c r="D1939">
        <v>1250</v>
      </c>
      <c r="E1939">
        <f>100*Comuni[[#This Row],[Popolazione2011]]/$D$7916</f>
        <v>2.1810385913840773E-3</v>
      </c>
      <c r="F1939">
        <f>100*Comuni[[#This Row],[Popolazione2011]]/(SUMIFS($D$2:$D$7916,$B$2:$B$7916,"Lombardia"))</f>
        <v>1.2881085630262761E-2</v>
      </c>
      <c r="G1939" t="b">
        <f>IF(Comuni[[#This Row],[Popolazione2011]]&gt;300000,"MAGGIORE")</f>
        <v>0</v>
      </c>
      <c r="H1939">
        <f>100*Comuni[[#This Row],[Popolazione2011]]/(SUMIFS($D$2:$D$7916,$B$2:$B$7916,"Piemonte"))</f>
        <v>2.8643997730478772E-2</v>
      </c>
      <c r="I1939" s="1" t="str">
        <f>_xlfn.XLOOKUP(Comuni[[#This Row],[Regione]],Ripartizione_geografica[Regione],Ripartizione_geografica[Ripartizione geografica],,0)</f>
        <v>Nord-ovest</v>
      </c>
      <c r="J1939" s="1">
        <f>_xlfn.XLOOKUP(Comuni[[#This Row],[Regione]],Table_0[Regione],Table_0[Totale contagiati],,0)</f>
        <v>4308126</v>
      </c>
      <c r="K1939" s="1">
        <f>_xlfn.XLOOKUP(Comuni[[#This Row],[Regione]],Table_0[Regione],Table_0[Guariti],,0)</f>
        <v>4242764</v>
      </c>
      <c r="L1939" s="1">
        <f>_xlfn.XLOOKUP(Comuni[[#This Row],[Regione]],Table_0[Regione],Table_0[Deceduti],,0)</f>
        <v>47031</v>
      </c>
    </row>
    <row r="1940" spans="1:12" x14ac:dyDescent="0.25">
      <c r="A1940" s="1" t="s">
        <v>1959</v>
      </c>
      <c r="B1940" s="1" t="s">
        <v>1271</v>
      </c>
      <c r="C1940" s="1" t="s">
        <v>1772</v>
      </c>
      <c r="D1940">
        <v>2507</v>
      </c>
      <c r="E1940">
        <f>100*Comuni[[#This Row],[Popolazione2011]]/$D$7916</f>
        <v>4.3742909988799062E-3</v>
      </c>
      <c r="F1940">
        <f>100*Comuni[[#This Row],[Popolazione2011]]/(SUMIFS($D$2:$D$7916,$B$2:$B$7916,"Lombardia"))</f>
        <v>2.5834305340054993E-2</v>
      </c>
      <c r="G1940" t="b">
        <f>IF(Comuni[[#This Row],[Popolazione2011]]&gt;300000,"MAGGIORE")</f>
        <v>0</v>
      </c>
      <c r="H1940">
        <f>100*Comuni[[#This Row],[Popolazione2011]]/(SUMIFS($D$2:$D$7916,$B$2:$B$7916,"Piemonte"))</f>
        <v>5.7448401848248225E-2</v>
      </c>
      <c r="I1940" s="1" t="str">
        <f>_xlfn.XLOOKUP(Comuni[[#This Row],[Regione]],Ripartizione_geografica[Regione],Ripartizione_geografica[Ripartizione geografica],,0)</f>
        <v>Nord-ovest</v>
      </c>
      <c r="J1940" s="1">
        <f>_xlfn.XLOOKUP(Comuni[[#This Row],[Regione]],Table_0[Regione],Table_0[Totale contagiati],,0)</f>
        <v>4308126</v>
      </c>
      <c r="K1940" s="1">
        <f>_xlfn.XLOOKUP(Comuni[[#This Row],[Regione]],Table_0[Regione],Table_0[Guariti],,0)</f>
        <v>4242764</v>
      </c>
      <c r="L1940" s="1">
        <f>_xlfn.XLOOKUP(Comuni[[#This Row],[Regione]],Table_0[Regione],Table_0[Deceduti],,0)</f>
        <v>47031</v>
      </c>
    </row>
    <row r="1941" spans="1:12" x14ac:dyDescent="0.25">
      <c r="A1941" s="1" t="s">
        <v>1960</v>
      </c>
      <c r="B1941" s="1" t="s">
        <v>1271</v>
      </c>
      <c r="C1941" s="1" t="s">
        <v>1772</v>
      </c>
      <c r="D1941">
        <v>1991</v>
      </c>
      <c r="E1941">
        <f>100*Comuni[[#This Row],[Popolazione2011]]/$D$7916</f>
        <v>3.4739582683565588E-3</v>
      </c>
      <c r="F1941">
        <f>100*Comuni[[#This Row],[Popolazione2011]]/(SUMIFS($D$2:$D$7916,$B$2:$B$7916,"Lombardia"))</f>
        <v>2.0516993191882524E-2</v>
      </c>
      <c r="G1941" t="b">
        <f>IF(Comuni[[#This Row],[Popolazione2011]]&gt;300000,"MAGGIORE")</f>
        <v>0</v>
      </c>
      <c r="H1941">
        <f>100*Comuni[[#This Row],[Popolazione2011]]/(SUMIFS($D$2:$D$7916,$B$2:$B$7916,"Piemonte"))</f>
        <v>4.5624159585106586E-2</v>
      </c>
      <c r="I1941" s="1" t="str">
        <f>_xlfn.XLOOKUP(Comuni[[#This Row],[Regione]],Ripartizione_geografica[Regione],Ripartizione_geografica[Ripartizione geografica],,0)</f>
        <v>Nord-ovest</v>
      </c>
      <c r="J1941" s="1">
        <f>_xlfn.XLOOKUP(Comuni[[#This Row],[Regione]],Table_0[Regione],Table_0[Totale contagiati],,0)</f>
        <v>4308126</v>
      </c>
      <c r="K1941" s="1">
        <f>_xlfn.XLOOKUP(Comuni[[#This Row],[Regione]],Table_0[Regione],Table_0[Guariti],,0)</f>
        <v>4242764</v>
      </c>
      <c r="L1941" s="1">
        <f>_xlfn.XLOOKUP(Comuni[[#This Row],[Regione]],Table_0[Regione],Table_0[Deceduti],,0)</f>
        <v>47031</v>
      </c>
    </row>
    <row r="1942" spans="1:12" x14ac:dyDescent="0.25">
      <c r="A1942" s="1" t="s">
        <v>1961</v>
      </c>
      <c r="B1942" s="1" t="s">
        <v>1271</v>
      </c>
      <c r="C1942" s="1" t="s">
        <v>1772</v>
      </c>
      <c r="D1942">
        <v>24336</v>
      </c>
      <c r="E1942">
        <f>100*Comuni[[#This Row],[Popolazione2011]]/$D$7916</f>
        <v>4.246220412793833E-2</v>
      </c>
      <c r="F1942">
        <f>100*Comuni[[#This Row],[Popolazione2011]]/(SUMIFS($D$2:$D$7916,$B$2:$B$7916,"Lombardia"))</f>
        <v>0.25077927991845966</v>
      </c>
      <c r="G1942" t="b">
        <f>IF(Comuni[[#This Row],[Popolazione2011]]&gt;300000,"MAGGIORE")</f>
        <v>0</v>
      </c>
      <c r="H1942">
        <f>100*Comuni[[#This Row],[Popolazione2011]]/(SUMIFS($D$2:$D$7916,$B$2:$B$7916,"Piemonte"))</f>
        <v>0.55766426301514516</v>
      </c>
      <c r="I1942" s="1" t="str">
        <f>_xlfn.XLOOKUP(Comuni[[#This Row],[Regione]],Ripartizione_geografica[Regione],Ripartizione_geografica[Ripartizione geografica],,0)</f>
        <v>Nord-ovest</v>
      </c>
      <c r="J1942" s="1">
        <f>_xlfn.XLOOKUP(Comuni[[#This Row],[Regione]],Table_0[Regione],Table_0[Totale contagiati],,0)</f>
        <v>4308126</v>
      </c>
      <c r="K1942" s="1">
        <f>_xlfn.XLOOKUP(Comuni[[#This Row],[Regione]],Table_0[Regione],Table_0[Guariti],,0)</f>
        <v>4242764</v>
      </c>
      <c r="L1942" s="1">
        <f>_xlfn.XLOOKUP(Comuni[[#This Row],[Regione]],Table_0[Regione],Table_0[Deceduti],,0)</f>
        <v>47031</v>
      </c>
    </row>
    <row r="1943" spans="1:12" x14ac:dyDescent="0.25">
      <c r="A1943" s="1" t="s">
        <v>1962</v>
      </c>
      <c r="B1943" s="1" t="s">
        <v>1271</v>
      </c>
      <c r="C1943" s="1" t="s">
        <v>1772</v>
      </c>
      <c r="D1943">
        <v>2165</v>
      </c>
      <c r="E1943">
        <f>100*Comuni[[#This Row],[Popolazione2011]]/$D$7916</f>
        <v>3.7775588402772222E-3</v>
      </c>
      <c r="F1943">
        <f>100*Comuni[[#This Row],[Popolazione2011]]/(SUMIFS($D$2:$D$7916,$B$2:$B$7916,"Lombardia"))</f>
        <v>2.2310040311615102E-2</v>
      </c>
      <c r="G1943" t="b">
        <f>IF(Comuni[[#This Row],[Popolazione2011]]&gt;300000,"MAGGIORE")</f>
        <v>0</v>
      </c>
      <c r="H1943">
        <f>100*Comuni[[#This Row],[Popolazione2011]]/(SUMIFS($D$2:$D$7916,$B$2:$B$7916,"Piemonte"))</f>
        <v>4.9611404069189236E-2</v>
      </c>
      <c r="I1943" s="1" t="str">
        <f>_xlfn.XLOOKUP(Comuni[[#This Row],[Regione]],Ripartizione_geografica[Regione],Ripartizione_geografica[Ripartizione geografica],,0)</f>
        <v>Nord-ovest</v>
      </c>
      <c r="J1943" s="1">
        <f>_xlfn.XLOOKUP(Comuni[[#This Row],[Regione]],Table_0[Regione],Table_0[Totale contagiati],,0)</f>
        <v>4308126</v>
      </c>
      <c r="K1943" s="1">
        <f>_xlfn.XLOOKUP(Comuni[[#This Row],[Regione]],Table_0[Regione],Table_0[Guariti],,0)</f>
        <v>4242764</v>
      </c>
      <c r="L1943" s="1">
        <f>_xlfn.XLOOKUP(Comuni[[#This Row],[Regione]],Table_0[Regione],Table_0[Deceduti],,0)</f>
        <v>47031</v>
      </c>
    </row>
    <row r="1944" spans="1:12" x14ac:dyDescent="0.25">
      <c r="A1944" s="1" t="s">
        <v>1963</v>
      </c>
      <c r="B1944" s="1" t="s">
        <v>1271</v>
      </c>
      <c r="C1944" s="1" t="s">
        <v>1772</v>
      </c>
      <c r="D1944">
        <v>1735</v>
      </c>
      <c r="E1944">
        <f>100*Comuni[[#This Row],[Popolazione2011]]/$D$7916</f>
        <v>3.0272815648410994E-3</v>
      </c>
      <c r="F1944">
        <f>100*Comuni[[#This Row],[Popolazione2011]]/(SUMIFS($D$2:$D$7916,$B$2:$B$7916,"Lombardia"))</f>
        <v>1.7878946854804713E-2</v>
      </c>
      <c r="G1944" t="b">
        <f>IF(Comuni[[#This Row],[Popolazione2011]]&gt;300000,"MAGGIORE")</f>
        <v>0</v>
      </c>
      <c r="H1944">
        <f>100*Comuni[[#This Row],[Popolazione2011]]/(SUMIFS($D$2:$D$7916,$B$2:$B$7916,"Piemonte"))</f>
        <v>3.9757868849904537E-2</v>
      </c>
      <c r="I1944" s="1" t="str">
        <f>_xlfn.XLOOKUP(Comuni[[#This Row],[Regione]],Ripartizione_geografica[Regione],Ripartizione_geografica[Ripartizione geografica],,0)</f>
        <v>Nord-ovest</v>
      </c>
      <c r="J1944" s="1">
        <f>_xlfn.XLOOKUP(Comuni[[#This Row],[Regione]],Table_0[Regione],Table_0[Totale contagiati],,0)</f>
        <v>4308126</v>
      </c>
      <c r="K1944" s="1">
        <f>_xlfn.XLOOKUP(Comuni[[#This Row],[Regione]],Table_0[Regione],Table_0[Guariti],,0)</f>
        <v>4242764</v>
      </c>
      <c r="L1944" s="1">
        <f>_xlfn.XLOOKUP(Comuni[[#This Row],[Regione]],Table_0[Regione],Table_0[Deceduti],,0)</f>
        <v>47031</v>
      </c>
    </row>
    <row r="1945" spans="1:12" x14ac:dyDescent="0.25">
      <c r="A1945" s="1" t="s">
        <v>1964</v>
      </c>
      <c r="B1945" s="1" t="s">
        <v>1271</v>
      </c>
      <c r="C1945" s="1" t="s">
        <v>1772</v>
      </c>
      <c r="D1945">
        <v>702</v>
      </c>
      <c r="E1945">
        <f>100*Comuni[[#This Row],[Popolazione2011]]/$D$7916</f>
        <v>1.224871272921298E-3</v>
      </c>
      <c r="F1945">
        <f>100*Comuni[[#This Row],[Popolazione2011]]/(SUMIFS($D$2:$D$7916,$B$2:$B$7916,"Lombardia"))</f>
        <v>7.2340176899555663E-3</v>
      </c>
      <c r="G1945" t="b">
        <f>IF(Comuni[[#This Row],[Popolazione2011]]&gt;300000,"MAGGIORE")</f>
        <v>0</v>
      </c>
      <c r="H1945">
        <f>100*Comuni[[#This Row],[Popolazione2011]]/(SUMIFS($D$2:$D$7916,$B$2:$B$7916,"Piemonte"))</f>
        <v>1.6086469125436879E-2</v>
      </c>
      <c r="I1945" s="1" t="str">
        <f>_xlfn.XLOOKUP(Comuni[[#This Row],[Regione]],Ripartizione_geografica[Regione],Ripartizione_geografica[Ripartizione geografica],,0)</f>
        <v>Nord-ovest</v>
      </c>
      <c r="J1945" s="1">
        <f>_xlfn.XLOOKUP(Comuni[[#This Row],[Regione]],Table_0[Regione],Table_0[Totale contagiati],,0)</f>
        <v>4308126</v>
      </c>
      <c r="K1945" s="1">
        <f>_xlfn.XLOOKUP(Comuni[[#This Row],[Regione]],Table_0[Regione],Table_0[Guariti],,0)</f>
        <v>4242764</v>
      </c>
      <c r="L1945" s="1">
        <f>_xlfn.XLOOKUP(Comuni[[#This Row],[Regione]],Table_0[Regione],Table_0[Deceduti],,0)</f>
        <v>47031</v>
      </c>
    </row>
    <row r="1946" spans="1:12" x14ac:dyDescent="0.25">
      <c r="A1946" s="1" t="s">
        <v>1965</v>
      </c>
      <c r="B1946" s="1" t="s">
        <v>1271</v>
      </c>
      <c r="C1946" s="1" t="s">
        <v>1772</v>
      </c>
      <c r="D1946">
        <v>9097</v>
      </c>
      <c r="E1946">
        <f>100*Comuni[[#This Row],[Popolazione2011]]/$D$7916</f>
        <v>1.5872726452656763E-2</v>
      </c>
      <c r="F1946">
        <f>100*Comuni[[#This Row],[Popolazione2011]]/(SUMIFS($D$2:$D$7916,$B$2:$B$7916,"Lombardia"))</f>
        <v>9.3743388782800266E-2</v>
      </c>
      <c r="G1946" t="b">
        <f>IF(Comuni[[#This Row],[Popolazione2011]]&gt;300000,"MAGGIORE")</f>
        <v>0</v>
      </c>
      <c r="H1946">
        <f>100*Comuni[[#This Row],[Popolazione2011]]/(SUMIFS($D$2:$D$7916,$B$2:$B$7916,"Piemonte"))</f>
        <v>0.20845955788333231</v>
      </c>
      <c r="I1946" s="1" t="str">
        <f>_xlfn.XLOOKUP(Comuni[[#This Row],[Regione]],Ripartizione_geografica[Regione],Ripartizione_geografica[Ripartizione geografica],,0)</f>
        <v>Nord-ovest</v>
      </c>
      <c r="J1946" s="1">
        <f>_xlfn.XLOOKUP(Comuni[[#This Row],[Regione]],Table_0[Regione],Table_0[Totale contagiati],,0)</f>
        <v>4308126</v>
      </c>
      <c r="K1946" s="1">
        <f>_xlfn.XLOOKUP(Comuni[[#This Row],[Regione]],Table_0[Regione],Table_0[Guariti],,0)</f>
        <v>4242764</v>
      </c>
      <c r="L1946" s="1">
        <f>_xlfn.XLOOKUP(Comuni[[#This Row],[Regione]],Table_0[Regione],Table_0[Deceduti],,0)</f>
        <v>47031</v>
      </c>
    </row>
    <row r="1947" spans="1:12" x14ac:dyDescent="0.25">
      <c r="A1947" s="1" t="s">
        <v>1966</v>
      </c>
      <c r="B1947" s="1" t="s">
        <v>1271</v>
      </c>
      <c r="C1947" s="1" t="s">
        <v>1772</v>
      </c>
      <c r="D1947">
        <v>4291</v>
      </c>
      <c r="E1947">
        <f>100*Comuni[[#This Row],[Popolazione2011]]/$D$7916</f>
        <v>7.4870692765032611E-3</v>
      </c>
      <c r="F1947">
        <f>100*Comuni[[#This Row],[Popolazione2011]]/(SUMIFS($D$2:$D$7916,$B$2:$B$7916,"Lombardia"))</f>
        <v>4.4218190751566008E-2</v>
      </c>
      <c r="G1947" t="b">
        <f>IF(Comuni[[#This Row],[Popolazione2011]]&gt;300000,"MAGGIORE")</f>
        <v>0</v>
      </c>
      <c r="H1947">
        <f>100*Comuni[[#This Row],[Popolazione2011]]/(SUMIFS($D$2:$D$7916,$B$2:$B$7916,"Piemonte"))</f>
        <v>9.8329115409187526E-2</v>
      </c>
      <c r="I1947" s="1" t="str">
        <f>_xlfn.XLOOKUP(Comuni[[#This Row],[Regione]],Ripartizione_geografica[Regione],Ripartizione_geografica[Ripartizione geografica],,0)</f>
        <v>Nord-ovest</v>
      </c>
      <c r="J1947" s="1">
        <f>_xlfn.XLOOKUP(Comuni[[#This Row],[Regione]],Table_0[Regione],Table_0[Totale contagiati],,0)</f>
        <v>4308126</v>
      </c>
      <c r="K1947" s="1">
        <f>_xlfn.XLOOKUP(Comuni[[#This Row],[Regione]],Table_0[Regione],Table_0[Guariti],,0)</f>
        <v>4242764</v>
      </c>
      <c r="L1947" s="1">
        <f>_xlfn.XLOOKUP(Comuni[[#This Row],[Regione]],Table_0[Regione],Table_0[Deceduti],,0)</f>
        <v>47031</v>
      </c>
    </row>
    <row r="1948" spans="1:12" x14ac:dyDescent="0.25">
      <c r="A1948" s="1" t="s">
        <v>1967</v>
      </c>
      <c r="B1948" s="1" t="s">
        <v>1271</v>
      </c>
      <c r="C1948" s="1" t="s">
        <v>1772</v>
      </c>
      <c r="D1948">
        <v>5509</v>
      </c>
      <c r="E1948">
        <f>100*Comuni[[#This Row],[Popolazione2011]]/$D$7916</f>
        <v>9.6122732799479062E-3</v>
      </c>
      <c r="F1948">
        <f>100*Comuni[[#This Row],[Popolazione2011]]/(SUMIFS($D$2:$D$7916,$B$2:$B$7916,"Lombardia"))</f>
        <v>5.6769520589694041E-2</v>
      </c>
      <c r="G1948" t="b">
        <f>IF(Comuni[[#This Row],[Popolazione2011]]&gt;300000,"MAGGIORE")</f>
        <v>0</v>
      </c>
      <c r="H1948">
        <f>100*Comuni[[#This Row],[Popolazione2011]]/(SUMIFS($D$2:$D$7916,$B$2:$B$7916,"Piemonte"))</f>
        <v>0.12623982679776605</v>
      </c>
      <c r="I1948" s="1" t="str">
        <f>_xlfn.XLOOKUP(Comuni[[#This Row],[Regione]],Ripartizione_geografica[Regione],Ripartizione_geografica[Ripartizione geografica],,0)</f>
        <v>Nord-ovest</v>
      </c>
      <c r="J1948" s="1">
        <f>_xlfn.XLOOKUP(Comuni[[#This Row],[Regione]],Table_0[Regione],Table_0[Totale contagiati],,0)</f>
        <v>4308126</v>
      </c>
      <c r="K1948" s="1">
        <f>_xlfn.XLOOKUP(Comuni[[#This Row],[Regione]],Table_0[Regione],Table_0[Guariti],,0)</f>
        <v>4242764</v>
      </c>
      <c r="L1948" s="1">
        <f>_xlfn.XLOOKUP(Comuni[[#This Row],[Regione]],Table_0[Regione],Table_0[Deceduti],,0)</f>
        <v>47031</v>
      </c>
    </row>
    <row r="1949" spans="1:12" x14ac:dyDescent="0.25">
      <c r="A1949" s="1" t="s">
        <v>1968</v>
      </c>
      <c r="B1949" s="1" t="s">
        <v>1271</v>
      </c>
      <c r="C1949" s="1" t="s">
        <v>1772</v>
      </c>
      <c r="D1949">
        <v>1038</v>
      </c>
      <c r="E1949">
        <f>100*Comuni[[#This Row],[Popolazione2011]]/$D$7916</f>
        <v>1.8111344462853379E-3</v>
      </c>
      <c r="F1949">
        <f>100*Comuni[[#This Row],[Popolazione2011]]/(SUMIFS($D$2:$D$7916,$B$2:$B$7916,"Lombardia"))</f>
        <v>1.0696453507370196E-2</v>
      </c>
      <c r="G1949" t="b">
        <f>IF(Comuni[[#This Row],[Popolazione2011]]&gt;300000,"MAGGIORE")</f>
        <v>0</v>
      </c>
      <c r="H1949">
        <f>100*Comuni[[#This Row],[Popolazione2011]]/(SUMIFS($D$2:$D$7916,$B$2:$B$7916,"Piemonte"))</f>
        <v>2.3785975715389571E-2</v>
      </c>
      <c r="I1949" s="1" t="str">
        <f>_xlfn.XLOOKUP(Comuni[[#This Row],[Regione]],Ripartizione_geografica[Regione],Ripartizione_geografica[Ripartizione geografica],,0)</f>
        <v>Nord-ovest</v>
      </c>
      <c r="J1949" s="1">
        <f>_xlfn.XLOOKUP(Comuni[[#This Row],[Regione]],Table_0[Regione],Table_0[Totale contagiati],,0)</f>
        <v>4308126</v>
      </c>
      <c r="K1949" s="1">
        <f>_xlfn.XLOOKUP(Comuni[[#This Row],[Regione]],Table_0[Regione],Table_0[Guariti],,0)</f>
        <v>4242764</v>
      </c>
      <c r="L1949" s="1">
        <f>_xlfn.XLOOKUP(Comuni[[#This Row],[Regione]],Table_0[Regione],Table_0[Deceduti],,0)</f>
        <v>47031</v>
      </c>
    </row>
    <row r="1950" spans="1:12" x14ac:dyDescent="0.25">
      <c r="A1950" s="1" t="s">
        <v>1969</v>
      </c>
      <c r="B1950" s="1" t="s">
        <v>1271</v>
      </c>
      <c r="C1950" s="1" t="s">
        <v>1772</v>
      </c>
      <c r="D1950">
        <v>5639</v>
      </c>
      <c r="E1950">
        <f>100*Comuni[[#This Row],[Popolazione2011]]/$D$7916</f>
        <v>9.8391012934518508E-3</v>
      </c>
      <c r="F1950">
        <f>100*Comuni[[#This Row],[Popolazione2011]]/(SUMIFS($D$2:$D$7916,$B$2:$B$7916,"Lombardia"))</f>
        <v>5.8109153495241365E-2</v>
      </c>
      <c r="G1950" t="b">
        <f>IF(Comuni[[#This Row],[Popolazione2011]]&gt;300000,"MAGGIORE")</f>
        <v>0</v>
      </c>
      <c r="H1950">
        <f>100*Comuni[[#This Row],[Popolazione2011]]/(SUMIFS($D$2:$D$7916,$B$2:$B$7916,"Piemonte"))</f>
        <v>0.12921880256173585</v>
      </c>
      <c r="I1950" s="1" t="str">
        <f>_xlfn.XLOOKUP(Comuni[[#This Row],[Regione]],Ripartizione_geografica[Regione],Ripartizione_geografica[Ripartizione geografica],,0)</f>
        <v>Nord-ovest</v>
      </c>
      <c r="J1950" s="1">
        <f>_xlfn.XLOOKUP(Comuni[[#This Row],[Regione]],Table_0[Regione],Table_0[Totale contagiati],,0)</f>
        <v>4308126</v>
      </c>
      <c r="K1950" s="1">
        <f>_xlfn.XLOOKUP(Comuni[[#This Row],[Regione]],Table_0[Regione],Table_0[Guariti],,0)</f>
        <v>4242764</v>
      </c>
      <c r="L1950" s="1">
        <f>_xlfn.XLOOKUP(Comuni[[#This Row],[Regione]],Table_0[Regione],Table_0[Deceduti],,0)</f>
        <v>47031</v>
      </c>
    </row>
    <row r="1951" spans="1:12" x14ac:dyDescent="0.25">
      <c r="A1951" s="1" t="s">
        <v>1970</v>
      </c>
      <c r="B1951" s="1" t="s">
        <v>1271</v>
      </c>
      <c r="C1951" s="1" t="s">
        <v>1772</v>
      </c>
      <c r="D1951">
        <v>12623</v>
      </c>
      <c r="E1951">
        <f>100*Comuni[[#This Row],[Popolazione2011]]/$D$7916</f>
        <v>2.2025000111232967E-2</v>
      </c>
      <c r="F1951">
        <f>100*Comuni[[#This Row],[Popolazione2011]]/(SUMIFS($D$2:$D$7916,$B$2:$B$7916,"Lombardia"))</f>
        <v>0.13007835512864546</v>
      </c>
      <c r="G1951" t="b">
        <f>IF(Comuni[[#This Row],[Popolazione2011]]&gt;300000,"MAGGIORE")</f>
        <v>0</v>
      </c>
      <c r="H1951">
        <f>100*Comuni[[#This Row],[Popolazione2011]]/(SUMIFS($D$2:$D$7916,$B$2:$B$7916,"Piemonte"))</f>
        <v>0.28925854668146683</v>
      </c>
      <c r="I1951" s="1" t="str">
        <f>_xlfn.XLOOKUP(Comuni[[#This Row],[Regione]],Ripartizione_geografica[Regione],Ripartizione_geografica[Ripartizione geografica],,0)</f>
        <v>Nord-ovest</v>
      </c>
      <c r="J1951" s="1">
        <f>_xlfn.XLOOKUP(Comuni[[#This Row],[Regione]],Table_0[Regione],Table_0[Totale contagiati],,0)</f>
        <v>4308126</v>
      </c>
      <c r="K1951" s="1">
        <f>_xlfn.XLOOKUP(Comuni[[#This Row],[Regione]],Table_0[Regione],Table_0[Guariti],,0)</f>
        <v>4242764</v>
      </c>
      <c r="L1951" s="1">
        <f>_xlfn.XLOOKUP(Comuni[[#This Row],[Regione]],Table_0[Regione],Table_0[Deceduti],,0)</f>
        <v>47031</v>
      </c>
    </row>
    <row r="1952" spans="1:12" x14ac:dyDescent="0.25">
      <c r="A1952" s="1" t="s">
        <v>1971</v>
      </c>
      <c r="B1952" s="1" t="s">
        <v>1271</v>
      </c>
      <c r="C1952" s="1" t="s">
        <v>1772</v>
      </c>
      <c r="D1952">
        <v>1066</v>
      </c>
      <c r="E1952">
        <f>100*Comuni[[#This Row],[Popolazione2011]]/$D$7916</f>
        <v>1.8599897107323413E-3</v>
      </c>
      <c r="F1952">
        <f>100*Comuni[[#This Row],[Popolazione2011]]/(SUMIFS($D$2:$D$7916,$B$2:$B$7916,"Lombardia"))</f>
        <v>1.0984989825488083E-2</v>
      </c>
      <c r="G1952" t="b">
        <f>IF(Comuni[[#This Row],[Popolazione2011]]&gt;300000,"MAGGIORE")</f>
        <v>0</v>
      </c>
      <c r="H1952">
        <f>100*Comuni[[#This Row],[Popolazione2011]]/(SUMIFS($D$2:$D$7916,$B$2:$B$7916,"Piemonte"))</f>
        <v>2.4427601264552297E-2</v>
      </c>
      <c r="I1952" s="1" t="str">
        <f>_xlfn.XLOOKUP(Comuni[[#This Row],[Regione]],Ripartizione_geografica[Regione],Ripartizione_geografica[Ripartizione geografica],,0)</f>
        <v>Nord-ovest</v>
      </c>
      <c r="J1952" s="1">
        <f>_xlfn.XLOOKUP(Comuni[[#This Row],[Regione]],Table_0[Regione],Table_0[Totale contagiati],,0)</f>
        <v>4308126</v>
      </c>
      <c r="K1952" s="1">
        <f>_xlfn.XLOOKUP(Comuni[[#This Row],[Regione]],Table_0[Regione],Table_0[Guariti],,0)</f>
        <v>4242764</v>
      </c>
      <c r="L1952" s="1">
        <f>_xlfn.XLOOKUP(Comuni[[#This Row],[Regione]],Table_0[Regione],Table_0[Deceduti],,0)</f>
        <v>47031</v>
      </c>
    </row>
    <row r="1953" spans="1:12" x14ac:dyDescent="0.25">
      <c r="A1953" s="1" t="s">
        <v>1972</v>
      </c>
      <c r="B1953" s="1" t="s">
        <v>1271</v>
      </c>
      <c r="C1953" s="1" t="s">
        <v>1772</v>
      </c>
      <c r="D1953">
        <v>3873</v>
      </c>
      <c r="E1953">
        <f>100*Comuni[[#This Row],[Popolazione2011]]/$D$7916</f>
        <v>6.7577299715444253E-3</v>
      </c>
      <c r="F1953">
        <f>100*Comuni[[#This Row],[Popolazione2011]]/(SUMIFS($D$2:$D$7916,$B$2:$B$7916,"Lombardia"))</f>
        <v>3.9910755716806141E-2</v>
      </c>
      <c r="G1953" t="b">
        <f>IF(Comuni[[#This Row],[Popolazione2011]]&gt;300000,"MAGGIORE")</f>
        <v>0</v>
      </c>
      <c r="H1953">
        <f>100*Comuni[[#This Row],[Popolazione2011]]/(SUMIFS($D$2:$D$7916,$B$2:$B$7916,"Piemonte"))</f>
        <v>8.8750562568115421E-2</v>
      </c>
      <c r="I1953" s="1" t="str">
        <f>_xlfn.XLOOKUP(Comuni[[#This Row],[Regione]],Ripartizione_geografica[Regione],Ripartizione_geografica[Ripartizione geografica],,0)</f>
        <v>Nord-ovest</v>
      </c>
      <c r="J1953" s="1">
        <f>_xlfn.XLOOKUP(Comuni[[#This Row],[Regione]],Table_0[Regione],Table_0[Totale contagiati],,0)</f>
        <v>4308126</v>
      </c>
      <c r="K1953" s="1">
        <f>_xlfn.XLOOKUP(Comuni[[#This Row],[Regione]],Table_0[Regione],Table_0[Guariti],,0)</f>
        <v>4242764</v>
      </c>
      <c r="L1953" s="1">
        <f>_xlfn.XLOOKUP(Comuni[[#This Row],[Regione]],Table_0[Regione],Table_0[Deceduti],,0)</f>
        <v>47031</v>
      </c>
    </row>
    <row r="1954" spans="1:12" x14ac:dyDescent="0.25">
      <c r="A1954" s="1" t="s">
        <v>1973</v>
      </c>
      <c r="B1954" s="1" t="s">
        <v>1271</v>
      </c>
      <c r="C1954" s="1" t="s">
        <v>1772</v>
      </c>
      <c r="D1954">
        <v>603</v>
      </c>
      <c r="E1954">
        <f>100*Comuni[[#This Row],[Popolazione2011]]/$D$7916</f>
        <v>1.052133016483679E-3</v>
      </c>
      <c r="F1954">
        <f>100*Comuni[[#This Row],[Popolazione2011]]/(SUMIFS($D$2:$D$7916,$B$2:$B$7916,"Lombardia"))</f>
        <v>6.2138357080387561E-3</v>
      </c>
      <c r="G1954" t="b">
        <f>IF(Comuni[[#This Row],[Popolazione2011]]&gt;300000,"MAGGIORE")</f>
        <v>0</v>
      </c>
      <c r="H1954">
        <f>100*Comuni[[#This Row],[Popolazione2011]]/(SUMIFS($D$2:$D$7916,$B$2:$B$7916,"Piemonte"))</f>
        <v>1.3817864505182959E-2</v>
      </c>
      <c r="I1954" s="1" t="str">
        <f>_xlfn.XLOOKUP(Comuni[[#This Row],[Regione]],Ripartizione_geografica[Regione],Ripartizione_geografica[Ripartizione geografica],,0)</f>
        <v>Nord-ovest</v>
      </c>
      <c r="J1954" s="1">
        <f>_xlfn.XLOOKUP(Comuni[[#This Row],[Regione]],Table_0[Regione],Table_0[Totale contagiati],,0)</f>
        <v>4308126</v>
      </c>
      <c r="K1954" s="1">
        <f>_xlfn.XLOOKUP(Comuni[[#This Row],[Regione]],Table_0[Regione],Table_0[Guariti],,0)</f>
        <v>4242764</v>
      </c>
      <c r="L1954" s="1">
        <f>_xlfn.XLOOKUP(Comuni[[#This Row],[Regione]],Table_0[Regione],Table_0[Deceduti],,0)</f>
        <v>47031</v>
      </c>
    </row>
    <row r="1955" spans="1:12" x14ac:dyDescent="0.25">
      <c r="A1955" s="1" t="s">
        <v>1974</v>
      </c>
      <c r="B1955" s="1" t="s">
        <v>1271</v>
      </c>
      <c r="C1955" s="1" t="s">
        <v>1772</v>
      </c>
      <c r="D1955">
        <v>2140</v>
      </c>
      <c r="E1955">
        <f>100*Comuni[[#This Row],[Popolazione2011]]/$D$7916</f>
        <v>3.7339380684495408E-3</v>
      </c>
      <c r="F1955">
        <f>100*Comuni[[#This Row],[Popolazione2011]]/(SUMIFS($D$2:$D$7916,$B$2:$B$7916,"Lombardia"))</f>
        <v>2.2052418599009846E-2</v>
      </c>
      <c r="G1955" t="b">
        <f>IF(Comuni[[#This Row],[Popolazione2011]]&gt;300000,"MAGGIORE")</f>
        <v>0</v>
      </c>
      <c r="H1955">
        <f>100*Comuni[[#This Row],[Popolazione2011]]/(SUMIFS($D$2:$D$7916,$B$2:$B$7916,"Piemonte"))</f>
        <v>4.9038524114579658E-2</v>
      </c>
      <c r="I1955" s="1" t="str">
        <f>_xlfn.XLOOKUP(Comuni[[#This Row],[Regione]],Ripartizione_geografica[Regione],Ripartizione_geografica[Ripartizione geografica],,0)</f>
        <v>Nord-ovest</v>
      </c>
      <c r="J1955" s="1">
        <f>_xlfn.XLOOKUP(Comuni[[#This Row],[Regione]],Table_0[Regione],Table_0[Totale contagiati],,0)</f>
        <v>4308126</v>
      </c>
      <c r="K1955" s="1">
        <f>_xlfn.XLOOKUP(Comuni[[#This Row],[Regione]],Table_0[Regione],Table_0[Guariti],,0)</f>
        <v>4242764</v>
      </c>
      <c r="L1955" s="1">
        <f>_xlfn.XLOOKUP(Comuni[[#This Row],[Regione]],Table_0[Regione],Table_0[Deceduti],,0)</f>
        <v>47031</v>
      </c>
    </row>
    <row r="1956" spans="1:12" x14ac:dyDescent="0.25">
      <c r="A1956" s="1" t="s">
        <v>1975</v>
      </c>
      <c r="B1956" s="1" t="s">
        <v>1271</v>
      </c>
      <c r="C1956" s="1" t="s">
        <v>1772</v>
      </c>
      <c r="D1956">
        <v>4857</v>
      </c>
      <c r="E1956">
        <f>100*Comuni[[#This Row],[Popolazione2011]]/$D$7916</f>
        <v>8.474643550681971E-3</v>
      </c>
      <c r="F1956">
        <f>100*Comuni[[#This Row],[Popolazione2011]]/(SUMIFS($D$2:$D$7916,$B$2:$B$7916,"Lombardia"))</f>
        <v>5.0050746324948985E-2</v>
      </c>
      <c r="G1956" t="b">
        <f>IF(Comuni[[#This Row],[Popolazione2011]]&gt;300000,"MAGGIORE")</f>
        <v>0</v>
      </c>
      <c r="H1956">
        <f>100*Comuni[[#This Row],[Popolazione2011]]/(SUMIFS($D$2:$D$7916,$B$2:$B$7916,"Piemonte"))</f>
        <v>0.11129911758154831</v>
      </c>
      <c r="I1956" s="1" t="str">
        <f>_xlfn.XLOOKUP(Comuni[[#This Row],[Regione]],Ripartizione_geografica[Regione],Ripartizione_geografica[Ripartizione geografica],,0)</f>
        <v>Nord-ovest</v>
      </c>
      <c r="J1956" s="1">
        <f>_xlfn.XLOOKUP(Comuni[[#This Row],[Regione]],Table_0[Regione],Table_0[Totale contagiati],,0)</f>
        <v>4308126</v>
      </c>
      <c r="K1956" s="1">
        <f>_xlfn.XLOOKUP(Comuni[[#This Row],[Regione]],Table_0[Regione],Table_0[Guariti],,0)</f>
        <v>4242764</v>
      </c>
      <c r="L1956" s="1">
        <f>_xlfn.XLOOKUP(Comuni[[#This Row],[Regione]],Table_0[Regione],Table_0[Deceduti],,0)</f>
        <v>47031</v>
      </c>
    </row>
    <row r="1957" spans="1:12" x14ac:dyDescent="0.25">
      <c r="A1957" s="1" t="s">
        <v>1976</v>
      </c>
      <c r="B1957" s="1" t="s">
        <v>1271</v>
      </c>
      <c r="C1957" s="1" t="s">
        <v>1772</v>
      </c>
      <c r="D1957">
        <v>7665</v>
      </c>
      <c r="E1957">
        <f>100*Comuni[[#This Row],[Popolazione2011]]/$D$7916</f>
        <v>1.3374128642367164E-2</v>
      </c>
      <c r="F1957">
        <f>100*Comuni[[#This Row],[Popolazione2011]]/(SUMIFS($D$2:$D$7916,$B$2:$B$7916,"Lombardia"))</f>
        <v>7.8986817084771246E-2</v>
      </c>
      <c r="G1957" t="b">
        <f>IF(Comuni[[#This Row],[Popolazione2011]]&gt;300000,"MAGGIORE")</f>
        <v>0</v>
      </c>
      <c r="H1957">
        <f>100*Comuni[[#This Row],[Popolazione2011]]/(SUMIFS($D$2:$D$7916,$B$2:$B$7916,"Piemonte"))</f>
        <v>0.17564499408329584</v>
      </c>
      <c r="I1957" s="1" t="str">
        <f>_xlfn.XLOOKUP(Comuni[[#This Row],[Regione]],Ripartizione_geografica[Regione],Ripartizione_geografica[Ripartizione geografica],,0)</f>
        <v>Nord-ovest</v>
      </c>
      <c r="J1957" s="1">
        <f>_xlfn.XLOOKUP(Comuni[[#This Row],[Regione]],Table_0[Regione],Table_0[Totale contagiati],,0)</f>
        <v>4308126</v>
      </c>
      <c r="K1957" s="1">
        <f>_xlfn.XLOOKUP(Comuni[[#This Row],[Regione]],Table_0[Regione],Table_0[Guariti],,0)</f>
        <v>4242764</v>
      </c>
      <c r="L1957" s="1">
        <f>_xlfn.XLOOKUP(Comuni[[#This Row],[Regione]],Table_0[Regione],Table_0[Deceduti],,0)</f>
        <v>47031</v>
      </c>
    </row>
    <row r="1958" spans="1:12" x14ac:dyDescent="0.25">
      <c r="A1958" s="1" t="s">
        <v>1977</v>
      </c>
      <c r="B1958" s="1" t="s">
        <v>1271</v>
      </c>
      <c r="C1958" s="1" t="s">
        <v>1772</v>
      </c>
      <c r="D1958">
        <v>8333</v>
      </c>
      <c r="E1958">
        <f>100*Comuni[[#This Row],[Popolazione2011]]/$D$7916</f>
        <v>1.4539675665602814E-2</v>
      </c>
      <c r="F1958">
        <f>100*Comuni[[#This Row],[Popolazione2011]]/(SUMIFS($D$2:$D$7916,$B$2:$B$7916,"Lombardia"))</f>
        <v>8.5870469245583669E-2</v>
      </c>
      <c r="G1958" t="b">
        <f>IF(Comuni[[#This Row],[Popolazione2011]]&gt;300000,"MAGGIORE")</f>
        <v>0</v>
      </c>
      <c r="H1958">
        <f>100*Comuni[[#This Row],[Popolazione2011]]/(SUMIFS($D$2:$D$7916,$B$2:$B$7916,"Piemonte"))</f>
        <v>0.19095234647046369</v>
      </c>
      <c r="I1958" s="1" t="str">
        <f>_xlfn.XLOOKUP(Comuni[[#This Row],[Regione]],Ripartizione_geografica[Regione],Ripartizione_geografica[Ripartizione geografica],,0)</f>
        <v>Nord-ovest</v>
      </c>
      <c r="J1958" s="1">
        <f>_xlfn.XLOOKUP(Comuni[[#This Row],[Regione]],Table_0[Regione],Table_0[Totale contagiati],,0)</f>
        <v>4308126</v>
      </c>
      <c r="K1958" s="1">
        <f>_xlfn.XLOOKUP(Comuni[[#This Row],[Regione]],Table_0[Regione],Table_0[Guariti],,0)</f>
        <v>4242764</v>
      </c>
      <c r="L1958" s="1">
        <f>_xlfn.XLOOKUP(Comuni[[#This Row],[Regione]],Table_0[Regione],Table_0[Deceduti],,0)</f>
        <v>47031</v>
      </c>
    </row>
    <row r="1959" spans="1:12" x14ac:dyDescent="0.25">
      <c r="A1959" s="1" t="s">
        <v>1978</v>
      </c>
      <c r="B1959" s="1" t="s">
        <v>1271</v>
      </c>
      <c r="C1959" s="1" t="s">
        <v>1772</v>
      </c>
      <c r="D1959">
        <v>2007</v>
      </c>
      <c r="E1959">
        <f>100*Comuni[[#This Row],[Popolazione2011]]/$D$7916</f>
        <v>3.5018755623262747E-3</v>
      </c>
      <c r="F1959">
        <f>100*Comuni[[#This Row],[Popolazione2011]]/(SUMIFS($D$2:$D$7916,$B$2:$B$7916,"Lombardia"))</f>
        <v>2.0681871087949888E-2</v>
      </c>
      <c r="G1959" t="b">
        <f>IF(Comuni[[#This Row],[Popolazione2011]]&gt;300000,"MAGGIORE")</f>
        <v>0</v>
      </c>
      <c r="H1959">
        <f>100*Comuni[[#This Row],[Popolazione2011]]/(SUMIFS($D$2:$D$7916,$B$2:$B$7916,"Piemonte"))</f>
        <v>4.5990802756056715E-2</v>
      </c>
      <c r="I1959" s="1" t="str">
        <f>_xlfn.XLOOKUP(Comuni[[#This Row],[Regione]],Ripartizione_geografica[Regione],Ripartizione_geografica[Ripartizione geografica],,0)</f>
        <v>Nord-ovest</v>
      </c>
      <c r="J1959" s="1">
        <f>_xlfn.XLOOKUP(Comuni[[#This Row],[Regione]],Table_0[Regione],Table_0[Totale contagiati],,0)</f>
        <v>4308126</v>
      </c>
      <c r="K1959" s="1">
        <f>_xlfn.XLOOKUP(Comuni[[#This Row],[Regione]],Table_0[Regione],Table_0[Guariti],,0)</f>
        <v>4242764</v>
      </c>
      <c r="L1959" s="1">
        <f>_xlfn.XLOOKUP(Comuni[[#This Row],[Regione]],Table_0[Regione],Table_0[Deceduti],,0)</f>
        <v>47031</v>
      </c>
    </row>
    <row r="1960" spans="1:12" x14ac:dyDescent="0.25">
      <c r="A1960" s="1" t="s">
        <v>1979</v>
      </c>
      <c r="B1960" s="1" t="s">
        <v>1271</v>
      </c>
      <c r="C1960" s="1" t="s">
        <v>1772</v>
      </c>
      <c r="D1960">
        <v>2310</v>
      </c>
      <c r="E1960">
        <f>100*Comuni[[#This Row],[Popolazione2011]]/$D$7916</f>
        <v>4.0305593168777753E-3</v>
      </c>
      <c r="F1960">
        <f>100*Comuni[[#This Row],[Popolazione2011]]/(SUMIFS($D$2:$D$7916,$B$2:$B$7916,"Lombardia"))</f>
        <v>2.3804246244725581E-2</v>
      </c>
      <c r="G1960" t="b">
        <f>IF(Comuni[[#This Row],[Popolazione2011]]&gt;300000,"MAGGIORE")</f>
        <v>0</v>
      </c>
      <c r="H1960">
        <f>100*Comuni[[#This Row],[Popolazione2011]]/(SUMIFS($D$2:$D$7916,$B$2:$B$7916,"Piemonte"))</f>
        <v>5.2934107805924772E-2</v>
      </c>
      <c r="I1960" s="1" t="str">
        <f>_xlfn.XLOOKUP(Comuni[[#This Row],[Regione]],Ripartizione_geografica[Regione],Ripartizione_geografica[Ripartizione geografica],,0)</f>
        <v>Nord-ovest</v>
      </c>
      <c r="J1960" s="1">
        <f>_xlfn.XLOOKUP(Comuni[[#This Row],[Regione]],Table_0[Regione],Table_0[Totale contagiati],,0)</f>
        <v>4308126</v>
      </c>
      <c r="K1960" s="1">
        <f>_xlfn.XLOOKUP(Comuni[[#This Row],[Regione]],Table_0[Regione],Table_0[Guariti],,0)</f>
        <v>4242764</v>
      </c>
      <c r="L1960" s="1">
        <f>_xlfn.XLOOKUP(Comuni[[#This Row],[Regione]],Table_0[Regione],Table_0[Deceduti],,0)</f>
        <v>47031</v>
      </c>
    </row>
    <row r="1961" spans="1:12" x14ac:dyDescent="0.25">
      <c r="A1961" s="1" t="s">
        <v>1980</v>
      </c>
      <c r="B1961" s="1" t="s">
        <v>1271</v>
      </c>
      <c r="C1961" s="1" t="s">
        <v>1772</v>
      </c>
      <c r="D1961">
        <v>1114</v>
      </c>
      <c r="E1961">
        <f>100*Comuni[[#This Row],[Popolazione2011]]/$D$7916</f>
        <v>1.9437415926414898E-3</v>
      </c>
      <c r="F1961">
        <f>100*Comuni[[#This Row],[Popolazione2011]]/(SUMIFS($D$2:$D$7916,$B$2:$B$7916,"Lombardia"))</f>
        <v>1.1479623513690172E-2</v>
      </c>
      <c r="G1961" t="b">
        <f>IF(Comuni[[#This Row],[Popolazione2011]]&gt;300000,"MAGGIORE")</f>
        <v>0</v>
      </c>
      <c r="H1961">
        <f>100*Comuni[[#This Row],[Popolazione2011]]/(SUMIFS($D$2:$D$7916,$B$2:$B$7916,"Piemonte"))</f>
        <v>2.552753077740268E-2</v>
      </c>
      <c r="I1961" s="1" t="str">
        <f>_xlfn.XLOOKUP(Comuni[[#This Row],[Regione]],Ripartizione_geografica[Regione],Ripartizione_geografica[Ripartizione geografica],,0)</f>
        <v>Nord-ovest</v>
      </c>
      <c r="J1961" s="1">
        <f>_xlfn.XLOOKUP(Comuni[[#This Row],[Regione]],Table_0[Regione],Table_0[Totale contagiati],,0)</f>
        <v>4308126</v>
      </c>
      <c r="K1961" s="1">
        <f>_xlfn.XLOOKUP(Comuni[[#This Row],[Regione]],Table_0[Regione],Table_0[Guariti],,0)</f>
        <v>4242764</v>
      </c>
      <c r="L1961" s="1">
        <f>_xlfn.XLOOKUP(Comuni[[#This Row],[Regione]],Table_0[Regione],Table_0[Deceduti],,0)</f>
        <v>47031</v>
      </c>
    </row>
    <row r="1962" spans="1:12" x14ac:dyDescent="0.25">
      <c r="A1962" s="1" t="s">
        <v>1981</v>
      </c>
      <c r="B1962" s="1" t="s">
        <v>1271</v>
      </c>
      <c r="C1962" s="1" t="s">
        <v>1772</v>
      </c>
      <c r="D1962">
        <v>9427</v>
      </c>
      <c r="E1962">
        <f>100*Comuni[[#This Row],[Popolazione2011]]/$D$7916</f>
        <v>1.6448520640782158E-2</v>
      </c>
      <c r="F1962">
        <f>100*Comuni[[#This Row],[Popolazione2011]]/(SUMIFS($D$2:$D$7916,$B$2:$B$7916,"Lombardia"))</f>
        <v>9.7143995389189636E-2</v>
      </c>
      <c r="G1962" t="b">
        <f>IF(Comuni[[#This Row],[Popolazione2011]]&gt;300000,"MAGGIORE")</f>
        <v>0</v>
      </c>
      <c r="H1962">
        <f>100*Comuni[[#This Row],[Popolazione2011]]/(SUMIFS($D$2:$D$7916,$B$2:$B$7916,"Piemonte"))</f>
        <v>0.2160215732841787</v>
      </c>
      <c r="I1962" s="1" t="str">
        <f>_xlfn.XLOOKUP(Comuni[[#This Row],[Regione]],Ripartizione_geografica[Regione],Ripartizione_geografica[Ripartizione geografica],,0)</f>
        <v>Nord-ovest</v>
      </c>
      <c r="J1962" s="1">
        <f>_xlfn.XLOOKUP(Comuni[[#This Row],[Regione]],Table_0[Regione],Table_0[Totale contagiati],,0)</f>
        <v>4308126</v>
      </c>
      <c r="K1962" s="1">
        <f>_xlfn.XLOOKUP(Comuni[[#This Row],[Regione]],Table_0[Regione],Table_0[Guariti],,0)</f>
        <v>4242764</v>
      </c>
      <c r="L1962" s="1">
        <f>_xlfn.XLOOKUP(Comuni[[#This Row],[Regione]],Table_0[Regione],Table_0[Deceduti],,0)</f>
        <v>47031</v>
      </c>
    </row>
    <row r="1963" spans="1:12" x14ac:dyDescent="0.25">
      <c r="A1963" s="1" t="s">
        <v>1982</v>
      </c>
      <c r="B1963" s="1" t="s">
        <v>1271</v>
      </c>
      <c r="C1963" s="1" t="s">
        <v>1772</v>
      </c>
      <c r="D1963">
        <v>28410</v>
      </c>
      <c r="E1963">
        <f>100*Comuni[[#This Row],[Popolazione2011]]/$D$7916</f>
        <v>4.9570645104977315E-2</v>
      </c>
      <c r="F1963">
        <f>100*Comuni[[#This Row],[Popolazione2011]]/(SUMIFS($D$2:$D$7916,$B$2:$B$7916,"Lombardia"))</f>
        <v>0.29276131420461204</v>
      </c>
      <c r="G1963" t="b">
        <f>IF(Comuni[[#This Row],[Popolazione2011]]&gt;300000,"MAGGIORE")</f>
        <v>0</v>
      </c>
      <c r="H1963">
        <f>100*Comuni[[#This Row],[Popolazione2011]]/(SUMIFS($D$2:$D$7916,$B$2:$B$7916,"Piemonte"))</f>
        <v>0.65102078041832157</v>
      </c>
      <c r="I1963" s="1" t="str">
        <f>_xlfn.XLOOKUP(Comuni[[#This Row],[Regione]],Ripartizione_geografica[Regione],Ripartizione_geografica[Ripartizione geografica],,0)</f>
        <v>Nord-ovest</v>
      </c>
      <c r="J1963" s="1">
        <f>_xlfn.XLOOKUP(Comuni[[#This Row],[Regione]],Table_0[Regione],Table_0[Totale contagiati],,0)</f>
        <v>4308126</v>
      </c>
      <c r="K1963" s="1">
        <f>_xlfn.XLOOKUP(Comuni[[#This Row],[Regione]],Table_0[Regione],Table_0[Guariti],,0)</f>
        <v>4242764</v>
      </c>
      <c r="L1963" s="1">
        <f>_xlfn.XLOOKUP(Comuni[[#This Row],[Regione]],Table_0[Regione],Table_0[Deceduti],,0)</f>
        <v>47031</v>
      </c>
    </row>
    <row r="1964" spans="1:12" x14ac:dyDescent="0.25">
      <c r="A1964" s="1" t="s">
        <v>1983</v>
      </c>
      <c r="B1964" s="1" t="s">
        <v>1271</v>
      </c>
      <c r="C1964" s="1" t="s">
        <v>1772</v>
      </c>
      <c r="D1964">
        <v>10302</v>
      </c>
      <c r="E1964">
        <f>100*Comuni[[#This Row],[Popolazione2011]]/$D$7916</f>
        <v>1.7975247654751014E-2</v>
      </c>
      <c r="F1964">
        <f>100*Comuni[[#This Row],[Popolazione2011]]/(SUMIFS($D$2:$D$7916,$B$2:$B$7916,"Lombardia"))</f>
        <v>0.10616075533037357</v>
      </c>
      <c r="G1964" t="b">
        <f>IF(Comuni[[#This Row],[Popolazione2011]]&gt;300000,"MAGGIORE")</f>
        <v>0</v>
      </c>
      <c r="H1964">
        <f>100*Comuni[[#This Row],[Popolazione2011]]/(SUMIFS($D$2:$D$7916,$B$2:$B$7916,"Piemonte"))</f>
        <v>0.23607237169551384</v>
      </c>
      <c r="I1964" s="1" t="str">
        <f>_xlfn.XLOOKUP(Comuni[[#This Row],[Regione]],Ripartizione_geografica[Regione],Ripartizione_geografica[Ripartizione geografica],,0)</f>
        <v>Nord-ovest</v>
      </c>
      <c r="J1964" s="1">
        <f>_xlfn.XLOOKUP(Comuni[[#This Row],[Regione]],Table_0[Regione],Table_0[Totale contagiati],,0)</f>
        <v>4308126</v>
      </c>
      <c r="K1964" s="1">
        <f>_xlfn.XLOOKUP(Comuni[[#This Row],[Regione]],Table_0[Regione],Table_0[Guariti],,0)</f>
        <v>4242764</v>
      </c>
      <c r="L1964" s="1">
        <f>_xlfn.XLOOKUP(Comuni[[#This Row],[Regione]],Table_0[Regione],Table_0[Deceduti],,0)</f>
        <v>47031</v>
      </c>
    </row>
    <row r="1965" spans="1:12" x14ac:dyDescent="0.25">
      <c r="A1965" s="1" t="s">
        <v>1984</v>
      </c>
      <c r="B1965" s="1" t="s">
        <v>1271</v>
      </c>
      <c r="C1965" s="1" t="s">
        <v>1772</v>
      </c>
      <c r="D1965">
        <v>1399</v>
      </c>
      <c r="E1965">
        <f>100*Comuni[[#This Row],[Popolazione2011]]/$D$7916</f>
        <v>2.4410183914770596E-3</v>
      </c>
      <c r="F1965">
        <f>100*Comuni[[#This Row],[Popolazione2011]]/(SUMIFS($D$2:$D$7916,$B$2:$B$7916,"Lombardia"))</f>
        <v>1.4416511037390082E-2</v>
      </c>
      <c r="G1965" t="b">
        <f>IF(Comuni[[#This Row],[Popolazione2011]]&gt;300000,"MAGGIORE")</f>
        <v>0</v>
      </c>
      <c r="H1965">
        <f>100*Comuni[[#This Row],[Popolazione2011]]/(SUMIFS($D$2:$D$7916,$B$2:$B$7916,"Piemonte"))</f>
        <v>3.2058362259951845E-2</v>
      </c>
      <c r="I1965" s="1" t="str">
        <f>_xlfn.XLOOKUP(Comuni[[#This Row],[Regione]],Ripartizione_geografica[Regione],Ripartizione_geografica[Ripartizione geografica],,0)</f>
        <v>Nord-ovest</v>
      </c>
      <c r="J1965" s="1">
        <f>_xlfn.XLOOKUP(Comuni[[#This Row],[Regione]],Table_0[Regione],Table_0[Totale contagiati],,0)</f>
        <v>4308126</v>
      </c>
      <c r="K1965" s="1">
        <f>_xlfn.XLOOKUP(Comuni[[#This Row],[Regione]],Table_0[Regione],Table_0[Guariti],,0)</f>
        <v>4242764</v>
      </c>
      <c r="L1965" s="1">
        <f>_xlfn.XLOOKUP(Comuni[[#This Row],[Regione]],Table_0[Regione],Table_0[Deceduti],,0)</f>
        <v>47031</v>
      </c>
    </row>
    <row r="1966" spans="1:12" x14ac:dyDescent="0.25">
      <c r="A1966" s="1" t="s">
        <v>1985</v>
      </c>
      <c r="B1966" s="1" t="s">
        <v>1271</v>
      </c>
      <c r="C1966" s="1" t="s">
        <v>1772</v>
      </c>
      <c r="D1966">
        <v>9549</v>
      </c>
      <c r="E1966">
        <f>100*Comuni[[#This Row],[Popolazione2011]]/$D$7916</f>
        <v>1.6661390007301245E-2</v>
      </c>
      <c r="F1966">
        <f>100*Comuni[[#This Row],[Popolazione2011]]/(SUMIFS($D$2:$D$7916,$B$2:$B$7916,"Lombardia"))</f>
        <v>9.8401189346703277E-2</v>
      </c>
      <c r="G1966" t="b">
        <f>IF(Comuni[[#This Row],[Popolazione2011]]&gt;300000,"MAGGIORE")</f>
        <v>0</v>
      </c>
      <c r="H1966">
        <f>100*Comuni[[#This Row],[Popolazione2011]]/(SUMIFS($D$2:$D$7916,$B$2:$B$7916,"Piemonte"))</f>
        <v>0.21881722746267343</v>
      </c>
      <c r="I1966" s="1" t="str">
        <f>_xlfn.XLOOKUP(Comuni[[#This Row],[Regione]],Ripartizione_geografica[Regione],Ripartizione_geografica[Ripartizione geografica],,0)</f>
        <v>Nord-ovest</v>
      </c>
      <c r="J1966" s="1">
        <f>_xlfn.XLOOKUP(Comuni[[#This Row],[Regione]],Table_0[Regione],Table_0[Totale contagiati],,0)</f>
        <v>4308126</v>
      </c>
      <c r="K1966" s="1">
        <f>_xlfn.XLOOKUP(Comuni[[#This Row],[Regione]],Table_0[Regione],Table_0[Guariti],,0)</f>
        <v>4242764</v>
      </c>
      <c r="L1966" s="1">
        <f>_xlfn.XLOOKUP(Comuni[[#This Row],[Regione]],Table_0[Regione],Table_0[Deceduti],,0)</f>
        <v>47031</v>
      </c>
    </row>
    <row r="1967" spans="1:12" x14ac:dyDescent="0.25">
      <c r="A1967" s="1" t="s">
        <v>1986</v>
      </c>
      <c r="B1967" s="1" t="s">
        <v>1271</v>
      </c>
      <c r="C1967" s="1" t="s">
        <v>1772</v>
      </c>
      <c r="D1967">
        <v>1085</v>
      </c>
      <c r="E1967">
        <f>100*Comuni[[#This Row],[Popolazione2011]]/$D$7916</f>
        <v>1.8931414973213793E-3</v>
      </c>
      <c r="F1967">
        <f>100*Comuni[[#This Row],[Popolazione2011]]/(SUMIFS($D$2:$D$7916,$B$2:$B$7916,"Lombardia"))</f>
        <v>1.1180782327068076E-2</v>
      </c>
      <c r="G1967" t="b">
        <f>IF(Comuni[[#This Row],[Popolazione2011]]&gt;300000,"MAGGIORE")</f>
        <v>0</v>
      </c>
      <c r="H1967">
        <f>100*Comuni[[#This Row],[Popolazione2011]]/(SUMIFS($D$2:$D$7916,$B$2:$B$7916,"Piemonte"))</f>
        <v>2.4862990030055574E-2</v>
      </c>
      <c r="I1967" s="1" t="str">
        <f>_xlfn.XLOOKUP(Comuni[[#This Row],[Regione]],Ripartizione_geografica[Regione],Ripartizione_geografica[Ripartizione geografica],,0)</f>
        <v>Nord-ovest</v>
      </c>
      <c r="J1967" s="1">
        <f>_xlfn.XLOOKUP(Comuni[[#This Row],[Regione]],Table_0[Regione],Table_0[Totale contagiati],,0)</f>
        <v>4308126</v>
      </c>
      <c r="K1967" s="1">
        <f>_xlfn.XLOOKUP(Comuni[[#This Row],[Regione]],Table_0[Regione],Table_0[Guariti],,0)</f>
        <v>4242764</v>
      </c>
      <c r="L1967" s="1">
        <f>_xlfn.XLOOKUP(Comuni[[#This Row],[Regione]],Table_0[Regione],Table_0[Deceduti],,0)</f>
        <v>47031</v>
      </c>
    </row>
    <row r="1968" spans="1:12" x14ac:dyDescent="0.25">
      <c r="A1968" s="1" t="s">
        <v>1987</v>
      </c>
      <c r="B1968" s="1" t="s">
        <v>1271</v>
      </c>
      <c r="C1968" s="1" t="s">
        <v>1772</v>
      </c>
      <c r="D1968">
        <v>3886</v>
      </c>
      <c r="E1968">
        <f>100*Comuni[[#This Row],[Popolazione2011]]/$D$7916</f>
        <v>6.7804127728948197E-3</v>
      </c>
      <c r="F1968">
        <f>100*Comuni[[#This Row],[Popolazione2011]]/(SUMIFS($D$2:$D$7916,$B$2:$B$7916,"Lombardia"))</f>
        <v>4.0044719007360868E-2</v>
      </c>
      <c r="G1968" t="b">
        <f>IF(Comuni[[#This Row],[Popolazione2011]]&gt;300000,"MAGGIORE")</f>
        <v>0</v>
      </c>
      <c r="H1968">
        <f>100*Comuni[[#This Row],[Popolazione2011]]/(SUMIFS($D$2:$D$7916,$B$2:$B$7916,"Piemonte"))</f>
        <v>8.9048460144512412E-2</v>
      </c>
      <c r="I1968" s="1" t="str">
        <f>_xlfn.XLOOKUP(Comuni[[#This Row],[Regione]],Ripartizione_geografica[Regione],Ripartizione_geografica[Ripartizione geografica],,0)</f>
        <v>Nord-ovest</v>
      </c>
      <c r="J1968" s="1">
        <f>_xlfn.XLOOKUP(Comuni[[#This Row],[Regione]],Table_0[Regione],Table_0[Totale contagiati],,0)</f>
        <v>4308126</v>
      </c>
      <c r="K1968" s="1">
        <f>_xlfn.XLOOKUP(Comuni[[#This Row],[Regione]],Table_0[Regione],Table_0[Guariti],,0)</f>
        <v>4242764</v>
      </c>
      <c r="L1968" s="1">
        <f>_xlfn.XLOOKUP(Comuni[[#This Row],[Regione]],Table_0[Regione],Table_0[Deceduti],,0)</f>
        <v>47031</v>
      </c>
    </row>
    <row r="1969" spans="1:12" x14ac:dyDescent="0.25">
      <c r="A1969" s="1" t="s">
        <v>1988</v>
      </c>
      <c r="B1969" s="1" t="s">
        <v>1271</v>
      </c>
      <c r="C1969" s="1" t="s">
        <v>1772</v>
      </c>
      <c r="D1969">
        <v>607</v>
      </c>
      <c r="E1969">
        <f>100*Comuni[[#This Row],[Popolazione2011]]/$D$7916</f>
        <v>1.0591123399761081E-3</v>
      </c>
      <c r="F1969">
        <f>100*Comuni[[#This Row],[Popolazione2011]]/(SUMIFS($D$2:$D$7916,$B$2:$B$7916,"Lombardia"))</f>
        <v>6.255055182055597E-3</v>
      </c>
      <c r="G1969" t="b">
        <f>IF(Comuni[[#This Row],[Popolazione2011]]&gt;300000,"MAGGIORE")</f>
        <v>0</v>
      </c>
      <c r="H1969">
        <f>100*Comuni[[#This Row],[Popolazione2011]]/(SUMIFS($D$2:$D$7916,$B$2:$B$7916,"Piemonte"))</f>
        <v>1.3909525297920491E-2</v>
      </c>
      <c r="I1969" s="1" t="str">
        <f>_xlfn.XLOOKUP(Comuni[[#This Row],[Regione]],Ripartizione_geografica[Regione],Ripartizione_geografica[Ripartizione geografica],,0)</f>
        <v>Nord-ovest</v>
      </c>
      <c r="J1969" s="1">
        <f>_xlfn.XLOOKUP(Comuni[[#This Row],[Regione]],Table_0[Regione],Table_0[Totale contagiati],,0)</f>
        <v>4308126</v>
      </c>
      <c r="K1969" s="1">
        <f>_xlfn.XLOOKUP(Comuni[[#This Row],[Regione]],Table_0[Regione],Table_0[Guariti],,0)</f>
        <v>4242764</v>
      </c>
      <c r="L1969" s="1">
        <f>_xlfn.XLOOKUP(Comuni[[#This Row],[Regione]],Table_0[Regione],Table_0[Deceduti],,0)</f>
        <v>47031</v>
      </c>
    </row>
    <row r="1970" spans="1:12" x14ac:dyDescent="0.25">
      <c r="A1970" s="1" t="s">
        <v>1989</v>
      </c>
      <c r="B1970" s="1" t="s">
        <v>1271</v>
      </c>
      <c r="C1970" s="1" t="s">
        <v>1772</v>
      </c>
      <c r="D1970">
        <v>136</v>
      </c>
      <c r="E1970">
        <f>100*Comuni[[#This Row],[Popolazione2011]]/$D$7916</f>
        <v>2.3729699874258764E-4</v>
      </c>
      <c r="F1970">
        <f>100*Comuni[[#This Row],[Popolazione2011]]/(SUMIFS($D$2:$D$7916,$B$2:$B$7916,"Lombardia"))</f>
        <v>1.4014621165725884E-3</v>
      </c>
      <c r="G1970" t="b">
        <f>IF(Comuni[[#This Row],[Popolazione2011]]&gt;300000,"MAGGIORE")</f>
        <v>0</v>
      </c>
      <c r="H1970">
        <f>100*Comuni[[#This Row],[Popolazione2011]]/(SUMIFS($D$2:$D$7916,$B$2:$B$7916,"Piemonte"))</f>
        <v>3.1164669530760903E-3</v>
      </c>
      <c r="I1970" s="1" t="str">
        <f>_xlfn.XLOOKUP(Comuni[[#This Row],[Regione]],Ripartizione_geografica[Regione],Ripartizione_geografica[Ripartizione geografica],,0)</f>
        <v>Nord-ovest</v>
      </c>
      <c r="J1970" s="1">
        <f>_xlfn.XLOOKUP(Comuni[[#This Row],[Regione]],Table_0[Regione],Table_0[Totale contagiati],,0)</f>
        <v>4308126</v>
      </c>
      <c r="K1970" s="1">
        <f>_xlfn.XLOOKUP(Comuni[[#This Row],[Regione]],Table_0[Regione],Table_0[Guariti],,0)</f>
        <v>4242764</v>
      </c>
      <c r="L1970" s="1">
        <f>_xlfn.XLOOKUP(Comuni[[#This Row],[Regione]],Table_0[Regione],Table_0[Deceduti],,0)</f>
        <v>47031</v>
      </c>
    </row>
    <row r="1971" spans="1:12" x14ac:dyDescent="0.25">
      <c r="A1971" s="1" t="s">
        <v>1990</v>
      </c>
      <c r="B1971" s="1" t="s">
        <v>1271</v>
      </c>
      <c r="C1971" s="1" t="s">
        <v>1772</v>
      </c>
      <c r="D1971">
        <v>207</v>
      </c>
      <c r="E1971">
        <f>100*Comuni[[#This Row],[Popolazione2011]]/$D$7916</f>
        <v>3.6117999073320326E-4</v>
      </c>
      <c r="F1971">
        <f>100*Comuni[[#This Row],[Popolazione2011]]/(SUMIFS($D$2:$D$7916,$B$2:$B$7916,"Lombardia"))</f>
        <v>2.133107780371513E-3</v>
      </c>
      <c r="G1971" t="b">
        <f>IF(Comuni[[#This Row],[Popolazione2011]]&gt;300000,"MAGGIORE")</f>
        <v>0</v>
      </c>
      <c r="H1971">
        <f>100*Comuni[[#This Row],[Popolazione2011]]/(SUMIFS($D$2:$D$7916,$B$2:$B$7916,"Piemonte"))</f>
        <v>4.7434460241672846E-3</v>
      </c>
      <c r="I1971" s="1" t="str">
        <f>_xlfn.XLOOKUP(Comuni[[#This Row],[Regione]],Ripartizione_geografica[Regione],Ripartizione_geografica[Ripartizione geografica],,0)</f>
        <v>Nord-ovest</v>
      </c>
      <c r="J1971" s="1">
        <f>_xlfn.XLOOKUP(Comuni[[#This Row],[Regione]],Table_0[Regione],Table_0[Totale contagiati],,0)</f>
        <v>4308126</v>
      </c>
      <c r="K1971" s="1">
        <f>_xlfn.XLOOKUP(Comuni[[#This Row],[Regione]],Table_0[Regione],Table_0[Guariti],,0)</f>
        <v>4242764</v>
      </c>
      <c r="L1971" s="1">
        <f>_xlfn.XLOOKUP(Comuni[[#This Row],[Regione]],Table_0[Regione],Table_0[Deceduti],,0)</f>
        <v>47031</v>
      </c>
    </row>
    <row r="1972" spans="1:12" x14ac:dyDescent="0.25">
      <c r="A1972" s="1" t="s">
        <v>1991</v>
      </c>
      <c r="B1972" s="1" t="s">
        <v>1271</v>
      </c>
      <c r="C1972" s="1" t="s">
        <v>1772</v>
      </c>
      <c r="D1972">
        <v>292</v>
      </c>
      <c r="E1972">
        <f>100*Comuni[[#This Row],[Popolazione2011]]/$D$7916</f>
        <v>5.0949061494732053E-4</v>
      </c>
      <c r="F1972">
        <f>100*Comuni[[#This Row],[Popolazione2011]]/(SUMIFS($D$2:$D$7916,$B$2:$B$7916,"Lombardia"))</f>
        <v>3.0090216032293811E-3</v>
      </c>
      <c r="G1972" t="b">
        <f>IF(Comuni[[#This Row],[Popolazione2011]]&gt;300000,"MAGGIORE")</f>
        <v>0</v>
      </c>
      <c r="H1972">
        <f>100*Comuni[[#This Row],[Popolazione2011]]/(SUMIFS($D$2:$D$7916,$B$2:$B$7916,"Piemonte"))</f>
        <v>6.6912378698398408E-3</v>
      </c>
      <c r="I1972" s="1" t="str">
        <f>_xlfn.XLOOKUP(Comuni[[#This Row],[Regione]],Ripartizione_geografica[Regione],Ripartizione_geografica[Ripartizione geografica],,0)</f>
        <v>Nord-ovest</v>
      </c>
      <c r="J1972" s="1">
        <f>_xlfn.XLOOKUP(Comuni[[#This Row],[Regione]],Table_0[Regione],Table_0[Totale contagiati],,0)</f>
        <v>4308126</v>
      </c>
      <c r="K1972" s="1">
        <f>_xlfn.XLOOKUP(Comuni[[#This Row],[Regione]],Table_0[Regione],Table_0[Guariti],,0)</f>
        <v>4242764</v>
      </c>
      <c r="L1972" s="1">
        <f>_xlfn.XLOOKUP(Comuni[[#This Row],[Regione]],Table_0[Regione],Table_0[Deceduti],,0)</f>
        <v>47031</v>
      </c>
    </row>
    <row r="1973" spans="1:12" x14ac:dyDescent="0.25">
      <c r="A1973" s="1" t="s">
        <v>1992</v>
      </c>
      <c r="B1973" s="1" t="s">
        <v>1271</v>
      </c>
      <c r="C1973" s="1" t="s">
        <v>1772</v>
      </c>
      <c r="D1973">
        <v>210</v>
      </c>
      <c r="E1973">
        <f>100*Comuni[[#This Row],[Popolazione2011]]/$D$7916</f>
        <v>3.6641448335252502E-4</v>
      </c>
      <c r="F1973">
        <f>100*Comuni[[#This Row],[Popolazione2011]]/(SUMIFS($D$2:$D$7916,$B$2:$B$7916,"Lombardia"))</f>
        <v>2.1640223858841439E-3</v>
      </c>
      <c r="G1973" t="b">
        <f>IF(Comuni[[#This Row],[Popolazione2011]]&gt;300000,"MAGGIORE")</f>
        <v>0</v>
      </c>
      <c r="H1973">
        <f>100*Comuni[[#This Row],[Popolazione2011]]/(SUMIFS($D$2:$D$7916,$B$2:$B$7916,"Piemonte"))</f>
        <v>4.8121916187204338E-3</v>
      </c>
      <c r="I1973" s="1" t="str">
        <f>_xlfn.XLOOKUP(Comuni[[#This Row],[Regione]],Ripartizione_geografica[Regione],Ripartizione_geografica[Ripartizione geografica],,0)</f>
        <v>Nord-ovest</v>
      </c>
      <c r="J1973" s="1">
        <f>_xlfn.XLOOKUP(Comuni[[#This Row],[Regione]],Table_0[Regione],Table_0[Totale contagiati],,0)</f>
        <v>4308126</v>
      </c>
      <c r="K1973" s="1">
        <f>_xlfn.XLOOKUP(Comuni[[#This Row],[Regione]],Table_0[Regione],Table_0[Guariti],,0)</f>
        <v>4242764</v>
      </c>
      <c r="L1973" s="1">
        <f>_xlfn.XLOOKUP(Comuni[[#This Row],[Regione]],Table_0[Regione],Table_0[Deceduti],,0)</f>
        <v>47031</v>
      </c>
    </row>
    <row r="1974" spans="1:12" x14ac:dyDescent="0.25">
      <c r="A1974" s="1" t="s">
        <v>1993</v>
      </c>
      <c r="B1974" s="1" t="s">
        <v>1271</v>
      </c>
      <c r="C1974" s="1" t="s">
        <v>1772</v>
      </c>
      <c r="D1974">
        <v>7654</v>
      </c>
      <c r="E1974">
        <f>100*Comuni[[#This Row],[Popolazione2011]]/$D$7916</f>
        <v>1.3354935502762984E-2</v>
      </c>
      <c r="F1974">
        <f>100*Comuni[[#This Row],[Popolazione2011]]/(SUMIFS($D$2:$D$7916,$B$2:$B$7916,"Lombardia"))</f>
        <v>7.887346353122493E-2</v>
      </c>
      <c r="G1974" t="b">
        <f>IF(Comuni[[#This Row],[Popolazione2011]]&gt;300000,"MAGGIORE")</f>
        <v>0</v>
      </c>
      <c r="H1974">
        <f>100*Comuni[[#This Row],[Popolazione2011]]/(SUMIFS($D$2:$D$7916,$B$2:$B$7916,"Piemonte"))</f>
        <v>0.1753929269032676</v>
      </c>
      <c r="I1974" s="1" t="str">
        <f>_xlfn.XLOOKUP(Comuni[[#This Row],[Regione]],Ripartizione_geografica[Regione],Ripartizione_geografica[Ripartizione geografica],,0)</f>
        <v>Nord-ovest</v>
      </c>
      <c r="J1974" s="1">
        <f>_xlfn.XLOOKUP(Comuni[[#This Row],[Regione]],Table_0[Regione],Table_0[Totale contagiati],,0)</f>
        <v>4308126</v>
      </c>
      <c r="K1974" s="1">
        <f>_xlfn.XLOOKUP(Comuni[[#This Row],[Regione]],Table_0[Regione],Table_0[Guariti],,0)</f>
        <v>4242764</v>
      </c>
      <c r="L1974" s="1">
        <f>_xlfn.XLOOKUP(Comuni[[#This Row],[Regione]],Table_0[Regione],Table_0[Deceduti],,0)</f>
        <v>47031</v>
      </c>
    </row>
    <row r="1975" spans="1:12" x14ac:dyDescent="0.25">
      <c r="A1975" s="1" t="s">
        <v>1994</v>
      </c>
      <c r="B1975" s="1" t="s">
        <v>1271</v>
      </c>
      <c r="C1975" s="1" t="s">
        <v>1772</v>
      </c>
      <c r="D1975">
        <v>7748</v>
      </c>
      <c r="E1975">
        <f>100*Comuni[[#This Row],[Popolazione2011]]/$D$7916</f>
        <v>1.3518949604835066E-2</v>
      </c>
      <c r="F1975">
        <f>100*Comuni[[#This Row],[Popolazione2011]]/(SUMIFS($D$2:$D$7916,$B$2:$B$7916,"Lombardia"))</f>
        <v>7.98421211706207E-2</v>
      </c>
      <c r="G1975" t="b">
        <f>IF(Comuni[[#This Row],[Popolazione2011]]&gt;300000,"MAGGIORE")</f>
        <v>0</v>
      </c>
      <c r="H1975">
        <f>100*Comuni[[#This Row],[Popolazione2011]]/(SUMIFS($D$2:$D$7916,$B$2:$B$7916,"Piemonte"))</f>
        <v>0.17754695553259961</v>
      </c>
      <c r="I1975" s="1" t="str">
        <f>_xlfn.XLOOKUP(Comuni[[#This Row],[Regione]],Ripartizione_geografica[Regione],Ripartizione_geografica[Ripartizione geografica],,0)</f>
        <v>Nord-ovest</v>
      </c>
      <c r="J1975" s="1">
        <f>_xlfn.XLOOKUP(Comuni[[#This Row],[Regione]],Table_0[Regione],Table_0[Totale contagiati],,0)</f>
        <v>4308126</v>
      </c>
      <c r="K1975" s="1">
        <f>_xlfn.XLOOKUP(Comuni[[#This Row],[Regione]],Table_0[Regione],Table_0[Guariti],,0)</f>
        <v>4242764</v>
      </c>
      <c r="L1975" s="1">
        <f>_xlfn.XLOOKUP(Comuni[[#This Row],[Regione]],Table_0[Regione],Table_0[Deceduti],,0)</f>
        <v>47031</v>
      </c>
    </row>
    <row r="1976" spans="1:12" x14ac:dyDescent="0.25">
      <c r="A1976" s="1" t="s">
        <v>1995</v>
      </c>
      <c r="B1976" s="1" t="s">
        <v>1271</v>
      </c>
      <c r="C1976" s="1" t="s">
        <v>1772</v>
      </c>
      <c r="D1976">
        <v>4844</v>
      </c>
      <c r="E1976">
        <f>100*Comuni[[#This Row],[Popolazione2011]]/$D$7916</f>
        <v>8.4519607493315774E-3</v>
      </c>
      <c r="F1976">
        <f>100*Comuni[[#This Row],[Popolazione2011]]/(SUMIFS($D$2:$D$7916,$B$2:$B$7916,"Lombardia"))</f>
        <v>4.9916783034394251E-2</v>
      </c>
      <c r="G1976" t="b">
        <f>IF(Comuni[[#This Row],[Popolazione2011]]&gt;300000,"MAGGIORE")</f>
        <v>0</v>
      </c>
      <c r="H1976">
        <f>100*Comuni[[#This Row],[Popolazione2011]]/(SUMIFS($D$2:$D$7916,$B$2:$B$7916,"Piemonte"))</f>
        <v>0.11100122000515134</v>
      </c>
      <c r="I1976" s="1" t="str">
        <f>_xlfn.XLOOKUP(Comuni[[#This Row],[Regione]],Ripartizione_geografica[Regione],Ripartizione_geografica[Ripartizione geografica],,0)</f>
        <v>Nord-ovest</v>
      </c>
      <c r="J1976" s="1">
        <f>_xlfn.XLOOKUP(Comuni[[#This Row],[Regione]],Table_0[Regione],Table_0[Totale contagiati],,0)</f>
        <v>4308126</v>
      </c>
      <c r="K1976" s="1">
        <f>_xlfn.XLOOKUP(Comuni[[#This Row],[Regione]],Table_0[Regione],Table_0[Guariti],,0)</f>
        <v>4242764</v>
      </c>
      <c r="L1976" s="1">
        <f>_xlfn.XLOOKUP(Comuni[[#This Row],[Regione]],Table_0[Regione],Table_0[Deceduti],,0)</f>
        <v>47031</v>
      </c>
    </row>
    <row r="1977" spans="1:12" x14ac:dyDescent="0.25">
      <c r="A1977" s="1" t="s">
        <v>1996</v>
      </c>
      <c r="B1977" s="1" t="s">
        <v>1271</v>
      </c>
      <c r="C1977" s="1" t="s">
        <v>1772</v>
      </c>
      <c r="D1977">
        <v>1084</v>
      </c>
      <c r="E1977">
        <f>100*Comuni[[#This Row],[Popolazione2011]]/$D$7916</f>
        <v>1.8913966664482721E-3</v>
      </c>
      <c r="F1977">
        <f>100*Comuni[[#This Row],[Popolazione2011]]/(SUMIFS($D$2:$D$7916,$B$2:$B$7916,"Lombardia"))</f>
        <v>1.1170477458563866E-2</v>
      </c>
      <c r="G1977" t="b">
        <f>IF(Comuni[[#This Row],[Popolazione2011]]&gt;300000,"MAGGIORE")</f>
        <v>0</v>
      </c>
      <c r="H1977">
        <f>100*Comuni[[#This Row],[Popolazione2011]]/(SUMIFS($D$2:$D$7916,$B$2:$B$7916,"Piemonte"))</f>
        <v>2.484007483187119E-2</v>
      </c>
      <c r="I1977" s="1" t="str">
        <f>_xlfn.XLOOKUP(Comuni[[#This Row],[Regione]],Ripartizione_geografica[Regione],Ripartizione_geografica[Ripartizione geografica],,0)</f>
        <v>Nord-ovest</v>
      </c>
      <c r="J1977" s="1">
        <f>_xlfn.XLOOKUP(Comuni[[#This Row],[Regione]],Table_0[Regione],Table_0[Totale contagiati],,0)</f>
        <v>4308126</v>
      </c>
      <c r="K1977" s="1">
        <f>_xlfn.XLOOKUP(Comuni[[#This Row],[Regione]],Table_0[Regione],Table_0[Guariti],,0)</f>
        <v>4242764</v>
      </c>
      <c r="L1977" s="1">
        <f>_xlfn.XLOOKUP(Comuni[[#This Row],[Regione]],Table_0[Regione],Table_0[Deceduti],,0)</f>
        <v>47031</v>
      </c>
    </row>
    <row r="1978" spans="1:12" x14ac:dyDescent="0.25">
      <c r="A1978" s="1" t="s">
        <v>1997</v>
      </c>
      <c r="B1978" s="1" t="s">
        <v>1271</v>
      </c>
      <c r="C1978" s="1" t="s">
        <v>1772</v>
      </c>
      <c r="D1978">
        <v>1252</v>
      </c>
      <c r="E1978">
        <f>100*Comuni[[#This Row],[Popolazione2011]]/$D$7916</f>
        <v>2.1845282531302922E-3</v>
      </c>
      <c r="F1978">
        <f>100*Comuni[[#This Row],[Popolazione2011]]/(SUMIFS($D$2:$D$7916,$B$2:$B$7916,"Lombardia"))</f>
        <v>1.2901695367271182E-2</v>
      </c>
      <c r="G1978" t="b">
        <f>IF(Comuni[[#This Row],[Popolazione2011]]&gt;300000,"MAGGIORE")</f>
        <v>0</v>
      </c>
      <c r="H1978">
        <f>100*Comuni[[#This Row],[Popolazione2011]]/(SUMIFS($D$2:$D$7916,$B$2:$B$7916,"Piemonte"))</f>
        <v>2.8689828126847536E-2</v>
      </c>
      <c r="I1978" s="1" t="str">
        <f>_xlfn.XLOOKUP(Comuni[[#This Row],[Regione]],Ripartizione_geografica[Regione],Ripartizione_geografica[Ripartizione geografica],,0)</f>
        <v>Nord-ovest</v>
      </c>
      <c r="J1978" s="1">
        <f>_xlfn.XLOOKUP(Comuni[[#This Row],[Regione]],Table_0[Regione],Table_0[Totale contagiati],,0)</f>
        <v>4308126</v>
      </c>
      <c r="K1978" s="1">
        <f>_xlfn.XLOOKUP(Comuni[[#This Row],[Regione]],Table_0[Regione],Table_0[Guariti],,0)</f>
        <v>4242764</v>
      </c>
      <c r="L1978" s="1">
        <f>_xlfn.XLOOKUP(Comuni[[#This Row],[Regione]],Table_0[Regione],Table_0[Deceduti],,0)</f>
        <v>47031</v>
      </c>
    </row>
    <row r="1979" spans="1:12" x14ac:dyDescent="0.25">
      <c r="A1979" s="1" t="s">
        <v>1998</v>
      </c>
      <c r="B1979" s="1" t="s">
        <v>1271</v>
      </c>
      <c r="C1979" s="1" t="s">
        <v>1772</v>
      </c>
      <c r="D1979">
        <v>607</v>
      </c>
      <c r="E1979">
        <f>100*Comuni[[#This Row],[Popolazione2011]]/$D$7916</f>
        <v>1.0591123399761081E-3</v>
      </c>
      <c r="F1979">
        <f>100*Comuni[[#This Row],[Popolazione2011]]/(SUMIFS($D$2:$D$7916,$B$2:$B$7916,"Lombardia"))</f>
        <v>6.255055182055597E-3</v>
      </c>
      <c r="G1979" t="b">
        <f>IF(Comuni[[#This Row],[Popolazione2011]]&gt;300000,"MAGGIORE")</f>
        <v>0</v>
      </c>
      <c r="H1979">
        <f>100*Comuni[[#This Row],[Popolazione2011]]/(SUMIFS($D$2:$D$7916,$B$2:$B$7916,"Piemonte"))</f>
        <v>1.3909525297920491E-2</v>
      </c>
      <c r="I1979" s="1" t="str">
        <f>_xlfn.XLOOKUP(Comuni[[#This Row],[Regione]],Ripartizione_geografica[Regione],Ripartizione_geografica[Ripartizione geografica],,0)</f>
        <v>Nord-ovest</v>
      </c>
      <c r="J1979" s="1">
        <f>_xlfn.XLOOKUP(Comuni[[#This Row],[Regione]],Table_0[Regione],Table_0[Totale contagiati],,0)</f>
        <v>4308126</v>
      </c>
      <c r="K1979" s="1">
        <f>_xlfn.XLOOKUP(Comuni[[#This Row],[Regione]],Table_0[Regione],Table_0[Guariti],,0)</f>
        <v>4242764</v>
      </c>
      <c r="L1979" s="1">
        <f>_xlfn.XLOOKUP(Comuni[[#This Row],[Regione]],Table_0[Regione],Table_0[Deceduti],,0)</f>
        <v>47031</v>
      </c>
    </row>
    <row r="1980" spans="1:12" x14ac:dyDescent="0.25">
      <c r="A1980" s="1" t="s">
        <v>1999</v>
      </c>
      <c r="B1980" s="1" t="s">
        <v>1271</v>
      </c>
      <c r="C1980" s="1" t="s">
        <v>1772</v>
      </c>
      <c r="D1980">
        <v>4735</v>
      </c>
      <c r="E1980">
        <f>100*Comuni[[#This Row],[Popolazione2011]]/$D$7916</f>
        <v>8.2617741841628858E-3</v>
      </c>
      <c r="F1980">
        <f>100*Comuni[[#This Row],[Popolazione2011]]/(SUMIFS($D$2:$D$7916,$B$2:$B$7916,"Lombardia"))</f>
        <v>4.8793552367435336E-2</v>
      </c>
      <c r="G1980" t="b">
        <f>IF(Comuni[[#This Row],[Popolazione2011]]&gt;300000,"MAGGIORE")</f>
        <v>0</v>
      </c>
      <c r="H1980">
        <f>100*Comuni[[#This Row],[Popolazione2011]]/(SUMIFS($D$2:$D$7916,$B$2:$B$7916,"Piemonte"))</f>
        <v>0.10850346340305358</v>
      </c>
      <c r="I1980" s="1" t="str">
        <f>_xlfn.XLOOKUP(Comuni[[#This Row],[Regione]],Ripartizione_geografica[Regione],Ripartizione_geografica[Ripartizione geografica],,0)</f>
        <v>Nord-ovest</v>
      </c>
      <c r="J1980" s="1">
        <f>_xlfn.XLOOKUP(Comuni[[#This Row],[Regione]],Table_0[Regione],Table_0[Totale contagiati],,0)</f>
        <v>4308126</v>
      </c>
      <c r="K1980" s="1">
        <f>_xlfn.XLOOKUP(Comuni[[#This Row],[Regione]],Table_0[Regione],Table_0[Guariti],,0)</f>
        <v>4242764</v>
      </c>
      <c r="L1980" s="1">
        <f>_xlfn.XLOOKUP(Comuni[[#This Row],[Regione]],Table_0[Regione],Table_0[Deceduti],,0)</f>
        <v>47031</v>
      </c>
    </row>
    <row r="1981" spans="1:12" x14ac:dyDescent="0.25">
      <c r="A1981" s="1" t="s">
        <v>2000</v>
      </c>
      <c r="B1981" s="1" t="s">
        <v>1271</v>
      </c>
      <c r="C1981" s="1" t="s">
        <v>1772</v>
      </c>
      <c r="D1981">
        <v>6811</v>
      </c>
      <c r="E1981">
        <f>100*Comuni[[#This Row],[Popolazione2011]]/$D$7916</f>
        <v>1.1884043076733561E-2</v>
      </c>
      <c r="F1981">
        <f>100*Comuni[[#This Row],[Popolazione2011]]/(SUMIFS($D$2:$D$7916,$B$2:$B$7916,"Lombardia"))</f>
        <v>7.0186459382175728E-2</v>
      </c>
      <c r="G1981" t="b">
        <f>IF(Comuni[[#This Row],[Popolazione2011]]&gt;300000,"MAGGIORE")</f>
        <v>0</v>
      </c>
      <c r="H1981">
        <f>100*Comuni[[#This Row],[Popolazione2011]]/(SUMIFS($D$2:$D$7916,$B$2:$B$7916,"Piemonte"))</f>
        <v>0.15607541483383272</v>
      </c>
      <c r="I1981" s="1" t="str">
        <f>_xlfn.XLOOKUP(Comuni[[#This Row],[Regione]],Ripartizione_geografica[Regione],Ripartizione_geografica[Ripartizione geografica],,0)</f>
        <v>Nord-ovest</v>
      </c>
      <c r="J1981" s="1">
        <f>_xlfn.XLOOKUP(Comuni[[#This Row],[Regione]],Table_0[Regione],Table_0[Totale contagiati],,0)</f>
        <v>4308126</v>
      </c>
      <c r="K1981" s="1">
        <f>_xlfn.XLOOKUP(Comuni[[#This Row],[Regione]],Table_0[Regione],Table_0[Guariti],,0)</f>
        <v>4242764</v>
      </c>
      <c r="L1981" s="1">
        <f>_xlfn.XLOOKUP(Comuni[[#This Row],[Regione]],Table_0[Regione],Table_0[Deceduti],,0)</f>
        <v>47031</v>
      </c>
    </row>
    <row r="1982" spans="1:12" x14ac:dyDescent="0.25">
      <c r="A1982" s="1" t="s">
        <v>2001</v>
      </c>
      <c r="B1982" s="1" t="s">
        <v>1271</v>
      </c>
      <c r="C1982" s="1" t="s">
        <v>1772</v>
      </c>
      <c r="D1982">
        <v>6620</v>
      </c>
      <c r="E1982">
        <f>100*Comuni[[#This Row],[Popolazione2011]]/$D$7916</f>
        <v>1.1550780379970075E-2</v>
      </c>
      <c r="F1982">
        <f>100*Comuni[[#This Row],[Popolazione2011]]/(SUMIFS($D$2:$D$7916,$B$2:$B$7916,"Lombardia"))</f>
        <v>6.8218229497871583E-2</v>
      </c>
      <c r="G1982" t="b">
        <f>IF(Comuni[[#This Row],[Popolazione2011]]&gt;300000,"MAGGIORE")</f>
        <v>0</v>
      </c>
      <c r="H1982">
        <f>100*Comuni[[#This Row],[Popolazione2011]]/(SUMIFS($D$2:$D$7916,$B$2:$B$7916,"Piemonte"))</f>
        <v>0.15169861198061557</v>
      </c>
      <c r="I1982" s="1" t="str">
        <f>_xlfn.XLOOKUP(Comuni[[#This Row],[Regione]],Ripartizione_geografica[Regione],Ripartizione_geografica[Ripartizione geografica],,0)</f>
        <v>Nord-ovest</v>
      </c>
      <c r="J1982" s="1">
        <f>_xlfn.XLOOKUP(Comuni[[#This Row],[Regione]],Table_0[Regione],Table_0[Totale contagiati],,0)</f>
        <v>4308126</v>
      </c>
      <c r="K1982" s="1">
        <f>_xlfn.XLOOKUP(Comuni[[#This Row],[Regione]],Table_0[Regione],Table_0[Guariti],,0)</f>
        <v>4242764</v>
      </c>
      <c r="L1982" s="1">
        <f>_xlfn.XLOOKUP(Comuni[[#This Row],[Regione]],Table_0[Regione],Table_0[Deceduti],,0)</f>
        <v>47031</v>
      </c>
    </row>
    <row r="1983" spans="1:12" x14ac:dyDescent="0.25">
      <c r="A1983" s="1" t="s">
        <v>2002</v>
      </c>
      <c r="B1983" s="1" t="s">
        <v>1271</v>
      </c>
      <c r="C1983" s="1" t="s">
        <v>1772</v>
      </c>
      <c r="D1983">
        <v>1971</v>
      </c>
      <c r="E1983">
        <f>100*Comuni[[#This Row],[Popolazione2011]]/$D$7916</f>
        <v>3.4390616508944132E-3</v>
      </c>
      <c r="F1983">
        <f>100*Comuni[[#This Row],[Popolazione2011]]/(SUMIFS($D$2:$D$7916,$B$2:$B$7916,"Lombardia"))</f>
        <v>2.0310895821798323E-2</v>
      </c>
      <c r="G1983" t="b">
        <f>IF(Comuni[[#This Row],[Popolazione2011]]&gt;300000,"MAGGIORE")</f>
        <v>0</v>
      </c>
      <c r="H1983">
        <f>100*Comuni[[#This Row],[Popolazione2011]]/(SUMIFS($D$2:$D$7916,$B$2:$B$7916,"Piemonte"))</f>
        <v>4.5165855621418928E-2</v>
      </c>
      <c r="I1983" s="1" t="str">
        <f>_xlfn.XLOOKUP(Comuni[[#This Row],[Regione]],Ripartizione_geografica[Regione],Ripartizione_geografica[Ripartizione geografica],,0)</f>
        <v>Nord-ovest</v>
      </c>
      <c r="J1983" s="1">
        <f>_xlfn.XLOOKUP(Comuni[[#This Row],[Regione]],Table_0[Regione],Table_0[Totale contagiati],,0)</f>
        <v>4308126</v>
      </c>
      <c r="K1983" s="1">
        <f>_xlfn.XLOOKUP(Comuni[[#This Row],[Regione]],Table_0[Regione],Table_0[Guariti],,0)</f>
        <v>4242764</v>
      </c>
      <c r="L1983" s="1">
        <f>_xlfn.XLOOKUP(Comuni[[#This Row],[Regione]],Table_0[Regione],Table_0[Deceduti],,0)</f>
        <v>47031</v>
      </c>
    </row>
    <row r="1984" spans="1:12" x14ac:dyDescent="0.25">
      <c r="A1984" s="1" t="s">
        <v>2003</v>
      </c>
      <c r="B1984" s="1" t="s">
        <v>1271</v>
      </c>
      <c r="C1984" s="1" t="s">
        <v>1772</v>
      </c>
      <c r="D1984">
        <v>7619</v>
      </c>
      <c r="E1984">
        <f>100*Comuni[[#This Row],[Popolazione2011]]/$D$7916</f>
        <v>1.329386642220423E-2</v>
      </c>
      <c r="F1984">
        <f>100*Comuni[[#This Row],[Popolazione2011]]/(SUMIFS($D$2:$D$7916,$B$2:$B$7916,"Lombardia"))</f>
        <v>7.8512793133577577E-2</v>
      </c>
      <c r="G1984" t="b">
        <f>IF(Comuni[[#This Row],[Popolazione2011]]&gt;300000,"MAGGIORE")</f>
        <v>0</v>
      </c>
      <c r="H1984">
        <f>100*Comuni[[#This Row],[Popolazione2011]]/(SUMIFS($D$2:$D$7916,$B$2:$B$7916,"Piemonte"))</f>
        <v>0.17459089496681421</v>
      </c>
      <c r="I1984" s="1" t="str">
        <f>_xlfn.XLOOKUP(Comuni[[#This Row],[Regione]],Ripartizione_geografica[Regione],Ripartizione_geografica[Ripartizione geografica],,0)</f>
        <v>Nord-ovest</v>
      </c>
      <c r="J1984" s="1">
        <f>_xlfn.XLOOKUP(Comuni[[#This Row],[Regione]],Table_0[Regione],Table_0[Totale contagiati],,0)</f>
        <v>4308126</v>
      </c>
      <c r="K1984" s="1">
        <f>_xlfn.XLOOKUP(Comuni[[#This Row],[Regione]],Table_0[Regione],Table_0[Guariti],,0)</f>
        <v>4242764</v>
      </c>
      <c r="L1984" s="1">
        <f>_xlfn.XLOOKUP(Comuni[[#This Row],[Regione]],Table_0[Regione],Table_0[Deceduti],,0)</f>
        <v>47031</v>
      </c>
    </row>
    <row r="1985" spans="1:12" x14ac:dyDescent="0.25">
      <c r="A1985" s="1" t="s">
        <v>2004</v>
      </c>
      <c r="B1985" s="1" t="s">
        <v>1271</v>
      </c>
      <c r="C1985" s="1" t="s">
        <v>1772</v>
      </c>
      <c r="D1985">
        <v>1491</v>
      </c>
      <c r="E1985">
        <f>100*Comuni[[#This Row],[Popolazione2011]]/$D$7916</f>
        <v>2.6015428318029278E-3</v>
      </c>
      <c r="F1985">
        <f>100*Comuni[[#This Row],[Popolazione2011]]/(SUMIFS($D$2:$D$7916,$B$2:$B$7916,"Lombardia"))</f>
        <v>1.5364558939777421E-2</v>
      </c>
      <c r="G1985" t="b">
        <f>IF(Comuni[[#This Row],[Popolazione2011]]&gt;300000,"MAGGIORE")</f>
        <v>0</v>
      </c>
      <c r="H1985">
        <f>100*Comuni[[#This Row],[Popolazione2011]]/(SUMIFS($D$2:$D$7916,$B$2:$B$7916,"Piemonte"))</f>
        <v>3.4166560492915082E-2</v>
      </c>
      <c r="I1985" s="1" t="str">
        <f>_xlfn.XLOOKUP(Comuni[[#This Row],[Regione]],Ripartizione_geografica[Regione],Ripartizione_geografica[Ripartizione geografica],,0)</f>
        <v>Nord-ovest</v>
      </c>
      <c r="J1985" s="1">
        <f>_xlfn.XLOOKUP(Comuni[[#This Row],[Regione]],Table_0[Regione],Table_0[Totale contagiati],,0)</f>
        <v>4308126</v>
      </c>
      <c r="K1985" s="1">
        <f>_xlfn.XLOOKUP(Comuni[[#This Row],[Regione]],Table_0[Regione],Table_0[Guariti],,0)</f>
        <v>4242764</v>
      </c>
      <c r="L1985" s="1">
        <f>_xlfn.XLOOKUP(Comuni[[#This Row],[Regione]],Table_0[Regione],Table_0[Deceduti],,0)</f>
        <v>47031</v>
      </c>
    </row>
    <row r="1986" spans="1:12" x14ac:dyDescent="0.25">
      <c r="A1986" s="1" t="s">
        <v>2005</v>
      </c>
      <c r="B1986" s="1" t="s">
        <v>1271</v>
      </c>
      <c r="C1986" s="1" t="s">
        <v>1772</v>
      </c>
      <c r="D1986">
        <v>2720</v>
      </c>
      <c r="E1986">
        <f>100*Comuni[[#This Row],[Popolazione2011]]/$D$7916</f>
        <v>4.7459399748517525E-3</v>
      </c>
      <c r="F1986">
        <f>100*Comuni[[#This Row],[Popolazione2011]]/(SUMIFS($D$2:$D$7916,$B$2:$B$7916,"Lombardia"))</f>
        <v>2.8029242331451768E-2</v>
      </c>
      <c r="G1986" t="b">
        <f>IF(Comuni[[#This Row],[Popolazione2011]]&gt;300000,"MAGGIORE")</f>
        <v>0</v>
      </c>
      <c r="H1986">
        <f>100*Comuni[[#This Row],[Popolazione2011]]/(SUMIFS($D$2:$D$7916,$B$2:$B$7916,"Piemonte"))</f>
        <v>6.2329339061521806E-2</v>
      </c>
      <c r="I1986" s="1" t="str">
        <f>_xlfn.XLOOKUP(Comuni[[#This Row],[Regione]],Ripartizione_geografica[Regione],Ripartizione_geografica[Ripartizione geografica],,0)</f>
        <v>Nord-ovest</v>
      </c>
      <c r="J1986" s="1">
        <f>_xlfn.XLOOKUP(Comuni[[#This Row],[Regione]],Table_0[Regione],Table_0[Totale contagiati],,0)</f>
        <v>4308126</v>
      </c>
      <c r="K1986" s="1">
        <f>_xlfn.XLOOKUP(Comuni[[#This Row],[Regione]],Table_0[Regione],Table_0[Guariti],,0)</f>
        <v>4242764</v>
      </c>
      <c r="L1986" s="1">
        <f>_xlfn.XLOOKUP(Comuni[[#This Row],[Regione]],Table_0[Regione],Table_0[Deceduti],,0)</f>
        <v>47031</v>
      </c>
    </row>
    <row r="1987" spans="1:12" x14ac:dyDescent="0.25">
      <c r="A1987" s="1" t="s">
        <v>2006</v>
      </c>
      <c r="B1987" s="1" t="s">
        <v>1271</v>
      </c>
      <c r="C1987" s="1" t="s">
        <v>1772</v>
      </c>
      <c r="D1987">
        <v>8193</v>
      </c>
      <c r="E1987">
        <f>100*Comuni[[#This Row],[Popolazione2011]]/$D$7916</f>
        <v>1.4295399343367798E-2</v>
      </c>
      <c r="F1987">
        <f>100*Comuni[[#This Row],[Popolazione2011]]/(SUMIFS($D$2:$D$7916,$B$2:$B$7916,"Lombardia"))</f>
        <v>8.4427787654994244E-2</v>
      </c>
      <c r="G1987" t="b">
        <f>IF(Comuni[[#This Row],[Popolazione2011]]&gt;300000,"MAGGIORE")</f>
        <v>0</v>
      </c>
      <c r="H1987">
        <f>100*Comuni[[#This Row],[Popolazione2011]]/(SUMIFS($D$2:$D$7916,$B$2:$B$7916,"Piemonte"))</f>
        <v>0.18774421872465005</v>
      </c>
      <c r="I1987" s="1" t="str">
        <f>_xlfn.XLOOKUP(Comuni[[#This Row],[Regione]],Ripartizione_geografica[Regione],Ripartizione_geografica[Ripartizione geografica],,0)</f>
        <v>Nord-ovest</v>
      </c>
      <c r="J1987" s="1">
        <f>_xlfn.XLOOKUP(Comuni[[#This Row],[Regione]],Table_0[Regione],Table_0[Totale contagiati],,0)</f>
        <v>4308126</v>
      </c>
      <c r="K1987" s="1">
        <f>_xlfn.XLOOKUP(Comuni[[#This Row],[Regione]],Table_0[Regione],Table_0[Guariti],,0)</f>
        <v>4242764</v>
      </c>
      <c r="L1987" s="1">
        <f>_xlfn.XLOOKUP(Comuni[[#This Row],[Regione]],Table_0[Regione],Table_0[Deceduti],,0)</f>
        <v>47031</v>
      </c>
    </row>
    <row r="1988" spans="1:12" x14ac:dyDescent="0.25">
      <c r="A1988" s="1" t="s">
        <v>2007</v>
      </c>
      <c r="B1988" s="1" t="s">
        <v>1271</v>
      </c>
      <c r="C1988" s="1" t="s">
        <v>1772</v>
      </c>
      <c r="D1988">
        <v>9054</v>
      </c>
      <c r="E1988">
        <f>100*Comuni[[#This Row],[Popolazione2011]]/$D$7916</f>
        <v>1.5797698725113149E-2</v>
      </c>
      <c r="F1988">
        <f>100*Comuni[[#This Row],[Popolazione2011]]/(SUMIFS($D$2:$D$7916,$B$2:$B$7916,"Lombardia"))</f>
        <v>9.330027943711923E-2</v>
      </c>
      <c r="G1988" t="b">
        <f>IF(Comuni[[#This Row],[Popolazione2011]]&gt;300000,"MAGGIORE")</f>
        <v>0</v>
      </c>
      <c r="H1988">
        <f>100*Comuni[[#This Row],[Popolazione2011]]/(SUMIFS($D$2:$D$7916,$B$2:$B$7916,"Piemonte"))</f>
        <v>0.20747420436140385</v>
      </c>
      <c r="I1988" s="1" t="str">
        <f>_xlfn.XLOOKUP(Comuni[[#This Row],[Regione]],Ripartizione_geografica[Regione],Ripartizione_geografica[Ripartizione geografica],,0)</f>
        <v>Nord-ovest</v>
      </c>
      <c r="J1988" s="1">
        <f>_xlfn.XLOOKUP(Comuni[[#This Row],[Regione]],Table_0[Regione],Table_0[Totale contagiati],,0)</f>
        <v>4308126</v>
      </c>
      <c r="K1988" s="1">
        <f>_xlfn.XLOOKUP(Comuni[[#This Row],[Regione]],Table_0[Regione],Table_0[Guariti],,0)</f>
        <v>4242764</v>
      </c>
      <c r="L1988" s="1">
        <f>_xlfn.XLOOKUP(Comuni[[#This Row],[Regione]],Table_0[Regione],Table_0[Deceduti],,0)</f>
        <v>47031</v>
      </c>
    </row>
    <row r="1989" spans="1:12" x14ac:dyDescent="0.25">
      <c r="A1989" s="1" t="s">
        <v>2008</v>
      </c>
      <c r="B1989" s="1" t="s">
        <v>1271</v>
      </c>
      <c r="C1989" s="1" t="s">
        <v>1772</v>
      </c>
      <c r="D1989">
        <v>973</v>
      </c>
      <c r="E1989">
        <f>100*Comuni[[#This Row],[Popolazione2011]]/$D$7916</f>
        <v>1.6977204395333659E-3</v>
      </c>
      <c r="F1989">
        <f>100*Comuni[[#This Row],[Popolazione2011]]/(SUMIFS($D$2:$D$7916,$B$2:$B$7916,"Lombardia"))</f>
        <v>1.0026637054596534E-2</v>
      </c>
      <c r="G1989" t="b">
        <f>IF(Comuni[[#This Row],[Popolazione2011]]&gt;300000,"MAGGIORE")</f>
        <v>0</v>
      </c>
      <c r="H1989">
        <f>100*Comuni[[#This Row],[Popolazione2011]]/(SUMIFS($D$2:$D$7916,$B$2:$B$7916,"Piemonte"))</f>
        <v>2.2296487833404675E-2</v>
      </c>
      <c r="I1989" s="1" t="str">
        <f>_xlfn.XLOOKUP(Comuni[[#This Row],[Regione]],Ripartizione_geografica[Regione],Ripartizione_geografica[Ripartizione geografica],,0)</f>
        <v>Nord-ovest</v>
      </c>
      <c r="J1989" s="1">
        <f>_xlfn.XLOOKUP(Comuni[[#This Row],[Regione]],Table_0[Regione],Table_0[Totale contagiati],,0)</f>
        <v>4308126</v>
      </c>
      <c r="K1989" s="1">
        <f>_xlfn.XLOOKUP(Comuni[[#This Row],[Regione]],Table_0[Regione],Table_0[Guariti],,0)</f>
        <v>4242764</v>
      </c>
      <c r="L1989" s="1">
        <f>_xlfn.XLOOKUP(Comuni[[#This Row],[Regione]],Table_0[Regione],Table_0[Deceduti],,0)</f>
        <v>47031</v>
      </c>
    </row>
    <row r="1990" spans="1:12" x14ac:dyDescent="0.25">
      <c r="A1990" s="1" t="s">
        <v>2009</v>
      </c>
      <c r="B1990" s="1" t="s">
        <v>1271</v>
      </c>
      <c r="C1990" s="1" t="s">
        <v>1772</v>
      </c>
      <c r="D1990">
        <v>721</v>
      </c>
      <c r="E1990">
        <f>100*Comuni[[#This Row],[Popolazione2011]]/$D$7916</f>
        <v>1.2580230595103359E-3</v>
      </c>
      <c r="F1990">
        <f>100*Comuni[[#This Row],[Popolazione2011]]/(SUMIFS($D$2:$D$7916,$B$2:$B$7916,"Lombardia"))</f>
        <v>7.4298101915355602E-3</v>
      </c>
      <c r="G1990" t="b">
        <f>IF(Comuni[[#This Row],[Popolazione2011]]&gt;300000,"MAGGIORE")</f>
        <v>0</v>
      </c>
      <c r="H1990">
        <f>100*Comuni[[#This Row],[Popolazione2011]]/(SUMIFS($D$2:$D$7916,$B$2:$B$7916,"Piemonte"))</f>
        <v>1.6521857890940156E-2</v>
      </c>
      <c r="I1990" s="1" t="str">
        <f>_xlfn.XLOOKUP(Comuni[[#This Row],[Regione]],Ripartizione_geografica[Regione],Ripartizione_geografica[Ripartizione geografica],,0)</f>
        <v>Nord-ovest</v>
      </c>
      <c r="J1990" s="1">
        <f>_xlfn.XLOOKUP(Comuni[[#This Row],[Regione]],Table_0[Regione],Table_0[Totale contagiati],,0)</f>
        <v>4308126</v>
      </c>
      <c r="K1990" s="1">
        <f>_xlfn.XLOOKUP(Comuni[[#This Row],[Regione]],Table_0[Regione],Table_0[Guariti],,0)</f>
        <v>4242764</v>
      </c>
      <c r="L1990" s="1">
        <f>_xlfn.XLOOKUP(Comuni[[#This Row],[Regione]],Table_0[Regione],Table_0[Deceduti],,0)</f>
        <v>47031</v>
      </c>
    </row>
    <row r="1991" spans="1:12" x14ac:dyDescent="0.25">
      <c r="A1991" s="1" t="s">
        <v>2010</v>
      </c>
      <c r="B1991" s="1" t="s">
        <v>1271</v>
      </c>
      <c r="C1991" s="1" t="s">
        <v>1772</v>
      </c>
      <c r="D1991">
        <v>301</v>
      </c>
      <c r="E1991">
        <f>100*Comuni[[#This Row],[Popolazione2011]]/$D$7916</f>
        <v>5.251940928052859E-4</v>
      </c>
      <c r="F1991">
        <f>100*Comuni[[#This Row],[Popolazione2011]]/(SUMIFS($D$2:$D$7916,$B$2:$B$7916,"Lombardia"))</f>
        <v>3.1017654197672728E-3</v>
      </c>
      <c r="G1991" t="b">
        <f>IF(Comuni[[#This Row],[Popolazione2011]]&gt;300000,"MAGGIORE")</f>
        <v>0</v>
      </c>
      <c r="H1991">
        <f>100*Comuni[[#This Row],[Popolazione2011]]/(SUMIFS($D$2:$D$7916,$B$2:$B$7916,"Piemonte"))</f>
        <v>6.8974746534992883E-3</v>
      </c>
      <c r="I1991" s="1" t="str">
        <f>_xlfn.XLOOKUP(Comuni[[#This Row],[Regione]],Ripartizione_geografica[Regione],Ripartizione_geografica[Ripartizione geografica],,0)</f>
        <v>Nord-ovest</v>
      </c>
      <c r="J1991" s="1">
        <f>_xlfn.XLOOKUP(Comuni[[#This Row],[Regione]],Table_0[Regione],Table_0[Totale contagiati],,0)</f>
        <v>4308126</v>
      </c>
      <c r="K1991" s="1">
        <f>_xlfn.XLOOKUP(Comuni[[#This Row],[Regione]],Table_0[Regione],Table_0[Guariti],,0)</f>
        <v>4242764</v>
      </c>
      <c r="L1991" s="1">
        <f>_xlfn.XLOOKUP(Comuni[[#This Row],[Regione]],Table_0[Regione],Table_0[Deceduti],,0)</f>
        <v>47031</v>
      </c>
    </row>
    <row r="1992" spans="1:12" x14ac:dyDescent="0.25">
      <c r="A1992" s="1" t="s">
        <v>2011</v>
      </c>
      <c r="B1992" s="1" t="s">
        <v>1271</v>
      </c>
      <c r="C1992" s="1" t="s">
        <v>1772</v>
      </c>
      <c r="D1992">
        <v>2340</v>
      </c>
      <c r="E1992">
        <f>100*Comuni[[#This Row],[Popolazione2011]]/$D$7916</f>
        <v>4.0829042430709931E-3</v>
      </c>
      <c r="F1992">
        <f>100*Comuni[[#This Row],[Popolazione2011]]/(SUMIFS($D$2:$D$7916,$B$2:$B$7916,"Lombardia"))</f>
        <v>2.4113392299851887E-2</v>
      </c>
      <c r="G1992" t="b">
        <f>IF(Comuni[[#This Row],[Popolazione2011]]&gt;300000,"MAGGIORE")</f>
        <v>0</v>
      </c>
      <c r="H1992">
        <f>100*Comuni[[#This Row],[Popolazione2011]]/(SUMIFS($D$2:$D$7916,$B$2:$B$7916,"Piemonte"))</f>
        <v>5.3621563751456262E-2</v>
      </c>
      <c r="I1992" s="1" t="str">
        <f>_xlfn.XLOOKUP(Comuni[[#This Row],[Regione]],Ripartizione_geografica[Regione],Ripartizione_geografica[Ripartizione geografica],,0)</f>
        <v>Nord-ovest</v>
      </c>
      <c r="J1992" s="1">
        <f>_xlfn.XLOOKUP(Comuni[[#This Row],[Regione]],Table_0[Regione],Table_0[Totale contagiati],,0)</f>
        <v>4308126</v>
      </c>
      <c r="K1992" s="1">
        <f>_xlfn.XLOOKUP(Comuni[[#This Row],[Regione]],Table_0[Regione],Table_0[Guariti],,0)</f>
        <v>4242764</v>
      </c>
      <c r="L1992" s="1">
        <f>_xlfn.XLOOKUP(Comuni[[#This Row],[Regione]],Table_0[Regione],Table_0[Deceduti],,0)</f>
        <v>47031</v>
      </c>
    </row>
    <row r="1993" spans="1:12" x14ac:dyDescent="0.25">
      <c r="A1993" s="1" t="s">
        <v>2012</v>
      </c>
      <c r="B1993" s="1" t="s">
        <v>1271</v>
      </c>
      <c r="C1993" s="1" t="s">
        <v>1772</v>
      </c>
      <c r="D1993">
        <v>1961</v>
      </c>
      <c r="E1993">
        <f>100*Comuni[[#This Row],[Popolazione2011]]/$D$7916</f>
        <v>3.4216133421633406E-3</v>
      </c>
      <c r="F1993">
        <f>100*Comuni[[#This Row],[Popolazione2011]]/(SUMIFS($D$2:$D$7916,$B$2:$B$7916,"Lombardia"))</f>
        <v>2.0207847136756218E-2</v>
      </c>
      <c r="G1993" t="b">
        <f>IF(Comuni[[#This Row],[Popolazione2011]]&gt;300000,"MAGGIORE")</f>
        <v>0</v>
      </c>
      <c r="H1993">
        <f>100*Comuni[[#This Row],[Popolazione2011]]/(SUMIFS($D$2:$D$7916,$B$2:$B$7916,"Piemonte"))</f>
        <v>4.4936703639575096E-2</v>
      </c>
      <c r="I1993" s="1" t="str">
        <f>_xlfn.XLOOKUP(Comuni[[#This Row],[Regione]],Ripartizione_geografica[Regione],Ripartizione_geografica[Ripartizione geografica],,0)</f>
        <v>Nord-ovest</v>
      </c>
      <c r="J1993" s="1">
        <f>_xlfn.XLOOKUP(Comuni[[#This Row],[Regione]],Table_0[Regione],Table_0[Totale contagiati],,0)</f>
        <v>4308126</v>
      </c>
      <c r="K1993" s="1">
        <f>_xlfn.XLOOKUP(Comuni[[#This Row],[Regione]],Table_0[Regione],Table_0[Guariti],,0)</f>
        <v>4242764</v>
      </c>
      <c r="L1993" s="1">
        <f>_xlfn.XLOOKUP(Comuni[[#This Row],[Regione]],Table_0[Regione],Table_0[Deceduti],,0)</f>
        <v>47031</v>
      </c>
    </row>
    <row r="1994" spans="1:12" x14ac:dyDescent="0.25">
      <c r="A1994" s="1" t="s">
        <v>2013</v>
      </c>
      <c r="B1994" s="1" t="s">
        <v>1271</v>
      </c>
      <c r="C1994" s="1" t="s">
        <v>1772</v>
      </c>
      <c r="D1994">
        <v>3893</v>
      </c>
      <c r="E1994">
        <f>100*Comuni[[#This Row],[Popolazione2011]]/$D$7916</f>
        <v>6.7926265890065713E-3</v>
      </c>
      <c r="F1994">
        <f>100*Comuni[[#This Row],[Popolazione2011]]/(SUMIFS($D$2:$D$7916,$B$2:$B$7916,"Lombardia"))</f>
        <v>4.0116853086890343E-2</v>
      </c>
      <c r="G1994" t="b">
        <f>IF(Comuni[[#This Row],[Popolazione2011]]&gt;300000,"MAGGIORE")</f>
        <v>0</v>
      </c>
      <c r="H1994">
        <f>100*Comuni[[#This Row],[Popolazione2011]]/(SUMIFS($D$2:$D$7916,$B$2:$B$7916,"Piemonte"))</f>
        <v>8.9208866531803085E-2</v>
      </c>
      <c r="I1994" s="1" t="str">
        <f>_xlfn.XLOOKUP(Comuni[[#This Row],[Regione]],Ripartizione_geografica[Regione],Ripartizione_geografica[Ripartizione geografica],,0)</f>
        <v>Nord-ovest</v>
      </c>
      <c r="J1994" s="1">
        <f>_xlfn.XLOOKUP(Comuni[[#This Row],[Regione]],Table_0[Regione],Table_0[Totale contagiati],,0)</f>
        <v>4308126</v>
      </c>
      <c r="K1994" s="1">
        <f>_xlfn.XLOOKUP(Comuni[[#This Row],[Regione]],Table_0[Regione],Table_0[Guariti],,0)</f>
        <v>4242764</v>
      </c>
      <c r="L1994" s="1">
        <f>_xlfn.XLOOKUP(Comuni[[#This Row],[Regione]],Table_0[Regione],Table_0[Deceduti],,0)</f>
        <v>47031</v>
      </c>
    </row>
    <row r="1995" spans="1:12" x14ac:dyDescent="0.25">
      <c r="A1995" s="1" t="s">
        <v>2014</v>
      </c>
      <c r="B1995" s="1" t="s">
        <v>1271</v>
      </c>
      <c r="C1995" s="1" t="s">
        <v>1772</v>
      </c>
      <c r="D1995">
        <v>4522</v>
      </c>
      <c r="E1995">
        <f>100*Comuni[[#This Row],[Popolazione2011]]/$D$7916</f>
        <v>7.8901252081910386E-3</v>
      </c>
      <c r="F1995">
        <f>100*Comuni[[#This Row],[Popolazione2011]]/(SUMIFS($D$2:$D$7916,$B$2:$B$7916,"Lombardia"))</f>
        <v>4.6598615376038564E-2</v>
      </c>
      <c r="G1995" t="b">
        <f>IF(Comuni[[#This Row],[Popolazione2011]]&gt;300000,"MAGGIORE")</f>
        <v>0</v>
      </c>
      <c r="H1995">
        <f>100*Comuni[[#This Row],[Popolazione2011]]/(SUMIFS($D$2:$D$7916,$B$2:$B$7916,"Piemonte"))</f>
        <v>0.10362252618978</v>
      </c>
      <c r="I1995" s="1" t="str">
        <f>_xlfn.XLOOKUP(Comuni[[#This Row],[Regione]],Ripartizione_geografica[Regione],Ripartizione_geografica[Ripartizione geografica],,0)</f>
        <v>Nord-ovest</v>
      </c>
      <c r="J1995" s="1">
        <f>_xlfn.XLOOKUP(Comuni[[#This Row],[Regione]],Table_0[Regione],Table_0[Totale contagiati],,0)</f>
        <v>4308126</v>
      </c>
      <c r="K1995" s="1">
        <f>_xlfn.XLOOKUP(Comuni[[#This Row],[Regione]],Table_0[Regione],Table_0[Guariti],,0)</f>
        <v>4242764</v>
      </c>
      <c r="L1995" s="1">
        <f>_xlfn.XLOOKUP(Comuni[[#This Row],[Regione]],Table_0[Regione],Table_0[Deceduti],,0)</f>
        <v>47031</v>
      </c>
    </row>
    <row r="1996" spans="1:12" x14ac:dyDescent="0.25">
      <c r="A1996" s="1" t="s">
        <v>2015</v>
      </c>
      <c r="B1996" s="1" t="s">
        <v>1271</v>
      </c>
      <c r="C1996" s="1" t="s">
        <v>2016</v>
      </c>
      <c r="D1996">
        <v>1579</v>
      </c>
      <c r="E1996">
        <f>100*Comuni[[#This Row],[Popolazione2011]]/$D$7916</f>
        <v>2.7550879486363668E-3</v>
      </c>
      <c r="F1996">
        <f>100*Comuni[[#This Row],[Popolazione2011]]/(SUMIFS($D$2:$D$7916,$B$2:$B$7916,"Lombardia"))</f>
        <v>1.627138736814792E-2</v>
      </c>
      <c r="G1996" t="b">
        <f>IF(Comuni[[#This Row],[Popolazione2011]]&gt;300000,"MAGGIORE")</f>
        <v>0</v>
      </c>
      <c r="H1996">
        <f>100*Comuni[[#This Row],[Popolazione2011]]/(SUMIFS($D$2:$D$7916,$B$2:$B$7916,"Piemonte"))</f>
        <v>3.6183097933140784E-2</v>
      </c>
      <c r="I1996" s="1" t="str">
        <f>_xlfn.XLOOKUP(Comuni[[#This Row],[Regione]],Ripartizione_geografica[Regione],Ripartizione_geografica[Ripartizione geografica],,0)</f>
        <v>Nord-ovest</v>
      </c>
      <c r="J1996" s="1">
        <f>_xlfn.XLOOKUP(Comuni[[#This Row],[Regione]],Table_0[Regione],Table_0[Totale contagiati],,0)</f>
        <v>4308126</v>
      </c>
      <c r="K1996" s="1">
        <f>_xlfn.XLOOKUP(Comuni[[#This Row],[Regione]],Table_0[Regione],Table_0[Guariti],,0)</f>
        <v>4242764</v>
      </c>
      <c r="L1996" s="1">
        <f>_xlfn.XLOOKUP(Comuni[[#This Row],[Regione]],Table_0[Regione],Table_0[Deceduti],,0)</f>
        <v>47031</v>
      </c>
    </row>
    <row r="1997" spans="1:12" x14ac:dyDescent="0.25">
      <c r="A1997" s="1" t="s">
        <v>2017</v>
      </c>
      <c r="B1997" s="1" t="s">
        <v>1271</v>
      </c>
      <c r="C1997" s="1" t="s">
        <v>2016</v>
      </c>
      <c r="D1997">
        <v>7114</v>
      </c>
      <c r="E1997">
        <f>100*Comuni[[#This Row],[Popolazione2011]]/$D$7916</f>
        <v>1.2412726831285062E-2</v>
      </c>
      <c r="F1997">
        <f>100*Comuni[[#This Row],[Popolazione2011]]/(SUMIFS($D$2:$D$7916,$B$2:$B$7916,"Lombardia"))</f>
        <v>7.3308834538951428E-2</v>
      </c>
      <c r="G1997" t="b">
        <f>IF(Comuni[[#This Row],[Popolazione2011]]&gt;300000,"MAGGIORE")</f>
        <v>0</v>
      </c>
      <c r="H1997">
        <f>100*Comuni[[#This Row],[Popolazione2011]]/(SUMIFS($D$2:$D$7916,$B$2:$B$7916,"Piemonte"))</f>
        <v>0.16301871988370079</v>
      </c>
      <c r="I1997" s="1" t="str">
        <f>_xlfn.XLOOKUP(Comuni[[#This Row],[Regione]],Ripartizione_geografica[Regione],Ripartizione_geografica[Ripartizione geografica],,0)</f>
        <v>Nord-ovest</v>
      </c>
      <c r="J1997" s="1">
        <f>_xlfn.XLOOKUP(Comuni[[#This Row],[Regione]],Table_0[Regione],Table_0[Totale contagiati],,0)</f>
        <v>4308126</v>
      </c>
      <c r="K1997" s="1">
        <f>_xlfn.XLOOKUP(Comuni[[#This Row],[Regione]],Table_0[Regione],Table_0[Guariti],,0)</f>
        <v>4242764</v>
      </c>
      <c r="L1997" s="1">
        <f>_xlfn.XLOOKUP(Comuni[[#This Row],[Regione]],Table_0[Regione],Table_0[Deceduti],,0)</f>
        <v>47031</v>
      </c>
    </row>
    <row r="1998" spans="1:12" x14ac:dyDescent="0.25">
      <c r="A1998" s="1" t="s">
        <v>2018</v>
      </c>
      <c r="B1998" s="1" t="s">
        <v>1271</v>
      </c>
      <c r="C1998" s="1" t="s">
        <v>2016</v>
      </c>
      <c r="D1998">
        <v>1833</v>
      </c>
      <c r="E1998">
        <f>100*Comuni[[#This Row],[Popolazione2011]]/$D$7916</f>
        <v>3.1982749904056113E-3</v>
      </c>
      <c r="F1998">
        <f>100*Comuni[[#This Row],[Popolazione2011]]/(SUMIFS($D$2:$D$7916,$B$2:$B$7916,"Lombardia"))</f>
        <v>1.8888823968217311E-2</v>
      </c>
      <c r="G1998" t="b">
        <f>IF(Comuni[[#This Row],[Popolazione2011]]&gt;300000,"MAGGIORE")</f>
        <v>0</v>
      </c>
      <c r="H1998">
        <f>100*Comuni[[#This Row],[Popolazione2011]]/(SUMIFS($D$2:$D$7916,$B$2:$B$7916,"Piemonte"))</f>
        <v>4.2003558271974072E-2</v>
      </c>
      <c r="I1998" s="1" t="str">
        <f>_xlfn.XLOOKUP(Comuni[[#This Row],[Regione]],Ripartizione_geografica[Regione],Ripartizione_geografica[Ripartizione geografica],,0)</f>
        <v>Nord-ovest</v>
      </c>
      <c r="J1998" s="1">
        <f>_xlfn.XLOOKUP(Comuni[[#This Row],[Regione]],Table_0[Regione],Table_0[Totale contagiati],,0)</f>
        <v>4308126</v>
      </c>
      <c r="K1998" s="1">
        <f>_xlfn.XLOOKUP(Comuni[[#This Row],[Regione]],Table_0[Regione],Table_0[Guariti],,0)</f>
        <v>4242764</v>
      </c>
      <c r="L1998" s="1">
        <f>_xlfn.XLOOKUP(Comuni[[#This Row],[Regione]],Table_0[Regione],Table_0[Deceduti],,0)</f>
        <v>47031</v>
      </c>
    </row>
    <row r="1999" spans="1:12" x14ac:dyDescent="0.25">
      <c r="A1999" s="1" t="s">
        <v>2019</v>
      </c>
      <c r="B1999" s="1" t="s">
        <v>1271</v>
      </c>
      <c r="C1999" s="1" t="s">
        <v>2016</v>
      </c>
      <c r="D1999">
        <v>2451</v>
      </c>
      <c r="E1999">
        <f>100*Comuni[[#This Row],[Popolazione2011]]/$D$7916</f>
        <v>4.2765804699858995E-3</v>
      </c>
      <c r="F1999">
        <f>100*Comuni[[#This Row],[Popolazione2011]]/(SUMIFS($D$2:$D$7916,$B$2:$B$7916,"Lombardia"))</f>
        <v>2.5257232703819223E-2</v>
      </c>
      <c r="G1999" t="b">
        <f>IF(Comuni[[#This Row],[Popolazione2011]]&gt;300000,"MAGGIORE")</f>
        <v>0</v>
      </c>
      <c r="H1999">
        <f>100*Comuni[[#This Row],[Popolazione2011]]/(SUMIFS($D$2:$D$7916,$B$2:$B$7916,"Piemonte"))</f>
        <v>5.6165150749922774E-2</v>
      </c>
      <c r="I1999" s="1" t="str">
        <f>_xlfn.XLOOKUP(Comuni[[#This Row],[Regione]],Ripartizione_geografica[Regione],Ripartizione_geografica[Ripartizione geografica],,0)</f>
        <v>Nord-ovest</v>
      </c>
      <c r="J1999" s="1">
        <f>_xlfn.XLOOKUP(Comuni[[#This Row],[Regione]],Table_0[Regione],Table_0[Totale contagiati],,0)</f>
        <v>4308126</v>
      </c>
      <c r="K1999" s="1">
        <f>_xlfn.XLOOKUP(Comuni[[#This Row],[Regione]],Table_0[Regione],Table_0[Guariti],,0)</f>
        <v>4242764</v>
      </c>
      <c r="L1999" s="1">
        <f>_xlfn.XLOOKUP(Comuni[[#This Row],[Regione]],Table_0[Regione],Table_0[Deceduti],,0)</f>
        <v>47031</v>
      </c>
    </row>
    <row r="2000" spans="1:12" x14ac:dyDescent="0.25">
      <c r="A2000" s="1" t="s">
        <v>2020</v>
      </c>
      <c r="B2000" s="1" t="s">
        <v>1271</v>
      </c>
      <c r="C2000" s="1" t="s">
        <v>2016</v>
      </c>
      <c r="D2000">
        <v>472</v>
      </c>
      <c r="E2000">
        <f>100*Comuni[[#This Row],[Popolazione2011]]/$D$7916</f>
        <v>8.2356017210662765E-4</v>
      </c>
      <c r="F2000">
        <f>100*Comuni[[#This Row],[Popolazione2011]]/(SUMIFS($D$2:$D$7916,$B$2:$B$7916,"Lombardia"))</f>
        <v>4.8638979339872181E-3</v>
      </c>
      <c r="G2000" t="b">
        <f>IF(Comuni[[#This Row],[Popolazione2011]]&gt;300000,"MAGGIORE")</f>
        <v>0</v>
      </c>
      <c r="H2000">
        <f>100*Comuni[[#This Row],[Popolazione2011]]/(SUMIFS($D$2:$D$7916,$B$2:$B$7916,"Piemonte"))</f>
        <v>1.0815973543028785E-2</v>
      </c>
      <c r="I2000" s="1" t="str">
        <f>_xlfn.XLOOKUP(Comuni[[#This Row],[Regione]],Ripartizione_geografica[Regione],Ripartizione_geografica[Ripartizione geografica],,0)</f>
        <v>Nord-ovest</v>
      </c>
      <c r="J2000" s="1">
        <f>_xlfn.XLOOKUP(Comuni[[#This Row],[Regione]],Table_0[Regione],Table_0[Totale contagiati],,0)</f>
        <v>4308126</v>
      </c>
      <c r="K2000" s="1">
        <f>_xlfn.XLOOKUP(Comuni[[#This Row],[Regione]],Table_0[Regione],Table_0[Guariti],,0)</f>
        <v>4242764</v>
      </c>
      <c r="L2000" s="1">
        <f>_xlfn.XLOOKUP(Comuni[[#This Row],[Regione]],Table_0[Regione],Table_0[Deceduti],,0)</f>
        <v>47031</v>
      </c>
    </row>
    <row r="2001" spans="1:12" x14ac:dyDescent="0.25">
      <c r="A2001" s="1" t="s">
        <v>2021</v>
      </c>
      <c r="B2001" s="1" t="s">
        <v>1271</v>
      </c>
      <c r="C2001" s="1" t="s">
        <v>2016</v>
      </c>
      <c r="D2001">
        <v>2503</v>
      </c>
      <c r="E2001">
        <f>100*Comuni[[#This Row],[Popolazione2011]]/$D$7916</f>
        <v>4.3673116753874764E-3</v>
      </c>
      <c r="F2001">
        <f>100*Comuni[[#This Row],[Popolazione2011]]/(SUMIFS($D$2:$D$7916,$B$2:$B$7916,"Lombardia"))</f>
        <v>2.5793085866038151E-2</v>
      </c>
      <c r="G2001" t="b">
        <f>IF(Comuni[[#This Row],[Popolazione2011]]&gt;300000,"MAGGIORE")</f>
        <v>0</v>
      </c>
      <c r="H2001">
        <f>100*Comuni[[#This Row],[Popolazione2011]]/(SUMIFS($D$2:$D$7916,$B$2:$B$7916,"Piemonte"))</f>
        <v>5.7356741055510696E-2</v>
      </c>
      <c r="I2001" s="1" t="str">
        <f>_xlfn.XLOOKUP(Comuni[[#This Row],[Regione]],Ripartizione_geografica[Regione],Ripartizione_geografica[Ripartizione geografica],,0)</f>
        <v>Nord-ovest</v>
      </c>
      <c r="J2001" s="1">
        <f>_xlfn.XLOOKUP(Comuni[[#This Row],[Regione]],Table_0[Regione],Table_0[Totale contagiati],,0)</f>
        <v>4308126</v>
      </c>
      <c r="K2001" s="1">
        <f>_xlfn.XLOOKUP(Comuni[[#This Row],[Regione]],Table_0[Regione],Table_0[Guariti],,0)</f>
        <v>4242764</v>
      </c>
      <c r="L2001" s="1">
        <f>_xlfn.XLOOKUP(Comuni[[#This Row],[Regione]],Table_0[Regione],Table_0[Deceduti],,0)</f>
        <v>47031</v>
      </c>
    </row>
    <row r="2002" spans="1:12" x14ac:dyDescent="0.25">
      <c r="A2002" s="1" t="s">
        <v>2022</v>
      </c>
      <c r="B2002" s="1" t="s">
        <v>1271</v>
      </c>
      <c r="C2002" s="1" t="s">
        <v>2016</v>
      </c>
      <c r="D2002">
        <v>3571</v>
      </c>
      <c r="E2002">
        <f>100*Comuni[[#This Row],[Popolazione2011]]/$D$7916</f>
        <v>6.2307910478660326E-3</v>
      </c>
      <c r="F2002">
        <f>100*Comuni[[#This Row],[Popolazione2011]]/(SUMIFS($D$2:$D$7916,$B$2:$B$7916,"Lombardia"))</f>
        <v>3.6798685428534657E-2</v>
      </c>
      <c r="G2002" t="b">
        <f>IF(Comuni[[#This Row],[Popolazione2011]]&gt;300000,"MAGGIORE")</f>
        <v>0</v>
      </c>
      <c r="H2002">
        <f>100*Comuni[[#This Row],[Popolazione2011]]/(SUMIFS($D$2:$D$7916,$B$2:$B$7916,"Piemonte"))</f>
        <v>8.1830172716431754E-2</v>
      </c>
      <c r="I2002" s="1" t="str">
        <f>_xlfn.XLOOKUP(Comuni[[#This Row],[Regione]],Ripartizione_geografica[Regione],Ripartizione_geografica[Ripartizione geografica],,0)</f>
        <v>Nord-ovest</v>
      </c>
      <c r="J2002" s="1">
        <f>_xlfn.XLOOKUP(Comuni[[#This Row],[Regione]],Table_0[Regione],Table_0[Totale contagiati],,0)</f>
        <v>4308126</v>
      </c>
      <c r="K2002" s="1">
        <f>_xlfn.XLOOKUP(Comuni[[#This Row],[Regione]],Table_0[Regione],Table_0[Guariti],,0)</f>
        <v>4242764</v>
      </c>
      <c r="L2002" s="1">
        <f>_xlfn.XLOOKUP(Comuni[[#This Row],[Regione]],Table_0[Regione],Table_0[Deceduti],,0)</f>
        <v>47031</v>
      </c>
    </row>
    <row r="2003" spans="1:12" x14ac:dyDescent="0.25">
      <c r="A2003" s="1" t="s">
        <v>2023</v>
      </c>
      <c r="B2003" s="1" t="s">
        <v>1271</v>
      </c>
      <c r="C2003" s="1" t="s">
        <v>2016</v>
      </c>
      <c r="D2003">
        <v>2969</v>
      </c>
      <c r="E2003">
        <f>100*Comuni[[#This Row],[Popolazione2011]]/$D$7916</f>
        <v>5.1804028622554612E-3</v>
      </c>
      <c r="F2003">
        <f>100*Comuni[[#This Row],[Popolazione2011]]/(SUMIFS($D$2:$D$7916,$B$2:$B$7916,"Lombardia"))</f>
        <v>3.0595154589000109E-2</v>
      </c>
      <c r="G2003" t="b">
        <f>IF(Comuni[[#This Row],[Popolazione2011]]&gt;300000,"MAGGIORE")</f>
        <v>0</v>
      </c>
      <c r="H2003">
        <f>100*Comuni[[#This Row],[Popolazione2011]]/(SUMIFS($D$2:$D$7916,$B$2:$B$7916,"Piemonte"))</f>
        <v>6.8035223409433174E-2</v>
      </c>
      <c r="I2003" s="1" t="str">
        <f>_xlfn.XLOOKUP(Comuni[[#This Row],[Regione]],Ripartizione_geografica[Regione],Ripartizione_geografica[Ripartizione geografica],,0)</f>
        <v>Nord-ovest</v>
      </c>
      <c r="J2003" s="1">
        <f>_xlfn.XLOOKUP(Comuni[[#This Row],[Regione]],Table_0[Regione],Table_0[Totale contagiati],,0)</f>
        <v>4308126</v>
      </c>
      <c r="K2003" s="1">
        <f>_xlfn.XLOOKUP(Comuni[[#This Row],[Regione]],Table_0[Regione],Table_0[Guariti],,0)</f>
        <v>4242764</v>
      </c>
      <c r="L2003" s="1">
        <f>_xlfn.XLOOKUP(Comuni[[#This Row],[Regione]],Table_0[Regione],Table_0[Deceduti],,0)</f>
        <v>47031</v>
      </c>
    </row>
    <row r="2004" spans="1:12" x14ac:dyDescent="0.25">
      <c r="A2004" s="1" t="s">
        <v>2024</v>
      </c>
      <c r="B2004" s="1" t="s">
        <v>1271</v>
      </c>
      <c r="C2004" s="1" t="s">
        <v>2016</v>
      </c>
      <c r="D2004">
        <v>12692</v>
      </c>
      <c r="E2004">
        <f>100*Comuni[[#This Row],[Popolazione2011]]/$D$7916</f>
        <v>2.2145393441477368E-2</v>
      </c>
      <c r="F2004">
        <f>100*Comuni[[#This Row],[Popolazione2011]]/(SUMIFS($D$2:$D$7916,$B$2:$B$7916,"Lombardia"))</f>
        <v>0.13078939105543597</v>
      </c>
      <c r="G2004" t="b">
        <f>IF(Comuni[[#This Row],[Popolazione2011]]&gt;300000,"MAGGIORE")</f>
        <v>0</v>
      </c>
      <c r="H2004">
        <f>100*Comuni[[#This Row],[Popolazione2011]]/(SUMIFS($D$2:$D$7916,$B$2:$B$7916,"Piemonte"))</f>
        <v>0.29083969535618925</v>
      </c>
      <c r="I2004" s="1" t="str">
        <f>_xlfn.XLOOKUP(Comuni[[#This Row],[Regione]],Ripartizione_geografica[Regione],Ripartizione_geografica[Ripartizione geografica],,0)</f>
        <v>Nord-ovest</v>
      </c>
      <c r="J2004" s="1">
        <f>_xlfn.XLOOKUP(Comuni[[#This Row],[Regione]],Table_0[Regione],Table_0[Totale contagiati],,0)</f>
        <v>4308126</v>
      </c>
      <c r="K2004" s="1">
        <f>_xlfn.XLOOKUP(Comuni[[#This Row],[Regione]],Table_0[Regione],Table_0[Guariti],,0)</f>
        <v>4242764</v>
      </c>
      <c r="L2004" s="1">
        <f>_xlfn.XLOOKUP(Comuni[[#This Row],[Regione]],Table_0[Regione],Table_0[Deceduti],,0)</f>
        <v>47031</v>
      </c>
    </row>
    <row r="2005" spans="1:12" x14ac:dyDescent="0.25">
      <c r="A2005" s="1" t="s">
        <v>2025</v>
      </c>
      <c r="B2005" s="1" t="s">
        <v>1271</v>
      </c>
      <c r="C2005" s="1" t="s">
        <v>2016</v>
      </c>
      <c r="D2005">
        <v>3940</v>
      </c>
      <c r="E2005">
        <f>100*Comuni[[#This Row],[Popolazione2011]]/$D$7916</f>
        <v>6.8746336400426124E-3</v>
      </c>
      <c r="F2005">
        <f>100*Comuni[[#This Row],[Popolazione2011]]/(SUMIFS($D$2:$D$7916,$B$2:$B$7916,"Lombardia"))</f>
        <v>4.0601181906588221E-2</v>
      </c>
      <c r="G2005" t="b">
        <f>IF(Comuni[[#This Row],[Popolazione2011]]&gt;300000,"MAGGIORE")</f>
        <v>0</v>
      </c>
      <c r="H2005">
        <f>100*Comuni[[#This Row],[Popolazione2011]]/(SUMIFS($D$2:$D$7916,$B$2:$B$7916,"Piemonte"))</f>
        <v>9.0285880846469088E-2</v>
      </c>
      <c r="I2005" s="1" t="str">
        <f>_xlfn.XLOOKUP(Comuni[[#This Row],[Regione]],Ripartizione_geografica[Regione],Ripartizione_geografica[Ripartizione geografica],,0)</f>
        <v>Nord-ovest</v>
      </c>
      <c r="J2005" s="1">
        <f>_xlfn.XLOOKUP(Comuni[[#This Row],[Regione]],Table_0[Regione],Table_0[Totale contagiati],,0)</f>
        <v>4308126</v>
      </c>
      <c r="K2005" s="1">
        <f>_xlfn.XLOOKUP(Comuni[[#This Row],[Regione]],Table_0[Regione],Table_0[Guariti],,0)</f>
        <v>4242764</v>
      </c>
      <c r="L2005" s="1">
        <f>_xlfn.XLOOKUP(Comuni[[#This Row],[Regione]],Table_0[Regione],Table_0[Deceduti],,0)</f>
        <v>47031</v>
      </c>
    </row>
    <row r="2006" spans="1:12" x14ac:dyDescent="0.25">
      <c r="A2006" s="1" t="s">
        <v>2026</v>
      </c>
      <c r="B2006" s="1" t="s">
        <v>1271</v>
      </c>
      <c r="C2006" s="1" t="s">
        <v>2016</v>
      </c>
      <c r="D2006">
        <v>2388</v>
      </c>
      <c r="E2006">
        <f>100*Comuni[[#This Row],[Popolazione2011]]/$D$7916</f>
        <v>4.166656124980142E-3</v>
      </c>
      <c r="F2006">
        <f>100*Comuni[[#This Row],[Popolazione2011]]/(SUMIFS($D$2:$D$7916,$B$2:$B$7916,"Lombardia"))</f>
        <v>2.4608025988053978E-2</v>
      </c>
      <c r="G2006" t="b">
        <f>IF(Comuni[[#This Row],[Popolazione2011]]&gt;300000,"MAGGIORE")</f>
        <v>0</v>
      </c>
      <c r="H2006">
        <f>100*Comuni[[#This Row],[Popolazione2011]]/(SUMIFS($D$2:$D$7916,$B$2:$B$7916,"Piemonte"))</f>
        <v>5.4721493264306649E-2</v>
      </c>
      <c r="I2006" s="1" t="str">
        <f>_xlfn.XLOOKUP(Comuni[[#This Row],[Regione]],Ripartizione_geografica[Regione],Ripartizione_geografica[Ripartizione geografica],,0)</f>
        <v>Nord-ovest</v>
      </c>
      <c r="J2006" s="1">
        <f>_xlfn.XLOOKUP(Comuni[[#This Row],[Regione]],Table_0[Regione],Table_0[Totale contagiati],,0)</f>
        <v>4308126</v>
      </c>
      <c r="K2006" s="1">
        <f>_xlfn.XLOOKUP(Comuni[[#This Row],[Regione]],Table_0[Regione],Table_0[Guariti],,0)</f>
        <v>4242764</v>
      </c>
      <c r="L2006" s="1">
        <f>_xlfn.XLOOKUP(Comuni[[#This Row],[Regione]],Table_0[Regione],Table_0[Deceduti],,0)</f>
        <v>47031</v>
      </c>
    </row>
    <row r="2007" spans="1:12" x14ac:dyDescent="0.25">
      <c r="A2007" s="1" t="s">
        <v>2027</v>
      </c>
      <c r="B2007" s="1" t="s">
        <v>1271</v>
      </c>
      <c r="C2007" s="1" t="s">
        <v>2016</v>
      </c>
      <c r="D2007">
        <v>1188</v>
      </c>
      <c r="E2007">
        <f>100*Comuni[[#This Row],[Popolazione2011]]/$D$7916</f>
        <v>2.0728590772514273E-3</v>
      </c>
      <c r="F2007">
        <f>100*Comuni[[#This Row],[Popolazione2011]]/(SUMIFS($D$2:$D$7916,$B$2:$B$7916,"Lombardia"))</f>
        <v>1.2242183783001728E-2</v>
      </c>
      <c r="G2007" t="b">
        <f>IF(Comuni[[#This Row],[Popolazione2011]]&gt;300000,"MAGGIORE")</f>
        <v>0</v>
      </c>
      <c r="H2007">
        <f>100*Comuni[[#This Row],[Popolazione2011]]/(SUMIFS($D$2:$D$7916,$B$2:$B$7916,"Piemonte"))</f>
        <v>2.7223255443047024E-2</v>
      </c>
      <c r="I2007" s="1" t="str">
        <f>_xlfn.XLOOKUP(Comuni[[#This Row],[Regione]],Ripartizione_geografica[Regione],Ripartizione_geografica[Ripartizione geografica],,0)</f>
        <v>Nord-ovest</v>
      </c>
      <c r="J2007" s="1">
        <f>_xlfn.XLOOKUP(Comuni[[#This Row],[Regione]],Table_0[Regione],Table_0[Totale contagiati],,0)</f>
        <v>4308126</v>
      </c>
      <c r="K2007" s="1">
        <f>_xlfn.XLOOKUP(Comuni[[#This Row],[Regione]],Table_0[Regione],Table_0[Guariti],,0)</f>
        <v>4242764</v>
      </c>
      <c r="L2007" s="1">
        <f>_xlfn.XLOOKUP(Comuni[[#This Row],[Regione]],Table_0[Regione],Table_0[Deceduti],,0)</f>
        <v>47031</v>
      </c>
    </row>
    <row r="2008" spans="1:12" x14ac:dyDescent="0.25">
      <c r="A2008" s="1" t="s">
        <v>2028</v>
      </c>
      <c r="B2008" s="1" t="s">
        <v>1271</v>
      </c>
      <c r="C2008" s="1" t="s">
        <v>2016</v>
      </c>
      <c r="D2008">
        <v>2224</v>
      </c>
      <c r="E2008">
        <f>100*Comuni[[#This Row],[Popolazione2011]]/$D$7916</f>
        <v>3.8805038617905508E-3</v>
      </c>
      <c r="F2008">
        <f>100*Comuni[[#This Row],[Popolazione2011]]/(SUMIFS($D$2:$D$7916,$B$2:$B$7916,"Lombardia"))</f>
        <v>2.2918027553363505E-2</v>
      </c>
      <c r="G2008" t="b">
        <f>IF(Comuni[[#This Row],[Popolazione2011]]&gt;300000,"MAGGIORE")</f>
        <v>0</v>
      </c>
      <c r="H2008">
        <f>100*Comuni[[#This Row],[Popolazione2011]]/(SUMIFS($D$2:$D$7916,$B$2:$B$7916,"Piemonte"))</f>
        <v>5.0963400762067831E-2</v>
      </c>
      <c r="I2008" s="1" t="str">
        <f>_xlfn.XLOOKUP(Comuni[[#This Row],[Regione]],Ripartizione_geografica[Regione],Ripartizione_geografica[Ripartizione geografica],,0)</f>
        <v>Nord-ovest</v>
      </c>
      <c r="J2008" s="1">
        <f>_xlfn.XLOOKUP(Comuni[[#This Row],[Regione]],Table_0[Regione],Table_0[Totale contagiati],,0)</f>
        <v>4308126</v>
      </c>
      <c r="K2008" s="1">
        <f>_xlfn.XLOOKUP(Comuni[[#This Row],[Regione]],Table_0[Regione],Table_0[Guariti],,0)</f>
        <v>4242764</v>
      </c>
      <c r="L2008" s="1">
        <f>_xlfn.XLOOKUP(Comuni[[#This Row],[Regione]],Table_0[Regione],Table_0[Deceduti],,0)</f>
        <v>47031</v>
      </c>
    </row>
    <row r="2009" spans="1:12" x14ac:dyDescent="0.25">
      <c r="A2009" s="1" t="s">
        <v>2029</v>
      </c>
      <c r="B2009" s="1" t="s">
        <v>1271</v>
      </c>
      <c r="C2009" s="1" t="s">
        <v>2016</v>
      </c>
      <c r="D2009">
        <v>11816</v>
      </c>
      <c r="E2009">
        <f>100*Comuni[[#This Row],[Popolazione2011]]/$D$7916</f>
        <v>2.0616921596635408E-2</v>
      </c>
      <c r="F2009">
        <f>100*Comuni[[#This Row],[Popolazione2011]]/(SUMIFS($D$2:$D$7916,$B$2:$B$7916,"Lombardia"))</f>
        <v>0.12176232624574783</v>
      </c>
      <c r="G2009" t="b">
        <f>IF(Comuni[[#This Row],[Popolazione2011]]&gt;300000,"MAGGIORE")</f>
        <v>0</v>
      </c>
      <c r="H2009">
        <f>100*Comuni[[#This Row],[Popolazione2011]]/(SUMIFS($D$2:$D$7916,$B$2:$B$7916,"Piemonte"))</f>
        <v>0.27076598174666971</v>
      </c>
      <c r="I2009" s="1" t="str">
        <f>_xlfn.XLOOKUP(Comuni[[#This Row],[Regione]],Ripartizione_geografica[Regione],Ripartizione_geografica[Ripartizione geografica],,0)</f>
        <v>Nord-ovest</v>
      </c>
      <c r="J2009" s="1">
        <f>_xlfn.XLOOKUP(Comuni[[#This Row],[Regione]],Table_0[Regione],Table_0[Totale contagiati],,0)</f>
        <v>4308126</v>
      </c>
      <c r="K2009" s="1">
        <f>_xlfn.XLOOKUP(Comuni[[#This Row],[Regione]],Table_0[Regione],Table_0[Guariti],,0)</f>
        <v>4242764</v>
      </c>
      <c r="L2009" s="1">
        <f>_xlfn.XLOOKUP(Comuni[[#This Row],[Regione]],Table_0[Regione],Table_0[Deceduti],,0)</f>
        <v>47031</v>
      </c>
    </row>
    <row r="2010" spans="1:12" x14ac:dyDescent="0.25">
      <c r="A2010" s="1" t="s">
        <v>2030</v>
      </c>
      <c r="B2010" s="1" t="s">
        <v>1271</v>
      </c>
      <c r="C2010" s="1" t="s">
        <v>2016</v>
      </c>
      <c r="D2010">
        <v>2582</v>
      </c>
      <c r="E2010">
        <f>100*Comuni[[#This Row],[Popolazione2011]]/$D$7916</f>
        <v>4.5051533143629502E-3</v>
      </c>
      <c r="F2010">
        <f>100*Comuni[[#This Row],[Popolazione2011]]/(SUMIFS($D$2:$D$7916,$B$2:$B$7916,"Lombardia"))</f>
        <v>2.660717047787076E-2</v>
      </c>
      <c r="G2010" t="b">
        <f>IF(Comuni[[#This Row],[Popolazione2011]]&gt;300000,"MAGGIORE")</f>
        <v>0</v>
      </c>
      <c r="H2010">
        <f>100*Comuni[[#This Row],[Popolazione2011]]/(SUMIFS($D$2:$D$7916,$B$2:$B$7916,"Piemonte"))</f>
        <v>5.916704171207695E-2</v>
      </c>
      <c r="I2010" s="1" t="str">
        <f>_xlfn.XLOOKUP(Comuni[[#This Row],[Regione]],Ripartizione_geografica[Regione],Ripartizione_geografica[Ripartizione geografica],,0)</f>
        <v>Nord-ovest</v>
      </c>
      <c r="J2010" s="1">
        <f>_xlfn.XLOOKUP(Comuni[[#This Row],[Regione]],Table_0[Regione],Table_0[Totale contagiati],,0)</f>
        <v>4308126</v>
      </c>
      <c r="K2010" s="1">
        <f>_xlfn.XLOOKUP(Comuni[[#This Row],[Regione]],Table_0[Regione],Table_0[Guariti],,0)</f>
        <v>4242764</v>
      </c>
      <c r="L2010" s="1">
        <f>_xlfn.XLOOKUP(Comuni[[#This Row],[Regione]],Table_0[Regione],Table_0[Deceduti],,0)</f>
        <v>47031</v>
      </c>
    </row>
    <row r="2011" spans="1:12" x14ac:dyDescent="0.25">
      <c r="A2011" s="1" t="s">
        <v>2031</v>
      </c>
      <c r="B2011" s="1" t="s">
        <v>1271</v>
      </c>
      <c r="C2011" s="1" t="s">
        <v>2016</v>
      </c>
      <c r="D2011">
        <v>1720</v>
      </c>
      <c r="E2011">
        <f>100*Comuni[[#This Row],[Popolazione2011]]/$D$7916</f>
        <v>3.0011091017444905E-3</v>
      </c>
      <c r="F2011">
        <f>100*Comuni[[#This Row],[Popolazione2011]]/(SUMIFS($D$2:$D$7916,$B$2:$B$7916,"Lombardia"))</f>
        <v>1.7724373827241558E-2</v>
      </c>
      <c r="G2011" t="b">
        <f>IF(Comuni[[#This Row],[Popolazione2011]]&gt;300000,"MAGGIORE")</f>
        <v>0</v>
      </c>
      <c r="H2011">
        <f>100*Comuni[[#This Row],[Popolazione2011]]/(SUMIFS($D$2:$D$7916,$B$2:$B$7916,"Piemonte"))</f>
        <v>3.9414140877138792E-2</v>
      </c>
      <c r="I2011" s="1" t="str">
        <f>_xlfn.XLOOKUP(Comuni[[#This Row],[Regione]],Ripartizione_geografica[Regione],Ripartizione_geografica[Ripartizione geografica],,0)</f>
        <v>Nord-ovest</v>
      </c>
      <c r="J2011" s="1">
        <f>_xlfn.XLOOKUP(Comuni[[#This Row],[Regione]],Table_0[Regione],Table_0[Totale contagiati],,0)</f>
        <v>4308126</v>
      </c>
      <c r="K2011" s="1">
        <f>_xlfn.XLOOKUP(Comuni[[#This Row],[Regione]],Table_0[Regione],Table_0[Guariti],,0)</f>
        <v>4242764</v>
      </c>
      <c r="L2011" s="1">
        <f>_xlfn.XLOOKUP(Comuni[[#This Row],[Regione]],Table_0[Regione],Table_0[Deceduti],,0)</f>
        <v>47031</v>
      </c>
    </row>
    <row r="2012" spans="1:12" x14ac:dyDescent="0.25">
      <c r="A2012" s="1" t="s">
        <v>2032</v>
      </c>
      <c r="B2012" s="1" t="s">
        <v>1271</v>
      </c>
      <c r="C2012" s="1" t="s">
        <v>2016</v>
      </c>
      <c r="D2012">
        <v>2456</v>
      </c>
      <c r="E2012">
        <f>100*Comuni[[#This Row],[Popolazione2011]]/$D$7916</f>
        <v>4.2853046243514353E-3</v>
      </c>
      <c r="F2012">
        <f>100*Comuni[[#This Row],[Popolazione2011]]/(SUMIFS($D$2:$D$7916,$B$2:$B$7916,"Lombardia"))</f>
        <v>2.5308757046340273E-2</v>
      </c>
      <c r="G2012" t="b">
        <f>IF(Comuni[[#This Row],[Popolazione2011]]&gt;300000,"MAGGIORE")</f>
        <v>0</v>
      </c>
      <c r="H2012">
        <f>100*Comuni[[#This Row],[Popolazione2011]]/(SUMIFS($D$2:$D$7916,$B$2:$B$7916,"Piemonte"))</f>
        <v>5.6279726740844693E-2</v>
      </c>
      <c r="I2012" s="1" t="str">
        <f>_xlfn.XLOOKUP(Comuni[[#This Row],[Regione]],Ripartizione_geografica[Regione],Ripartizione_geografica[Ripartizione geografica],,0)</f>
        <v>Nord-ovest</v>
      </c>
      <c r="J2012" s="1">
        <f>_xlfn.XLOOKUP(Comuni[[#This Row],[Regione]],Table_0[Regione],Table_0[Totale contagiati],,0)</f>
        <v>4308126</v>
      </c>
      <c r="K2012" s="1">
        <f>_xlfn.XLOOKUP(Comuni[[#This Row],[Regione]],Table_0[Regione],Table_0[Guariti],,0)</f>
        <v>4242764</v>
      </c>
      <c r="L2012" s="1">
        <f>_xlfn.XLOOKUP(Comuni[[#This Row],[Regione]],Table_0[Regione],Table_0[Deceduti],,0)</f>
        <v>47031</v>
      </c>
    </row>
    <row r="2013" spans="1:12" x14ac:dyDescent="0.25">
      <c r="A2013" s="1" t="s">
        <v>2033</v>
      </c>
      <c r="B2013" s="1" t="s">
        <v>1271</v>
      </c>
      <c r="C2013" s="1" t="s">
        <v>2016</v>
      </c>
      <c r="D2013">
        <v>3958</v>
      </c>
      <c r="E2013">
        <f>100*Comuni[[#This Row],[Popolazione2011]]/$D$7916</f>
        <v>6.9060405957585428E-3</v>
      </c>
      <c r="F2013">
        <f>100*Comuni[[#This Row],[Popolazione2011]]/(SUMIFS($D$2:$D$7916,$B$2:$B$7916,"Lombardia"))</f>
        <v>4.0786669539664006E-2</v>
      </c>
      <c r="G2013" t="b">
        <f>IF(Comuni[[#This Row],[Popolazione2011]]&gt;300000,"MAGGIORE")</f>
        <v>0</v>
      </c>
      <c r="H2013">
        <f>100*Comuni[[#This Row],[Popolazione2011]]/(SUMIFS($D$2:$D$7916,$B$2:$B$7916,"Piemonte"))</f>
        <v>9.0698354413787985E-2</v>
      </c>
      <c r="I2013" s="1" t="str">
        <f>_xlfn.XLOOKUP(Comuni[[#This Row],[Regione]],Ripartizione_geografica[Regione],Ripartizione_geografica[Ripartizione geografica],,0)</f>
        <v>Nord-ovest</v>
      </c>
      <c r="J2013" s="1">
        <f>_xlfn.XLOOKUP(Comuni[[#This Row],[Regione]],Table_0[Regione],Table_0[Totale contagiati],,0)</f>
        <v>4308126</v>
      </c>
      <c r="K2013" s="1">
        <f>_xlfn.XLOOKUP(Comuni[[#This Row],[Regione]],Table_0[Regione],Table_0[Guariti],,0)</f>
        <v>4242764</v>
      </c>
      <c r="L2013" s="1">
        <f>_xlfn.XLOOKUP(Comuni[[#This Row],[Regione]],Table_0[Regione],Table_0[Deceduti],,0)</f>
        <v>47031</v>
      </c>
    </row>
    <row r="2014" spans="1:12" x14ac:dyDescent="0.25">
      <c r="A2014" s="1" t="s">
        <v>2034</v>
      </c>
      <c r="B2014" s="1" t="s">
        <v>1271</v>
      </c>
      <c r="C2014" s="1" t="s">
        <v>2016</v>
      </c>
      <c r="D2014">
        <v>1471</v>
      </c>
      <c r="E2014">
        <f>100*Comuni[[#This Row],[Popolazione2011]]/$D$7916</f>
        <v>2.5666462143407822E-3</v>
      </c>
      <c r="F2014">
        <f>100*Comuni[[#This Row],[Popolazione2011]]/(SUMIFS($D$2:$D$7916,$B$2:$B$7916,"Lombardia"))</f>
        <v>1.5158461569693216E-2</v>
      </c>
      <c r="G2014" t="b">
        <f>IF(Comuni[[#This Row],[Popolazione2011]]&gt;300000,"MAGGIORE")</f>
        <v>0</v>
      </c>
      <c r="H2014">
        <f>100*Comuni[[#This Row],[Popolazione2011]]/(SUMIFS($D$2:$D$7916,$B$2:$B$7916,"Piemonte"))</f>
        <v>3.3708256529227418E-2</v>
      </c>
      <c r="I2014" s="1" t="str">
        <f>_xlfn.XLOOKUP(Comuni[[#This Row],[Regione]],Ripartizione_geografica[Regione],Ripartizione_geografica[Ripartizione geografica],,0)</f>
        <v>Nord-ovest</v>
      </c>
      <c r="J2014" s="1">
        <f>_xlfn.XLOOKUP(Comuni[[#This Row],[Regione]],Table_0[Regione],Table_0[Totale contagiati],,0)</f>
        <v>4308126</v>
      </c>
      <c r="K2014" s="1">
        <f>_xlfn.XLOOKUP(Comuni[[#This Row],[Regione]],Table_0[Regione],Table_0[Guariti],,0)</f>
        <v>4242764</v>
      </c>
      <c r="L2014" s="1">
        <f>_xlfn.XLOOKUP(Comuni[[#This Row],[Regione]],Table_0[Regione],Table_0[Deceduti],,0)</f>
        <v>47031</v>
      </c>
    </row>
    <row r="2015" spans="1:12" x14ac:dyDescent="0.25">
      <c r="A2015" s="1" t="s">
        <v>2035</v>
      </c>
      <c r="B2015" s="1" t="s">
        <v>1271</v>
      </c>
      <c r="C2015" s="1" t="s">
        <v>2016</v>
      </c>
      <c r="D2015">
        <v>5496</v>
      </c>
      <c r="E2015">
        <f>100*Comuni[[#This Row],[Popolazione2011]]/$D$7916</f>
        <v>9.5895904785975126E-3</v>
      </c>
      <c r="F2015">
        <f>100*Comuni[[#This Row],[Popolazione2011]]/(SUMIFS($D$2:$D$7916,$B$2:$B$7916,"Lombardia"))</f>
        <v>5.6635557299139307E-2</v>
      </c>
      <c r="G2015" t="b">
        <f>IF(Comuni[[#This Row],[Popolazione2011]]&gt;300000,"MAGGIORE")</f>
        <v>0</v>
      </c>
      <c r="H2015">
        <f>100*Comuni[[#This Row],[Popolazione2011]]/(SUMIFS($D$2:$D$7916,$B$2:$B$7916,"Piemonte"))</f>
        <v>0.12594192922136907</v>
      </c>
      <c r="I2015" s="1" t="str">
        <f>_xlfn.XLOOKUP(Comuni[[#This Row],[Regione]],Ripartizione_geografica[Regione],Ripartizione_geografica[Ripartizione geografica],,0)</f>
        <v>Nord-ovest</v>
      </c>
      <c r="J2015" s="1">
        <f>_xlfn.XLOOKUP(Comuni[[#This Row],[Regione]],Table_0[Regione],Table_0[Totale contagiati],,0)</f>
        <v>4308126</v>
      </c>
      <c r="K2015" s="1">
        <f>_xlfn.XLOOKUP(Comuni[[#This Row],[Regione]],Table_0[Regione],Table_0[Guariti],,0)</f>
        <v>4242764</v>
      </c>
      <c r="L2015" s="1">
        <f>_xlfn.XLOOKUP(Comuni[[#This Row],[Regione]],Table_0[Regione],Table_0[Deceduti],,0)</f>
        <v>47031</v>
      </c>
    </row>
    <row r="2016" spans="1:12" x14ac:dyDescent="0.25">
      <c r="A2016" s="1" t="s">
        <v>2036</v>
      </c>
      <c r="B2016" s="1" t="s">
        <v>1271</v>
      </c>
      <c r="C2016" s="1" t="s">
        <v>2016</v>
      </c>
      <c r="D2016">
        <v>9094</v>
      </c>
      <c r="E2016">
        <f>100*Comuni[[#This Row],[Popolazione2011]]/$D$7916</f>
        <v>1.5867491960037439E-2</v>
      </c>
      <c r="F2016">
        <f>100*Comuni[[#This Row],[Popolazione2011]]/(SUMIFS($D$2:$D$7916,$B$2:$B$7916,"Lombardia"))</f>
        <v>9.3712474177287633E-2</v>
      </c>
      <c r="G2016" t="b">
        <f>IF(Comuni[[#This Row],[Popolazione2011]]&gt;300000,"MAGGIORE")</f>
        <v>0</v>
      </c>
      <c r="H2016">
        <f>100*Comuni[[#This Row],[Popolazione2011]]/(SUMIFS($D$2:$D$7916,$B$2:$B$7916,"Piemonte"))</f>
        <v>0.20839081228877915</v>
      </c>
      <c r="I2016" s="1" t="str">
        <f>_xlfn.XLOOKUP(Comuni[[#This Row],[Regione]],Ripartizione_geografica[Regione],Ripartizione_geografica[Ripartizione geografica],,0)</f>
        <v>Nord-ovest</v>
      </c>
      <c r="J2016" s="1">
        <f>_xlfn.XLOOKUP(Comuni[[#This Row],[Regione]],Table_0[Regione],Table_0[Totale contagiati],,0)</f>
        <v>4308126</v>
      </c>
      <c r="K2016" s="1">
        <f>_xlfn.XLOOKUP(Comuni[[#This Row],[Regione]],Table_0[Regione],Table_0[Guariti],,0)</f>
        <v>4242764</v>
      </c>
      <c r="L2016" s="1">
        <f>_xlfn.XLOOKUP(Comuni[[#This Row],[Regione]],Table_0[Regione],Table_0[Deceduti],,0)</f>
        <v>47031</v>
      </c>
    </row>
    <row r="2017" spans="1:12" x14ac:dyDescent="0.25">
      <c r="A2017" s="1" t="s">
        <v>2037</v>
      </c>
      <c r="B2017" s="1" t="s">
        <v>1271</v>
      </c>
      <c r="C2017" s="1" t="s">
        <v>2016</v>
      </c>
      <c r="D2017">
        <v>2630</v>
      </c>
      <c r="E2017">
        <f>100*Comuni[[#This Row],[Popolazione2011]]/$D$7916</f>
        <v>4.5889051962720992E-3</v>
      </c>
      <c r="F2017">
        <f>100*Comuni[[#This Row],[Popolazione2011]]/(SUMIFS($D$2:$D$7916,$B$2:$B$7916,"Lombardia"))</f>
        <v>2.710180416607285E-2</v>
      </c>
      <c r="G2017" t="b">
        <f>IF(Comuni[[#This Row],[Popolazione2011]]&gt;300000,"MAGGIORE")</f>
        <v>0</v>
      </c>
      <c r="H2017">
        <f>100*Comuni[[#This Row],[Popolazione2011]]/(SUMIFS($D$2:$D$7916,$B$2:$B$7916,"Piemonte"))</f>
        <v>6.0266971224927336E-2</v>
      </c>
      <c r="I2017" s="1" t="str">
        <f>_xlfn.XLOOKUP(Comuni[[#This Row],[Regione]],Ripartizione_geografica[Regione],Ripartizione_geografica[Ripartizione geografica],,0)</f>
        <v>Nord-ovest</v>
      </c>
      <c r="J2017" s="1">
        <f>_xlfn.XLOOKUP(Comuni[[#This Row],[Regione]],Table_0[Regione],Table_0[Totale contagiati],,0)</f>
        <v>4308126</v>
      </c>
      <c r="K2017" s="1">
        <f>_xlfn.XLOOKUP(Comuni[[#This Row],[Regione]],Table_0[Regione],Table_0[Guariti],,0)</f>
        <v>4242764</v>
      </c>
      <c r="L2017" s="1">
        <f>_xlfn.XLOOKUP(Comuni[[#This Row],[Regione]],Table_0[Regione],Table_0[Deceduti],,0)</f>
        <v>47031</v>
      </c>
    </row>
    <row r="2018" spans="1:12" x14ac:dyDescent="0.25">
      <c r="A2018" s="1" t="s">
        <v>2038</v>
      </c>
      <c r="B2018" s="1" t="s">
        <v>1271</v>
      </c>
      <c r="C2018" s="1" t="s">
        <v>2016</v>
      </c>
      <c r="D2018">
        <v>10788</v>
      </c>
      <c r="E2018">
        <f>100*Comuni[[#This Row],[Popolazione2011]]/$D$7916</f>
        <v>1.8823235459081142E-2</v>
      </c>
      <c r="F2018">
        <f>100*Comuni[[#This Row],[Popolazione2011]]/(SUMIFS($D$2:$D$7916,$B$2:$B$7916,"Lombardia"))</f>
        <v>0.11116892142341973</v>
      </c>
      <c r="G2018" t="b">
        <f>IF(Comuni[[#This Row],[Popolazione2011]]&gt;300000,"MAGGIORE")</f>
        <v>0</v>
      </c>
      <c r="H2018">
        <f>100*Comuni[[#This Row],[Popolazione2011]]/(SUMIFS($D$2:$D$7916,$B$2:$B$7916,"Piemonte"))</f>
        <v>0.24720915801312399</v>
      </c>
      <c r="I2018" s="1" t="str">
        <f>_xlfn.XLOOKUP(Comuni[[#This Row],[Regione]],Ripartizione_geografica[Regione],Ripartizione_geografica[Ripartizione geografica],,0)</f>
        <v>Nord-ovest</v>
      </c>
      <c r="J2018" s="1">
        <f>_xlfn.XLOOKUP(Comuni[[#This Row],[Regione]],Table_0[Regione],Table_0[Totale contagiati],,0)</f>
        <v>4308126</v>
      </c>
      <c r="K2018" s="1">
        <f>_xlfn.XLOOKUP(Comuni[[#This Row],[Regione]],Table_0[Regione],Table_0[Guariti],,0)</f>
        <v>4242764</v>
      </c>
      <c r="L2018" s="1">
        <f>_xlfn.XLOOKUP(Comuni[[#This Row],[Regione]],Table_0[Regione],Table_0[Deceduti],,0)</f>
        <v>47031</v>
      </c>
    </row>
    <row r="2019" spans="1:12" x14ac:dyDescent="0.25">
      <c r="A2019" s="1" t="s">
        <v>2039</v>
      </c>
      <c r="B2019" s="1" t="s">
        <v>1271</v>
      </c>
      <c r="C2019" s="1" t="s">
        <v>2016</v>
      </c>
      <c r="D2019">
        <v>2269</v>
      </c>
      <c r="E2019">
        <f>100*Comuni[[#This Row],[Popolazione2011]]/$D$7916</f>
        <v>3.959021251080377E-3</v>
      </c>
      <c r="F2019">
        <f>100*Comuni[[#This Row],[Popolazione2011]]/(SUMIFS($D$2:$D$7916,$B$2:$B$7916,"Lombardia"))</f>
        <v>2.3381746636052962E-2</v>
      </c>
      <c r="G2019" t="b">
        <f>IF(Comuni[[#This Row],[Popolazione2011]]&gt;300000,"MAGGIORE")</f>
        <v>0</v>
      </c>
      <c r="H2019">
        <f>100*Comuni[[#This Row],[Popolazione2011]]/(SUMIFS($D$2:$D$7916,$B$2:$B$7916,"Piemonte"))</f>
        <v>5.1994584680365066E-2</v>
      </c>
      <c r="I2019" s="1" t="str">
        <f>_xlfn.XLOOKUP(Comuni[[#This Row],[Regione]],Ripartizione_geografica[Regione],Ripartizione_geografica[Ripartizione geografica],,0)</f>
        <v>Nord-ovest</v>
      </c>
      <c r="J2019" s="1">
        <f>_xlfn.XLOOKUP(Comuni[[#This Row],[Regione]],Table_0[Regione],Table_0[Totale contagiati],,0)</f>
        <v>4308126</v>
      </c>
      <c r="K2019" s="1">
        <f>_xlfn.XLOOKUP(Comuni[[#This Row],[Regione]],Table_0[Regione],Table_0[Guariti],,0)</f>
        <v>4242764</v>
      </c>
      <c r="L2019" s="1">
        <f>_xlfn.XLOOKUP(Comuni[[#This Row],[Regione]],Table_0[Regione],Table_0[Deceduti],,0)</f>
        <v>47031</v>
      </c>
    </row>
    <row r="2020" spans="1:12" x14ac:dyDescent="0.25">
      <c r="A2020" s="1" t="s">
        <v>2040</v>
      </c>
      <c r="B2020" s="1" t="s">
        <v>1271</v>
      </c>
      <c r="C2020" s="1" t="s">
        <v>2016</v>
      </c>
      <c r="D2020">
        <v>7483</v>
      </c>
      <c r="E2020">
        <f>100*Comuni[[#This Row],[Popolazione2011]]/$D$7916</f>
        <v>1.3056569423461641E-2</v>
      </c>
      <c r="F2020">
        <f>100*Comuni[[#This Row],[Popolazione2011]]/(SUMIFS($D$2:$D$7916,$B$2:$B$7916,"Lombardia"))</f>
        <v>7.7111331017004986E-2</v>
      </c>
      <c r="G2020" t="b">
        <f>IF(Comuni[[#This Row],[Popolazione2011]]&gt;300000,"MAGGIORE")</f>
        <v>0</v>
      </c>
      <c r="H2020">
        <f>100*Comuni[[#This Row],[Popolazione2011]]/(SUMIFS($D$2:$D$7916,$B$2:$B$7916,"Piemonte"))</f>
        <v>0.17147442801373811</v>
      </c>
      <c r="I2020" s="1" t="str">
        <f>_xlfn.XLOOKUP(Comuni[[#This Row],[Regione]],Ripartizione_geografica[Regione],Ripartizione_geografica[Ripartizione geografica],,0)</f>
        <v>Nord-ovest</v>
      </c>
      <c r="J2020" s="1">
        <f>_xlfn.XLOOKUP(Comuni[[#This Row],[Regione]],Table_0[Regione],Table_0[Totale contagiati],,0)</f>
        <v>4308126</v>
      </c>
      <c r="K2020" s="1">
        <f>_xlfn.XLOOKUP(Comuni[[#This Row],[Regione]],Table_0[Regione],Table_0[Guariti],,0)</f>
        <v>4242764</v>
      </c>
      <c r="L2020" s="1">
        <f>_xlfn.XLOOKUP(Comuni[[#This Row],[Regione]],Table_0[Regione],Table_0[Deceduti],,0)</f>
        <v>47031</v>
      </c>
    </row>
    <row r="2021" spans="1:12" x14ac:dyDescent="0.25">
      <c r="A2021" s="1" t="s">
        <v>2041</v>
      </c>
      <c r="B2021" s="1" t="s">
        <v>1271</v>
      </c>
      <c r="C2021" s="1" t="s">
        <v>2016</v>
      </c>
      <c r="D2021">
        <v>1611</v>
      </c>
      <c r="E2021">
        <f>100*Comuni[[#This Row],[Popolazione2011]]/$D$7916</f>
        <v>2.810922536575799E-3</v>
      </c>
      <c r="F2021">
        <f>100*Comuni[[#This Row],[Popolazione2011]]/(SUMIFS($D$2:$D$7916,$B$2:$B$7916,"Lombardia"))</f>
        <v>1.6601143160282647E-2</v>
      </c>
      <c r="G2021" t="b">
        <f>IF(Comuni[[#This Row],[Popolazione2011]]&gt;300000,"MAGGIORE")</f>
        <v>0</v>
      </c>
      <c r="H2021">
        <f>100*Comuni[[#This Row],[Popolazione2011]]/(SUMIFS($D$2:$D$7916,$B$2:$B$7916,"Piemonte"))</f>
        <v>3.6916384275041042E-2</v>
      </c>
      <c r="I2021" s="1" t="str">
        <f>_xlfn.XLOOKUP(Comuni[[#This Row],[Regione]],Ripartizione_geografica[Regione],Ripartizione_geografica[Ripartizione geografica],,0)</f>
        <v>Nord-ovest</v>
      </c>
      <c r="J2021" s="1">
        <f>_xlfn.XLOOKUP(Comuni[[#This Row],[Regione]],Table_0[Regione],Table_0[Totale contagiati],,0)</f>
        <v>4308126</v>
      </c>
      <c r="K2021" s="1">
        <f>_xlfn.XLOOKUP(Comuni[[#This Row],[Regione]],Table_0[Regione],Table_0[Guariti],,0)</f>
        <v>4242764</v>
      </c>
      <c r="L2021" s="1">
        <f>_xlfn.XLOOKUP(Comuni[[#This Row],[Regione]],Table_0[Regione],Table_0[Deceduti],,0)</f>
        <v>47031</v>
      </c>
    </row>
    <row r="2022" spans="1:12" x14ac:dyDescent="0.25">
      <c r="A2022" s="1" t="s">
        <v>2042</v>
      </c>
      <c r="B2022" s="1" t="s">
        <v>1271</v>
      </c>
      <c r="C2022" s="1" t="s">
        <v>2016</v>
      </c>
      <c r="D2022">
        <v>657</v>
      </c>
      <c r="E2022">
        <f>100*Comuni[[#This Row],[Popolazione2011]]/$D$7916</f>
        <v>1.1463538836314711E-3</v>
      </c>
      <c r="F2022">
        <f>100*Comuni[[#This Row],[Popolazione2011]]/(SUMIFS($D$2:$D$7916,$B$2:$B$7916,"Lombardia"))</f>
        <v>6.7702986072661073E-3</v>
      </c>
      <c r="G2022" t="b">
        <f>IF(Comuni[[#This Row],[Popolazione2011]]&gt;300000,"MAGGIORE")</f>
        <v>0</v>
      </c>
      <c r="H2022">
        <f>100*Comuni[[#This Row],[Popolazione2011]]/(SUMIFS($D$2:$D$7916,$B$2:$B$7916,"Piemonte"))</f>
        <v>1.5055285207139642E-2</v>
      </c>
      <c r="I2022" s="1" t="str">
        <f>_xlfn.XLOOKUP(Comuni[[#This Row],[Regione]],Ripartizione_geografica[Regione],Ripartizione_geografica[Ripartizione geografica],,0)</f>
        <v>Nord-ovest</v>
      </c>
      <c r="J2022" s="1">
        <f>_xlfn.XLOOKUP(Comuni[[#This Row],[Regione]],Table_0[Regione],Table_0[Totale contagiati],,0)</f>
        <v>4308126</v>
      </c>
      <c r="K2022" s="1">
        <f>_xlfn.XLOOKUP(Comuni[[#This Row],[Regione]],Table_0[Regione],Table_0[Guariti],,0)</f>
        <v>4242764</v>
      </c>
      <c r="L2022" s="1">
        <f>_xlfn.XLOOKUP(Comuni[[#This Row],[Regione]],Table_0[Regione],Table_0[Deceduti],,0)</f>
        <v>47031</v>
      </c>
    </row>
    <row r="2023" spans="1:12" x14ac:dyDescent="0.25">
      <c r="A2023" s="1" t="s">
        <v>2043</v>
      </c>
      <c r="B2023" s="1" t="s">
        <v>1271</v>
      </c>
      <c r="C2023" s="1" t="s">
        <v>2016</v>
      </c>
      <c r="D2023">
        <v>4920</v>
      </c>
      <c r="E2023">
        <f>100*Comuni[[#This Row],[Popolazione2011]]/$D$7916</f>
        <v>8.5845678956877284E-3</v>
      </c>
      <c r="F2023">
        <f>100*Comuni[[#This Row],[Popolazione2011]]/(SUMIFS($D$2:$D$7916,$B$2:$B$7916,"Lombardia"))</f>
        <v>5.069995304071423E-2</v>
      </c>
      <c r="G2023" t="b">
        <f>IF(Comuni[[#This Row],[Popolazione2011]]&gt;300000,"MAGGIORE")</f>
        <v>0</v>
      </c>
      <c r="H2023">
        <f>100*Comuni[[#This Row],[Popolazione2011]]/(SUMIFS($D$2:$D$7916,$B$2:$B$7916,"Piemonte"))</f>
        <v>0.11274277506716444</v>
      </c>
      <c r="I2023" s="1" t="str">
        <f>_xlfn.XLOOKUP(Comuni[[#This Row],[Regione]],Ripartizione_geografica[Regione],Ripartizione_geografica[Ripartizione geografica],,0)</f>
        <v>Nord-ovest</v>
      </c>
      <c r="J2023" s="1">
        <f>_xlfn.XLOOKUP(Comuni[[#This Row],[Regione]],Table_0[Regione],Table_0[Totale contagiati],,0)</f>
        <v>4308126</v>
      </c>
      <c r="K2023" s="1">
        <f>_xlfn.XLOOKUP(Comuni[[#This Row],[Regione]],Table_0[Regione],Table_0[Guariti],,0)</f>
        <v>4242764</v>
      </c>
      <c r="L2023" s="1">
        <f>_xlfn.XLOOKUP(Comuni[[#This Row],[Regione]],Table_0[Regione],Table_0[Deceduti],,0)</f>
        <v>47031</v>
      </c>
    </row>
    <row r="2024" spans="1:12" x14ac:dyDescent="0.25">
      <c r="A2024" s="1" t="s">
        <v>2044</v>
      </c>
      <c r="B2024" s="1" t="s">
        <v>1271</v>
      </c>
      <c r="C2024" s="1" t="s">
        <v>2016</v>
      </c>
      <c r="D2024">
        <v>189902</v>
      </c>
      <c r="E2024">
        <f>100*Comuni[[#This Row],[Popolazione2011]]/$D$7916</f>
        <v>0.33134687246481526</v>
      </c>
      <c r="F2024">
        <f>100*Comuni[[#This Row],[Popolazione2011]]/(SUMIFS($D$2:$D$7916,$B$2:$B$7916,"Lombardia"))</f>
        <v>1.9569151386865271</v>
      </c>
      <c r="G2024" t="b">
        <f>IF(Comuni[[#This Row],[Popolazione2011]]&gt;300000,"MAGGIORE")</f>
        <v>0</v>
      </c>
      <c r="H2024">
        <f>100*Comuni[[#This Row],[Popolazione2011]]/(SUMIFS($D$2:$D$7916,$B$2:$B$7916,"Piemonte"))</f>
        <v>4.3516419656107042</v>
      </c>
      <c r="I2024" s="1" t="str">
        <f>_xlfn.XLOOKUP(Comuni[[#This Row],[Regione]],Ripartizione_geografica[Regione],Ripartizione_geografica[Ripartizione geografica],,0)</f>
        <v>Nord-ovest</v>
      </c>
      <c r="J2024" s="1">
        <f>_xlfn.XLOOKUP(Comuni[[#This Row],[Regione]],Table_0[Regione],Table_0[Totale contagiati],,0)</f>
        <v>4308126</v>
      </c>
      <c r="K2024" s="1">
        <f>_xlfn.XLOOKUP(Comuni[[#This Row],[Regione]],Table_0[Regione],Table_0[Guariti],,0)</f>
        <v>4242764</v>
      </c>
      <c r="L2024" s="1">
        <f>_xlfn.XLOOKUP(Comuni[[#This Row],[Regione]],Table_0[Regione],Table_0[Deceduti],,0)</f>
        <v>47031</v>
      </c>
    </row>
    <row r="2025" spans="1:12" x14ac:dyDescent="0.25">
      <c r="A2025" s="1" t="s">
        <v>2045</v>
      </c>
      <c r="B2025" s="1" t="s">
        <v>1271</v>
      </c>
      <c r="C2025" s="1" t="s">
        <v>2016</v>
      </c>
      <c r="D2025">
        <v>685</v>
      </c>
      <c r="E2025">
        <f>100*Comuni[[#This Row],[Popolazione2011]]/$D$7916</f>
        <v>1.1952091480784744E-3</v>
      </c>
      <c r="F2025">
        <f>100*Comuni[[#This Row],[Popolazione2011]]/(SUMIFS($D$2:$D$7916,$B$2:$B$7916,"Lombardia"))</f>
        <v>7.0588349253839925E-3</v>
      </c>
      <c r="G2025" t="b">
        <f>IF(Comuni[[#This Row],[Popolazione2011]]&gt;300000,"MAGGIORE")</f>
        <v>0</v>
      </c>
      <c r="H2025">
        <f>100*Comuni[[#This Row],[Popolazione2011]]/(SUMIFS($D$2:$D$7916,$B$2:$B$7916,"Piemonte"))</f>
        <v>1.5696910756302366E-2</v>
      </c>
      <c r="I2025" s="1" t="str">
        <f>_xlfn.XLOOKUP(Comuni[[#This Row],[Regione]],Ripartizione_geografica[Regione],Ripartizione_geografica[Ripartizione geografica],,0)</f>
        <v>Nord-ovest</v>
      </c>
      <c r="J2025" s="1">
        <f>_xlfn.XLOOKUP(Comuni[[#This Row],[Regione]],Table_0[Regione],Table_0[Totale contagiati],,0)</f>
        <v>4308126</v>
      </c>
      <c r="K2025" s="1">
        <f>_xlfn.XLOOKUP(Comuni[[#This Row],[Regione]],Table_0[Regione],Table_0[Guariti],,0)</f>
        <v>4242764</v>
      </c>
      <c r="L2025" s="1">
        <f>_xlfn.XLOOKUP(Comuni[[#This Row],[Regione]],Table_0[Regione],Table_0[Deceduti],,0)</f>
        <v>47031</v>
      </c>
    </row>
    <row r="2026" spans="1:12" x14ac:dyDescent="0.25">
      <c r="A2026" s="1" t="s">
        <v>2046</v>
      </c>
      <c r="B2026" s="1" t="s">
        <v>1271</v>
      </c>
      <c r="C2026" s="1" t="s">
        <v>2016</v>
      </c>
      <c r="D2026">
        <v>2079</v>
      </c>
      <c r="E2026">
        <f>100*Comuni[[#This Row],[Popolazione2011]]/$D$7916</f>
        <v>3.6275033851899978E-3</v>
      </c>
      <c r="F2026">
        <f>100*Comuni[[#This Row],[Popolazione2011]]/(SUMIFS($D$2:$D$7916,$B$2:$B$7916,"Lombardia"))</f>
        <v>2.1423821620253025E-2</v>
      </c>
      <c r="G2026" t="b">
        <f>IF(Comuni[[#This Row],[Popolazione2011]]&gt;300000,"MAGGIORE")</f>
        <v>0</v>
      </c>
      <c r="H2026">
        <f>100*Comuni[[#This Row],[Popolazione2011]]/(SUMIFS($D$2:$D$7916,$B$2:$B$7916,"Piemonte"))</f>
        <v>4.7640697025332295E-2</v>
      </c>
      <c r="I2026" s="1" t="str">
        <f>_xlfn.XLOOKUP(Comuni[[#This Row],[Regione]],Ripartizione_geografica[Regione],Ripartizione_geografica[Ripartizione geografica],,0)</f>
        <v>Nord-ovest</v>
      </c>
      <c r="J2026" s="1">
        <f>_xlfn.XLOOKUP(Comuni[[#This Row],[Regione]],Table_0[Regione],Table_0[Totale contagiati],,0)</f>
        <v>4308126</v>
      </c>
      <c r="K2026" s="1">
        <f>_xlfn.XLOOKUP(Comuni[[#This Row],[Regione]],Table_0[Regione],Table_0[Guariti],,0)</f>
        <v>4242764</v>
      </c>
      <c r="L2026" s="1">
        <f>_xlfn.XLOOKUP(Comuni[[#This Row],[Regione]],Table_0[Regione],Table_0[Deceduti],,0)</f>
        <v>47031</v>
      </c>
    </row>
    <row r="2027" spans="1:12" x14ac:dyDescent="0.25">
      <c r="A2027" s="1" t="s">
        <v>2047</v>
      </c>
      <c r="B2027" s="1" t="s">
        <v>1271</v>
      </c>
      <c r="C2027" s="1" t="s">
        <v>2016</v>
      </c>
      <c r="D2027">
        <v>12599</v>
      </c>
      <c r="E2027">
        <f>100*Comuni[[#This Row],[Popolazione2011]]/$D$7916</f>
        <v>2.1983124170278395E-2</v>
      </c>
      <c r="F2027">
        <f>100*Comuni[[#This Row],[Popolazione2011]]/(SUMIFS($D$2:$D$7916,$B$2:$B$7916,"Lombardia"))</f>
        <v>0.12983103828454443</v>
      </c>
      <c r="G2027" t="b">
        <f>IF(Comuni[[#This Row],[Popolazione2011]]&gt;300000,"MAGGIORE")</f>
        <v>0</v>
      </c>
      <c r="H2027">
        <f>100*Comuni[[#This Row],[Popolazione2011]]/(SUMIFS($D$2:$D$7916,$B$2:$B$7916,"Piemonte"))</f>
        <v>0.28870858192504162</v>
      </c>
      <c r="I2027" s="1" t="str">
        <f>_xlfn.XLOOKUP(Comuni[[#This Row],[Regione]],Ripartizione_geografica[Regione],Ripartizione_geografica[Ripartizione geografica],,0)</f>
        <v>Nord-ovest</v>
      </c>
      <c r="J2027" s="1">
        <f>_xlfn.XLOOKUP(Comuni[[#This Row],[Regione]],Table_0[Regione],Table_0[Totale contagiati],,0)</f>
        <v>4308126</v>
      </c>
      <c r="K2027" s="1">
        <f>_xlfn.XLOOKUP(Comuni[[#This Row],[Regione]],Table_0[Regione],Table_0[Guariti],,0)</f>
        <v>4242764</v>
      </c>
      <c r="L2027" s="1">
        <f>_xlfn.XLOOKUP(Comuni[[#This Row],[Regione]],Table_0[Regione],Table_0[Deceduti],,0)</f>
        <v>47031</v>
      </c>
    </row>
    <row r="2028" spans="1:12" x14ac:dyDescent="0.25">
      <c r="A2028" s="1" t="s">
        <v>2048</v>
      </c>
      <c r="B2028" s="1" t="s">
        <v>1271</v>
      </c>
      <c r="C2028" s="1" t="s">
        <v>2016</v>
      </c>
      <c r="D2028">
        <v>3461</v>
      </c>
      <c r="E2028">
        <f>100*Comuni[[#This Row],[Popolazione2011]]/$D$7916</f>
        <v>6.0388596518242341E-3</v>
      </c>
      <c r="F2028">
        <f>100*Comuni[[#This Row],[Popolazione2011]]/(SUMIFS($D$2:$D$7916,$B$2:$B$7916,"Lombardia"))</f>
        <v>3.5665149893071534E-2</v>
      </c>
      <c r="G2028" t="b">
        <f>IF(Comuni[[#This Row],[Popolazione2011]]&gt;300000,"MAGGIORE")</f>
        <v>0</v>
      </c>
      <c r="H2028">
        <f>100*Comuni[[#This Row],[Popolazione2011]]/(SUMIFS($D$2:$D$7916,$B$2:$B$7916,"Piemonte"))</f>
        <v>7.9309500916149619E-2</v>
      </c>
      <c r="I2028" s="1" t="str">
        <f>_xlfn.XLOOKUP(Comuni[[#This Row],[Regione]],Ripartizione_geografica[Regione],Ripartizione_geografica[Ripartizione geografica],,0)</f>
        <v>Nord-ovest</v>
      </c>
      <c r="J2028" s="1">
        <f>_xlfn.XLOOKUP(Comuni[[#This Row],[Regione]],Table_0[Regione],Table_0[Totale contagiati],,0)</f>
        <v>4308126</v>
      </c>
      <c r="K2028" s="1">
        <f>_xlfn.XLOOKUP(Comuni[[#This Row],[Regione]],Table_0[Regione],Table_0[Guariti],,0)</f>
        <v>4242764</v>
      </c>
      <c r="L2028" s="1">
        <f>_xlfn.XLOOKUP(Comuni[[#This Row],[Regione]],Table_0[Regione],Table_0[Deceduti],,0)</f>
        <v>47031</v>
      </c>
    </row>
    <row r="2029" spans="1:12" x14ac:dyDescent="0.25">
      <c r="A2029" s="1" t="s">
        <v>2049</v>
      </c>
      <c r="B2029" s="1" t="s">
        <v>1271</v>
      </c>
      <c r="C2029" s="1" t="s">
        <v>2016</v>
      </c>
      <c r="D2029">
        <v>8537</v>
      </c>
      <c r="E2029">
        <f>100*Comuni[[#This Row],[Popolazione2011]]/$D$7916</f>
        <v>1.4895621163716696E-2</v>
      </c>
      <c r="F2029">
        <f>100*Comuni[[#This Row],[Popolazione2011]]/(SUMIFS($D$2:$D$7916,$B$2:$B$7916,"Lombardia"))</f>
        <v>8.7972662420442549E-2</v>
      </c>
      <c r="G2029" t="b">
        <f>IF(Comuni[[#This Row],[Popolazione2011]]&gt;300000,"MAGGIORE")</f>
        <v>0</v>
      </c>
      <c r="H2029">
        <f>100*Comuni[[#This Row],[Popolazione2011]]/(SUMIFS($D$2:$D$7916,$B$2:$B$7916,"Piemonte"))</f>
        <v>0.19562704690007782</v>
      </c>
      <c r="I2029" s="1" t="str">
        <f>_xlfn.XLOOKUP(Comuni[[#This Row],[Regione]],Ripartizione_geografica[Regione],Ripartizione_geografica[Ripartizione geografica],,0)</f>
        <v>Nord-ovest</v>
      </c>
      <c r="J2029" s="1">
        <f>_xlfn.XLOOKUP(Comuni[[#This Row],[Regione]],Table_0[Regione],Table_0[Totale contagiati],,0)</f>
        <v>4308126</v>
      </c>
      <c r="K2029" s="1">
        <f>_xlfn.XLOOKUP(Comuni[[#This Row],[Regione]],Table_0[Regione],Table_0[Guariti],,0)</f>
        <v>4242764</v>
      </c>
      <c r="L2029" s="1">
        <f>_xlfn.XLOOKUP(Comuni[[#This Row],[Regione]],Table_0[Regione],Table_0[Deceduti],,0)</f>
        <v>47031</v>
      </c>
    </row>
    <row r="2030" spans="1:12" x14ac:dyDescent="0.25">
      <c r="A2030" s="1" t="s">
        <v>2050</v>
      </c>
      <c r="B2030" s="1" t="s">
        <v>1271</v>
      </c>
      <c r="C2030" s="1" t="s">
        <v>2016</v>
      </c>
      <c r="D2030">
        <v>2509</v>
      </c>
      <c r="E2030">
        <f>100*Comuni[[#This Row],[Popolazione2011]]/$D$7916</f>
        <v>4.3777806606261202E-3</v>
      </c>
      <c r="F2030">
        <f>100*Comuni[[#This Row],[Popolazione2011]]/(SUMIFS($D$2:$D$7916,$B$2:$B$7916,"Lombardia"))</f>
        <v>2.5854915077063414E-2</v>
      </c>
      <c r="G2030" t="b">
        <f>IF(Comuni[[#This Row],[Popolazione2011]]&gt;300000,"MAGGIORE")</f>
        <v>0</v>
      </c>
      <c r="H2030">
        <f>100*Comuni[[#This Row],[Popolazione2011]]/(SUMIFS($D$2:$D$7916,$B$2:$B$7916,"Piemonte"))</f>
        <v>5.7494232244616993E-2</v>
      </c>
      <c r="I2030" s="1" t="str">
        <f>_xlfn.XLOOKUP(Comuni[[#This Row],[Regione]],Ripartizione_geografica[Regione],Ripartizione_geografica[Ripartizione geografica],,0)</f>
        <v>Nord-ovest</v>
      </c>
      <c r="J2030" s="1">
        <f>_xlfn.XLOOKUP(Comuni[[#This Row],[Regione]],Table_0[Regione],Table_0[Totale contagiati],,0)</f>
        <v>4308126</v>
      </c>
      <c r="K2030" s="1">
        <f>_xlfn.XLOOKUP(Comuni[[#This Row],[Regione]],Table_0[Regione],Table_0[Guariti],,0)</f>
        <v>4242764</v>
      </c>
      <c r="L2030" s="1">
        <f>_xlfn.XLOOKUP(Comuni[[#This Row],[Regione]],Table_0[Regione],Table_0[Deceduti],,0)</f>
        <v>47031</v>
      </c>
    </row>
    <row r="2031" spans="1:12" x14ac:dyDescent="0.25">
      <c r="A2031" s="1" t="s">
        <v>2051</v>
      </c>
      <c r="B2031" s="1" t="s">
        <v>1271</v>
      </c>
      <c r="C2031" s="1" t="s">
        <v>2016</v>
      </c>
      <c r="D2031">
        <v>388</v>
      </c>
      <c r="E2031">
        <f>100*Comuni[[#This Row],[Popolazione2011]]/$D$7916</f>
        <v>6.769943787656176E-4</v>
      </c>
      <c r="F2031">
        <f>100*Comuni[[#This Row],[Popolazione2011]]/(SUMIFS($D$2:$D$7916,$B$2:$B$7916,"Lombardia"))</f>
        <v>3.9982889796335609E-3</v>
      </c>
      <c r="G2031" t="b">
        <f>IF(Comuni[[#This Row],[Popolazione2011]]&gt;300000,"MAGGIORE")</f>
        <v>0</v>
      </c>
      <c r="H2031">
        <f>100*Comuni[[#This Row],[Popolazione2011]]/(SUMIFS($D$2:$D$7916,$B$2:$B$7916,"Piemonte"))</f>
        <v>8.8910968955406115E-3</v>
      </c>
      <c r="I2031" s="1" t="str">
        <f>_xlfn.XLOOKUP(Comuni[[#This Row],[Regione]],Ripartizione_geografica[Regione],Ripartizione_geografica[Ripartizione geografica],,0)</f>
        <v>Nord-ovest</v>
      </c>
      <c r="J2031" s="1">
        <f>_xlfn.XLOOKUP(Comuni[[#This Row],[Regione]],Table_0[Regione],Table_0[Totale contagiati],,0)</f>
        <v>4308126</v>
      </c>
      <c r="K2031" s="1">
        <f>_xlfn.XLOOKUP(Comuni[[#This Row],[Regione]],Table_0[Regione],Table_0[Guariti],,0)</f>
        <v>4242764</v>
      </c>
      <c r="L2031" s="1">
        <f>_xlfn.XLOOKUP(Comuni[[#This Row],[Regione]],Table_0[Regione],Table_0[Deceduti],,0)</f>
        <v>47031</v>
      </c>
    </row>
    <row r="2032" spans="1:12" x14ac:dyDescent="0.25">
      <c r="A2032" s="1" t="s">
        <v>2052</v>
      </c>
      <c r="B2032" s="1" t="s">
        <v>1271</v>
      </c>
      <c r="C2032" s="1" t="s">
        <v>2016</v>
      </c>
      <c r="D2032">
        <v>4553</v>
      </c>
      <c r="E2032">
        <f>100*Comuni[[#This Row],[Popolazione2011]]/$D$7916</f>
        <v>7.9442149652573634E-3</v>
      </c>
      <c r="F2032">
        <f>100*Comuni[[#This Row],[Popolazione2011]]/(SUMIFS($D$2:$D$7916,$B$2:$B$7916,"Lombardia"))</f>
        <v>4.6918066299669083E-2</v>
      </c>
      <c r="G2032" t="b">
        <f>IF(Comuni[[#This Row],[Popolazione2011]]&gt;300000,"MAGGIORE")</f>
        <v>0</v>
      </c>
      <c r="H2032">
        <f>100*Comuni[[#This Row],[Popolazione2011]]/(SUMIFS($D$2:$D$7916,$B$2:$B$7916,"Piemonte"))</f>
        <v>0.10433289733349588</v>
      </c>
      <c r="I2032" s="1" t="str">
        <f>_xlfn.XLOOKUP(Comuni[[#This Row],[Regione]],Ripartizione_geografica[Regione],Ripartizione_geografica[Ripartizione geografica],,0)</f>
        <v>Nord-ovest</v>
      </c>
      <c r="J2032" s="1">
        <f>_xlfn.XLOOKUP(Comuni[[#This Row],[Regione]],Table_0[Regione],Table_0[Totale contagiati],,0)</f>
        <v>4308126</v>
      </c>
      <c r="K2032" s="1">
        <f>_xlfn.XLOOKUP(Comuni[[#This Row],[Regione]],Table_0[Regione],Table_0[Guariti],,0)</f>
        <v>4242764</v>
      </c>
      <c r="L2032" s="1">
        <f>_xlfn.XLOOKUP(Comuni[[#This Row],[Regione]],Table_0[Regione],Table_0[Deceduti],,0)</f>
        <v>47031</v>
      </c>
    </row>
    <row r="2033" spans="1:12" x14ac:dyDescent="0.25">
      <c r="A2033" s="1" t="s">
        <v>2053</v>
      </c>
      <c r="B2033" s="1" t="s">
        <v>1271</v>
      </c>
      <c r="C2033" s="1" t="s">
        <v>2016</v>
      </c>
      <c r="D2033">
        <v>9115</v>
      </c>
      <c r="E2033">
        <f>100*Comuni[[#This Row],[Popolazione2011]]/$D$7916</f>
        <v>1.5904133408372694E-2</v>
      </c>
      <c r="F2033">
        <f>100*Comuni[[#This Row],[Popolazione2011]]/(SUMIFS($D$2:$D$7916,$B$2:$B$7916,"Lombardia"))</f>
        <v>9.392887641587605E-2</v>
      </c>
      <c r="G2033" t="b">
        <f>IF(Comuni[[#This Row],[Popolazione2011]]&gt;300000,"MAGGIORE")</f>
        <v>0</v>
      </c>
      <c r="H2033">
        <f>100*Comuni[[#This Row],[Popolazione2011]]/(SUMIFS($D$2:$D$7916,$B$2:$B$7916,"Piemonte"))</f>
        <v>0.2088720314506512</v>
      </c>
      <c r="I2033" s="1" t="str">
        <f>_xlfn.XLOOKUP(Comuni[[#This Row],[Regione]],Ripartizione_geografica[Regione],Ripartizione_geografica[Ripartizione geografica],,0)</f>
        <v>Nord-ovest</v>
      </c>
      <c r="J2033" s="1">
        <f>_xlfn.XLOOKUP(Comuni[[#This Row],[Regione]],Table_0[Regione],Table_0[Totale contagiati],,0)</f>
        <v>4308126</v>
      </c>
      <c r="K2033" s="1">
        <f>_xlfn.XLOOKUP(Comuni[[#This Row],[Regione]],Table_0[Regione],Table_0[Guariti],,0)</f>
        <v>4242764</v>
      </c>
      <c r="L2033" s="1">
        <f>_xlfn.XLOOKUP(Comuni[[#This Row],[Regione]],Table_0[Regione],Table_0[Deceduti],,0)</f>
        <v>47031</v>
      </c>
    </row>
    <row r="2034" spans="1:12" x14ac:dyDescent="0.25">
      <c r="A2034" s="1" t="s">
        <v>2054</v>
      </c>
      <c r="B2034" s="1" t="s">
        <v>1271</v>
      </c>
      <c r="C2034" s="1" t="s">
        <v>2016</v>
      </c>
      <c r="D2034">
        <v>12649</v>
      </c>
      <c r="E2034">
        <f>100*Comuni[[#This Row],[Popolazione2011]]/$D$7916</f>
        <v>2.2070365713933757E-2</v>
      </c>
      <c r="F2034">
        <f>100*Comuni[[#This Row],[Popolazione2011]]/(SUMIFS($D$2:$D$7916,$B$2:$B$7916,"Lombardia"))</f>
        <v>0.13034628170975493</v>
      </c>
      <c r="G2034" t="b">
        <f>IF(Comuni[[#This Row],[Popolazione2011]]&gt;300000,"MAGGIORE")</f>
        <v>0</v>
      </c>
      <c r="H2034">
        <f>100*Comuni[[#This Row],[Popolazione2011]]/(SUMIFS($D$2:$D$7916,$B$2:$B$7916,"Piemonte"))</f>
        <v>0.28985434183426079</v>
      </c>
      <c r="I2034" s="1" t="str">
        <f>_xlfn.XLOOKUP(Comuni[[#This Row],[Regione]],Ripartizione_geografica[Regione],Ripartizione_geografica[Ripartizione geografica],,0)</f>
        <v>Nord-ovest</v>
      </c>
      <c r="J2034" s="1">
        <f>_xlfn.XLOOKUP(Comuni[[#This Row],[Regione]],Table_0[Regione],Table_0[Totale contagiati],,0)</f>
        <v>4308126</v>
      </c>
      <c r="K2034" s="1">
        <f>_xlfn.XLOOKUP(Comuni[[#This Row],[Regione]],Table_0[Regione],Table_0[Guariti],,0)</f>
        <v>4242764</v>
      </c>
      <c r="L2034" s="1">
        <f>_xlfn.XLOOKUP(Comuni[[#This Row],[Regione]],Table_0[Regione],Table_0[Deceduti],,0)</f>
        <v>47031</v>
      </c>
    </row>
    <row r="2035" spans="1:12" x14ac:dyDescent="0.25">
      <c r="A2035" s="1" t="s">
        <v>2055</v>
      </c>
      <c r="B2035" s="1" t="s">
        <v>1271</v>
      </c>
      <c r="C2035" s="1" t="s">
        <v>2016</v>
      </c>
      <c r="D2035">
        <v>8031</v>
      </c>
      <c r="E2035">
        <f>100*Comuni[[#This Row],[Popolazione2011]]/$D$7916</f>
        <v>1.4012736741924421E-2</v>
      </c>
      <c r="F2035">
        <f>100*Comuni[[#This Row],[Popolazione2011]]/(SUMIFS($D$2:$D$7916,$B$2:$B$7916,"Lombardia"))</f>
        <v>8.2758398957312185E-2</v>
      </c>
      <c r="G2035" t="b">
        <f>IF(Comuni[[#This Row],[Popolazione2011]]&gt;300000,"MAGGIORE")</f>
        <v>0</v>
      </c>
      <c r="H2035">
        <f>100*Comuni[[#This Row],[Popolazione2011]]/(SUMIFS($D$2:$D$7916,$B$2:$B$7916,"Piemonte"))</f>
        <v>0.18403195661878002</v>
      </c>
      <c r="I2035" s="1" t="str">
        <f>_xlfn.XLOOKUP(Comuni[[#This Row],[Regione]],Ripartizione_geografica[Regione],Ripartizione_geografica[Ripartizione geografica],,0)</f>
        <v>Nord-ovest</v>
      </c>
      <c r="J2035" s="1">
        <f>_xlfn.XLOOKUP(Comuni[[#This Row],[Regione]],Table_0[Regione],Table_0[Totale contagiati],,0)</f>
        <v>4308126</v>
      </c>
      <c r="K2035" s="1">
        <f>_xlfn.XLOOKUP(Comuni[[#This Row],[Regione]],Table_0[Regione],Table_0[Guariti],,0)</f>
        <v>4242764</v>
      </c>
      <c r="L2035" s="1">
        <f>_xlfn.XLOOKUP(Comuni[[#This Row],[Regione]],Table_0[Regione],Table_0[Deceduti],,0)</f>
        <v>47031</v>
      </c>
    </row>
    <row r="2036" spans="1:12" x14ac:dyDescent="0.25">
      <c r="A2036" s="1" t="s">
        <v>2056</v>
      </c>
      <c r="B2036" s="1" t="s">
        <v>1271</v>
      </c>
      <c r="C2036" s="1" t="s">
        <v>2016</v>
      </c>
      <c r="D2036">
        <v>6593</v>
      </c>
      <c r="E2036">
        <f>100*Comuni[[#This Row],[Popolazione2011]]/$D$7916</f>
        <v>1.1503669946396178E-2</v>
      </c>
      <c r="F2036">
        <f>100*Comuni[[#This Row],[Popolazione2011]]/(SUMIFS($D$2:$D$7916,$B$2:$B$7916,"Lombardia"))</f>
        <v>6.7939998048257899E-2</v>
      </c>
      <c r="G2036" t="b">
        <f>IF(Comuni[[#This Row],[Popolazione2011]]&gt;300000,"MAGGIORE")</f>
        <v>0</v>
      </c>
      <c r="H2036">
        <f>100*Comuni[[#This Row],[Popolazione2011]]/(SUMIFS($D$2:$D$7916,$B$2:$B$7916,"Piemonte"))</f>
        <v>0.15107990162963725</v>
      </c>
      <c r="I2036" s="1" t="str">
        <f>_xlfn.XLOOKUP(Comuni[[#This Row],[Regione]],Ripartizione_geografica[Regione],Ripartizione_geografica[Ripartizione geografica],,0)</f>
        <v>Nord-ovest</v>
      </c>
      <c r="J2036" s="1">
        <f>_xlfn.XLOOKUP(Comuni[[#This Row],[Regione]],Table_0[Regione],Table_0[Totale contagiati],,0)</f>
        <v>4308126</v>
      </c>
      <c r="K2036" s="1">
        <f>_xlfn.XLOOKUP(Comuni[[#This Row],[Regione]],Table_0[Regione],Table_0[Guariti],,0)</f>
        <v>4242764</v>
      </c>
      <c r="L2036" s="1">
        <f>_xlfn.XLOOKUP(Comuni[[#This Row],[Regione]],Table_0[Regione],Table_0[Deceduti],,0)</f>
        <v>47031</v>
      </c>
    </row>
    <row r="2037" spans="1:12" x14ac:dyDescent="0.25">
      <c r="A2037" s="1" t="s">
        <v>2057</v>
      </c>
      <c r="B2037" s="1" t="s">
        <v>1271</v>
      </c>
      <c r="C2037" s="1" t="s">
        <v>2016</v>
      </c>
      <c r="D2037">
        <v>10840</v>
      </c>
      <c r="E2037">
        <f>100*Comuni[[#This Row],[Popolazione2011]]/$D$7916</f>
        <v>1.891396666448272E-2</v>
      </c>
      <c r="F2037">
        <f>100*Comuni[[#This Row],[Popolazione2011]]/(SUMIFS($D$2:$D$7916,$B$2:$B$7916,"Lombardia"))</f>
        <v>0.11170477458563866</v>
      </c>
      <c r="G2037" t="b">
        <f>IF(Comuni[[#This Row],[Popolazione2011]]&gt;300000,"MAGGIORE")</f>
        <v>0</v>
      </c>
      <c r="H2037">
        <f>100*Comuni[[#This Row],[Popolazione2011]]/(SUMIFS($D$2:$D$7916,$B$2:$B$7916,"Piemonte"))</f>
        <v>0.24840074831871192</v>
      </c>
      <c r="I2037" s="1" t="str">
        <f>_xlfn.XLOOKUP(Comuni[[#This Row],[Regione]],Ripartizione_geografica[Regione],Ripartizione_geografica[Ripartizione geografica],,0)</f>
        <v>Nord-ovest</v>
      </c>
      <c r="J2037" s="1">
        <f>_xlfn.XLOOKUP(Comuni[[#This Row],[Regione]],Table_0[Regione],Table_0[Totale contagiati],,0)</f>
        <v>4308126</v>
      </c>
      <c r="K2037" s="1">
        <f>_xlfn.XLOOKUP(Comuni[[#This Row],[Regione]],Table_0[Regione],Table_0[Guariti],,0)</f>
        <v>4242764</v>
      </c>
      <c r="L2037" s="1">
        <f>_xlfn.XLOOKUP(Comuni[[#This Row],[Regione]],Table_0[Regione],Table_0[Deceduti],,0)</f>
        <v>47031</v>
      </c>
    </row>
    <row r="2038" spans="1:12" x14ac:dyDescent="0.25">
      <c r="A2038" s="1" t="s">
        <v>2058</v>
      </c>
      <c r="B2038" s="1" t="s">
        <v>1271</v>
      </c>
      <c r="C2038" s="1" t="s">
        <v>2016</v>
      </c>
      <c r="D2038">
        <v>11160</v>
      </c>
      <c r="E2038">
        <f>100*Comuni[[#This Row],[Popolazione2011]]/$D$7916</f>
        <v>1.9472312543877043E-2</v>
      </c>
      <c r="F2038">
        <f>100*Comuni[[#This Row],[Popolazione2011]]/(SUMIFS($D$2:$D$7916,$B$2:$B$7916,"Lombardia"))</f>
        <v>0.11500233250698592</v>
      </c>
      <c r="G2038" t="b">
        <f>IF(Comuni[[#This Row],[Popolazione2011]]&gt;300000,"MAGGIORE")</f>
        <v>0</v>
      </c>
      <c r="H2038">
        <f>100*Comuni[[#This Row],[Popolazione2011]]/(SUMIFS($D$2:$D$7916,$B$2:$B$7916,"Piemonte"))</f>
        <v>0.25573361173771447</v>
      </c>
      <c r="I2038" s="1" t="str">
        <f>_xlfn.XLOOKUP(Comuni[[#This Row],[Regione]],Ripartizione_geografica[Regione],Ripartizione_geografica[Ripartizione geografica],,0)</f>
        <v>Nord-ovest</v>
      </c>
      <c r="J2038" s="1">
        <f>_xlfn.XLOOKUP(Comuni[[#This Row],[Regione]],Table_0[Regione],Table_0[Totale contagiati],,0)</f>
        <v>4308126</v>
      </c>
      <c r="K2038" s="1">
        <f>_xlfn.XLOOKUP(Comuni[[#This Row],[Regione]],Table_0[Regione],Table_0[Guariti],,0)</f>
        <v>4242764</v>
      </c>
      <c r="L2038" s="1">
        <f>_xlfn.XLOOKUP(Comuni[[#This Row],[Regione]],Table_0[Regione],Table_0[Deceduti],,0)</f>
        <v>47031</v>
      </c>
    </row>
    <row r="2039" spans="1:12" x14ac:dyDescent="0.25">
      <c r="A2039" s="1" t="s">
        <v>2059</v>
      </c>
      <c r="B2039" s="1" t="s">
        <v>1271</v>
      </c>
      <c r="C2039" s="1" t="s">
        <v>2016</v>
      </c>
      <c r="D2039">
        <v>1864</v>
      </c>
      <c r="E2039">
        <f>100*Comuni[[#This Row],[Popolazione2011]]/$D$7916</f>
        <v>3.2523647474719366E-3</v>
      </c>
      <c r="F2039">
        <f>100*Comuni[[#This Row],[Popolazione2011]]/(SUMIFS($D$2:$D$7916,$B$2:$B$7916,"Lombardia"))</f>
        <v>1.9208274891847829E-2</v>
      </c>
      <c r="G2039" t="b">
        <f>IF(Comuni[[#This Row],[Popolazione2011]]&gt;300000,"MAGGIORE")</f>
        <v>0</v>
      </c>
      <c r="H2039">
        <f>100*Comuni[[#This Row],[Popolazione2011]]/(SUMIFS($D$2:$D$7916,$B$2:$B$7916,"Piemonte"))</f>
        <v>4.2713929415689945E-2</v>
      </c>
      <c r="I2039" s="1" t="str">
        <f>_xlfn.XLOOKUP(Comuni[[#This Row],[Regione]],Ripartizione_geografica[Regione],Ripartizione_geografica[Ripartizione geografica],,0)</f>
        <v>Nord-ovest</v>
      </c>
      <c r="J2039" s="1">
        <f>_xlfn.XLOOKUP(Comuni[[#This Row],[Regione]],Table_0[Regione],Table_0[Totale contagiati],,0)</f>
        <v>4308126</v>
      </c>
      <c r="K2039" s="1">
        <f>_xlfn.XLOOKUP(Comuni[[#This Row],[Regione]],Table_0[Regione],Table_0[Guariti],,0)</f>
        <v>4242764</v>
      </c>
      <c r="L2039" s="1">
        <f>_xlfn.XLOOKUP(Comuni[[#This Row],[Regione]],Table_0[Regione],Table_0[Deceduti],,0)</f>
        <v>47031</v>
      </c>
    </row>
    <row r="2040" spans="1:12" x14ac:dyDescent="0.25">
      <c r="A2040" s="1" t="s">
        <v>2060</v>
      </c>
      <c r="B2040" s="1" t="s">
        <v>1271</v>
      </c>
      <c r="C2040" s="1" t="s">
        <v>2016</v>
      </c>
      <c r="D2040">
        <v>7083</v>
      </c>
      <c r="E2040">
        <f>100*Comuni[[#This Row],[Popolazione2011]]/$D$7916</f>
        <v>1.2358637074218738E-2</v>
      </c>
      <c r="F2040">
        <f>100*Comuni[[#This Row],[Popolazione2011]]/(SUMIFS($D$2:$D$7916,$B$2:$B$7916,"Lombardia"))</f>
        <v>7.298938361532091E-2</v>
      </c>
      <c r="G2040" t="b">
        <f>IF(Comuni[[#This Row],[Popolazione2011]]&gt;300000,"MAGGIORE")</f>
        <v>0</v>
      </c>
      <c r="H2040">
        <f>100*Comuni[[#This Row],[Popolazione2011]]/(SUMIFS($D$2:$D$7916,$B$2:$B$7916,"Piemonte"))</f>
        <v>0.16230834873998493</v>
      </c>
      <c r="I2040" s="1" t="str">
        <f>_xlfn.XLOOKUP(Comuni[[#This Row],[Regione]],Ripartizione_geografica[Regione],Ripartizione_geografica[Ripartizione geografica],,0)</f>
        <v>Nord-ovest</v>
      </c>
      <c r="J2040" s="1">
        <f>_xlfn.XLOOKUP(Comuni[[#This Row],[Regione]],Table_0[Regione],Table_0[Totale contagiati],,0)</f>
        <v>4308126</v>
      </c>
      <c r="K2040" s="1">
        <f>_xlfn.XLOOKUP(Comuni[[#This Row],[Regione]],Table_0[Regione],Table_0[Guariti],,0)</f>
        <v>4242764</v>
      </c>
      <c r="L2040" s="1">
        <f>_xlfn.XLOOKUP(Comuni[[#This Row],[Regione]],Table_0[Regione],Table_0[Deceduti],,0)</f>
        <v>47031</v>
      </c>
    </row>
    <row r="2041" spans="1:12" x14ac:dyDescent="0.25">
      <c r="A2041" s="1" t="s">
        <v>2061</v>
      </c>
      <c r="B2041" s="1" t="s">
        <v>1271</v>
      </c>
      <c r="C2041" s="1" t="s">
        <v>2016</v>
      </c>
      <c r="D2041">
        <v>10959</v>
      </c>
      <c r="E2041">
        <f>100*Comuni[[#This Row],[Popolazione2011]]/$D$7916</f>
        <v>1.9121601538382483E-2</v>
      </c>
      <c r="F2041">
        <f>100*Comuni[[#This Row],[Popolazione2011]]/(SUMIFS($D$2:$D$7916,$B$2:$B$7916,"Lombardia"))</f>
        <v>0.11293105393763968</v>
      </c>
      <c r="G2041" t="b">
        <f>IF(Comuni[[#This Row],[Popolazione2011]]&gt;300000,"MAGGIORE")</f>
        <v>0</v>
      </c>
      <c r="H2041">
        <f>100*Comuni[[#This Row],[Popolazione2011]]/(SUMIFS($D$2:$D$7916,$B$2:$B$7916,"Piemonte"))</f>
        <v>0.25112765690265348</v>
      </c>
      <c r="I2041" s="1" t="str">
        <f>_xlfn.XLOOKUP(Comuni[[#This Row],[Regione]],Ripartizione_geografica[Regione],Ripartizione_geografica[Ripartizione geografica],,0)</f>
        <v>Nord-ovest</v>
      </c>
      <c r="J2041" s="1">
        <f>_xlfn.XLOOKUP(Comuni[[#This Row],[Regione]],Table_0[Regione],Table_0[Totale contagiati],,0)</f>
        <v>4308126</v>
      </c>
      <c r="K2041" s="1">
        <f>_xlfn.XLOOKUP(Comuni[[#This Row],[Regione]],Table_0[Regione],Table_0[Guariti],,0)</f>
        <v>4242764</v>
      </c>
      <c r="L2041" s="1">
        <f>_xlfn.XLOOKUP(Comuni[[#This Row],[Regione]],Table_0[Regione],Table_0[Deceduti],,0)</f>
        <v>47031</v>
      </c>
    </row>
    <row r="2042" spans="1:12" x14ac:dyDescent="0.25">
      <c r="A2042" s="1" t="s">
        <v>2062</v>
      </c>
      <c r="B2042" s="1" t="s">
        <v>1271</v>
      </c>
      <c r="C2042" s="1" t="s">
        <v>2016</v>
      </c>
      <c r="D2042">
        <v>1246</v>
      </c>
      <c r="E2042">
        <f>100*Comuni[[#This Row],[Popolazione2011]]/$D$7916</f>
        <v>2.1740592678916484E-3</v>
      </c>
      <c r="F2042">
        <f>100*Comuni[[#This Row],[Popolazione2011]]/(SUMIFS($D$2:$D$7916,$B$2:$B$7916,"Lombardia"))</f>
        <v>1.2839866156245919E-2</v>
      </c>
      <c r="G2042" t="b">
        <f>IF(Comuni[[#This Row],[Popolazione2011]]&gt;300000,"MAGGIORE")</f>
        <v>0</v>
      </c>
      <c r="H2042">
        <f>100*Comuni[[#This Row],[Popolazione2011]]/(SUMIFS($D$2:$D$7916,$B$2:$B$7916,"Piemonte"))</f>
        <v>2.855233693774124E-2</v>
      </c>
      <c r="I2042" s="1" t="str">
        <f>_xlfn.XLOOKUP(Comuni[[#This Row],[Regione]],Ripartizione_geografica[Regione],Ripartizione_geografica[Ripartizione geografica],,0)</f>
        <v>Nord-ovest</v>
      </c>
      <c r="J2042" s="1">
        <f>_xlfn.XLOOKUP(Comuni[[#This Row],[Regione]],Table_0[Regione],Table_0[Totale contagiati],,0)</f>
        <v>4308126</v>
      </c>
      <c r="K2042" s="1">
        <f>_xlfn.XLOOKUP(Comuni[[#This Row],[Regione]],Table_0[Regione],Table_0[Guariti],,0)</f>
        <v>4242764</v>
      </c>
      <c r="L2042" s="1">
        <f>_xlfn.XLOOKUP(Comuni[[#This Row],[Regione]],Table_0[Regione],Table_0[Deceduti],,0)</f>
        <v>47031</v>
      </c>
    </row>
    <row r="2043" spans="1:12" x14ac:dyDescent="0.25">
      <c r="A2043" s="1" t="s">
        <v>2063</v>
      </c>
      <c r="B2043" s="1" t="s">
        <v>1271</v>
      </c>
      <c r="C2043" s="1" t="s">
        <v>2016</v>
      </c>
      <c r="D2043">
        <v>4945</v>
      </c>
      <c r="E2043">
        <f>100*Comuni[[#This Row],[Popolazione2011]]/$D$7916</f>
        <v>8.6281886675154112E-3</v>
      </c>
      <c r="F2043">
        <f>100*Comuni[[#This Row],[Popolazione2011]]/(SUMIFS($D$2:$D$7916,$B$2:$B$7916,"Lombardia"))</f>
        <v>5.0957574753319482E-2</v>
      </c>
      <c r="G2043" t="b">
        <f>IF(Comuni[[#This Row],[Popolazione2011]]&gt;300000,"MAGGIORE")</f>
        <v>0</v>
      </c>
      <c r="H2043">
        <f>100*Comuni[[#This Row],[Popolazione2011]]/(SUMIFS($D$2:$D$7916,$B$2:$B$7916,"Piemonte"))</f>
        <v>0.11331565502177401</v>
      </c>
      <c r="I2043" s="1" t="str">
        <f>_xlfn.XLOOKUP(Comuni[[#This Row],[Regione]],Ripartizione_geografica[Regione],Ripartizione_geografica[Ripartizione geografica],,0)</f>
        <v>Nord-ovest</v>
      </c>
      <c r="J2043" s="1">
        <f>_xlfn.XLOOKUP(Comuni[[#This Row],[Regione]],Table_0[Regione],Table_0[Totale contagiati],,0)</f>
        <v>4308126</v>
      </c>
      <c r="K2043" s="1">
        <f>_xlfn.XLOOKUP(Comuni[[#This Row],[Regione]],Table_0[Regione],Table_0[Guariti],,0)</f>
        <v>4242764</v>
      </c>
      <c r="L2043" s="1">
        <f>_xlfn.XLOOKUP(Comuni[[#This Row],[Regione]],Table_0[Regione],Table_0[Deceduti],,0)</f>
        <v>47031</v>
      </c>
    </row>
    <row r="2044" spans="1:12" x14ac:dyDescent="0.25">
      <c r="A2044" s="1" t="s">
        <v>2064</v>
      </c>
      <c r="B2044" s="1" t="s">
        <v>1271</v>
      </c>
      <c r="C2044" s="1" t="s">
        <v>2016</v>
      </c>
      <c r="D2044">
        <v>663</v>
      </c>
      <c r="E2044">
        <f>100*Comuni[[#This Row],[Popolazione2011]]/$D$7916</f>
        <v>1.1568228688701148E-3</v>
      </c>
      <c r="F2044">
        <f>100*Comuni[[#This Row],[Popolazione2011]]/(SUMIFS($D$2:$D$7916,$B$2:$B$7916,"Lombardia"))</f>
        <v>6.8321278182913682E-3</v>
      </c>
      <c r="G2044" t="b">
        <f>IF(Comuni[[#This Row],[Popolazione2011]]&gt;300000,"MAGGIORE")</f>
        <v>0</v>
      </c>
      <c r="H2044">
        <f>100*Comuni[[#This Row],[Popolazione2011]]/(SUMIFS($D$2:$D$7916,$B$2:$B$7916,"Piemonte"))</f>
        <v>1.519277639624594E-2</v>
      </c>
      <c r="I2044" s="1" t="str">
        <f>_xlfn.XLOOKUP(Comuni[[#This Row],[Regione]],Ripartizione_geografica[Regione],Ripartizione_geografica[Ripartizione geografica],,0)</f>
        <v>Nord-ovest</v>
      </c>
      <c r="J2044" s="1">
        <f>_xlfn.XLOOKUP(Comuni[[#This Row],[Regione]],Table_0[Regione],Table_0[Totale contagiati],,0)</f>
        <v>4308126</v>
      </c>
      <c r="K2044" s="1">
        <f>_xlfn.XLOOKUP(Comuni[[#This Row],[Regione]],Table_0[Regione],Table_0[Guariti],,0)</f>
        <v>4242764</v>
      </c>
      <c r="L2044" s="1">
        <f>_xlfn.XLOOKUP(Comuni[[#This Row],[Regione]],Table_0[Regione],Table_0[Deceduti],,0)</f>
        <v>47031</v>
      </c>
    </row>
    <row r="2045" spans="1:12" x14ac:dyDescent="0.25">
      <c r="A2045" s="1" t="s">
        <v>2065</v>
      </c>
      <c r="B2045" s="1" t="s">
        <v>1271</v>
      </c>
      <c r="C2045" s="1" t="s">
        <v>2016</v>
      </c>
      <c r="D2045">
        <v>1950</v>
      </c>
      <c r="E2045">
        <f>100*Comuni[[#This Row],[Popolazione2011]]/$D$7916</f>
        <v>3.402420202559161E-3</v>
      </c>
      <c r="F2045">
        <f>100*Comuni[[#This Row],[Popolazione2011]]/(SUMIFS($D$2:$D$7916,$B$2:$B$7916,"Lombardia"))</f>
        <v>2.0094493583209905E-2</v>
      </c>
      <c r="G2045" t="b">
        <f>IF(Comuni[[#This Row],[Popolazione2011]]&gt;300000,"MAGGIORE")</f>
        <v>0</v>
      </c>
      <c r="H2045">
        <f>100*Comuni[[#This Row],[Popolazione2011]]/(SUMIFS($D$2:$D$7916,$B$2:$B$7916,"Piemonte"))</f>
        <v>4.4684636459546886E-2</v>
      </c>
      <c r="I2045" s="1" t="str">
        <f>_xlfn.XLOOKUP(Comuni[[#This Row],[Regione]],Ripartizione_geografica[Regione],Ripartizione_geografica[Ripartizione geografica],,0)</f>
        <v>Nord-ovest</v>
      </c>
      <c r="J2045" s="1">
        <f>_xlfn.XLOOKUP(Comuni[[#This Row],[Regione]],Table_0[Regione],Table_0[Totale contagiati],,0)</f>
        <v>4308126</v>
      </c>
      <c r="K2045" s="1">
        <f>_xlfn.XLOOKUP(Comuni[[#This Row],[Regione]],Table_0[Regione],Table_0[Guariti],,0)</f>
        <v>4242764</v>
      </c>
      <c r="L2045" s="1">
        <f>_xlfn.XLOOKUP(Comuni[[#This Row],[Regione]],Table_0[Regione],Table_0[Deceduti],,0)</f>
        <v>47031</v>
      </c>
    </row>
    <row r="2046" spans="1:12" x14ac:dyDescent="0.25">
      <c r="A2046" s="1" t="s">
        <v>2066</v>
      </c>
      <c r="B2046" s="1" t="s">
        <v>1271</v>
      </c>
      <c r="C2046" s="1" t="s">
        <v>2016</v>
      </c>
      <c r="D2046">
        <v>930</v>
      </c>
      <c r="E2046">
        <f>100*Comuni[[#This Row],[Popolazione2011]]/$D$7916</f>
        <v>1.6226927119897536E-3</v>
      </c>
      <c r="F2046">
        <f>100*Comuni[[#This Row],[Popolazione2011]]/(SUMIFS($D$2:$D$7916,$B$2:$B$7916,"Lombardia"))</f>
        <v>9.5835277089154937E-3</v>
      </c>
      <c r="G2046" t="b">
        <f>IF(Comuni[[#This Row],[Popolazione2011]]&gt;300000,"MAGGIORE")</f>
        <v>0</v>
      </c>
      <c r="H2046">
        <f>100*Comuni[[#This Row],[Popolazione2011]]/(SUMIFS($D$2:$D$7916,$B$2:$B$7916,"Piemonte"))</f>
        <v>2.1311134311476205E-2</v>
      </c>
      <c r="I2046" s="1" t="str">
        <f>_xlfn.XLOOKUP(Comuni[[#This Row],[Regione]],Ripartizione_geografica[Regione],Ripartizione_geografica[Ripartizione geografica],,0)</f>
        <v>Nord-ovest</v>
      </c>
      <c r="J2046" s="1">
        <f>_xlfn.XLOOKUP(Comuni[[#This Row],[Regione]],Table_0[Regione],Table_0[Totale contagiati],,0)</f>
        <v>4308126</v>
      </c>
      <c r="K2046" s="1">
        <f>_xlfn.XLOOKUP(Comuni[[#This Row],[Regione]],Table_0[Regione],Table_0[Guariti],,0)</f>
        <v>4242764</v>
      </c>
      <c r="L2046" s="1">
        <f>_xlfn.XLOOKUP(Comuni[[#This Row],[Regione]],Table_0[Regione],Table_0[Deceduti],,0)</f>
        <v>47031</v>
      </c>
    </row>
    <row r="2047" spans="1:12" x14ac:dyDescent="0.25">
      <c r="A2047" s="1" t="s">
        <v>2067</v>
      </c>
      <c r="B2047" s="1" t="s">
        <v>1271</v>
      </c>
      <c r="C2047" s="1" t="s">
        <v>2016</v>
      </c>
      <c r="D2047">
        <v>18391</v>
      </c>
      <c r="E2047">
        <f>100*Comuni[[#This Row],[Popolazione2011]]/$D$7916</f>
        <v>3.2089184587315654E-2</v>
      </c>
      <c r="F2047">
        <f>100*Comuni[[#This Row],[Popolazione2011]]/(SUMIFS($D$2:$D$7916,$B$2:$B$7916,"Lombardia"))</f>
        <v>0.18951683666092994</v>
      </c>
      <c r="G2047" t="b">
        <f>IF(Comuni[[#This Row],[Popolazione2011]]&gt;300000,"MAGGIORE")</f>
        <v>0</v>
      </c>
      <c r="H2047">
        <f>100*Comuni[[#This Row],[Popolazione2011]]/(SUMIFS($D$2:$D$7916,$B$2:$B$7916,"Piemonte"))</f>
        <v>0.42143340980898808</v>
      </c>
      <c r="I2047" s="1" t="str">
        <f>_xlfn.XLOOKUP(Comuni[[#This Row],[Regione]],Ripartizione_geografica[Regione],Ripartizione_geografica[Ripartizione geografica],,0)</f>
        <v>Nord-ovest</v>
      </c>
      <c r="J2047" s="1">
        <f>_xlfn.XLOOKUP(Comuni[[#This Row],[Regione]],Table_0[Regione],Table_0[Totale contagiati],,0)</f>
        <v>4308126</v>
      </c>
      <c r="K2047" s="1">
        <f>_xlfn.XLOOKUP(Comuni[[#This Row],[Regione]],Table_0[Regione],Table_0[Guariti],,0)</f>
        <v>4242764</v>
      </c>
      <c r="L2047" s="1">
        <f>_xlfn.XLOOKUP(Comuni[[#This Row],[Regione]],Table_0[Regione],Table_0[Deceduti],,0)</f>
        <v>47031</v>
      </c>
    </row>
    <row r="2048" spans="1:12" x14ac:dyDescent="0.25">
      <c r="A2048" s="1" t="s">
        <v>2068</v>
      </c>
      <c r="B2048" s="1" t="s">
        <v>1271</v>
      </c>
      <c r="C2048" s="1" t="s">
        <v>2016</v>
      </c>
      <c r="D2048">
        <v>1619</v>
      </c>
      <c r="E2048">
        <f>100*Comuni[[#This Row],[Popolazione2011]]/$D$7916</f>
        <v>2.8248811835606571E-3</v>
      </c>
      <c r="F2048">
        <f>100*Comuni[[#This Row],[Popolazione2011]]/(SUMIFS($D$2:$D$7916,$B$2:$B$7916,"Lombardia"))</f>
        <v>1.6683582108316327E-2</v>
      </c>
      <c r="G2048" t="b">
        <f>IF(Comuni[[#This Row],[Popolazione2011]]&gt;300000,"MAGGIORE")</f>
        <v>0</v>
      </c>
      <c r="H2048">
        <f>100*Comuni[[#This Row],[Popolazione2011]]/(SUMIFS($D$2:$D$7916,$B$2:$B$7916,"Piemonte"))</f>
        <v>3.7099705860516106E-2</v>
      </c>
      <c r="I2048" s="1" t="str">
        <f>_xlfn.XLOOKUP(Comuni[[#This Row],[Regione]],Ripartizione_geografica[Regione],Ripartizione_geografica[Ripartizione geografica],,0)</f>
        <v>Nord-ovest</v>
      </c>
      <c r="J2048" s="1">
        <f>_xlfn.XLOOKUP(Comuni[[#This Row],[Regione]],Table_0[Regione],Table_0[Totale contagiati],,0)</f>
        <v>4308126</v>
      </c>
      <c r="K2048" s="1">
        <f>_xlfn.XLOOKUP(Comuni[[#This Row],[Regione]],Table_0[Regione],Table_0[Guariti],,0)</f>
        <v>4242764</v>
      </c>
      <c r="L2048" s="1">
        <f>_xlfn.XLOOKUP(Comuni[[#This Row],[Regione]],Table_0[Regione],Table_0[Deceduti],,0)</f>
        <v>47031</v>
      </c>
    </row>
    <row r="2049" spans="1:12" x14ac:dyDescent="0.25">
      <c r="A2049" s="1" t="s">
        <v>2069</v>
      </c>
      <c r="B2049" s="1" t="s">
        <v>1271</v>
      </c>
      <c r="C2049" s="1" t="s">
        <v>2016</v>
      </c>
      <c r="D2049">
        <v>562</v>
      </c>
      <c r="E2049">
        <f>100*Comuni[[#This Row],[Popolazione2011]]/$D$7916</f>
        <v>9.8059495068628121E-4</v>
      </c>
      <c r="F2049">
        <f>100*Comuni[[#This Row],[Popolazione2011]]/(SUMIFS($D$2:$D$7916,$B$2:$B$7916,"Lombardia"))</f>
        <v>5.7913360993661371E-3</v>
      </c>
      <c r="G2049" t="b">
        <f>IF(Comuni[[#This Row],[Popolazione2011]]&gt;300000,"MAGGIORE")</f>
        <v>0</v>
      </c>
      <c r="H2049">
        <f>100*Comuni[[#This Row],[Popolazione2011]]/(SUMIFS($D$2:$D$7916,$B$2:$B$7916,"Piemonte"))</f>
        <v>1.2878341379623256E-2</v>
      </c>
      <c r="I2049" s="1" t="str">
        <f>_xlfn.XLOOKUP(Comuni[[#This Row],[Regione]],Ripartizione_geografica[Regione],Ripartizione_geografica[Ripartizione geografica],,0)</f>
        <v>Nord-ovest</v>
      </c>
      <c r="J2049" s="1">
        <f>_xlfn.XLOOKUP(Comuni[[#This Row],[Regione]],Table_0[Regione],Table_0[Totale contagiati],,0)</f>
        <v>4308126</v>
      </c>
      <c r="K2049" s="1">
        <f>_xlfn.XLOOKUP(Comuni[[#This Row],[Regione]],Table_0[Regione],Table_0[Guariti],,0)</f>
        <v>4242764</v>
      </c>
      <c r="L2049" s="1">
        <f>_xlfn.XLOOKUP(Comuni[[#This Row],[Regione]],Table_0[Regione],Table_0[Deceduti],,0)</f>
        <v>47031</v>
      </c>
    </row>
    <row r="2050" spans="1:12" x14ac:dyDescent="0.25">
      <c r="A2050" s="1" t="s">
        <v>2070</v>
      </c>
      <c r="B2050" s="1" t="s">
        <v>1271</v>
      </c>
      <c r="C2050" s="1" t="s">
        <v>2016</v>
      </c>
      <c r="D2050">
        <v>2762</v>
      </c>
      <c r="E2050">
        <f>100*Comuni[[#This Row],[Popolazione2011]]/$D$7916</f>
        <v>4.8192228715222577E-3</v>
      </c>
      <c r="F2050">
        <f>100*Comuni[[#This Row],[Popolazione2011]]/(SUMIFS($D$2:$D$7916,$B$2:$B$7916,"Lombardia"))</f>
        <v>2.8462046808628596E-2</v>
      </c>
      <c r="G2050" t="b">
        <f>IF(Comuni[[#This Row],[Popolazione2011]]&gt;300000,"MAGGIORE")</f>
        <v>0</v>
      </c>
      <c r="H2050">
        <f>100*Comuni[[#This Row],[Popolazione2011]]/(SUMIFS($D$2:$D$7916,$B$2:$B$7916,"Piemonte"))</f>
        <v>6.3291777385265896E-2</v>
      </c>
      <c r="I2050" s="1" t="str">
        <f>_xlfn.XLOOKUP(Comuni[[#This Row],[Regione]],Ripartizione_geografica[Regione],Ripartizione_geografica[Ripartizione geografica],,0)</f>
        <v>Nord-ovest</v>
      </c>
      <c r="J2050" s="1">
        <f>_xlfn.XLOOKUP(Comuni[[#This Row],[Regione]],Table_0[Regione],Table_0[Totale contagiati],,0)</f>
        <v>4308126</v>
      </c>
      <c r="K2050" s="1">
        <f>_xlfn.XLOOKUP(Comuni[[#This Row],[Regione]],Table_0[Regione],Table_0[Guariti],,0)</f>
        <v>4242764</v>
      </c>
      <c r="L2050" s="1">
        <f>_xlfn.XLOOKUP(Comuni[[#This Row],[Regione]],Table_0[Regione],Table_0[Deceduti],,0)</f>
        <v>47031</v>
      </c>
    </row>
    <row r="2051" spans="1:12" x14ac:dyDescent="0.25">
      <c r="A2051" s="1" t="s">
        <v>2071</v>
      </c>
      <c r="B2051" s="1" t="s">
        <v>1271</v>
      </c>
      <c r="C2051" s="1" t="s">
        <v>2016</v>
      </c>
      <c r="D2051">
        <v>8469</v>
      </c>
      <c r="E2051">
        <f>100*Comuni[[#This Row],[Popolazione2011]]/$D$7916</f>
        <v>1.4776972664345403E-2</v>
      </c>
      <c r="F2051">
        <f>100*Comuni[[#This Row],[Popolazione2011]]/(SUMIFS($D$2:$D$7916,$B$2:$B$7916,"Lombardia"))</f>
        <v>8.727193136215626E-2</v>
      </c>
      <c r="G2051" t="b">
        <f>IF(Comuni[[#This Row],[Popolazione2011]]&gt;300000,"MAGGIORE")</f>
        <v>0</v>
      </c>
      <c r="H2051">
        <f>100*Comuni[[#This Row],[Popolazione2011]]/(SUMIFS($D$2:$D$7916,$B$2:$B$7916,"Piemonte"))</f>
        <v>0.19406881342353977</v>
      </c>
      <c r="I2051" s="1" t="str">
        <f>_xlfn.XLOOKUP(Comuni[[#This Row],[Regione]],Ripartizione_geografica[Regione],Ripartizione_geografica[Ripartizione geografica],,0)</f>
        <v>Nord-ovest</v>
      </c>
      <c r="J2051" s="1">
        <f>_xlfn.XLOOKUP(Comuni[[#This Row],[Regione]],Table_0[Regione],Table_0[Totale contagiati],,0)</f>
        <v>4308126</v>
      </c>
      <c r="K2051" s="1">
        <f>_xlfn.XLOOKUP(Comuni[[#This Row],[Regione]],Table_0[Regione],Table_0[Guariti],,0)</f>
        <v>4242764</v>
      </c>
      <c r="L2051" s="1">
        <f>_xlfn.XLOOKUP(Comuni[[#This Row],[Regione]],Table_0[Regione],Table_0[Deceduti],,0)</f>
        <v>47031</v>
      </c>
    </row>
    <row r="2052" spans="1:12" x14ac:dyDescent="0.25">
      <c r="A2052" s="1" t="s">
        <v>2072</v>
      </c>
      <c r="B2052" s="1" t="s">
        <v>1271</v>
      </c>
      <c r="C2052" s="1" t="s">
        <v>2016</v>
      </c>
      <c r="D2052">
        <v>4698</v>
      </c>
      <c r="E2052">
        <f>100*Comuni[[#This Row],[Popolazione2011]]/$D$7916</f>
        <v>8.1972154418579173E-3</v>
      </c>
      <c r="F2052">
        <f>100*Comuni[[#This Row],[Popolazione2011]]/(SUMIFS($D$2:$D$7916,$B$2:$B$7916,"Lombardia"))</f>
        <v>4.8412272232779559E-2</v>
      </c>
      <c r="G2052" t="b">
        <f>IF(Comuni[[#This Row],[Popolazione2011]]&gt;300000,"MAGGIORE")</f>
        <v>0</v>
      </c>
      <c r="H2052">
        <f>100*Comuni[[#This Row],[Popolazione2011]]/(SUMIFS($D$2:$D$7916,$B$2:$B$7916,"Piemonte"))</f>
        <v>0.10765560107023142</v>
      </c>
      <c r="I2052" s="1" t="str">
        <f>_xlfn.XLOOKUP(Comuni[[#This Row],[Regione]],Ripartizione_geografica[Regione],Ripartizione_geografica[Ripartizione geografica],,0)</f>
        <v>Nord-ovest</v>
      </c>
      <c r="J2052" s="1">
        <f>_xlfn.XLOOKUP(Comuni[[#This Row],[Regione]],Table_0[Regione],Table_0[Totale contagiati],,0)</f>
        <v>4308126</v>
      </c>
      <c r="K2052" s="1">
        <f>_xlfn.XLOOKUP(Comuni[[#This Row],[Regione]],Table_0[Regione],Table_0[Guariti],,0)</f>
        <v>4242764</v>
      </c>
      <c r="L2052" s="1">
        <f>_xlfn.XLOOKUP(Comuni[[#This Row],[Regione]],Table_0[Regione],Table_0[Deceduti],,0)</f>
        <v>47031</v>
      </c>
    </row>
    <row r="2053" spans="1:12" x14ac:dyDescent="0.25">
      <c r="A2053" s="1" t="s">
        <v>2073</v>
      </c>
      <c r="B2053" s="1" t="s">
        <v>1271</v>
      </c>
      <c r="C2053" s="1" t="s">
        <v>2016</v>
      </c>
      <c r="D2053">
        <v>2227</v>
      </c>
      <c r="E2053">
        <f>100*Comuni[[#This Row],[Popolazione2011]]/$D$7916</f>
        <v>3.8857383544098727E-3</v>
      </c>
      <c r="F2053">
        <f>100*Comuni[[#This Row],[Popolazione2011]]/(SUMIFS($D$2:$D$7916,$B$2:$B$7916,"Lombardia"))</f>
        <v>2.2948942158876134E-2</v>
      </c>
      <c r="G2053" t="b">
        <f>IF(Comuni[[#This Row],[Popolazione2011]]&gt;300000,"MAGGIORE")</f>
        <v>0</v>
      </c>
      <c r="H2053">
        <f>100*Comuni[[#This Row],[Popolazione2011]]/(SUMIFS($D$2:$D$7916,$B$2:$B$7916,"Piemonte"))</f>
        <v>5.1032146356620983E-2</v>
      </c>
      <c r="I2053" s="1" t="str">
        <f>_xlfn.XLOOKUP(Comuni[[#This Row],[Regione]],Ripartizione_geografica[Regione],Ripartizione_geografica[Ripartizione geografica],,0)</f>
        <v>Nord-ovest</v>
      </c>
      <c r="J2053" s="1">
        <f>_xlfn.XLOOKUP(Comuni[[#This Row],[Regione]],Table_0[Regione],Table_0[Totale contagiati],,0)</f>
        <v>4308126</v>
      </c>
      <c r="K2053" s="1">
        <f>_xlfn.XLOOKUP(Comuni[[#This Row],[Regione]],Table_0[Regione],Table_0[Guariti],,0)</f>
        <v>4242764</v>
      </c>
      <c r="L2053" s="1">
        <f>_xlfn.XLOOKUP(Comuni[[#This Row],[Regione]],Table_0[Regione],Table_0[Deceduti],,0)</f>
        <v>47031</v>
      </c>
    </row>
    <row r="2054" spans="1:12" x14ac:dyDescent="0.25">
      <c r="A2054" s="1" t="s">
        <v>2074</v>
      </c>
      <c r="B2054" s="1" t="s">
        <v>1271</v>
      </c>
      <c r="C2054" s="1" t="s">
        <v>2016</v>
      </c>
      <c r="D2054">
        <v>7534</v>
      </c>
      <c r="E2054">
        <f>100*Comuni[[#This Row],[Popolazione2011]]/$D$7916</f>
        <v>1.3145555797990111E-2</v>
      </c>
      <c r="F2054">
        <f>100*Comuni[[#This Row],[Popolazione2011]]/(SUMIFS($D$2:$D$7916,$B$2:$B$7916,"Lombardia"))</f>
        <v>7.7636879310719706E-2</v>
      </c>
      <c r="G2054" t="b">
        <f>IF(Comuni[[#This Row],[Popolazione2011]]&gt;300000,"MAGGIORE")</f>
        <v>0</v>
      </c>
      <c r="H2054">
        <f>100*Comuni[[#This Row],[Popolazione2011]]/(SUMIFS($D$2:$D$7916,$B$2:$B$7916,"Piemonte"))</f>
        <v>0.17264310312114164</v>
      </c>
      <c r="I2054" s="1" t="str">
        <f>_xlfn.XLOOKUP(Comuni[[#This Row],[Regione]],Ripartizione_geografica[Regione],Ripartizione_geografica[Ripartizione geografica],,0)</f>
        <v>Nord-ovest</v>
      </c>
      <c r="J2054" s="1">
        <f>_xlfn.XLOOKUP(Comuni[[#This Row],[Regione]],Table_0[Regione],Table_0[Totale contagiati],,0)</f>
        <v>4308126</v>
      </c>
      <c r="K2054" s="1">
        <f>_xlfn.XLOOKUP(Comuni[[#This Row],[Regione]],Table_0[Regione],Table_0[Guariti],,0)</f>
        <v>4242764</v>
      </c>
      <c r="L2054" s="1">
        <f>_xlfn.XLOOKUP(Comuni[[#This Row],[Regione]],Table_0[Regione],Table_0[Deceduti],,0)</f>
        <v>47031</v>
      </c>
    </row>
    <row r="2055" spans="1:12" x14ac:dyDescent="0.25">
      <c r="A2055" s="1" t="s">
        <v>2075</v>
      </c>
      <c r="B2055" s="1" t="s">
        <v>1271</v>
      </c>
      <c r="C2055" s="1" t="s">
        <v>2016</v>
      </c>
      <c r="D2055">
        <v>3717</v>
      </c>
      <c r="E2055">
        <f>100*Comuni[[#This Row],[Popolazione2011]]/$D$7916</f>
        <v>6.4855363553396926E-3</v>
      </c>
      <c r="F2055">
        <f>100*Comuni[[#This Row],[Popolazione2011]]/(SUMIFS($D$2:$D$7916,$B$2:$B$7916,"Lombardia"))</f>
        <v>3.8303196230149349E-2</v>
      </c>
      <c r="G2055" t="b">
        <f>IF(Comuni[[#This Row],[Popolazione2011]]&gt;300000,"MAGGIORE")</f>
        <v>0</v>
      </c>
      <c r="H2055">
        <f>100*Comuni[[#This Row],[Popolazione2011]]/(SUMIFS($D$2:$D$7916,$B$2:$B$7916,"Piemonte"))</f>
        <v>8.5175791651351682E-2</v>
      </c>
      <c r="I2055" s="1" t="str">
        <f>_xlfn.XLOOKUP(Comuni[[#This Row],[Regione]],Ripartizione_geografica[Regione],Ripartizione_geografica[Ripartizione geografica],,0)</f>
        <v>Nord-ovest</v>
      </c>
      <c r="J2055" s="1">
        <f>_xlfn.XLOOKUP(Comuni[[#This Row],[Regione]],Table_0[Regione],Table_0[Totale contagiati],,0)</f>
        <v>4308126</v>
      </c>
      <c r="K2055" s="1">
        <f>_xlfn.XLOOKUP(Comuni[[#This Row],[Regione]],Table_0[Regione],Table_0[Guariti],,0)</f>
        <v>4242764</v>
      </c>
      <c r="L2055" s="1">
        <f>_xlfn.XLOOKUP(Comuni[[#This Row],[Regione]],Table_0[Regione],Table_0[Deceduti],,0)</f>
        <v>47031</v>
      </c>
    </row>
    <row r="2056" spans="1:12" x14ac:dyDescent="0.25">
      <c r="A2056" s="1" t="s">
        <v>2076</v>
      </c>
      <c r="B2056" s="1" t="s">
        <v>1271</v>
      </c>
      <c r="C2056" s="1" t="s">
        <v>2016</v>
      </c>
      <c r="D2056">
        <v>14813</v>
      </c>
      <c r="E2056">
        <f>100*Comuni[[#This Row],[Popolazione2011]]/$D$7916</f>
        <v>2.5846179723337873E-2</v>
      </c>
      <c r="F2056">
        <f>100*Comuni[[#This Row],[Popolazione2011]]/(SUMIFS($D$2:$D$7916,$B$2:$B$7916,"Lombardia"))</f>
        <v>0.15264601715286583</v>
      </c>
      <c r="G2056" t="b">
        <f>IF(Comuni[[#This Row],[Popolazione2011]]&gt;300000,"MAGGIORE")</f>
        <v>0</v>
      </c>
      <c r="H2056">
        <f>100*Comuni[[#This Row],[Popolazione2011]]/(SUMIFS($D$2:$D$7916,$B$2:$B$7916,"Piemonte"))</f>
        <v>0.33944283070526565</v>
      </c>
      <c r="I2056" s="1" t="str">
        <f>_xlfn.XLOOKUP(Comuni[[#This Row],[Regione]],Ripartizione_geografica[Regione],Ripartizione_geografica[Ripartizione geografica],,0)</f>
        <v>Nord-ovest</v>
      </c>
      <c r="J2056" s="1">
        <f>_xlfn.XLOOKUP(Comuni[[#This Row],[Regione]],Table_0[Regione],Table_0[Totale contagiati],,0)</f>
        <v>4308126</v>
      </c>
      <c r="K2056" s="1">
        <f>_xlfn.XLOOKUP(Comuni[[#This Row],[Regione]],Table_0[Regione],Table_0[Guariti],,0)</f>
        <v>4242764</v>
      </c>
      <c r="L2056" s="1">
        <f>_xlfn.XLOOKUP(Comuni[[#This Row],[Regione]],Table_0[Regione],Table_0[Deceduti],,0)</f>
        <v>47031</v>
      </c>
    </row>
    <row r="2057" spans="1:12" x14ac:dyDescent="0.25">
      <c r="A2057" s="1" t="s">
        <v>2077</v>
      </c>
      <c r="B2057" s="1" t="s">
        <v>1271</v>
      </c>
      <c r="C2057" s="1" t="s">
        <v>2016</v>
      </c>
      <c r="D2057">
        <v>7078</v>
      </c>
      <c r="E2057">
        <f>100*Comuni[[#This Row],[Popolazione2011]]/$D$7916</f>
        <v>1.23499129198532E-2</v>
      </c>
      <c r="F2057">
        <f>100*Comuni[[#This Row],[Popolazione2011]]/(SUMIFS($D$2:$D$7916,$B$2:$B$7916,"Lombardia"))</f>
        <v>7.293785927279986E-2</v>
      </c>
      <c r="G2057" t="b">
        <f>IF(Comuni[[#This Row],[Popolazione2011]]&gt;300000,"MAGGIORE")</f>
        <v>0</v>
      </c>
      <c r="H2057">
        <f>100*Comuni[[#This Row],[Popolazione2011]]/(SUMIFS($D$2:$D$7916,$B$2:$B$7916,"Piemonte"))</f>
        <v>0.16219377274906299</v>
      </c>
      <c r="I2057" s="1" t="str">
        <f>_xlfn.XLOOKUP(Comuni[[#This Row],[Regione]],Ripartizione_geografica[Regione],Ripartizione_geografica[Ripartizione geografica],,0)</f>
        <v>Nord-ovest</v>
      </c>
      <c r="J2057" s="1">
        <f>_xlfn.XLOOKUP(Comuni[[#This Row],[Regione]],Table_0[Regione],Table_0[Totale contagiati],,0)</f>
        <v>4308126</v>
      </c>
      <c r="K2057" s="1">
        <f>_xlfn.XLOOKUP(Comuni[[#This Row],[Regione]],Table_0[Regione],Table_0[Guariti],,0)</f>
        <v>4242764</v>
      </c>
      <c r="L2057" s="1">
        <f>_xlfn.XLOOKUP(Comuni[[#This Row],[Regione]],Table_0[Regione],Table_0[Deceduti],,0)</f>
        <v>47031</v>
      </c>
    </row>
    <row r="2058" spans="1:12" x14ac:dyDescent="0.25">
      <c r="A2058" s="1" t="s">
        <v>2078</v>
      </c>
      <c r="B2058" s="1" t="s">
        <v>1271</v>
      </c>
      <c r="C2058" s="1" t="s">
        <v>2016</v>
      </c>
      <c r="D2058">
        <v>2015</v>
      </c>
      <c r="E2058">
        <f>100*Comuni[[#This Row],[Popolazione2011]]/$D$7916</f>
        <v>3.5158342093111329E-3</v>
      </c>
      <c r="F2058">
        <f>100*Comuni[[#This Row],[Popolazione2011]]/(SUMIFS($D$2:$D$7916,$B$2:$B$7916,"Lombardia"))</f>
        <v>2.0764310035983571E-2</v>
      </c>
      <c r="G2058" t="b">
        <f>IF(Comuni[[#This Row],[Popolazione2011]]&gt;300000,"MAGGIORE")</f>
        <v>0</v>
      </c>
      <c r="H2058">
        <f>100*Comuni[[#This Row],[Popolazione2011]]/(SUMIFS($D$2:$D$7916,$B$2:$B$7916,"Piemonte"))</f>
        <v>4.6174124341531779E-2</v>
      </c>
      <c r="I2058" s="1" t="str">
        <f>_xlfn.XLOOKUP(Comuni[[#This Row],[Regione]],Ripartizione_geografica[Regione],Ripartizione_geografica[Ripartizione geografica],,0)</f>
        <v>Nord-ovest</v>
      </c>
      <c r="J2058" s="1">
        <f>_xlfn.XLOOKUP(Comuni[[#This Row],[Regione]],Table_0[Regione],Table_0[Totale contagiati],,0)</f>
        <v>4308126</v>
      </c>
      <c r="K2058" s="1">
        <f>_xlfn.XLOOKUP(Comuni[[#This Row],[Regione]],Table_0[Regione],Table_0[Guariti],,0)</f>
        <v>4242764</v>
      </c>
      <c r="L2058" s="1">
        <f>_xlfn.XLOOKUP(Comuni[[#This Row],[Regione]],Table_0[Regione],Table_0[Deceduti],,0)</f>
        <v>47031</v>
      </c>
    </row>
    <row r="2059" spans="1:12" x14ac:dyDescent="0.25">
      <c r="A2059" s="1" t="s">
        <v>2079</v>
      </c>
      <c r="B2059" s="1" t="s">
        <v>1271</v>
      </c>
      <c r="C2059" s="1" t="s">
        <v>2016</v>
      </c>
      <c r="D2059">
        <v>1397</v>
      </c>
      <c r="E2059">
        <f>100*Comuni[[#This Row],[Popolazione2011]]/$D$7916</f>
        <v>2.4375287297308452E-3</v>
      </c>
      <c r="F2059">
        <f>100*Comuni[[#This Row],[Popolazione2011]]/(SUMIFS($D$2:$D$7916,$B$2:$B$7916,"Lombardia"))</f>
        <v>1.4395901300381661E-2</v>
      </c>
      <c r="G2059" t="b">
        <f>IF(Comuni[[#This Row],[Popolazione2011]]&gt;300000,"MAGGIORE")</f>
        <v>0</v>
      </c>
      <c r="H2059">
        <f>100*Comuni[[#This Row],[Popolazione2011]]/(SUMIFS($D$2:$D$7916,$B$2:$B$7916,"Piemonte"))</f>
        <v>3.2012531863583077E-2</v>
      </c>
      <c r="I2059" s="1" t="str">
        <f>_xlfn.XLOOKUP(Comuni[[#This Row],[Regione]],Ripartizione_geografica[Regione],Ripartizione_geografica[Ripartizione geografica],,0)</f>
        <v>Nord-ovest</v>
      </c>
      <c r="J2059" s="1">
        <f>_xlfn.XLOOKUP(Comuni[[#This Row],[Regione]],Table_0[Regione],Table_0[Totale contagiati],,0)</f>
        <v>4308126</v>
      </c>
      <c r="K2059" s="1">
        <f>_xlfn.XLOOKUP(Comuni[[#This Row],[Regione]],Table_0[Regione],Table_0[Guariti],,0)</f>
        <v>4242764</v>
      </c>
      <c r="L2059" s="1">
        <f>_xlfn.XLOOKUP(Comuni[[#This Row],[Regione]],Table_0[Regione],Table_0[Deceduti],,0)</f>
        <v>47031</v>
      </c>
    </row>
    <row r="2060" spans="1:12" x14ac:dyDescent="0.25">
      <c r="A2060" s="1" t="s">
        <v>2080</v>
      </c>
      <c r="B2060" s="1" t="s">
        <v>1271</v>
      </c>
      <c r="C2060" s="1" t="s">
        <v>2016</v>
      </c>
      <c r="D2060">
        <v>15524</v>
      </c>
      <c r="E2060">
        <f>100*Comuni[[#This Row],[Popolazione2011]]/$D$7916</f>
        <v>2.7086754474117136E-2</v>
      </c>
      <c r="F2060">
        <f>100*Comuni[[#This Row],[Popolazione2011]]/(SUMIFS($D$2:$D$7916,$B$2:$B$7916,"Lombardia"))</f>
        <v>0.15997277865935927</v>
      </c>
      <c r="G2060" t="b">
        <f>IF(Comuni[[#This Row],[Popolazione2011]]&gt;300000,"MAGGIORE")</f>
        <v>0</v>
      </c>
      <c r="H2060">
        <f>100*Comuni[[#This Row],[Popolazione2011]]/(SUMIFS($D$2:$D$7916,$B$2:$B$7916,"Piemonte"))</f>
        <v>0.35573553661436197</v>
      </c>
      <c r="I2060" s="1" t="str">
        <f>_xlfn.XLOOKUP(Comuni[[#This Row],[Regione]],Ripartizione_geografica[Regione],Ripartizione_geografica[Ripartizione geografica],,0)</f>
        <v>Nord-ovest</v>
      </c>
      <c r="J2060" s="1">
        <f>_xlfn.XLOOKUP(Comuni[[#This Row],[Regione]],Table_0[Regione],Table_0[Totale contagiati],,0)</f>
        <v>4308126</v>
      </c>
      <c r="K2060" s="1">
        <f>_xlfn.XLOOKUP(Comuni[[#This Row],[Regione]],Table_0[Regione],Table_0[Guariti],,0)</f>
        <v>4242764</v>
      </c>
      <c r="L2060" s="1">
        <f>_xlfn.XLOOKUP(Comuni[[#This Row],[Regione]],Table_0[Regione],Table_0[Deceduti],,0)</f>
        <v>47031</v>
      </c>
    </row>
    <row r="2061" spans="1:12" x14ac:dyDescent="0.25">
      <c r="A2061" s="1" t="s">
        <v>2081</v>
      </c>
      <c r="B2061" s="1" t="s">
        <v>1271</v>
      </c>
      <c r="C2061" s="1" t="s">
        <v>2016</v>
      </c>
      <c r="D2061">
        <v>5576</v>
      </c>
      <c r="E2061">
        <f>100*Comuni[[#This Row],[Popolazione2011]]/$D$7916</f>
        <v>9.7291769484460933E-3</v>
      </c>
      <c r="F2061">
        <f>100*Comuni[[#This Row],[Popolazione2011]]/(SUMIFS($D$2:$D$7916,$B$2:$B$7916,"Lombardia"))</f>
        <v>5.745994677947612E-2</v>
      </c>
      <c r="G2061" t="b">
        <f>IF(Comuni[[#This Row],[Popolazione2011]]&gt;300000,"MAGGIORE")</f>
        <v>0</v>
      </c>
      <c r="H2061">
        <f>100*Comuni[[#This Row],[Popolazione2011]]/(SUMIFS($D$2:$D$7916,$B$2:$B$7916,"Piemonte"))</f>
        <v>0.1277751450761197</v>
      </c>
      <c r="I2061" s="1" t="str">
        <f>_xlfn.XLOOKUP(Comuni[[#This Row],[Regione]],Ripartizione_geografica[Regione],Ripartizione_geografica[Ripartizione geografica],,0)</f>
        <v>Nord-ovest</v>
      </c>
      <c r="J2061" s="1">
        <f>_xlfn.XLOOKUP(Comuni[[#This Row],[Regione]],Table_0[Regione],Table_0[Totale contagiati],,0)</f>
        <v>4308126</v>
      </c>
      <c r="K2061" s="1">
        <f>_xlfn.XLOOKUP(Comuni[[#This Row],[Regione]],Table_0[Regione],Table_0[Guariti],,0)</f>
        <v>4242764</v>
      </c>
      <c r="L2061" s="1">
        <f>_xlfn.XLOOKUP(Comuni[[#This Row],[Regione]],Table_0[Regione],Table_0[Deceduti],,0)</f>
        <v>47031</v>
      </c>
    </row>
    <row r="2062" spans="1:12" x14ac:dyDescent="0.25">
      <c r="A2062" s="1" t="s">
        <v>2082</v>
      </c>
      <c r="B2062" s="1" t="s">
        <v>1271</v>
      </c>
      <c r="C2062" s="1" t="s">
        <v>2016</v>
      </c>
      <c r="D2062">
        <v>26793</v>
      </c>
      <c r="E2062">
        <f>100*Comuni[[#This Row],[Popolazione2011]]/$D$7916</f>
        <v>4.674925358316287E-2</v>
      </c>
      <c r="F2062">
        <f>100*Comuni[[#This Row],[Popolazione2011]]/(SUMIFS($D$2:$D$7916,$B$2:$B$7916,"Lombardia"))</f>
        <v>0.27609834183330412</v>
      </c>
      <c r="G2062" t="b">
        <f>IF(Comuni[[#This Row],[Popolazione2011]]&gt;300000,"MAGGIORE")</f>
        <v>0</v>
      </c>
      <c r="H2062">
        <f>100*Comuni[[#This Row],[Popolazione2011]]/(SUMIFS($D$2:$D$7916,$B$2:$B$7916,"Piemonte"))</f>
        <v>0.61396690495417416</v>
      </c>
      <c r="I2062" s="1" t="str">
        <f>_xlfn.XLOOKUP(Comuni[[#This Row],[Regione]],Ripartizione_geografica[Regione],Ripartizione_geografica[Ripartizione geografica],,0)</f>
        <v>Nord-ovest</v>
      </c>
      <c r="J2062" s="1">
        <f>_xlfn.XLOOKUP(Comuni[[#This Row],[Regione]],Table_0[Regione],Table_0[Totale contagiati],,0)</f>
        <v>4308126</v>
      </c>
      <c r="K2062" s="1">
        <f>_xlfn.XLOOKUP(Comuni[[#This Row],[Regione]],Table_0[Regione],Table_0[Guariti],,0)</f>
        <v>4242764</v>
      </c>
      <c r="L2062" s="1">
        <f>_xlfn.XLOOKUP(Comuni[[#This Row],[Regione]],Table_0[Regione],Table_0[Deceduti],,0)</f>
        <v>47031</v>
      </c>
    </row>
    <row r="2063" spans="1:12" x14ac:dyDescent="0.25">
      <c r="A2063" s="1" t="s">
        <v>2083</v>
      </c>
      <c r="B2063" s="1" t="s">
        <v>1271</v>
      </c>
      <c r="C2063" s="1" t="s">
        <v>2016</v>
      </c>
      <c r="D2063">
        <v>4509</v>
      </c>
      <c r="E2063">
        <f>100*Comuni[[#This Row],[Popolazione2011]]/$D$7916</f>
        <v>7.867442406840645E-3</v>
      </c>
      <c r="F2063">
        <f>100*Comuni[[#This Row],[Popolazione2011]]/(SUMIFS($D$2:$D$7916,$B$2:$B$7916,"Lombardia"))</f>
        <v>4.646465208548383E-2</v>
      </c>
      <c r="G2063" t="b">
        <f>IF(Comuni[[#This Row],[Popolazione2011]]&gt;300000,"MAGGIORE")</f>
        <v>0</v>
      </c>
      <c r="H2063">
        <f>100*Comuni[[#This Row],[Popolazione2011]]/(SUMIFS($D$2:$D$7916,$B$2:$B$7916,"Piemonte"))</f>
        <v>0.10332462861338303</v>
      </c>
      <c r="I2063" s="1" t="str">
        <f>_xlfn.XLOOKUP(Comuni[[#This Row],[Regione]],Ripartizione_geografica[Regione],Ripartizione_geografica[Ripartizione geografica],,0)</f>
        <v>Nord-ovest</v>
      </c>
      <c r="J2063" s="1">
        <f>_xlfn.XLOOKUP(Comuni[[#This Row],[Regione]],Table_0[Regione],Table_0[Totale contagiati],,0)</f>
        <v>4308126</v>
      </c>
      <c r="K2063" s="1">
        <f>_xlfn.XLOOKUP(Comuni[[#This Row],[Regione]],Table_0[Regione],Table_0[Guariti],,0)</f>
        <v>4242764</v>
      </c>
      <c r="L2063" s="1">
        <f>_xlfn.XLOOKUP(Comuni[[#This Row],[Regione]],Table_0[Regione],Table_0[Deceduti],,0)</f>
        <v>47031</v>
      </c>
    </row>
    <row r="2064" spans="1:12" x14ac:dyDescent="0.25">
      <c r="A2064" s="1" t="s">
        <v>2084</v>
      </c>
      <c r="B2064" s="1" t="s">
        <v>1271</v>
      </c>
      <c r="C2064" s="1" t="s">
        <v>2016</v>
      </c>
      <c r="D2064">
        <v>8286</v>
      </c>
      <c r="E2064">
        <f>100*Comuni[[#This Row],[Popolazione2011]]/$D$7916</f>
        <v>1.4457668614566772E-2</v>
      </c>
      <c r="F2064">
        <f>100*Comuni[[#This Row],[Popolazione2011]]/(SUMIFS($D$2:$D$7916,$B$2:$B$7916,"Lombardia"))</f>
        <v>8.5386140425885784E-2</v>
      </c>
      <c r="G2064" t="b">
        <f>IF(Comuni[[#This Row],[Popolazione2011]]&gt;300000,"MAGGIORE")</f>
        <v>0</v>
      </c>
      <c r="H2064">
        <f>100*Comuni[[#This Row],[Popolazione2011]]/(SUMIFS($D$2:$D$7916,$B$2:$B$7916,"Piemonte"))</f>
        <v>0.18987533215579769</v>
      </c>
      <c r="I2064" s="1" t="str">
        <f>_xlfn.XLOOKUP(Comuni[[#This Row],[Regione]],Ripartizione_geografica[Regione],Ripartizione_geografica[Ripartizione geografica],,0)</f>
        <v>Nord-ovest</v>
      </c>
      <c r="J2064" s="1">
        <f>_xlfn.XLOOKUP(Comuni[[#This Row],[Regione]],Table_0[Regione],Table_0[Totale contagiati],,0)</f>
        <v>4308126</v>
      </c>
      <c r="K2064" s="1">
        <f>_xlfn.XLOOKUP(Comuni[[#This Row],[Regione]],Table_0[Regione],Table_0[Guariti],,0)</f>
        <v>4242764</v>
      </c>
      <c r="L2064" s="1">
        <f>_xlfn.XLOOKUP(Comuni[[#This Row],[Regione]],Table_0[Regione],Table_0[Deceduti],,0)</f>
        <v>47031</v>
      </c>
    </row>
    <row r="2065" spans="1:12" x14ac:dyDescent="0.25">
      <c r="A2065" s="1" t="s">
        <v>2085</v>
      </c>
      <c r="B2065" s="1" t="s">
        <v>1271</v>
      </c>
      <c r="C2065" s="1" t="s">
        <v>2016</v>
      </c>
      <c r="D2065">
        <v>5351</v>
      </c>
      <c r="E2065">
        <f>100*Comuni[[#This Row],[Popolazione2011]]/$D$7916</f>
        <v>9.3365900019969587E-3</v>
      </c>
      <c r="F2065">
        <f>100*Comuni[[#This Row],[Popolazione2011]]/(SUMIFS($D$2:$D$7916,$B$2:$B$7916,"Lombardia"))</f>
        <v>5.5141351366028823E-2</v>
      </c>
      <c r="G2065" t="b">
        <f>IF(Comuni[[#This Row],[Popolazione2011]]&gt;300000,"MAGGIORE")</f>
        <v>0</v>
      </c>
      <c r="H2065">
        <f>100*Comuni[[#This Row],[Popolazione2011]]/(SUMIFS($D$2:$D$7916,$B$2:$B$7916,"Piemonte"))</f>
        <v>0.12261922548463353</v>
      </c>
      <c r="I2065" s="1" t="str">
        <f>_xlfn.XLOOKUP(Comuni[[#This Row],[Regione]],Ripartizione_geografica[Regione],Ripartizione_geografica[Ripartizione geografica],,0)</f>
        <v>Nord-ovest</v>
      </c>
      <c r="J2065" s="1">
        <f>_xlfn.XLOOKUP(Comuni[[#This Row],[Regione]],Table_0[Regione],Table_0[Totale contagiati],,0)</f>
        <v>4308126</v>
      </c>
      <c r="K2065" s="1">
        <f>_xlfn.XLOOKUP(Comuni[[#This Row],[Regione]],Table_0[Regione],Table_0[Guariti],,0)</f>
        <v>4242764</v>
      </c>
      <c r="L2065" s="1">
        <f>_xlfn.XLOOKUP(Comuni[[#This Row],[Regione]],Table_0[Regione],Table_0[Deceduti],,0)</f>
        <v>47031</v>
      </c>
    </row>
    <row r="2066" spans="1:12" x14ac:dyDescent="0.25">
      <c r="A2066" s="1" t="s">
        <v>2086</v>
      </c>
      <c r="B2066" s="1" t="s">
        <v>1271</v>
      </c>
      <c r="C2066" s="1" t="s">
        <v>2016</v>
      </c>
      <c r="D2066">
        <v>2175</v>
      </c>
      <c r="E2066">
        <f>100*Comuni[[#This Row],[Popolazione2011]]/$D$7916</f>
        <v>3.7950071490082948E-3</v>
      </c>
      <c r="F2066">
        <f>100*Comuni[[#This Row],[Popolazione2011]]/(SUMIFS($D$2:$D$7916,$B$2:$B$7916,"Lombardia"))</f>
        <v>2.2413088996657202E-2</v>
      </c>
      <c r="G2066" t="b">
        <f>IF(Comuni[[#This Row],[Popolazione2011]]&gt;300000,"MAGGIORE")</f>
        <v>0</v>
      </c>
      <c r="H2066">
        <f>100*Comuni[[#This Row],[Popolazione2011]]/(SUMIFS($D$2:$D$7916,$B$2:$B$7916,"Piemonte"))</f>
        <v>4.9840556051033061E-2</v>
      </c>
      <c r="I2066" s="1" t="str">
        <f>_xlfn.XLOOKUP(Comuni[[#This Row],[Regione]],Ripartizione_geografica[Regione],Ripartizione_geografica[Ripartizione geografica],,0)</f>
        <v>Nord-ovest</v>
      </c>
      <c r="J2066" s="1">
        <f>_xlfn.XLOOKUP(Comuni[[#This Row],[Regione]],Table_0[Regione],Table_0[Totale contagiati],,0)</f>
        <v>4308126</v>
      </c>
      <c r="K2066" s="1">
        <f>_xlfn.XLOOKUP(Comuni[[#This Row],[Regione]],Table_0[Regione],Table_0[Guariti],,0)</f>
        <v>4242764</v>
      </c>
      <c r="L2066" s="1">
        <f>_xlfn.XLOOKUP(Comuni[[#This Row],[Regione]],Table_0[Regione],Table_0[Deceduti],,0)</f>
        <v>47031</v>
      </c>
    </row>
    <row r="2067" spans="1:12" x14ac:dyDescent="0.25">
      <c r="A2067" s="1" t="s">
        <v>2087</v>
      </c>
      <c r="B2067" s="1" t="s">
        <v>1271</v>
      </c>
      <c r="C2067" s="1" t="s">
        <v>2016</v>
      </c>
      <c r="D2067">
        <v>8440</v>
      </c>
      <c r="E2067">
        <f>100*Comuni[[#This Row],[Popolazione2011]]/$D$7916</f>
        <v>1.4726372569025292E-2</v>
      </c>
      <c r="F2067">
        <f>100*Comuni[[#This Row],[Popolazione2011]]/(SUMIFS($D$2:$D$7916,$B$2:$B$7916,"Lombardia"))</f>
        <v>8.697309017553416E-2</v>
      </c>
      <c r="G2067" t="b">
        <f>IF(Comuni[[#This Row],[Popolazione2011]]&gt;300000,"MAGGIORE")</f>
        <v>0</v>
      </c>
      <c r="H2067">
        <f>100*Comuni[[#This Row],[Popolazione2011]]/(SUMIFS($D$2:$D$7916,$B$2:$B$7916,"Piemonte"))</f>
        <v>0.19340427267619267</v>
      </c>
      <c r="I2067" s="1" t="str">
        <f>_xlfn.XLOOKUP(Comuni[[#This Row],[Regione]],Ripartizione_geografica[Regione],Ripartizione_geografica[Ripartizione geografica],,0)</f>
        <v>Nord-ovest</v>
      </c>
      <c r="J2067" s="1">
        <f>_xlfn.XLOOKUP(Comuni[[#This Row],[Regione]],Table_0[Regione],Table_0[Totale contagiati],,0)</f>
        <v>4308126</v>
      </c>
      <c r="K2067" s="1">
        <f>_xlfn.XLOOKUP(Comuni[[#This Row],[Regione]],Table_0[Regione],Table_0[Guariti],,0)</f>
        <v>4242764</v>
      </c>
      <c r="L2067" s="1">
        <f>_xlfn.XLOOKUP(Comuni[[#This Row],[Regione]],Table_0[Regione],Table_0[Deceduti],,0)</f>
        <v>47031</v>
      </c>
    </row>
    <row r="2068" spans="1:12" x14ac:dyDescent="0.25">
      <c r="A2068" s="1" t="s">
        <v>2088</v>
      </c>
      <c r="B2068" s="1" t="s">
        <v>1271</v>
      </c>
      <c r="C2068" s="1" t="s">
        <v>2016</v>
      </c>
      <c r="D2068">
        <v>4697</v>
      </c>
      <c r="E2068">
        <f>100*Comuni[[#This Row],[Popolazione2011]]/$D$7916</f>
        <v>8.1954706109848095E-3</v>
      </c>
      <c r="F2068">
        <f>100*Comuni[[#This Row],[Popolazione2011]]/(SUMIFS($D$2:$D$7916,$B$2:$B$7916,"Lombardia"))</f>
        <v>4.840196736427535E-2</v>
      </c>
      <c r="G2068" t="b">
        <f>IF(Comuni[[#This Row],[Popolazione2011]]&gt;300000,"MAGGIORE")</f>
        <v>0</v>
      </c>
      <c r="H2068">
        <f>100*Comuni[[#This Row],[Popolazione2011]]/(SUMIFS($D$2:$D$7916,$B$2:$B$7916,"Piemonte"))</f>
        <v>0.10763268587204704</v>
      </c>
      <c r="I2068" s="1" t="str">
        <f>_xlfn.XLOOKUP(Comuni[[#This Row],[Regione]],Ripartizione_geografica[Regione],Ripartizione_geografica[Ripartizione geografica],,0)</f>
        <v>Nord-ovest</v>
      </c>
      <c r="J2068" s="1">
        <f>_xlfn.XLOOKUP(Comuni[[#This Row],[Regione]],Table_0[Regione],Table_0[Totale contagiati],,0)</f>
        <v>4308126</v>
      </c>
      <c r="K2068" s="1">
        <f>_xlfn.XLOOKUP(Comuni[[#This Row],[Regione]],Table_0[Regione],Table_0[Guariti],,0)</f>
        <v>4242764</v>
      </c>
      <c r="L2068" s="1">
        <f>_xlfn.XLOOKUP(Comuni[[#This Row],[Regione]],Table_0[Regione],Table_0[Deceduti],,0)</f>
        <v>47031</v>
      </c>
    </row>
    <row r="2069" spans="1:12" x14ac:dyDescent="0.25">
      <c r="A2069" s="1" t="s">
        <v>2089</v>
      </c>
      <c r="B2069" s="1" t="s">
        <v>1271</v>
      </c>
      <c r="C2069" s="1" t="s">
        <v>2016</v>
      </c>
      <c r="D2069">
        <v>2713</v>
      </c>
      <c r="E2069">
        <f>100*Comuni[[#This Row],[Popolazione2011]]/$D$7916</f>
        <v>4.7337261587400018E-3</v>
      </c>
      <c r="F2069">
        <f>100*Comuni[[#This Row],[Popolazione2011]]/(SUMIFS($D$2:$D$7916,$B$2:$B$7916,"Lombardia"))</f>
        <v>2.7957108251922297E-2</v>
      </c>
      <c r="G2069" t="b">
        <f>IF(Comuni[[#This Row],[Popolazione2011]]&gt;300000,"MAGGIORE")</f>
        <v>0</v>
      </c>
      <c r="H2069">
        <f>100*Comuni[[#This Row],[Popolazione2011]]/(SUMIFS($D$2:$D$7916,$B$2:$B$7916,"Piemonte"))</f>
        <v>6.2168932674231125E-2</v>
      </c>
      <c r="I2069" s="1" t="str">
        <f>_xlfn.XLOOKUP(Comuni[[#This Row],[Regione]],Ripartizione_geografica[Regione],Ripartizione_geografica[Ripartizione geografica],,0)</f>
        <v>Nord-ovest</v>
      </c>
      <c r="J2069" s="1">
        <f>_xlfn.XLOOKUP(Comuni[[#This Row],[Regione]],Table_0[Regione],Table_0[Totale contagiati],,0)</f>
        <v>4308126</v>
      </c>
      <c r="K2069" s="1">
        <f>_xlfn.XLOOKUP(Comuni[[#This Row],[Regione]],Table_0[Regione],Table_0[Guariti],,0)</f>
        <v>4242764</v>
      </c>
      <c r="L2069" s="1">
        <f>_xlfn.XLOOKUP(Comuni[[#This Row],[Regione]],Table_0[Regione],Table_0[Deceduti],,0)</f>
        <v>47031</v>
      </c>
    </row>
    <row r="2070" spans="1:12" x14ac:dyDescent="0.25">
      <c r="A2070" s="1" t="s">
        <v>2090</v>
      </c>
      <c r="B2070" s="1" t="s">
        <v>1271</v>
      </c>
      <c r="C2070" s="1" t="s">
        <v>2016</v>
      </c>
      <c r="D2070">
        <v>11700</v>
      </c>
      <c r="E2070">
        <f>100*Comuni[[#This Row],[Popolazione2011]]/$D$7916</f>
        <v>2.0414521215354964E-2</v>
      </c>
      <c r="F2070">
        <f>100*Comuni[[#This Row],[Popolazione2011]]/(SUMIFS($D$2:$D$7916,$B$2:$B$7916,"Lombardia"))</f>
        <v>0.12056696149925944</v>
      </c>
      <c r="G2070" t="b">
        <f>IF(Comuni[[#This Row],[Popolazione2011]]&gt;300000,"MAGGIORE")</f>
        <v>0</v>
      </c>
      <c r="H2070">
        <f>100*Comuni[[#This Row],[Popolazione2011]]/(SUMIFS($D$2:$D$7916,$B$2:$B$7916,"Piemonte"))</f>
        <v>0.26810781875728129</v>
      </c>
      <c r="I2070" s="1" t="str">
        <f>_xlfn.XLOOKUP(Comuni[[#This Row],[Regione]],Ripartizione_geografica[Regione],Ripartizione_geografica[Ripartizione geografica],,0)</f>
        <v>Nord-ovest</v>
      </c>
      <c r="J2070" s="1">
        <f>_xlfn.XLOOKUP(Comuni[[#This Row],[Regione]],Table_0[Regione],Table_0[Totale contagiati],,0)</f>
        <v>4308126</v>
      </c>
      <c r="K2070" s="1">
        <f>_xlfn.XLOOKUP(Comuni[[#This Row],[Regione]],Table_0[Regione],Table_0[Guariti],,0)</f>
        <v>4242764</v>
      </c>
      <c r="L2070" s="1">
        <f>_xlfn.XLOOKUP(Comuni[[#This Row],[Regione]],Table_0[Regione],Table_0[Deceduti],,0)</f>
        <v>47031</v>
      </c>
    </row>
    <row r="2071" spans="1:12" x14ac:dyDescent="0.25">
      <c r="A2071" s="1" t="s">
        <v>2091</v>
      </c>
      <c r="B2071" s="1" t="s">
        <v>1271</v>
      </c>
      <c r="C2071" s="1" t="s">
        <v>2016</v>
      </c>
      <c r="D2071">
        <v>3033</v>
      </c>
      <c r="E2071">
        <f>100*Comuni[[#This Row],[Popolazione2011]]/$D$7916</f>
        <v>5.2920720381343257E-3</v>
      </c>
      <c r="F2071">
        <f>100*Comuni[[#This Row],[Popolazione2011]]/(SUMIFS($D$2:$D$7916,$B$2:$B$7916,"Lombardia"))</f>
        <v>3.1254666173269566E-2</v>
      </c>
      <c r="G2071" t="b">
        <f>IF(Comuni[[#This Row],[Popolazione2011]]&gt;300000,"MAGGIORE")</f>
        <v>0</v>
      </c>
      <c r="H2071">
        <f>100*Comuni[[#This Row],[Popolazione2011]]/(SUMIFS($D$2:$D$7916,$B$2:$B$7916,"Piemonte"))</f>
        <v>6.9501796093233689E-2</v>
      </c>
      <c r="I2071" s="1" t="str">
        <f>_xlfn.XLOOKUP(Comuni[[#This Row],[Regione]],Ripartizione_geografica[Regione],Ripartizione_geografica[Ripartizione geografica],,0)</f>
        <v>Nord-ovest</v>
      </c>
      <c r="J2071" s="1">
        <f>_xlfn.XLOOKUP(Comuni[[#This Row],[Regione]],Table_0[Regione],Table_0[Totale contagiati],,0)</f>
        <v>4308126</v>
      </c>
      <c r="K2071" s="1">
        <f>_xlfn.XLOOKUP(Comuni[[#This Row],[Regione]],Table_0[Regione],Table_0[Guariti],,0)</f>
        <v>4242764</v>
      </c>
      <c r="L2071" s="1">
        <f>_xlfn.XLOOKUP(Comuni[[#This Row],[Regione]],Table_0[Regione],Table_0[Deceduti],,0)</f>
        <v>47031</v>
      </c>
    </row>
    <row r="2072" spans="1:12" x14ac:dyDescent="0.25">
      <c r="A2072" s="1" t="s">
        <v>2092</v>
      </c>
      <c r="B2072" s="1" t="s">
        <v>1271</v>
      </c>
      <c r="C2072" s="1" t="s">
        <v>2016</v>
      </c>
      <c r="D2072">
        <v>11686</v>
      </c>
      <c r="E2072">
        <f>100*Comuni[[#This Row],[Popolazione2011]]/$D$7916</f>
        <v>2.0390093583131465E-2</v>
      </c>
      <c r="F2072">
        <f>100*Comuni[[#This Row],[Popolazione2011]]/(SUMIFS($D$2:$D$7916,$B$2:$B$7916,"Lombardia"))</f>
        <v>0.1204226933402005</v>
      </c>
      <c r="G2072" t="b">
        <f>IF(Comuni[[#This Row],[Popolazione2011]]&gt;300000,"MAGGIORE")</f>
        <v>0</v>
      </c>
      <c r="H2072">
        <f>100*Comuni[[#This Row],[Popolazione2011]]/(SUMIFS($D$2:$D$7916,$B$2:$B$7916,"Piemonte"))</f>
        <v>0.26778700598269994</v>
      </c>
      <c r="I2072" s="1" t="str">
        <f>_xlfn.XLOOKUP(Comuni[[#This Row],[Regione]],Ripartizione_geografica[Regione],Ripartizione_geografica[Ripartizione geografica],,0)</f>
        <v>Nord-ovest</v>
      </c>
      <c r="J2072" s="1">
        <f>_xlfn.XLOOKUP(Comuni[[#This Row],[Regione]],Table_0[Regione],Table_0[Totale contagiati],,0)</f>
        <v>4308126</v>
      </c>
      <c r="K2072" s="1">
        <f>_xlfn.XLOOKUP(Comuni[[#This Row],[Regione]],Table_0[Regione],Table_0[Guariti],,0)</f>
        <v>4242764</v>
      </c>
      <c r="L2072" s="1">
        <f>_xlfn.XLOOKUP(Comuni[[#This Row],[Regione]],Table_0[Regione],Table_0[Deceduti],,0)</f>
        <v>47031</v>
      </c>
    </row>
    <row r="2073" spans="1:12" x14ac:dyDescent="0.25">
      <c r="A2073" s="1" t="s">
        <v>2093</v>
      </c>
      <c r="B2073" s="1" t="s">
        <v>1271</v>
      </c>
      <c r="C2073" s="1" t="s">
        <v>2016</v>
      </c>
      <c r="D2073">
        <v>18321</v>
      </c>
      <c r="E2073">
        <f>100*Comuni[[#This Row],[Popolazione2011]]/$D$7916</f>
        <v>3.1967046426198145E-2</v>
      </c>
      <c r="F2073">
        <f>100*Comuni[[#This Row],[Popolazione2011]]/(SUMIFS($D$2:$D$7916,$B$2:$B$7916,"Lombardia"))</f>
        <v>0.18879549586563524</v>
      </c>
      <c r="G2073" t="b">
        <f>IF(Comuni[[#This Row],[Popolazione2011]]&gt;300000,"MAGGIORE")</f>
        <v>0</v>
      </c>
      <c r="H2073">
        <f>100*Comuni[[#This Row],[Popolazione2011]]/(SUMIFS($D$2:$D$7916,$B$2:$B$7916,"Piemonte"))</f>
        <v>0.41982934593608129</v>
      </c>
      <c r="I2073" s="1" t="str">
        <f>_xlfn.XLOOKUP(Comuni[[#This Row],[Regione]],Ripartizione_geografica[Regione],Ripartizione_geografica[Ripartizione geografica],,0)</f>
        <v>Nord-ovest</v>
      </c>
      <c r="J2073" s="1">
        <f>_xlfn.XLOOKUP(Comuni[[#This Row],[Regione]],Table_0[Regione],Table_0[Totale contagiati],,0)</f>
        <v>4308126</v>
      </c>
      <c r="K2073" s="1">
        <f>_xlfn.XLOOKUP(Comuni[[#This Row],[Regione]],Table_0[Regione],Table_0[Guariti],,0)</f>
        <v>4242764</v>
      </c>
      <c r="L2073" s="1">
        <f>_xlfn.XLOOKUP(Comuni[[#This Row],[Regione]],Table_0[Regione],Table_0[Deceduti],,0)</f>
        <v>47031</v>
      </c>
    </row>
    <row r="2074" spans="1:12" x14ac:dyDescent="0.25">
      <c r="A2074" s="1" t="s">
        <v>2094</v>
      </c>
      <c r="B2074" s="1" t="s">
        <v>1271</v>
      </c>
      <c r="C2074" s="1" t="s">
        <v>2016</v>
      </c>
      <c r="D2074">
        <v>2196</v>
      </c>
      <c r="E2074">
        <f>100*Comuni[[#This Row],[Popolazione2011]]/$D$7916</f>
        <v>3.8316485973435475E-3</v>
      </c>
      <c r="F2074">
        <f>100*Comuni[[#This Row],[Popolazione2011]]/(SUMIFS($D$2:$D$7916,$B$2:$B$7916,"Lombardia"))</f>
        <v>2.262949123524562E-2</v>
      </c>
      <c r="G2074" t="b">
        <f>IF(Comuni[[#This Row],[Popolazione2011]]&gt;300000,"MAGGIORE")</f>
        <v>0</v>
      </c>
      <c r="H2074">
        <f>100*Comuni[[#This Row],[Popolazione2011]]/(SUMIFS($D$2:$D$7916,$B$2:$B$7916,"Piemonte"))</f>
        <v>5.0321775212905109E-2</v>
      </c>
      <c r="I2074" s="1" t="str">
        <f>_xlfn.XLOOKUP(Comuni[[#This Row],[Regione]],Ripartizione_geografica[Regione],Ripartizione_geografica[Ripartizione geografica],,0)</f>
        <v>Nord-ovest</v>
      </c>
      <c r="J2074" s="1">
        <f>_xlfn.XLOOKUP(Comuni[[#This Row],[Regione]],Table_0[Regione],Table_0[Totale contagiati],,0)</f>
        <v>4308126</v>
      </c>
      <c r="K2074" s="1">
        <f>_xlfn.XLOOKUP(Comuni[[#This Row],[Regione]],Table_0[Regione],Table_0[Guariti],,0)</f>
        <v>4242764</v>
      </c>
      <c r="L2074" s="1">
        <f>_xlfn.XLOOKUP(Comuni[[#This Row],[Regione]],Table_0[Regione],Table_0[Deceduti],,0)</f>
        <v>47031</v>
      </c>
    </row>
    <row r="2075" spans="1:12" x14ac:dyDescent="0.25">
      <c r="A2075" s="1" t="s">
        <v>2095</v>
      </c>
      <c r="B2075" s="1" t="s">
        <v>1271</v>
      </c>
      <c r="C2075" s="1" t="s">
        <v>2016</v>
      </c>
      <c r="D2075">
        <v>5238</v>
      </c>
      <c r="E2075">
        <f>100*Comuni[[#This Row],[Popolazione2011]]/$D$7916</f>
        <v>9.1394241133358391E-3</v>
      </c>
      <c r="F2075">
        <f>100*Comuni[[#This Row],[Popolazione2011]]/(SUMIFS($D$2:$D$7916,$B$2:$B$7916,"Lombardia"))</f>
        <v>5.3976901225053074E-2</v>
      </c>
      <c r="G2075" t="b">
        <f>IF(Comuni[[#This Row],[Popolazione2011]]&gt;300000,"MAGGIORE")</f>
        <v>0</v>
      </c>
      <c r="H2075">
        <f>100*Comuni[[#This Row],[Popolazione2011]]/(SUMIFS($D$2:$D$7916,$B$2:$B$7916,"Piemonte"))</f>
        <v>0.12002980808979824</v>
      </c>
      <c r="I2075" s="1" t="str">
        <f>_xlfn.XLOOKUP(Comuni[[#This Row],[Regione]],Ripartizione_geografica[Regione],Ripartizione_geografica[Ripartizione geografica],,0)</f>
        <v>Nord-ovest</v>
      </c>
      <c r="J2075" s="1">
        <f>_xlfn.XLOOKUP(Comuni[[#This Row],[Regione]],Table_0[Regione],Table_0[Totale contagiati],,0)</f>
        <v>4308126</v>
      </c>
      <c r="K2075" s="1">
        <f>_xlfn.XLOOKUP(Comuni[[#This Row],[Regione]],Table_0[Regione],Table_0[Guariti],,0)</f>
        <v>4242764</v>
      </c>
      <c r="L2075" s="1">
        <f>_xlfn.XLOOKUP(Comuni[[#This Row],[Regione]],Table_0[Regione],Table_0[Deceduti],,0)</f>
        <v>47031</v>
      </c>
    </row>
    <row r="2076" spans="1:12" x14ac:dyDescent="0.25">
      <c r="A2076" s="1" t="s">
        <v>2096</v>
      </c>
      <c r="B2076" s="1" t="s">
        <v>1271</v>
      </c>
      <c r="C2076" s="1" t="s">
        <v>2016</v>
      </c>
      <c r="D2076">
        <v>16403</v>
      </c>
      <c r="E2076">
        <f>100*Comuni[[#This Row],[Popolazione2011]]/$D$7916</f>
        <v>2.8620460811578419E-2</v>
      </c>
      <c r="F2076">
        <f>100*Comuni[[#This Row],[Popolazione2011]]/(SUMIFS($D$2:$D$7916,$B$2:$B$7916,"Lombardia"))</f>
        <v>0.16903075807456006</v>
      </c>
      <c r="G2076" t="b">
        <f>IF(Comuni[[#This Row],[Popolazione2011]]&gt;300000,"MAGGIORE")</f>
        <v>0</v>
      </c>
      <c r="H2076">
        <f>100*Comuni[[#This Row],[Popolazione2011]]/(SUMIFS($D$2:$D$7916,$B$2:$B$7916,"Piemonte"))</f>
        <v>0.37587799581843462</v>
      </c>
      <c r="I2076" s="1" t="str">
        <f>_xlfn.XLOOKUP(Comuni[[#This Row],[Regione]],Ripartizione_geografica[Regione],Ripartizione_geografica[Ripartizione geografica],,0)</f>
        <v>Nord-ovest</v>
      </c>
      <c r="J2076" s="1">
        <f>_xlfn.XLOOKUP(Comuni[[#This Row],[Regione]],Table_0[Regione],Table_0[Totale contagiati],,0)</f>
        <v>4308126</v>
      </c>
      <c r="K2076" s="1">
        <f>_xlfn.XLOOKUP(Comuni[[#This Row],[Regione]],Table_0[Regione],Table_0[Guariti],,0)</f>
        <v>4242764</v>
      </c>
      <c r="L2076" s="1">
        <f>_xlfn.XLOOKUP(Comuni[[#This Row],[Regione]],Table_0[Regione],Table_0[Deceduti],,0)</f>
        <v>47031</v>
      </c>
    </row>
    <row r="2077" spans="1:12" x14ac:dyDescent="0.25">
      <c r="A2077" s="1" t="s">
        <v>2097</v>
      </c>
      <c r="B2077" s="1" t="s">
        <v>1271</v>
      </c>
      <c r="C2077" s="1" t="s">
        <v>2016</v>
      </c>
      <c r="D2077">
        <v>1892</v>
      </c>
      <c r="E2077">
        <f>100*Comuni[[#This Row],[Popolazione2011]]/$D$7916</f>
        <v>3.3012200119189399E-3</v>
      </c>
      <c r="F2077">
        <f>100*Comuni[[#This Row],[Popolazione2011]]/(SUMIFS($D$2:$D$7916,$B$2:$B$7916,"Lombardia"))</f>
        <v>1.9496811209965714E-2</v>
      </c>
      <c r="G2077" t="b">
        <f>IF(Comuni[[#This Row],[Popolazione2011]]&gt;300000,"MAGGIORE")</f>
        <v>0</v>
      </c>
      <c r="H2077">
        <f>100*Comuni[[#This Row],[Popolazione2011]]/(SUMIFS($D$2:$D$7916,$B$2:$B$7916,"Piemonte"))</f>
        <v>4.3355554964852668E-2</v>
      </c>
      <c r="I2077" s="1" t="str">
        <f>_xlfn.XLOOKUP(Comuni[[#This Row],[Regione]],Ripartizione_geografica[Regione],Ripartizione_geografica[Ripartizione geografica],,0)</f>
        <v>Nord-ovest</v>
      </c>
      <c r="J2077" s="1">
        <f>_xlfn.XLOOKUP(Comuni[[#This Row],[Regione]],Table_0[Regione],Table_0[Totale contagiati],,0)</f>
        <v>4308126</v>
      </c>
      <c r="K2077" s="1">
        <f>_xlfn.XLOOKUP(Comuni[[#This Row],[Regione]],Table_0[Regione],Table_0[Guariti],,0)</f>
        <v>4242764</v>
      </c>
      <c r="L2077" s="1">
        <f>_xlfn.XLOOKUP(Comuni[[#This Row],[Regione]],Table_0[Regione],Table_0[Deceduti],,0)</f>
        <v>47031</v>
      </c>
    </row>
    <row r="2078" spans="1:12" x14ac:dyDescent="0.25">
      <c r="A2078" s="1" t="s">
        <v>2098</v>
      </c>
      <c r="B2078" s="1" t="s">
        <v>1271</v>
      </c>
      <c r="C2078" s="1" t="s">
        <v>2016</v>
      </c>
      <c r="D2078">
        <v>403</v>
      </c>
      <c r="E2078">
        <f>100*Comuni[[#This Row],[Popolazione2011]]/$D$7916</f>
        <v>7.031668418622266E-4</v>
      </c>
      <c r="F2078">
        <f>100*Comuni[[#This Row],[Popolazione2011]]/(SUMIFS($D$2:$D$7916,$B$2:$B$7916,"Lombardia"))</f>
        <v>4.1528620071967139E-3</v>
      </c>
      <c r="G2078" t="b">
        <f>IF(Comuni[[#This Row],[Popolazione2011]]&gt;300000,"MAGGIORE")</f>
        <v>0</v>
      </c>
      <c r="H2078">
        <f>100*Comuni[[#This Row],[Popolazione2011]]/(SUMIFS($D$2:$D$7916,$B$2:$B$7916,"Piemonte"))</f>
        <v>9.2348248683063565E-3</v>
      </c>
      <c r="I2078" s="1" t="str">
        <f>_xlfn.XLOOKUP(Comuni[[#This Row],[Regione]],Ripartizione_geografica[Regione],Ripartizione_geografica[Ripartizione geografica],,0)</f>
        <v>Nord-ovest</v>
      </c>
      <c r="J2078" s="1">
        <f>_xlfn.XLOOKUP(Comuni[[#This Row],[Regione]],Table_0[Regione],Table_0[Totale contagiati],,0)</f>
        <v>4308126</v>
      </c>
      <c r="K2078" s="1">
        <f>_xlfn.XLOOKUP(Comuni[[#This Row],[Regione]],Table_0[Regione],Table_0[Guariti],,0)</f>
        <v>4242764</v>
      </c>
      <c r="L2078" s="1">
        <f>_xlfn.XLOOKUP(Comuni[[#This Row],[Regione]],Table_0[Regione],Table_0[Deceduti],,0)</f>
        <v>47031</v>
      </c>
    </row>
    <row r="2079" spans="1:12" x14ac:dyDescent="0.25">
      <c r="A2079" s="1" t="s">
        <v>2099</v>
      </c>
      <c r="B2079" s="1" t="s">
        <v>1271</v>
      </c>
      <c r="C2079" s="1" t="s">
        <v>2016</v>
      </c>
      <c r="D2079">
        <v>147</v>
      </c>
      <c r="E2079">
        <f>100*Comuni[[#This Row],[Popolazione2011]]/$D$7916</f>
        <v>2.5649013834676753E-4</v>
      </c>
      <c r="F2079">
        <f>100*Comuni[[#This Row],[Popolazione2011]]/(SUMIFS($D$2:$D$7916,$B$2:$B$7916,"Lombardia"))</f>
        <v>1.5148156701189006E-3</v>
      </c>
      <c r="G2079" t="b">
        <f>IF(Comuni[[#This Row],[Popolazione2011]]&gt;300000,"MAGGIORE")</f>
        <v>0</v>
      </c>
      <c r="H2079">
        <f>100*Comuni[[#This Row],[Popolazione2011]]/(SUMIFS($D$2:$D$7916,$B$2:$B$7916,"Piemonte"))</f>
        <v>3.3685341331043035E-3</v>
      </c>
      <c r="I2079" s="1" t="str">
        <f>_xlfn.XLOOKUP(Comuni[[#This Row],[Regione]],Ripartizione_geografica[Regione],Ripartizione_geografica[Ripartizione geografica],,0)</f>
        <v>Nord-ovest</v>
      </c>
      <c r="J2079" s="1">
        <f>_xlfn.XLOOKUP(Comuni[[#This Row],[Regione]],Table_0[Regione],Table_0[Totale contagiati],,0)</f>
        <v>4308126</v>
      </c>
      <c r="K2079" s="1">
        <f>_xlfn.XLOOKUP(Comuni[[#This Row],[Regione]],Table_0[Regione],Table_0[Guariti],,0)</f>
        <v>4242764</v>
      </c>
      <c r="L2079" s="1">
        <f>_xlfn.XLOOKUP(Comuni[[#This Row],[Regione]],Table_0[Regione],Table_0[Deceduti],,0)</f>
        <v>47031</v>
      </c>
    </row>
    <row r="2080" spans="1:12" x14ac:dyDescent="0.25">
      <c r="A2080" s="1" t="s">
        <v>2100</v>
      </c>
      <c r="B2080" s="1" t="s">
        <v>1271</v>
      </c>
      <c r="C2080" s="1" t="s">
        <v>2016</v>
      </c>
      <c r="D2080">
        <v>9100</v>
      </c>
      <c r="E2080">
        <f>100*Comuni[[#This Row],[Popolazione2011]]/$D$7916</f>
        <v>1.5877960945276083E-2</v>
      </c>
      <c r="F2080">
        <f>100*Comuni[[#This Row],[Popolazione2011]]/(SUMIFS($D$2:$D$7916,$B$2:$B$7916,"Lombardia"))</f>
        <v>9.3774303388312899E-2</v>
      </c>
      <c r="G2080" t="b">
        <f>IF(Comuni[[#This Row],[Popolazione2011]]&gt;300000,"MAGGIORE")</f>
        <v>0</v>
      </c>
      <c r="H2080">
        <f>100*Comuni[[#This Row],[Popolazione2011]]/(SUMIFS($D$2:$D$7916,$B$2:$B$7916,"Piemonte"))</f>
        <v>0.20852830347788545</v>
      </c>
      <c r="I2080" s="1" t="str">
        <f>_xlfn.XLOOKUP(Comuni[[#This Row],[Regione]],Ripartizione_geografica[Regione],Ripartizione_geografica[Ripartizione geografica],,0)</f>
        <v>Nord-ovest</v>
      </c>
      <c r="J2080" s="1">
        <f>_xlfn.XLOOKUP(Comuni[[#This Row],[Regione]],Table_0[Regione],Table_0[Totale contagiati],,0)</f>
        <v>4308126</v>
      </c>
      <c r="K2080" s="1">
        <f>_xlfn.XLOOKUP(Comuni[[#This Row],[Regione]],Table_0[Regione],Table_0[Guariti],,0)</f>
        <v>4242764</v>
      </c>
      <c r="L2080" s="1">
        <f>_xlfn.XLOOKUP(Comuni[[#This Row],[Regione]],Table_0[Regione],Table_0[Deceduti],,0)</f>
        <v>47031</v>
      </c>
    </row>
    <row r="2081" spans="1:12" x14ac:dyDescent="0.25">
      <c r="A2081" s="1" t="s">
        <v>2101</v>
      </c>
      <c r="B2081" s="1" t="s">
        <v>1271</v>
      </c>
      <c r="C2081" s="1" t="s">
        <v>2016</v>
      </c>
      <c r="D2081">
        <v>4091</v>
      </c>
      <c r="E2081">
        <f>100*Comuni[[#This Row],[Popolazione2011]]/$D$7916</f>
        <v>7.1381031018818092E-3</v>
      </c>
      <c r="F2081">
        <f>100*Comuni[[#This Row],[Popolazione2011]]/(SUMIFS($D$2:$D$7916,$B$2:$B$7916,"Lombardia"))</f>
        <v>4.2157217050723964E-2</v>
      </c>
      <c r="G2081" t="b">
        <f>IF(Comuni[[#This Row],[Popolazione2011]]&gt;300000,"MAGGIORE")</f>
        <v>0</v>
      </c>
      <c r="H2081">
        <f>100*Comuni[[#This Row],[Popolazione2011]]/(SUMIFS($D$2:$D$7916,$B$2:$B$7916,"Piemonte"))</f>
        <v>9.3746075772310922E-2</v>
      </c>
      <c r="I2081" s="1" t="str">
        <f>_xlfn.XLOOKUP(Comuni[[#This Row],[Regione]],Ripartizione_geografica[Regione],Ripartizione_geografica[Ripartizione geografica],,0)</f>
        <v>Nord-ovest</v>
      </c>
      <c r="J2081" s="1">
        <f>_xlfn.XLOOKUP(Comuni[[#This Row],[Regione]],Table_0[Regione],Table_0[Totale contagiati],,0)</f>
        <v>4308126</v>
      </c>
      <c r="K2081" s="1">
        <f>_xlfn.XLOOKUP(Comuni[[#This Row],[Regione]],Table_0[Regione],Table_0[Guariti],,0)</f>
        <v>4242764</v>
      </c>
      <c r="L2081" s="1">
        <f>_xlfn.XLOOKUP(Comuni[[#This Row],[Regione]],Table_0[Regione],Table_0[Deceduti],,0)</f>
        <v>47031</v>
      </c>
    </row>
    <row r="2082" spans="1:12" x14ac:dyDescent="0.25">
      <c r="A2082" s="1" t="s">
        <v>2102</v>
      </c>
      <c r="B2082" s="1" t="s">
        <v>1271</v>
      </c>
      <c r="C2082" s="1" t="s">
        <v>2016</v>
      </c>
      <c r="D2082">
        <v>607</v>
      </c>
      <c r="E2082">
        <f>100*Comuni[[#This Row],[Popolazione2011]]/$D$7916</f>
        <v>1.0591123399761081E-3</v>
      </c>
      <c r="F2082">
        <f>100*Comuni[[#This Row],[Popolazione2011]]/(SUMIFS($D$2:$D$7916,$B$2:$B$7916,"Lombardia"))</f>
        <v>6.255055182055597E-3</v>
      </c>
      <c r="G2082" t="b">
        <f>IF(Comuni[[#This Row],[Popolazione2011]]&gt;300000,"MAGGIORE")</f>
        <v>0</v>
      </c>
      <c r="H2082">
        <f>100*Comuni[[#This Row],[Popolazione2011]]/(SUMIFS($D$2:$D$7916,$B$2:$B$7916,"Piemonte"))</f>
        <v>1.3909525297920491E-2</v>
      </c>
      <c r="I2082" s="1" t="str">
        <f>_xlfn.XLOOKUP(Comuni[[#This Row],[Regione]],Ripartizione_geografica[Regione],Ripartizione_geografica[Ripartizione geografica],,0)</f>
        <v>Nord-ovest</v>
      </c>
      <c r="J2082" s="1">
        <f>_xlfn.XLOOKUP(Comuni[[#This Row],[Regione]],Table_0[Regione],Table_0[Totale contagiati],,0)</f>
        <v>4308126</v>
      </c>
      <c r="K2082" s="1">
        <f>_xlfn.XLOOKUP(Comuni[[#This Row],[Regione]],Table_0[Regione],Table_0[Guariti],,0)</f>
        <v>4242764</v>
      </c>
      <c r="L2082" s="1">
        <f>_xlfn.XLOOKUP(Comuni[[#This Row],[Regione]],Table_0[Regione],Table_0[Deceduti],,0)</f>
        <v>47031</v>
      </c>
    </row>
    <row r="2083" spans="1:12" x14ac:dyDescent="0.25">
      <c r="A2083" s="1" t="s">
        <v>2103</v>
      </c>
      <c r="B2083" s="1" t="s">
        <v>1271</v>
      </c>
      <c r="C2083" s="1" t="s">
        <v>2016</v>
      </c>
      <c r="D2083">
        <v>14364</v>
      </c>
      <c r="E2083">
        <f>100*Comuni[[#This Row],[Popolazione2011]]/$D$7916</f>
        <v>2.5062750661312711E-2</v>
      </c>
      <c r="F2083">
        <f>100*Comuni[[#This Row],[Popolazione2011]]/(SUMIFS($D$2:$D$7916,$B$2:$B$7916,"Lombardia"))</f>
        <v>0.14801913119447543</v>
      </c>
      <c r="G2083" t="b">
        <f>IF(Comuni[[#This Row],[Popolazione2011]]&gt;300000,"MAGGIORE")</f>
        <v>0</v>
      </c>
      <c r="H2083">
        <f>100*Comuni[[#This Row],[Popolazione2011]]/(SUMIFS($D$2:$D$7916,$B$2:$B$7916,"Piemonte"))</f>
        <v>0.32915390672047767</v>
      </c>
      <c r="I2083" s="1" t="str">
        <f>_xlfn.XLOOKUP(Comuni[[#This Row],[Regione]],Ripartizione_geografica[Regione],Ripartizione_geografica[Ripartizione geografica],,0)</f>
        <v>Nord-ovest</v>
      </c>
      <c r="J2083" s="1">
        <f>_xlfn.XLOOKUP(Comuni[[#This Row],[Regione]],Table_0[Regione],Table_0[Totale contagiati],,0)</f>
        <v>4308126</v>
      </c>
      <c r="K2083" s="1">
        <f>_xlfn.XLOOKUP(Comuni[[#This Row],[Regione]],Table_0[Regione],Table_0[Guariti],,0)</f>
        <v>4242764</v>
      </c>
      <c r="L2083" s="1">
        <f>_xlfn.XLOOKUP(Comuni[[#This Row],[Regione]],Table_0[Regione],Table_0[Deceduti],,0)</f>
        <v>47031</v>
      </c>
    </row>
    <row r="2084" spans="1:12" x14ac:dyDescent="0.25">
      <c r="A2084" s="1" t="s">
        <v>2104</v>
      </c>
      <c r="B2084" s="1" t="s">
        <v>1271</v>
      </c>
      <c r="C2084" s="1" t="s">
        <v>2016</v>
      </c>
      <c r="D2084">
        <v>1151</v>
      </c>
      <c r="E2084">
        <f>100*Comuni[[#This Row],[Popolazione2011]]/$D$7916</f>
        <v>2.0083003349464583E-3</v>
      </c>
      <c r="F2084">
        <f>100*Comuni[[#This Row],[Popolazione2011]]/(SUMIFS($D$2:$D$7916,$B$2:$B$7916,"Lombardia"))</f>
        <v>1.1860903648345951E-2</v>
      </c>
      <c r="G2084" t="b">
        <f>IF(Comuni[[#This Row],[Popolazione2011]]&gt;300000,"MAGGIORE")</f>
        <v>0</v>
      </c>
      <c r="H2084">
        <f>100*Comuni[[#This Row],[Popolazione2011]]/(SUMIFS($D$2:$D$7916,$B$2:$B$7916,"Piemonte"))</f>
        <v>2.6375393110224854E-2</v>
      </c>
      <c r="I2084" s="1" t="str">
        <f>_xlfn.XLOOKUP(Comuni[[#This Row],[Regione]],Ripartizione_geografica[Regione],Ripartizione_geografica[Ripartizione geografica],,0)</f>
        <v>Nord-ovest</v>
      </c>
      <c r="J2084" s="1">
        <f>_xlfn.XLOOKUP(Comuni[[#This Row],[Regione]],Table_0[Regione],Table_0[Totale contagiati],,0)</f>
        <v>4308126</v>
      </c>
      <c r="K2084" s="1">
        <f>_xlfn.XLOOKUP(Comuni[[#This Row],[Regione]],Table_0[Regione],Table_0[Guariti],,0)</f>
        <v>4242764</v>
      </c>
      <c r="L2084" s="1">
        <f>_xlfn.XLOOKUP(Comuni[[#This Row],[Regione]],Table_0[Regione],Table_0[Deceduti],,0)</f>
        <v>47031</v>
      </c>
    </row>
    <row r="2085" spans="1:12" x14ac:dyDescent="0.25">
      <c r="A2085" s="1" t="s">
        <v>2105</v>
      </c>
      <c r="B2085" s="1" t="s">
        <v>1271</v>
      </c>
      <c r="C2085" s="1" t="s">
        <v>2016</v>
      </c>
      <c r="D2085">
        <v>1750</v>
      </c>
      <c r="E2085">
        <f>100*Comuni[[#This Row],[Popolazione2011]]/$D$7916</f>
        <v>3.0534540279377083E-3</v>
      </c>
      <c r="F2085">
        <f>100*Comuni[[#This Row],[Popolazione2011]]/(SUMIFS($D$2:$D$7916,$B$2:$B$7916,"Lombardia"))</f>
        <v>1.8033519882367864E-2</v>
      </c>
      <c r="G2085" t="b">
        <f>IF(Comuni[[#This Row],[Popolazione2011]]&gt;300000,"MAGGIORE")</f>
        <v>0</v>
      </c>
      <c r="H2085">
        <f>100*Comuni[[#This Row],[Popolazione2011]]/(SUMIFS($D$2:$D$7916,$B$2:$B$7916,"Piemonte"))</f>
        <v>4.0101596822670282E-2</v>
      </c>
      <c r="I2085" s="1" t="str">
        <f>_xlfn.XLOOKUP(Comuni[[#This Row],[Regione]],Ripartizione_geografica[Regione],Ripartizione_geografica[Ripartizione geografica],,0)</f>
        <v>Nord-ovest</v>
      </c>
      <c r="J2085" s="1">
        <f>_xlfn.XLOOKUP(Comuni[[#This Row],[Regione]],Table_0[Regione],Table_0[Totale contagiati],,0)</f>
        <v>4308126</v>
      </c>
      <c r="K2085" s="1">
        <f>_xlfn.XLOOKUP(Comuni[[#This Row],[Regione]],Table_0[Regione],Table_0[Guariti],,0)</f>
        <v>4242764</v>
      </c>
      <c r="L2085" s="1">
        <f>_xlfn.XLOOKUP(Comuni[[#This Row],[Regione]],Table_0[Regione],Table_0[Deceduti],,0)</f>
        <v>47031</v>
      </c>
    </row>
    <row r="2086" spans="1:12" x14ac:dyDescent="0.25">
      <c r="A2086" s="1" t="s">
        <v>2106</v>
      </c>
      <c r="B2086" s="1" t="s">
        <v>1271</v>
      </c>
      <c r="C2086" s="1" t="s">
        <v>2016</v>
      </c>
      <c r="D2086">
        <v>3793</v>
      </c>
      <c r="E2086">
        <f>100*Comuni[[#This Row],[Popolazione2011]]/$D$7916</f>
        <v>6.6181435016958445E-3</v>
      </c>
      <c r="F2086">
        <f>100*Comuni[[#This Row],[Popolazione2011]]/(SUMIFS($D$2:$D$7916,$B$2:$B$7916,"Lombardia"))</f>
        <v>3.9086366236469321E-2</v>
      </c>
      <c r="G2086" t="b">
        <f>IF(Comuni[[#This Row],[Popolazione2011]]&gt;300000,"MAGGIORE")</f>
        <v>0</v>
      </c>
      <c r="H2086">
        <f>100*Comuni[[#This Row],[Popolazione2011]]/(SUMIFS($D$2:$D$7916,$B$2:$B$7916,"Piemonte"))</f>
        <v>8.691734671336479E-2</v>
      </c>
      <c r="I2086" s="1" t="str">
        <f>_xlfn.XLOOKUP(Comuni[[#This Row],[Regione]],Ripartizione_geografica[Regione],Ripartizione_geografica[Ripartizione geografica],,0)</f>
        <v>Nord-ovest</v>
      </c>
      <c r="J2086" s="1">
        <f>_xlfn.XLOOKUP(Comuni[[#This Row],[Regione]],Table_0[Regione],Table_0[Totale contagiati],,0)</f>
        <v>4308126</v>
      </c>
      <c r="K2086" s="1">
        <f>_xlfn.XLOOKUP(Comuni[[#This Row],[Regione]],Table_0[Regione],Table_0[Guariti],,0)</f>
        <v>4242764</v>
      </c>
      <c r="L2086" s="1">
        <f>_xlfn.XLOOKUP(Comuni[[#This Row],[Regione]],Table_0[Regione],Table_0[Deceduti],,0)</f>
        <v>47031</v>
      </c>
    </row>
    <row r="2087" spans="1:12" x14ac:dyDescent="0.25">
      <c r="A2087" s="1" t="s">
        <v>2107</v>
      </c>
      <c r="B2087" s="1" t="s">
        <v>1271</v>
      </c>
      <c r="C2087" s="1" t="s">
        <v>2016</v>
      </c>
      <c r="D2087">
        <v>15559</v>
      </c>
      <c r="E2087">
        <f>100*Comuni[[#This Row],[Popolazione2011]]/$D$7916</f>
        <v>2.714782355467589E-2</v>
      </c>
      <c r="F2087">
        <f>100*Comuni[[#This Row],[Popolazione2011]]/(SUMIFS($D$2:$D$7916,$B$2:$B$7916,"Lombardia"))</f>
        <v>0.16033344905700664</v>
      </c>
      <c r="G2087" t="b">
        <f>IF(Comuni[[#This Row],[Popolazione2011]]&gt;300000,"MAGGIORE")</f>
        <v>0</v>
      </c>
      <c r="H2087">
        <f>100*Comuni[[#This Row],[Popolazione2011]]/(SUMIFS($D$2:$D$7916,$B$2:$B$7916,"Piemonte"))</f>
        <v>0.35653756855081536</v>
      </c>
      <c r="I2087" s="1" t="str">
        <f>_xlfn.XLOOKUP(Comuni[[#This Row],[Regione]],Ripartizione_geografica[Regione],Ripartizione_geografica[Ripartizione geografica],,0)</f>
        <v>Nord-ovest</v>
      </c>
      <c r="J2087" s="1">
        <f>_xlfn.XLOOKUP(Comuni[[#This Row],[Regione]],Table_0[Regione],Table_0[Totale contagiati],,0)</f>
        <v>4308126</v>
      </c>
      <c r="K2087" s="1">
        <f>_xlfn.XLOOKUP(Comuni[[#This Row],[Regione]],Table_0[Regione],Table_0[Guariti],,0)</f>
        <v>4242764</v>
      </c>
      <c r="L2087" s="1">
        <f>_xlfn.XLOOKUP(Comuni[[#This Row],[Regione]],Table_0[Regione],Table_0[Deceduti],,0)</f>
        <v>47031</v>
      </c>
    </row>
    <row r="2088" spans="1:12" x14ac:dyDescent="0.25">
      <c r="A2088" s="1" t="s">
        <v>2108</v>
      </c>
      <c r="B2088" s="1" t="s">
        <v>1271</v>
      </c>
      <c r="C2088" s="1" t="s">
        <v>2016</v>
      </c>
      <c r="D2088">
        <v>607</v>
      </c>
      <c r="E2088">
        <f>100*Comuni[[#This Row],[Popolazione2011]]/$D$7916</f>
        <v>1.0591123399761081E-3</v>
      </c>
      <c r="F2088">
        <f>100*Comuni[[#This Row],[Popolazione2011]]/(SUMIFS($D$2:$D$7916,$B$2:$B$7916,"Lombardia"))</f>
        <v>6.255055182055597E-3</v>
      </c>
      <c r="G2088" t="b">
        <f>IF(Comuni[[#This Row],[Popolazione2011]]&gt;300000,"MAGGIORE")</f>
        <v>0</v>
      </c>
      <c r="H2088">
        <f>100*Comuni[[#This Row],[Popolazione2011]]/(SUMIFS($D$2:$D$7916,$B$2:$B$7916,"Piemonte"))</f>
        <v>1.3909525297920491E-2</v>
      </c>
      <c r="I2088" s="1" t="str">
        <f>_xlfn.XLOOKUP(Comuni[[#This Row],[Regione]],Ripartizione_geografica[Regione],Ripartizione_geografica[Ripartizione geografica],,0)</f>
        <v>Nord-ovest</v>
      </c>
      <c r="J2088" s="1">
        <f>_xlfn.XLOOKUP(Comuni[[#This Row],[Regione]],Table_0[Regione],Table_0[Totale contagiati],,0)</f>
        <v>4308126</v>
      </c>
      <c r="K2088" s="1">
        <f>_xlfn.XLOOKUP(Comuni[[#This Row],[Regione]],Table_0[Regione],Table_0[Guariti],,0)</f>
        <v>4242764</v>
      </c>
      <c r="L2088" s="1">
        <f>_xlfn.XLOOKUP(Comuni[[#This Row],[Regione]],Table_0[Regione],Table_0[Deceduti],,0)</f>
        <v>47031</v>
      </c>
    </row>
    <row r="2089" spans="1:12" x14ac:dyDescent="0.25">
      <c r="A2089" s="1" t="s">
        <v>2109</v>
      </c>
      <c r="B2089" s="1" t="s">
        <v>1271</v>
      </c>
      <c r="C2089" s="1" t="s">
        <v>2016</v>
      </c>
      <c r="D2089">
        <v>591</v>
      </c>
      <c r="E2089">
        <f>100*Comuni[[#This Row],[Popolazione2011]]/$D$7916</f>
        <v>1.0311950460063918E-3</v>
      </c>
      <c r="F2089">
        <f>100*Comuni[[#This Row],[Popolazione2011]]/(SUMIFS($D$2:$D$7916,$B$2:$B$7916,"Lombardia"))</f>
        <v>6.0901772859882335E-3</v>
      </c>
      <c r="G2089" t="b">
        <f>IF(Comuni[[#This Row],[Popolazione2011]]&gt;300000,"MAGGIORE")</f>
        <v>0</v>
      </c>
      <c r="H2089">
        <f>100*Comuni[[#This Row],[Popolazione2011]]/(SUMIFS($D$2:$D$7916,$B$2:$B$7916,"Piemonte"))</f>
        <v>1.3542882126970364E-2</v>
      </c>
      <c r="I2089" s="1" t="str">
        <f>_xlfn.XLOOKUP(Comuni[[#This Row],[Regione]],Ripartizione_geografica[Regione],Ripartizione_geografica[Ripartizione geografica],,0)</f>
        <v>Nord-ovest</v>
      </c>
      <c r="J2089" s="1">
        <f>_xlfn.XLOOKUP(Comuni[[#This Row],[Regione]],Table_0[Regione],Table_0[Totale contagiati],,0)</f>
        <v>4308126</v>
      </c>
      <c r="K2089" s="1">
        <f>_xlfn.XLOOKUP(Comuni[[#This Row],[Regione]],Table_0[Regione],Table_0[Guariti],,0)</f>
        <v>4242764</v>
      </c>
      <c r="L2089" s="1">
        <f>_xlfn.XLOOKUP(Comuni[[#This Row],[Regione]],Table_0[Regione],Table_0[Deceduti],,0)</f>
        <v>47031</v>
      </c>
    </row>
    <row r="2090" spans="1:12" x14ac:dyDescent="0.25">
      <c r="A2090" s="1" t="s">
        <v>2110</v>
      </c>
      <c r="B2090" s="1" t="s">
        <v>1271</v>
      </c>
      <c r="C2090" s="1" t="s">
        <v>2016</v>
      </c>
      <c r="D2090">
        <v>418</v>
      </c>
      <c r="E2090">
        <f>100*Comuni[[#This Row],[Popolazione2011]]/$D$7916</f>
        <v>7.2933930495883549E-4</v>
      </c>
      <c r="F2090">
        <f>100*Comuni[[#This Row],[Popolazione2011]]/(SUMIFS($D$2:$D$7916,$B$2:$B$7916,"Lombardia"))</f>
        <v>4.3074350347598669E-3</v>
      </c>
      <c r="G2090" t="b">
        <f>IF(Comuni[[#This Row],[Popolazione2011]]&gt;300000,"MAGGIORE")</f>
        <v>0</v>
      </c>
      <c r="H2090">
        <f>100*Comuni[[#This Row],[Popolazione2011]]/(SUMIFS($D$2:$D$7916,$B$2:$B$7916,"Piemonte"))</f>
        <v>9.5785528410721014E-3</v>
      </c>
      <c r="I2090" s="1" t="str">
        <f>_xlfn.XLOOKUP(Comuni[[#This Row],[Regione]],Ripartizione_geografica[Regione],Ripartizione_geografica[Ripartizione geografica],,0)</f>
        <v>Nord-ovest</v>
      </c>
      <c r="J2090" s="1">
        <f>_xlfn.XLOOKUP(Comuni[[#This Row],[Regione]],Table_0[Regione],Table_0[Totale contagiati],,0)</f>
        <v>4308126</v>
      </c>
      <c r="K2090" s="1">
        <f>_xlfn.XLOOKUP(Comuni[[#This Row],[Regione]],Table_0[Regione],Table_0[Guariti],,0)</f>
        <v>4242764</v>
      </c>
      <c r="L2090" s="1">
        <f>_xlfn.XLOOKUP(Comuni[[#This Row],[Regione]],Table_0[Regione],Table_0[Deceduti],,0)</f>
        <v>47031</v>
      </c>
    </row>
    <row r="2091" spans="1:12" x14ac:dyDescent="0.25">
      <c r="A2091" s="1" t="s">
        <v>2111</v>
      </c>
      <c r="B2091" s="1" t="s">
        <v>1271</v>
      </c>
      <c r="C2091" s="1" t="s">
        <v>2016</v>
      </c>
      <c r="D2091">
        <v>23390</v>
      </c>
      <c r="E2091">
        <f>100*Comuni[[#This Row],[Popolazione2011]]/$D$7916</f>
        <v>4.0811594121978857E-2</v>
      </c>
      <c r="F2091">
        <f>100*Comuni[[#This Row],[Popolazione2011]]/(SUMIFS($D$2:$D$7916,$B$2:$B$7916,"Lombardia"))</f>
        <v>0.24103087431347678</v>
      </c>
      <c r="G2091" t="b">
        <f>IF(Comuni[[#This Row],[Popolazione2011]]&gt;300000,"MAGGIORE")</f>
        <v>0</v>
      </c>
      <c r="H2091">
        <f>100*Comuni[[#This Row],[Popolazione2011]]/(SUMIFS($D$2:$D$7916,$B$2:$B$7916,"Piemonte"))</f>
        <v>0.53598648553271877</v>
      </c>
      <c r="I2091" s="1" t="str">
        <f>_xlfn.XLOOKUP(Comuni[[#This Row],[Regione]],Ripartizione_geografica[Regione],Ripartizione_geografica[Ripartizione geografica],,0)</f>
        <v>Nord-ovest</v>
      </c>
      <c r="J2091" s="1">
        <f>_xlfn.XLOOKUP(Comuni[[#This Row],[Regione]],Table_0[Regione],Table_0[Totale contagiati],,0)</f>
        <v>4308126</v>
      </c>
      <c r="K2091" s="1">
        <f>_xlfn.XLOOKUP(Comuni[[#This Row],[Regione]],Table_0[Regione],Table_0[Guariti],,0)</f>
        <v>4242764</v>
      </c>
      <c r="L2091" s="1">
        <f>_xlfn.XLOOKUP(Comuni[[#This Row],[Regione]],Table_0[Regione],Table_0[Deceduti],,0)</f>
        <v>47031</v>
      </c>
    </row>
    <row r="2092" spans="1:12" x14ac:dyDescent="0.25">
      <c r="A2092" s="1" t="s">
        <v>2112</v>
      </c>
      <c r="B2092" s="1" t="s">
        <v>1271</v>
      </c>
      <c r="C2092" s="1" t="s">
        <v>2016</v>
      </c>
      <c r="D2092">
        <v>1501</v>
      </c>
      <c r="E2092">
        <f>100*Comuni[[#This Row],[Popolazione2011]]/$D$7916</f>
        <v>2.6189911405340004E-3</v>
      </c>
      <c r="F2092">
        <f>100*Comuni[[#This Row],[Popolazione2011]]/(SUMIFS($D$2:$D$7916,$B$2:$B$7916,"Lombardia"))</f>
        <v>1.5467607624819524E-2</v>
      </c>
      <c r="G2092" t="b">
        <f>IF(Comuni[[#This Row],[Popolazione2011]]&gt;300000,"MAGGIORE")</f>
        <v>0</v>
      </c>
      <c r="H2092">
        <f>100*Comuni[[#This Row],[Popolazione2011]]/(SUMIFS($D$2:$D$7916,$B$2:$B$7916,"Piemonte"))</f>
        <v>3.4395712474758908E-2</v>
      </c>
      <c r="I2092" s="1" t="str">
        <f>_xlfn.XLOOKUP(Comuni[[#This Row],[Regione]],Ripartizione_geografica[Regione],Ripartizione_geografica[Ripartizione geografica],,0)</f>
        <v>Nord-ovest</v>
      </c>
      <c r="J2092" s="1">
        <f>_xlfn.XLOOKUP(Comuni[[#This Row],[Regione]],Table_0[Regione],Table_0[Totale contagiati],,0)</f>
        <v>4308126</v>
      </c>
      <c r="K2092" s="1">
        <f>_xlfn.XLOOKUP(Comuni[[#This Row],[Regione]],Table_0[Regione],Table_0[Guariti],,0)</f>
        <v>4242764</v>
      </c>
      <c r="L2092" s="1">
        <f>_xlfn.XLOOKUP(Comuni[[#This Row],[Regione]],Table_0[Regione],Table_0[Deceduti],,0)</f>
        <v>47031</v>
      </c>
    </row>
    <row r="2093" spans="1:12" x14ac:dyDescent="0.25">
      <c r="A2093" s="1" t="s">
        <v>2113</v>
      </c>
      <c r="B2093" s="1" t="s">
        <v>1271</v>
      </c>
      <c r="C2093" s="1" t="s">
        <v>2016</v>
      </c>
      <c r="D2093">
        <v>145</v>
      </c>
      <c r="E2093">
        <f>100*Comuni[[#This Row],[Popolazione2011]]/$D$7916</f>
        <v>2.5300047660055299E-4</v>
      </c>
      <c r="F2093">
        <f>100*Comuni[[#This Row],[Popolazione2011]]/(SUMIFS($D$2:$D$7916,$B$2:$B$7916,"Lombardia"))</f>
        <v>1.4942059331104803E-3</v>
      </c>
      <c r="G2093" t="b">
        <f>IF(Comuni[[#This Row],[Popolazione2011]]&gt;300000,"MAGGIORE")</f>
        <v>0</v>
      </c>
      <c r="H2093">
        <f>100*Comuni[[#This Row],[Popolazione2011]]/(SUMIFS($D$2:$D$7916,$B$2:$B$7916,"Piemonte"))</f>
        <v>3.3227037367355374E-3</v>
      </c>
      <c r="I2093" s="1" t="str">
        <f>_xlfn.XLOOKUP(Comuni[[#This Row],[Regione]],Ripartizione_geografica[Regione],Ripartizione_geografica[Ripartizione geografica],,0)</f>
        <v>Nord-ovest</v>
      </c>
      <c r="J2093" s="1">
        <f>_xlfn.XLOOKUP(Comuni[[#This Row],[Regione]],Table_0[Regione],Table_0[Totale contagiati],,0)</f>
        <v>4308126</v>
      </c>
      <c r="K2093" s="1">
        <f>_xlfn.XLOOKUP(Comuni[[#This Row],[Regione]],Table_0[Regione],Table_0[Guariti],,0)</f>
        <v>4242764</v>
      </c>
      <c r="L2093" s="1">
        <f>_xlfn.XLOOKUP(Comuni[[#This Row],[Regione]],Table_0[Regione],Table_0[Deceduti],,0)</f>
        <v>47031</v>
      </c>
    </row>
    <row r="2094" spans="1:12" x14ac:dyDescent="0.25">
      <c r="A2094" s="1" t="s">
        <v>2114</v>
      </c>
      <c r="B2094" s="1" t="s">
        <v>1271</v>
      </c>
      <c r="C2094" s="1" t="s">
        <v>2016</v>
      </c>
      <c r="D2094">
        <v>3329</v>
      </c>
      <c r="E2094">
        <f>100*Comuni[[#This Row],[Popolazione2011]]/$D$7916</f>
        <v>5.8085419765740755E-3</v>
      </c>
      <c r="F2094">
        <f>100*Comuni[[#This Row],[Popolazione2011]]/(SUMIFS($D$2:$D$7916,$B$2:$B$7916,"Lombardia"))</f>
        <v>3.4304907250515784E-2</v>
      </c>
      <c r="G2094" t="b">
        <f>IF(Comuni[[#This Row],[Popolazione2011]]&gt;300000,"MAGGIORE")</f>
        <v>0</v>
      </c>
      <c r="H2094">
        <f>100*Comuni[[#This Row],[Popolazione2011]]/(SUMIFS($D$2:$D$7916,$B$2:$B$7916,"Piemonte"))</f>
        <v>7.6284694755811067E-2</v>
      </c>
      <c r="I2094" s="1" t="str">
        <f>_xlfn.XLOOKUP(Comuni[[#This Row],[Regione]],Ripartizione_geografica[Regione],Ripartizione_geografica[Ripartizione geografica],,0)</f>
        <v>Nord-ovest</v>
      </c>
      <c r="J2094" s="1">
        <f>_xlfn.XLOOKUP(Comuni[[#This Row],[Regione]],Table_0[Regione],Table_0[Totale contagiati],,0)</f>
        <v>4308126</v>
      </c>
      <c r="K2094" s="1">
        <f>_xlfn.XLOOKUP(Comuni[[#This Row],[Regione]],Table_0[Regione],Table_0[Guariti],,0)</f>
        <v>4242764</v>
      </c>
      <c r="L2094" s="1">
        <f>_xlfn.XLOOKUP(Comuni[[#This Row],[Regione]],Table_0[Regione],Table_0[Deceduti],,0)</f>
        <v>47031</v>
      </c>
    </row>
    <row r="2095" spans="1:12" x14ac:dyDescent="0.25">
      <c r="A2095" s="1" t="s">
        <v>2115</v>
      </c>
      <c r="B2095" s="1" t="s">
        <v>1271</v>
      </c>
      <c r="C2095" s="1" t="s">
        <v>2016</v>
      </c>
      <c r="D2095">
        <v>2078</v>
      </c>
      <c r="E2095">
        <f>100*Comuni[[#This Row],[Popolazione2011]]/$D$7916</f>
        <v>3.6257585543168903E-3</v>
      </c>
      <c r="F2095">
        <f>100*Comuni[[#This Row],[Popolazione2011]]/(SUMIFS($D$2:$D$7916,$B$2:$B$7916,"Lombardia"))</f>
        <v>2.1413516751748813E-2</v>
      </c>
      <c r="G2095" t="b">
        <f>IF(Comuni[[#This Row],[Popolazione2011]]&gt;300000,"MAGGIORE")</f>
        <v>0</v>
      </c>
      <c r="H2095">
        <f>100*Comuni[[#This Row],[Popolazione2011]]/(SUMIFS($D$2:$D$7916,$B$2:$B$7916,"Piemonte"))</f>
        <v>4.7617781827147911E-2</v>
      </c>
      <c r="I2095" s="1" t="str">
        <f>_xlfn.XLOOKUP(Comuni[[#This Row],[Regione]],Ripartizione_geografica[Regione],Ripartizione_geografica[Ripartizione geografica],,0)</f>
        <v>Nord-ovest</v>
      </c>
      <c r="J2095" s="1">
        <f>_xlfn.XLOOKUP(Comuni[[#This Row],[Regione]],Table_0[Regione],Table_0[Totale contagiati],,0)</f>
        <v>4308126</v>
      </c>
      <c r="K2095" s="1">
        <f>_xlfn.XLOOKUP(Comuni[[#This Row],[Regione]],Table_0[Regione],Table_0[Guariti],,0)</f>
        <v>4242764</v>
      </c>
      <c r="L2095" s="1">
        <f>_xlfn.XLOOKUP(Comuni[[#This Row],[Regione]],Table_0[Regione],Table_0[Deceduti],,0)</f>
        <v>47031</v>
      </c>
    </row>
    <row r="2096" spans="1:12" x14ac:dyDescent="0.25">
      <c r="A2096" s="1" t="s">
        <v>2116</v>
      </c>
      <c r="B2096" s="1" t="s">
        <v>1271</v>
      </c>
      <c r="C2096" s="1" t="s">
        <v>2016</v>
      </c>
      <c r="D2096">
        <v>3320</v>
      </c>
      <c r="E2096">
        <f>100*Comuni[[#This Row],[Popolazione2011]]/$D$7916</f>
        <v>5.7928384987161099E-3</v>
      </c>
      <c r="F2096">
        <f>100*Comuni[[#This Row],[Popolazione2011]]/(SUMIFS($D$2:$D$7916,$B$2:$B$7916,"Lombardia"))</f>
        <v>3.4212163433977892E-2</v>
      </c>
      <c r="G2096" t="b">
        <f>IF(Comuni[[#This Row],[Popolazione2011]]&gt;300000,"MAGGIORE")</f>
        <v>0</v>
      </c>
      <c r="H2096">
        <f>100*Comuni[[#This Row],[Popolazione2011]]/(SUMIFS($D$2:$D$7916,$B$2:$B$7916,"Piemonte"))</f>
        <v>7.6078457972151611E-2</v>
      </c>
      <c r="I2096" s="1" t="str">
        <f>_xlfn.XLOOKUP(Comuni[[#This Row],[Regione]],Ripartizione_geografica[Regione],Ripartizione_geografica[Ripartizione geografica],,0)</f>
        <v>Nord-ovest</v>
      </c>
      <c r="J2096" s="1">
        <f>_xlfn.XLOOKUP(Comuni[[#This Row],[Regione]],Table_0[Regione],Table_0[Totale contagiati],,0)</f>
        <v>4308126</v>
      </c>
      <c r="K2096" s="1">
        <f>_xlfn.XLOOKUP(Comuni[[#This Row],[Regione]],Table_0[Regione],Table_0[Guariti],,0)</f>
        <v>4242764</v>
      </c>
      <c r="L2096" s="1">
        <f>_xlfn.XLOOKUP(Comuni[[#This Row],[Regione]],Table_0[Regione],Table_0[Deceduti],,0)</f>
        <v>47031</v>
      </c>
    </row>
    <row r="2097" spans="1:12" x14ac:dyDescent="0.25">
      <c r="A2097" s="1" t="s">
        <v>2117</v>
      </c>
      <c r="B2097" s="1" t="s">
        <v>1271</v>
      </c>
      <c r="C2097" s="1" t="s">
        <v>2016</v>
      </c>
      <c r="D2097">
        <v>4902</v>
      </c>
      <c r="E2097">
        <f>100*Comuni[[#This Row],[Popolazione2011]]/$D$7916</f>
        <v>8.5531609399717989E-3</v>
      </c>
      <c r="F2097">
        <f>100*Comuni[[#This Row],[Popolazione2011]]/(SUMIFS($D$2:$D$7916,$B$2:$B$7916,"Lombardia"))</f>
        <v>5.0514465407638445E-2</v>
      </c>
      <c r="G2097" t="b">
        <f>IF(Comuni[[#This Row],[Popolazione2011]]&gt;300000,"MAGGIORE")</f>
        <v>0</v>
      </c>
      <c r="H2097">
        <f>100*Comuni[[#This Row],[Popolazione2011]]/(SUMIFS($D$2:$D$7916,$B$2:$B$7916,"Piemonte"))</f>
        <v>0.11233030149984555</v>
      </c>
      <c r="I2097" s="1" t="str">
        <f>_xlfn.XLOOKUP(Comuni[[#This Row],[Regione]],Ripartizione_geografica[Regione],Ripartizione_geografica[Ripartizione geografica],,0)</f>
        <v>Nord-ovest</v>
      </c>
      <c r="J2097" s="1">
        <f>_xlfn.XLOOKUP(Comuni[[#This Row],[Regione]],Table_0[Regione],Table_0[Totale contagiati],,0)</f>
        <v>4308126</v>
      </c>
      <c r="K2097" s="1">
        <f>_xlfn.XLOOKUP(Comuni[[#This Row],[Regione]],Table_0[Regione],Table_0[Guariti],,0)</f>
        <v>4242764</v>
      </c>
      <c r="L2097" s="1">
        <f>_xlfn.XLOOKUP(Comuni[[#This Row],[Regione]],Table_0[Regione],Table_0[Deceduti],,0)</f>
        <v>47031</v>
      </c>
    </row>
    <row r="2098" spans="1:12" x14ac:dyDescent="0.25">
      <c r="A2098" s="1" t="s">
        <v>2118</v>
      </c>
      <c r="B2098" s="1" t="s">
        <v>1271</v>
      </c>
      <c r="C2098" s="1" t="s">
        <v>2016</v>
      </c>
      <c r="D2098">
        <v>12869</v>
      </c>
      <c r="E2098">
        <f>100*Comuni[[#This Row],[Popolazione2011]]/$D$7916</f>
        <v>2.2454228506017356E-2</v>
      </c>
      <c r="F2098">
        <f>100*Comuni[[#This Row],[Popolazione2011]]/(SUMIFS($D$2:$D$7916,$B$2:$B$7916,"Lombardia"))</f>
        <v>0.13261335278068118</v>
      </c>
      <c r="G2098" t="b">
        <f>IF(Comuni[[#This Row],[Popolazione2011]]&gt;300000,"MAGGIORE")</f>
        <v>0</v>
      </c>
      <c r="H2098">
        <f>100*Comuni[[#This Row],[Popolazione2011]]/(SUMIFS($D$2:$D$7916,$B$2:$B$7916,"Piemonte"))</f>
        <v>0.29489568543482503</v>
      </c>
      <c r="I2098" s="1" t="str">
        <f>_xlfn.XLOOKUP(Comuni[[#This Row],[Regione]],Ripartizione_geografica[Regione],Ripartizione_geografica[Ripartizione geografica],,0)</f>
        <v>Nord-ovest</v>
      </c>
      <c r="J2098" s="1">
        <f>_xlfn.XLOOKUP(Comuni[[#This Row],[Regione]],Table_0[Regione],Table_0[Totale contagiati],,0)</f>
        <v>4308126</v>
      </c>
      <c r="K2098" s="1">
        <f>_xlfn.XLOOKUP(Comuni[[#This Row],[Regione]],Table_0[Regione],Table_0[Guariti],,0)</f>
        <v>4242764</v>
      </c>
      <c r="L2098" s="1">
        <f>_xlfn.XLOOKUP(Comuni[[#This Row],[Regione]],Table_0[Regione],Table_0[Deceduti],,0)</f>
        <v>47031</v>
      </c>
    </row>
    <row r="2099" spans="1:12" x14ac:dyDescent="0.25">
      <c r="A2099" s="1" t="s">
        <v>2119</v>
      </c>
      <c r="B2099" s="1" t="s">
        <v>1271</v>
      </c>
      <c r="C2099" s="1" t="s">
        <v>2016</v>
      </c>
      <c r="D2099">
        <v>4359</v>
      </c>
      <c r="E2099">
        <f>100*Comuni[[#This Row],[Popolazione2011]]/$D$7916</f>
        <v>7.6057177758745553E-3</v>
      </c>
      <c r="F2099">
        <f>100*Comuni[[#This Row],[Popolazione2011]]/(SUMIFS($D$2:$D$7916,$B$2:$B$7916,"Lombardia"))</f>
        <v>4.4918921809852297E-2</v>
      </c>
      <c r="G2099" t="b">
        <f>IF(Comuni[[#This Row],[Popolazione2011]]&gt;300000,"MAGGIORE")</f>
        <v>0</v>
      </c>
      <c r="H2099">
        <f>100*Comuni[[#This Row],[Popolazione2011]]/(SUMIFS($D$2:$D$7916,$B$2:$B$7916,"Piemonte"))</f>
        <v>9.9887348885725577E-2</v>
      </c>
      <c r="I2099" s="1" t="str">
        <f>_xlfn.XLOOKUP(Comuni[[#This Row],[Regione]],Ripartizione_geografica[Regione],Ripartizione_geografica[Ripartizione geografica],,0)</f>
        <v>Nord-ovest</v>
      </c>
      <c r="J2099" s="1">
        <f>_xlfn.XLOOKUP(Comuni[[#This Row],[Regione]],Table_0[Regione],Table_0[Totale contagiati],,0)</f>
        <v>4308126</v>
      </c>
      <c r="K2099" s="1">
        <f>_xlfn.XLOOKUP(Comuni[[#This Row],[Regione]],Table_0[Regione],Table_0[Guariti],,0)</f>
        <v>4242764</v>
      </c>
      <c r="L2099" s="1">
        <f>_xlfn.XLOOKUP(Comuni[[#This Row],[Regione]],Table_0[Regione],Table_0[Deceduti],,0)</f>
        <v>47031</v>
      </c>
    </row>
    <row r="2100" spans="1:12" x14ac:dyDescent="0.25">
      <c r="A2100" s="1" t="s">
        <v>2120</v>
      </c>
      <c r="B2100" s="1" t="s">
        <v>1271</v>
      </c>
      <c r="C2100" s="1" t="s">
        <v>2016</v>
      </c>
      <c r="D2100">
        <v>676</v>
      </c>
      <c r="E2100">
        <f>100*Comuni[[#This Row],[Popolazione2011]]/$D$7916</f>
        <v>1.179505670220509E-3</v>
      </c>
      <c r="F2100">
        <f>100*Comuni[[#This Row],[Popolazione2011]]/(SUMIFS($D$2:$D$7916,$B$2:$B$7916,"Lombardia"))</f>
        <v>6.9660911088461012E-3</v>
      </c>
      <c r="G2100" t="b">
        <f>IF(Comuni[[#This Row],[Popolazione2011]]&gt;300000,"MAGGIORE")</f>
        <v>0</v>
      </c>
      <c r="H2100">
        <f>100*Comuni[[#This Row],[Popolazione2011]]/(SUMIFS($D$2:$D$7916,$B$2:$B$7916,"Piemonte"))</f>
        <v>1.5490673972642919E-2</v>
      </c>
      <c r="I2100" s="1" t="str">
        <f>_xlfn.XLOOKUP(Comuni[[#This Row],[Regione]],Ripartizione_geografica[Regione],Ripartizione_geografica[Ripartizione geografica],,0)</f>
        <v>Nord-ovest</v>
      </c>
      <c r="J2100" s="1">
        <f>_xlfn.XLOOKUP(Comuni[[#This Row],[Regione]],Table_0[Regione],Table_0[Totale contagiati],,0)</f>
        <v>4308126</v>
      </c>
      <c r="K2100" s="1">
        <f>_xlfn.XLOOKUP(Comuni[[#This Row],[Regione]],Table_0[Regione],Table_0[Guariti],,0)</f>
        <v>4242764</v>
      </c>
      <c r="L2100" s="1">
        <f>_xlfn.XLOOKUP(Comuni[[#This Row],[Regione]],Table_0[Regione],Table_0[Deceduti],,0)</f>
        <v>47031</v>
      </c>
    </row>
    <row r="2101" spans="1:12" x14ac:dyDescent="0.25">
      <c r="A2101" s="1" t="s">
        <v>2121</v>
      </c>
      <c r="B2101" s="1" t="s">
        <v>1271</v>
      </c>
      <c r="C2101" s="1" t="s">
        <v>2016</v>
      </c>
      <c r="D2101">
        <v>3293</v>
      </c>
      <c r="E2101">
        <f>100*Comuni[[#This Row],[Popolazione2011]]/$D$7916</f>
        <v>5.745728065142214E-3</v>
      </c>
      <c r="F2101">
        <f>100*Comuni[[#This Row],[Popolazione2011]]/(SUMIFS($D$2:$D$7916,$B$2:$B$7916,"Lombardia"))</f>
        <v>3.3933931984364216E-2</v>
      </c>
      <c r="G2101" t="b">
        <f>IF(Comuni[[#This Row],[Popolazione2011]]&gt;300000,"MAGGIORE")</f>
        <v>0</v>
      </c>
      <c r="H2101">
        <f>100*Comuni[[#This Row],[Popolazione2011]]/(SUMIFS($D$2:$D$7916,$B$2:$B$7916,"Piemonte"))</f>
        <v>7.5459747621173273E-2</v>
      </c>
      <c r="I2101" s="1" t="str">
        <f>_xlfn.XLOOKUP(Comuni[[#This Row],[Regione]],Ripartizione_geografica[Regione],Ripartizione_geografica[Ripartizione geografica],,0)</f>
        <v>Nord-ovest</v>
      </c>
      <c r="J2101" s="1">
        <f>_xlfn.XLOOKUP(Comuni[[#This Row],[Regione]],Table_0[Regione],Table_0[Totale contagiati],,0)</f>
        <v>4308126</v>
      </c>
      <c r="K2101" s="1">
        <f>_xlfn.XLOOKUP(Comuni[[#This Row],[Regione]],Table_0[Regione],Table_0[Guariti],,0)</f>
        <v>4242764</v>
      </c>
      <c r="L2101" s="1">
        <f>_xlfn.XLOOKUP(Comuni[[#This Row],[Regione]],Table_0[Regione],Table_0[Deceduti],,0)</f>
        <v>47031</v>
      </c>
    </row>
    <row r="2102" spans="1:12" x14ac:dyDescent="0.25">
      <c r="A2102" s="1" t="s">
        <v>2122</v>
      </c>
      <c r="B2102" s="1" t="s">
        <v>1271</v>
      </c>
      <c r="C2102" s="1" t="s">
        <v>2016</v>
      </c>
      <c r="D2102">
        <v>11487</v>
      </c>
      <c r="E2102">
        <f>100*Comuni[[#This Row],[Popolazione2011]]/$D$7916</f>
        <v>2.0042872239383117E-2</v>
      </c>
      <c r="F2102">
        <f>100*Comuni[[#This Row],[Popolazione2011]]/(SUMIFS($D$2:$D$7916,$B$2:$B$7916,"Lombardia"))</f>
        <v>0.11837202450786266</v>
      </c>
      <c r="G2102" t="b">
        <f>IF(Comuni[[#This Row],[Popolazione2011]]&gt;300000,"MAGGIORE")</f>
        <v>0</v>
      </c>
      <c r="H2102">
        <f>100*Comuni[[#This Row],[Popolazione2011]]/(SUMIFS($D$2:$D$7916,$B$2:$B$7916,"Piemonte"))</f>
        <v>0.2632268815440077</v>
      </c>
      <c r="I2102" s="1" t="str">
        <f>_xlfn.XLOOKUP(Comuni[[#This Row],[Regione]],Ripartizione_geografica[Regione],Ripartizione_geografica[Ripartizione geografica],,0)</f>
        <v>Nord-ovest</v>
      </c>
      <c r="J2102" s="1">
        <f>_xlfn.XLOOKUP(Comuni[[#This Row],[Regione]],Table_0[Regione],Table_0[Totale contagiati],,0)</f>
        <v>4308126</v>
      </c>
      <c r="K2102" s="1">
        <f>_xlfn.XLOOKUP(Comuni[[#This Row],[Regione]],Table_0[Regione],Table_0[Guariti],,0)</f>
        <v>4242764</v>
      </c>
      <c r="L2102" s="1">
        <f>_xlfn.XLOOKUP(Comuni[[#This Row],[Regione]],Table_0[Regione],Table_0[Deceduti],,0)</f>
        <v>47031</v>
      </c>
    </row>
    <row r="2103" spans="1:12" x14ac:dyDescent="0.25">
      <c r="A2103" s="1" t="s">
        <v>2123</v>
      </c>
      <c r="B2103" s="1" t="s">
        <v>1271</v>
      </c>
      <c r="C2103" s="1" t="s">
        <v>2016</v>
      </c>
      <c r="D2103">
        <v>1799</v>
      </c>
      <c r="E2103">
        <f>100*Comuni[[#This Row],[Popolazione2011]]/$D$7916</f>
        <v>3.1389507407199643E-3</v>
      </c>
      <c r="F2103">
        <f>100*Comuni[[#This Row],[Popolazione2011]]/(SUMIFS($D$2:$D$7916,$B$2:$B$7916,"Lombardia"))</f>
        <v>1.8538458439074167E-2</v>
      </c>
      <c r="G2103" t="b">
        <f>IF(Comuni[[#This Row],[Popolazione2011]]&gt;300000,"MAGGIORE")</f>
        <v>0</v>
      </c>
      <c r="H2103">
        <f>100*Comuni[[#This Row],[Popolazione2011]]/(SUMIFS($D$2:$D$7916,$B$2:$B$7916,"Piemonte"))</f>
        <v>4.1224441533705046E-2</v>
      </c>
      <c r="I2103" s="1" t="str">
        <f>_xlfn.XLOOKUP(Comuni[[#This Row],[Regione]],Ripartizione_geografica[Regione],Ripartizione_geografica[Ripartizione geografica],,0)</f>
        <v>Nord-ovest</v>
      </c>
      <c r="J2103" s="1">
        <f>_xlfn.XLOOKUP(Comuni[[#This Row],[Regione]],Table_0[Regione],Table_0[Totale contagiati],,0)</f>
        <v>4308126</v>
      </c>
      <c r="K2103" s="1">
        <f>_xlfn.XLOOKUP(Comuni[[#This Row],[Regione]],Table_0[Regione],Table_0[Guariti],,0)</f>
        <v>4242764</v>
      </c>
      <c r="L2103" s="1">
        <f>_xlfn.XLOOKUP(Comuni[[#This Row],[Regione]],Table_0[Regione],Table_0[Deceduti],,0)</f>
        <v>47031</v>
      </c>
    </row>
    <row r="2104" spans="1:12" x14ac:dyDescent="0.25">
      <c r="A2104" s="1" t="s">
        <v>2124</v>
      </c>
      <c r="B2104" s="1" t="s">
        <v>1271</v>
      </c>
      <c r="C2104" s="1" t="s">
        <v>2016</v>
      </c>
      <c r="D2104">
        <v>2436</v>
      </c>
      <c r="E2104">
        <f>100*Comuni[[#This Row],[Popolazione2011]]/$D$7916</f>
        <v>4.2504080068892901E-3</v>
      </c>
      <c r="F2104">
        <f>100*Comuni[[#This Row],[Popolazione2011]]/(SUMIFS($D$2:$D$7916,$B$2:$B$7916,"Lombardia"))</f>
        <v>2.5102659676256068E-2</v>
      </c>
      <c r="G2104" t="b">
        <f>IF(Comuni[[#This Row],[Popolazione2011]]&gt;300000,"MAGGIORE")</f>
        <v>0</v>
      </c>
      <c r="H2104">
        <f>100*Comuni[[#This Row],[Popolazione2011]]/(SUMIFS($D$2:$D$7916,$B$2:$B$7916,"Piemonte"))</f>
        <v>5.5821422777157029E-2</v>
      </c>
      <c r="I2104" s="1" t="str">
        <f>_xlfn.XLOOKUP(Comuni[[#This Row],[Regione]],Ripartizione_geografica[Regione],Ripartizione_geografica[Ripartizione geografica],,0)</f>
        <v>Nord-ovest</v>
      </c>
      <c r="J2104" s="1">
        <f>_xlfn.XLOOKUP(Comuni[[#This Row],[Regione]],Table_0[Regione],Table_0[Totale contagiati],,0)</f>
        <v>4308126</v>
      </c>
      <c r="K2104" s="1">
        <f>_xlfn.XLOOKUP(Comuni[[#This Row],[Regione]],Table_0[Regione],Table_0[Guariti],,0)</f>
        <v>4242764</v>
      </c>
      <c r="L2104" s="1">
        <f>_xlfn.XLOOKUP(Comuni[[#This Row],[Regione]],Table_0[Regione],Table_0[Deceduti],,0)</f>
        <v>47031</v>
      </c>
    </row>
    <row r="2105" spans="1:12" x14ac:dyDescent="0.25">
      <c r="A2105" s="1" t="s">
        <v>2125</v>
      </c>
      <c r="B2105" s="1" t="s">
        <v>1271</v>
      </c>
      <c r="C2105" s="1" t="s">
        <v>2016</v>
      </c>
      <c r="D2105">
        <v>564</v>
      </c>
      <c r="E2105">
        <f>100*Comuni[[#This Row],[Popolazione2011]]/$D$7916</f>
        <v>9.8408461243249586E-4</v>
      </c>
      <c r="F2105">
        <f>100*Comuni[[#This Row],[Popolazione2011]]/(SUMIFS($D$2:$D$7916,$B$2:$B$7916,"Lombardia"))</f>
        <v>5.8119458363745579E-3</v>
      </c>
      <c r="G2105" t="b">
        <f>IF(Comuni[[#This Row],[Popolazione2011]]&gt;300000,"MAGGIORE")</f>
        <v>0</v>
      </c>
      <c r="H2105">
        <f>100*Comuni[[#This Row],[Popolazione2011]]/(SUMIFS($D$2:$D$7916,$B$2:$B$7916,"Piemonte"))</f>
        <v>1.2924171775992022E-2</v>
      </c>
      <c r="I2105" s="1" t="str">
        <f>_xlfn.XLOOKUP(Comuni[[#This Row],[Regione]],Ripartizione_geografica[Regione],Ripartizione_geografica[Ripartizione geografica],,0)</f>
        <v>Nord-ovest</v>
      </c>
      <c r="J2105" s="1">
        <f>_xlfn.XLOOKUP(Comuni[[#This Row],[Regione]],Table_0[Regione],Table_0[Totale contagiati],,0)</f>
        <v>4308126</v>
      </c>
      <c r="K2105" s="1">
        <f>_xlfn.XLOOKUP(Comuni[[#This Row],[Regione]],Table_0[Regione],Table_0[Guariti],,0)</f>
        <v>4242764</v>
      </c>
      <c r="L2105" s="1">
        <f>_xlfn.XLOOKUP(Comuni[[#This Row],[Regione]],Table_0[Regione],Table_0[Deceduti],,0)</f>
        <v>47031</v>
      </c>
    </row>
    <row r="2106" spans="1:12" x14ac:dyDescent="0.25">
      <c r="A2106" s="1" t="s">
        <v>2126</v>
      </c>
      <c r="B2106" s="1" t="s">
        <v>1271</v>
      </c>
      <c r="C2106" s="1" t="s">
        <v>2016</v>
      </c>
      <c r="D2106">
        <v>1804</v>
      </c>
      <c r="E2106">
        <f>100*Comuni[[#This Row],[Popolazione2011]]/$D$7916</f>
        <v>3.1476748950855006E-3</v>
      </c>
      <c r="F2106">
        <f>100*Comuni[[#This Row],[Popolazione2011]]/(SUMIFS($D$2:$D$7916,$B$2:$B$7916,"Lombardia"))</f>
        <v>1.8589982781595217E-2</v>
      </c>
      <c r="G2106" t="b">
        <f>IF(Comuni[[#This Row],[Popolazione2011]]&gt;300000,"MAGGIORE")</f>
        <v>0</v>
      </c>
      <c r="H2106">
        <f>100*Comuni[[#This Row],[Popolazione2011]]/(SUMIFS($D$2:$D$7916,$B$2:$B$7916,"Piemonte"))</f>
        <v>4.1339017524626966E-2</v>
      </c>
      <c r="I2106" s="1" t="str">
        <f>_xlfn.XLOOKUP(Comuni[[#This Row],[Regione]],Ripartizione_geografica[Regione],Ripartizione_geografica[Ripartizione geografica],,0)</f>
        <v>Nord-ovest</v>
      </c>
      <c r="J2106" s="1">
        <f>_xlfn.XLOOKUP(Comuni[[#This Row],[Regione]],Table_0[Regione],Table_0[Totale contagiati],,0)</f>
        <v>4308126</v>
      </c>
      <c r="K2106" s="1">
        <f>_xlfn.XLOOKUP(Comuni[[#This Row],[Regione]],Table_0[Regione],Table_0[Guariti],,0)</f>
        <v>4242764</v>
      </c>
      <c r="L2106" s="1">
        <f>_xlfn.XLOOKUP(Comuni[[#This Row],[Regione]],Table_0[Regione],Table_0[Deceduti],,0)</f>
        <v>47031</v>
      </c>
    </row>
    <row r="2107" spans="1:12" x14ac:dyDescent="0.25">
      <c r="A2107" s="1" t="s">
        <v>2127</v>
      </c>
      <c r="B2107" s="1" t="s">
        <v>1271</v>
      </c>
      <c r="C2107" s="1" t="s">
        <v>2016</v>
      </c>
      <c r="D2107">
        <v>4401</v>
      </c>
      <c r="E2107">
        <f>100*Comuni[[#This Row],[Popolazione2011]]/$D$7916</f>
        <v>7.6790006725450596E-3</v>
      </c>
      <c r="F2107">
        <f>100*Comuni[[#This Row],[Popolazione2011]]/(SUMIFS($D$2:$D$7916,$B$2:$B$7916,"Lombardia"))</f>
        <v>4.5351726287029125E-2</v>
      </c>
      <c r="G2107" t="b">
        <f>IF(Comuni[[#This Row],[Popolazione2011]]&gt;300000,"MAGGIORE")</f>
        <v>0</v>
      </c>
      <c r="H2107">
        <f>100*Comuni[[#This Row],[Popolazione2011]]/(SUMIFS($D$2:$D$7916,$B$2:$B$7916,"Piemonte"))</f>
        <v>0.10084978720946966</v>
      </c>
      <c r="I2107" s="1" t="str">
        <f>_xlfn.XLOOKUP(Comuni[[#This Row],[Regione]],Ripartizione_geografica[Regione],Ripartizione_geografica[Ripartizione geografica],,0)</f>
        <v>Nord-ovest</v>
      </c>
      <c r="J2107" s="1">
        <f>_xlfn.XLOOKUP(Comuni[[#This Row],[Regione]],Table_0[Regione],Table_0[Totale contagiati],,0)</f>
        <v>4308126</v>
      </c>
      <c r="K2107" s="1">
        <f>_xlfn.XLOOKUP(Comuni[[#This Row],[Regione]],Table_0[Regione],Table_0[Guariti],,0)</f>
        <v>4242764</v>
      </c>
      <c r="L2107" s="1">
        <f>_xlfn.XLOOKUP(Comuni[[#This Row],[Regione]],Table_0[Regione],Table_0[Deceduti],,0)</f>
        <v>47031</v>
      </c>
    </row>
    <row r="2108" spans="1:12" x14ac:dyDescent="0.25">
      <c r="A2108" s="1" t="s">
        <v>2128</v>
      </c>
      <c r="B2108" s="1" t="s">
        <v>1271</v>
      </c>
      <c r="C2108" s="1" t="s">
        <v>2016</v>
      </c>
      <c r="D2108">
        <v>23734</v>
      </c>
      <c r="E2108">
        <f>100*Comuni[[#This Row],[Popolazione2011]]/$D$7916</f>
        <v>4.1411815942327755E-2</v>
      </c>
      <c r="F2108">
        <f>100*Comuni[[#This Row],[Popolazione2011]]/(SUMIFS($D$2:$D$7916,$B$2:$B$7916,"Lombardia"))</f>
        <v>0.2445757490789251</v>
      </c>
      <c r="G2108" t="b">
        <f>IF(Comuni[[#This Row],[Popolazione2011]]&gt;300000,"MAGGIORE")</f>
        <v>0</v>
      </c>
      <c r="H2108">
        <f>100*Comuni[[#This Row],[Popolazione2011]]/(SUMIFS($D$2:$D$7916,$B$2:$B$7916,"Piemonte"))</f>
        <v>0.54386931370814651</v>
      </c>
      <c r="I2108" s="1" t="str">
        <f>_xlfn.XLOOKUP(Comuni[[#This Row],[Regione]],Ripartizione_geografica[Regione],Ripartizione_geografica[Ripartizione geografica],,0)</f>
        <v>Nord-ovest</v>
      </c>
      <c r="J2108" s="1">
        <f>_xlfn.XLOOKUP(Comuni[[#This Row],[Regione]],Table_0[Regione],Table_0[Totale contagiati],,0)</f>
        <v>4308126</v>
      </c>
      <c r="K2108" s="1">
        <f>_xlfn.XLOOKUP(Comuni[[#This Row],[Regione]],Table_0[Regione],Table_0[Guariti],,0)</f>
        <v>4242764</v>
      </c>
      <c r="L2108" s="1">
        <f>_xlfn.XLOOKUP(Comuni[[#This Row],[Regione]],Table_0[Regione],Table_0[Deceduti],,0)</f>
        <v>47031</v>
      </c>
    </row>
    <row r="2109" spans="1:12" x14ac:dyDescent="0.25">
      <c r="A2109" s="1" t="s">
        <v>2129</v>
      </c>
      <c r="B2109" s="1" t="s">
        <v>1271</v>
      </c>
      <c r="C2109" s="1" t="s">
        <v>2016</v>
      </c>
      <c r="D2109">
        <v>5044</v>
      </c>
      <c r="E2109">
        <f>100*Comuni[[#This Row],[Popolazione2011]]/$D$7916</f>
        <v>8.8009269239530293E-3</v>
      </c>
      <c r="F2109">
        <f>100*Comuni[[#This Row],[Popolazione2011]]/(SUMIFS($D$2:$D$7916,$B$2:$B$7916,"Lombardia"))</f>
        <v>5.1977756735236295E-2</v>
      </c>
      <c r="G2109" t="b">
        <f>IF(Comuni[[#This Row],[Popolazione2011]]&gt;300000,"MAGGIORE")</f>
        <v>0</v>
      </c>
      <c r="H2109">
        <f>100*Comuni[[#This Row],[Popolazione2011]]/(SUMIFS($D$2:$D$7916,$B$2:$B$7916,"Piemonte"))</f>
        <v>0.11558425964202794</v>
      </c>
      <c r="I2109" s="1" t="str">
        <f>_xlfn.XLOOKUP(Comuni[[#This Row],[Regione]],Ripartizione_geografica[Regione],Ripartizione_geografica[Ripartizione geografica],,0)</f>
        <v>Nord-ovest</v>
      </c>
      <c r="J2109" s="1">
        <f>_xlfn.XLOOKUP(Comuni[[#This Row],[Regione]],Table_0[Regione],Table_0[Totale contagiati],,0)</f>
        <v>4308126</v>
      </c>
      <c r="K2109" s="1">
        <f>_xlfn.XLOOKUP(Comuni[[#This Row],[Regione]],Table_0[Regione],Table_0[Guariti],,0)</f>
        <v>4242764</v>
      </c>
      <c r="L2109" s="1">
        <f>_xlfn.XLOOKUP(Comuni[[#This Row],[Regione]],Table_0[Regione],Table_0[Deceduti],,0)</f>
        <v>47031</v>
      </c>
    </row>
    <row r="2110" spans="1:12" x14ac:dyDescent="0.25">
      <c r="A2110" s="1" t="s">
        <v>2130</v>
      </c>
      <c r="B2110" s="1" t="s">
        <v>1271</v>
      </c>
      <c r="C2110" s="1" t="s">
        <v>2016</v>
      </c>
      <c r="D2110">
        <v>790</v>
      </c>
      <c r="E2110">
        <f>100*Comuni[[#This Row],[Popolazione2011]]/$D$7916</f>
        <v>1.3784163897547369E-3</v>
      </c>
      <c r="F2110">
        <f>100*Comuni[[#This Row],[Popolazione2011]]/(SUMIFS($D$2:$D$7916,$B$2:$B$7916,"Lombardia"))</f>
        <v>8.1408461183260644E-3</v>
      </c>
      <c r="G2110" t="b">
        <f>IF(Comuni[[#This Row],[Popolazione2011]]&gt;300000,"MAGGIORE")</f>
        <v>0</v>
      </c>
      <c r="H2110">
        <f>100*Comuni[[#This Row],[Popolazione2011]]/(SUMIFS($D$2:$D$7916,$B$2:$B$7916,"Piemonte"))</f>
        <v>1.8103006565662584E-2</v>
      </c>
      <c r="I2110" s="1" t="str">
        <f>_xlfn.XLOOKUP(Comuni[[#This Row],[Regione]],Ripartizione_geografica[Regione],Ripartizione_geografica[Ripartizione geografica],,0)</f>
        <v>Nord-ovest</v>
      </c>
      <c r="J2110" s="1">
        <f>_xlfn.XLOOKUP(Comuni[[#This Row],[Regione]],Table_0[Regione],Table_0[Totale contagiati],,0)</f>
        <v>4308126</v>
      </c>
      <c r="K2110" s="1">
        <f>_xlfn.XLOOKUP(Comuni[[#This Row],[Regione]],Table_0[Regione],Table_0[Guariti],,0)</f>
        <v>4242764</v>
      </c>
      <c r="L2110" s="1">
        <f>_xlfn.XLOOKUP(Comuni[[#This Row],[Regione]],Table_0[Regione],Table_0[Deceduti],,0)</f>
        <v>47031</v>
      </c>
    </row>
    <row r="2111" spans="1:12" x14ac:dyDescent="0.25">
      <c r="A2111" s="1" t="s">
        <v>2131</v>
      </c>
      <c r="B2111" s="1" t="s">
        <v>1271</v>
      </c>
      <c r="C2111" s="1" t="s">
        <v>2016</v>
      </c>
      <c r="D2111">
        <v>2547</v>
      </c>
      <c r="E2111">
        <f>100*Comuni[[#This Row],[Popolazione2011]]/$D$7916</f>
        <v>4.4440842338041965E-3</v>
      </c>
      <c r="F2111">
        <f>100*Comuni[[#This Row],[Popolazione2011]]/(SUMIFS($D$2:$D$7916,$B$2:$B$7916,"Lombardia"))</f>
        <v>2.62465000802234E-2</v>
      </c>
      <c r="G2111" t="b">
        <f>IF(Comuni[[#This Row],[Popolazione2011]]&gt;300000,"MAGGIORE")</f>
        <v>0</v>
      </c>
      <c r="H2111">
        <f>100*Comuni[[#This Row],[Popolazione2011]]/(SUMIFS($D$2:$D$7916,$B$2:$B$7916,"Piemonte"))</f>
        <v>5.8365009775623547E-2</v>
      </c>
      <c r="I2111" s="1" t="str">
        <f>_xlfn.XLOOKUP(Comuni[[#This Row],[Regione]],Ripartizione_geografica[Regione],Ripartizione_geografica[Ripartizione geografica],,0)</f>
        <v>Nord-ovest</v>
      </c>
      <c r="J2111" s="1">
        <f>_xlfn.XLOOKUP(Comuni[[#This Row],[Regione]],Table_0[Regione],Table_0[Totale contagiati],,0)</f>
        <v>4308126</v>
      </c>
      <c r="K2111" s="1">
        <f>_xlfn.XLOOKUP(Comuni[[#This Row],[Regione]],Table_0[Regione],Table_0[Guariti],,0)</f>
        <v>4242764</v>
      </c>
      <c r="L2111" s="1">
        <f>_xlfn.XLOOKUP(Comuni[[#This Row],[Regione]],Table_0[Regione],Table_0[Deceduti],,0)</f>
        <v>47031</v>
      </c>
    </row>
    <row r="2112" spans="1:12" x14ac:dyDescent="0.25">
      <c r="A2112" s="1" t="s">
        <v>2132</v>
      </c>
      <c r="B2112" s="1" t="s">
        <v>1271</v>
      </c>
      <c r="C2112" s="1" t="s">
        <v>2016</v>
      </c>
      <c r="D2112">
        <v>10957</v>
      </c>
      <c r="E2112">
        <f>100*Comuni[[#This Row],[Popolazione2011]]/$D$7916</f>
        <v>1.9118111876636271E-2</v>
      </c>
      <c r="F2112">
        <f>100*Comuni[[#This Row],[Popolazione2011]]/(SUMIFS($D$2:$D$7916,$B$2:$B$7916,"Lombardia"))</f>
        <v>0.11291044420063126</v>
      </c>
      <c r="G2112" t="b">
        <f>IF(Comuni[[#This Row],[Popolazione2011]]&gt;300000,"MAGGIORE")</f>
        <v>0</v>
      </c>
      <c r="H2112">
        <f>100*Comuni[[#This Row],[Popolazione2011]]/(SUMIFS($D$2:$D$7916,$B$2:$B$7916,"Piemonte"))</f>
        <v>0.25108182650628474</v>
      </c>
      <c r="I2112" s="1" t="str">
        <f>_xlfn.XLOOKUP(Comuni[[#This Row],[Regione]],Ripartizione_geografica[Regione],Ripartizione_geografica[Ripartizione geografica],,0)</f>
        <v>Nord-ovest</v>
      </c>
      <c r="J2112" s="1">
        <f>_xlfn.XLOOKUP(Comuni[[#This Row],[Regione]],Table_0[Regione],Table_0[Totale contagiati],,0)</f>
        <v>4308126</v>
      </c>
      <c r="K2112" s="1">
        <f>_xlfn.XLOOKUP(Comuni[[#This Row],[Regione]],Table_0[Regione],Table_0[Guariti],,0)</f>
        <v>4242764</v>
      </c>
      <c r="L2112" s="1">
        <f>_xlfn.XLOOKUP(Comuni[[#This Row],[Regione]],Table_0[Regione],Table_0[Deceduti],,0)</f>
        <v>47031</v>
      </c>
    </row>
    <row r="2113" spans="1:12" x14ac:dyDescent="0.25">
      <c r="A2113" s="1" t="s">
        <v>2133</v>
      </c>
      <c r="B2113" s="1" t="s">
        <v>1271</v>
      </c>
      <c r="C2113" s="1" t="s">
        <v>2016</v>
      </c>
      <c r="D2113">
        <v>1950</v>
      </c>
      <c r="E2113">
        <f>100*Comuni[[#This Row],[Popolazione2011]]/$D$7916</f>
        <v>3.402420202559161E-3</v>
      </c>
      <c r="F2113">
        <f>100*Comuni[[#This Row],[Popolazione2011]]/(SUMIFS($D$2:$D$7916,$B$2:$B$7916,"Lombardia"))</f>
        <v>2.0094493583209905E-2</v>
      </c>
      <c r="G2113" t="b">
        <f>IF(Comuni[[#This Row],[Popolazione2011]]&gt;300000,"MAGGIORE")</f>
        <v>0</v>
      </c>
      <c r="H2113">
        <f>100*Comuni[[#This Row],[Popolazione2011]]/(SUMIFS($D$2:$D$7916,$B$2:$B$7916,"Piemonte"))</f>
        <v>4.4684636459546886E-2</v>
      </c>
      <c r="I2113" s="1" t="str">
        <f>_xlfn.XLOOKUP(Comuni[[#This Row],[Regione]],Ripartizione_geografica[Regione],Ripartizione_geografica[Ripartizione geografica],,0)</f>
        <v>Nord-ovest</v>
      </c>
      <c r="J2113" s="1">
        <f>_xlfn.XLOOKUP(Comuni[[#This Row],[Regione]],Table_0[Regione],Table_0[Totale contagiati],,0)</f>
        <v>4308126</v>
      </c>
      <c r="K2113" s="1">
        <f>_xlfn.XLOOKUP(Comuni[[#This Row],[Regione]],Table_0[Regione],Table_0[Guariti],,0)</f>
        <v>4242764</v>
      </c>
      <c r="L2113" s="1">
        <f>_xlfn.XLOOKUP(Comuni[[#This Row],[Regione]],Table_0[Regione],Table_0[Deceduti],,0)</f>
        <v>47031</v>
      </c>
    </row>
    <row r="2114" spans="1:12" x14ac:dyDescent="0.25">
      <c r="A2114" s="1" t="s">
        <v>2134</v>
      </c>
      <c r="B2114" s="1" t="s">
        <v>1271</v>
      </c>
      <c r="C2114" s="1" t="s">
        <v>2016</v>
      </c>
      <c r="D2114">
        <v>4011</v>
      </c>
      <c r="E2114">
        <f>100*Comuni[[#This Row],[Popolazione2011]]/$D$7916</f>
        <v>6.9985166320332276E-3</v>
      </c>
      <c r="F2114">
        <f>100*Comuni[[#This Row],[Popolazione2011]]/(SUMIFS($D$2:$D$7916,$B$2:$B$7916,"Lombardia"))</f>
        <v>4.133282757038715E-2</v>
      </c>
      <c r="G2114" t="b">
        <f>IF(Comuni[[#This Row],[Popolazione2011]]&gt;300000,"MAGGIORE")</f>
        <v>0</v>
      </c>
      <c r="H2114">
        <f>100*Comuni[[#This Row],[Popolazione2011]]/(SUMIFS($D$2:$D$7916,$B$2:$B$7916,"Piemonte"))</f>
        <v>9.1912859917560277E-2</v>
      </c>
      <c r="I2114" s="1" t="str">
        <f>_xlfn.XLOOKUP(Comuni[[#This Row],[Regione]],Ripartizione_geografica[Regione],Ripartizione_geografica[Ripartizione geografica],,0)</f>
        <v>Nord-ovest</v>
      </c>
      <c r="J2114" s="1">
        <f>_xlfn.XLOOKUP(Comuni[[#This Row],[Regione]],Table_0[Regione],Table_0[Totale contagiati],,0)</f>
        <v>4308126</v>
      </c>
      <c r="K2114" s="1">
        <f>_xlfn.XLOOKUP(Comuni[[#This Row],[Regione]],Table_0[Regione],Table_0[Guariti],,0)</f>
        <v>4242764</v>
      </c>
      <c r="L2114" s="1">
        <f>_xlfn.XLOOKUP(Comuni[[#This Row],[Regione]],Table_0[Regione],Table_0[Deceduti],,0)</f>
        <v>47031</v>
      </c>
    </row>
    <row r="2115" spans="1:12" x14ac:dyDescent="0.25">
      <c r="A2115" s="1" t="s">
        <v>2135</v>
      </c>
      <c r="B2115" s="1" t="s">
        <v>1271</v>
      </c>
      <c r="C2115" s="1" t="s">
        <v>2016</v>
      </c>
      <c r="D2115">
        <v>4535</v>
      </c>
      <c r="E2115">
        <f>100*Comuni[[#This Row],[Popolazione2011]]/$D$7916</f>
        <v>7.912808009541434E-3</v>
      </c>
      <c r="F2115">
        <f>100*Comuni[[#This Row],[Popolazione2011]]/(SUMIFS($D$2:$D$7916,$B$2:$B$7916,"Lombardia"))</f>
        <v>4.6732578666593298E-2</v>
      </c>
      <c r="G2115" t="b">
        <f>IF(Comuni[[#This Row],[Popolazione2011]]&gt;300000,"MAGGIORE")</f>
        <v>0</v>
      </c>
      <c r="H2115">
        <f>100*Comuni[[#This Row],[Popolazione2011]]/(SUMIFS($D$2:$D$7916,$B$2:$B$7916,"Piemonte"))</f>
        <v>0.10392042376617698</v>
      </c>
      <c r="I2115" s="1" t="str">
        <f>_xlfn.XLOOKUP(Comuni[[#This Row],[Regione]],Ripartizione_geografica[Regione],Ripartizione_geografica[Ripartizione geografica],,0)</f>
        <v>Nord-ovest</v>
      </c>
      <c r="J2115" s="1">
        <f>_xlfn.XLOOKUP(Comuni[[#This Row],[Regione]],Table_0[Regione],Table_0[Totale contagiati],,0)</f>
        <v>4308126</v>
      </c>
      <c r="K2115" s="1">
        <f>_xlfn.XLOOKUP(Comuni[[#This Row],[Regione]],Table_0[Regione],Table_0[Guariti],,0)</f>
        <v>4242764</v>
      </c>
      <c r="L2115" s="1">
        <f>_xlfn.XLOOKUP(Comuni[[#This Row],[Regione]],Table_0[Regione],Table_0[Deceduti],,0)</f>
        <v>47031</v>
      </c>
    </row>
    <row r="2116" spans="1:12" x14ac:dyDescent="0.25">
      <c r="A2116" s="1" t="s">
        <v>2136</v>
      </c>
      <c r="B2116" s="1" t="s">
        <v>1271</v>
      </c>
      <c r="C2116" s="1" t="s">
        <v>2016</v>
      </c>
      <c r="D2116">
        <v>2086</v>
      </c>
      <c r="E2116">
        <f>100*Comuni[[#This Row],[Popolazione2011]]/$D$7916</f>
        <v>3.6397172013017485E-3</v>
      </c>
      <c r="F2116">
        <f>100*Comuni[[#This Row],[Popolazione2011]]/(SUMIFS($D$2:$D$7916,$B$2:$B$7916,"Lombardia"))</f>
        <v>2.1495955699782496E-2</v>
      </c>
      <c r="G2116" t="b">
        <f>IF(Comuni[[#This Row],[Popolazione2011]]&gt;300000,"MAGGIORE")</f>
        <v>0</v>
      </c>
      <c r="H2116">
        <f>100*Comuni[[#This Row],[Popolazione2011]]/(SUMIFS($D$2:$D$7916,$B$2:$B$7916,"Piemonte"))</f>
        <v>4.7801103412622975E-2</v>
      </c>
      <c r="I2116" s="1" t="str">
        <f>_xlfn.XLOOKUP(Comuni[[#This Row],[Regione]],Ripartizione_geografica[Regione],Ripartizione_geografica[Ripartizione geografica],,0)</f>
        <v>Nord-ovest</v>
      </c>
      <c r="J2116" s="1">
        <f>_xlfn.XLOOKUP(Comuni[[#This Row],[Regione]],Table_0[Regione],Table_0[Totale contagiati],,0)</f>
        <v>4308126</v>
      </c>
      <c r="K2116" s="1">
        <f>_xlfn.XLOOKUP(Comuni[[#This Row],[Regione]],Table_0[Regione],Table_0[Guariti],,0)</f>
        <v>4242764</v>
      </c>
      <c r="L2116" s="1">
        <f>_xlfn.XLOOKUP(Comuni[[#This Row],[Regione]],Table_0[Regione],Table_0[Deceduti],,0)</f>
        <v>47031</v>
      </c>
    </row>
    <row r="2117" spans="1:12" x14ac:dyDescent="0.25">
      <c r="A2117" s="1" t="s">
        <v>2137</v>
      </c>
      <c r="B2117" s="1" t="s">
        <v>1271</v>
      </c>
      <c r="C2117" s="1" t="s">
        <v>2016</v>
      </c>
      <c r="D2117">
        <v>4269</v>
      </c>
      <c r="E2117">
        <f>100*Comuni[[#This Row],[Popolazione2011]]/$D$7916</f>
        <v>7.448682997294901E-3</v>
      </c>
      <c r="F2117">
        <f>100*Comuni[[#This Row],[Popolazione2011]]/(SUMIFS($D$2:$D$7916,$B$2:$B$7916,"Lombardia"))</f>
        <v>4.3991483644473382E-2</v>
      </c>
      <c r="G2117" t="b">
        <f>IF(Comuni[[#This Row],[Popolazione2011]]&gt;300000,"MAGGIORE")</f>
        <v>0</v>
      </c>
      <c r="H2117">
        <f>100*Comuni[[#This Row],[Popolazione2011]]/(SUMIFS($D$2:$D$7916,$B$2:$B$7916,"Piemonte"))</f>
        <v>9.7824981049131107E-2</v>
      </c>
      <c r="I2117" s="1" t="str">
        <f>_xlfn.XLOOKUP(Comuni[[#This Row],[Regione]],Ripartizione_geografica[Regione],Ripartizione_geografica[Ripartizione geografica],,0)</f>
        <v>Nord-ovest</v>
      </c>
      <c r="J2117" s="1">
        <f>_xlfn.XLOOKUP(Comuni[[#This Row],[Regione]],Table_0[Regione],Table_0[Totale contagiati],,0)</f>
        <v>4308126</v>
      </c>
      <c r="K2117" s="1">
        <f>_xlfn.XLOOKUP(Comuni[[#This Row],[Regione]],Table_0[Regione],Table_0[Guariti],,0)</f>
        <v>4242764</v>
      </c>
      <c r="L2117" s="1">
        <f>_xlfn.XLOOKUP(Comuni[[#This Row],[Regione]],Table_0[Regione],Table_0[Deceduti],,0)</f>
        <v>47031</v>
      </c>
    </row>
    <row r="2118" spans="1:12" x14ac:dyDescent="0.25">
      <c r="A2118" s="1" t="s">
        <v>2138</v>
      </c>
      <c r="B2118" s="1" t="s">
        <v>1271</v>
      </c>
      <c r="C2118" s="1" t="s">
        <v>2016</v>
      </c>
      <c r="D2118">
        <v>3238</v>
      </c>
      <c r="E2118">
        <f>100*Comuni[[#This Row],[Popolazione2011]]/$D$7916</f>
        <v>5.6497623671213143E-3</v>
      </c>
      <c r="F2118">
        <f>100*Comuni[[#This Row],[Popolazione2011]]/(SUMIFS($D$2:$D$7916,$B$2:$B$7916,"Lombardia"))</f>
        <v>3.3367164216632654E-2</v>
      </c>
      <c r="G2118" t="b">
        <f>IF(Comuni[[#This Row],[Popolazione2011]]&gt;300000,"MAGGIORE")</f>
        <v>0</v>
      </c>
      <c r="H2118">
        <f>100*Comuni[[#This Row],[Popolazione2011]]/(SUMIFS($D$2:$D$7916,$B$2:$B$7916,"Piemonte"))</f>
        <v>7.4199411721032213E-2</v>
      </c>
      <c r="I2118" s="1" t="str">
        <f>_xlfn.XLOOKUP(Comuni[[#This Row],[Regione]],Ripartizione_geografica[Regione],Ripartizione_geografica[Ripartizione geografica],,0)</f>
        <v>Nord-ovest</v>
      </c>
      <c r="J2118" s="1">
        <f>_xlfn.XLOOKUP(Comuni[[#This Row],[Regione]],Table_0[Regione],Table_0[Totale contagiati],,0)</f>
        <v>4308126</v>
      </c>
      <c r="K2118" s="1">
        <f>_xlfn.XLOOKUP(Comuni[[#This Row],[Regione]],Table_0[Regione],Table_0[Guariti],,0)</f>
        <v>4242764</v>
      </c>
      <c r="L2118" s="1">
        <f>_xlfn.XLOOKUP(Comuni[[#This Row],[Regione]],Table_0[Regione],Table_0[Deceduti],,0)</f>
        <v>47031</v>
      </c>
    </row>
    <row r="2119" spans="1:12" x14ac:dyDescent="0.25">
      <c r="A2119" s="1" t="s">
        <v>2139</v>
      </c>
      <c r="B2119" s="1" t="s">
        <v>1271</v>
      </c>
      <c r="C2119" s="1" t="s">
        <v>2016</v>
      </c>
      <c r="D2119">
        <v>1002</v>
      </c>
      <c r="E2119">
        <f>100*Comuni[[#This Row],[Popolazione2011]]/$D$7916</f>
        <v>1.7483205348534764E-3</v>
      </c>
      <c r="F2119">
        <f>100*Comuni[[#This Row],[Popolazione2011]]/(SUMIFS($D$2:$D$7916,$B$2:$B$7916,"Lombardia"))</f>
        <v>1.0325478241218629E-2</v>
      </c>
      <c r="G2119" t="b">
        <f>IF(Comuni[[#This Row],[Popolazione2011]]&gt;300000,"MAGGIORE")</f>
        <v>0</v>
      </c>
      <c r="H2119">
        <f>100*Comuni[[#This Row],[Popolazione2011]]/(SUMIFS($D$2:$D$7916,$B$2:$B$7916,"Piemonte"))</f>
        <v>2.2961028580751785E-2</v>
      </c>
      <c r="I2119" s="1" t="str">
        <f>_xlfn.XLOOKUP(Comuni[[#This Row],[Regione]],Ripartizione_geografica[Regione],Ripartizione_geografica[Ripartizione geografica],,0)</f>
        <v>Nord-ovest</v>
      </c>
      <c r="J2119" s="1">
        <f>_xlfn.XLOOKUP(Comuni[[#This Row],[Regione]],Table_0[Regione],Table_0[Totale contagiati],,0)</f>
        <v>4308126</v>
      </c>
      <c r="K2119" s="1">
        <f>_xlfn.XLOOKUP(Comuni[[#This Row],[Regione]],Table_0[Regione],Table_0[Guariti],,0)</f>
        <v>4242764</v>
      </c>
      <c r="L2119" s="1">
        <f>_xlfn.XLOOKUP(Comuni[[#This Row],[Regione]],Table_0[Regione],Table_0[Deceduti],,0)</f>
        <v>47031</v>
      </c>
    </row>
    <row r="2120" spans="1:12" x14ac:dyDescent="0.25">
      <c r="A2120" s="1" t="s">
        <v>2140</v>
      </c>
      <c r="B2120" s="1" t="s">
        <v>1271</v>
      </c>
      <c r="C2120" s="1" t="s">
        <v>2016</v>
      </c>
      <c r="D2120">
        <v>12343</v>
      </c>
      <c r="E2120">
        <f>100*Comuni[[#This Row],[Popolazione2011]]/$D$7916</f>
        <v>2.1536447466762934E-2</v>
      </c>
      <c r="F2120">
        <f>100*Comuni[[#This Row],[Popolazione2011]]/(SUMIFS($D$2:$D$7916,$B$2:$B$7916,"Lombardia"))</f>
        <v>0.12719299194746661</v>
      </c>
      <c r="G2120" t="b">
        <f>IF(Comuni[[#This Row],[Popolazione2011]]&gt;300000,"MAGGIORE")</f>
        <v>0</v>
      </c>
      <c r="H2120">
        <f>100*Comuni[[#This Row],[Popolazione2011]]/(SUMIFS($D$2:$D$7916,$B$2:$B$7916,"Piemonte"))</f>
        <v>0.28284229118983961</v>
      </c>
      <c r="I2120" s="1" t="str">
        <f>_xlfn.XLOOKUP(Comuni[[#This Row],[Regione]],Ripartizione_geografica[Regione],Ripartizione_geografica[Ripartizione geografica],,0)</f>
        <v>Nord-ovest</v>
      </c>
      <c r="J2120" s="1">
        <f>_xlfn.XLOOKUP(Comuni[[#This Row],[Regione]],Table_0[Regione],Table_0[Totale contagiati],,0)</f>
        <v>4308126</v>
      </c>
      <c r="K2120" s="1">
        <f>_xlfn.XLOOKUP(Comuni[[#This Row],[Regione]],Table_0[Regione],Table_0[Guariti],,0)</f>
        <v>4242764</v>
      </c>
      <c r="L2120" s="1">
        <f>_xlfn.XLOOKUP(Comuni[[#This Row],[Regione]],Table_0[Regione],Table_0[Deceduti],,0)</f>
        <v>47031</v>
      </c>
    </row>
    <row r="2121" spans="1:12" x14ac:dyDescent="0.25">
      <c r="A2121" s="1" t="s">
        <v>2141</v>
      </c>
      <c r="B2121" s="1" t="s">
        <v>1271</v>
      </c>
      <c r="C2121" s="1" t="s">
        <v>2016</v>
      </c>
      <c r="D2121">
        <v>2485</v>
      </c>
      <c r="E2121">
        <f>100*Comuni[[#This Row],[Popolazione2011]]/$D$7916</f>
        <v>4.3359047196715461E-3</v>
      </c>
      <c r="F2121">
        <f>100*Comuni[[#This Row],[Popolazione2011]]/(SUMIFS($D$2:$D$7916,$B$2:$B$7916,"Lombardia"))</f>
        <v>2.5607598232962367E-2</v>
      </c>
      <c r="G2121" t="b">
        <f>IF(Comuni[[#This Row],[Popolazione2011]]&gt;300000,"MAGGIORE")</f>
        <v>0</v>
      </c>
      <c r="H2121">
        <f>100*Comuni[[#This Row],[Popolazione2011]]/(SUMIFS($D$2:$D$7916,$B$2:$B$7916,"Piemonte"))</f>
        <v>5.6944267488191799E-2</v>
      </c>
      <c r="I2121" s="1" t="str">
        <f>_xlfn.XLOOKUP(Comuni[[#This Row],[Regione]],Ripartizione_geografica[Regione],Ripartizione_geografica[Ripartizione geografica],,0)</f>
        <v>Nord-ovest</v>
      </c>
      <c r="J2121" s="1">
        <f>_xlfn.XLOOKUP(Comuni[[#This Row],[Regione]],Table_0[Regione],Table_0[Totale contagiati],,0)</f>
        <v>4308126</v>
      </c>
      <c r="K2121" s="1">
        <f>_xlfn.XLOOKUP(Comuni[[#This Row],[Regione]],Table_0[Regione],Table_0[Guariti],,0)</f>
        <v>4242764</v>
      </c>
      <c r="L2121" s="1">
        <f>_xlfn.XLOOKUP(Comuni[[#This Row],[Regione]],Table_0[Regione],Table_0[Deceduti],,0)</f>
        <v>47031</v>
      </c>
    </row>
    <row r="2122" spans="1:12" x14ac:dyDescent="0.25">
      <c r="A2122" s="1" t="s">
        <v>2142</v>
      </c>
      <c r="B2122" s="1" t="s">
        <v>1271</v>
      </c>
      <c r="C2122" s="1" t="s">
        <v>2016</v>
      </c>
      <c r="D2122">
        <v>13579</v>
      </c>
      <c r="E2122">
        <f>100*Comuni[[#This Row],[Popolazione2011]]/$D$7916</f>
        <v>2.3693058425923511E-2</v>
      </c>
      <c r="F2122">
        <f>100*Comuni[[#This Row],[Popolazione2011]]/(SUMIFS($D$2:$D$7916,$B$2:$B$7916,"Lombardia"))</f>
        <v>0.13992980941867042</v>
      </c>
      <c r="G2122" t="b">
        <f>IF(Comuni[[#This Row],[Popolazione2011]]&gt;300000,"MAGGIORE")</f>
        <v>0</v>
      </c>
      <c r="H2122">
        <f>100*Comuni[[#This Row],[Popolazione2011]]/(SUMIFS($D$2:$D$7916,$B$2:$B$7916,"Piemonte"))</f>
        <v>0.31116547614573697</v>
      </c>
      <c r="I2122" s="1" t="str">
        <f>_xlfn.XLOOKUP(Comuni[[#This Row],[Regione]],Ripartizione_geografica[Regione],Ripartizione_geografica[Ripartizione geografica],,0)</f>
        <v>Nord-ovest</v>
      </c>
      <c r="J2122" s="1">
        <f>_xlfn.XLOOKUP(Comuni[[#This Row],[Regione]],Table_0[Regione],Table_0[Totale contagiati],,0)</f>
        <v>4308126</v>
      </c>
      <c r="K2122" s="1">
        <f>_xlfn.XLOOKUP(Comuni[[#This Row],[Regione]],Table_0[Regione],Table_0[Guariti],,0)</f>
        <v>4242764</v>
      </c>
      <c r="L2122" s="1">
        <f>_xlfn.XLOOKUP(Comuni[[#This Row],[Regione]],Table_0[Regione],Table_0[Deceduti],,0)</f>
        <v>47031</v>
      </c>
    </row>
    <row r="2123" spans="1:12" x14ac:dyDescent="0.25">
      <c r="A2123" s="1" t="s">
        <v>2143</v>
      </c>
      <c r="B2123" s="1" t="s">
        <v>1271</v>
      </c>
      <c r="C2123" s="1" t="s">
        <v>2016</v>
      </c>
      <c r="D2123">
        <v>1442</v>
      </c>
      <c r="E2123">
        <f>100*Comuni[[#This Row],[Popolazione2011]]/$D$7916</f>
        <v>2.5160461190206719E-3</v>
      </c>
      <c r="F2123">
        <f>100*Comuni[[#This Row],[Popolazione2011]]/(SUMIFS($D$2:$D$7916,$B$2:$B$7916,"Lombardia"))</f>
        <v>1.485962038307112E-2</v>
      </c>
      <c r="G2123" t="b">
        <f>IF(Comuni[[#This Row],[Popolazione2011]]&gt;300000,"MAGGIORE")</f>
        <v>0</v>
      </c>
      <c r="H2123">
        <f>100*Comuni[[#This Row],[Popolazione2011]]/(SUMIFS($D$2:$D$7916,$B$2:$B$7916,"Piemonte"))</f>
        <v>3.3043715781880312E-2</v>
      </c>
      <c r="I2123" s="1" t="str">
        <f>_xlfn.XLOOKUP(Comuni[[#This Row],[Regione]],Ripartizione_geografica[Regione],Ripartizione_geografica[Ripartizione geografica],,0)</f>
        <v>Nord-ovest</v>
      </c>
      <c r="J2123" s="1">
        <f>_xlfn.XLOOKUP(Comuni[[#This Row],[Regione]],Table_0[Regione],Table_0[Totale contagiati],,0)</f>
        <v>4308126</v>
      </c>
      <c r="K2123" s="1">
        <f>_xlfn.XLOOKUP(Comuni[[#This Row],[Regione]],Table_0[Regione],Table_0[Guariti],,0)</f>
        <v>4242764</v>
      </c>
      <c r="L2123" s="1">
        <f>_xlfn.XLOOKUP(Comuni[[#This Row],[Regione]],Table_0[Regione],Table_0[Deceduti],,0)</f>
        <v>47031</v>
      </c>
    </row>
    <row r="2124" spans="1:12" x14ac:dyDescent="0.25">
      <c r="A2124" s="1" t="s">
        <v>2144</v>
      </c>
      <c r="B2124" s="1" t="s">
        <v>1271</v>
      </c>
      <c r="C2124" s="1" t="s">
        <v>2016</v>
      </c>
      <c r="D2124">
        <v>4276</v>
      </c>
      <c r="E2124">
        <f>100*Comuni[[#This Row],[Popolazione2011]]/$D$7916</f>
        <v>7.4608968134066526E-3</v>
      </c>
      <c r="F2124">
        <f>100*Comuni[[#This Row],[Popolazione2011]]/(SUMIFS($D$2:$D$7916,$B$2:$B$7916,"Lombardia"))</f>
        <v>4.406361772400285E-2</v>
      </c>
      <c r="G2124" t="b">
        <f>IF(Comuni[[#This Row],[Popolazione2011]]&gt;300000,"MAGGIORE")</f>
        <v>0</v>
      </c>
      <c r="H2124">
        <f>100*Comuni[[#This Row],[Popolazione2011]]/(SUMIFS($D$2:$D$7916,$B$2:$B$7916,"Piemonte"))</f>
        <v>9.7985387436421781E-2</v>
      </c>
      <c r="I2124" s="1" t="str">
        <f>_xlfn.XLOOKUP(Comuni[[#This Row],[Regione]],Ripartizione_geografica[Regione],Ripartizione_geografica[Ripartizione geografica],,0)</f>
        <v>Nord-ovest</v>
      </c>
      <c r="J2124" s="1">
        <f>_xlfn.XLOOKUP(Comuni[[#This Row],[Regione]],Table_0[Regione],Table_0[Totale contagiati],,0)</f>
        <v>4308126</v>
      </c>
      <c r="K2124" s="1">
        <f>_xlfn.XLOOKUP(Comuni[[#This Row],[Regione]],Table_0[Regione],Table_0[Guariti],,0)</f>
        <v>4242764</v>
      </c>
      <c r="L2124" s="1">
        <f>_xlfn.XLOOKUP(Comuni[[#This Row],[Regione]],Table_0[Regione],Table_0[Deceduti],,0)</f>
        <v>47031</v>
      </c>
    </row>
    <row r="2125" spans="1:12" x14ac:dyDescent="0.25">
      <c r="A2125" s="1" t="s">
        <v>2145</v>
      </c>
      <c r="B2125" s="1" t="s">
        <v>1271</v>
      </c>
      <c r="C2125" s="1" t="s">
        <v>2016</v>
      </c>
      <c r="D2125">
        <v>3699</v>
      </c>
      <c r="E2125">
        <f>100*Comuni[[#This Row],[Popolazione2011]]/$D$7916</f>
        <v>6.4541293996237623E-3</v>
      </c>
      <c r="F2125">
        <f>100*Comuni[[#This Row],[Popolazione2011]]/(SUMIFS($D$2:$D$7916,$B$2:$B$7916,"Lombardia"))</f>
        <v>3.8117708597073564E-2</v>
      </c>
      <c r="G2125" t="b">
        <f>IF(Comuni[[#This Row],[Popolazione2011]]&gt;300000,"MAGGIORE")</f>
        <v>0</v>
      </c>
      <c r="H2125">
        <f>100*Comuni[[#This Row],[Popolazione2011]]/(SUMIFS($D$2:$D$7916,$B$2:$B$7916,"Piemonte"))</f>
        <v>8.4763318084032785E-2</v>
      </c>
      <c r="I2125" s="1" t="str">
        <f>_xlfn.XLOOKUP(Comuni[[#This Row],[Regione]],Ripartizione_geografica[Regione],Ripartizione_geografica[Ripartizione geografica],,0)</f>
        <v>Nord-ovest</v>
      </c>
      <c r="J2125" s="1">
        <f>_xlfn.XLOOKUP(Comuni[[#This Row],[Regione]],Table_0[Regione],Table_0[Totale contagiati],,0)</f>
        <v>4308126</v>
      </c>
      <c r="K2125" s="1">
        <f>_xlfn.XLOOKUP(Comuni[[#This Row],[Regione]],Table_0[Regione],Table_0[Guariti],,0)</f>
        <v>4242764</v>
      </c>
      <c r="L2125" s="1">
        <f>_xlfn.XLOOKUP(Comuni[[#This Row],[Regione]],Table_0[Regione],Table_0[Deceduti],,0)</f>
        <v>47031</v>
      </c>
    </row>
    <row r="2126" spans="1:12" x14ac:dyDescent="0.25">
      <c r="A2126" s="1" t="s">
        <v>2146</v>
      </c>
      <c r="B2126" s="1" t="s">
        <v>1271</v>
      </c>
      <c r="C2126" s="1" t="s">
        <v>2016</v>
      </c>
      <c r="D2126">
        <v>198</v>
      </c>
      <c r="E2126">
        <f>100*Comuni[[#This Row],[Popolazione2011]]/$D$7916</f>
        <v>3.4547651287523788E-4</v>
      </c>
      <c r="F2126">
        <f>100*Comuni[[#This Row],[Popolazione2011]]/(SUMIFS($D$2:$D$7916,$B$2:$B$7916,"Lombardia"))</f>
        <v>2.0403639638336213E-3</v>
      </c>
      <c r="G2126" t="b">
        <f>IF(Comuni[[#This Row],[Popolazione2011]]&gt;300000,"MAGGIORE")</f>
        <v>0</v>
      </c>
      <c r="H2126">
        <f>100*Comuni[[#This Row],[Popolazione2011]]/(SUMIFS($D$2:$D$7916,$B$2:$B$7916,"Piemonte"))</f>
        <v>4.5372092405078371E-3</v>
      </c>
      <c r="I2126" s="1" t="str">
        <f>_xlfn.XLOOKUP(Comuni[[#This Row],[Regione]],Ripartizione_geografica[Regione],Ripartizione_geografica[Ripartizione geografica],,0)</f>
        <v>Nord-ovest</v>
      </c>
      <c r="J2126" s="1">
        <f>_xlfn.XLOOKUP(Comuni[[#This Row],[Regione]],Table_0[Regione],Table_0[Totale contagiati],,0)</f>
        <v>4308126</v>
      </c>
      <c r="K2126" s="1">
        <f>_xlfn.XLOOKUP(Comuni[[#This Row],[Regione]],Table_0[Regione],Table_0[Guariti],,0)</f>
        <v>4242764</v>
      </c>
      <c r="L2126" s="1">
        <f>_xlfn.XLOOKUP(Comuni[[#This Row],[Regione]],Table_0[Regione],Table_0[Deceduti],,0)</f>
        <v>47031</v>
      </c>
    </row>
    <row r="2127" spans="1:12" x14ac:dyDescent="0.25">
      <c r="A2127" s="1" t="s">
        <v>2147</v>
      </c>
      <c r="B2127" s="1" t="s">
        <v>1271</v>
      </c>
      <c r="C2127" s="1" t="s">
        <v>2016</v>
      </c>
      <c r="D2127">
        <v>2091</v>
      </c>
      <c r="E2127">
        <f>100*Comuni[[#This Row],[Popolazione2011]]/$D$7916</f>
        <v>3.6484413556672848E-3</v>
      </c>
      <c r="F2127">
        <f>100*Comuni[[#This Row],[Popolazione2011]]/(SUMIFS($D$2:$D$7916,$B$2:$B$7916,"Lombardia"))</f>
        <v>2.1547480042303547E-2</v>
      </c>
      <c r="G2127" t="b">
        <f>IF(Comuni[[#This Row],[Popolazione2011]]&gt;300000,"MAGGIORE")</f>
        <v>0</v>
      </c>
      <c r="H2127">
        <f>100*Comuni[[#This Row],[Popolazione2011]]/(SUMIFS($D$2:$D$7916,$B$2:$B$7916,"Piemonte"))</f>
        <v>4.7915679403544888E-2</v>
      </c>
      <c r="I2127" s="1" t="str">
        <f>_xlfn.XLOOKUP(Comuni[[#This Row],[Regione]],Ripartizione_geografica[Regione],Ripartizione_geografica[Ripartizione geografica],,0)</f>
        <v>Nord-ovest</v>
      </c>
      <c r="J2127" s="1">
        <f>_xlfn.XLOOKUP(Comuni[[#This Row],[Regione]],Table_0[Regione],Table_0[Totale contagiati],,0)</f>
        <v>4308126</v>
      </c>
      <c r="K2127" s="1">
        <f>_xlfn.XLOOKUP(Comuni[[#This Row],[Regione]],Table_0[Regione],Table_0[Guariti],,0)</f>
        <v>4242764</v>
      </c>
      <c r="L2127" s="1">
        <f>_xlfn.XLOOKUP(Comuni[[#This Row],[Regione]],Table_0[Regione],Table_0[Deceduti],,0)</f>
        <v>47031</v>
      </c>
    </row>
    <row r="2128" spans="1:12" x14ac:dyDescent="0.25">
      <c r="A2128" s="1" t="s">
        <v>2148</v>
      </c>
      <c r="B2128" s="1" t="s">
        <v>1271</v>
      </c>
      <c r="C2128" s="1" t="s">
        <v>2016</v>
      </c>
      <c r="D2128">
        <v>19472</v>
      </c>
      <c r="E2128">
        <f>100*Comuni[[#This Row],[Popolazione2011]]/$D$7916</f>
        <v>3.3975346761144602E-2</v>
      </c>
      <c r="F2128">
        <f>100*Comuni[[#This Row],[Popolazione2011]]/(SUMIFS($D$2:$D$7916,$B$2:$B$7916,"Lombardia"))</f>
        <v>0.20065639951398118</v>
      </c>
      <c r="G2128" t="b">
        <f>IF(Comuni[[#This Row],[Popolazione2011]]&gt;300000,"MAGGIORE")</f>
        <v>0</v>
      </c>
      <c r="H2128">
        <f>100*Comuni[[#This Row],[Popolazione2011]]/(SUMIFS($D$2:$D$7916,$B$2:$B$7916,"Piemonte"))</f>
        <v>0.44620473904630614</v>
      </c>
      <c r="I2128" s="1" t="str">
        <f>_xlfn.XLOOKUP(Comuni[[#This Row],[Regione]],Ripartizione_geografica[Regione],Ripartizione_geografica[Ripartizione geografica],,0)</f>
        <v>Nord-ovest</v>
      </c>
      <c r="J2128" s="1">
        <f>_xlfn.XLOOKUP(Comuni[[#This Row],[Regione]],Table_0[Regione],Table_0[Totale contagiati],,0)</f>
        <v>4308126</v>
      </c>
      <c r="K2128" s="1">
        <f>_xlfn.XLOOKUP(Comuni[[#This Row],[Regione]],Table_0[Regione],Table_0[Guariti],,0)</f>
        <v>4242764</v>
      </c>
      <c r="L2128" s="1">
        <f>_xlfn.XLOOKUP(Comuni[[#This Row],[Regione]],Table_0[Regione],Table_0[Deceduti],,0)</f>
        <v>47031</v>
      </c>
    </row>
    <row r="2129" spans="1:12" x14ac:dyDescent="0.25">
      <c r="A2129" s="1" t="s">
        <v>2149</v>
      </c>
      <c r="B2129" s="1" t="s">
        <v>1271</v>
      </c>
      <c r="C2129" s="1" t="s">
        <v>2016</v>
      </c>
      <c r="D2129">
        <v>4464</v>
      </c>
      <c r="E2129">
        <f>100*Comuni[[#This Row],[Popolazione2011]]/$D$7916</f>
        <v>7.7889250175508179E-3</v>
      </c>
      <c r="F2129">
        <f>100*Comuni[[#This Row],[Popolazione2011]]/(SUMIFS($D$2:$D$7916,$B$2:$B$7916,"Lombardia"))</f>
        <v>4.600093300279437E-2</v>
      </c>
      <c r="G2129" t="b">
        <f>IF(Comuni[[#This Row],[Popolazione2011]]&gt;300000,"MAGGIORE")</f>
        <v>0</v>
      </c>
      <c r="H2129">
        <f>100*Comuni[[#This Row],[Popolazione2011]]/(SUMIFS($D$2:$D$7916,$B$2:$B$7916,"Piemonte"))</f>
        <v>0.10229344469508579</v>
      </c>
      <c r="I2129" s="1" t="str">
        <f>_xlfn.XLOOKUP(Comuni[[#This Row],[Regione]],Ripartizione_geografica[Regione],Ripartizione_geografica[Ripartizione geografica],,0)</f>
        <v>Nord-ovest</v>
      </c>
      <c r="J2129" s="1">
        <f>_xlfn.XLOOKUP(Comuni[[#This Row],[Regione]],Table_0[Regione],Table_0[Totale contagiati],,0)</f>
        <v>4308126</v>
      </c>
      <c r="K2129" s="1">
        <f>_xlfn.XLOOKUP(Comuni[[#This Row],[Regione]],Table_0[Regione],Table_0[Guariti],,0)</f>
        <v>4242764</v>
      </c>
      <c r="L2129" s="1">
        <f>_xlfn.XLOOKUP(Comuni[[#This Row],[Regione]],Table_0[Regione],Table_0[Deceduti],,0)</f>
        <v>47031</v>
      </c>
    </row>
    <row r="2130" spans="1:12" x14ac:dyDescent="0.25">
      <c r="A2130" s="1" t="s">
        <v>2150</v>
      </c>
      <c r="B2130" s="1" t="s">
        <v>1271</v>
      </c>
      <c r="C2130" s="1" t="s">
        <v>2016</v>
      </c>
      <c r="D2130">
        <v>646</v>
      </c>
      <c r="E2130">
        <f>100*Comuni[[#This Row],[Popolazione2011]]/$D$7916</f>
        <v>1.1271607440272913E-3</v>
      </c>
      <c r="F2130">
        <f>100*Comuni[[#This Row],[Popolazione2011]]/(SUMIFS($D$2:$D$7916,$B$2:$B$7916,"Lombardia"))</f>
        <v>6.6569450537197952E-3</v>
      </c>
      <c r="G2130" t="b">
        <f>IF(Comuni[[#This Row],[Popolazione2011]]&gt;300000,"MAGGIORE")</f>
        <v>0</v>
      </c>
      <c r="H2130">
        <f>100*Comuni[[#This Row],[Popolazione2011]]/(SUMIFS($D$2:$D$7916,$B$2:$B$7916,"Piemonte"))</f>
        <v>1.4803218027111429E-2</v>
      </c>
      <c r="I2130" s="1" t="str">
        <f>_xlfn.XLOOKUP(Comuni[[#This Row],[Regione]],Ripartizione_geografica[Regione],Ripartizione_geografica[Ripartizione geografica],,0)</f>
        <v>Nord-ovest</v>
      </c>
      <c r="J2130" s="1">
        <f>_xlfn.XLOOKUP(Comuni[[#This Row],[Regione]],Table_0[Regione],Table_0[Totale contagiati],,0)</f>
        <v>4308126</v>
      </c>
      <c r="K2130" s="1">
        <f>_xlfn.XLOOKUP(Comuni[[#This Row],[Regione]],Table_0[Regione],Table_0[Guariti],,0)</f>
        <v>4242764</v>
      </c>
      <c r="L2130" s="1">
        <f>_xlfn.XLOOKUP(Comuni[[#This Row],[Regione]],Table_0[Regione],Table_0[Deceduti],,0)</f>
        <v>47031</v>
      </c>
    </row>
    <row r="2131" spans="1:12" x14ac:dyDescent="0.25">
      <c r="A2131" s="1" t="s">
        <v>2151</v>
      </c>
      <c r="B2131" s="1" t="s">
        <v>1271</v>
      </c>
      <c r="C2131" s="1" t="s">
        <v>2016</v>
      </c>
      <c r="D2131">
        <v>7114</v>
      </c>
      <c r="E2131">
        <f>100*Comuni[[#This Row],[Popolazione2011]]/$D$7916</f>
        <v>1.2412726831285062E-2</v>
      </c>
      <c r="F2131">
        <f>100*Comuni[[#This Row],[Popolazione2011]]/(SUMIFS($D$2:$D$7916,$B$2:$B$7916,"Lombardia"))</f>
        <v>7.3308834538951428E-2</v>
      </c>
      <c r="G2131" t="b">
        <f>IF(Comuni[[#This Row],[Popolazione2011]]&gt;300000,"MAGGIORE")</f>
        <v>0</v>
      </c>
      <c r="H2131">
        <f>100*Comuni[[#This Row],[Popolazione2011]]/(SUMIFS($D$2:$D$7916,$B$2:$B$7916,"Piemonte"))</f>
        <v>0.16301871988370079</v>
      </c>
      <c r="I2131" s="1" t="str">
        <f>_xlfn.XLOOKUP(Comuni[[#This Row],[Regione]],Ripartizione_geografica[Regione],Ripartizione_geografica[Ripartizione geografica],,0)</f>
        <v>Nord-ovest</v>
      </c>
      <c r="J2131" s="1">
        <f>_xlfn.XLOOKUP(Comuni[[#This Row],[Regione]],Table_0[Regione],Table_0[Totale contagiati],,0)</f>
        <v>4308126</v>
      </c>
      <c r="K2131" s="1">
        <f>_xlfn.XLOOKUP(Comuni[[#This Row],[Regione]],Table_0[Regione],Table_0[Guariti],,0)</f>
        <v>4242764</v>
      </c>
      <c r="L2131" s="1">
        <f>_xlfn.XLOOKUP(Comuni[[#This Row],[Regione]],Table_0[Regione],Table_0[Deceduti],,0)</f>
        <v>47031</v>
      </c>
    </row>
    <row r="2132" spans="1:12" x14ac:dyDescent="0.25">
      <c r="A2132" s="1" t="s">
        <v>2152</v>
      </c>
      <c r="B2132" s="1" t="s">
        <v>1271</v>
      </c>
      <c r="C2132" s="1" t="s">
        <v>2016</v>
      </c>
      <c r="D2132">
        <v>2838</v>
      </c>
      <c r="E2132">
        <f>100*Comuni[[#This Row],[Popolazione2011]]/$D$7916</f>
        <v>4.9518300178784096E-3</v>
      </c>
      <c r="F2132">
        <f>100*Comuni[[#This Row],[Popolazione2011]]/(SUMIFS($D$2:$D$7916,$B$2:$B$7916,"Lombardia"))</f>
        <v>2.9245216814948571E-2</v>
      </c>
      <c r="G2132" t="b">
        <f>IF(Comuni[[#This Row],[Popolazione2011]]&gt;300000,"MAGGIORE")</f>
        <v>0</v>
      </c>
      <c r="H2132">
        <f>100*Comuni[[#This Row],[Popolazione2011]]/(SUMIFS($D$2:$D$7916,$B$2:$B$7916,"Piemonte"))</f>
        <v>6.5033332447279005E-2</v>
      </c>
      <c r="I2132" s="1" t="str">
        <f>_xlfn.XLOOKUP(Comuni[[#This Row],[Regione]],Ripartizione_geografica[Regione],Ripartizione_geografica[Ripartizione geografica],,0)</f>
        <v>Nord-ovest</v>
      </c>
      <c r="J2132" s="1">
        <f>_xlfn.XLOOKUP(Comuni[[#This Row],[Regione]],Table_0[Regione],Table_0[Totale contagiati],,0)</f>
        <v>4308126</v>
      </c>
      <c r="K2132" s="1">
        <f>_xlfn.XLOOKUP(Comuni[[#This Row],[Regione]],Table_0[Regione],Table_0[Guariti],,0)</f>
        <v>4242764</v>
      </c>
      <c r="L2132" s="1">
        <f>_xlfn.XLOOKUP(Comuni[[#This Row],[Regione]],Table_0[Regione],Table_0[Deceduti],,0)</f>
        <v>47031</v>
      </c>
    </row>
    <row r="2133" spans="1:12" x14ac:dyDescent="0.25">
      <c r="A2133" s="1" t="s">
        <v>2153</v>
      </c>
      <c r="B2133" s="1" t="s">
        <v>1271</v>
      </c>
      <c r="C2133" s="1" t="s">
        <v>2016</v>
      </c>
      <c r="D2133">
        <v>4504</v>
      </c>
      <c r="E2133">
        <f>100*Comuni[[#This Row],[Popolazione2011]]/$D$7916</f>
        <v>7.8587182524751074E-3</v>
      </c>
      <c r="F2133">
        <f>100*Comuni[[#This Row],[Popolazione2011]]/(SUMIFS($D$2:$D$7916,$B$2:$B$7916,"Lombardia"))</f>
        <v>4.641312774296278E-2</v>
      </c>
      <c r="G2133" t="b">
        <f>IF(Comuni[[#This Row],[Popolazione2011]]&gt;300000,"MAGGIORE")</f>
        <v>0</v>
      </c>
      <c r="H2133">
        <f>100*Comuni[[#This Row],[Popolazione2011]]/(SUMIFS($D$2:$D$7916,$B$2:$B$7916,"Piemonte"))</f>
        <v>0.10321005262246111</v>
      </c>
      <c r="I2133" s="1" t="str">
        <f>_xlfn.XLOOKUP(Comuni[[#This Row],[Regione]],Ripartizione_geografica[Regione],Ripartizione_geografica[Ripartizione geografica],,0)</f>
        <v>Nord-ovest</v>
      </c>
      <c r="J2133" s="1">
        <f>_xlfn.XLOOKUP(Comuni[[#This Row],[Regione]],Table_0[Regione],Table_0[Totale contagiati],,0)</f>
        <v>4308126</v>
      </c>
      <c r="K2133" s="1">
        <f>_xlfn.XLOOKUP(Comuni[[#This Row],[Regione]],Table_0[Regione],Table_0[Guariti],,0)</f>
        <v>4242764</v>
      </c>
      <c r="L2133" s="1">
        <f>_xlfn.XLOOKUP(Comuni[[#This Row],[Regione]],Table_0[Regione],Table_0[Deceduti],,0)</f>
        <v>47031</v>
      </c>
    </row>
    <row r="2134" spans="1:12" x14ac:dyDescent="0.25">
      <c r="A2134" s="1" t="s">
        <v>2154</v>
      </c>
      <c r="B2134" s="1" t="s">
        <v>1271</v>
      </c>
      <c r="C2134" s="1" t="s">
        <v>2016</v>
      </c>
      <c r="D2134">
        <v>599</v>
      </c>
      <c r="E2134">
        <f>100*Comuni[[#This Row],[Popolazione2011]]/$D$7916</f>
        <v>1.0451536929912499E-3</v>
      </c>
      <c r="F2134">
        <f>100*Comuni[[#This Row],[Popolazione2011]]/(SUMIFS($D$2:$D$7916,$B$2:$B$7916,"Lombardia"))</f>
        <v>6.1726162340219153E-3</v>
      </c>
      <c r="G2134" t="b">
        <f>IF(Comuni[[#This Row],[Popolazione2011]]&gt;300000,"MAGGIORE")</f>
        <v>0</v>
      </c>
      <c r="H2134">
        <f>100*Comuni[[#This Row],[Popolazione2011]]/(SUMIFS($D$2:$D$7916,$B$2:$B$7916,"Piemonte"))</f>
        <v>1.3726203712445427E-2</v>
      </c>
      <c r="I2134" s="1" t="str">
        <f>_xlfn.XLOOKUP(Comuni[[#This Row],[Regione]],Ripartizione_geografica[Regione],Ripartizione_geografica[Ripartizione geografica],,0)</f>
        <v>Nord-ovest</v>
      </c>
      <c r="J2134" s="1">
        <f>_xlfn.XLOOKUP(Comuni[[#This Row],[Regione]],Table_0[Regione],Table_0[Totale contagiati],,0)</f>
        <v>4308126</v>
      </c>
      <c r="K2134" s="1">
        <f>_xlfn.XLOOKUP(Comuni[[#This Row],[Regione]],Table_0[Regione],Table_0[Guariti],,0)</f>
        <v>4242764</v>
      </c>
      <c r="L2134" s="1">
        <f>_xlfn.XLOOKUP(Comuni[[#This Row],[Regione]],Table_0[Regione],Table_0[Deceduti],,0)</f>
        <v>47031</v>
      </c>
    </row>
    <row r="2135" spans="1:12" x14ac:dyDescent="0.25">
      <c r="A2135" s="1" t="s">
        <v>2155</v>
      </c>
      <c r="B2135" s="1" t="s">
        <v>1271</v>
      </c>
      <c r="C2135" s="1" t="s">
        <v>2016</v>
      </c>
      <c r="D2135">
        <v>686</v>
      </c>
      <c r="E2135">
        <f>100*Comuni[[#This Row],[Popolazione2011]]/$D$7916</f>
        <v>1.1969539789515816E-3</v>
      </c>
      <c r="F2135">
        <f>100*Comuni[[#This Row],[Popolazione2011]]/(SUMIFS($D$2:$D$7916,$B$2:$B$7916,"Lombardia"))</f>
        <v>7.0691397938882029E-3</v>
      </c>
      <c r="G2135" t="b">
        <f>IF(Comuni[[#This Row],[Popolazione2011]]&gt;300000,"MAGGIORE")</f>
        <v>0</v>
      </c>
      <c r="H2135">
        <f>100*Comuni[[#This Row],[Popolazione2011]]/(SUMIFS($D$2:$D$7916,$B$2:$B$7916,"Piemonte"))</f>
        <v>1.571982595448675E-2</v>
      </c>
      <c r="I2135" s="1" t="str">
        <f>_xlfn.XLOOKUP(Comuni[[#This Row],[Regione]],Ripartizione_geografica[Regione],Ripartizione_geografica[Ripartizione geografica],,0)</f>
        <v>Nord-ovest</v>
      </c>
      <c r="J2135" s="1">
        <f>_xlfn.XLOOKUP(Comuni[[#This Row],[Regione]],Table_0[Regione],Table_0[Totale contagiati],,0)</f>
        <v>4308126</v>
      </c>
      <c r="K2135" s="1">
        <f>_xlfn.XLOOKUP(Comuni[[#This Row],[Regione]],Table_0[Regione],Table_0[Guariti],,0)</f>
        <v>4242764</v>
      </c>
      <c r="L2135" s="1">
        <f>_xlfn.XLOOKUP(Comuni[[#This Row],[Regione]],Table_0[Regione],Table_0[Deceduti],,0)</f>
        <v>47031</v>
      </c>
    </row>
    <row r="2136" spans="1:12" x14ac:dyDescent="0.25">
      <c r="A2136" s="1" t="s">
        <v>2156</v>
      </c>
      <c r="B2136" s="1" t="s">
        <v>1271</v>
      </c>
      <c r="C2136" s="1" t="s">
        <v>2016</v>
      </c>
      <c r="D2136">
        <v>1586</v>
      </c>
      <c r="E2136">
        <f>100*Comuni[[#This Row],[Popolazione2011]]/$D$7916</f>
        <v>2.7673017647481175E-3</v>
      </c>
      <c r="F2136">
        <f>100*Comuni[[#This Row],[Popolazione2011]]/(SUMIFS($D$2:$D$7916,$B$2:$B$7916,"Lombardia"))</f>
        <v>1.6343521447677391E-2</v>
      </c>
      <c r="G2136" t="b">
        <f>IF(Comuni[[#This Row],[Popolazione2011]]&gt;300000,"MAGGIORE")</f>
        <v>0</v>
      </c>
      <c r="H2136">
        <f>100*Comuni[[#This Row],[Popolazione2011]]/(SUMIFS($D$2:$D$7916,$B$2:$B$7916,"Piemonte"))</f>
        <v>3.6343504320431465E-2</v>
      </c>
      <c r="I2136" s="1" t="str">
        <f>_xlfn.XLOOKUP(Comuni[[#This Row],[Regione]],Ripartizione_geografica[Regione],Ripartizione_geografica[Ripartizione geografica],,0)</f>
        <v>Nord-ovest</v>
      </c>
      <c r="J2136" s="1">
        <f>_xlfn.XLOOKUP(Comuni[[#This Row],[Regione]],Table_0[Regione],Table_0[Totale contagiati],,0)</f>
        <v>4308126</v>
      </c>
      <c r="K2136" s="1">
        <f>_xlfn.XLOOKUP(Comuni[[#This Row],[Regione]],Table_0[Regione],Table_0[Guariti],,0)</f>
        <v>4242764</v>
      </c>
      <c r="L2136" s="1">
        <f>_xlfn.XLOOKUP(Comuni[[#This Row],[Regione]],Table_0[Regione],Table_0[Deceduti],,0)</f>
        <v>47031</v>
      </c>
    </row>
    <row r="2137" spans="1:12" x14ac:dyDescent="0.25">
      <c r="A2137" s="1" t="s">
        <v>2157</v>
      </c>
      <c r="B2137" s="1" t="s">
        <v>1271</v>
      </c>
      <c r="C2137" s="1" t="s">
        <v>2016</v>
      </c>
      <c r="D2137">
        <v>4400</v>
      </c>
      <c r="E2137">
        <f>100*Comuni[[#This Row],[Popolazione2011]]/$D$7916</f>
        <v>7.6772558416719526E-3</v>
      </c>
      <c r="F2137">
        <f>100*Comuni[[#This Row],[Popolazione2011]]/(SUMIFS($D$2:$D$7916,$B$2:$B$7916,"Lombardia"))</f>
        <v>4.5341421418524916E-2</v>
      </c>
      <c r="G2137" t="b">
        <f>IF(Comuni[[#This Row],[Popolazione2011]]&gt;300000,"MAGGIORE")</f>
        <v>0</v>
      </c>
      <c r="H2137">
        <f>100*Comuni[[#This Row],[Popolazione2011]]/(SUMIFS($D$2:$D$7916,$B$2:$B$7916,"Piemonte"))</f>
        <v>0.10082687201128528</v>
      </c>
      <c r="I2137" s="1" t="str">
        <f>_xlfn.XLOOKUP(Comuni[[#This Row],[Regione]],Ripartizione_geografica[Regione],Ripartizione_geografica[Ripartizione geografica],,0)</f>
        <v>Nord-ovest</v>
      </c>
      <c r="J2137" s="1">
        <f>_xlfn.XLOOKUP(Comuni[[#This Row],[Regione]],Table_0[Regione],Table_0[Totale contagiati],,0)</f>
        <v>4308126</v>
      </c>
      <c r="K2137" s="1">
        <f>_xlfn.XLOOKUP(Comuni[[#This Row],[Regione]],Table_0[Regione],Table_0[Guariti],,0)</f>
        <v>4242764</v>
      </c>
      <c r="L2137" s="1">
        <f>_xlfn.XLOOKUP(Comuni[[#This Row],[Regione]],Table_0[Regione],Table_0[Deceduti],,0)</f>
        <v>47031</v>
      </c>
    </row>
    <row r="2138" spans="1:12" x14ac:dyDescent="0.25">
      <c r="A2138" s="1" t="s">
        <v>2158</v>
      </c>
      <c r="B2138" s="1" t="s">
        <v>1271</v>
      </c>
      <c r="C2138" s="1" t="s">
        <v>2016</v>
      </c>
      <c r="D2138">
        <v>8112</v>
      </c>
      <c r="E2138">
        <f>100*Comuni[[#This Row],[Popolazione2011]]/$D$7916</f>
        <v>1.4154068042646109E-2</v>
      </c>
      <c r="F2138">
        <f>100*Comuni[[#This Row],[Popolazione2011]]/(SUMIFS($D$2:$D$7916,$B$2:$B$7916,"Lombardia"))</f>
        <v>8.3593093306153207E-2</v>
      </c>
      <c r="G2138" t="b">
        <f>IF(Comuni[[#This Row],[Popolazione2011]]&gt;300000,"MAGGIORE")</f>
        <v>0</v>
      </c>
      <c r="H2138">
        <f>100*Comuni[[#This Row],[Popolazione2011]]/(SUMIFS($D$2:$D$7916,$B$2:$B$7916,"Piemonte"))</f>
        <v>0.18588808767171502</v>
      </c>
      <c r="I2138" s="1" t="str">
        <f>_xlfn.XLOOKUP(Comuni[[#This Row],[Regione]],Ripartizione_geografica[Regione],Ripartizione_geografica[Ripartizione geografica],,0)</f>
        <v>Nord-ovest</v>
      </c>
      <c r="J2138" s="1">
        <f>_xlfn.XLOOKUP(Comuni[[#This Row],[Regione]],Table_0[Regione],Table_0[Totale contagiati],,0)</f>
        <v>4308126</v>
      </c>
      <c r="K2138" s="1">
        <f>_xlfn.XLOOKUP(Comuni[[#This Row],[Regione]],Table_0[Regione],Table_0[Guariti],,0)</f>
        <v>4242764</v>
      </c>
      <c r="L2138" s="1">
        <f>_xlfn.XLOOKUP(Comuni[[#This Row],[Regione]],Table_0[Regione],Table_0[Deceduti],,0)</f>
        <v>47031</v>
      </c>
    </row>
    <row r="2139" spans="1:12" x14ac:dyDescent="0.25">
      <c r="A2139" s="1" t="s">
        <v>2159</v>
      </c>
      <c r="B2139" s="1" t="s">
        <v>1271</v>
      </c>
      <c r="C2139" s="1" t="s">
        <v>2016</v>
      </c>
      <c r="D2139">
        <v>2661</v>
      </c>
      <c r="E2139">
        <f>100*Comuni[[#This Row],[Popolazione2011]]/$D$7916</f>
        <v>4.6429949533384239E-3</v>
      </c>
      <c r="F2139">
        <f>100*Comuni[[#This Row],[Popolazione2011]]/(SUMIFS($D$2:$D$7916,$B$2:$B$7916,"Lombardia"))</f>
        <v>2.7421255089703365E-2</v>
      </c>
      <c r="G2139" t="b">
        <f>IF(Comuni[[#This Row],[Popolazione2011]]&gt;300000,"MAGGIORE")</f>
        <v>0</v>
      </c>
      <c r="H2139">
        <f>100*Comuni[[#This Row],[Popolazione2011]]/(SUMIFS($D$2:$D$7916,$B$2:$B$7916,"Piemonte"))</f>
        <v>6.097734236864321E-2</v>
      </c>
      <c r="I2139" s="1" t="str">
        <f>_xlfn.XLOOKUP(Comuni[[#This Row],[Regione]],Ripartizione_geografica[Regione],Ripartizione_geografica[Ripartizione geografica],,0)</f>
        <v>Nord-ovest</v>
      </c>
      <c r="J2139" s="1">
        <f>_xlfn.XLOOKUP(Comuni[[#This Row],[Regione]],Table_0[Regione],Table_0[Totale contagiati],,0)</f>
        <v>4308126</v>
      </c>
      <c r="K2139" s="1">
        <f>_xlfn.XLOOKUP(Comuni[[#This Row],[Regione]],Table_0[Regione],Table_0[Guariti],,0)</f>
        <v>4242764</v>
      </c>
      <c r="L2139" s="1">
        <f>_xlfn.XLOOKUP(Comuni[[#This Row],[Regione]],Table_0[Regione],Table_0[Deceduti],,0)</f>
        <v>47031</v>
      </c>
    </row>
    <row r="2140" spans="1:12" x14ac:dyDescent="0.25">
      <c r="A2140" s="1" t="s">
        <v>2160</v>
      </c>
      <c r="B2140" s="1" t="s">
        <v>1271</v>
      </c>
      <c r="C2140" s="1" t="s">
        <v>2016</v>
      </c>
      <c r="D2140">
        <v>2468</v>
      </c>
      <c r="E2140">
        <f>100*Comuni[[#This Row],[Popolazione2011]]/$D$7916</f>
        <v>4.3062425948287228E-3</v>
      </c>
      <c r="F2140">
        <f>100*Comuni[[#This Row],[Popolazione2011]]/(SUMIFS($D$2:$D$7916,$B$2:$B$7916,"Lombardia"))</f>
        <v>2.5432415468390795E-2</v>
      </c>
      <c r="G2140" t="b">
        <f>IF(Comuni[[#This Row],[Popolazione2011]]&gt;300000,"MAGGIORE")</f>
        <v>0</v>
      </c>
      <c r="H2140">
        <f>100*Comuni[[#This Row],[Popolazione2011]]/(SUMIFS($D$2:$D$7916,$B$2:$B$7916,"Piemonte"))</f>
        <v>5.6554709119057286E-2</v>
      </c>
      <c r="I2140" s="1" t="str">
        <f>_xlfn.XLOOKUP(Comuni[[#This Row],[Regione]],Ripartizione_geografica[Regione],Ripartizione_geografica[Ripartizione geografica],,0)</f>
        <v>Nord-ovest</v>
      </c>
      <c r="J2140" s="1">
        <f>_xlfn.XLOOKUP(Comuni[[#This Row],[Regione]],Table_0[Regione],Table_0[Totale contagiati],,0)</f>
        <v>4308126</v>
      </c>
      <c r="K2140" s="1">
        <f>_xlfn.XLOOKUP(Comuni[[#This Row],[Regione]],Table_0[Regione],Table_0[Guariti],,0)</f>
        <v>4242764</v>
      </c>
      <c r="L2140" s="1">
        <f>_xlfn.XLOOKUP(Comuni[[#This Row],[Regione]],Table_0[Regione],Table_0[Deceduti],,0)</f>
        <v>47031</v>
      </c>
    </row>
    <row r="2141" spans="1:12" x14ac:dyDescent="0.25">
      <c r="A2141" s="1" t="s">
        <v>2161</v>
      </c>
      <c r="B2141" s="1" t="s">
        <v>1271</v>
      </c>
      <c r="C2141" s="1" t="s">
        <v>2016</v>
      </c>
      <c r="D2141">
        <v>3893</v>
      </c>
      <c r="E2141">
        <f>100*Comuni[[#This Row],[Popolazione2011]]/$D$7916</f>
        <v>6.7926265890065713E-3</v>
      </c>
      <c r="F2141">
        <f>100*Comuni[[#This Row],[Popolazione2011]]/(SUMIFS($D$2:$D$7916,$B$2:$B$7916,"Lombardia"))</f>
        <v>4.0116853086890343E-2</v>
      </c>
      <c r="G2141" t="b">
        <f>IF(Comuni[[#This Row],[Popolazione2011]]&gt;300000,"MAGGIORE")</f>
        <v>0</v>
      </c>
      <c r="H2141">
        <f>100*Comuni[[#This Row],[Popolazione2011]]/(SUMIFS($D$2:$D$7916,$B$2:$B$7916,"Piemonte"))</f>
        <v>8.9208866531803085E-2</v>
      </c>
      <c r="I2141" s="1" t="str">
        <f>_xlfn.XLOOKUP(Comuni[[#This Row],[Regione]],Ripartizione_geografica[Regione],Ripartizione_geografica[Ripartizione geografica],,0)</f>
        <v>Nord-ovest</v>
      </c>
      <c r="J2141" s="1">
        <f>_xlfn.XLOOKUP(Comuni[[#This Row],[Regione]],Table_0[Regione],Table_0[Totale contagiati],,0)</f>
        <v>4308126</v>
      </c>
      <c r="K2141" s="1">
        <f>_xlfn.XLOOKUP(Comuni[[#This Row],[Regione]],Table_0[Regione],Table_0[Guariti],,0)</f>
        <v>4242764</v>
      </c>
      <c r="L2141" s="1">
        <f>_xlfn.XLOOKUP(Comuni[[#This Row],[Regione]],Table_0[Regione],Table_0[Deceduti],,0)</f>
        <v>47031</v>
      </c>
    </row>
    <row r="2142" spans="1:12" x14ac:dyDescent="0.25">
      <c r="A2142" s="1" t="s">
        <v>2162</v>
      </c>
      <c r="B2142" s="1" t="s">
        <v>1271</v>
      </c>
      <c r="C2142" s="1" t="s">
        <v>2016</v>
      </c>
      <c r="D2142">
        <v>5219</v>
      </c>
      <c r="E2142">
        <f>100*Comuni[[#This Row],[Popolazione2011]]/$D$7916</f>
        <v>9.1062723267468001E-3</v>
      </c>
      <c r="F2142">
        <f>100*Comuni[[#This Row],[Popolazione2011]]/(SUMIFS($D$2:$D$7916,$B$2:$B$7916,"Lombardia"))</f>
        <v>5.3781108723473081E-2</v>
      </c>
      <c r="G2142" t="b">
        <f>IF(Comuni[[#This Row],[Popolazione2011]]&gt;300000,"MAGGIORE")</f>
        <v>0</v>
      </c>
      <c r="H2142">
        <f>100*Comuni[[#This Row],[Popolazione2011]]/(SUMIFS($D$2:$D$7916,$B$2:$B$7916,"Piemonte"))</f>
        <v>0.11959441932429497</v>
      </c>
      <c r="I2142" s="1" t="str">
        <f>_xlfn.XLOOKUP(Comuni[[#This Row],[Regione]],Ripartizione_geografica[Regione],Ripartizione_geografica[Ripartizione geografica],,0)</f>
        <v>Nord-ovest</v>
      </c>
      <c r="J2142" s="1">
        <f>_xlfn.XLOOKUP(Comuni[[#This Row],[Regione]],Table_0[Regione],Table_0[Totale contagiati],,0)</f>
        <v>4308126</v>
      </c>
      <c r="K2142" s="1">
        <f>_xlfn.XLOOKUP(Comuni[[#This Row],[Regione]],Table_0[Regione],Table_0[Guariti],,0)</f>
        <v>4242764</v>
      </c>
      <c r="L2142" s="1">
        <f>_xlfn.XLOOKUP(Comuni[[#This Row],[Regione]],Table_0[Regione],Table_0[Deceduti],,0)</f>
        <v>47031</v>
      </c>
    </row>
    <row r="2143" spans="1:12" x14ac:dyDescent="0.25">
      <c r="A2143" s="1" t="s">
        <v>2163</v>
      </c>
      <c r="B2143" s="1" t="s">
        <v>1271</v>
      </c>
      <c r="C2143" s="1" t="s">
        <v>2016</v>
      </c>
      <c r="D2143">
        <v>1754</v>
      </c>
      <c r="E2143">
        <f>100*Comuni[[#This Row],[Popolazione2011]]/$D$7916</f>
        <v>3.0604333514301376E-3</v>
      </c>
      <c r="F2143">
        <f>100*Comuni[[#This Row],[Popolazione2011]]/(SUMIFS($D$2:$D$7916,$B$2:$B$7916,"Lombardia"))</f>
        <v>1.8074739356384706E-2</v>
      </c>
      <c r="G2143" t="b">
        <f>IF(Comuni[[#This Row],[Popolazione2011]]&gt;300000,"MAGGIORE")</f>
        <v>0</v>
      </c>
      <c r="H2143">
        <f>100*Comuni[[#This Row],[Popolazione2011]]/(SUMIFS($D$2:$D$7916,$B$2:$B$7916,"Piemonte"))</f>
        <v>4.0193257615407811E-2</v>
      </c>
      <c r="I2143" s="1" t="str">
        <f>_xlfn.XLOOKUP(Comuni[[#This Row],[Regione]],Ripartizione_geografica[Regione],Ripartizione_geografica[Ripartizione geografica],,0)</f>
        <v>Nord-ovest</v>
      </c>
      <c r="J2143" s="1">
        <f>_xlfn.XLOOKUP(Comuni[[#This Row],[Regione]],Table_0[Regione],Table_0[Totale contagiati],,0)</f>
        <v>4308126</v>
      </c>
      <c r="K2143" s="1">
        <f>_xlfn.XLOOKUP(Comuni[[#This Row],[Regione]],Table_0[Regione],Table_0[Guariti],,0)</f>
        <v>4242764</v>
      </c>
      <c r="L2143" s="1">
        <f>_xlfn.XLOOKUP(Comuni[[#This Row],[Regione]],Table_0[Regione],Table_0[Deceduti],,0)</f>
        <v>47031</v>
      </c>
    </row>
    <row r="2144" spans="1:12" x14ac:dyDescent="0.25">
      <c r="A2144" s="1" t="s">
        <v>2164</v>
      </c>
      <c r="B2144" s="1" t="s">
        <v>1271</v>
      </c>
      <c r="C2144" s="1" t="s">
        <v>2016</v>
      </c>
      <c r="D2144">
        <v>7121</v>
      </c>
      <c r="E2144">
        <f>100*Comuni[[#This Row],[Popolazione2011]]/$D$7916</f>
        <v>1.2424940647396812E-2</v>
      </c>
      <c r="F2144">
        <f>100*Comuni[[#This Row],[Popolazione2011]]/(SUMIFS($D$2:$D$7916,$B$2:$B$7916,"Lombardia"))</f>
        <v>7.3380968618480896E-2</v>
      </c>
      <c r="G2144" t="b">
        <f>IF(Comuni[[#This Row],[Popolazione2011]]&gt;300000,"MAGGIORE")</f>
        <v>0</v>
      </c>
      <c r="H2144">
        <f>100*Comuni[[#This Row],[Popolazione2011]]/(SUMIFS($D$2:$D$7916,$B$2:$B$7916,"Piemonte"))</f>
        <v>0.16317912627099146</v>
      </c>
      <c r="I2144" s="1" t="str">
        <f>_xlfn.XLOOKUP(Comuni[[#This Row],[Regione]],Ripartizione_geografica[Regione],Ripartizione_geografica[Ripartizione geografica],,0)</f>
        <v>Nord-ovest</v>
      </c>
      <c r="J2144" s="1">
        <f>_xlfn.XLOOKUP(Comuni[[#This Row],[Regione]],Table_0[Regione],Table_0[Totale contagiati],,0)</f>
        <v>4308126</v>
      </c>
      <c r="K2144" s="1">
        <f>_xlfn.XLOOKUP(Comuni[[#This Row],[Regione]],Table_0[Regione],Table_0[Guariti],,0)</f>
        <v>4242764</v>
      </c>
      <c r="L2144" s="1">
        <f>_xlfn.XLOOKUP(Comuni[[#This Row],[Regione]],Table_0[Regione],Table_0[Deceduti],,0)</f>
        <v>47031</v>
      </c>
    </row>
    <row r="2145" spans="1:12" x14ac:dyDescent="0.25">
      <c r="A2145" s="1" t="s">
        <v>2165</v>
      </c>
      <c r="B2145" s="1" t="s">
        <v>1271</v>
      </c>
      <c r="C2145" s="1" t="s">
        <v>2016</v>
      </c>
      <c r="D2145">
        <v>6894</v>
      </c>
      <c r="E2145">
        <f>100*Comuni[[#This Row],[Popolazione2011]]/$D$7916</f>
        <v>1.2028864039201463E-2</v>
      </c>
      <c r="F2145">
        <f>100*Comuni[[#This Row],[Popolazione2011]]/(SUMIFS($D$2:$D$7916,$B$2:$B$7916,"Lombardia"))</f>
        <v>7.1041763468025182E-2</v>
      </c>
      <c r="G2145" t="b">
        <f>IF(Comuni[[#This Row],[Popolazione2011]]&gt;300000,"MAGGIORE")</f>
        <v>0</v>
      </c>
      <c r="H2145">
        <f>100*Comuni[[#This Row],[Popolazione2011]]/(SUMIFS($D$2:$D$7916,$B$2:$B$7916,"Piemonte"))</f>
        <v>0.15797737628313652</v>
      </c>
      <c r="I2145" s="1" t="str">
        <f>_xlfn.XLOOKUP(Comuni[[#This Row],[Regione]],Ripartizione_geografica[Regione],Ripartizione_geografica[Ripartizione geografica],,0)</f>
        <v>Nord-ovest</v>
      </c>
      <c r="J2145" s="1">
        <f>_xlfn.XLOOKUP(Comuni[[#This Row],[Regione]],Table_0[Regione],Table_0[Totale contagiati],,0)</f>
        <v>4308126</v>
      </c>
      <c r="K2145" s="1">
        <f>_xlfn.XLOOKUP(Comuni[[#This Row],[Regione]],Table_0[Regione],Table_0[Guariti],,0)</f>
        <v>4242764</v>
      </c>
      <c r="L2145" s="1">
        <f>_xlfn.XLOOKUP(Comuni[[#This Row],[Regione]],Table_0[Regione],Table_0[Deceduti],,0)</f>
        <v>47031</v>
      </c>
    </row>
    <row r="2146" spans="1:12" x14ac:dyDescent="0.25">
      <c r="A2146" s="1" t="s">
        <v>2166</v>
      </c>
      <c r="B2146" s="1" t="s">
        <v>1271</v>
      </c>
      <c r="C2146" s="1" t="s">
        <v>2016</v>
      </c>
      <c r="D2146">
        <v>3438</v>
      </c>
      <c r="E2146">
        <f>100*Comuni[[#This Row],[Popolazione2011]]/$D$7916</f>
        <v>5.998728541742767E-3</v>
      </c>
      <c r="F2146">
        <f>100*Comuni[[#This Row],[Popolazione2011]]/(SUMIFS($D$2:$D$7916,$B$2:$B$7916,"Lombardia"))</f>
        <v>3.5428137917474699E-2</v>
      </c>
      <c r="G2146" t="b">
        <f>IF(Comuni[[#This Row],[Popolazione2011]]&gt;300000,"MAGGIORE")</f>
        <v>0</v>
      </c>
      <c r="H2146">
        <f>100*Comuni[[#This Row],[Popolazione2011]]/(SUMIFS($D$2:$D$7916,$B$2:$B$7916,"Piemonte"))</f>
        <v>7.8782451357908817E-2</v>
      </c>
      <c r="I2146" s="1" t="str">
        <f>_xlfn.XLOOKUP(Comuni[[#This Row],[Regione]],Ripartizione_geografica[Regione],Ripartizione_geografica[Ripartizione geografica],,0)</f>
        <v>Nord-ovest</v>
      </c>
      <c r="J2146" s="1">
        <f>_xlfn.XLOOKUP(Comuni[[#This Row],[Regione]],Table_0[Regione],Table_0[Totale contagiati],,0)</f>
        <v>4308126</v>
      </c>
      <c r="K2146" s="1">
        <f>_xlfn.XLOOKUP(Comuni[[#This Row],[Regione]],Table_0[Regione],Table_0[Guariti],,0)</f>
        <v>4242764</v>
      </c>
      <c r="L2146" s="1">
        <f>_xlfn.XLOOKUP(Comuni[[#This Row],[Regione]],Table_0[Regione],Table_0[Deceduti],,0)</f>
        <v>47031</v>
      </c>
    </row>
    <row r="2147" spans="1:12" x14ac:dyDescent="0.25">
      <c r="A2147" s="1" t="s">
        <v>2167</v>
      </c>
      <c r="B2147" s="1" t="s">
        <v>1271</v>
      </c>
      <c r="C2147" s="1" t="s">
        <v>2016</v>
      </c>
      <c r="D2147">
        <v>2912</v>
      </c>
      <c r="E2147">
        <f>100*Comuni[[#This Row],[Popolazione2011]]/$D$7916</f>
        <v>5.0809475024883467E-3</v>
      </c>
      <c r="F2147">
        <f>100*Comuni[[#This Row],[Popolazione2011]]/(SUMIFS($D$2:$D$7916,$B$2:$B$7916,"Lombardia"))</f>
        <v>3.0007777084260126E-2</v>
      </c>
      <c r="G2147" t="b">
        <f>IF(Comuni[[#This Row],[Popolazione2011]]&gt;300000,"MAGGIORE")</f>
        <v>0</v>
      </c>
      <c r="H2147">
        <f>100*Comuni[[#This Row],[Popolazione2011]]/(SUMIFS($D$2:$D$7916,$B$2:$B$7916,"Piemonte"))</f>
        <v>6.6729057112923346E-2</v>
      </c>
      <c r="I2147" s="1" t="str">
        <f>_xlfn.XLOOKUP(Comuni[[#This Row],[Regione]],Ripartizione_geografica[Regione],Ripartizione_geografica[Ripartizione geografica],,0)</f>
        <v>Nord-ovest</v>
      </c>
      <c r="J2147" s="1">
        <f>_xlfn.XLOOKUP(Comuni[[#This Row],[Regione]],Table_0[Regione],Table_0[Totale contagiati],,0)</f>
        <v>4308126</v>
      </c>
      <c r="K2147" s="1">
        <f>_xlfn.XLOOKUP(Comuni[[#This Row],[Regione]],Table_0[Regione],Table_0[Guariti],,0)</f>
        <v>4242764</v>
      </c>
      <c r="L2147" s="1">
        <f>_xlfn.XLOOKUP(Comuni[[#This Row],[Regione]],Table_0[Regione],Table_0[Deceduti],,0)</f>
        <v>47031</v>
      </c>
    </row>
    <row r="2148" spans="1:12" x14ac:dyDescent="0.25">
      <c r="A2148" s="1" t="s">
        <v>2168</v>
      </c>
      <c r="B2148" s="1" t="s">
        <v>1271</v>
      </c>
      <c r="C2148" s="1" t="s">
        <v>2016</v>
      </c>
      <c r="D2148">
        <v>1577</v>
      </c>
      <c r="E2148">
        <f>100*Comuni[[#This Row],[Popolazione2011]]/$D$7916</f>
        <v>2.7515982868901523E-3</v>
      </c>
      <c r="F2148">
        <f>100*Comuni[[#This Row],[Popolazione2011]]/(SUMIFS($D$2:$D$7916,$B$2:$B$7916,"Lombardia"))</f>
        <v>1.6250777631139499E-2</v>
      </c>
      <c r="G2148" t="b">
        <f>IF(Comuni[[#This Row],[Popolazione2011]]&gt;300000,"MAGGIORE")</f>
        <v>0</v>
      </c>
      <c r="H2148">
        <f>100*Comuni[[#This Row],[Popolazione2011]]/(SUMIFS($D$2:$D$7916,$B$2:$B$7916,"Piemonte"))</f>
        <v>3.6137267536772016E-2</v>
      </c>
      <c r="I2148" s="1" t="str">
        <f>_xlfn.XLOOKUP(Comuni[[#This Row],[Regione]],Ripartizione_geografica[Regione],Ripartizione_geografica[Ripartizione geografica],,0)</f>
        <v>Nord-ovest</v>
      </c>
      <c r="J2148" s="1">
        <f>_xlfn.XLOOKUP(Comuni[[#This Row],[Regione]],Table_0[Regione],Table_0[Totale contagiati],,0)</f>
        <v>4308126</v>
      </c>
      <c r="K2148" s="1">
        <f>_xlfn.XLOOKUP(Comuni[[#This Row],[Regione]],Table_0[Regione],Table_0[Guariti],,0)</f>
        <v>4242764</v>
      </c>
      <c r="L2148" s="1">
        <f>_xlfn.XLOOKUP(Comuni[[#This Row],[Regione]],Table_0[Regione],Table_0[Deceduti],,0)</f>
        <v>47031</v>
      </c>
    </row>
    <row r="2149" spans="1:12" x14ac:dyDescent="0.25">
      <c r="A2149" s="1" t="s">
        <v>2169</v>
      </c>
      <c r="B2149" s="1" t="s">
        <v>1271</v>
      </c>
      <c r="C2149" s="1" t="s">
        <v>2016</v>
      </c>
      <c r="D2149">
        <v>6816</v>
      </c>
      <c r="E2149">
        <f>100*Comuni[[#This Row],[Popolazione2011]]/$D$7916</f>
        <v>1.1892767231099098E-2</v>
      </c>
      <c r="F2149">
        <f>100*Comuni[[#This Row],[Popolazione2011]]/(SUMIFS($D$2:$D$7916,$B$2:$B$7916,"Lombardia"))</f>
        <v>7.0237983724696779E-2</v>
      </c>
      <c r="G2149" t="b">
        <f>IF(Comuni[[#This Row],[Popolazione2011]]&gt;300000,"MAGGIORE")</f>
        <v>0</v>
      </c>
      <c r="H2149">
        <f>100*Comuni[[#This Row],[Popolazione2011]]/(SUMIFS($D$2:$D$7916,$B$2:$B$7916,"Piemonte"))</f>
        <v>0.15618999082475465</v>
      </c>
      <c r="I2149" s="1" t="str">
        <f>_xlfn.XLOOKUP(Comuni[[#This Row],[Regione]],Ripartizione_geografica[Regione],Ripartizione_geografica[Ripartizione geografica],,0)</f>
        <v>Nord-ovest</v>
      </c>
      <c r="J2149" s="1">
        <f>_xlfn.XLOOKUP(Comuni[[#This Row],[Regione]],Table_0[Regione],Table_0[Totale contagiati],,0)</f>
        <v>4308126</v>
      </c>
      <c r="K2149" s="1">
        <f>_xlfn.XLOOKUP(Comuni[[#This Row],[Regione]],Table_0[Regione],Table_0[Guariti],,0)</f>
        <v>4242764</v>
      </c>
      <c r="L2149" s="1">
        <f>_xlfn.XLOOKUP(Comuni[[#This Row],[Regione]],Table_0[Regione],Table_0[Deceduti],,0)</f>
        <v>47031</v>
      </c>
    </row>
    <row r="2150" spans="1:12" x14ac:dyDescent="0.25">
      <c r="A2150" s="1" t="s">
        <v>2170</v>
      </c>
      <c r="B2150" s="1" t="s">
        <v>1271</v>
      </c>
      <c r="C2150" s="1" t="s">
        <v>2016</v>
      </c>
      <c r="D2150">
        <v>7136</v>
      </c>
      <c r="E2150">
        <f>100*Comuni[[#This Row],[Popolazione2011]]/$D$7916</f>
        <v>1.2451113110493421E-2</v>
      </c>
      <c r="F2150">
        <f>100*Comuni[[#This Row],[Popolazione2011]]/(SUMIFS($D$2:$D$7916,$B$2:$B$7916,"Lombardia"))</f>
        <v>7.3535541646044048E-2</v>
      </c>
      <c r="G2150" t="b">
        <f>IF(Comuni[[#This Row],[Popolazione2011]]&gt;300000,"MAGGIORE")</f>
        <v>0</v>
      </c>
      <c r="H2150">
        <f>100*Comuni[[#This Row],[Popolazione2011]]/(SUMIFS($D$2:$D$7916,$B$2:$B$7916,"Piemonte"))</f>
        <v>0.1635228542437572</v>
      </c>
      <c r="I2150" s="1" t="str">
        <f>_xlfn.XLOOKUP(Comuni[[#This Row],[Regione]],Ripartizione_geografica[Regione],Ripartizione_geografica[Ripartizione geografica],,0)</f>
        <v>Nord-ovest</v>
      </c>
      <c r="J2150" s="1">
        <f>_xlfn.XLOOKUP(Comuni[[#This Row],[Regione]],Table_0[Regione],Table_0[Totale contagiati],,0)</f>
        <v>4308126</v>
      </c>
      <c r="K2150" s="1">
        <f>_xlfn.XLOOKUP(Comuni[[#This Row],[Regione]],Table_0[Regione],Table_0[Guariti],,0)</f>
        <v>4242764</v>
      </c>
      <c r="L2150" s="1">
        <f>_xlfn.XLOOKUP(Comuni[[#This Row],[Regione]],Table_0[Regione],Table_0[Deceduti],,0)</f>
        <v>47031</v>
      </c>
    </row>
    <row r="2151" spans="1:12" x14ac:dyDescent="0.25">
      <c r="A2151" s="1" t="s">
        <v>2171</v>
      </c>
      <c r="B2151" s="1" t="s">
        <v>1271</v>
      </c>
      <c r="C2151" s="1" t="s">
        <v>2016</v>
      </c>
      <c r="D2151">
        <v>966</v>
      </c>
      <c r="E2151">
        <f>100*Comuni[[#This Row],[Popolazione2011]]/$D$7916</f>
        <v>1.6855066234216151E-3</v>
      </c>
      <c r="F2151">
        <f>100*Comuni[[#This Row],[Popolazione2011]]/(SUMIFS($D$2:$D$7916,$B$2:$B$7916,"Lombardia"))</f>
        <v>9.9545029750670623E-3</v>
      </c>
      <c r="G2151" t="b">
        <f>IF(Comuni[[#This Row],[Popolazione2011]]&gt;300000,"MAGGIORE")</f>
        <v>0</v>
      </c>
      <c r="H2151">
        <f>100*Comuni[[#This Row],[Popolazione2011]]/(SUMIFS($D$2:$D$7916,$B$2:$B$7916,"Piemonte"))</f>
        <v>2.2136081446113995E-2</v>
      </c>
      <c r="I2151" s="1" t="str">
        <f>_xlfn.XLOOKUP(Comuni[[#This Row],[Regione]],Ripartizione_geografica[Regione],Ripartizione_geografica[Ripartizione geografica],,0)</f>
        <v>Nord-ovest</v>
      </c>
      <c r="J2151" s="1">
        <f>_xlfn.XLOOKUP(Comuni[[#This Row],[Regione]],Table_0[Regione],Table_0[Totale contagiati],,0)</f>
        <v>4308126</v>
      </c>
      <c r="K2151" s="1">
        <f>_xlfn.XLOOKUP(Comuni[[#This Row],[Regione]],Table_0[Regione],Table_0[Guariti],,0)</f>
        <v>4242764</v>
      </c>
      <c r="L2151" s="1">
        <f>_xlfn.XLOOKUP(Comuni[[#This Row],[Regione]],Table_0[Regione],Table_0[Deceduti],,0)</f>
        <v>47031</v>
      </c>
    </row>
    <row r="2152" spans="1:12" x14ac:dyDescent="0.25">
      <c r="A2152" s="1" t="s">
        <v>2172</v>
      </c>
      <c r="B2152" s="1" t="s">
        <v>1271</v>
      </c>
      <c r="C2152" s="1" t="s">
        <v>2016</v>
      </c>
      <c r="D2152">
        <v>3263</v>
      </c>
      <c r="E2152">
        <f>100*Comuni[[#This Row],[Popolazione2011]]/$D$7916</f>
        <v>5.6933831389489962E-3</v>
      </c>
      <c r="F2152">
        <f>100*Comuni[[#This Row],[Popolazione2011]]/(SUMIFS($D$2:$D$7916,$B$2:$B$7916,"Lombardia"))</f>
        <v>3.3624785929237913E-2</v>
      </c>
      <c r="G2152" t="b">
        <f>IF(Comuni[[#This Row],[Popolazione2011]]&gt;300000,"MAGGIORE")</f>
        <v>0</v>
      </c>
      <c r="H2152">
        <f>100*Comuni[[#This Row],[Popolazione2011]]/(SUMIFS($D$2:$D$7916,$B$2:$B$7916,"Piemonte"))</f>
        <v>7.4772291675641783E-2</v>
      </c>
      <c r="I2152" s="1" t="str">
        <f>_xlfn.XLOOKUP(Comuni[[#This Row],[Regione]],Ripartizione_geografica[Regione],Ripartizione_geografica[Ripartizione geografica],,0)</f>
        <v>Nord-ovest</v>
      </c>
      <c r="J2152" s="1">
        <f>_xlfn.XLOOKUP(Comuni[[#This Row],[Regione]],Table_0[Regione],Table_0[Totale contagiati],,0)</f>
        <v>4308126</v>
      </c>
      <c r="K2152" s="1">
        <f>_xlfn.XLOOKUP(Comuni[[#This Row],[Regione]],Table_0[Regione],Table_0[Guariti],,0)</f>
        <v>4242764</v>
      </c>
      <c r="L2152" s="1">
        <f>_xlfn.XLOOKUP(Comuni[[#This Row],[Regione]],Table_0[Regione],Table_0[Deceduti],,0)</f>
        <v>47031</v>
      </c>
    </row>
    <row r="2153" spans="1:12" x14ac:dyDescent="0.25">
      <c r="A2153" s="1" t="s">
        <v>2173</v>
      </c>
      <c r="B2153" s="1" t="s">
        <v>1271</v>
      </c>
      <c r="C2153" s="1" t="s">
        <v>2016</v>
      </c>
      <c r="D2153">
        <v>6390</v>
      </c>
      <c r="E2153">
        <f>100*Comuni[[#This Row],[Popolazione2011]]/$D$7916</f>
        <v>1.1149469279155404E-2</v>
      </c>
      <c r="F2153">
        <f>100*Comuni[[#This Row],[Popolazione2011]]/(SUMIFS($D$2:$D$7916,$B$2:$B$7916,"Lombardia"))</f>
        <v>6.5848109741903235E-2</v>
      </c>
      <c r="G2153" t="b">
        <f>IF(Comuni[[#This Row],[Popolazione2011]]&gt;300000,"MAGGIORE")</f>
        <v>0</v>
      </c>
      <c r="H2153">
        <f>100*Comuni[[#This Row],[Popolazione2011]]/(SUMIFS($D$2:$D$7916,$B$2:$B$7916,"Piemonte"))</f>
        <v>0.14642811639820749</v>
      </c>
      <c r="I2153" s="1" t="str">
        <f>_xlfn.XLOOKUP(Comuni[[#This Row],[Regione]],Ripartizione_geografica[Regione],Ripartizione_geografica[Ripartizione geografica],,0)</f>
        <v>Nord-ovest</v>
      </c>
      <c r="J2153" s="1">
        <f>_xlfn.XLOOKUP(Comuni[[#This Row],[Regione]],Table_0[Regione],Table_0[Totale contagiati],,0)</f>
        <v>4308126</v>
      </c>
      <c r="K2153" s="1">
        <f>_xlfn.XLOOKUP(Comuni[[#This Row],[Regione]],Table_0[Regione],Table_0[Guariti],,0)</f>
        <v>4242764</v>
      </c>
      <c r="L2153" s="1">
        <f>_xlfn.XLOOKUP(Comuni[[#This Row],[Regione]],Table_0[Regione],Table_0[Deceduti],,0)</f>
        <v>47031</v>
      </c>
    </row>
    <row r="2154" spans="1:12" x14ac:dyDescent="0.25">
      <c r="A2154" s="1" t="s">
        <v>2174</v>
      </c>
      <c r="B2154" s="1" t="s">
        <v>1271</v>
      </c>
      <c r="C2154" s="1" t="s">
        <v>2016</v>
      </c>
      <c r="D2154">
        <v>3387</v>
      </c>
      <c r="E2154">
        <f>100*Comuni[[#This Row],[Popolazione2011]]/$D$7916</f>
        <v>5.9097421672142962E-3</v>
      </c>
      <c r="F2154">
        <f>100*Comuni[[#This Row],[Popolazione2011]]/(SUMIFS($D$2:$D$7916,$B$2:$B$7916,"Lombardia"))</f>
        <v>3.4902589623759979E-2</v>
      </c>
      <c r="G2154" t="b">
        <f>IF(Comuni[[#This Row],[Popolazione2011]]&gt;300000,"MAGGIORE")</f>
        <v>0</v>
      </c>
      <c r="H2154">
        <f>100*Comuni[[#This Row],[Popolazione2011]]/(SUMIFS($D$2:$D$7916,$B$2:$B$7916,"Piemonte"))</f>
        <v>7.7613776250505279E-2</v>
      </c>
      <c r="I2154" s="1" t="str">
        <f>_xlfn.XLOOKUP(Comuni[[#This Row],[Regione]],Ripartizione_geografica[Regione],Ripartizione_geografica[Ripartizione geografica],,0)</f>
        <v>Nord-ovest</v>
      </c>
      <c r="J2154" s="1">
        <f>_xlfn.XLOOKUP(Comuni[[#This Row],[Regione]],Table_0[Regione],Table_0[Totale contagiati],,0)</f>
        <v>4308126</v>
      </c>
      <c r="K2154" s="1">
        <f>_xlfn.XLOOKUP(Comuni[[#This Row],[Regione]],Table_0[Regione],Table_0[Guariti],,0)</f>
        <v>4242764</v>
      </c>
      <c r="L2154" s="1">
        <f>_xlfn.XLOOKUP(Comuni[[#This Row],[Regione]],Table_0[Regione],Table_0[Deceduti],,0)</f>
        <v>47031</v>
      </c>
    </row>
    <row r="2155" spans="1:12" x14ac:dyDescent="0.25">
      <c r="A2155" s="1" t="s">
        <v>2175</v>
      </c>
      <c r="B2155" s="1" t="s">
        <v>1271</v>
      </c>
      <c r="C2155" s="1" t="s">
        <v>2016</v>
      </c>
      <c r="D2155">
        <v>12933</v>
      </c>
      <c r="E2155">
        <f>100*Comuni[[#This Row],[Popolazione2011]]/$D$7916</f>
        <v>2.2565897681896218E-2</v>
      </c>
      <c r="F2155">
        <f>100*Comuni[[#This Row],[Popolazione2011]]/(SUMIFS($D$2:$D$7916,$B$2:$B$7916,"Lombardia"))</f>
        <v>0.13327286436495062</v>
      </c>
      <c r="G2155" t="b">
        <f>IF(Comuni[[#This Row],[Popolazione2011]]&gt;300000,"MAGGIORE")</f>
        <v>0</v>
      </c>
      <c r="H2155">
        <f>100*Comuni[[#This Row],[Popolazione2011]]/(SUMIFS($D$2:$D$7916,$B$2:$B$7916,"Piemonte"))</f>
        <v>0.29636225811862554</v>
      </c>
      <c r="I2155" s="1" t="str">
        <f>_xlfn.XLOOKUP(Comuni[[#This Row],[Regione]],Ripartizione_geografica[Regione],Ripartizione_geografica[Ripartizione geografica],,0)</f>
        <v>Nord-ovest</v>
      </c>
      <c r="J2155" s="1">
        <f>_xlfn.XLOOKUP(Comuni[[#This Row],[Regione]],Table_0[Regione],Table_0[Totale contagiati],,0)</f>
        <v>4308126</v>
      </c>
      <c r="K2155" s="1">
        <f>_xlfn.XLOOKUP(Comuni[[#This Row],[Regione]],Table_0[Regione],Table_0[Guariti],,0)</f>
        <v>4242764</v>
      </c>
      <c r="L2155" s="1">
        <f>_xlfn.XLOOKUP(Comuni[[#This Row],[Regione]],Table_0[Regione],Table_0[Deceduti],,0)</f>
        <v>47031</v>
      </c>
    </row>
    <row r="2156" spans="1:12" x14ac:dyDescent="0.25">
      <c r="A2156" s="1" t="s">
        <v>2176</v>
      </c>
      <c r="B2156" s="1" t="s">
        <v>1271</v>
      </c>
      <c r="C2156" s="1" t="s">
        <v>2016</v>
      </c>
      <c r="D2156">
        <v>4767</v>
      </c>
      <c r="E2156">
        <f>100*Comuni[[#This Row],[Popolazione2011]]/$D$7916</f>
        <v>8.3176087721023185E-3</v>
      </c>
      <c r="F2156">
        <f>100*Comuni[[#This Row],[Popolazione2011]]/(SUMIFS($D$2:$D$7916,$B$2:$B$7916,"Lombardia"))</f>
        <v>4.9123308159570063E-2</v>
      </c>
      <c r="G2156" t="b">
        <f>IF(Comuni[[#This Row],[Popolazione2011]]&gt;300000,"MAGGIORE")</f>
        <v>0</v>
      </c>
      <c r="H2156">
        <f>100*Comuni[[#This Row],[Popolazione2011]]/(SUMIFS($D$2:$D$7916,$B$2:$B$7916,"Piemonte"))</f>
        <v>0.10923674974495384</v>
      </c>
      <c r="I2156" s="1" t="str">
        <f>_xlfn.XLOOKUP(Comuni[[#This Row],[Regione]],Ripartizione_geografica[Regione],Ripartizione_geografica[Ripartizione geografica],,0)</f>
        <v>Nord-ovest</v>
      </c>
      <c r="J2156" s="1">
        <f>_xlfn.XLOOKUP(Comuni[[#This Row],[Regione]],Table_0[Regione],Table_0[Totale contagiati],,0)</f>
        <v>4308126</v>
      </c>
      <c r="K2156" s="1">
        <f>_xlfn.XLOOKUP(Comuni[[#This Row],[Regione]],Table_0[Regione],Table_0[Guariti],,0)</f>
        <v>4242764</v>
      </c>
      <c r="L2156" s="1">
        <f>_xlfn.XLOOKUP(Comuni[[#This Row],[Regione]],Table_0[Regione],Table_0[Deceduti],,0)</f>
        <v>47031</v>
      </c>
    </row>
    <row r="2157" spans="1:12" x14ac:dyDescent="0.25">
      <c r="A2157" s="1" t="s">
        <v>2177</v>
      </c>
      <c r="B2157" s="1" t="s">
        <v>1271</v>
      </c>
      <c r="C2157" s="1" t="s">
        <v>2016</v>
      </c>
      <c r="D2157">
        <v>8795</v>
      </c>
      <c r="E2157">
        <f>100*Comuni[[#This Row],[Popolazione2011]]/$D$7916</f>
        <v>1.5345787528978369E-2</v>
      </c>
      <c r="F2157">
        <f>100*Comuni[[#This Row],[Popolazione2011]]/(SUMIFS($D$2:$D$7916,$B$2:$B$7916,"Lombardia"))</f>
        <v>9.0631318494528781E-2</v>
      </c>
      <c r="G2157" t="b">
        <f>IF(Comuni[[#This Row],[Popolazione2011]]&gt;300000,"MAGGIORE")</f>
        <v>0</v>
      </c>
      <c r="H2157">
        <f>100*Comuni[[#This Row],[Popolazione2011]]/(SUMIFS($D$2:$D$7916,$B$2:$B$7916,"Piemonte"))</f>
        <v>0.20153916803164865</v>
      </c>
      <c r="I2157" s="1" t="str">
        <f>_xlfn.XLOOKUP(Comuni[[#This Row],[Regione]],Ripartizione_geografica[Regione],Ripartizione_geografica[Ripartizione geografica],,0)</f>
        <v>Nord-ovest</v>
      </c>
      <c r="J2157" s="1">
        <f>_xlfn.XLOOKUP(Comuni[[#This Row],[Regione]],Table_0[Regione],Table_0[Totale contagiati],,0)</f>
        <v>4308126</v>
      </c>
      <c r="K2157" s="1">
        <f>_xlfn.XLOOKUP(Comuni[[#This Row],[Regione]],Table_0[Regione],Table_0[Guariti],,0)</f>
        <v>4242764</v>
      </c>
      <c r="L2157" s="1">
        <f>_xlfn.XLOOKUP(Comuni[[#This Row],[Regione]],Table_0[Regione],Table_0[Deceduti],,0)</f>
        <v>47031</v>
      </c>
    </row>
    <row r="2158" spans="1:12" x14ac:dyDescent="0.25">
      <c r="A2158" s="1" t="s">
        <v>2178</v>
      </c>
      <c r="B2158" s="1" t="s">
        <v>1271</v>
      </c>
      <c r="C2158" s="1" t="s">
        <v>2016</v>
      </c>
      <c r="D2158">
        <v>4465</v>
      </c>
      <c r="E2158">
        <f>100*Comuni[[#This Row],[Popolazione2011]]/$D$7916</f>
        <v>7.7906698484239249E-3</v>
      </c>
      <c r="F2158">
        <f>100*Comuni[[#This Row],[Popolazione2011]]/(SUMIFS($D$2:$D$7916,$B$2:$B$7916,"Lombardia"))</f>
        <v>4.6011237871298578E-2</v>
      </c>
      <c r="G2158" t="b">
        <f>IF(Comuni[[#This Row],[Popolazione2011]]&gt;300000,"MAGGIORE")</f>
        <v>0</v>
      </c>
      <c r="H2158">
        <f>100*Comuni[[#This Row],[Popolazione2011]]/(SUMIFS($D$2:$D$7916,$B$2:$B$7916,"Piemonte"))</f>
        <v>0.10231635989327018</v>
      </c>
      <c r="I2158" s="1" t="str">
        <f>_xlfn.XLOOKUP(Comuni[[#This Row],[Regione]],Ripartizione_geografica[Regione],Ripartizione_geografica[Ripartizione geografica],,0)</f>
        <v>Nord-ovest</v>
      </c>
      <c r="J2158" s="1">
        <f>_xlfn.XLOOKUP(Comuni[[#This Row],[Regione]],Table_0[Regione],Table_0[Totale contagiati],,0)</f>
        <v>4308126</v>
      </c>
      <c r="K2158" s="1">
        <f>_xlfn.XLOOKUP(Comuni[[#This Row],[Regione]],Table_0[Regione],Table_0[Guariti],,0)</f>
        <v>4242764</v>
      </c>
      <c r="L2158" s="1">
        <f>_xlfn.XLOOKUP(Comuni[[#This Row],[Regione]],Table_0[Regione],Table_0[Deceduti],,0)</f>
        <v>47031</v>
      </c>
    </row>
    <row r="2159" spans="1:12" x14ac:dyDescent="0.25">
      <c r="A2159" s="1" t="s">
        <v>2179</v>
      </c>
      <c r="B2159" s="1" t="s">
        <v>1271</v>
      </c>
      <c r="C2159" s="1" t="s">
        <v>2016</v>
      </c>
      <c r="D2159">
        <v>9265</v>
      </c>
      <c r="E2159">
        <f>100*Comuni[[#This Row],[Popolazione2011]]/$D$7916</f>
        <v>1.6165858039338784E-2</v>
      </c>
      <c r="F2159">
        <f>100*Comuni[[#This Row],[Popolazione2011]]/(SUMIFS($D$2:$D$7916,$B$2:$B$7916,"Lombardia"))</f>
        <v>9.5474606691507577E-2</v>
      </c>
      <c r="G2159" t="b">
        <f>IF(Comuni[[#This Row],[Popolazione2011]]&gt;300000,"MAGGIORE")</f>
        <v>0</v>
      </c>
      <c r="H2159">
        <f>100*Comuni[[#This Row],[Popolazione2011]]/(SUMIFS($D$2:$D$7916,$B$2:$B$7916,"Piemonte"))</f>
        <v>0.21230931117830865</v>
      </c>
      <c r="I2159" s="1" t="str">
        <f>_xlfn.XLOOKUP(Comuni[[#This Row],[Regione]],Ripartizione_geografica[Regione],Ripartizione_geografica[Ripartizione geografica],,0)</f>
        <v>Nord-ovest</v>
      </c>
      <c r="J2159" s="1">
        <f>_xlfn.XLOOKUP(Comuni[[#This Row],[Regione]],Table_0[Regione],Table_0[Totale contagiati],,0)</f>
        <v>4308126</v>
      </c>
      <c r="K2159" s="1">
        <f>_xlfn.XLOOKUP(Comuni[[#This Row],[Regione]],Table_0[Regione],Table_0[Guariti],,0)</f>
        <v>4242764</v>
      </c>
      <c r="L2159" s="1">
        <f>_xlfn.XLOOKUP(Comuni[[#This Row],[Regione]],Table_0[Regione],Table_0[Deceduti],,0)</f>
        <v>47031</v>
      </c>
    </row>
    <row r="2160" spans="1:12" x14ac:dyDescent="0.25">
      <c r="A2160" s="1" t="s">
        <v>2180</v>
      </c>
      <c r="B2160" s="1" t="s">
        <v>1271</v>
      </c>
      <c r="C2160" s="1" t="s">
        <v>2016</v>
      </c>
      <c r="D2160">
        <v>17562</v>
      </c>
      <c r="E2160">
        <f>100*Comuni[[#This Row],[Popolazione2011]]/$D$7916</f>
        <v>3.0642719793509736E-2</v>
      </c>
      <c r="F2160">
        <f>100*Comuni[[#This Row],[Popolazione2011]]/(SUMIFS($D$2:$D$7916,$B$2:$B$7916,"Lombardia"))</f>
        <v>0.18097410067093969</v>
      </c>
      <c r="G2160" t="b">
        <f>IF(Comuni[[#This Row],[Popolazione2011]]&gt;300000,"MAGGIORE")</f>
        <v>0</v>
      </c>
      <c r="H2160">
        <f>100*Comuni[[#This Row],[Popolazione2011]]/(SUMIFS($D$2:$D$7916,$B$2:$B$7916,"Piemonte"))</f>
        <v>0.40243671051413454</v>
      </c>
      <c r="I2160" s="1" t="str">
        <f>_xlfn.XLOOKUP(Comuni[[#This Row],[Regione]],Ripartizione_geografica[Regione],Ripartizione_geografica[Ripartizione geografica],,0)</f>
        <v>Nord-ovest</v>
      </c>
      <c r="J2160" s="1">
        <f>_xlfn.XLOOKUP(Comuni[[#This Row],[Regione]],Table_0[Regione],Table_0[Totale contagiati],,0)</f>
        <v>4308126</v>
      </c>
      <c r="K2160" s="1">
        <f>_xlfn.XLOOKUP(Comuni[[#This Row],[Regione]],Table_0[Regione],Table_0[Guariti],,0)</f>
        <v>4242764</v>
      </c>
      <c r="L2160" s="1">
        <f>_xlfn.XLOOKUP(Comuni[[#This Row],[Regione]],Table_0[Regione],Table_0[Deceduti],,0)</f>
        <v>47031</v>
      </c>
    </row>
    <row r="2161" spans="1:12" x14ac:dyDescent="0.25">
      <c r="A2161" s="1" t="s">
        <v>2181</v>
      </c>
      <c r="B2161" s="1" t="s">
        <v>1271</v>
      </c>
      <c r="C2161" s="1" t="s">
        <v>2016</v>
      </c>
      <c r="D2161">
        <v>5699</v>
      </c>
      <c r="E2161">
        <f>100*Comuni[[#This Row],[Popolazione2011]]/$D$7916</f>
        <v>9.9437911458382863E-3</v>
      </c>
      <c r="F2161">
        <f>100*Comuni[[#This Row],[Popolazione2011]]/(SUMIFS($D$2:$D$7916,$B$2:$B$7916,"Lombardia"))</f>
        <v>5.8727445605493978E-2</v>
      </c>
      <c r="G2161" t="b">
        <f>IF(Comuni[[#This Row],[Popolazione2011]]&gt;300000,"MAGGIORE")</f>
        <v>0</v>
      </c>
      <c r="H2161">
        <f>100*Comuni[[#This Row],[Popolazione2011]]/(SUMIFS($D$2:$D$7916,$B$2:$B$7916,"Piemonte"))</f>
        <v>0.13059371445279883</v>
      </c>
      <c r="I2161" s="1" t="str">
        <f>_xlfn.XLOOKUP(Comuni[[#This Row],[Regione]],Ripartizione_geografica[Regione],Ripartizione_geografica[Ripartizione geografica],,0)</f>
        <v>Nord-ovest</v>
      </c>
      <c r="J2161" s="1">
        <f>_xlfn.XLOOKUP(Comuni[[#This Row],[Regione]],Table_0[Regione],Table_0[Totale contagiati],,0)</f>
        <v>4308126</v>
      </c>
      <c r="K2161" s="1">
        <f>_xlfn.XLOOKUP(Comuni[[#This Row],[Regione]],Table_0[Regione],Table_0[Guariti],,0)</f>
        <v>4242764</v>
      </c>
      <c r="L2161" s="1">
        <f>_xlfn.XLOOKUP(Comuni[[#This Row],[Regione]],Table_0[Regione],Table_0[Deceduti],,0)</f>
        <v>47031</v>
      </c>
    </row>
    <row r="2162" spans="1:12" x14ac:dyDescent="0.25">
      <c r="A2162" s="1" t="s">
        <v>2182</v>
      </c>
      <c r="B2162" s="1" t="s">
        <v>1271</v>
      </c>
      <c r="C2162" s="1" t="s">
        <v>2016</v>
      </c>
      <c r="D2162">
        <v>3831</v>
      </c>
      <c r="E2162">
        <f>100*Comuni[[#This Row],[Popolazione2011]]/$D$7916</f>
        <v>6.6844470748739209E-3</v>
      </c>
      <c r="F2162">
        <f>100*Comuni[[#This Row],[Popolazione2011]]/(SUMIFS($D$2:$D$7916,$B$2:$B$7916,"Lombardia"))</f>
        <v>3.9477951239629307E-2</v>
      </c>
      <c r="G2162" t="b">
        <f>IF(Comuni[[#This Row],[Popolazione2011]]&gt;300000,"MAGGIORE")</f>
        <v>0</v>
      </c>
      <c r="H2162">
        <f>100*Comuni[[#This Row],[Popolazione2011]]/(SUMIFS($D$2:$D$7916,$B$2:$B$7916,"Piemonte"))</f>
        <v>8.7788124244371338E-2</v>
      </c>
      <c r="I2162" s="1" t="str">
        <f>_xlfn.XLOOKUP(Comuni[[#This Row],[Regione]],Ripartizione_geografica[Regione],Ripartizione_geografica[Ripartizione geografica],,0)</f>
        <v>Nord-ovest</v>
      </c>
      <c r="J2162" s="1">
        <f>_xlfn.XLOOKUP(Comuni[[#This Row],[Regione]],Table_0[Regione],Table_0[Totale contagiati],,0)</f>
        <v>4308126</v>
      </c>
      <c r="K2162" s="1">
        <f>_xlfn.XLOOKUP(Comuni[[#This Row],[Regione]],Table_0[Regione],Table_0[Guariti],,0)</f>
        <v>4242764</v>
      </c>
      <c r="L2162" s="1">
        <f>_xlfn.XLOOKUP(Comuni[[#This Row],[Regione]],Table_0[Regione],Table_0[Deceduti],,0)</f>
        <v>47031</v>
      </c>
    </row>
    <row r="2163" spans="1:12" x14ac:dyDescent="0.25">
      <c r="A2163" s="1" t="s">
        <v>2183</v>
      </c>
      <c r="B2163" s="1" t="s">
        <v>1271</v>
      </c>
      <c r="C2163" s="1" t="s">
        <v>2016</v>
      </c>
      <c r="D2163">
        <v>3370</v>
      </c>
      <c r="E2163">
        <f>100*Comuni[[#This Row],[Popolazione2011]]/$D$7916</f>
        <v>5.8800800423714729E-3</v>
      </c>
      <c r="F2163">
        <f>100*Comuni[[#This Row],[Popolazione2011]]/(SUMIFS($D$2:$D$7916,$B$2:$B$7916,"Lombardia"))</f>
        <v>3.4727406859188403E-2</v>
      </c>
      <c r="G2163" t="b">
        <f>IF(Comuni[[#This Row],[Popolazione2011]]&gt;300000,"MAGGIORE")</f>
        <v>0</v>
      </c>
      <c r="H2163">
        <f>100*Comuni[[#This Row],[Popolazione2011]]/(SUMIFS($D$2:$D$7916,$B$2:$B$7916,"Piemonte"))</f>
        <v>7.7224217881370766E-2</v>
      </c>
      <c r="I2163" s="1" t="str">
        <f>_xlfn.XLOOKUP(Comuni[[#This Row],[Regione]],Ripartizione_geografica[Regione],Ripartizione_geografica[Ripartizione geografica],,0)</f>
        <v>Nord-ovest</v>
      </c>
      <c r="J2163" s="1">
        <f>_xlfn.XLOOKUP(Comuni[[#This Row],[Regione]],Table_0[Regione],Table_0[Totale contagiati],,0)</f>
        <v>4308126</v>
      </c>
      <c r="K2163" s="1">
        <f>_xlfn.XLOOKUP(Comuni[[#This Row],[Regione]],Table_0[Regione],Table_0[Guariti],,0)</f>
        <v>4242764</v>
      </c>
      <c r="L2163" s="1">
        <f>_xlfn.XLOOKUP(Comuni[[#This Row],[Regione]],Table_0[Regione],Table_0[Deceduti],,0)</f>
        <v>47031</v>
      </c>
    </row>
    <row r="2164" spans="1:12" x14ac:dyDescent="0.25">
      <c r="A2164" s="1" t="s">
        <v>2184</v>
      </c>
      <c r="B2164" s="1" t="s">
        <v>1271</v>
      </c>
      <c r="C2164" s="1" t="s">
        <v>2016</v>
      </c>
      <c r="D2164">
        <v>10350</v>
      </c>
      <c r="E2164">
        <f>100*Comuni[[#This Row],[Popolazione2011]]/$D$7916</f>
        <v>1.805899953666016E-2</v>
      </c>
      <c r="F2164">
        <f>100*Comuni[[#This Row],[Popolazione2011]]/(SUMIFS($D$2:$D$7916,$B$2:$B$7916,"Lombardia"))</f>
        <v>0.10665538901857566</v>
      </c>
      <c r="G2164" t="b">
        <f>IF(Comuni[[#This Row],[Popolazione2011]]&gt;300000,"MAGGIORE")</f>
        <v>0</v>
      </c>
      <c r="H2164">
        <f>100*Comuni[[#This Row],[Popolazione2011]]/(SUMIFS($D$2:$D$7916,$B$2:$B$7916,"Piemonte"))</f>
        <v>0.23717230120836422</v>
      </c>
      <c r="I2164" s="1" t="str">
        <f>_xlfn.XLOOKUP(Comuni[[#This Row],[Regione]],Ripartizione_geografica[Regione],Ripartizione_geografica[Ripartizione geografica],,0)</f>
        <v>Nord-ovest</v>
      </c>
      <c r="J2164" s="1">
        <f>_xlfn.XLOOKUP(Comuni[[#This Row],[Regione]],Table_0[Regione],Table_0[Totale contagiati],,0)</f>
        <v>4308126</v>
      </c>
      <c r="K2164" s="1">
        <f>_xlfn.XLOOKUP(Comuni[[#This Row],[Regione]],Table_0[Regione],Table_0[Guariti],,0)</f>
        <v>4242764</v>
      </c>
      <c r="L2164" s="1">
        <f>_xlfn.XLOOKUP(Comuni[[#This Row],[Regione]],Table_0[Regione],Table_0[Deceduti],,0)</f>
        <v>47031</v>
      </c>
    </row>
    <row r="2165" spans="1:12" x14ac:dyDescent="0.25">
      <c r="A2165" s="1" t="s">
        <v>2185</v>
      </c>
      <c r="B2165" s="1" t="s">
        <v>1271</v>
      </c>
      <c r="C2165" s="1" t="s">
        <v>2016</v>
      </c>
      <c r="D2165">
        <v>3403</v>
      </c>
      <c r="E2165">
        <f>100*Comuni[[#This Row],[Popolazione2011]]/$D$7916</f>
        <v>5.9376594611840125E-3</v>
      </c>
      <c r="F2165">
        <f>100*Comuni[[#This Row],[Popolazione2011]]/(SUMIFS($D$2:$D$7916,$B$2:$B$7916,"Lombardia"))</f>
        <v>3.5067467519827339E-2</v>
      </c>
      <c r="G2165" t="b">
        <f>IF(Comuni[[#This Row],[Popolazione2011]]&gt;300000,"MAGGIORE")</f>
        <v>0</v>
      </c>
      <c r="H2165">
        <f>100*Comuni[[#This Row],[Popolazione2011]]/(SUMIFS($D$2:$D$7916,$B$2:$B$7916,"Piemonte"))</f>
        <v>7.7980419421455408E-2</v>
      </c>
      <c r="I2165" s="1" t="str">
        <f>_xlfn.XLOOKUP(Comuni[[#This Row],[Regione]],Ripartizione_geografica[Regione],Ripartizione_geografica[Ripartizione geografica],,0)</f>
        <v>Nord-ovest</v>
      </c>
      <c r="J2165" s="1">
        <f>_xlfn.XLOOKUP(Comuni[[#This Row],[Regione]],Table_0[Regione],Table_0[Totale contagiati],,0)</f>
        <v>4308126</v>
      </c>
      <c r="K2165" s="1">
        <f>_xlfn.XLOOKUP(Comuni[[#This Row],[Regione]],Table_0[Regione],Table_0[Guariti],,0)</f>
        <v>4242764</v>
      </c>
      <c r="L2165" s="1">
        <f>_xlfn.XLOOKUP(Comuni[[#This Row],[Regione]],Table_0[Regione],Table_0[Deceduti],,0)</f>
        <v>47031</v>
      </c>
    </row>
    <row r="2166" spans="1:12" x14ac:dyDescent="0.25">
      <c r="A2166" s="1" t="s">
        <v>2186</v>
      </c>
      <c r="B2166" s="1" t="s">
        <v>1271</v>
      </c>
      <c r="C2166" s="1" t="s">
        <v>2016</v>
      </c>
      <c r="D2166">
        <v>2469</v>
      </c>
      <c r="E2166">
        <f>100*Comuni[[#This Row],[Popolazione2011]]/$D$7916</f>
        <v>4.3079874257018298E-3</v>
      </c>
      <c r="F2166">
        <f>100*Comuni[[#This Row],[Popolazione2011]]/(SUMIFS($D$2:$D$7916,$B$2:$B$7916,"Lombardia"))</f>
        <v>2.5442720336895003E-2</v>
      </c>
      <c r="G2166" t="b">
        <f>IF(Comuni[[#This Row],[Popolazione2011]]&gt;300000,"MAGGIORE")</f>
        <v>0</v>
      </c>
      <c r="H2166">
        <f>100*Comuni[[#This Row],[Popolazione2011]]/(SUMIFS($D$2:$D$7916,$B$2:$B$7916,"Piemonte"))</f>
        <v>5.657762431724167E-2</v>
      </c>
      <c r="I2166" s="1" t="str">
        <f>_xlfn.XLOOKUP(Comuni[[#This Row],[Regione]],Ripartizione_geografica[Regione],Ripartizione_geografica[Ripartizione geografica],,0)</f>
        <v>Nord-ovest</v>
      </c>
      <c r="J2166" s="1">
        <f>_xlfn.XLOOKUP(Comuni[[#This Row],[Regione]],Table_0[Regione],Table_0[Totale contagiati],,0)</f>
        <v>4308126</v>
      </c>
      <c r="K2166" s="1">
        <f>_xlfn.XLOOKUP(Comuni[[#This Row],[Regione]],Table_0[Regione],Table_0[Guariti],,0)</f>
        <v>4242764</v>
      </c>
      <c r="L2166" s="1">
        <f>_xlfn.XLOOKUP(Comuni[[#This Row],[Regione]],Table_0[Regione],Table_0[Deceduti],,0)</f>
        <v>47031</v>
      </c>
    </row>
    <row r="2167" spans="1:12" x14ac:dyDescent="0.25">
      <c r="A2167" s="1" t="s">
        <v>2187</v>
      </c>
      <c r="B2167" s="1" t="s">
        <v>1271</v>
      </c>
      <c r="C2167" s="1" t="s">
        <v>2016</v>
      </c>
      <c r="D2167">
        <v>4601</v>
      </c>
      <c r="E2167">
        <f>100*Comuni[[#This Row],[Popolazione2011]]/$D$7916</f>
        <v>8.0279668471665133E-3</v>
      </c>
      <c r="F2167">
        <f>100*Comuni[[#This Row],[Popolazione2011]]/(SUMIFS($D$2:$D$7916,$B$2:$B$7916,"Lombardia"))</f>
        <v>4.7412699987871169E-2</v>
      </c>
      <c r="G2167" t="b">
        <f>IF(Comuni[[#This Row],[Popolazione2011]]&gt;300000,"MAGGIORE")</f>
        <v>0</v>
      </c>
      <c r="H2167">
        <f>100*Comuni[[#This Row],[Popolazione2011]]/(SUMIFS($D$2:$D$7916,$B$2:$B$7916,"Piemonte"))</f>
        <v>0.10543282684634626</v>
      </c>
      <c r="I2167" s="1" t="str">
        <f>_xlfn.XLOOKUP(Comuni[[#This Row],[Regione]],Ripartizione_geografica[Regione],Ripartizione_geografica[Ripartizione geografica],,0)</f>
        <v>Nord-ovest</v>
      </c>
      <c r="J2167" s="1">
        <f>_xlfn.XLOOKUP(Comuni[[#This Row],[Regione]],Table_0[Regione],Table_0[Totale contagiati],,0)</f>
        <v>4308126</v>
      </c>
      <c r="K2167" s="1">
        <f>_xlfn.XLOOKUP(Comuni[[#This Row],[Regione]],Table_0[Regione],Table_0[Guariti],,0)</f>
        <v>4242764</v>
      </c>
      <c r="L2167" s="1">
        <f>_xlfn.XLOOKUP(Comuni[[#This Row],[Regione]],Table_0[Regione],Table_0[Deceduti],,0)</f>
        <v>47031</v>
      </c>
    </row>
    <row r="2168" spans="1:12" x14ac:dyDescent="0.25">
      <c r="A2168" s="1" t="s">
        <v>2188</v>
      </c>
      <c r="B2168" s="1" t="s">
        <v>1271</v>
      </c>
      <c r="C2168" s="1" t="s">
        <v>2016</v>
      </c>
      <c r="D2168">
        <v>13469</v>
      </c>
      <c r="E2168">
        <f>100*Comuni[[#This Row],[Popolazione2011]]/$D$7916</f>
        <v>2.3501127029881712E-2</v>
      </c>
      <c r="F2168">
        <f>100*Comuni[[#This Row],[Popolazione2011]]/(SUMIFS($D$2:$D$7916,$B$2:$B$7916,"Lombardia"))</f>
        <v>0.13879627388320731</v>
      </c>
      <c r="G2168" t="b">
        <f>IF(Comuni[[#This Row],[Popolazione2011]]&gt;300000,"MAGGIORE")</f>
        <v>0</v>
      </c>
      <c r="H2168">
        <f>100*Comuni[[#This Row],[Popolazione2011]]/(SUMIFS($D$2:$D$7916,$B$2:$B$7916,"Piemonte"))</f>
        <v>0.30864480434545488</v>
      </c>
      <c r="I2168" s="1" t="str">
        <f>_xlfn.XLOOKUP(Comuni[[#This Row],[Regione]],Ripartizione_geografica[Regione],Ripartizione_geografica[Ripartizione geografica],,0)</f>
        <v>Nord-ovest</v>
      </c>
      <c r="J2168" s="1">
        <f>_xlfn.XLOOKUP(Comuni[[#This Row],[Regione]],Table_0[Regione],Table_0[Totale contagiati],,0)</f>
        <v>4308126</v>
      </c>
      <c r="K2168" s="1">
        <f>_xlfn.XLOOKUP(Comuni[[#This Row],[Regione]],Table_0[Regione],Table_0[Guariti],,0)</f>
        <v>4242764</v>
      </c>
      <c r="L2168" s="1">
        <f>_xlfn.XLOOKUP(Comuni[[#This Row],[Regione]],Table_0[Regione],Table_0[Deceduti],,0)</f>
        <v>47031</v>
      </c>
    </row>
    <row r="2169" spans="1:12" x14ac:dyDescent="0.25">
      <c r="A2169" s="1" t="s">
        <v>2189</v>
      </c>
      <c r="B2169" s="1" t="s">
        <v>1271</v>
      </c>
      <c r="C2169" s="1" t="s">
        <v>2016</v>
      </c>
      <c r="D2169">
        <v>992</v>
      </c>
      <c r="E2169">
        <f>100*Comuni[[#This Row],[Popolazione2011]]/$D$7916</f>
        <v>1.7308722261224038E-3</v>
      </c>
      <c r="F2169">
        <f>100*Comuni[[#This Row],[Popolazione2011]]/(SUMIFS($D$2:$D$7916,$B$2:$B$7916,"Lombardia"))</f>
        <v>1.0222429556176527E-2</v>
      </c>
      <c r="G2169" t="b">
        <f>IF(Comuni[[#This Row],[Popolazione2011]]&gt;300000,"MAGGIORE")</f>
        <v>0</v>
      </c>
      <c r="H2169">
        <f>100*Comuni[[#This Row],[Popolazione2011]]/(SUMIFS($D$2:$D$7916,$B$2:$B$7916,"Piemonte"))</f>
        <v>2.2731876598907953E-2</v>
      </c>
      <c r="I2169" s="1" t="str">
        <f>_xlfn.XLOOKUP(Comuni[[#This Row],[Regione]],Ripartizione_geografica[Regione],Ripartizione_geografica[Ripartizione geografica],,0)</f>
        <v>Nord-ovest</v>
      </c>
      <c r="J2169" s="1">
        <f>_xlfn.XLOOKUP(Comuni[[#This Row],[Regione]],Table_0[Regione],Table_0[Totale contagiati],,0)</f>
        <v>4308126</v>
      </c>
      <c r="K2169" s="1">
        <f>_xlfn.XLOOKUP(Comuni[[#This Row],[Regione]],Table_0[Regione],Table_0[Guariti],,0)</f>
        <v>4242764</v>
      </c>
      <c r="L2169" s="1">
        <f>_xlfn.XLOOKUP(Comuni[[#This Row],[Regione]],Table_0[Regione],Table_0[Deceduti],,0)</f>
        <v>47031</v>
      </c>
    </row>
    <row r="2170" spans="1:12" x14ac:dyDescent="0.25">
      <c r="A2170" s="1" t="s">
        <v>2190</v>
      </c>
      <c r="B2170" s="1" t="s">
        <v>1271</v>
      </c>
      <c r="C2170" s="1" t="s">
        <v>2016</v>
      </c>
      <c r="D2170">
        <v>1506</v>
      </c>
      <c r="E2170">
        <f>100*Comuni[[#This Row],[Popolazione2011]]/$D$7916</f>
        <v>2.6277152948995367E-3</v>
      </c>
      <c r="F2170">
        <f>100*Comuni[[#This Row],[Popolazione2011]]/(SUMIFS($D$2:$D$7916,$B$2:$B$7916,"Lombardia"))</f>
        <v>1.5519131967340574E-2</v>
      </c>
      <c r="G2170" t="b">
        <f>IF(Comuni[[#This Row],[Popolazione2011]]&gt;300000,"MAGGIORE")</f>
        <v>0</v>
      </c>
      <c r="H2170">
        <f>100*Comuni[[#This Row],[Popolazione2011]]/(SUMIFS($D$2:$D$7916,$B$2:$B$7916,"Piemonte"))</f>
        <v>3.4510288465680827E-2</v>
      </c>
      <c r="I2170" s="1" t="str">
        <f>_xlfn.XLOOKUP(Comuni[[#This Row],[Regione]],Ripartizione_geografica[Regione],Ripartizione_geografica[Ripartizione geografica],,0)</f>
        <v>Nord-ovest</v>
      </c>
      <c r="J2170" s="1">
        <f>_xlfn.XLOOKUP(Comuni[[#This Row],[Regione]],Table_0[Regione],Table_0[Totale contagiati],,0)</f>
        <v>4308126</v>
      </c>
      <c r="K2170" s="1">
        <f>_xlfn.XLOOKUP(Comuni[[#This Row],[Regione]],Table_0[Regione],Table_0[Guariti],,0)</f>
        <v>4242764</v>
      </c>
      <c r="L2170" s="1">
        <f>_xlfn.XLOOKUP(Comuni[[#This Row],[Regione]],Table_0[Regione],Table_0[Deceduti],,0)</f>
        <v>47031</v>
      </c>
    </row>
    <row r="2171" spans="1:12" x14ac:dyDescent="0.25">
      <c r="A2171" s="1" t="s">
        <v>2191</v>
      </c>
      <c r="B2171" s="1" t="s">
        <v>1271</v>
      </c>
      <c r="C2171" s="1" t="s">
        <v>2016</v>
      </c>
      <c r="D2171">
        <v>1581</v>
      </c>
      <c r="E2171">
        <f>100*Comuni[[#This Row],[Popolazione2011]]/$D$7916</f>
        <v>2.7585776103825812E-3</v>
      </c>
      <c r="F2171">
        <f>100*Comuni[[#This Row],[Popolazione2011]]/(SUMIFS($D$2:$D$7916,$B$2:$B$7916,"Lombardia"))</f>
        <v>1.6291997105156341E-2</v>
      </c>
      <c r="G2171" t="b">
        <f>IF(Comuni[[#This Row],[Popolazione2011]]&gt;300000,"MAGGIORE")</f>
        <v>0</v>
      </c>
      <c r="H2171">
        <f>100*Comuni[[#This Row],[Popolazione2011]]/(SUMIFS($D$2:$D$7916,$B$2:$B$7916,"Piemonte"))</f>
        <v>3.6228928329509552E-2</v>
      </c>
      <c r="I2171" s="1" t="str">
        <f>_xlfn.XLOOKUP(Comuni[[#This Row],[Regione]],Ripartizione_geografica[Regione],Ripartizione_geografica[Ripartizione geografica],,0)</f>
        <v>Nord-ovest</v>
      </c>
      <c r="J2171" s="1">
        <f>_xlfn.XLOOKUP(Comuni[[#This Row],[Regione]],Table_0[Regione],Table_0[Totale contagiati],,0)</f>
        <v>4308126</v>
      </c>
      <c r="K2171" s="1">
        <f>_xlfn.XLOOKUP(Comuni[[#This Row],[Regione]],Table_0[Regione],Table_0[Guariti],,0)</f>
        <v>4242764</v>
      </c>
      <c r="L2171" s="1">
        <f>_xlfn.XLOOKUP(Comuni[[#This Row],[Regione]],Table_0[Regione],Table_0[Deceduti],,0)</f>
        <v>47031</v>
      </c>
    </row>
    <row r="2172" spans="1:12" x14ac:dyDescent="0.25">
      <c r="A2172" s="1" t="s">
        <v>2192</v>
      </c>
      <c r="B2172" s="1" t="s">
        <v>1271</v>
      </c>
      <c r="C2172" s="1" t="s">
        <v>2016</v>
      </c>
      <c r="D2172">
        <v>3092</v>
      </c>
      <c r="E2172">
        <f>100*Comuni[[#This Row],[Popolazione2011]]/$D$7916</f>
        <v>5.3950170596476542E-3</v>
      </c>
      <c r="F2172">
        <f>100*Comuni[[#This Row],[Popolazione2011]]/(SUMIFS($D$2:$D$7916,$B$2:$B$7916,"Lombardia"))</f>
        <v>3.1862653415017962E-2</v>
      </c>
      <c r="G2172" t="b">
        <f>IF(Comuni[[#This Row],[Popolazione2011]]&gt;300000,"MAGGIORE")</f>
        <v>0</v>
      </c>
      <c r="H2172">
        <f>100*Comuni[[#This Row],[Popolazione2011]]/(SUMIFS($D$2:$D$7916,$B$2:$B$7916,"Piemonte"))</f>
        <v>7.0853792786112285E-2</v>
      </c>
      <c r="I2172" s="1" t="str">
        <f>_xlfn.XLOOKUP(Comuni[[#This Row],[Regione]],Ripartizione_geografica[Regione],Ripartizione_geografica[Ripartizione geografica],,0)</f>
        <v>Nord-ovest</v>
      </c>
      <c r="J2172" s="1">
        <f>_xlfn.XLOOKUP(Comuni[[#This Row],[Regione]],Table_0[Regione],Table_0[Totale contagiati],,0)</f>
        <v>4308126</v>
      </c>
      <c r="K2172" s="1">
        <f>_xlfn.XLOOKUP(Comuni[[#This Row],[Regione]],Table_0[Regione],Table_0[Guariti],,0)</f>
        <v>4242764</v>
      </c>
      <c r="L2172" s="1">
        <f>_xlfn.XLOOKUP(Comuni[[#This Row],[Regione]],Table_0[Regione],Table_0[Deceduti],,0)</f>
        <v>47031</v>
      </c>
    </row>
    <row r="2173" spans="1:12" x14ac:dyDescent="0.25">
      <c r="A2173" s="1" t="s">
        <v>2193</v>
      </c>
      <c r="B2173" s="1" t="s">
        <v>1271</v>
      </c>
      <c r="C2173" s="1" t="s">
        <v>2016</v>
      </c>
      <c r="D2173">
        <v>7438</v>
      </c>
      <c r="E2173">
        <f>100*Comuni[[#This Row],[Popolazione2011]]/$D$7916</f>
        <v>1.2978052034171815E-2</v>
      </c>
      <c r="F2173">
        <f>100*Comuni[[#This Row],[Popolazione2011]]/(SUMIFS($D$2:$D$7916,$B$2:$B$7916,"Lombardia"))</f>
        <v>7.6647611934315532E-2</v>
      </c>
      <c r="G2173" t="b">
        <f>IF(Comuni[[#This Row],[Popolazione2011]]&gt;300000,"MAGGIORE")</f>
        <v>0</v>
      </c>
      <c r="H2173">
        <f>100*Comuni[[#This Row],[Popolazione2011]]/(SUMIFS($D$2:$D$7916,$B$2:$B$7916,"Piemonte"))</f>
        <v>0.17044324409544087</v>
      </c>
      <c r="I2173" s="1" t="str">
        <f>_xlfn.XLOOKUP(Comuni[[#This Row],[Regione]],Ripartizione_geografica[Regione],Ripartizione_geografica[Ripartizione geografica],,0)</f>
        <v>Nord-ovest</v>
      </c>
      <c r="J2173" s="1">
        <f>_xlfn.XLOOKUP(Comuni[[#This Row],[Regione]],Table_0[Regione],Table_0[Totale contagiati],,0)</f>
        <v>4308126</v>
      </c>
      <c r="K2173" s="1">
        <f>_xlfn.XLOOKUP(Comuni[[#This Row],[Regione]],Table_0[Regione],Table_0[Guariti],,0)</f>
        <v>4242764</v>
      </c>
      <c r="L2173" s="1">
        <f>_xlfn.XLOOKUP(Comuni[[#This Row],[Regione]],Table_0[Regione],Table_0[Deceduti],,0)</f>
        <v>47031</v>
      </c>
    </row>
    <row r="2174" spans="1:12" x14ac:dyDescent="0.25">
      <c r="A2174" s="1" t="s">
        <v>2194</v>
      </c>
      <c r="B2174" s="1" t="s">
        <v>1271</v>
      </c>
      <c r="C2174" s="1" t="s">
        <v>2016</v>
      </c>
      <c r="D2174">
        <v>1785</v>
      </c>
      <c r="E2174">
        <f>100*Comuni[[#This Row],[Popolazione2011]]/$D$7916</f>
        <v>3.1145231084964628E-3</v>
      </c>
      <c r="F2174">
        <f>100*Comuni[[#This Row],[Popolazione2011]]/(SUMIFS($D$2:$D$7916,$B$2:$B$7916,"Lombardia"))</f>
        <v>1.8394190280015224E-2</v>
      </c>
      <c r="G2174" t="b">
        <f>IF(Comuni[[#This Row],[Popolazione2011]]&gt;300000,"MAGGIORE")</f>
        <v>0</v>
      </c>
      <c r="H2174">
        <f>100*Comuni[[#This Row],[Popolazione2011]]/(SUMIFS($D$2:$D$7916,$B$2:$B$7916,"Piemonte"))</f>
        <v>4.0903628759123685E-2</v>
      </c>
      <c r="I2174" s="1" t="str">
        <f>_xlfn.XLOOKUP(Comuni[[#This Row],[Regione]],Ripartizione_geografica[Regione],Ripartizione_geografica[Ripartizione geografica],,0)</f>
        <v>Nord-ovest</v>
      </c>
      <c r="J2174" s="1">
        <f>_xlfn.XLOOKUP(Comuni[[#This Row],[Regione]],Table_0[Regione],Table_0[Totale contagiati],,0)</f>
        <v>4308126</v>
      </c>
      <c r="K2174" s="1">
        <f>_xlfn.XLOOKUP(Comuni[[#This Row],[Regione]],Table_0[Regione],Table_0[Guariti],,0)</f>
        <v>4242764</v>
      </c>
      <c r="L2174" s="1">
        <f>_xlfn.XLOOKUP(Comuni[[#This Row],[Regione]],Table_0[Regione],Table_0[Deceduti],,0)</f>
        <v>47031</v>
      </c>
    </row>
    <row r="2175" spans="1:12" x14ac:dyDescent="0.25">
      <c r="A2175" s="1" t="s">
        <v>2195</v>
      </c>
      <c r="B2175" s="1" t="s">
        <v>1271</v>
      </c>
      <c r="C2175" s="1" t="s">
        <v>2016</v>
      </c>
      <c r="D2175">
        <v>1270</v>
      </c>
      <c r="E2175">
        <f>100*Comuni[[#This Row],[Popolazione2011]]/$D$7916</f>
        <v>2.2159352088462229E-3</v>
      </c>
      <c r="F2175">
        <f>100*Comuni[[#This Row],[Popolazione2011]]/(SUMIFS($D$2:$D$7916,$B$2:$B$7916,"Lombardia"))</f>
        <v>1.3087183000346964E-2</v>
      </c>
      <c r="G2175" t="b">
        <f>IF(Comuni[[#This Row],[Popolazione2011]]&gt;300000,"MAGGIORE")</f>
        <v>0</v>
      </c>
      <c r="H2175">
        <f>100*Comuni[[#This Row],[Popolazione2011]]/(SUMIFS($D$2:$D$7916,$B$2:$B$7916,"Piemonte"))</f>
        <v>2.9102301694166433E-2</v>
      </c>
      <c r="I2175" s="1" t="str">
        <f>_xlfn.XLOOKUP(Comuni[[#This Row],[Regione]],Ripartizione_geografica[Regione],Ripartizione_geografica[Ripartizione geografica],,0)</f>
        <v>Nord-ovest</v>
      </c>
      <c r="J2175" s="1">
        <f>_xlfn.XLOOKUP(Comuni[[#This Row],[Regione]],Table_0[Regione],Table_0[Totale contagiati],,0)</f>
        <v>4308126</v>
      </c>
      <c r="K2175" s="1">
        <f>_xlfn.XLOOKUP(Comuni[[#This Row],[Regione]],Table_0[Regione],Table_0[Guariti],,0)</f>
        <v>4242764</v>
      </c>
      <c r="L2175" s="1">
        <f>_xlfn.XLOOKUP(Comuni[[#This Row],[Regione]],Table_0[Regione],Table_0[Deceduti],,0)</f>
        <v>47031</v>
      </c>
    </row>
    <row r="2176" spans="1:12" x14ac:dyDescent="0.25">
      <c r="A2176" s="1" t="s">
        <v>2196</v>
      </c>
      <c r="B2176" s="1" t="s">
        <v>1271</v>
      </c>
      <c r="C2176" s="1" t="s">
        <v>2016</v>
      </c>
      <c r="D2176">
        <v>1892</v>
      </c>
      <c r="E2176">
        <f>100*Comuni[[#This Row],[Popolazione2011]]/$D$7916</f>
        <v>3.3012200119189399E-3</v>
      </c>
      <c r="F2176">
        <f>100*Comuni[[#This Row],[Popolazione2011]]/(SUMIFS($D$2:$D$7916,$B$2:$B$7916,"Lombardia"))</f>
        <v>1.9496811209965714E-2</v>
      </c>
      <c r="G2176" t="b">
        <f>IF(Comuni[[#This Row],[Popolazione2011]]&gt;300000,"MAGGIORE")</f>
        <v>0</v>
      </c>
      <c r="H2176">
        <f>100*Comuni[[#This Row],[Popolazione2011]]/(SUMIFS($D$2:$D$7916,$B$2:$B$7916,"Piemonte"))</f>
        <v>4.3355554964852668E-2</v>
      </c>
      <c r="I2176" s="1" t="str">
        <f>_xlfn.XLOOKUP(Comuni[[#This Row],[Regione]],Ripartizione_geografica[Regione],Ripartizione_geografica[Ripartizione geografica],,0)</f>
        <v>Nord-ovest</v>
      </c>
      <c r="J2176" s="1">
        <f>_xlfn.XLOOKUP(Comuni[[#This Row],[Regione]],Table_0[Regione],Table_0[Totale contagiati],,0)</f>
        <v>4308126</v>
      </c>
      <c r="K2176" s="1">
        <f>_xlfn.XLOOKUP(Comuni[[#This Row],[Regione]],Table_0[Regione],Table_0[Guariti],,0)</f>
        <v>4242764</v>
      </c>
      <c r="L2176" s="1">
        <f>_xlfn.XLOOKUP(Comuni[[#This Row],[Regione]],Table_0[Regione],Table_0[Deceduti],,0)</f>
        <v>47031</v>
      </c>
    </row>
    <row r="2177" spans="1:12" x14ac:dyDescent="0.25">
      <c r="A2177" s="1" t="s">
        <v>2197</v>
      </c>
      <c r="B2177" s="1" t="s">
        <v>1271</v>
      </c>
      <c r="C2177" s="1" t="s">
        <v>2016</v>
      </c>
      <c r="D2177">
        <v>1359</v>
      </c>
      <c r="E2177">
        <f>100*Comuni[[#This Row],[Popolazione2011]]/$D$7916</f>
        <v>2.3712251565527693E-3</v>
      </c>
      <c r="F2177">
        <f>100*Comuni[[#This Row],[Popolazione2011]]/(SUMIFS($D$2:$D$7916,$B$2:$B$7916,"Lombardia"))</f>
        <v>1.4004316297221674E-2</v>
      </c>
      <c r="G2177" t="b">
        <f>IF(Comuni[[#This Row],[Popolazione2011]]&gt;300000,"MAGGIORE")</f>
        <v>0</v>
      </c>
      <c r="H2177">
        <f>100*Comuni[[#This Row],[Popolazione2011]]/(SUMIFS($D$2:$D$7916,$B$2:$B$7916,"Piemonte"))</f>
        <v>3.1141754332576519E-2</v>
      </c>
      <c r="I2177" s="1" t="str">
        <f>_xlfn.XLOOKUP(Comuni[[#This Row],[Regione]],Ripartizione_geografica[Regione],Ripartizione_geografica[Ripartizione geografica],,0)</f>
        <v>Nord-ovest</v>
      </c>
      <c r="J2177" s="1">
        <f>_xlfn.XLOOKUP(Comuni[[#This Row],[Regione]],Table_0[Regione],Table_0[Totale contagiati],,0)</f>
        <v>4308126</v>
      </c>
      <c r="K2177" s="1">
        <f>_xlfn.XLOOKUP(Comuni[[#This Row],[Regione]],Table_0[Regione],Table_0[Guariti],,0)</f>
        <v>4242764</v>
      </c>
      <c r="L2177" s="1">
        <f>_xlfn.XLOOKUP(Comuni[[#This Row],[Regione]],Table_0[Regione],Table_0[Deceduti],,0)</f>
        <v>47031</v>
      </c>
    </row>
    <row r="2178" spans="1:12" x14ac:dyDescent="0.25">
      <c r="A2178" s="1" t="s">
        <v>2198</v>
      </c>
      <c r="B2178" s="1" t="s">
        <v>1271</v>
      </c>
      <c r="C2178" s="1" t="s">
        <v>2016</v>
      </c>
      <c r="D2178">
        <v>1083</v>
      </c>
      <c r="E2178">
        <f>100*Comuni[[#This Row],[Popolazione2011]]/$D$7916</f>
        <v>1.8896518355751648E-3</v>
      </c>
      <c r="F2178">
        <f>100*Comuni[[#This Row],[Popolazione2011]]/(SUMIFS($D$2:$D$7916,$B$2:$B$7916,"Lombardia"))</f>
        <v>1.1160172590059655E-2</v>
      </c>
      <c r="G2178" t="b">
        <f>IF(Comuni[[#This Row],[Popolazione2011]]&gt;300000,"MAGGIORE")</f>
        <v>0</v>
      </c>
      <c r="H2178">
        <f>100*Comuni[[#This Row],[Popolazione2011]]/(SUMIFS($D$2:$D$7916,$B$2:$B$7916,"Piemonte"))</f>
        <v>2.4817159633686806E-2</v>
      </c>
      <c r="I2178" s="1" t="str">
        <f>_xlfn.XLOOKUP(Comuni[[#This Row],[Regione]],Ripartizione_geografica[Regione],Ripartizione_geografica[Ripartizione geografica],,0)</f>
        <v>Nord-ovest</v>
      </c>
      <c r="J2178" s="1">
        <f>_xlfn.XLOOKUP(Comuni[[#This Row],[Regione]],Table_0[Regione],Table_0[Totale contagiati],,0)</f>
        <v>4308126</v>
      </c>
      <c r="K2178" s="1">
        <f>_xlfn.XLOOKUP(Comuni[[#This Row],[Regione]],Table_0[Regione],Table_0[Guariti],,0)</f>
        <v>4242764</v>
      </c>
      <c r="L2178" s="1">
        <f>_xlfn.XLOOKUP(Comuni[[#This Row],[Regione]],Table_0[Regione],Table_0[Deceduti],,0)</f>
        <v>47031</v>
      </c>
    </row>
    <row r="2179" spans="1:12" x14ac:dyDescent="0.25">
      <c r="A2179" s="1" t="s">
        <v>2199</v>
      </c>
      <c r="B2179" s="1" t="s">
        <v>1271</v>
      </c>
      <c r="C2179" s="1" t="s">
        <v>2016</v>
      </c>
      <c r="D2179">
        <v>1298</v>
      </c>
      <c r="E2179">
        <f>100*Comuni[[#This Row],[Popolazione2011]]/$D$7916</f>
        <v>2.2647904732932263E-3</v>
      </c>
      <c r="F2179">
        <f>100*Comuni[[#This Row],[Popolazione2011]]/(SUMIFS($D$2:$D$7916,$B$2:$B$7916,"Lombardia"))</f>
        <v>1.3375719318464851E-2</v>
      </c>
      <c r="G2179" t="b">
        <f>IF(Comuni[[#This Row],[Popolazione2011]]&gt;300000,"MAGGIORE")</f>
        <v>0</v>
      </c>
      <c r="H2179">
        <f>100*Comuni[[#This Row],[Popolazione2011]]/(SUMIFS($D$2:$D$7916,$B$2:$B$7916,"Piemonte"))</f>
        <v>2.9743927243329155E-2</v>
      </c>
      <c r="I2179" s="1" t="str">
        <f>_xlfn.XLOOKUP(Comuni[[#This Row],[Regione]],Ripartizione_geografica[Regione],Ripartizione_geografica[Ripartizione geografica],,0)</f>
        <v>Nord-ovest</v>
      </c>
      <c r="J2179" s="1">
        <f>_xlfn.XLOOKUP(Comuni[[#This Row],[Regione]],Table_0[Regione],Table_0[Totale contagiati],,0)</f>
        <v>4308126</v>
      </c>
      <c r="K2179" s="1">
        <f>_xlfn.XLOOKUP(Comuni[[#This Row],[Regione]],Table_0[Regione],Table_0[Guariti],,0)</f>
        <v>4242764</v>
      </c>
      <c r="L2179" s="1">
        <f>_xlfn.XLOOKUP(Comuni[[#This Row],[Regione]],Table_0[Regione],Table_0[Deceduti],,0)</f>
        <v>47031</v>
      </c>
    </row>
    <row r="2180" spans="1:12" x14ac:dyDescent="0.25">
      <c r="A2180" s="1" t="s">
        <v>2200</v>
      </c>
      <c r="B2180" s="1" t="s">
        <v>1271</v>
      </c>
      <c r="C2180" s="1" t="s">
        <v>2016</v>
      </c>
      <c r="D2180">
        <v>6370</v>
      </c>
      <c r="E2180">
        <f>100*Comuni[[#This Row],[Popolazione2011]]/$D$7916</f>
        <v>1.1114572661693259E-2</v>
      </c>
      <c r="F2180">
        <f>100*Comuni[[#This Row],[Popolazione2011]]/(SUMIFS($D$2:$D$7916,$B$2:$B$7916,"Lombardia"))</f>
        <v>6.5642012371819033E-2</v>
      </c>
      <c r="G2180" t="b">
        <f>IF(Comuni[[#This Row],[Popolazione2011]]&gt;300000,"MAGGIORE")</f>
        <v>0</v>
      </c>
      <c r="H2180">
        <f>100*Comuni[[#This Row],[Popolazione2011]]/(SUMIFS($D$2:$D$7916,$B$2:$B$7916,"Piemonte"))</f>
        <v>0.14596981243451981</v>
      </c>
      <c r="I2180" s="1" t="str">
        <f>_xlfn.XLOOKUP(Comuni[[#This Row],[Regione]],Ripartizione_geografica[Regione],Ripartizione_geografica[Ripartizione geografica],,0)</f>
        <v>Nord-ovest</v>
      </c>
      <c r="J2180" s="1">
        <f>_xlfn.XLOOKUP(Comuni[[#This Row],[Regione]],Table_0[Regione],Table_0[Totale contagiati],,0)</f>
        <v>4308126</v>
      </c>
      <c r="K2180" s="1">
        <f>_xlfn.XLOOKUP(Comuni[[#This Row],[Regione]],Table_0[Regione],Table_0[Guariti],,0)</f>
        <v>4242764</v>
      </c>
      <c r="L2180" s="1">
        <f>_xlfn.XLOOKUP(Comuni[[#This Row],[Regione]],Table_0[Regione],Table_0[Deceduti],,0)</f>
        <v>47031</v>
      </c>
    </row>
    <row r="2181" spans="1:12" x14ac:dyDescent="0.25">
      <c r="A2181" s="1" t="s">
        <v>2201</v>
      </c>
      <c r="B2181" s="1" t="s">
        <v>1271</v>
      </c>
      <c r="C2181" s="1" t="s">
        <v>2016</v>
      </c>
      <c r="D2181">
        <v>7994</v>
      </c>
      <c r="E2181">
        <f>100*Comuni[[#This Row],[Popolazione2011]]/$D$7916</f>
        <v>1.3948177999619452E-2</v>
      </c>
      <c r="F2181">
        <f>100*Comuni[[#This Row],[Popolazione2011]]/(SUMIFS($D$2:$D$7916,$B$2:$B$7916,"Lombardia"))</f>
        <v>8.2377118822656414E-2</v>
      </c>
      <c r="G2181" t="b">
        <f>IF(Comuni[[#This Row],[Popolazione2011]]&gt;300000,"MAGGIORE")</f>
        <v>0</v>
      </c>
      <c r="H2181">
        <f>100*Comuni[[#This Row],[Popolazione2011]]/(SUMIFS($D$2:$D$7916,$B$2:$B$7916,"Piemonte"))</f>
        <v>0.18318409428595783</v>
      </c>
      <c r="I2181" s="1" t="str">
        <f>_xlfn.XLOOKUP(Comuni[[#This Row],[Regione]],Ripartizione_geografica[Regione],Ripartizione_geografica[Ripartizione geografica],,0)</f>
        <v>Nord-ovest</v>
      </c>
      <c r="J2181" s="1">
        <f>_xlfn.XLOOKUP(Comuni[[#This Row],[Regione]],Table_0[Regione],Table_0[Totale contagiati],,0)</f>
        <v>4308126</v>
      </c>
      <c r="K2181" s="1">
        <f>_xlfn.XLOOKUP(Comuni[[#This Row],[Regione]],Table_0[Regione],Table_0[Guariti],,0)</f>
        <v>4242764</v>
      </c>
      <c r="L2181" s="1">
        <f>_xlfn.XLOOKUP(Comuni[[#This Row],[Regione]],Table_0[Regione],Table_0[Deceduti],,0)</f>
        <v>47031</v>
      </c>
    </row>
    <row r="2182" spans="1:12" x14ac:dyDescent="0.25">
      <c r="A2182" s="1" t="s">
        <v>2202</v>
      </c>
      <c r="B2182" s="1" t="s">
        <v>1271</v>
      </c>
      <c r="C2182" s="1" t="s">
        <v>2016</v>
      </c>
      <c r="D2182">
        <v>13447</v>
      </c>
      <c r="E2182">
        <f>100*Comuni[[#This Row],[Popolazione2011]]/$D$7916</f>
        <v>2.3462740750673353E-2</v>
      </c>
      <c r="F2182">
        <f>100*Comuni[[#This Row],[Popolazione2011]]/(SUMIFS($D$2:$D$7916,$B$2:$B$7916,"Lombardia"))</f>
        <v>0.13856956677611468</v>
      </c>
      <c r="G2182" t="b">
        <f>IF(Comuni[[#This Row],[Popolazione2011]]&gt;300000,"MAGGIORE")</f>
        <v>0</v>
      </c>
      <c r="H2182">
        <f>100*Comuni[[#This Row],[Popolazione2011]]/(SUMIFS($D$2:$D$7916,$B$2:$B$7916,"Piemonte"))</f>
        <v>0.30814066998539846</v>
      </c>
      <c r="I2182" s="1" t="str">
        <f>_xlfn.XLOOKUP(Comuni[[#This Row],[Regione]],Ripartizione_geografica[Regione],Ripartizione_geografica[Ripartizione geografica],,0)</f>
        <v>Nord-ovest</v>
      </c>
      <c r="J2182" s="1">
        <f>_xlfn.XLOOKUP(Comuni[[#This Row],[Regione]],Table_0[Regione],Table_0[Totale contagiati],,0)</f>
        <v>4308126</v>
      </c>
      <c r="K2182" s="1">
        <f>_xlfn.XLOOKUP(Comuni[[#This Row],[Regione]],Table_0[Regione],Table_0[Guariti],,0)</f>
        <v>4242764</v>
      </c>
      <c r="L2182" s="1">
        <f>_xlfn.XLOOKUP(Comuni[[#This Row],[Regione]],Table_0[Regione],Table_0[Deceduti],,0)</f>
        <v>47031</v>
      </c>
    </row>
    <row r="2183" spans="1:12" x14ac:dyDescent="0.25">
      <c r="A2183" s="1" t="s">
        <v>2203</v>
      </c>
      <c r="B2183" s="1" t="s">
        <v>1271</v>
      </c>
      <c r="C2183" s="1" t="s">
        <v>2016</v>
      </c>
      <c r="D2183">
        <v>2125</v>
      </c>
      <c r="E2183">
        <f>100*Comuni[[#This Row],[Popolazione2011]]/$D$7916</f>
        <v>3.7077656053529319E-3</v>
      </c>
      <c r="F2183">
        <f>100*Comuni[[#This Row],[Popolazione2011]]/(SUMIFS($D$2:$D$7916,$B$2:$B$7916,"Lombardia"))</f>
        <v>2.1897845571446695E-2</v>
      </c>
      <c r="G2183" t="b">
        <f>IF(Comuni[[#This Row],[Popolazione2011]]&gt;300000,"MAGGIORE")</f>
        <v>0</v>
      </c>
      <c r="H2183">
        <f>100*Comuni[[#This Row],[Popolazione2011]]/(SUMIFS($D$2:$D$7916,$B$2:$B$7916,"Piemonte"))</f>
        <v>4.8694796141813913E-2</v>
      </c>
      <c r="I2183" s="1" t="str">
        <f>_xlfn.XLOOKUP(Comuni[[#This Row],[Regione]],Ripartizione_geografica[Regione],Ripartizione_geografica[Ripartizione geografica],,0)</f>
        <v>Nord-ovest</v>
      </c>
      <c r="J2183" s="1">
        <f>_xlfn.XLOOKUP(Comuni[[#This Row],[Regione]],Table_0[Regione],Table_0[Totale contagiati],,0)</f>
        <v>4308126</v>
      </c>
      <c r="K2183" s="1">
        <f>_xlfn.XLOOKUP(Comuni[[#This Row],[Regione]],Table_0[Regione],Table_0[Guariti],,0)</f>
        <v>4242764</v>
      </c>
      <c r="L2183" s="1">
        <f>_xlfn.XLOOKUP(Comuni[[#This Row],[Regione]],Table_0[Regione],Table_0[Deceduti],,0)</f>
        <v>47031</v>
      </c>
    </row>
    <row r="2184" spans="1:12" x14ac:dyDescent="0.25">
      <c r="A2184" s="1" t="s">
        <v>2204</v>
      </c>
      <c r="B2184" s="1" t="s">
        <v>1271</v>
      </c>
      <c r="C2184" s="1" t="s">
        <v>2016</v>
      </c>
      <c r="D2184">
        <v>5480</v>
      </c>
      <c r="E2184">
        <f>100*Comuni[[#This Row],[Popolazione2011]]/$D$7916</f>
        <v>9.5616731846277954E-3</v>
      </c>
      <c r="F2184">
        <f>100*Comuni[[#This Row],[Popolazione2011]]/(SUMIFS($D$2:$D$7916,$B$2:$B$7916,"Lombardia"))</f>
        <v>5.647067940307194E-2</v>
      </c>
      <c r="G2184" t="b">
        <f>IF(Comuni[[#This Row],[Popolazione2011]]&gt;300000,"MAGGIORE")</f>
        <v>0</v>
      </c>
      <c r="H2184">
        <f>100*Comuni[[#This Row],[Popolazione2011]]/(SUMIFS($D$2:$D$7916,$B$2:$B$7916,"Piemonte"))</f>
        <v>0.12557528605041893</v>
      </c>
      <c r="I2184" s="1" t="str">
        <f>_xlfn.XLOOKUP(Comuni[[#This Row],[Regione]],Ripartizione_geografica[Regione],Ripartizione_geografica[Ripartizione geografica],,0)</f>
        <v>Nord-ovest</v>
      </c>
      <c r="J2184" s="1">
        <f>_xlfn.XLOOKUP(Comuni[[#This Row],[Regione]],Table_0[Regione],Table_0[Totale contagiati],,0)</f>
        <v>4308126</v>
      </c>
      <c r="K2184" s="1">
        <f>_xlfn.XLOOKUP(Comuni[[#This Row],[Regione]],Table_0[Regione],Table_0[Guariti],,0)</f>
        <v>4242764</v>
      </c>
      <c r="L2184" s="1">
        <f>_xlfn.XLOOKUP(Comuni[[#This Row],[Regione]],Table_0[Regione],Table_0[Deceduti],,0)</f>
        <v>47031</v>
      </c>
    </row>
    <row r="2185" spans="1:12" x14ac:dyDescent="0.25">
      <c r="A2185" s="1" t="s">
        <v>2205</v>
      </c>
      <c r="B2185" s="1" t="s">
        <v>1271</v>
      </c>
      <c r="C2185" s="1" t="s">
        <v>2016</v>
      </c>
      <c r="D2185">
        <v>566</v>
      </c>
      <c r="E2185">
        <f>100*Comuni[[#This Row],[Popolazione2011]]/$D$7916</f>
        <v>9.875742741787103E-4</v>
      </c>
      <c r="F2185">
        <f>100*Comuni[[#This Row],[Popolazione2011]]/(SUMIFS($D$2:$D$7916,$B$2:$B$7916,"Lombardia"))</f>
        <v>5.8325555733829779E-3</v>
      </c>
      <c r="G2185" t="b">
        <f>IF(Comuni[[#This Row],[Popolazione2011]]&gt;300000,"MAGGIORE")</f>
        <v>0</v>
      </c>
      <c r="H2185">
        <f>100*Comuni[[#This Row],[Popolazione2011]]/(SUMIFS($D$2:$D$7916,$B$2:$B$7916,"Piemonte"))</f>
        <v>1.2970002172360788E-2</v>
      </c>
      <c r="I2185" s="1" t="str">
        <f>_xlfn.XLOOKUP(Comuni[[#This Row],[Regione]],Ripartizione_geografica[Regione],Ripartizione_geografica[Ripartizione geografica],,0)</f>
        <v>Nord-ovest</v>
      </c>
      <c r="J2185" s="1">
        <f>_xlfn.XLOOKUP(Comuni[[#This Row],[Regione]],Table_0[Regione],Table_0[Totale contagiati],,0)</f>
        <v>4308126</v>
      </c>
      <c r="K2185" s="1">
        <f>_xlfn.XLOOKUP(Comuni[[#This Row],[Regione]],Table_0[Regione],Table_0[Guariti],,0)</f>
        <v>4242764</v>
      </c>
      <c r="L2185" s="1">
        <f>_xlfn.XLOOKUP(Comuni[[#This Row],[Regione]],Table_0[Regione],Table_0[Deceduti],,0)</f>
        <v>47031</v>
      </c>
    </row>
    <row r="2186" spans="1:12" x14ac:dyDescent="0.25">
      <c r="A2186" s="1" t="s">
        <v>2206</v>
      </c>
      <c r="B2186" s="1" t="s">
        <v>1271</v>
      </c>
      <c r="C2186" s="1" t="s">
        <v>2016</v>
      </c>
      <c r="D2186">
        <v>3877</v>
      </c>
      <c r="E2186">
        <f>100*Comuni[[#This Row],[Popolazione2011]]/$D$7916</f>
        <v>6.764709295036855E-3</v>
      </c>
      <c r="F2186">
        <f>100*Comuni[[#This Row],[Popolazione2011]]/(SUMIFS($D$2:$D$7916,$B$2:$B$7916,"Lombardia"))</f>
        <v>3.9951975190822976E-2</v>
      </c>
      <c r="G2186" t="b">
        <f>IF(Comuni[[#This Row],[Popolazione2011]]&gt;300000,"MAGGIORE")</f>
        <v>0</v>
      </c>
      <c r="H2186">
        <f>100*Comuni[[#This Row],[Popolazione2011]]/(SUMIFS($D$2:$D$7916,$B$2:$B$7916,"Piemonte"))</f>
        <v>8.8842223360852957E-2</v>
      </c>
      <c r="I2186" s="1" t="str">
        <f>_xlfn.XLOOKUP(Comuni[[#This Row],[Regione]],Ripartizione_geografica[Regione],Ripartizione_geografica[Ripartizione geografica],,0)</f>
        <v>Nord-ovest</v>
      </c>
      <c r="J2186" s="1">
        <f>_xlfn.XLOOKUP(Comuni[[#This Row],[Regione]],Table_0[Regione],Table_0[Totale contagiati],,0)</f>
        <v>4308126</v>
      </c>
      <c r="K2186" s="1">
        <f>_xlfn.XLOOKUP(Comuni[[#This Row],[Regione]],Table_0[Regione],Table_0[Guariti],,0)</f>
        <v>4242764</v>
      </c>
      <c r="L2186" s="1">
        <f>_xlfn.XLOOKUP(Comuni[[#This Row],[Regione]],Table_0[Regione],Table_0[Deceduti],,0)</f>
        <v>47031</v>
      </c>
    </row>
    <row r="2187" spans="1:12" x14ac:dyDescent="0.25">
      <c r="A2187" s="1" t="s">
        <v>2207</v>
      </c>
      <c r="B2187" s="1" t="s">
        <v>1271</v>
      </c>
      <c r="C2187" s="1" t="s">
        <v>2016</v>
      </c>
      <c r="D2187">
        <v>1372</v>
      </c>
      <c r="E2187">
        <f>100*Comuni[[#This Row],[Popolazione2011]]/$D$7916</f>
        <v>2.3939079579031633E-3</v>
      </c>
      <c r="F2187">
        <f>100*Comuni[[#This Row],[Popolazione2011]]/(SUMIFS($D$2:$D$7916,$B$2:$B$7916,"Lombardia"))</f>
        <v>1.4138279587776406E-2</v>
      </c>
      <c r="G2187" t="b">
        <f>IF(Comuni[[#This Row],[Popolazione2011]]&gt;300000,"MAGGIORE")</f>
        <v>0</v>
      </c>
      <c r="H2187">
        <f>100*Comuni[[#This Row],[Popolazione2011]]/(SUMIFS($D$2:$D$7916,$B$2:$B$7916,"Piemonte"))</f>
        <v>3.14396519089735E-2</v>
      </c>
      <c r="I2187" s="1" t="str">
        <f>_xlfn.XLOOKUP(Comuni[[#This Row],[Regione]],Ripartizione_geografica[Regione],Ripartizione_geografica[Ripartizione geografica],,0)</f>
        <v>Nord-ovest</v>
      </c>
      <c r="J2187" s="1">
        <f>_xlfn.XLOOKUP(Comuni[[#This Row],[Regione]],Table_0[Regione],Table_0[Totale contagiati],,0)</f>
        <v>4308126</v>
      </c>
      <c r="K2187" s="1">
        <f>_xlfn.XLOOKUP(Comuni[[#This Row],[Regione]],Table_0[Regione],Table_0[Guariti],,0)</f>
        <v>4242764</v>
      </c>
      <c r="L2187" s="1">
        <f>_xlfn.XLOOKUP(Comuni[[#This Row],[Regione]],Table_0[Regione],Table_0[Deceduti],,0)</f>
        <v>47031</v>
      </c>
    </row>
    <row r="2188" spans="1:12" x14ac:dyDescent="0.25">
      <c r="A2188" s="1" t="s">
        <v>2208</v>
      </c>
      <c r="B2188" s="1" t="s">
        <v>1271</v>
      </c>
      <c r="C2188" s="1" t="s">
        <v>2016</v>
      </c>
      <c r="D2188">
        <v>212</v>
      </c>
      <c r="E2188">
        <f>100*Comuni[[#This Row],[Popolazione2011]]/$D$7916</f>
        <v>3.6990414509873956E-4</v>
      </c>
      <c r="F2188">
        <f>100*Comuni[[#This Row],[Popolazione2011]]/(SUMIFS($D$2:$D$7916,$B$2:$B$7916,"Lombardia"))</f>
        <v>2.1846321228925643E-3</v>
      </c>
      <c r="G2188" t="b">
        <f>IF(Comuni[[#This Row],[Popolazione2011]]&gt;300000,"MAGGIORE")</f>
        <v>0</v>
      </c>
      <c r="H2188">
        <f>100*Comuni[[#This Row],[Popolazione2011]]/(SUMIFS($D$2:$D$7916,$B$2:$B$7916,"Piemonte"))</f>
        <v>4.8580220150891999E-3</v>
      </c>
      <c r="I2188" s="1" t="str">
        <f>_xlfn.XLOOKUP(Comuni[[#This Row],[Regione]],Ripartizione_geografica[Regione],Ripartizione_geografica[Ripartizione geografica],,0)</f>
        <v>Nord-ovest</v>
      </c>
      <c r="J2188" s="1">
        <f>_xlfn.XLOOKUP(Comuni[[#This Row],[Regione]],Table_0[Regione],Table_0[Totale contagiati],,0)</f>
        <v>4308126</v>
      </c>
      <c r="K2188" s="1">
        <f>_xlfn.XLOOKUP(Comuni[[#This Row],[Regione]],Table_0[Regione],Table_0[Guariti],,0)</f>
        <v>4242764</v>
      </c>
      <c r="L2188" s="1">
        <f>_xlfn.XLOOKUP(Comuni[[#This Row],[Regione]],Table_0[Regione],Table_0[Deceduti],,0)</f>
        <v>47031</v>
      </c>
    </row>
    <row r="2189" spans="1:12" x14ac:dyDescent="0.25">
      <c r="A2189" s="1" t="s">
        <v>2209</v>
      </c>
      <c r="B2189" s="1" t="s">
        <v>1271</v>
      </c>
      <c r="C2189" s="1" t="s">
        <v>2016</v>
      </c>
      <c r="D2189">
        <v>8133</v>
      </c>
      <c r="E2189">
        <f>100*Comuni[[#This Row],[Popolazione2011]]/$D$7916</f>
        <v>1.4190709490981362E-2</v>
      </c>
      <c r="F2189">
        <f>100*Comuni[[#This Row],[Popolazione2011]]/(SUMIFS($D$2:$D$7916,$B$2:$B$7916,"Lombardia"))</f>
        <v>8.3809495544741625E-2</v>
      </c>
      <c r="G2189" t="b">
        <f>IF(Comuni[[#This Row],[Popolazione2011]]&gt;300000,"MAGGIORE")</f>
        <v>0</v>
      </c>
      <c r="H2189">
        <f>100*Comuni[[#This Row],[Popolazione2011]]/(SUMIFS($D$2:$D$7916,$B$2:$B$7916,"Piemonte"))</f>
        <v>0.18636930683358707</v>
      </c>
      <c r="I2189" s="1" t="str">
        <f>_xlfn.XLOOKUP(Comuni[[#This Row],[Regione]],Ripartizione_geografica[Regione],Ripartizione_geografica[Ripartizione geografica],,0)</f>
        <v>Nord-ovest</v>
      </c>
      <c r="J2189" s="1">
        <f>_xlfn.XLOOKUP(Comuni[[#This Row],[Regione]],Table_0[Regione],Table_0[Totale contagiati],,0)</f>
        <v>4308126</v>
      </c>
      <c r="K2189" s="1">
        <f>_xlfn.XLOOKUP(Comuni[[#This Row],[Regione]],Table_0[Regione],Table_0[Guariti],,0)</f>
        <v>4242764</v>
      </c>
      <c r="L2189" s="1">
        <f>_xlfn.XLOOKUP(Comuni[[#This Row],[Regione]],Table_0[Regione],Table_0[Deceduti],,0)</f>
        <v>47031</v>
      </c>
    </row>
    <row r="2190" spans="1:12" x14ac:dyDescent="0.25">
      <c r="A2190" s="1" t="s">
        <v>2210</v>
      </c>
      <c r="B2190" s="1" t="s">
        <v>1271</v>
      </c>
      <c r="C2190" s="1" t="s">
        <v>2016</v>
      </c>
      <c r="D2190">
        <v>3875</v>
      </c>
      <c r="E2190">
        <f>100*Comuni[[#This Row],[Popolazione2011]]/$D$7916</f>
        <v>6.7612196332906402E-3</v>
      </c>
      <c r="F2190">
        <f>100*Comuni[[#This Row],[Popolazione2011]]/(SUMIFS($D$2:$D$7916,$B$2:$B$7916,"Lombardia"))</f>
        <v>3.9931365453814559E-2</v>
      </c>
      <c r="G2190" t="b">
        <f>IF(Comuni[[#This Row],[Popolazione2011]]&gt;300000,"MAGGIORE")</f>
        <v>0</v>
      </c>
      <c r="H2190">
        <f>100*Comuni[[#This Row],[Popolazione2011]]/(SUMIFS($D$2:$D$7916,$B$2:$B$7916,"Piemonte"))</f>
        <v>8.8796392964484189E-2</v>
      </c>
      <c r="I2190" s="1" t="str">
        <f>_xlfn.XLOOKUP(Comuni[[#This Row],[Regione]],Ripartizione_geografica[Regione],Ripartizione_geografica[Ripartizione geografica],,0)</f>
        <v>Nord-ovest</v>
      </c>
      <c r="J2190" s="1">
        <f>_xlfn.XLOOKUP(Comuni[[#This Row],[Regione]],Table_0[Regione],Table_0[Totale contagiati],,0)</f>
        <v>4308126</v>
      </c>
      <c r="K2190" s="1">
        <f>_xlfn.XLOOKUP(Comuni[[#This Row],[Regione]],Table_0[Regione],Table_0[Guariti],,0)</f>
        <v>4242764</v>
      </c>
      <c r="L2190" s="1">
        <f>_xlfn.XLOOKUP(Comuni[[#This Row],[Regione]],Table_0[Regione],Table_0[Deceduti],,0)</f>
        <v>47031</v>
      </c>
    </row>
    <row r="2191" spans="1:12" x14ac:dyDescent="0.25">
      <c r="A2191" s="1" t="s">
        <v>2211</v>
      </c>
      <c r="B2191" s="1" t="s">
        <v>1271</v>
      </c>
      <c r="C2191" s="1" t="s">
        <v>2016</v>
      </c>
      <c r="D2191">
        <v>4461</v>
      </c>
      <c r="E2191">
        <f>100*Comuni[[#This Row],[Popolazione2011]]/$D$7916</f>
        <v>7.7836905249314961E-3</v>
      </c>
      <c r="F2191">
        <f>100*Comuni[[#This Row],[Popolazione2011]]/(SUMIFS($D$2:$D$7916,$B$2:$B$7916,"Lombardia"))</f>
        <v>4.5970018397281744E-2</v>
      </c>
      <c r="G2191" t="b">
        <f>IF(Comuni[[#This Row],[Popolazione2011]]&gt;300000,"MAGGIORE")</f>
        <v>0</v>
      </c>
      <c r="H2191">
        <f>100*Comuni[[#This Row],[Popolazione2011]]/(SUMIFS($D$2:$D$7916,$B$2:$B$7916,"Piemonte"))</f>
        <v>0.10222469910053264</v>
      </c>
      <c r="I2191" s="1" t="str">
        <f>_xlfn.XLOOKUP(Comuni[[#This Row],[Regione]],Ripartizione_geografica[Regione],Ripartizione_geografica[Ripartizione geografica],,0)</f>
        <v>Nord-ovest</v>
      </c>
      <c r="J2191" s="1">
        <f>_xlfn.XLOOKUP(Comuni[[#This Row],[Regione]],Table_0[Regione],Table_0[Totale contagiati],,0)</f>
        <v>4308126</v>
      </c>
      <c r="K2191" s="1">
        <f>_xlfn.XLOOKUP(Comuni[[#This Row],[Regione]],Table_0[Regione],Table_0[Guariti],,0)</f>
        <v>4242764</v>
      </c>
      <c r="L2191" s="1">
        <f>_xlfn.XLOOKUP(Comuni[[#This Row],[Regione]],Table_0[Regione],Table_0[Deceduti],,0)</f>
        <v>47031</v>
      </c>
    </row>
    <row r="2192" spans="1:12" x14ac:dyDescent="0.25">
      <c r="A2192" s="1" t="s">
        <v>2212</v>
      </c>
      <c r="B2192" s="1" t="s">
        <v>1271</v>
      </c>
      <c r="C2192" s="1" t="s">
        <v>2016</v>
      </c>
      <c r="D2192">
        <v>1476</v>
      </c>
      <c r="E2192">
        <f>100*Comuni[[#This Row],[Popolazione2011]]/$D$7916</f>
        <v>2.5753703687063185E-3</v>
      </c>
      <c r="F2192">
        <f>100*Comuni[[#This Row],[Popolazione2011]]/(SUMIFS($D$2:$D$7916,$B$2:$B$7916,"Lombardia"))</f>
        <v>1.5209985912214268E-2</v>
      </c>
      <c r="G2192" t="b">
        <f>IF(Comuni[[#This Row],[Popolazione2011]]&gt;300000,"MAGGIORE")</f>
        <v>0</v>
      </c>
      <c r="H2192">
        <f>100*Comuni[[#This Row],[Popolazione2011]]/(SUMIFS($D$2:$D$7916,$B$2:$B$7916,"Piemonte"))</f>
        <v>3.382283252014933E-2</v>
      </c>
      <c r="I2192" s="1" t="str">
        <f>_xlfn.XLOOKUP(Comuni[[#This Row],[Regione]],Ripartizione_geografica[Regione],Ripartizione_geografica[Ripartizione geografica],,0)</f>
        <v>Nord-ovest</v>
      </c>
      <c r="J2192" s="1">
        <f>_xlfn.XLOOKUP(Comuni[[#This Row],[Regione]],Table_0[Regione],Table_0[Totale contagiati],,0)</f>
        <v>4308126</v>
      </c>
      <c r="K2192" s="1">
        <f>_xlfn.XLOOKUP(Comuni[[#This Row],[Regione]],Table_0[Regione],Table_0[Guariti],,0)</f>
        <v>4242764</v>
      </c>
      <c r="L2192" s="1">
        <f>_xlfn.XLOOKUP(Comuni[[#This Row],[Regione]],Table_0[Regione],Table_0[Deceduti],,0)</f>
        <v>47031</v>
      </c>
    </row>
    <row r="2193" spans="1:12" x14ac:dyDescent="0.25">
      <c r="A2193" s="1" t="s">
        <v>2213</v>
      </c>
      <c r="B2193" s="1" t="s">
        <v>1271</v>
      </c>
      <c r="C2193" s="1" t="s">
        <v>2016</v>
      </c>
      <c r="D2193">
        <v>10755</v>
      </c>
      <c r="E2193">
        <f>100*Comuni[[#This Row],[Popolazione2011]]/$D$7916</f>
        <v>1.8765656040268603E-2</v>
      </c>
      <c r="F2193">
        <f>100*Comuni[[#This Row],[Popolazione2011]]/(SUMIFS($D$2:$D$7916,$B$2:$B$7916,"Lombardia"))</f>
        <v>0.1108288607627808</v>
      </c>
      <c r="G2193" t="b">
        <f>IF(Comuni[[#This Row],[Popolazione2011]]&gt;300000,"MAGGIORE")</f>
        <v>0</v>
      </c>
      <c r="H2193">
        <f>100*Comuni[[#This Row],[Popolazione2011]]/(SUMIFS($D$2:$D$7916,$B$2:$B$7916,"Piemonte"))</f>
        <v>0.24645295647303936</v>
      </c>
      <c r="I2193" s="1" t="str">
        <f>_xlfn.XLOOKUP(Comuni[[#This Row],[Regione]],Ripartizione_geografica[Regione],Ripartizione_geografica[Ripartizione geografica],,0)</f>
        <v>Nord-ovest</v>
      </c>
      <c r="J2193" s="1">
        <f>_xlfn.XLOOKUP(Comuni[[#This Row],[Regione]],Table_0[Regione],Table_0[Totale contagiati],,0)</f>
        <v>4308126</v>
      </c>
      <c r="K2193" s="1">
        <f>_xlfn.XLOOKUP(Comuni[[#This Row],[Regione]],Table_0[Regione],Table_0[Guariti],,0)</f>
        <v>4242764</v>
      </c>
      <c r="L2193" s="1">
        <f>_xlfn.XLOOKUP(Comuni[[#This Row],[Regione]],Table_0[Regione],Table_0[Deceduti],,0)</f>
        <v>47031</v>
      </c>
    </row>
    <row r="2194" spans="1:12" x14ac:dyDescent="0.25">
      <c r="A2194" s="1" t="s">
        <v>2214</v>
      </c>
      <c r="B2194" s="1" t="s">
        <v>1271</v>
      </c>
      <c r="C2194" s="1" t="s">
        <v>2016</v>
      </c>
      <c r="D2194">
        <v>1432</v>
      </c>
      <c r="E2194">
        <f>100*Comuni[[#This Row],[Popolazione2011]]/$D$7916</f>
        <v>2.4985978102895993E-3</v>
      </c>
      <c r="F2194">
        <f>100*Comuni[[#This Row],[Popolazione2011]]/(SUMIFS($D$2:$D$7916,$B$2:$B$7916,"Lombardia"))</f>
        <v>1.475657169802902E-2</v>
      </c>
      <c r="G2194" t="b">
        <f>IF(Comuni[[#This Row],[Popolazione2011]]&gt;300000,"MAGGIORE")</f>
        <v>0</v>
      </c>
      <c r="H2194">
        <f>100*Comuni[[#This Row],[Popolazione2011]]/(SUMIFS($D$2:$D$7916,$B$2:$B$7916,"Piemonte"))</f>
        <v>3.2814563800036479E-2</v>
      </c>
      <c r="I2194" s="1" t="str">
        <f>_xlfn.XLOOKUP(Comuni[[#This Row],[Regione]],Ripartizione_geografica[Regione],Ripartizione_geografica[Ripartizione geografica],,0)</f>
        <v>Nord-ovest</v>
      </c>
      <c r="J2194" s="1">
        <f>_xlfn.XLOOKUP(Comuni[[#This Row],[Regione]],Table_0[Regione],Table_0[Totale contagiati],,0)</f>
        <v>4308126</v>
      </c>
      <c r="K2194" s="1">
        <f>_xlfn.XLOOKUP(Comuni[[#This Row],[Regione]],Table_0[Regione],Table_0[Guariti],,0)</f>
        <v>4242764</v>
      </c>
      <c r="L2194" s="1">
        <f>_xlfn.XLOOKUP(Comuni[[#This Row],[Regione]],Table_0[Regione],Table_0[Deceduti],,0)</f>
        <v>47031</v>
      </c>
    </row>
    <row r="2195" spans="1:12" x14ac:dyDescent="0.25">
      <c r="A2195" s="1" t="s">
        <v>2215</v>
      </c>
      <c r="B2195" s="1" t="s">
        <v>1271</v>
      </c>
      <c r="C2195" s="1" t="s">
        <v>2016</v>
      </c>
      <c r="D2195">
        <v>5661</v>
      </c>
      <c r="E2195">
        <f>100*Comuni[[#This Row],[Popolazione2011]]/$D$7916</f>
        <v>9.8774875726602099E-3</v>
      </c>
      <c r="F2195">
        <f>100*Comuni[[#This Row],[Popolazione2011]]/(SUMIFS($D$2:$D$7916,$B$2:$B$7916,"Lombardia"))</f>
        <v>5.8335860602333992E-2</v>
      </c>
      <c r="G2195" t="b">
        <f>IF(Comuni[[#This Row],[Popolazione2011]]&gt;300000,"MAGGIORE")</f>
        <v>0</v>
      </c>
      <c r="H2195">
        <f>100*Comuni[[#This Row],[Popolazione2011]]/(SUMIFS($D$2:$D$7916,$B$2:$B$7916,"Piemonte"))</f>
        <v>0.12972293692179226</v>
      </c>
      <c r="I2195" s="1" t="str">
        <f>_xlfn.XLOOKUP(Comuni[[#This Row],[Regione]],Ripartizione_geografica[Regione],Ripartizione_geografica[Ripartizione geografica],,0)</f>
        <v>Nord-ovest</v>
      </c>
      <c r="J2195" s="1">
        <f>_xlfn.XLOOKUP(Comuni[[#This Row],[Regione]],Table_0[Regione],Table_0[Totale contagiati],,0)</f>
        <v>4308126</v>
      </c>
      <c r="K2195" s="1">
        <f>_xlfn.XLOOKUP(Comuni[[#This Row],[Regione]],Table_0[Regione],Table_0[Guariti],,0)</f>
        <v>4242764</v>
      </c>
      <c r="L2195" s="1">
        <f>_xlfn.XLOOKUP(Comuni[[#This Row],[Regione]],Table_0[Regione],Table_0[Deceduti],,0)</f>
        <v>47031</v>
      </c>
    </row>
    <row r="2196" spans="1:12" x14ac:dyDescent="0.25">
      <c r="A2196" s="1" t="s">
        <v>2216</v>
      </c>
      <c r="B2196" s="1" t="s">
        <v>1271</v>
      </c>
      <c r="C2196" s="1" t="s">
        <v>2016</v>
      </c>
      <c r="D2196">
        <v>723</v>
      </c>
      <c r="E2196">
        <f>100*Comuni[[#This Row],[Popolazione2011]]/$D$7916</f>
        <v>1.2615127212565504E-3</v>
      </c>
      <c r="F2196">
        <f>100*Comuni[[#This Row],[Popolazione2011]]/(SUMIFS($D$2:$D$7916,$B$2:$B$7916,"Lombardia"))</f>
        <v>7.4504199285439811E-3</v>
      </c>
      <c r="G2196" t="b">
        <f>IF(Comuni[[#This Row],[Popolazione2011]]&gt;300000,"MAGGIORE")</f>
        <v>0</v>
      </c>
      <c r="H2196">
        <f>100*Comuni[[#This Row],[Popolazione2011]]/(SUMIFS($D$2:$D$7916,$B$2:$B$7916,"Piemonte"))</f>
        <v>1.656768828730892E-2</v>
      </c>
      <c r="I2196" s="1" t="str">
        <f>_xlfn.XLOOKUP(Comuni[[#This Row],[Regione]],Ripartizione_geografica[Regione],Ripartizione_geografica[Ripartizione geografica],,0)</f>
        <v>Nord-ovest</v>
      </c>
      <c r="J2196" s="1">
        <f>_xlfn.XLOOKUP(Comuni[[#This Row],[Regione]],Table_0[Regione],Table_0[Totale contagiati],,0)</f>
        <v>4308126</v>
      </c>
      <c r="K2196" s="1">
        <f>_xlfn.XLOOKUP(Comuni[[#This Row],[Regione]],Table_0[Regione],Table_0[Guariti],,0)</f>
        <v>4242764</v>
      </c>
      <c r="L2196" s="1">
        <f>_xlfn.XLOOKUP(Comuni[[#This Row],[Regione]],Table_0[Regione],Table_0[Deceduti],,0)</f>
        <v>47031</v>
      </c>
    </row>
    <row r="2197" spans="1:12" x14ac:dyDescent="0.25">
      <c r="A2197" s="1" t="s">
        <v>2217</v>
      </c>
      <c r="B2197" s="1" t="s">
        <v>1271</v>
      </c>
      <c r="C2197" s="1" t="s">
        <v>2016</v>
      </c>
      <c r="D2197">
        <v>1933</v>
      </c>
      <c r="E2197">
        <f>100*Comuni[[#This Row],[Popolazione2011]]/$D$7916</f>
        <v>3.3727580777163373E-3</v>
      </c>
      <c r="F2197">
        <f>100*Comuni[[#This Row],[Popolazione2011]]/(SUMIFS($D$2:$D$7916,$B$2:$B$7916,"Lombardia"))</f>
        <v>1.9919310818638333E-2</v>
      </c>
      <c r="G2197" t="b">
        <f>IF(Comuni[[#This Row],[Popolazione2011]]&gt;300000,"MAGGIORE")</f>
        <v>0</v>
      </c>
      <c r="H2197">
        <f>100*Comuni[[#This Row],[Popolazione2011]]/(SUMIFS($D$2:$D$7916,$B$2:$B$7916,"Piemonte"))</f>
        <v>4.4295078090412374E-2</v>
      </c>
      <c r="I2197" s="1" t="str">
        <f>_xlfn.XLOOKUP(Comuni[[#This Row],[Regione]],Ripartizione_geografica[Regione],Ripartizione_geografica[Ripartizione geografica],,0)</f>
        <v>Nord-ovest</v>
      </c>
      <c r="J2197" s="1">
        <f>_xlfn.XLOOKUP(Comuni[[#This Row],[Regione]],Table_0[Regione],Table_0[Totale contagiati],,0)</f>
        <v>4308126</v>
      </c>
      <c r="K2197" s="1">
        <f>_xlfn.XLOOKUP(Comuni[[#This Row],[Regione]],Table_0[Regione],Table_0[Guariti],,0)</f>
        <v>4242764</v>
      </c>
      <c r="L2197" s="1">
        <f>_xlfn.XLOOKUP(Comuni[[#This Row],[Regione]],Table_0[Regione],Table_0[Deceduti],,0)</f>
        <v>47031</v>
      </c>
    </row>
    <row r="2198" spans="1:12" x14ac:dyDescent="0.25">
      <c r="A2198" s="1" t="s">
        <v>2218</v>
      </c>
      <c r="B2198" s="1" t="s">
        <v>1271</v>
      </c>
      <c r="C2198" s="1" t="s">
        <v>2016</v>
      </c>
      <c r="D2198">
        <v>8150</v>
      </c>
      <c r="E2198">
        <f>100*Comuni[[#This Row],[Popolazione2011]]/$D$7916</f>
        <v>1.4220371615824186E-2</v>
      </c>
      <c r="F2198">
        <f>100*Comuni[[#This Row],[Popolazione2011]]/(SUMIFS($D$2:$D$7916,$B$2:$B$7916,"Lombardia"))</f>
        <v>8.3984678309313193E-2</v>
      </c>
      <c r="G2198" t="b">
        <f>IF(Comuni[[#This Row],[Popolazione2011]]&gt;300000,"MAGGIORE")</f>
        <v>0</v>
      </c>
      <c r="H2198">
        <f>100*Comuni[[#This Row],[Popolazione2011]]/(SUMIFS($D$2:$D$7916,$B$2:$B$7916,"Piemonte"))</f>
        <v>0.18675886520272159</v>
      </c>
      <c r="I2198" s="1" t="str">
        <f>_xlfn.XLOOKUP(Comuni[[#This Row],[Regione]],Ripartizione_geografica[Regione],Ripartizione_geografica[Ripartizione geografica],,0)</f>
        <v>Nord-ovest</v>
      </c>
      <c r="J2198" s="1">
        <f>_xlfn.XLOOKUP(Comuni[[#This Row],[Regione]],Table_0[Regione],Table_0[Totale contagiati],,0)</f>
        <v>4308126</v>
      </c>
      <c r="K2198" s="1">
        <f>_xlfn.XLOOKUP(Comuni[[#This Row],[Regione]],Table_0[Regione],Table_0[Guariti],,0)</f>
        <v>4242764</v>
      </c>
      <c r="L2198" s="1">
        <f>_xlfn.XLOOKUP(Comuni[[#This Row],[Regione]],Table_0[Regione],Table_0[Deceduti],,0)</f>
        <v>47031</v>
      </c>
    </row>
    <row r="2199" spans="1:12" x14ac:dyDescent="0.25">
      <c r="A2199" s="1" t="s">
        <v>2219</v>
      </c>
      <c r="B2199" s="1" t="s">
        <v>1271</v>
      </c>
      <c r="C2199" s="1" t="s">
        <v>2016</v>
      </c>
      <c r="D2199">
        <v>1091</v>
      </c>
      <c r="E2199">
        <f>100*Comuni[[#This Row],[Popolazione2011]]/$D$7916</f>
        <v>1.9036104825600228E-3</v>
      </c>
      <c r="F2199">
        <f>100*Comuni[[#This Row],[Popolazione2011]]/(SUMIFS($D$2:$D$7916,$B$2:$B$7916,"Lombardia"))</f>
        <v>1.1242611538093337E-2</v>
      </c>
      <c r="G2199" t="b">
        <f>IF(Comuni[[#This Row],[Popolazione2011]]&gt;300000,"MAGGIORE")</f>
        <v>0</v>
      </c>
      <c r="H2199">
        <f>100*Comuni[[#This Row],[Popolazione2011]]/(SUMIFS($D$2:$D$7916,$B$2:$B$7916,"Piemonte"))</f>
        <v>2.5000481219161871E-2</v>
      </c>
      <c r="I2199" s="1" t="str">
        <f>_xlfn.XLOOKUP(Comuni[[#This Row],[Regione]],Ripartizione_geografica[Regione],Ripartizione_geografica[Ripartizione geografica],,0)</f>
        <v>Nord-ovest</v>
      </c>
      <c r="J2199" s="1">
        <f>_xlfn.XLOOKUP(Comuni[[#This Row],[Regione]],Table_0[Regione],Table_0[Totale contagiati],,0)</f>
        <v>4308126</v>
      </c>
      <c r="K2199" s="1">
        <f>_xlfn.XLOOKUP(Comuni[[#This Row],[Regione]],Table_0[Regione],Table_0[Guariti],,0)</f>
        <v>4242764</v>
      </c>
      <c r="L2199" s="1">
        <f>_xlfn.XLOOKUP(Comuni[[#This Row],[Regione]],Table_0[Regione],Table_0[Deceduti],,0)</f>
        <v>47031</v>
      </c>
    </row>
    <row r="2200" spans="1:12" x14ac:dyDescent="0.25">
      <c r="A2200" s="1" t="s">
        <v>2220</v>
      </c>
      <c r="B2200" s="1" t="s">
        <v>1271</v>
      </c>
      <c r="C2200" s="1" t="s">
        <v>2016</v>
      </c>
      <c r="D2200">
        <v>4679</v>
      </c>
      <c r="E2200">
        <f>100*Comuni[[#This Row],[Popolazione2011]]/$D$7916</f>
        <v>8.1640636552688783E-3</v>
      </c>
      <c r="F2200">
        <f>100*Comuni[[#This Row],[Popolazione2011]]/(SUMIFS($D$2:$D$7916,$B$2:$B$7916,"Lombardia"))</f>
        <v>4.8216479731199566E-2</v>
      </c>
      <c r="G2200" t="b">
        <f>IF(Comuni[[#This Row],[Popolazione2011]]&gt;300000,"MAGGIORE")</f>
        <v>0</v>
      </c>
      <c r="H2200">
        <f>100*Comuni[[#This Row],[Popolazione2011]]/(SUMIFS($D$2:$D$7916,$B$2:$B$7916,"Piemonte"))</f>
        <v>0.10722021230472814</v>
      </c>
      <c r="I2200" s="1" t="str">
        <f>_xlfn.XLOOKUP(Comuni[[#This Row],[Regione]],Ripartizione_geografica[Regione],Ripartizione_geografica[Ripartizione geografica],,0)</f>
        <v>Nord-ovest</v>
      </c>
      <c r="J2200" s="1">
        <f>_xlfn.XLOOKUP(Comuni[[#This Row],[Regione]],Table_0[Regione],Table_0[Totale contagiati],,0)</f>
        <v>4308126</v>
      </c>
      <c r="K2200" s="1">
        <f>_xlfn.XLOOKUP(Comuni[[#This Row],[Regione]],Table_0[Regione],Table_0[Guariti],,0)</f>
        <v>4242764</v>
      </c>
      <c r="L2200" s="1">
        <f>_xlfn.XLOOKUP(Comuni[[#This Row],[Regione]],Table_0[Regione],Table_0[Deceduti],,0)</f>
        <v>47031</v>
      </c>
    </row>
    <row r="2201" spans="1:12" x14ac:dyDescent="0.25">
      <c r="A2201" s="1" t="s">
        <v>2221</v>
      </c>
      <c r="B2201" s="1" t="s">
        <v>1271</v>
      </c>
      <c r="C2201" s="1" t="s">
        <v>2222</v>
      </c>
      <c r="D2201">
        <v>882</v>
      </c>
      <c r="E2201">
        <f>100*Comuni[[#This Row],[Popolazione2011]]/$D$7916</f>
        <v>1.5389408300806051E-3</v>
      </c>
      <c r="F2201">
        <f>100*Comuni[[#This Row],[Popolazione2011]]/(SUMIFS($D$2:$D$7916,$B$2:$B$7916,"Lombardia"))</f>
        <v>9.0888940207134034E-3</v>
      </c>
      <c r="G2201" t="b">
        <f>IF(Comuni[[#This Row],[Popolazione2011]]&gt;300000,"MAGGIORE")</f>
        <v>0</v>
      </c>
      <c r="H2201">
        <f>100*Comuni[[#This Row],[Popolazione2011]]/(SUMIFS($D$2:$D$7916,$B$2:$B$7916,"Piemonte"))</f>
        <v>2.0211204798625822E-2</v>
      </c>
      <c r="I2201" s="1" t="str">
        <f>_xlfn.XLOOKUP(Comuni[[#This Row],[Regione]],Ripartizione_geografica[Regione],Ripartizione_geografica[Ripartizione geografica],,0)</f>
        <v>Nord-ovest</v>
      </c>
      <c r="J2201" s="1">
        <f>_xlfn.XLOOKUP(Comuni[[#This Row],[Regione]],Table_0[Regione],Table_0[Totale contagiati],,0)</f>
        <v>4308126</v>
      </c>
      <c r="K2201" s="1">
        <f>_xlfn.XLOOKUP(Comuni[[#This Row],[Regione]],Table_0[Regione],Table_0[Guariti],,0)</f>
        <v>4242764</v>
      </c>
      <c r="L2201" s="1">
        <f>_xlfn.XLOOKUP(Comuni[[#This Row],[Regione]],Table_0[Regione],Table_0[Deceduti],,0)</f>
        <v>47031</v>
      </c>
    </row>
    <row r="2202" spans="1:12" x14ac:dyDescent="0.25">
      <c r="A2202" s="1" t="s">
        <v>2223</v>
      </c>
      <c r="B2202" s="1" t="s">
        <v>1271</v>
      </c>
      <c r="C2202" s="1" t="s">
        <v>2222</v>
      </c>
      <c r="D2202">
        <v>225</v>
      </c>
      <c r="E2202">
        <f>100*Comuni[[#This Row],[Popolazione2011]]/$D$7916</f>
        <v>3.9258694644913396E-4</v>
      </c>
      <c r="F2202">
        <f>100*Comuni[[#This Row],[Popolazione2011]]/(SUMIFS($D$2:$D$7916,$B$2:$B$7916,"Lombardia"))</f>
        <v>2.3185954134472969E-3</v>
      </c>
      <c r="G2202" t="b">
        <f>IF(Comuni[[#This Row],[Popolazione2011]]&gt;300000,"MAGGIORE")</f>
        <v>0</v>
      </c>
      <c r="H2202">
        <f>100*Comuni[[#This Row],[Popolazione2011]]/(SUMIFS($D$2:$D$7916,$B$2:$B$7916,"Piemonte"))</f>
        <v>5.1559195914861787E-3</v>
      </c>
      <c r="I2202" s="1" t="str">
        <f>_xlfn.XLOOKUP(Comuni[[#This Row],[Regione]],Ripartizione_geografica[Regione],Ripartizione_geografica[Ripartizione geografica],,0)</f>
        <v>Nord-ovest</v>
      </c>
      <c r="J2202" s="1">
        <f>_xlfn.XLOOKUP(Comuni[[#This Row],[Regione]],Table_0[Regione],Table_0[Totale contagiati],,0)</f>
        <v>4308126</v>
      </c>
      <c r="K2202" s="1">
        <f>_xlfn.XLOOKUP(Comuni[[#This Row],[Regione]],Table_0[Regione],Table_0[Guariti],,0)</f>
        <v>4242764</v>
      </c>
      <c r="L2202" s="1">
        <f>_xlfn.XLOOKUP(Comuni[[#This Row],[Regione]],Table_0[Regione],Table_0[Deceduti],,0)</f>
        <v>47031</v>
      </c>
    </row>
    <row r="2203" spans="1:12" x14ac:dyDescent="0.25">
      <c r="A2203" s="1" t="s">
        <v>2224</v>
      </c>
      <c r="B2203" s="1" t="s">
        <v>1271</v>
      </c>
      <c r="C2203" s="1" t="s">
        <v>2222</v>
      </c>
      <c r="D2203">
        <v>565</v>
      </c>
      <c r="E2203">
        <f>100*Comuni[[#This Row],[Popolazione2011]]/$D$7916</f>
        <v>9.8582944330560308E-4</v>
      </c>
      <c r="F2203">
        <f>100*Comuni[[#This Row],[Popolazione2011]]/(SUMIFS($D$2:$D$7916,$B$2:$B$7916,"Lombardia"))</f>
        <v>5.8222507048787675E-3</v>
      </c>
      <c r="G2203" t="b">
        <f>IF(Comuni[[#This Row],[Popolazione2011]]&gt;300000,"MAGGIORE")</f>
        <v>0</v>
      </c>
      <c r="H2203">
        <f>100*Comuni[[#This Row],[Popolazione2011]]/(SUMIFS($D$2:$D$7916,$B$2:$B$7916,"Piemonte"))</f>
        <v>1.2947086974176404E-2</v>
      </c>
      <c r="I2203" s="1" t="str">
        <f>_xlfn.XLOOKUP(Comuni[[#This Row],[Regione]],Ripartizione_geografica[Regione],Ripartizione_geografica[Ripartizione geografica],,0)</f>
        <v>Nord-ovest</v>
      </c>
      <c r="J2203" s="1">
        <f>_xlfn.XLOOKUP(Comuni[[#This Row],[Regione]],Table_0[Regione],Table_0[Totale contagiati],,0)</f>
        <v>4308126</v>
      </c>
      <c r="K2203" s="1">
        <f>_xlfn.XLOOKUP(Comuni[[#This Row],[Regione]],Table_0[Regione],Table_0[Guariti],,0)</f>
        <v>4242764</v>
      </c>
      <c r="L2203" s="1">
        <f>_xlfn.XLOOKUP(Comuni[[#This Row],[Regione]],Table_0[Regione],Table_0[Deceduti],,0)</f>
        <v>47031</v>
      </c>
    </row>
    <row r="2204" spans="1:12" x14ac:dyDescent="0.25">
      <c r="A2204" s="1" t="s">
        <v>2225</v>
      </c>
      <c r="B2204" s="1" t="s">
        <v>1271</v>
      </c>
      <c r="C2204" s="1" t="s">
        <v>2222</v>
      </c>
      <c r="D2204">
        <v>3355</v>
      </c>
      <c r="E2204">
        <f>100*Comuni[[#This Row],[Popolazione2011]]/$D$7916</f>
        <v>5.8539075792748644E-3</v>
      </c>
      <c r="F2204">
        <f>100*Comuni[[#This Row],[Popolazione2011]]/(SUMIFS($D$2:$D$7916,$B$2:$B$7916,"Lombardia"))</f>
        <v>3.4572833831625252E-2</v>
      </c>
      <c r="G2204" t="b">
        <f>IF(Comuni[[#This Row],[Popolazione2011]]&gt;300000,"MAGGIORE")</f>
        <v>0</v>
      </c>
      <c r="H2204">
        <f>100*Comuni[[#This Row],[Popolazione2011]]/(SUMIFS($D$2:$D$7916,$B$2:$B$7916,"Piemonte"))</f>
        <v>7.6880489908605021E-2</v>
      </c>
      <c r="I2204" s="1" t="str">
        <f>_xlfn.XLOOKUP(Comuni[[#This Row],[Regione]],Ripartizione_geografica[Regione],Ripartizione_geografica[Ripartizione geografica],,0)</f>
        <v>Nord-ovest</v>
      </c>
      <c r="J2204" s="1">
        <f>_xlfn.XLOOKUP(Comuni[[#This Row],[Regione]],Table_0[Regione],Table_0[Totale contagiati],,0)</f>
        <v>4308126</v>
      </c>
      <c r="K2204" s="1">
        <f>_xlfn.XLOOKUP(Comuni[[#This Row],[Regione]],Table_0[Regione],Table_0[Guariti],,0)</f>
        <v>4242764</v>
      </c>
      <c r="L2204" s="1">
        <f>_xlfn.XLOOKUP(Comuni[[#This Row],[Regione]],Table_0[Regione],Table_0[Deceduti],,0)</f>
        <v>47031</v>
      </c>
    </row>
    <row r="2205" spans="1:12" x14ac:dyDescent="0.25">
      <c r="A2205" s="1" t="s">
        <v>2226</v>
      </c>
      <c r="B2205" s="1" t="s">
        <v>1271</v>
      </c>
      <c r="C2205" s="1" t="s">
        <v>2222</v>
      </c>
      <c r="D2205">
        <v>1625</v>
      </c>
      <c r="E2205">
        <f>100*Comuni[[#This Row],[Popolazione2011]]/$D$7916</f>
        <v>2.8353501687993009E-3</v>
      </c>
      <c r="F2205">
        <f>100*Comuni[[#This Row],[Popolazione2011]]/(SUMIFS($D$2:$D$7916,$B$2:$B$7916,"Lombardia"))</f>
        <v>1.674541131934159E-2</v>
      </c>
      <c r="G2205" t="b">
        <f>IF(Comuni[[#This Row],[Popolazione2011]]&gt;300000,"MAGGIORE")</f>
        <v>0</v>
      </c>
      <c r="H2205">
        <f>100*Comuni[[#This Row],[Popolazione2011]]/(SUMIFS($D$2:$D$7916,$B$2:$B$7916,"Piemonte"))</f>
        <v>3.7237197049622403E-2</v>
      </c>
      <c r="I2205" s="1" t="str">
        <f>_xlfn.XLOOKUP(Comuni[[#This Row],[Regione]],Ripartizione_geografica[Regione],Ripartizione_geografica[Ripartizione geografica],,0)</f>
        <v>Nord-ovest</v>
      </c>
      <c r="J2205" s="1">
        <f>_xlfn.XLOOKUP(Comuni[[#This Row],[Regione]],Table_0[Regione],Table_0[Totale contagiati],,0)</f>
        <v>4308126</v>
      </c>
      <c r="K2205" s="1">
        <f>_xlfn.XLOOKUP(Comuni[[#This Row],[Regione]],Table_0[Regione],Table_0[Guariti],,0)</f>
        <v>4242764</v>
      </c>
      <c r="L2205" s="1">
        <f>_xlfn.XLOOKUP(Comuni[[#This Row],[Regione]],Table_0[Regione],Table_0[Deceduti],,0)</f>
        <v>47031</v>
      </c>
    </row>
    <row r="2206" spans="1:12" x14ac:dyDescent="0.25">
      <c r="A2206" s="1" t="s">
        <v>2227</v>
      </c>
      <c r="B2206" s="1" t="s">
        <v>1271</v>
      </c>
      <c r="C2206" s="1" t="s">
        <v>2222</v>
      </c>
      <c r="D2206">
        <v>402</v>
      </c>
      <c r="E2206">
        <f>100*Comuni[[#This Row],[Popolazione2011]]/$D$7916</f>
        <v>7.0142201098911928E-4</v>
      </c>
      <c r="F2206">
        <f>100*Comuni[[#This Row],[Popolazione2011]]/(SUMIFS($D$2:$D$7916,$B$2:$B$7916,"Lombardia"))</f>
        <v>4.1425571386925035E-3</v>
      </c>
      <c r="G2206" t="b">
        <f>IF(Comuni[[#This Row],[Popolazione2011]]&gt;300000,"MAGGIORE")</f>
        <v>0</v>
      </c>
      <c r="H2206">
        <f>100*Comuni[[#This Row],[Popolazione2011]]/(SUMIFS($D$2:$D$7916,$B$2:$B$7916,"Piemonte"))</f>
        <v>9.2119096701219726E-3</v>
      </c>
      <c r="I2206" s="1" t="str">
        <f>_xlfn.XLOOKUP(Comuni[[#This Row],[Regione]],Ripartizione_geografica[Regione],Ripartizione_geografica[Ripartizione geografica],,0)</f>
        <v>Nord-ovest</v>
      </c>
      <c r="J2206" s="1">
        <f>_xlfn.XLOOKUP(Comuni[[#This Row],[Regione]],Table_0[Regione],Table_0[Totale contagiati],,0)</f>
        <v>4308126</v>
      </c>
      <c r="K2206" s="1">
        <f>_xlfn.XLOOKUP(Comuni[[#This Row],[Regione]],Table_0[Regione],Table_0[Guariti],,0)</f>
        <v>4242764</v>
      </c>
      <c r="L2206" s="1">
        <f>_xlfn.XLOOKUP(Comuni[[#This Row],[Regione]],Table_0[Regione],Table_0[Deceduti],,0)</f>
        <v>47031</v>
      </c>
    </row>
    <row r="2207" spans="1:12" x14ac:dyDescent="0.25">
      <c r="A2207" s="1" t="s">
        <v>2228</v>
      </c>
      <c r="B2207" s="1" t="s">
        <v>1271</v>
      </c>
      <c r="C2207" s="1" t="s">
        <v>2222</v>
      </c>
      <c r="D2207">
        <v>675</v>
      </c>
      <c r="E2207">
        <f>100*Comuni[[#This Row],[Popolazione2011]]/$D$7916</f>
        <v>1.1777608393474018E-3</v>
      </c>
      <c r="F2207">
        <f>100*Comuni[[#This Row],[Popolazione2011]]/(SUMIFS($D$2:$D$7916,$B$2:$B$7916,"Lombardia"))</f>
        <v>6.9557862403418907E-3</v>
      </c>
      <c r="G2207" t="b">
        <f>IF(Comuni[[#This Row],[Popolazione2011]]&gt;300000,"MAGGIORE")</f>
        <v>0</v>
      </c>
      <c r="H2207">
        <f>100*Comuni[[#This Row],[Popolazione2011]]/(SUMIFS($D$2:$D$7916,$B$2:$B$7916,"Piemonte"))</f>
        <v>1.5467758774458537E-2</v>
      </c>
      <c r="I2207" s="1" t="str">
        <f>_xlfn.XLOOKUP(Comuni[[#This Row],[Regione]],Ripartizione_geografica[Regione],Ripartizione_geografica[Ripartizione geografica],,0)</f>
        <v>Nord-ovest</v>
      </c>
      <c r="J2207" s="1">
        <f>_xlfn.XLOOKUP(Comuni[[#This Row],[Regione]],Table_0[Regione],Table_0[Totale contagiati],,0)</f>
        <v>4308126</v>
      </c>
      <c r="K2207" s="1">
        <f>_xlfn.XLOOKUP(Comuni[[#This Row],[Regione]],Table_0[Regione],Table_0[Guariti],,0)</f>
        <v>4242764</v>
      </c>
      <c r="L2207" s="1">
        <f>_xlfn.XLOOKUP(Comuni[[#This Row],[Regione]],Table_0[Regione],Table_0[Deceduti],,0)</f>
        <v>47031</v>
      </c>
    </row>
    <row r="2208" spans="1:12" x14ac:dyDescent="0.25">
      <c r="A2208" s="1" t="s">
        <v>2229</v>
      </c>
      <c r="B2208" s="1" t="s">
        <v>1271</v>
      </c>
      <c r="C2208" s="1" t="s">
        <v>2222</v>
      </c>
      <c r="D2208">
        <v>890</v>
      </c>
      <c r="E2208">
        <f>100*Comuni[[#This Row],[Popolazione2011]]/$D$7916</f>
        <v>1.5528994770654633E-3</v>
      </c>
      <c r="F2208">
        <f>100*Comuni[[#This Row],[Popolazione2011]]/(SUMIFS($D$2:$D$7916,$B$2:$B$7916,"Lombardia"))</f>
        <v>9.1713329687470851E-3</v>
      </c>
      <c r="G2208" t="b">
        <f>IF(Comuni[[#This Row],[Popolazione2011]]&gt;300000,"MAGGIORE")</f>
        <v>0</v>
      </c>
      <c r="H2208">
        <f>100*Comuni[[#This Row],[Popolazione2011]]/(SUMIFS($D$2:$D$7916,$B$2:$B$7916,"Piemonte"))</f>
        <v>2.0394526384100886E-2</v>
      </c>
      <c r="I2208" s="1" t="str">
        <f>_xlfn.XLOOKUP(Comuni[[#This Row],[Regione]],Ripartizione_geografica[Regione],Ripartizione_geografica[Ripartizione geografica],,0)</f>
        <v>Nord-ovest</v>
      </c>
      <c r="J2208" s="1">
        <f>_xlfn.XLOOKUP(Comuni[[#This Row],[Regione]],Table_0[Regione],Table_0[Totale contagiati],,0)</f>
        <v>4308126</v>
      </c>
      <c r="K2208" s="1">
        <f>_xlfn.XLOOKUP(Comuni[[#This Row],[Regione]],Table_0[Regione],Table_0[Guariti],,0)</f>
        <v>4242764</v>
      </c>
      <c r="L2208" s="1">
        <f>_xlfn.XLOOKUP(Comuni[[#This Row],[Regione]],Table_0[Regione],Table_0[Deceduti],,0)</f>
        <v>47031</v>
      </c>
    </row>
    <row r="2209" spans="1:12" x14ac:dyDescent="0.25">
      <c r="A2209" s="1" t="s">
        <v>2230</v>
      </c>
      <c r="B2209" s="1" t="s">
        <v>1271</v>
      </c>
      <c r="C2209" s="1" t="s">
        <v>2222</v>
      </c>
      <c r="D2209">
        <v>1715</v>
      </c>
      <c r="E2209">
        <f>100*Comuni[[#This Row],[Popolazione2011]]/$D$7916</f>
        <v>2.9923849473789542E-3</v>
      </c>
      <c r="F2209">
        <f>100*Comuni[[#This Row],[Popolazione2011]]/(SUMIFS($D$2:$D$7916,$B$2:$B$7916,"Lombardia"))</f>
        <v>1.7672849484720508E-2</v>
      </c>
      <c r="G2209" t="b">
        <f>IF(Comuni[[#This Row],[Popolazione2011]]&gt;300000,"MAGGIORE")</f>
        <v>0</v>
      </c>
      <c r="H2209">
        <f>100*Comuni[[#This Row],[Popolazione2011]]/(SUMIFS($D$2:$D$7916,$B$2:$B$7916,"Piemonte"))</f>
        <v>3.9299564886216873E-2</v>
      </c>
      <c r="I2209" s="1" t="str">
        <f>_xlfn.XLOOKUP(Comuni[[#This Row],[Regione]],Ripartizione_geografica[Regione],Ripartizione_geografica[Ripartizione geografica],,0)</f>
        <v>Nord-ovest</v>
      </c>
      <c r="J2209" s="1">
        <f>_xlfn.XLOOKUP(Comuni[[#This Row],[Regione]],Table_0[Regione],Table_0[Totale contagiati],,0)</f>
        <v>4308126</v>
      </c>
      <c r="K2209" s="1">
        <f>_xlfn.XLOOKUP(Comuni[[#This Row],[Regione]],Table_0[Regione],Table_0[Guariti],,0)</f>
        <v>4242764</v>
      </c>
      <c r="L2209" s="1">
        <f>_xlfn.XLOOKUP(Comuni[[#This Row],[Regione]],Table_0[Regione],Table_0[Deceduti],,0)</f>
        <v>47031</v>
      </c>
    </row>
    <row r="2210" spans="1:12" x14ac:dyDescent="0.25">
      <c r="A2210" s="1" t="s">
        <v>2231</v>
      </c>
      <c r="B2210" s="1" t="s">
        <v>1271</v>
      </c>
      <c r="C2210" s="1" t="s">
        <v>2222</v>
      </c>
      <c r="D2210">
        <v>1032</v>
      </c>
      <c r="E2210">
        <f>100*Comuni[[#This Row],[Popolazione2011]]/$D$7916</f>
        <v>1.8006654610466944E-3</v>
      </c>
      <c r="F2210">
        <f>100*Comuni[[#This Row],[Popolazione2011]]/(SUMIFS($D$2:$D$7916,$B$2:$B$7916,"Lombardia"))</f>
        <v>1.0634624296344935E-2</v>
      </c>
      <c r="G2210" t="b">
        <f>IF(Comuni[[#This Row],[Popolazione2011]]&gt;300000,"MAGGIORE")</f>
        <v>0</v>
      </c>
      <c r="H2210">
        <f>100*Comuni[[#This Row],[Popolazione2011]]/(SUMIFS($D$2:$D$7916,$B$2:$B$7916,"Piemonte"))</f>
        <v>2.3648484526283275E-2</v>
      </c>
      <c r="I2210" s="1" t="str">
        <f>_xlfn.XLOOKUP(Comuni[[#This Row],[Regione]],Ripartizione_geografica[Regione],Ripartizione_geografica[Ripartizione geografica],,0)</f>
        <v>Nord-ovest</v>
      </c>
      <c r="J2210" s="1">
        <f>_xlfn.XLOOKUP(Comuni[[#This Row],[Regione]],Table_0[Regione],Table_0[Totale contagiati],,0)</f>
        <v>4308126</v>
      </c>
      <c r="K2210" s="1">
        <f>_xlfn.XLOOKUP(Comuni[[#This Row],[Regione]],Table_0[Regione],Table_0[Guariti],,0)</f>
        <v>4242764</v>
      </c>
      <c r="L2210" s="1">
        <f>_xlfn.XLOOKUP(Comuni[[#This Row],[Regione]],Table_0[Regione],Table_0[Deceduti],,0)</f>
        <v>47031</v>
      </c>
    </row>
    <row r="2211" spans="1:12" x14ac:dyDescent="0.25">
      <c r="A2211" s="1" t="s">
        <v>2232</v>
      </c>
      <c r="B2211" s="1" t="s">
        <v>1271</v>
      </c>
      <c r="C2211" s="1" t="s">
        <v>2222</v>
      </c>
      <c r="D2211">
        <v>582</v>
      </c>
      <c r="E2211">
        <f>100*Comuni[[#This Row],[Popolazione2011]]/$D$7916</f>
        <v>1.0154915681484264E-3</v>
      </c>
      <c r="F2211">
        <f>100*Comuni[[#This Row],[Popolazione2011]]/(SUMIFS($D$2:$D$7916,$B$2:$B$7916,"Lombardia"))</f>
        <v>5.9974334694503414E-3</v>
      </c>
      <c r="G2211" t="b">
        <f>IF(Comuni[[#This Row],[Popolazione2011]]&gt;300000,"MAGGIORE")</f>
        <v>0</v>
      </c>
      <c r="H2211">
        <f>100*Comuni[[#This Row],[Popolazione2011]]/(SUMIFS($D$2:$D$7916,$B$2:$B$7916,"Piemonte"))</f>
        <v>1.3336645343310916E-2</v>
      </c>
      <c r="I2211" s="1" t="str">
        <f>_xlfn.XLOOKUP(Comuni[[#This Row],[Regione]],Ripartizione_geografica[Regione],Ripartizione_geografica[Ripartizione geografica],,0)</f>
        <v>Nord-ovest</v>
      </c>
      <c r="J2211" s="1">
        <f>_xlfn.XLOOKUP(Comuni[[#This Row],[Regione]],Table_0[Regione],Table_0[Totale contagiati],,0)</f>
        <v>4308126</v>
      </c>
      <c r="K2211" s="1">
        <f>_xlfn.XLOOKUP(Comuni[[#This Row],[Regione]],Table_0[Regione],Table_0[Guariti],,0)</f>
        <v>4242764</v>
      </c>
      <c r="L2211" s="1">
        <f>_xlfn.XLOOKUP(Comuni[[#This Row],[Regione]],Table_0[Regione],Table_0[Deceduti],,0)</f>
        <v>47031</v>
      </c>
    </row>
    <row r="2212" spans="1:12" x14ac:dyDescent="0.25">
      <c r="A2212" s="1" t="s">
        <v>2233</v>
      </c>
      <c r="B2212" s="1" t="s">
        <v>1271</v>
      </c>
      <c r="C2212" s="1" t="s">
        <v>2222</v>
      </c>
      <c r="D2212">
        <v>6287</v>
      </c>
      <c r="E2212">
        <f>100*Comuni[[#This Row],[Popolazione2011]]/$D$7916</f>
        <v>1.0969751699225356E-2</v>
      </c>
      <c r="F2212">
        <f>100*Comuni[[#This Row],[Popolazione2011]]/(SUMIFS($D$2:$D$7916,$B$2:$B$7916,"Lombardia"))</f>
        <v>6.478670828596958E-2</v>
      </c>
      <c r="G2212" t="b">
        <f>IF(Comuni[[#This Row],[Popolazione2011]]&gt;300000,"MAGGIORE")</f>
        <v>0</v>
      </c>
      <c r="H2212">
        <f>100*Comuni[[#This Row],[Popolazione2011]]/(SUMIFS($D$2:$D$7916,$B$2:$B$7916,"Piemonte"))</f>
        <v>0.14406785098521602</v>
      </c>
      <c r="I2212" s="1" t="str">
        <f>_xlfn.XLOOKUP(Comuni[[#This Row],[Regione]],Ripartizione_geografica[Regione],Ripartizione_geografica[Ripartizione geografica],,0)</f>
        <v>Nord-ovest</v>
      </c>
      <c r="J2212" s="1">
        <f>_xlfn.XLOOKUP(Comuni[[#This Row],[Regione]],Table_0[Regione],Table_0[Totale contagiati],,0)</f>
        <v>4308126</v>
      </c>
      <c r="K2212" s="1">
        <f>_xlfn.XLOOKUP(Comuni[[#This Row],[Regione]],Table_0[Regione],Table_0[Guariti],,0)</f>
        <v>4242764</v>
      </c>
      <c r="L2212" s="1">
        <f>_xlfn.XLOOKUP(Comuni[[#This Row],[Regione]],Table_0[Regione],Table_0[Deceduti],,0)</f>
        <v>47031</v>
      </c>
    </row>
    <row r="2213" spans="1:12" x14ac:dyDescent="0.25">
      <c r="A2213" s="1" t="s">
        <v>2234</v>
      </c>
      <c r="B2213" s="1" t="s">
        <v>1271</v>
      </c>
      <c r="C2213" s="1" t="s">
        <v>2222</v>
      </c>
      <c r="D2213">
        <v>2775</v>
      </c>
      <c r="E2213">
        <f>100*Comuni[[#This Row],[Popolazione2011]]/$D$7916</f>
        <v>4.8419056728726522E-3</v>
      </c>
      <c r="F2213">
        <f>100*Comuni[[#This Row],[Popolazione2011]]/(SUMIFS($D$2:$D$7916,$B$2:$B$7916,"Lombardia"))</f>
        <v>2.859601009918333E-2</v>
      </c>
      <c r="G2213" t="b">
        <f>IF(Comuni[[#This Row],[Popolazione2011]]&gt;300000,"MAGGIORE")</f>
        <v>0</v>
      </c>
      <c r="H2213">
        <f>100*Comuni[[#This Row],[Popolazione2011]]/(SUMIFS($D$2:$D$7916,$B$2:$B$7916,"Piemonte"))</f>
        <v>6.3589674961662873E-2</v>
      </c>
      <c r="I2213" s="1" t="str">
        <f>_xlfn.XLOOKUP(Comuni[[#This Row],[Regione]],Ripartizione_geografica[Regione],Ripartizione_geografica[Ripartizione geografica],,0)</f>
        <v>Nord-ovest</v>
      </c>
      <c r="J2213" s="1">
        <f>_xlfn.XLOOKUP(Comuni[[#This Row],[Regione]],Table_0[Regione],Table_0[Totale contagiati],,0)</f>
        <v>4308126</v>
      </c>
      <c r="K2213" s="1">
        <f>_xlfn.XLOOKUP(Comuni[[#This Row],[Regione]],Table_0[Regione],Table_0[Guariti],,0)</f>
        <v>4242764</v>
      </c>
      <c r="L2213" s="1">
        <f>_xlfn.XLOOKUP(Comuni[[#This Row],[Regione]],Table_0[Regione],Table_0[Deceduti],,0)</f>
        <v>47031</v>
      </c>
    </row>
    <row r="2214" spans="1:12" x14ac:dyDescent="0.25">
      <c r="A2214" s="1" t="s">
        <v>2235</v>
      </c>
      <c r="B2214" s="1" t="s">
        <v>1271</v>
      </c>
      <c r="C2214" s="1" t="s">
        <v>2222</v>
      </c>
      <c r="D2214">
        <v>2659</v>
      </c>
      <c r="E2214">
        <f>100*Comuni[[#This Row],[Popolazione2011]]/$D$7916</f>
        <v>4.6395052915922099E-3</v>
      </c>
      <c r="F2214">
        <f>100*Comuni[[#This Row],[Popolazione2011]]/(SUMIFS($D$2:$D$7916,$B$2:$B$7916,"Lombardia"))</f>
        <v>2.7400645352694944E-2</v>
      </c>
      <c r="G2214" t="b">
        <f>IF(Comuni[[#This Row],[Popolazione2011]]&gt;300000,"MAGGIORE")</f>
        <v>0</v>
      </c>
      <c r="H2214">
        <f>100*Comuni[[#This Row],[Popolazione2011]]/(SUMIFS($D$2:$D$7916,$B$2:$B$7916,"Piemonte"))</f>
        <v>6.0931511972274442E-2</v>
      </c>
      <c r="I2214" s="1" t="str">
        <f>_xlfn.XLOOKUP(Comuni[[#This Row],[Regione]],Ripartizione_geografica[Regione],Ripartizione_geografica[Ripartizione geografica],,0)</f>
        <v>Nord-ovest</v>
      </c>
      <c r="J2214" s="1">
        <f>_xlfn.XLOOKUP(Comuni[[#This Row],[Regione]],Table_0[Regione],Table_0[Totale contagiati],,0)</f>
        <v>4308126</v>
      </c>
      <c r="K2214" s="1">
        <f>_xlfn.XLOOKUP(Comuni[[#This Row],[Regione]],Table_0[Regione],Table_0[Guariti],,0)</f>
        <v>4242764</v>
      </c>
      <c r="L2214" s="1">
        <f>_xlfn.XLOOKUP(Comuni[[#This Row],[Regione]],Table_0[Regione],Table_0[Deceduti],,0)</f>
        <v>47031</v>
      </c>
    </row>
    <row r="2215" spans="1:12" x14ac:dyDescent="0.25">
      <c r="A2215" s="1" t="s">
        <v>2236</v>
      </c>
      <c r="B2215" s="1" t="s">
        <v>1271</v>
      </c>
      <c r="C2215" s="1" t="s">
        <v>2222</v>
      </c>
      <c r="D2215">
        <v>1382</v>
      </c>
      <c r="E2215">
        <f>100*Comuni[[#This Row],[Popolazione2011]]/$D$7916</f>
        <v>2.4113562666342359E-3</v>
      </c>
      <c r="F2215">
        <f>100*Comuni[[#This Row],[Popolazione2011]]/(SUMIFS($D$2:$D$7916,$B$2:$B$7916,"Lombardia"))</f>
        <v>1.4241328272818508E-2</v>
      </c>
      <c r="G2215" t="b">
        <f>IF(Comuni[[#This Row],[Popolazione2011]]&gt;300000,"MAGGIORE")</f>
        <v>0</v>
      </c>
      <c r="H2215">
        <f>100*Comuni[[#This Row],[Popolazione2011]]/(SUMIFS($D$2:$D$7916,$B$2:$B$7916,"Piemonte"))</f>
        <v>3.1668803890817332E-2</v>
      </c>
      <c r="I2215" s="1" t="str">
        <f>_xlfn.XLOOKUP(Comuni[[#This Row],[Regione]],Ripartizione_geografica[Regione],Ripartizione_geografica[Ripartizione geografica],,0)</f>
        <v>Nord-ovest</v>
      </c>
      <c r="J2215" s="1">
        <f>_xlfn.XLOOKUP(Comuni[[#This Row],[Regione]],Table_0[Regione],Table_0[Totale contagiati],,0)</f>
        <v>4308126</v>
      </c>
      <c r="K2215" s="1">
        <f>_xlfn.XLOOKUP(Comuni[[#This Row],[Regione]],Table_0[Regione],Table_0[Guariti],,0)</f>
        <v>4242764</v>
      </c>
      <c r="L2215" s="1">
        <f>_xlfn.XLOOKUP(Comuni[[#This Row],[Regione]],Table_0[Regione],Table_0[Deceduti],,0)</f>
        <v>47031</v>
      </c>
    </row>
    <row r="2216" spans="1:12" x14ac:dyDescent="0.25">
      <c r="A2216" s="1" t="s">
        <v>2237</v>
      </c>
      <c r="B2216" s="1" t="s">
        <v>1271</v>
      </c>
      <c r="C2216" s="1" t="s">
        <v>2222</v>
      </c>
      <c r="D2216">
        <v>423</v>
      </c>
      <c r="E2216">
        <f>100*Comuni[[#This Row],[Popolazione2011]]/$D$7916</f>
        <v>7.3806345932437179E-4</v>
      </c>
      <c r="F2216">
        <f>100*Comuni[[#This Row],[Popolazione2011]]/(SUMIFS($D$2:$D$7916,$B$2:$B$7916,"Lombardia"))</f>
        <v>4.3589593772809182E-3</v>
      </c>
      <c r="G2216" t="b">
        <f>IF(Comuni[[#This Row],[Popolazione2011]]&gt;300000,"MAGGIORE")</f>
        <v>0</v>
      </c>
      <c r="H2216">
        <f>100*Comuni[[#This Row],[Popolazione2011]]/(SUMIFS($D$2:$D$7916,$B$2:$B$7916,"Piemonte"))</f>
        <v>9.6931288319940159E-3</v>
      </c>
      <c r="I2216" s="1" t="str">
        <f>_xlfn.XLOOKUP(Comuni[[#This Row],[Regione]],Ripartizione_geografica[Regione],Ripartizione_geografica[Ripartizione geografica],,0)</f>
        <v>Nord-ovest</v>
      </c>
      <c r="J2216" s="1">
        <f>_xlfn.XLOOKUP(Comuni[[#This Row],[Regione]],Table_0[Regione],Table_0[Totale contagiati],,0)</f>
        <v>4308126</v>
      </c>
      <c r="K2216" s="1">
        <f>_xlfn.XLOOKUP(Comuni[[#This Row],[Regione]],Table_0[Regione],Table_0[Guariti],,0)</f>
        <v>4242764</v>
      </c>
      <c r="L2216" s="1">
        <f>_xlfn.XLOOKUP(Comuni[[#This Row],[Regione]],Table_0[Regione],Table_0[Deceduti],,0)</f>
        <v>47031</v>
      </c>
    </row>
    <row r="2217" spans="1:12" x14ac:dyDescent="0.25">
      <c r="A2217" s="1" t="s">
        <v>2238</v>
      </c>
      <c r="B2217" s="1" t="s">
        <v>1271</v>
      </c>
      <c r="C2217" s="1" t="s">
        <v>2222</v>
      </c>
      <c r="D2217">
        <v>1035</v>
      </c>
      <c r="E2217">
        <f>100*Comuni[[#This Row],[Popolazione2011]]/$D$7916</f>
        <v>1.8058999536660161E-3</v>
      </c>
      <c r="F2217">
        <f>100*Comuni[[#This Row],[Popolazione2011]]/(SUMIFS($D$2:$D$7916,$B$2:$B$7916,"Lombardia"))</f>
        <v>1.0665538901857567E-2</v>
      </c>
      <c r="G2217" t="b">
        <f>IF(Comuni[[#This Row],[Popolazione2011]]&gt;300000,"MAGGIORE")</f>
        <v>0</v>
      </c>
      <c r="H2217">
        <f>100*Comuni[[#This Row],[Popolazione2011]]/(SUMIFS($D$2:$D$7916,$B$2:$B$7916,"Piemonte"))</f>
        <v>2.3717230120836423E-2</v>
      </c>
      <c r="I2217" s="1" t="str">
        <f>_xlfn.XLOOKUP(Comuni[[#This Row],[Regione]],Ripartizione_geografica[Regione],Ripartizione_geografica[Ripartizione geografica],,0)</f>
        <v>Nord-ovest</v>
      </c>
      <c r="J2217" s="1">
        <f>_xlfn.XLOOKUP(Comuni[[#This Row],[Regione]],Table_0[Regione],Table_0[Totale contagiati],,0)</f>
        <v>4308126</v>
      </c>
      <c r="K2217" s="1">
        <f>_xlfn.XLOOKUP(Comuni[[#This Row],[Regione]],Table_0[Regione],Table_0[Guariti],,0)</f>
        <v>4242764</v>
      </c>
      <c r="L2217" s="1">
        <f>_xlfn.XLOOKUP(Comuni[[#This Row],[Regione]],Table_0[Regione],Table_0[Deceduti],,0)</f>
        <v>47031</v>
      </c>
    </row>
    <row r="2218" spans="1:12" x14ac:dyDescent="0.25">
      <c r="A2218" s="1" t="s">
        <v>2239</v>
      </c>
      <c r="B2218" s="1" t="s">
        <v>1271</v>
      </c>
      <c r="C2218" s="1" t="s">
        <v>2222</v>
      </c>
      <c r="D2218">
        <v>2589</v>
      </c>
      <c r="E2218">
        <f>100*Comuni[[#This Row],[Popolazione2011]]/$D$7916</f>
        <v>4.5173671304747009E-3</v>
      </c>
      <c r="F2218">
        <f>100*Comuni[[#This Row],[Popolazione2011]]/(SUMIFS($D$2:$D$7916,$B$2:$B$7916,"Lombardia"))</f>
        <v>2.6679304557400231E-2</v>
      </c>
      <c r="G2218" t="b">
        <f>IF(Comuni[[#This Row],[Popolazione2011]]&gt;300000,"MAGGIORE")</f>
        <v>0</v>
      </c>
      <c r="H2218">
        <f>100*Comuni[[#This Row],[Popolazione2011]]/(SUMIFS($D$2:$D$7916,$B$2:$B$7916,"Piemonte"))</f>
        <v>5.932744809936763E-2</v>
      </c>
      <c r="I2218" s="1" t="str">
        <f>_xlfn.XLOOKUP(Comuni[[#This Row],[Regione]],Ripartizione_geografica[Regione],Ripartizione_geografica[Ripartizione geografica],,0)</f>
        <v>Nord-ovest</v>
      </c>
      <c r="J2218" s="1">
        <f>_xlfn.XLOOKUP(Comuni[[#This Row],[Regione]],Table_0[Regione],Table_0[Totale contagiati],,0)</f>
        <v>4308126</v>
      </c>
      <c r="K2218" s="1">
        <f>_xlfn.XLOOKUP(Comuni[[#This Row],[Regione]],Table_0[Regione],Table_0[Guariti],,0)</f>
        <v>4242764</v>
      </c>
      <c r="L2218" s="1">
        <f>_xlfn.XLOOKUP(Comuni[[#This Row],[Regione]],Table_0[Regione],Table_0[Deceduti],,0)</f>
        <v>47031</v>
      </c>
    </row>
    <row r="2219" spans="1:12" x14ac:dyDescent="0.25">
      <c r="A2219" s="1" t="s">
        <v>2240</v>
      </c>
      <c r="B2219" s="1" t="s">
        <v>1271</v>
      </c>
      <c r="C2219" s="1" t="s">
        <v>2222</v>
      </c>
      <c r="D2219">
        <v>633</v>
      </c>
      <c r="E2219">
        <f>100*Comuni[[#This Row],[Popolazione2011]]/$D$7916</f>
        <v>1.1044779426768968E-3</v>
      </c>
      <c r="F2219">
        <f>100*Comuni[[#This Row],[Popolazione2011]]/(SUMIFS($D$2:$D$7916,$B$2:$B$7916,"Lombardia"))</f>
        <v>6.5229817631650621E-3</v>
      </c>
      <c r="G2219" t="b">
        <f>IF(Comuni[[#This Row],[Popolazione2011]]&gt;300000,"MAGGIORE")</f>
        <v>0</v>
      </c>
      <c r="H2219">
        <f>100*Comuni[[#This Row],[Popolazione2011]]/(SUMIFS($D$2:$D$7916,$B$2:$B$7916,"Piemonte"))</f>
        <v>1.4505320450714451E-2</v>
      </c>
      <c r="I2219" s="1" t="str">
        <f>_xlfn.XLOOKUP(Comuni[[#This Row],[Regione]],Ripartizione_geografica[Regione],Ripartizione_geografica[Ripartizione geografica],,0)</f>
        <v>Nord-ovest</v>
      </c>
      <c r="J2219" s="1">
        <f>_xlfn.XLOOKUP(Comuni[[#This Row],[Regione]],Table_0[Regione],Table_0[Totale contagiati],,0)</f>
        <v>4308126</v>
      </c>
      <c r="K2219" s="1">
        <f>_xlfn.XLOOKUP(Comuni[[#This Row],[Regione]],Table_0[Regione],Table_0[Guariti],,0)</f>
        <v>4242764</v>
      </c>
      <c r="L2219" s="1">
        <f>_xlfn.XLOOKUP(Comuni[[#This Row],[Regione]],Table_0[Regione],Table_0[Deceduti],,0)</f>
        <v>47031</v>
      </c>
    </row>
    <row r="2220" spans="1:12" x14ac:dyDescent="0.25">
      <c r="A2220" s="1" t="s">
        <v>2241</v>
      </c>
      <c r="B2220" s="1" t="s">
        <v>1271</v>
      </c>
      <c r="C2220" s="1" t="s">
        <v>2222</v>
      </c>
      <c r="D2220">
        <v>689</v>
      </c>
      <c r="E2220">
        <f>100*Comuni[[#This Row],[Popolazione2011]]/$D$7916</f>
        <v>1.2021884715709035E-3</v>
      </c>
      <c r="F2220">
        <f>100*Comuni[[#This Row],[Popolazione2011]]/(SUMIFS($D$2:$D$7916,$B$2:$B$7916,"Lombardia"))</f>
        <v>7.1000543994008333E-3</v>
      </c>
      <c r="G2220" t="b">
        <f>IF(Comuni[[#This Row],[Popolazione2011]]&gt;300000,"MAGGIORE")</f>
        <v>0</v>
      </c>
      <c r="H2220">
        <f>100*Comuni[[#This Row],[Popolazione2011]]/(SUMIFS($D$2:$D$7916,$B$2:$B$7916,"Piemonte"))</f>
        <v>1.5788571549039898E-2</v>
      </c>
      <c r="I2220" s="1" t="str">
        <f>_xlfn.XLOOKUP(Comuni[[#This Row],[Regione]],Ripartizione_geografica[Regione],Ripartizione_geografica[Ripartizione geografica],,0)</f>
        <v>Nord-ovest</v>
      </c>
      <c r="J2220" s="1">
        <f>_xlfn.XLOOKUP(Comuni[[#This Row],[Regione]],Table_0[Regione],Table_0[Totale contagiati],,0)</f>
        <v>4308126</v>
      </c>
      <c r="K2220" s="1">
        <f>_xlfn.XLOOKUP(Comuni[[#This Row],[Regione]],Table_0[Regione],Table_0[Guariti],,0)</f>
        <v>4242764</v>
      </c>
      <c r="L2220" s="1">
        <f>_xlfn.XLOOKUP(Comuni[[#This Row],[Regione]],Table_0[Regione],Table_0[Deceduti],,0)</f>
        <v>47031</v>
      </c>
    </row>
    <row r="2221" spans="1:12" x14ac:dyDescent="0.25">
      <c r="A2221" s="1" t="s">
        <v>2242</v>
      </c>
      <c r="B2221" s="1" t="s">
        <v>1271</v>
      </c>
      <c r="C2221" s="1" t="s">
        <v>2222</v>
      </c>
      <c r="D2221">
        <v>853</v>
      </c>
      <c r="E2221">
        <f>100*Comuni[[#This Row],[Popolazione2011]]/$D$7916</f>
        <v>1.4883407347604945E-3</v>
      </c>
      <c r="F2221">
        <f>100*Comuni[[#This Row],[Popolazione2011]]/(SUMIFS($D$2:$D$7916,$B$2:$B$7916,"Lombardia"))</f>
        <v>8.7900528340913078E-3</v>
      </c>
      <c r="G2221" t="b">
        <f>IF(Comuni[[#This Row],[Popolazione2011]]&gt;300000,"MAGGIORE")</f>
        <v>0</v>
      </c>
      <c r="H2221">
        <f>100*Comuni[[#This Row],[Popolazione2011]]/(SUMIFS($D$2:$D$7916,$B$2:$B$7916,"Piemonte"))</f>
        <v>1.9546664051278712E-2</v>
      </c>
      <c r="I2221" s="1" t="str">
        <f>_xlfn.XLOOKUP(Comuni[[#This Row],[Regione]],Ripartizione_geografica[Regione],Ripartizione_geografica[Ripartizione geografica],,0)</f>
        <v>Nord-ovest</v>
      </c>
      <c r="J2221" s="1">
        <f>_xlfn.XLOOKUP(Comuni[[#This Row],[Regione]],Table_0[Regione],Table_0[Totale contagiati],,0)</f>
        <v>4308126</v>
      </c>
      <c r="K2221" s="1">
        <f>_xlfn.XLOOKUP(Comuni[[#This Row],[Regione]],Table_0[Regione],Table_0[Guariti],,0)</f>
        <v>4242764</v>
      </c>
      <c r="L2221" s="1">
        <f>_xlfn.XLOOKUP(Comuni[[#This Row],[Regione]],Table_0[Regione],Table_0[Deceduti],,0)</f>
        <v>47031</v>
      </c>
    </row>
    <row r="2222" spans="1:12" x14ac:dyDescent="0.25">
      <c r="A2222" s="1" t="s">
        <v>2243</v>
      </c>
      <c r="B2222" s="1" t="s">
        <v>1271</v>
      </c>
      <c r="C2222" s="1" t="s">
        <v>2222</v>
      </c>
      <c r="D2222">
        <v>3535</v>
      </c>
      <c r="E2222">
        <f>100*Comuni[[#This Row],[Popolazione2011]]/$D$7916</f>
        <v>6.1679771364341711E-3</v>
      </c>
      <c r="F2222">
        <f>100*Comuni[[#This Row],[Popolazione2011]]/(SUMIFS($D$2:$D$7916,$B$2:$B$7916,"Lombardia"))</f>
        <v>3.6427710162383088E-2</v>
      </c>
      <c r="G2222" t="b">
        <f>IF(Comuni[[#This Row],[Popolazione2011]]&gt;300000,"MAGGIORE")</f>
        <v>0</v>
      </c>
      <c r="H2222">
        <f>100*Comuni[[#This Row],[Popolazione2011]]/(SUMIFS($D$2:$D$7916,$B$2:$B$7916,"Piemonte"))</f>
        <v>8.100522558179396E-2</v>
      </c>
      <c r="I2222" s="1" t="str">
        <f>_xlfn.XLOOKUP(Comuni[[#This Row],[Regione]],Ripartizione_geografica[Regione],Ripartizione_geografica[Ripartizione geografica],,0)</f>
        <v>Nord-ovest</v>
      </c>
      <c r="J2222" s="1">
        <f>_xlfn.XLOOKUP(Comuni[[#This Row],[Regione]],Table_0[Regione],Table_0[Totale contagiati],,0)</f>
        <v>4308126</v>
      </c>
      <c r="K2222" s="1">
        <f>_xlfn.XLOOKUP(Comuni[[#This Row],[Regione]],Table_0[Regione],Table_0[Guariti],,0)</f>
        <v>4242764</v>
      </c>
      <c r="L2222" s="1">
        <f>_xlfn.XLOOKUP(Comuni[[#This Row],[Regione]],Table_0[Regione],Table_0[Deceduti],,0)</f>
        <v>47031</v>
      </c>
    </row>
    <row r="2223" spans="1:12" x14ac:dyDescent="0.25">
      <c r="A2223" s="1" t="s">
        <v>2244</v>
      </c>
      <c r="B2223" s="1" t="s">
        <v>1271</v>
      </c>
      <c r="C2223" s="1" t="s">
        <v>2222</v>
      </c>
      <c r="D2223">
        <v>9073</v>
      </c>
      <c r="E2223">
        <f>100*Comuni[[#This Row],[Popolazione2011]]/$D$7916</f>
        <v>1.5830850511702188E-2</v>
      </c>
      <c r="F2223">
        <f>100*Comuni[[#This Row],[Popolazione2011]]/(SUMIFS($D$2:$D$7916,$B$2:$B$7916,"Lombardia"))</f>
        <v>9.3496071938699229E-2</v>
      </c>
      <c r="G2223" t="b">
        <f>IF(Comuni[[#This Row],[Popolazione2011]]&gt;300000,"MAGGIORE")</f>
        <v>0</v>
      </c>
      <c r="H2223">
        <f>100*Comuni[[#This Row],[Popolazione2011]]/(SUMIFS($D$2:$D$7916,$B$2:$B$7916,"Piemonte"))</f>
        <v>0.20790959312690713</v>
      </c>
      <c r="I2223" s="1" t="str">
        <f>_xlfn.XLOOKUP(Comuni[[#This Row],[Regione]],Ripartizione_geografica[Regione],Ripartizione_geografica[Ripartizione geografica],,0)</f>
        <v>Nord-ovest</v>
      </c>
      <c r="J2223" s="1">
        <f>_xlfn.XLOOKUP(Comuni[[#This Row],[Regione]],Table_0[Regione],Table_0[Totale contagiati],,0)</f>
        <v>4308126</v>
      </c>
      <c r="K2223" s="1">
        <f>_xlfn.XLOOKUP(Comuni[[#This Row],[Regione]],Table_0[Regione],Table_0[Guariti],,0)</f>
        <v>4242764</v>
      </c>
      <c r="L2223" s="1">
        <f>_xlfn.XLOOKUP(Comuni[[#This Row],[Regione]],Table_0[Regione],Table_0[Deceduti],,0)</f>
        <v>47031</v>
      </c>
    </row>
    <row r="2224" spans="1:12" x14ac:dyDescent="0.25">
      <c r="A2224" s="1" t="s">
        <v>2245</v>
      </c>
      <c r="B2224" s="1" t="s">
        <v>1271</v>
      </c>
      <c r="C2224" s="1" t="s">
        <v>2222</v>
      </c>
      <c r="D2224">
        <v>128</v>
      </c>
      <c r="E2224">
        <f>100*Comuni[[#This Row],[Popolazione2011]]/$D$7916</f>
        <v>2.2333835175772953E-4</v>
      </c>
      <c r="F2224">
        <f>100*Comuni[[#This Row],[Popolazione2011]]/(SUMIFS($D$2:$D$7916,$B$2:$B$7916,"Lombardia"))</f>
        <v>1.3190231685389067E-3</v>
      </c>
      <c r="G2224" t="b">
        <f>IF(Comuni[[#This Row],[Popolazione2011]]&gt;300000,"MAGGIORE")</f>
        <v>0</v>
      </c>
      <c r="H2224">
        <f>100*Comuni[[#This Row],[Popolazione2011]]/(SUMIFS($D$2:$D$7916,$B$2:$B$7916,"Piemonte"))</f>
        <v>2.9331453676010263E-3</v>
      </c>
      <c r="I2224" s="1" t="str">
        <f>_xlfn.XLOOKUP(Comuni[[#This Row],[Regione]],Ripartizione_geografica[Regione],Ripartizione_geografica[Ripartizione geografica],,0)</f>
        <v>Nord-ovest</v>
      </c>
      <c r="J2224" s="1">
        <f>_xlfn.XLOOKUP(Comuni[[#This Row],[Regione]],Table_0[Regione],Table_0[Totale contagiati],,0)</f>
        <v>4308126</v>
      </c>
      <c r="K2224" s="1">
        <f>_xlfn.XLOOKUP(Comuni[[#This Row],[Regione]],Table_0[Regione],Table_0[Guariti],,0)</f>
        <v>4242764</v>
      </c>
      <c r="L2224" s="1">
        <f>_xlfn.XLOOKUP(Comuni[[#This Row],[Regione]],Table_0[Regione],Table_0[Deceduti],,0)</f>
        <v>47031</v>
      </c>
    </row>
    <row r="2225" spans="1:12" x14ac:dyDescent="0.25">
      <c r="A2225" s="1" t="s">
        <v>2246</v>
      </c>
      <c r="B2225" s="1" t="s">
        <v>1271</v>
      </c>
      <c r="C2225" s="1" t="s">
        <v>2222</v>
      </c>
      <c r="D2225">
        <v>990</v>
      </c>
      <c r="E2225">
        <f>100*Comuni[[#This Row],[Popolazione2011]]/$D$7916</f>
        <v>1.7273825643761894E-3</v>
      </c>
      <c r="F2225">
        <f>100*Comuni[[#This Row],[Popolazione2011]]/(SUMIFS($D$2:$D$7916,$B$2:$B$7916,"Lombardia"))</f>
        <v>1.0201819819168106E-2</v>
      </c>
      <c r="G2225" t="b">
        <f>IF(Comuni[[#This Row],[Popolazione2011]]&gt;300000,"MAGGIORE")</f>
        <v>0</v>
      </c>
      <c r="H2225">
        <f>100*Comuni[[#This Row],[Popolazione2011]]/(SUMIFS($D$2:$D$7916,$B$2:$B$7916,"Piemonte"))</f>
        <v>2.2686046202539188E-2</v>
      </c>
      <c r="I2225" s="1" t="str">
        <f>_xlfn.XLOOKUP(Comuni[[#This Row],[Regione]],Ripartizione_geografica[Regione],Ripartizione_geografica[Ripartizione geografica],,0)</f>
        <v>Nord-ovest</v>
      </c>
      <c r="J2225" s="1">
        <f>_xlfn.XLOOKUP(Comuni[[#This Row],[Regione]],Table_0[Regione],Table_0[Totale contagiati],,0)</f>
        <v>4308126</v>
      </c>
      <c r="K2225" s="1">
        <f>_xlfn.XLOOKUP(Comuni[[#This Row],[Regione]],Table_0[Regione],Table_0[Guariti],,0)</f>
        <v>4242764</v>
      </c>
      <c r="L2225" s="1">
        <f>_xlfn.XLOOKUP(Comuni[[#This Row],[Regione]],Table_0[Regione],Table_0[Deceduti],,0)</f>
        <v>47031</v>
      </c>
    </row>
    <row r="2226" spans="1:12" x14ac:dyDescent="0.25">
      <c r="A2226" s="1" t="s">
        <v>2247</v>
      </c>
      <c r="B2226" s="1" t="s">
        <v>1271</v>
      </c>
      <c r="C2226" s="1" t="s">
        <v>2222</v>
      </c>
      <c r="D2226">
        <v>1636</v>
      </c>
      <c r="E2226">
        <f>100*Comuni[[#This Row],[Popolazione2011]]/$D$7916</f>
        <v>2.8545433084034805E-3</v>
      </c>
      <c r="F2226">
        <f>100*Comuni[[#This Row],[Popolazione2011]]/(SUMIFS($D$2:$D$7916,$B$2:$B$7916,"Lombardia"))</f>
        <v>1.6858764872887903E-2</v>
      </c>
      <c r="G2226" t="b">
        <f>IF(Comuni[[#This Row],[Popolazione2011]]&gt;300000,"MAGGIORE")</f>
        <v>0</v>
      </c>
      <c r="H2226">
        <f>100*Comuni[[#This Row],[Popolazione2011]]/(SUMIFS($D$2:$D$7916,$B$2:$B$7916,"Piemonte"))</f>
        <v>3.7489264229650619E-2</v>
      </c>
      <c r="I2226" s="1" t="str">
        <f>_xlfn.XLOOKUP(Comuni[[#This Row],[Regione]],Ripartizione_geografica[Regione],Ripartizione_geografica[Ripartizione geografica],,0)</f>
        <v>Nord-ovest</v>
      </c>
      <c r="J2226" s="1">
        <f>_xlfn.XLOOKUP(Comuni[[#This Row],[Regione]],Table_0[Regione],Table_0[Totale contagiati],,0)</f>
        <v>4308126</v>
      </c>
      <c r="K2226" s="1">
        <f>_xlfn.XLOOKUP(Comuni[[#This Row],[Regione]],Table_0[Regione],Table_0[Guariti],,0)</f>
        <v>4242764</v>
      </c>
      <c r="L2226" s="1">
        <f>_xlfn.XLOOKUP(Comuni[[#This Row],[Regione]],Table_0[Regione],Table_0[Deceduti],,0)</f>
        <v>47031</v>
      </c>
    </row>
    <row r="2227" spans="1:12" x14ac:dyDescent="0.25">
      <c r="A2227" s="1" t="s">
        <v>2248</v>
      </c>
      <c r="B2227" s="1" t="s">
        <v>1271</v>
      </c>
      <c r="C2227" s="1" t="s">
        <v>2222</v>
      </c>
      <c r="D2227">
        <v>1423</v>
      </c>
      <c r="E2227">
        <f>100*Comuni[[#This Row],[Popolazione2011]]/$D$7916</f>
        <v>2.4828943324316337E-3</v>
      </c>
      <c r="F2227">
        <f>100*Comuni[[#This Row],[Popolazione2011]]/(SUMIFS($D$2:$D$7916,$B$2:$B$7916,"Lombardia"))</f>
        <v>1.4663827881491127E-2</v>
      </c>
      <c r="G2227" t="b">
        <f>IF(Comuni[[#This Row],[Popolazione2011]]&gt;300000,"MAGGIORE")</f>
        <v>0</v>
      </c>
      <c r="H2227">
        <f>100*Comuni[[#This Row],[Popolazione2011]]/(SUMIFS($D$2:$D$7916,$B$2:$B$7916,"Piemonte"))</f>
        <v>3.2608327016377031E-2</v>
      </c>
      <c r="I2227" s="1" t="str">
        <f>_xlfn.XLOOKUP(Comuni[[#This Row],[Regione]],Ripartizione_geografica[Regione],Ripartizione_geografica[Ripartizione geografica],,0)</f>
        <v>Nord-ovest</v>
      </c>
      <c r="J2227" s="1">
        <f>_xlfn.XLOOKUP(Comuni[[#This Row],[Regione]],Table_0[Regione],Table_0[Totale contagiati],,0)</f>
        <v>4308126</v>
      </c>
      <c r="K2227" s="1">
        <f>_xlfn.XLOOKUP(Comuni[[#This Row],[Regione]],Table_0[Regione],Table_0[Guariti],,0)</f>
        <v>4242764</v>
      </c>
      <c r="L2227" s="1">
        <f>_xlfn.XLOOKUP(Comuni[[#This Row],[Regione]],Table_0[Regione],Table_0[Deceduti],,0)</f>
        <v>47031</v>
      </c>
    </row>
    <row r="2228" spans="1:12" x14ac:dyDescent="0.25">
      <c r="A2228" s="1" t="s">
        <v>2249</v>
      </c>
      <c r="B2228" s="1" t="s">
        <v>1271</v>
      </c>
      <c r="C2228" s="1" t="s">
        <v>2222</v>
      </c>
      <c r="D2228">
        <v>1516</v>
      </c>
      <c r="E2228">
        <f>100*Comuni[[#This Row],[Popolazione2011]]/$D$7916</f>
        <v>2.6451636036306093E-3</v>
      </c>
      <c r="F2228">
        <f>100*Comuni[[#This Row],[Popolazione2011]]/(SUMIFS($D$2:$D$7916,$B$2:$B$7916,"Lombardia"))</f>
        <v>1.5622180652382677E-2</v>
      </c>
      <c r="G2228" t="b">
        <f>IF(Comuni[[#This Row],[Popolazione2011]]&gt;300000,"MAGGIORE")</f>
        <v>0</v>
      </c>
      <c r="H2228">
        <f>100*Comuni[[#This Row],[Popolazione2011]]/(SUMIFS($D$2:$D$7916,$B$2:$B$7916,"Piemonte"))</f>
        <v>3.4739440447524653E-2</v>
      </c>
      <c r="I2228" s="1" t="str">
        <f>_xlfn.XLOOKUP(Comuni[[#This Row],[Regione]],Ripartizione_geografica[Regione],Ripartizione_geografica[Ripartizione geografica],,0)</f>
        <v>Nord-ovest</v>
      </c>
      <c r="J2228" s="1">
        <f>_xlfn.XLOOKUP(Comuni[[#This Row],[Regione]],Table_0[Regione],Table_0[Totale contagiati],,0)</f>
        <v>4308126</v>
      </c>
      <c r="K2228" s="1">
        <f>_xlfn.XLOOKUP(Comuni[[#This Row],[Regione]],Table_0[Regione],Table_0[Guariti],,0)</f>
        <v>4242764</v>
      </c>
      <c r="L2228" s="1">
        <f>_xlfn.XLOOKUP(Comuni[[#This Row],[Regione]],Table_0[Regione],Table_0[Deceduti],,0)</f>
        <v>47031</v>
      </c>
    </row>
    <row r="2229" spans="1:12" x14ac:dyDescent="0.25">
      <c r="A2229" s="1" t="s">
        <v>2250</v>
      </c>
      <c r="B2229" s="1" t="s">
        <v>1271</v>
      </c>
      <c r="C2229" s="1" t="s">
        <v>2222</v>
      </c>
      <c r="D2229">
        <v>483</v>
      </c>
      <c r="E2229">
        <f>100*Comuni[[#This Row],[Popolazione2011]]/$D$7916</f>
        <v>8.4275331171080757E-4</v>
      </c>
      <c r="F2229">
        <f>100*Comuni[[#This Row],[Popolazione2011]]/(SUMIFS($D$2:$D$7916,$B$2:$B$7916,"Lombardia"))</f>
        <v>4.9772514875335312E-3</v>
      </c>
      <c r="G2229" t="b">
        <f>IF(Comuni[[#This Row],[Popolazione2011]]&gt;300000,"MAGGIORE")</f>
        <v>0</v>
      </c>
      <c r="H2229">
        <f>100*Comuni[[#This Row],[Popolazione2011]]/(SUMIFS($D$2:$D$7916,$B$2:$B$7916,"Piemonte"))</f>
        <v>1.1068040723056997E-2</v>
      </c>
      <c r="I2229" s="1" t="str">
        <f>_xlfn.XLOOKUP(Comuni[[#This Row],[Regione]],Ripartizione_geografica[Regione],Ripartizione_geografica[Ripartizione geografica],,0)</f>
        <v>Nord-ovest</v>
      </c>
      <c r="J2229" s="1">
        <f>_xlfn.XLOOKUP(Comuni[[#This Row],[Regione]],Table_0[Regione],Table_0[Totale contagiati],,0)</f>
        <v>4308126</v>
      </c>
      <c r="K2229" s="1">
        <f>_xlfn.XLOOKUP(Comuni[[#This Row],[Regione]],Table_0[Regione],Table_0[Guariti],,0)</f>
        <v>4242764</v>
      </c>
      <c r="L2229" s="1">
        <f>_xlfn.XLOOKUP(Comuni[[#This Row],[Regione]],Table_0[Regione],Table_0[Deceduti],,0)</f>
        <v>47031</v>
      </c>
    </row>
    <row r="2230" spans="1:12" x14ac:dyDescent="0.25">
      <c r="A2230" s="1" t="s">
        <v>2251</v>
      </c>
      <c r="B2230" s="1" t="s">
        <v>1271</v>
      </c>
      <c r="C2230" s="1" t="s">
        <v>2222</v>
      </c>
      <c r="D2230">
        <v>895</v>
      </c>
      <c r="E2230">
        <f>100*Comuni[[#This Row],[Popolazione2011]]/$D$7916</f>
        <v>1.5616236314309995E-3</v>
      </c>
      <c r="F2230">
        <f>100*Comuni[[#This Row],[Popolazione2011]]/(SUMIFS($D$2:$D$7916,$B$2:$B$7916,"Lombardia"))</f>
        <v>9.2228573112681372E-3</v>
      </c>
      <c r="G2230" t="b">
        <f>IF(Comuni[[#This Row],[Popolazione2011]]&gt;300000,"MAGGIORE")</f>
        <v>0</v>
      </c>
      <c r="H2230">
        <f>100*Comuni[[#This Row],[Popolazione2011]]/(SUMIFS($D$2:$D$7916,$B$2:$B$7916,"Piemonte"))</f>
        <v>2.0509102375022802E-2</v>
      </c>
      <c r="I2230" s="1" t="str">
        <f>_xlfn.XLOOKUP(Comuni[[#This Row],[Regione]],Ripartizione_geografica[Regione],Ripartizione_geografica[Ripartizione geografica],,0)</f>
        <v>Nord-ovest</v>
      </c>
      <c r="J2230" s="1">
        <f>_xlfn.XLOOKUP(Comuni[[#This Row],[Regione]],Table_0[Regione],Table_0[Totale contagiati],,0)</f>
        <v>4308126</v>
      </c>
      <c r="K2230" s="1">
        <f>_xlfn.XLOOKUP(Comuni[[#This Row],[Regione]],Table_0[Regione],Table_0[Guariti],,0)</f>
        <v>4242764</v>
      </c>
      <c r="L2230" s="1">
        <f>_xlfn.XLOOKUP(Comuni[[#This Row],[Regione]],Table_0[Regione],Table_0[Deceduti],,0)</f>
        <v>47031</v>
      </c>
    </row>
    <row r="2231" spans="1:12" x14ac:dyDescent="0.25">
      <c r="A2231" s="1" t="s">
        <v>2252</v>
      </c>
      <c r="B2231" s="1" t="s">
        <v>1271</v>
      </c>
      <c r="C2231" s="1" t="s">
        <v>2222</v>
      </c>
      <c r="D2231">
        <v>2500</v>
      </c>
      <c r="E2231">
        <f>100*Comuni[[#This Row],[Popolazione2011]]/$D$7916</f>
        <v>4.3620771827681546E-3</v>
      </c>
      <c r="F2231">
        <f>100*Comuni[[#This Row],[Popolazione2011]]/(SUMIFS($D$2:$D$7916,$B$2:$B$7916,"Lombardia"))</f>
        <v>2.5762171260525522E-2</v>
      </c>
      <c r="G2231" t="b">
        <f>IF(Comuni[[#This Row],[Popolazione2011]]&gt;300000,"MAGGIORE")</f>
        <v>0</v>
      </c>
      <c r="H2231">
        <f>100*Comuni[[#This Row],[Popolazione2011]]/(SUMIFS($D$2:$D$7916,$B$2:$B$7916,"Piemonte"))</f>
        <v>5.7287995460957544E-2</v>
      </c>
      <c r="I2231" s="1" t="str">
        <f>_xlfn.XLOOKUP(Comuni[[#This Row],[Regione]],Ripartizione_geografica[Regione],Ripartizione_geografica[Ripartizione geografica],,0)</f>
        <v>Nord-ovest</v>
      </c>
      <c r="J2231" s="1">
        <f>_xlfn.XLOOKUP(Comuni[[#This Row],[Regione]],Table_0[Regione],Table_0[Totale contagiati],,0)</f>
        <v>4308126</v>
      </c>
      <c r="K2231" s="1">
        <f>_xlfn.XLOOKUP(Comuni[[#This Row],[Regione]],Table_0[Regione],Table_0[Guariti],,0)</f>
        <v>4242764</v>
      </c>
      <c r="L2231" s="1">
        <f>_xlfn.XLOOKUP(Comuni[[#This Row],[Regione]],Table_0[Regione],Table_0[Deceduti],,0)</f>
        <v>47031</v>
      </c>
    </row>
    <row r="2232" spans="1:12" x14ac:dyDescent="0.25">
      <c r="A2232" s="1" t="s">
        <v>2253</v>
      </c>
      <c r="B2232" s="1" t="s">
        <v>1271</v>
      </c>
      <c r="C2232" s="1" t="s">
        <v>2222</v>
      </c>
      <c r="D2232">
        <v>8480</v>
      </c>
      <c r="E2232">
        <f>100*Comuni[[#This Row],[Popolazione2011]]/$D$7916</f>
        <v>1.4796165803949582E-2</v>
      </c>
      <c r="F2232">
        <f>100*Comuni[[#This Row],[Popolazione2011]]/(SUMIFS($D$2:$D$7916,$B$2:$B$7916,"Lombardia"))</f>
        <v>8.7385284915702563E-2</v>
      </c>
      <c r="G2232" t="b">
        <f>IF(Comuni[[#This Row],[Popolazione2011]]&gt;300000,"MAGGIORE")</f>
        <v>0</v>
      </c>
      <c r="H2232">
        <f>100*Comuni[[#This Row],[Popolazione2011]]/(SUMIFS($D$2:$D$7916,$B$2:$B$7916,"Piemonte"))</f>
        <v>0.19432088060356797</v>
      </c>
      <c r="I2232" s="1" t="str">
        <f>_xlfn.XLOOKUP(Comuni[[#This Row],[Regione]],Ripartizione_geografica[Regione],Ripartizione_geografica[Ripartizione geografica],,0)</f>
        <v>Nord-ovest</v>
      </c>
      <c r="J2232" s="1">
        <f>_xlfn.XLOOKUP(Comuni[[#This Row],[Regione]],Table_0[Regione],Table_0[Totale contagiati],,0)</f>
        <v>4308126</v>
      </c>
      <c r="K2232" s="1">
        <f>_xlfn.XLOOKUP(Comuni[[#This Row],[Regione]],Table_0[Regione],Table_0[Guariti],,0)</f>
        <v>4242764</v>
      </c>
      <c r="L2232" s="1">
        <f>_xlfn.XLOOKUP(Comuni[[#This Row],[Regione]],Table_0[Regione],Table_0[Deceduti],,0)</f>
        <v>47031</v>
      </c>
    </row>
    <row r="2233" spans="1:12" x14ac:dyDescent="0.25">
      <c r="A2233" s="1" t="s">
        <v>2254</v>
      </c>
      <c r="B2233" s="1" t="s">
        <v>1271</v>
      </c>
      <c r="C2233" s="1" t="s">
        <v>2222</v>
      </c>
      <c r="D2233">
        <v>6940</v>
      </c>
      <c r="E2233">
        <f>100*Comuni[[#This Row],[Popolazione2011]]/$D$7916</f>
        <v>1.2109126259364398E-2</v>
      </c>
      <c r="F2233">
        <f>100*Comuni[[#This Row],[Popolazione2011]]/(SUMIFS($D$2:$D$7916,$B$2:$B$7916,"Lombardia"))</f>
        <v>7.1515787419218851E-2</v>
      </c>
      <c r="G2233" t="b">
        <f>IF(Comuni[[#This Row],[Popolazione2011]]&gt;300000,"MAGGIORE")</f>
        <v>0</v>
      </c>
      <c r="H2233">
        <f>100*Comuni[[#This Row],[Popolazione2011]]/(SUMIFS($D$2:$D$7916,$B$2:$B$7916,"Piemonte"))</f>
        <v>0.15903147539961815</v>
      </c>
      <c r="I2233" s="1" t="str">
        <f>_xlfn.XLOOKUP(Comuni[[#This Row],[Regione]],Ripartizione_geografica[Regione],Ripartizione_geografica[Ripartizione geografica],,0)</f>
        <v>Nord-ovest</v>
      </c>
      <c r="J2233" s="1">
        <f>_xlfn.XLOOKUP(Comuni[[#This Row],[Regione]],Table_0[Regione],Table_0[Totale contagiati],,0)</f>
        <v>4308126</v>
      </c>
      <c r="K2233" s="1">
        <f>_xlfn.XLOOKUP(Comuni[[#This Row],[Regione]],Table_0[Regione],Table_0[Guariti],,0)</f>
        <v>4242764</v>
      </c>
      <c r="L2233" s="1">
        <f>_xlfn.XLOOKUP(Comuni[[#This Row],[Regione]],Table_0[Regione],Table_0[Deceduti],,0)</f>
        <v>47031</v>
      </c>
    </row>
    <row r="2234" spans="1:12" x14ac:dyDescent="0.25">
      <c r="A2234" s="1" t="s">
        <v>2255</v>
      </c>
      <c r="B2234" s="1" t="s">
        <v>1271</v>
      </c>
      <c r="C2234" s="1" t="s">
        <v>2222</v>
      </c>
      <c r="D2234">
        <v>744</v>
      </c>
      <c r="E2234">
        <f>100*Comuni[[#This Row],[Popolazione2011]]/$D$7916</f>
        <v>1.298154169591803E-3</v>
      </c>
      <c r="F2234">
        <f>100*Comuni[[#This Row],[Popolazione2011]]/(SUMIFS($D$2:$D$7916,$B$2:$B$7916,"Lombardia"))</f>
        <v>7.6668221671323949E-3</v>
      </c>
      <c r="G2234" t="b">
        <f>IF(Comuni[[#This Row],[Popolazione2011]]&gt;300000,"MAGGIORE")</f>
        <v>0</v>
      </c>
      <c r="H2234">
        <f>100*Comuni[[#This Row],[Popolazione2011]]/(SUMIFS($D$2:$D$7916,$B$2:$B$7916,"Piemonte"))</f>
        <v>1.7048907449180965E-2</v>
      </c>
      <c r="I2234" s="1" t="str">
        <f>_xlfn.XLOOKUP(Comuni[[#This Row],[Regione]],Ripartizione_geografica[Regione],Ripartizione_geografica[Ripartizione geografica],,0)</f>
        <v>Nord-ovest</v>
      </c>
      <c r="J2234" s="1">
        <f>_xlfn.XLOOKUP(Comuni[[#This Row],[Regione]],Table_0[Regione],Table_0[Totale contagiati],,0)</f>
        <v>4308126</v>
      </c>
      <c r="K2234" s="1">
        <f>_xlfn.XLOOKUP(Comuni[[#This Row],[Regione]],Table_0[Regione],Table_0[Guariti],,0)</f>
        <v>4242764</v>
      </c>
      <c r="L2234" s="1">
        <f>_xlfn.XLOOKUP(Comuni[[#This Row],[Regione]],Table_0[Regione],Table_0[Deceduti],,0)</f>
        <v>47031</v>
      </c>
    </row>
    <row r="2235" spans="1:12" x14ac:dyDescent="0.25">
      <c r="A2235" s="1" t="s">
        <v>2256</v>
      </c>
      <c r="B2235" s="1" t="s">
        <v>1271</v>
      </c>
      <c r="C2235" s="1" t="s">
        <v>2222</v>
      </c>
      <c r="D2235">
        <v>6836</v>
      </c>
      <c r="E2235">
        <f>100*Comuni[[#This Row],[Popolazione2011]]/$D$7916</f>
        <v>1.1927663848561244E-2</v>
      </c>
      <c r="F2235">
        <f>100*Comuni[[#This Row],[Popolazione2011]]/(SUMIFS($D$2:$D$7916,$B$2:$B$7916,"Lombardia"))</f>
        <v>7.044408109478098E-2</v>
      </c>
      <c r="G2235" t="b">
        <f>IF(Comuni[[#This Row],[Popolazione2011]]&gt;300000,"MAGGIORE")</f>
        <v>0</v>
      </c>
      <c r="H2235">
        <f>100*Comuni[[#This Row],[Popolazione2011]]/(SUMIFS($D$2:$D$7916,$B$2:$B$7916,"Piemonte"))</f>
        <v>0.1566482947884423</v>
      </c>
      <c r="I2235" s="1" t="str">
        <f>_xlfn.XLOOKUP(Comuni[[#This Row],[Regione]],Ripartizione_geografica[Regione],Ripartizione_geografica[Ripartizione geografica],,0)</f>
        <v>Nord-ovest</v>
      </c>
      <c r="J2235" s="1">
        <f>_xlfn.XLOOKUP(Comuni[[#This Row],[Regione]],Table_0[Regione],Table_0[Totale contagiati],,0)</f>
        <v>4308126</v>
      </c>
      <c r="K2235" s="1">
        <f>_xlfn.XLOOKUP(Comuni[[#This Row],[Regione]],Table_0[Regione],Table_0[Guariti],,0)</f>
        <v>4242764</v>
      </c>
      <c r="L2235" s="1">
        <f>_xlfn.XLOOKUP(Comuni[[#This Row],[Regione]],Table_0[Regione],Table_0[Deceduti],,0)</f>
        <v>47031</v>
      </c>
    </row>
    <row r="2236" spans="1:12" x14ac:dyDescent="0.25">
      <c r="A2236" s="1" t="s">
        <v>2257</v>
      </c>
      <c r="B2236" s="1" t="s">
        <v>1271</v>
      </c>
      <c r="C2236" s="1" t="s">
        <v>2222</v>
      </c>
      <c r="D2236">
        <v>1037</v>
      </c>
      <c r="E2236">
        <f>100*Comuni[[#This Row],[Popolazione2011]]/$D$7916</f>
        <v>1.8093896154122307E-3</v>
      </c>
      <c r="F2236">
        <f>100*Comuni[[#This Row],[Popolazione2011]]/(SUMIFS($D$2:$D$7916,$B$2:$B$7916,"Lombardia"))</f>
        <v>1.0686148638865986E-2</v>
      </c>
      <c r="G2236" t="b">
        <f>IF(Comuni[[#This Row],[Popolazione2011]]&gt;300000,"MAGGIORE")</f>
        <v>0</v>
      </c>
      <c r="H2236">
        <f>100*Comuni[[#This Row],[Popolazione2011]]/(SUMIFS($D$2:$D$7916,$B$2:$B$7916,"Piemonte"))</f>
        <v>2.3763060517205187E-2</v>
      </c>
      <c r="I2236" s="1" t="str">
        <f>_xlfn.XLOOKUP(Comuni[[#This Row],[Regione]],Ripartizione_geografica[Regione],Ripartizione_geografica[Ripartizione geografica],,0)</f>
        <v>Nord-ovest</v>
      </c>
      <c r="J2236" s="1">
        <f>_xlfn.XLOOKUP(Comuni[[#This Row],[Regione]],Table_0[Regione],Table_0[Totale contagiati],,0)</f>
        <v>4308126</v>
      </c>
      <c r="K2236" s="1">
        <f>_xlfn.XLOOKUP(Comuni[[#This Row],[Regione]],Table_0[Regione],Table_0[Guariti],,0)</f>
        <v>4242764</v>
      </c>
      <c r="L2236" s="1">
        <f>_xlfn.XLOOKUP(Comuni[[#This Row],[Regione]],Table_0[Regione],Table_0[Deceduti],,0)</f>
        <v>47031</v>
      </c>
    </row>
    <row r="2237" spans="1:12" x14ac:dyDescent="0.25">
      <c r="A2237" s="1" t="s">
        <v>2258</v>
      </c>
      <c r="B2237" s="1" t="s">
        <v>1271</v>
      </c>
      <c r="C2237" s="1" t="s">
        <v>2222</v>
      </c>
      <c r="D2237">
        <v>1091</v>
      </c>
      <c r="E2237">
        <f>100*Comuni[[#This Row],[Popolazione2011]]/$D$7916</f>
        <v>1.9036104825600228E-3</v>
      </c>
      <c r="F2237">
        <f>100*Comuni[[#This Row],[Popolazione2011]]/(SUMIFS($D$2:$D$7916,$B$2:$B$7916,"Lombardia"))</f>
        <v>1.1242611538093337E-2</v>
      </c>
      <c r="G2237" t="b">
        <f>IF(Comuni[[#This Row],[Popolazione2011]]&gt;300000,"MAGGIORE")</f>
        <v>0</v>
      </c>
      <c r="H2237">
        <f>100*Comuni[[#This Row],[Popolazione2011]]/(SUMIFS($D$2:$D$7916,$B$2:$B$7916,"Piemonte"))</f>
        <v>2.5000481219161871E-2</v>
      </c>
      <c r="I2237" s="1" t="str">
        <f>_xlfn.XLOOKUP(Comuni[[#This Row],[Regione]],Ripartizione_geografica[Regione],Ripartizione_geografica[Ripartizione geografica],,0)</f>
        <v>Nord-ovest</v>
      </c>
      <c r="J2237" s="1">
        <f>_xlfn.XLOOKUP(Comuni[[#This Row],[Regione]],Table_0[Regione],Table_0[Totale contagiati],,0)</f>
        <v>4308126</v>
      </c>
      <c r="K2237" s="1">
        <f>_xlfn.XLOOKUP(Comuni[[#This Row],[Regione]],Table_0[Regione],Table_0[Guariti],,0)</f>
        <v>4242764</v>
      </c>
      <c r="L2237" s="1">
        <f>_xlfn.XLOOKUP(Comuni[[#This Row],[Regione]],Table_0[Regione],Table_0[Deceduti],,0)</f>
        <v>47031</v>
      </c>
    </row>
    <row r="2238" spans="1:12" x14ac:dyDescent="0.25">
      <c r="A2238" s="1" t="s">
        <v>2259</v>
      </c>
      <c r="B2238" s="1" t="s">
        <v>1271</v>
      </c>
      <c r="C2238" s="1" t="s">
        <v>2222</v>
      </c>
      <c r="D2238">
        <v>624</v>
      </c>
      <c r="E2238">
        <f>100*Comuni[[#This Row],[Popolazione2011]]/$D$7916</f>
        <v>1.0887744648189314E-3</v>
      </c>
      <c r="F2238">
        <f>100*Comuni[[#This Row],[Popolazione2011]]/(SUMIFS($D$2:$D$7916,$B$2:$B$7916,"Lombardia"))</f>
        <v>6.43023794662717E-3</v>
      </c>
      <c r="G2238" t="b">
        <f>IF(Comuni[[#This Row],[Popolazione2011]]&gt;300000,"MAGGIORE")</f>
        <v>0</v>
      </c>
      <c r="H2238">
        <f>100*Comuni[[#This Row],[Popolazione2011]]/(SUMIFS($D$2:$D$7916,$B$2:$B$7916,"Piemonte"))</f>
        <v>1.4299083667055002E-2</v>
      </c>
      <c r="I2238" s="1" t="str">
        <f>_xlfn.XLOOKUP(Comuni[[#This Row],[Regione]],Ripartizione_geografica[Regione],Ripartizione_geografica[Ripartizione geografica],,0)</f>
        <v>Nord-ovest</v>
      </c>
      <c r="J2238" s="1">
        <f>_xlfn.XLOOKUP(Comuni[[#This Row],[Regione]],Table_0[Regione],Table_0[Totale contagiati],,0)</f>
        <v>4308126</v>
      </c>
      <c r="K2238" s="1">
        <f>_xlfn.XLOOKUP(Comuni[[#This Row],[Regione]],Table_0[Regione],Table_0[Guariti],,0)</f>
        <v>4242764</v>
      </c>
      <c r="L2238" s="1">
        <f>_xlfn.XLOOKUP(Comuni[[#This Row],[Regione]],Table_0[Regione],Table_0[Deceduti],,0)</f>
        <v>47031</v>
      </c>
    </row>
    <row r="2239" spans="1:12" x14ac:dyDescent="0.25">
      <c r="A2239" s="1" t="s">
        <v>2260</v>
      </c>
      <c r="B2239" s="1" t="s">
        <v>1271</v>
      </c>
      <c r="C2239" s="1" t="s">
        <v>2222</v>
      </c>
      <c r="D2239">
        <v>6586</v>
      </c>
      <c r="E2239">
        <f>100*Comuni[[#This Row],[Popolazione2011]]/$D$7916</f>
        <v>1.1491456130284428E-2</v>
      </c>
      <c r="F2239">
        <f>100*Comuni[[#This Row],[Popolazione2011]]/(SUMIFS($D$2:$D$7916,$B$2:$B$7916,"Lombardia"))</f>
        <v>6.7867863968728431E-2</v>
      </c>
      <c r="G2239" t="b">
        <f>IF(Comuni[[#This Row],[Popolazione2011]]&gt;300000,"MAGGIORE")</f>
        <v>0</v>
      </c>
      <c r="H2239">
        <f>100*Comuni[[#This Row],[Popolazione2011]]/(SUMIFS($D$2:$D$7916,$B$2:$B$7916,"Piemonte"))</f>
        <v>0.15091949524234655</v>
      </c>
      <c r="I2239" s="1" t="str">
        <f>_xlfn.XLOOKUP(Comuni[[#This Row],[Regione]],Ripartizione_geografica[Regione],Ripartizione_geografica[Ripartizione geografica],,0)</f>
        <v>Nord-ovest</v>
      </c>
      <c r="J2239" s="1">
        <f>_xlfn.XLOOKUP(Comuni[[#This Row],[Regione]],Table_0[Regione],Table_0[Totale contagiati],,0)</f>
        <v>4308126</v>
      </c>
      <c r="K2239" s="1">
        <f>_xlfn.XLOOKUP(Comuni[[#This Row],[Regione]],Table_0[Regione],Table_0[Guariti],,0)</f>
        <v>4242764</v>
      </c>
      <c r="L2239" s="1">
        <f>_xlfn.XLOOKUP(Comuni[[#This Row],[Regione]],Table_0[Regione],Table_0[Deceduti],,0)</f>
        <v>47031</v>
      </c>
    </row>
    <row r="2240" spans="1:12" x14ac:dyDescent="0.25">
      <c r="A2240" s="1" t="s">
        <v>2261</v>
      </c>
      <c r="B2240" s="1" t="s">
        <v>1271</v>
      </c>
      <c r="C2240" s="1" t="s">
        <v>2222</v>
      </c>
      <c r="D2240">
        <v>233</v>
      </c>
      <c r="E2240">
        <f>100*Comuni[[#This Row],[Popolazione2011]]/$D$7916</f>
        <v>4.0654559343399207E-4</v>
      </c>
      <c r="F2240">
        <f>100*Comuni[[#This Row],[Popolazione2011]]/(SUMIFS($D$2:$D$7916,$B$2:$B$7916,"Lombardia"))</f>
        <v>2.4010343614809786E-3</v>
      </c>
      <c r="G2240" t="b">
        <f>IF(Comuni[[#This Row],[Popolazione2011]]&gt;300000,"MAGGIORE")</f>
        <v>0</v>
      </c>
      <c r="H2240">
        <f>100*Comuni[[#This Row],[Popolazione2011]]/(SUMIFS($D$2:$D$7916,$B$2:$B$7916,"Piemonte"))</f>
        <v>5.3392411769612432E-3</v>
      </c>
      <c r="I2240" s="1" t="str">
        <f>_xlfn.XLOOKUP(Comuni[[#This Row],[Regione]],Ripartizione_geografica[Regione],Ripartizione_geografica[Ripartizione geografica],,0)</f>
        <v>Nord-ovest</v>
      </c>
      <c r="J2240" s="1">
        <f>_xlfn.XLOOKUP(Comuni[[#This Row],[Regione]],Table_0[Regione],Table_0[Totale contagiati],,0)</f>
        <v>4308126</v>
      </c>
      <c r="K2240" s="1">
        <f>_xlfn.XLOOKUP(Comuni[[#This Row],[Regione]],Table_0[Regione],Table_0[Guariti],,0)</f>
        <v>4242764</v>
      </c>
      <c r="L2240" s="1">
        <f>_xlfn.XLOOKUP(Comuni[[#This Row],[Regione]],Table_0[Regione],Table_0[Deceduti],,0)</f>
        <v>47031</v>
      </c>
    </row>
    <row r="2241" spans="1:12" x14ac:dyDescent="0.25">
      <c r="A2241" s="1" t="s">
        <v>2262</v>
      </c>
      <c r="B2241" s="1" t="s">
        <v>1271</v>
      </c>
      <c r="C2241" s="1" t="s">
        <v>2222</v>
      </c>
      <c r="D2241">
        <v>1894</v>
      </c>
      <c r="E2241">
        <f>100*Comuni[[#This Row],[Popolazione2011]]/$D$7916</f>
        <v>3.3047096736651543E-3</v>
      </c>
      <c r="F2241">
        <f>100*Comuni[[#This Row],[Popolazione2011]]/(SUMIFS($D$2:$D$7916,$B$2:$B$7916,"Lombardia"))</f>
        <v>1.9517420946974135E-2</v>
      </c>
      <c r="G2241" t="b">
        <f>IF(Comuni[[#This Row],[Popolazione2011]]&gt;300000,"MAGGIORE")</f>
        <v>0</v>
      </c>
      <c r="H2241">
        <f>100*Comuni[[#This Row],[Popolazione2011]]/(SUMIFS($D$2:$D$7916,$B$2:$B$7916,"Piemonte"))</f>
        <v>4.3401385361221435E-2</v>
      </c>
      <c r="I2241" s="1" t="str">
        <f>_xlfn.XLOOKUP(Comuni[[#This Row],[Regione]],Ripartizione_geografica[Regione],Ripartizione_geografica[Ripartizione geografica],,0)</f>
        <v>Nord-ovest</v>
      </c>
      <c r="J2241" s="1">
        <f>_xlfn.XLOOKUP(Comuni[[#This Row],[Regione]],Table_0[Regione],Table_0[Totale contagiati],,0)</f>
        <v>4308126</v>
      </c>
      <c r="K2241" s="1">
        <f>_xlfn.XLOOKUP(Comuni[[#This Row],[Regione]],Table_0[Regione],Table_0[Guariti],,0)</f>
        <v>4242764</v>
      </c>
      <c r="L2241" s="1">
        <f>_xlfn.XLOOKUP(Comuni[[#This Row],[Regione]],Table_0[Regione],Table_0[Deceduti],,0)</f>
        <v>47031</v>
      </c>
    </row>
    <row r="2242" spans="1:12" x14ac:dyDescent="0.25">
      <c r="A2242" s="1" t="s">
        <v>2263</v>
      </c>
      <c r="B2242" s="1" t="s">
        <v>1271</v>
      </c>
      <c r="C2242" s="1" t="s">
        <v>2222</v>
      </c>
      <c r="D2242">
        <v>205</v>
      </c>
      <c r="E2242">
        <f>100*Comuni[[#This Row],[Popolazione2011]]/$D$7916</f>
        <v>3.5769032898698872E-4</v>
      </c>
      <c r="F2242">
        <f>100*Comuni[[#This Row],[Popolazione2011]]/(SUMIFS($D$2:$D$7916,$B$2:$B$7916,"Lombardia"))</f>
        <v>2.1124980433630926E-3</v>
      </c>
      <c r="G2242" t="b">
        <f>IF(Comuni[[#This Row],[Popolazione2011]]&gt;300000,"MAGGIORE")</f>
        <v>0</v>
      </c>
      <c r="H2242">
        <f>100*Comuni[[#This Row],[Popolazione2011]]/(SUMIFS($D$2:$D$7916,$B$2:$B$7916,"Piemonte"))</f>
        <v>4.6976156277985185E-3</v>
      </c>
      <c r="I2242" s="1" t="str">
        <f>_xlfn.XLOOKUP(Comuni[[#This Row],[Regione]],Ripartizione_geografica[Regione],Ripartizione_geografica[Ripartizione geografica],,0)</f>
        <v>Nord-ovest</v>
      </c>
      <c r="J2242" s="1">
        <f>_xlfn.XLOOKUP(Comuni[[#This Row],[Regione]],Table_0[Regione],Table_0[Totale contagiati],,0)</f>
        <v>4308126</v>
      </c>
      <c r="K2242" s="1">
        <f>_xlfn.XLOOKUP(Comuni[[#This Row],[Regione]],Table_0[Regione],Table_0[Guariti],,0)</f>
        <v>4242764</v>
      </c>
      <c r="L2242" s="1">
        <f>_xlfn.XLOOKUP(Comuni[[#This Row],[Regione]],Table_0[Regione],Table_0[Deceduti],,0)</f>
        <v>47031</v>
      </c>
    </row>
    <row r="2243" spans="1:12" x14ac:dyDescent="0.25">
      <c r="A2243" s="1" t="s">
        <v>2264</v>
      </c>
      <c r="B2243" s="1" t="s">
        <v>1271</v>
      </c>
      <c r="C2243" s="1" t="s">
        <v>2222</v>
      </c>
      <c r="D2243">
        <v>754</v>
      </c>
      <c r="E2243">
        <f>100*Comuni[[#This Row],[Popolazione2011]]/$D$7916</f>
        <v>1.3156024783228756E-3</v>
      </c>
      <c r="F2243">
        <f>100*Comuni[[#This Row],[Popolazione2011]]/(SUMIFS($D$2:$D$7916,$B$2:$B$7916,"Lombardia"))</f>
        <v>7.7698708521744975E-3</v>
      </c>
      <c r="G2243" t="b">
        <f>IF(Comuni[[#This Row],[Popolazione2011]]&gt;300000,"MAGGIORE")</f>
        <v>0</v>
      </c>
      <c r="H2243">
        <f>100*Comuni[[#This Row],[Popolazione2011]]/(SUMIFS($D$2:$D$7916,$B$2:$B$7916,"Piemonte"))</f>
        <v>1.7278059431024794E-2</v>
      </c>
      <c r="I2243" s="1" t="str">
        <f>_xlfn.XLOOKUP(Comuni[[#This Row],[Regione]],Ripartizione_geografica[Regione],Ripartizione_geografica[Ripartizione geografica],,0)</f>
        <v>Nord-ovest</v>
      </c>
      <c r="J2243" s="1">
        <f>_xlfn.XLOOKUP(Comuni[[#This Row],[Regione]],Table_0[Regione],Table_0[Totale contagiati],,0)</f>
        <v>4308126</v>
      </c>
      <c r="K2243" s="1">
        <f>_xlfn.XLOOKUP(Comuni[[#This Row],[Regione]],Table_0[Regione],Table_0[Guariti],,0)</f>
        <v>4242764</v>
      </c>
      <c r="L2243" s="1">
        <f>_xlfn.XLOOKUP(Comuni[[#This Row],[Regione]],Table_0[Regione],Table_0[Deceduti],,0)</f>
        <v>47031</v>
      </c>
    </row>
    <row r="2244" spans="1:12" x14ac:dyDescent="0.25">
      <c r="A2244" s="1" t="s">
        <v>2265</v>
      </c>
      <c r="B2244" s="1" t="s">
        <v>1271</v>
      </c>
      <c r="C2244" s="1" t="s">
        <v>2222</v>
      </c>
      <c r="D2244">
        <v>5004</v>
      </c>
      <c r="E2244">
        <f>100*Comuni[[#This Row],[Popolazione2011]]/$D$7916</f>
        <v>8.7311336890287389E-3</v>
      </c>
      <c r="F2244">
        <f>100*Comuni[[#This Row],[Popolazione2011]]/(SUMIFS($D$2:$D$7916,$B$2:$B$7916,"Lombardia"))</f>
        <v>5.1565561995067885E-2</v>
      </c>
      <c r="G2244" t="b">
        <f>IF(Comuni[[#This Row],[Popolazione2011]]&gt;300000,"MAGGIORE")</f>
        <v>0</v>
      </c>
      <c r="H2244">
        <f>100*Comuni[[#This Row],[Popolazione2011]]/(SUMIFS($D$2:$D$7916,$B$2:$B$7916,"Piemonte"))</f>
        <v>0.11466765171465262</v>
      </c>
      <c r="I2244" s="1" t="str">
        <f>_xlfn.XLOOKUP(Comuni[[#This Row],[Regione]],Ripartizione_geografica[Regione],Ripartizione_geografica[Ripartizione geografica],,0)</f>
        <v>Nord-ovest</v>
      </c>
      <c r="J2244" s="1">
        <f>_xlfn.XLOOKUP(Comuni[[#This Row],[Regione]],Table_0[Regione],Table_0[Totale contagiati],,0)</f>
        <v>4308126</v>
      </c>
      <c r="K2244" s="1">
        <f>_xlfn.XLOOKUP(Comuni[[#This Row],[Regione]],Table_0[Regione],Table_0[Guariti],,0)</f>
        <v>4242764</v>
      </c>
      <c r="L2244" s="1">
        <f>_xlfn.XLOOKUP(Comuni[[#This Row],[Regione]],Table_0[Regione],Table_0[Deceduti],,0)</f>
        <v>47031</v>
      </c>
    </row>
    <row r="2245" spans="1:12" x14ac:dyDescent="0.25">
      <c r="A2245" s="1" t="s">
        <v>2266</v>
      </c>
      <c r="B2245" s="1" t="s">
        <v>1271</v>
      </c>
      <c r="C2245" s="1" t="s">
        <v>2222</v>
      </c>
      <c r="D2245">
        <v>1224</v>
      </c>
      <c r="E2245">
        <f>100*Comuni[[#This Row],[Popolazione2011]]/$D$7916</f>
        <v>2.1356729886832888E-3</v>
      </c>
      <c r="F2245">
        <f>100*Comuni[[#This Row],[Popolazione2011]]/(SUMIFS($D$2:$D$7916,$B$2:$B$7916,"Lombardia"))</f>
        <v>1.2613159049153295E-2</v>
      </c>
      <c r="G2245" t="b">
        <f>IF(Comuni[[#This Row],[Popolazione2011]]&gt;300000,"MAGGIORE")</f>
        <v>0</v>
      </c>
      <c r="H2245">
        <f>100*Comuni[[#This Row],[Popolazione2011]]/(SUMIFS($D$2:$D$7916,$B$2:$B$7916,"Piemonte"))</f>
        <v>2.8048202577684814E-2</v>
      </c>
      <c r="I2245" s="1" t="str">
        <f>_xlfn.XLOOKUP(Comuni[[#This Row],[Regione]],Ripartizione_geografica[Regione],Ripartizione_geografica[Ripartizione geografica],,0)</f>
        <v>Nord-ovest</v>
      </c>
      <c r="J2245" s="1">
        <f>_xlfn.XLOOKUP(Comuni[[#This Row],[Regione]],Table_0[Regione],Table_0[Totale contagiati],,0)</f>
        <v>4308126</v>
      </c>
      <c r="K2245" s="1">
        <f>_xlfn.XLOOKUP(Comuni[[#This Row],[Regione]],Table_0[Regione],Table_0[Guariti],,0)</f>
        <v>4242764</v>
      </c>
      <c r="L2245" s="1">
        <f>_xlfn.XLOOKUP(Comuni[[#This Row],[Regione]],Table_0[Regione],Table_0[Deceduti],,0)</f>
        <v>47031</v>
      </c>
    </row>
    <row r="2246" spans="1:12" x14ac:dyDescent="0.25">
      <c r="A2246" s="1" t="s">
        <v>2267</v>
      </c>
      <c r="B2246" s="1" t="s">
        <v>1271</v>
      </c>
      <c r="C2246" s="1" t="s">
        <v>2222</v>
      </c>
      <c r="D2246">
        <v>3992</v>
      </c>
      <c r="E2246">
        <f>100*Comuni[[#This Row],[Popolazione2011]]/$D$7916</f>
        <v>6.9653648454441903E-3</v>
      </c>
      <c r="F2246">
        <f>100*Comuni[[#This Row],[Popolazione2011]]/(SUMIFS($D$2:$D$7916,$B$2:$B$7916,"Lombardia"))</f>
        <v>4.113703506880715E-2</v>
      </c>
      <c r="G2246" t="b">
        <f>IF(Comuni[[#This Row],[Popolazione2011]]&gt;300000,"MAGGIORE")</f>
        <v>0</v>
      </c>
      <c r="H2246">
        <f>100*Comuni[[#This Row],[Popolazione2011]]/(SUMIFS($D$2:$D$7916,$B$2:$B$7916,"Piemonte"))</f>
        <v>9.1477471152057011E-2</v>
      </c>
      <c r="I2246" s="1" t="str">
        <f>_xlfn.XLOOKUP(Comuni[[#This Row],[Regione]],Ripartizione_geografica[Regione],Ripartizione_geografica[Ripartizione geografica],,0)</f>
        <v>Nord-ovest</v>
      </c>
      <c r="J2246" s="1">
        <f>_xlfn.XLOOKUP(Comuni[[#This Row],[Regione]],Table_0[Regione],Table_0[Totale contagiati],,0)</f>
        <v>4308126</v>
      </c>
      <c r="K2246" s="1">
        <f>_xlfn.XLOOKUP(Comuni[[#This Row],[Regione]],Table_0[Regione],Table_0[Guariti],,0)</f>
        <v>4242764</v>
      </c>
      <c r="L2246" s="1">
        <f>_xlfn.XLOOKUP(Comuni[[#This Row],[Regione]],Table_0[Regione],Table_0[Deceduti],,0)</f>
        <v>47031</v>
      </c>
    </row>
    <row r="2247" spans="1:12" x14ac:dyDescent="0.25">
      <c r="A2247" s="1" t="s">
        <v>2268</v>
      </c>
      <c r="B2247" s="1" t="s">
        <v>1271</v>
      </c>
      <c r="C2247" s="1" t="s">
        <v>2222</v>
      </c>
      <c r="D2247">
        <v>1363</v>
      </c>
      <c r="E2247">
        <f>100*Comuni[[#This Row],[Popolazione2011]]/$D$7916</f>
        <v>2.3782044800451981E-3</v>
      </c>
      <c r="F2247">
        <f>100*Comuni[[#This Row],[Popolazione2011]]/(SUMIFS($D$2:$D$7916,$B$2:$B$7916,"Lombardia"))</f>
        <v>1.4045535771238514E-2</v>
      </c>
      <c r="G2247" t="b">
        <f>IF(Comuni[[#This Row],[Popolazione2011]]&gt;300000,"MAGGIORE")</f>
        <v>0</v>
      </c>
      <c r="H2247">
        <f>100*Comuni[[#This Row],[Popolazione2011]]/(SUMIFS($D$2:$D$7916,$B$2:$B$7916,"Piemonte"))</f>
        <v>3.1233415125314051E-2</v>
      </c>
      <c r="I2247" s="1" t="str">
        <f>_xlfn.XLOOKUP(Comuni[[#This Row],[Regione]],Ripartizione_geografica[Regione],Ripartizione_geografica[Ripartizione geografica],,0)</f>
        <v>Nord-ovest</v>
      </c>
      <c r="J2247" s="1">
        <f>_xlfn.XLOOKUP(Comuni[[#This Row],[Regione]],Table_0[Regione],Table_0[Totale contagiati],,0)</f>
        <v>4308126</v>
      </c>
      <c r="K2247" s="1">
        <f>_xlfn.XLOOKUP(Comuni[[#This Row],[Regione]],Table_0[Regione],Table_0[Guariti],,0)</f>
        <v>4242764</v>
      </c>
      <c r="L2247" s="1">
        <f>_xlfn.XLOOKUP(Comuni[[#This Row],[Regione]],Table_0[Regione],Table_0[Deceduti],,0)</f>
        <v>47031</v>
      </c>
    </row>
    <row r="2248" spans="1:12" x14ac:dyDescent="0.25">
      <c r="A2248" s="1" t="s">
        <v>2269</v>
      </c>
      <c r="B2248" s="1" t="s">
        <v>1271</v>
      </c>
      <c r="C2248" s="1" t="s">
        <v>2222</v>
      </c>
      <c r="D2248">
        <v>5656</v>
      </c>
      <c r="E2248">
        <f>100*Comuni[[#This Row],[Popolazione2011]]/$D$7916</f>
        <v>9.8687634182946741E-3</v>
      </c>
      <c r="F2248">
        <f>100*Comuni[[#This Row],[Popolazione2011]]/(SUMIFS($D$2:$D$7916,$B$2:$B$7916,"Lombardia"))</f>
        <v>5.8284336259812941E-2</v>
      </c>
      <c r="G2248" t="b">
        <f>IF(Comuni[[#This Row],[Popolazione2011]]&gt;300000,"MAGGIORE")</f>
        <v>0</v>
      </c>
      <c r="H2248">
        <f>100*Comuni[[#This Row],[Popolazione2011]]/(SUMIFS($D$2:$D$7916,$B$2:$B$7916,"Piemonte"))</f>
        <v>0.12960836093087036</v>
      </c>
      <c r="I2248" s="1" t="str">
        <f>_xlfn.XLOOKUP(Comuni[[#This Row],[Regione]],Ripartizione_geografica[Regione],Ripartizione_geografica[Ripartizione geografica],,0)</f>
        <v>Nord-ovest</v>
      </c>
      <c r="J2248" s="1">
        <f>_xlfn.XLOOKUP(Comuni[[#This Row],[Regione]],Table_0[Regione],Table_0[Totale contagiati],,0)</f>
        <v>4308126</v>
      </c>
      <c r="K2248" s="1">
        <f>_xlfn.XLOOKUP(Comuni[[#This Row],[Regione]],Table_0[Regione],Table_0[Guariti],,0)</f>
        <v>4242764</v>
      </c>
      <c r="L2248" s="1">
        <f>_xlfn.XLOOKUP(Comuni[[#This Row],[Regione]],Table_0[Regione],Table_0[Deceduti],,0)</f>
        <v>47031</v>
      </c>
    </row>
    <row r="2249" spans="1:12" x14ac:dyDescent="0.25">
      <c r="A2249" s="1" t="s">
        <v>2270</v>
      </c>
      <c r="B2249" s="1" t="s">
        <v>1271</v>
      </c>
      <c r="C2249" s="1" t="s">
        <v>2222</v>
      </c>
      <c r="D2249">
        <v>1000</v>
      </c>
      <c r="E2249">
        <f>100*Comuni[[#This Row],[Popolazione2011]]/$D$7916</f>
        <v>1.744830873107262E-3</v>
      </c>
      <c r="F2249">
        <f>100*Comuni[[#This Row],[Popolazione2011]]/(SUMIFS($D$2:$D$7916,$B$2:$B$7916,"Lombardia"))</f>
        <v>1.0304868504210208E-2</v>
      </c>
      <c r="G2249" t="b">
        <f>IF(Comuni[[#This Row],[Popolazione2011]]&gt;300000,"MAGGIORE")</f>
        <v>0</v>
      </c>
      <c r="H2249">
        <f>100*Comuni[[#This Row],[Popolazione2011]]/(SUMIFS($D$2:$D$7916,$B$2:$B$7916,"Piemonte"))</f>
        <v>2.2915198184383017E-2</v>
      </c>
      <c r="I2249" s="1" t="str">
        <f>_xlfn.XLOOKUP(Comuni[[#This Row],[Regione]],Ripartizione_geografica[Regione],Ripartizione_geografica[Ripartizione geografica],,0)</f>
        <v>Nord-ovest</v>
      </c>
      <c r="J2249" s="1">
        <f>_xlfn.XLOOKUP(Comuni[[#This Row],[Regione]],Table_0[Regione],Table_0[Totale contagiati],,0)</f>
        <v>4308126</v>
      </c>
      <c r="K2249" s="1">
        <f>_xlfn.XLOOKUP(Comuni[[#This Row],[Regione]],Table_0[Regione],Table_0[Guariti],,0)</f>
        <v>4242764</v>
      </c>
      <c r="L2249" s="1">
        <f>_xlfn.XLOOKUP(Comuni[[#This Row],[Regione]],Table_0[Regione],Table_0[Deceduti],,0)</f>
        <v>47031</v>
      </c>
    </row>
    <row r="2250" spans="1:12" x14ac:dyDescent="0.25">
      <c r="A2250" s="1" t="s">
        <v>2271</v>
      </c>
      <c r="B2250" s="1" t="s">
        <v>1271</v>
      </c>
      <c r="C2250" s="1" t="s">
        <v>2222</v>
      </c>
      <c r="D2250">
        <v>1671</v>
      </c>
      <c r="E2250">
        <f>100*Comuni[[#This Row],[Popolazione2011]]/$D$7916</f>
        <v>2.915612388962235E-3</v>
      </c>
      <c r="F2250">
        <f>100*Comuni[[#This Row],[Popolazione2011]]/(SUMIFS($D$2:$D$7916,$B$2:$B$7916,"Lombardia"))</f>
        <v>1.7219435270535259E-2</v>
      </c>
      <c r="G2250" t="b">
        <f>IF(Comuni[[#This Row],[Popolazione2011]]&gt;300000,"MAGGIORE")</f>
        <v>0</v>
      </c>
      <c r="H2250">
        <f>100*Comuni[[#This Row],[Popolazione2011]]/(SUMIFS($D$2:$D$7916,$B$2:$B$7916,"Piemonte"))</f>
        <v>3.8291296166104022E-2</v>
      </c>
      <c r="I2250" s="1" t="str">
        <f>_xlfn.XLOOKUP(Comuni[[#This Row],[Regione]],Ripartizione_geografica[Regione],Ripartizione_geografica[Ripartizione geografica],,0)</f>
        <v>Nord-ovest</v>
      </c>
      <c r="J2250" s="1">
        <f>_xlfn.XLOOKUP(Comuni[[#This Row],[Regione]],Table_0[Regione],Table_0[Totale contagiati],,0)</f>
        <v>4308126</v>
      </c>
      <c r="K2250" s="1">
        <f>_xlfn.XLOOKUP(Comuni[[#This Row],[Regione]],Table_0[Regione],Table_0[Guariti],,0)</f>
        <v>4242764</v>
      </c>
      <c r="L2250" s="1">
        <f>_xlfn.XLOOKUP(Comuni[[#This Row],[Regione]],Table_0[Regione],Table_0[Deceduti],,0)</f>
        <v>47031</v>
      </c>
    </row>
    <row r="2251" spans="1:12" x14ac:dyDescent="0.25">
      <c r="A2251" s="1" t="s">
        <v>2272</v>
      </c>
      <c r="B2251" s="1" t="s">
        <v>1271</v>
      </c>
      <c r="C2251" s="1" t="s">
        <v>2222</v>
      </c>
      <c r="D2251">
        <v>1794</v>
      </c>
      <c r="E2251">
        <f>100*Comuni[[#This Row],[Popolazione2011]]/$D$7916</f>
        <v>3.130226586354428E-3</v>
      </c>
      <c r="F2251">
        <f>100*Comuni[[#This Row],[Popolazione2011]]/(SUMIFS($D$2:$D$7916,$B$2:$B$7916,"Lombardia"))</f>
        <v>1.8486934096553113E-2</v>
      </c>
      <c r="G2251" t="b">
        <f>IF(Comuni[[#This Row],[Popolazione2011]]&gt;300000,"MAGGIORE")</f>
        <v>0</v>
      </c>
      <c r="H2251">
        <f>100*Comuni[[#This Row],[Popolazione2011]]/(SUMIFS($D$2:$D$7916,$B$2:$B$7916,"Piemonte"))</f>
        <v>4.1109865542783133E-2</v>
      </c>
      <c r="I2251" s="1" t="str">
        <f>_xlfn.XLOOKUP(Comuni[[#This Row],[Regione]],Ripartizione_geografica[Regione],Ripartizione_geografica[Ripartizione geografica],,0)</f>
        <v>Nord-ovest</v>
      </c>
      <c r="J2251" s="1">
        <f>_xlfn.XLOOKUP(Comuni[[#This Row],[Regione]],Table_0[Regione],Table_0[Totale contagiati],,0)</f>
        <v>4308126</v>
      </c>
      <c r="K2251" s="1">
        <f>_xlfn.XLOOKUP(Comuni[[#This Row],[Regione]],Table_0[Regione],Table_0[Guariti],,0)</f>
        <v>4242764</v>
      </c>
      <c r="L2251" s="1">
        <f>_xlfn.XLOOKUP(Comuni[[#This Row],[Regione]],Table_0[Regione],Table_0[Deceduti],,0)</f>
        <v>47031</v>
      </c>
    </row>
    <row r="2252" spans="1:12" x14ac:dyDescent="0.25">
      <c r="A2252" s="1" t="s">
        <v>2273</v>
      </c>
      <c r="B2252" s="1" t="s">
        <v>1271</v>
      </c>
      <c r="C2252" s="1" t="s">
        <v>2222</v>
      </c>
      <c r="D2252">
        <v>798</v>
      </c>
      <c r="E2252">
        <f>100*Comuni[[#This Row],[Popolazione2011]]/$D$7916</f>
        <v>1.392375036739595E-3</v>
      </c>
      <c r="F2252">
        <f>100*Comuni[[#This Row],[Popolazione2011]]/(SUMIFS($D$2:$D$7916,$B$2:$B$7916,"Lombardia"))</f>
        <v>8.2232850663597461E-3</v>
      </c>
      <c r="G2252" t="b">
        <f>IF(Comuni[[#This Row],[Popolazione2011]]&gt;300000,"MAGGIORE")</f>
        <v>0</v>
      </c>
      <c r="H2252">
        <f>100*Comuni[[#This Row],[Popolazione2011]]/(SUMIFS($D$2:$D$7916,$B$2:$B$7916,"Piemonte"))</f>
        <v>1.8286328151137649E-2</v>
      </c>
      <c r="I2252" s="1" t="str">
        <f>_xlfn.XLOOKUP(Comuni[[#This Row],[Regione]],Ripartizione_geografica[Regione],Ripartizione_geografica[Ripartizione geografica],,0)</f>
        <v>Nord-ovest</v>
      </c>
      <c r="J2252" s="1">
        <f>_xlfn.XLOOKUP(Comuni[[#This Row],[Regione]],Table_0[Regione],Table_0[Totale contagiati],,0)</f>
        <v>4308126</v>
      </c>
      <c r="K2252" s="1">
        <f>_xlfn.XLOOKUP(Comuni[[#This Row],[Regione]],Table_0[Regione],Table_0[Guariti],,0)</f>
        <v>4242764</v>
      </c>
      <c r="L2252" s="1">
        <f>_xlfn.XLOOKUP(Comuni[[#This Row],[Regione]],Table_0[Regione],Table_0[Deceduti],,0)</f>
        <v>47031</v>
      </c>
    </row>
    <row r="2253" spans="1:12" x14ac:dyDescent="0.25">
      <c r="A2253" s="1" t="s">
        <v>2274</v>
      </c>
      <c r="B2253" s="1" t="s">
        <v>1271</v>
      </c>
      <c r="C2253" s="1" t="s">
        <v>2222</v>
      </c>
      <c r="D2253">
        <v>1034</v>
      </c>
      <c r="E2253">
        <f>100*Comuni[[#This Row],[Popolazione2011]]/$D$7916</f>
        <v>1.8041551227929089E-3</v>
      </c>
      <c r="F2253">
        <f>100*Comuni[[#This Row],[Popolazione2011]]/(SUMIFS($D$2:$D$7916,$B$2:$B$7916,"Lombardia"))</f>
        <v>1.0655234033353356E-2</v>
      </c>
      <c r="G2253" t="b">
        <f>IF(Comuni[[#This Row],[Popolazione2011]]&gt;300000,"MAGGIORE")</f>
        <v>0</v>
      </c>
      <c r="H2253">
        <f>100*Comuni[[#This Row],[Popolazione2011]]/(SUMIFS($D$2:$D$7916,$B$2:$B$7916,"Piemonte"))</f>
        <v>2.3694314922652039E-2</v>
      </c>
      <c r="I2253" s="1" t="str">
        <f>_xlfn.XLOOKUP(Comuni[[#This Row],[Regione]],Ripartizione_geografica[Regione],Ripartizione_geografica[Ripartizione geografica],,0)</f>
        <v>Nord-ovest</v>
      </c>
      <c r="J2253" s="1">
        <f>_xlfn.XLOOKUP(Comuni[[#This Row],[Regione]],Table_0[Regione],Table_0[Totale contagiati],,0)</f>
        <v>4308126</v>
      </c>
      <c r="K2253" s="1">
        <f>_xlfn.XLOOKUP(Comuni[[#This Row],[Regione]],Table_0[Regione],Table_0[Guariti],,0)</f>
        <v>4242764</v>
      </c>
      <c r="L2253" s="1">
        <f>_xlfn.XLOOKUP(Comuni[[#This Row],[Regione]],Table_0[Regione],Table_0[Deceduti],,0)</f>
        <v>47031</v>
      </c>
    </row>
    <row r="2254" spans="1:12" x14ac:dyDescent="0.25">
      <c r="A2254" s="1" t="s">
        <v>2275</v>
      </c>
      <c r="B2254" s="1" t="s">
        <v>1271</v>
      </c>
      <c r="C2254" s="1" t="s">
        <v>2222</v>
      </c>
      <c r="D2254">
        <v>351</v>
      </c>
      <c r="E2254">
        <f>100*Comuni[[#This Row],[Popolazione2011]]/$D$7916</f>
        <v>6.1243563646064898E-4</v>
      </c>
      <c r="F2254">
        <f>100*Comuni[[#This Row],[Popolazione2011]]/(SUMIFS($D$2:$D$7916,$B$2:$B$7916,"Lombardia"))</f>
        <v>3.6170088449777832E-3</v>
      </c>
      <c r="G2254" t="b">
        <f>IF(Comuni[[#This Row],[Popolazione2011]]&gt;300000,"MAGGIORE")</f>
        <v>0</v>
      </c>
      <c r="H2254">
        <f>100*Comuni[[#This Row],[Popolazione2011]]/(SUMIFS($D$2:$D$7916,$B$2:$B$7916,"Piemonte"))</f>
        <v>8.0432345627184394E-3</v>
      </c>
      <c r="I2254" s="1" t="str">
        <f>_xlfn.XLOOKUP(Comuni[[#This Row],[Regione]],Ripartizione_geografica[Regione],Ripartizione_geografica[Ripartizione geografica],,0)</f>
        <v>Nord-ovest</v>
      </c>
      <c r="J2254" s="1">
        <f>_xlfn.XLOOKUP(Comuni[[#This Row],[Regione]],Table_0[Regione],Table_0[Totale contagiati],,0)</f>
        <v>4308126</v>
      </c>
      <c r="K2254" s="1">
        <f>_xlfn.XLOOKUP(Comuni[[#This Row],[Regione]],Table_0[Regione],Table_0[Guariti],,0)</f>
        <v>4242764</v>
      </c>
      <c r="L2254" s="1">
        <f>_xlfn.XLOOKUP(Comuni[[#This Row],[Regione]],Table_0[Regione],Table_0[Deceduti],,0)</f>
        <v>47031</v>
      </c>
    </row>
    <row r="2255" spans="1:12" x14ac:dyDescent="0.25">
      <c r="A2255" s="1" t="s">
        <v>2276</v>
      </c>
      <c r="B2255" s="1" t="s">
        <v>1271</v>
      </c>
      <c r="C2255" s="1" t="s">
        <v>2222</v>
      </c>
      <c r="D2255">
        <v>371</v>
      </c>
      <c r="E2255">
        <f>100*Comuni[[#This Row],[Popolazione2011]]/$D$7916</f>
        <v>6.4733225392279417E-4</v>
      </c>
      <c r="F2255">
        <f>100*Comuni[[#This Row],[Popolazione2011]]/(SUMIFS($D$2:$D$7916,$B$2:$B$7916,"Lombardia"))</f>
        <v>3.8231062150619875E-3</v>
      </c>
      <c r="G2255" t="b">
        <f>IF(Comuni[[#This Row],[Popolazione2011]]&gt;300000,"MAGGIORE")</f>
        <v>0</v>
      </c>
      <c r="H2255">
        <f>100*Comuni[[#This Row],[Popolazione2011]]/(SUMIFS($D$2:$D$7916,$B$2:$B$7916,"Piemonte"))</f>
        <v>8.5015385264060987E-3</v>
      </c>
      <c r="I2255" s="1" t="str">
        <f>_xlfn.XLOOKUP(Comuni[[#This Row],[Regione]],Ripartizione_geografica[Regione],Ripartizione_geografica[Ripartizione geografica],,0)</f>
        <v>Nord-ovest</v>
      </c>
      <c r="J2255" s="1">
        <f>_xlfn.XLOOKUP(Comuni[[#This Row],[Regione]],Table_0[Regione],Table_0[Totale contagiati],,0)</f>
        <v>4308126</v>
      </c>
      <c r="K2255" s="1">
        <f>_xlfn.XLOOKUP(Comuni[[#This Row],[Regione]],Table_0[Regione],Table_0[Guariti],,0)</f>
        <v>4242764</v>
      </c>
      <c r="L2255" s="1">
        <f>_xlfn.XLOOKUP(Comuni[[#This Row],[Regione]],Table_0[Regione],Table_0[Deceduti],,0)</f>
        <v>47031</v>
      </c>
    </row>
    <row r="2256" spans="1:12" x14ac:dyDescent="0.25">
      <c r="A2256" s="1" t="s">
        <v>2277</v>
      </c>
      <c r="B2256" s="1" t="s">
        <v>1271</v>
      </c>
      <c r="C2256" s="1" t="s">
        <v>2222</v>
      </c>
      <c r="D2256">
        <v>4371</v>
      </c>
      <c r="E2256">
        <f>100*Comuni[[#This Row],[Popolazione2011]]/$D$7916</f>
        <v>7.6266557463518419E-3</v>
      </c>
      <c r="F2256">
        <f>100*Comuni[[#This Row],[Popolazione2011]]/(SUMIFS($D$2:$D$7916,$B$2:$B$7916,"Lombardia"))</f>
        <v>4.5042580231902822E-2</v>
      </c>
      <c r="G2256" t="b">
        <f>IF(Comuni[[#This Row],[Popolazione2011]]&gt;300000,"MAGGIORE")</f>
        <v>0</v>
      </c>
      <c r="H2256">
        <f>100*Comuni[[#This Row],[Popolazione2011]]/(SUMIFS($D$2:$D$7916,$B$2:$B$7916,"Piemonte"))</f>
        <v>0.10016233126393817</v>
      </c>
      <c r="I2256" s="1" t="str">
        <f>_xlfn.XLOOKUP(Comuni[[#This Row],[Regione]],Ripartizione_geografica[Regione],Ripartizione_geografica[Ripartizione geografica],,0)</f>
        <v>Nord-ovest</v>
      </c>
      <c r="J2256" s="1">
        <f>_xlfn.XLOOKUP(Comuni[[#This Row],[Regione]],Table_0[Regione],Table_0[Totale contagiati],,0)</f>
        <v>4308126</v>
      </c>
      <c r="K2256" s="1">
        <f>_xlfn.XLOOKUP(Comuni[[#This Row],[Regione]],Table_0[Regione],Table_0[Guariti],,0)</f>
        <v>4242764</v>
      </c>
      <c r="L2256" s="1">
        <f>_xlfn.XLOOKUP(Comuni[[#This Row],[Regione]],Table_0[Regione],Table_0[Deceduti],,0)</f>
        <v>47031</v>
      </c>
    </row>
    <row r="2257" spans="1:12" x14ac:dyDescent="0.25">
      <c r="A2257" s="1" t="s">
        <v>2278</v>
      </c>
      <c r="B2257" s="1" t="s">
        <v>1271</v>
      </c>
      <c r="C2257" s="1" t="s">
        <v>2222</v>
      </c>
      <c r="D2257">
        <v>4584</v>
      </c>
      <c r="E2257">
        <f>100*Comuni[[#This Row],[Popolazione2011]]/$D$7916</f>
        <v>7.9983047223236882E-3</v>
      </c>
      <c r="F2257">
        <f>100*Comuni[[#This Row],[Popolazione2011]]/(SUMIFS($D$2:$D$7916,$B$2:$B$7916,"Lombardia"))</f>
        <v>4.7237517223299594E-2</v>
      </c>
      <c r="G2257" t="b">
        <f>IF(Comuni[[#This Row],[Popolazione2011]]&gt;300000,"MAGGIORE")</f>
        <v>0</v>
      </c>
      <c r="H2257">
        <f>100*Comuni[[#This Row],[Popolazione2011]]/(SUMIFS($D$2:$D$7916,$B$2:$B$7916,"Piemonte"))</f>
        <v>0.10504326847721175</v>
      </c>
      <c r="I2257" s="1" t="str">
        <f>_xlfn.XLOOKUP(Comuni[[#This Row],[Regione]],Ripartizione_geografica[Regione],Ripartizione_geografica[Ripartizione geografica],,0)</f>
        <v>Nord-ovest</v>
      </c>
      <c r="J2257" s="1">
        <f>_xlfn.XLOOKUP(Comuni[[#This Row],[Regione]],Table_0[Regione],Table_0[Totale contagiati],,0)</f>
        <v>4308126</v>
      </c>
      <c r="K2257" s="1">
        <f>_xlfn.XLOOKUP(Comuni[[#This Row],[Regione]],Table_0[Regione],Table_0[Guariti],,0)</f>
        <v>4242764</v>
      </c>
      <c r="L2257" s="1">
        <f>_xlfn.XLOOKUP(Comuni[[#This Row],[Regione]],Table_0[Regione],Table_0[Deceduti],,0)</f>
        <v>47031</v>
      </c>
    </row>
    <row r="2258" spans="1:12" x14ac:dyDescent="0.25">
      <c r="A2258" s="1" t="s">
        <v>2279</v>
      </c>
      <c r="B2258" s="1" t="s">
        <v>1271</v>
      </c>
      <c r="C2258" s="1" t="s">
        <v>2222</v>
      </c>
      <c r="D2258">
        <v>1121</v>
      </c>
      <c r="E2258">
        <f>100*Comuni[[#This Row],[Popolazione2011]]/$D$7916</f>
        <v>1.9559554087532406E-3</v>
      </c>
      <c r="F2258">
        <f>100*Comuni[[#This Row],[Popolazione2011]]/(SUMIFS($D$2:$D$7916,$B$2:$B$7916,"Lombardia"))</f>
        <v>1.1551757593219645E-2</v>
      </c>
      <c r="G2258" t="b">
        <f>IF(Comuni[[#This Row],[Popolazione2011]]&gt;300000,"MAGGIORE")</f>
        <v>0</v>
      </c>
      <c r="H2258">
        <f>100*Comuni[[#This Row],[Popolazione2011]]/(SUMIFS($D$2:$D$7916,$B$2:$B$7916,"Piemonte"))</f>
        <v>2.5687937164693364E-2</v>
      </c>
      <c r="I2258" s="1" t="str">
        <f>_xlfn.XLOOKUP(Comuni[[#This Row],[Regione]],Ripartizione_geografica[Regione],Ripartizione_geografica[Ripartizione geografica],,0)</f>
        <v>Nord-ovest</v>
      </c>
      <c r="J2258" s="1">
        <f>_xlfn.XLOOKUP(Comuni[[#This Row],[Regione]],Table_0[Regione],Table_0[Totale contagiati],,0)</f>
        <v>4308126</v>
      </c>
      <c r="K2258" s="1">
        <f>_xlfn.XLOOKUP(Comuni[[#This Row],[Regione]],Table_0[Regione],Table_0[Guariti],,0)</f>
        <v>4242764</v>
      </c>
      <c r="L2258" s="1">
        <f>_xlfn.XLOOKUP(Comuni[[#This Row],[Regione]],Table_0[Regione],Table_0[Deceduti],,0)</f>
        <v>47031</v>
      </c>
    </row>
    <row r="2259" spans="1:12" x14ac:dyDescent="0.25">
      <c r="A2259" s="1" t="s">
        <v>2280</v>
      </c>
      <c r="B2259" s="1" t="s">
        <v>1271</v>
      </c>
      <c r="C2259" s="1" t="s">
        <v>2222</v>
      </c>
      <c r="D2259">
        <v>849</v>
      </c>
      <c r="E2259">
        <f>100*Comuni[[#This Row],[Popolazione2011]]/$D$7916</f>
        <v>1.4813614112680654E-3</v>
      </c>
      <c r="F2259">
        <f>100*Comuni[[#This Row],[Popolazione2011]]/(SUMIFS($D$2:$D$7916,$B$2:$B$7916,"Lombardia"))</f>
        <v>8.7488333600744678E-3</v>
      </c>
      <c r="G2259" t="b">
        <f>IF(Comuni[[#This Row],[Popolazione2011]]&gt;300000,"MAGGIORE")</f>
        <v>0</v>
      </c>
      <c r="H2259">
        <f>100*Comuni[[#This Row],[Popolazione2011]]/(SUMIFS($D$2:$D$7916,$B$2:$B$7916,"Piemonte"))</f>
        <v>1.9455003258541183E-2</v>
      </c>
      <c r="I2259" s="1" t="str">
        <f>_xlfn.XLOOKUP(Comuni[[#This Row],[Regione]],Ripartizione_geografica[Regione],Ripartizione_geografica[Ripartizione geografica],,0)</f>
        <v>Nord-ovest</v>
      </c>
      <c r="J2259" s="1">
        <f>_xlfn.XLOOKUP(Comuni[[#This Row],[Regione]],Table_0[Regione],Table_0[Totale contagiati],,0)</f>
        <v>4308126</v>
      </c>
      <c r="K2259" s="1">
        <f>_xlfn.XLOOKUP(Comuni[[#This Row],[Regione]],Table_0[Regione],Table_0[Guariti],,0)</f>
        <v>4242764</v>
      </c>
      <c r="L2259" s="1">
        <f>_xlfn.XLOOKUP(Comuni[[#This Row],[Regione]],Table_0[Regione],Table_0[Deceduti],,0)</f>
        <v>47031</v>
      </c>
    </row>
    <row r="2260" spans="1:12" x14ac:dyDescent="0.25">
      <c r="A2260" s="1" t="s">
        <v>2281</v>
      </c>
      <c r="B2260" s="1" t="s">
        <v>1271</v>
      </c>
      <c r="C2260" s="1" t="s">
        <v>2222</v>
      </c>
      <c r="D2260">
        <v>383</v>
      </c>
      <c r="E2260">
        <f>100*Comuni[[#This Row],[Popolazione2011]]/$D$7916</f>
        <v>6.682702244000813E-4</v>
      </c>
      <c r="F2260">
        <f>100*Comuni[[#This Row],[Popolazione2011]]/(SUMIFS($D$2:$D$7916,$B$2:$B$7916,"Lombardia"))</f>
        <v>3.9467646371125096E-3</v>
      </c>
      <c r="G2260" t="b">
        <f>IF(Comuni[[#This Row],[Popolazione2011]]&gt;300000,"MAGGIORE")</f>
        <v>0</v>
      </c>
      <c r="H2260">
        <f>100*Comuni[[#This Row],[Popolazione2011]]/(SUMIFS($D$2:$D$7916,$B$2:$B$7916,"Piemonte"))</f>
        <v>8.7765209046186954E-3</v>
      </c>
      <c r="I2260" s="1" t="str">
        <f>_xlfn.XLOOKUP(Comuni[[#This Row],[Regione]],Ripartizione_geografica[Regione],Ripartizione_geografica[Ripartizione geografica],,0)</f>
        <v>Nord-ovest</v>
      </c>
      <c r="J2260" s="1">
        <f>_xlfn.XLOOKUP(Comuni[[#This Row],[Regione]],Table_0[Regione],Table_0[Totale contagiati],,0)</f>
        <v>4308126</v>
      </c>
      <c r="K2260" s="1">
        <f>_xlfn.XLOOKUP(Comuni[[#This Row],[Regione]],Table_0[Regione],Table_0[Guariti],,0)</f>
        <v>4242764</v>
      </c>
      <c r="L2260" s="1">
        <f>_xlfn.XLOOKUP(Comuni[[#This Row],[Regione]],Table_0[Regione],Table_0[Deceduti],,0)</f>
        <v>47031</v>
      </c>
    </row>
    <row r="2261" spans="1:12" x14ac:dyDescent="0.25">
      <c r="A2261" s="1" t="s">
        <v>2282</v>
      </c>
      <c r="B2261" s="1" t="s">
        <v>1271</v>
      </c>
      <c r="C2261" s="1" t="s">
        <v>2222</v>
      </c>
      <c r="D2261">
        <v>1214</v>
      </c>
      <c r="E2261">
        <f>100*Comuni[[#This Row],[Popolazione2011]]/$D$7916</f>
        <v>2.1182246799522162E-3</v>
      </c>
      <c r="F2261">
        <f>100*Comuni[[#This Row],[Popolazione2011]]/(SUMIFS($D$2:$D$7916,$B$2:$B$7916,"Lombardia"))</f>
        <v>1.2510110364111194E-2</v>
      </c>
      <c r="G2261" t="b">
        <f>IF(Comuni[[#This Row],[Popolazione2011]]&gt;300000,"MAGGIORE")</f>
        <v>0</v>
      </c>
      <c r="H2261">
        <f>100*Comuni[[#This Row],[Popolazione2011]]/(SUMIFS($D$2:$D$7916,$B$2:$B$7916,"Piemonte"))</f>
        <v>2.7819050595840982E-2</v>
      </c>
      <c r="I2261" s="1" t="str">
        <f>_xlfn.XLOOKUP(Comuni[[#This Row],[Regione]],Ripartizione_geografica[Regione],Ripartizione_geografica[Ripartizione geografica],,0)</f>
        <v>Nord-ovest</v>
      </c>
      <c r="J2261" s="1">
        <f>_xlfn.XLOOKUP(Comuni[[#This Row],[Regione]],Table_0[Regione],Table_0[Totale contagiati],,0)</f>
        <v>4308126</v>
      </c>
      <c r="K2261" s="1">
        <f>_xlfn.XLOOKUP(Comuni[[#This Row],[Regione]],Table_0[Regione],Table_0[Guariti],,0)</f>
        <v>4242764</v>
      </c>
      <c r="L2261" s="1">
        <f>_xlfn.XLOOKUP(Comuni[[#This Row],[Regione]],Table_0[Regione],Table_0[Deceduti],,0)</f>
        <v>47031</v>
      </c>
    </row>
    <row r="2262" spans="1:12" x14ac:dyDescent="0.25">
      <c r="A2262" s="1" t="s">
        <v>2283</v>
      </c>
      <c r="B2262" s="1" t="s">
        <v>1271</v>
      </c>
      <c r="C2262" s="1" t="s">
        <v>2222</v>
      </c>
      <c r="D2262">
        <v>213</v>
      </c>
      <c r="E2262">
        <f>100*Comuni[[#This Row],[Popolazione2011]]/$D$7916</f>
        <v>3.7164897597184683E-4</v>
      </c>
      <c r="F2262">
        <f>100*Comuni[[#This Row],[Popolazione2011]]/(SUMIFS($D$2:$D$7916,$B$2:$B$7916,"Lombardia"))</f>
        <v>2.1949369913967743E-3</v>
      </c>
      <c r="G2262" t="b">
        <f>IF(Comuni[[#This Row],[Popolazione2011]]&gt;300000,"MAGGIORE")</f>
        <v>0</v>
      </c>
      <c r="H2262">
        <f>100*Comuni[[#This Row],[Popolazione2011]]/(SUMIFS($D$2:$D$7916,$B$2:$B$7916,"Piemonte"))</f>
        <v>4.8809372132735829E-3</v>
      </c>
      <c r="I2262" s="1" t="str">
        <f>_xlfn.XLOOKUP(Comuni[[#This Row],[Regione]],Ripartizione_geografica[Regione],Ripartizione_geografica[Ripartizione geografica],,0)</f>
        <v>Nord-ovest</v>
      </c>
      <c r="J2262" s="1">
        <f>_xlfn.XLOOKUP(Comuni[[#This Row],[Regione]],Table_0[Regione],Table_0[Totale contagiati],,0)</f>
        <v>4308126</v>
      </c>
      <c r="K2262" s="1">
        <f>_xlfn.XLOOKUP(Comuni[[#This Row],[Regione]],Table_0[Regione],Table_0[Guariti],,0)</f>
        <v>4242764</v>
      </c>
      <c r="L2262" s="1">
        <f>_xlfn.XLOOKUP(Comuni[[#This Row],[Regione]],Table_0[Regione],Table_0[Deceduti],,0)</f>
        <v>47031</v>
      </c>
    </row>
    <row r="2263" spans="1:12" x14ac:dyDescent="0.25">
      <c r="A2263" s="1" t="s">
        <v>2284</v>
      </c>
      <c r="B2263" s="1" t="s">
        <v>1271</v>
      </c>
      <c r="C2263" s="1" t="s">
        <v>2222</v>
      </c>
      <c r="D2263">
        <v>242</v>
      </c>
      <c r="E2263">
        <f>100*Comuni[[#This Row],[Popolazione2011]]/$D$7916</f>
        <v>4.2224907129195739E-4</v>
      </c>
      <c r="F2263">
        <f>100*Comuni[[#This Row],[Popolazione2011]]/(SUMIFS($D$2:$D$7916,$B$2:$B$7916,"Lombardia"))</f>
        <v>2.4937781780188704E-3</v>
      </c>
      <c r="G2263" t="b">
        <f>IF(Comuni[[#This Row],[Popolazione2011]]&gt;300000,"MAGGIORE")</f>
        <v>0</v>
      </c>
      <c r="H2263">
        <f>100*Comuni[[#This Row],[Popolazione2011]]/(SUMIFS($D$2:$D$7916,$B$2:$B$7916,"Piemonte"))</f>
        <v>5.5454779606206898E-3</v>
      </c>
      <c r="I2263" s="1" t="str">
        <f>_xlfn.XLOOKUP(Comuni[[#This Row],[Regione]],Ripartizione_geografica[Regione],Ripartizione_geografica[Ripartizione geografica],,0)</f>
        <v>Nord-ovest</v>
      </c>
      <c r="J2263" s="1">
        <f>_xlfn.XLOOKUP(Comuni[[#This Row],[Regione]],Table_0[Regione],Table_0[Totale contagiati],,0)</f>
        <v>4308126</v>
      </c>
      <c r="K2263" s="1">
        <f>_xlfn.XLOOKUP(Comuni[[#This Row],[Regione]],Table_0[Regione],Table_0[Guariti],,0)</f>
        <v>4242764</v>
      </c>
      <c r="L2263" s="1">
        <f>_xlfn.XLOOKUP(Comuni[[#This Row],[Regione]],Table_0[Regione],Table_0[Deceduti],,0)</f>
        <v>47031</v>
      </c>
    </row>
    <row r="2264" spans="1:12" x14ac:dyDescent="0.25">
      <c r="A2264" s="1" t="s">
        <v>2285</v>
      </c>
      <c r="B2264" s="1" t="s">
        <v>1271</v>
      </c>
      <c r="C2264" s="1" t="s">
        <v>2222</v>
      </c>
      <c r="D2264">
        <v>9779</v>
      </c>
      <c r="E2264">
        <f>100*Comuni[[#This Row],[Popolazione2011]]/$D$7916</f>
        <v>1.7062701108115915E-2</v>
      </c>
      <c r="F2264">
        <f>100*Comuni[[#This Row],[Popolazione2011]]/(SUMIFS($D$2:$D$7916,$B$2:$B$7916,"Lombardia"))</f>
        <v>0.10077130910267162</v>
      </c>
      <c r="G2264" t="b">
        <f>IF(Comuni[[#This Row],[Popolazione2011]]&gt;300000,"MAGGIORE")</f>
        <v>0</v>
      </c>
      <c r="H2264">
        <f>100*Comuni[[#This Row],[Popolazione2011]]/(SUMIFS($D$2:$D$7916,$B$2:$B$7916,"Piemonte"))</f>
        <v>0.22408772304508154</v>
      </c>
      <c r="I2264" s="1" t="str">
        <f>_xlfn.XLOOKUP(Comuni[[#This Row],[Regione]],Ripartizione_geografica[Regione],Ripartizione_geografica[Ripartizione geografica],,0)</f>
        <v>Nord-ovest</v>
      </c>
      <c r="J2264" s="1">
        <f>_xlfn.XLOOKUP(Comuni[[#This Row],[Regione]],Table_0[Regione],Table_0[Totale contagiati],,0)</f>
        <v>4308126</v>
      </c>
      <c r="K2264" s="1">
        <f>_xlfn.XLOOKUP(Comuni[[#This Row],[Regione]],Table_0[Regione],Table_0[Guariti],,0)</f>
        <v>4242764</v>
      </c>
      <c r="L2264" s="1">
        <f>_xlfn.XLOOKUP(Comuni[[#This Row],[Regione]],Table_0[Regione],Table_0[Deceduti],,0)</f>
        <v>47031</v>
      </c>
    </row>
    <row r="2265" spans="1:12" x14ac:dyDescent="0.25">
      <c r="A2265" s="1" t="s">
        <v>2286</v>
      </c>
      <c r="B2265" s="1" t="s">
        <v>1271</v>
      </c>
      <c r="C2265" s="1" t="s">
        <v>2222</v>
      </c>
      <c r="D2265">
        <v>9791</v>
      </c>
      <c r="E2265">
        <f>100*Comuni[[#This Row],[Popolazione2011]]/$D$7916</f>
        <v>1.7083639078593203E-2</v>
      </c>
      <c r="F2265">
        <f>100*Comuni[[#This Row],[Popolazione2011]]/(SUMIFS($D$2:$D$7916,$B$2:$B$7916,"Lombardia"))</f>
        <v>0.10089496752472216</v>
      </c>
      <c r="G2265" t="b">
        <f>IF(Comuni[[#This Row],[Popolazione2011]]&gt;300000,"MAGGIORE")</f>
        <v>0</v>
      </c>
      <c r="H2265">
        <f>100*Comuni[[#This Row],[Popolazione2011]]/(SUMIFS($D$2:$D$7916,$B$2:$B$7916,"Piemonte"))</f>
        <v>0.22436270542329412</v>
      </c>
      <c r="I2265" s="1" t="str">
        <f>_xlfn.XLOOKUP(Comuni[[#This Row],[Regione]],Ripartizione_geografica[Regione],Ripartizione_geografica[Ripartizione geografica],,0)</f>
        <v>Nord-ovest</v>
      </c>
      <c r="J2265" s="1">
        <f>_xlfn.XLOOKUP(Comuni[[#This Row],[Regione]],Table_0[Regione],Table_0[Totale contagiati],,0)</f>
        <v>4308126</v>
      </c>
      <c r="K2265" s="1">
        <f>_xlfn.XLOOKUP(Comuni[[#This Row],[Regione]],Table_0[Regione],Table_0[Guariti],,0)</f>
        <v>4242764</v>
      </c>
      <c r="L2265" s="1">
        <f>_xlfn.XLOOKUP(Comuni[[#This Row],[Regione]],Table_0[Regione],Table_0[Deceduti],,0)</f>
        <v>47031</v>
      </c>
    </row>
    <row r="2266" spans="1:12" x14ac:dyDescent="0.25">
      <c r="A2266" s="1" t="s">
        <v>2287</v>
      </c>
      <c r="B2266" s="1" t="s">
        <v>1271</v>
      </c>
      <c r="C2266" s="1" t="s">
        <v>2222</v>
      </c>
      <c r="D2266">
        <v>1386</v>
      </c>
      <c r="E2266">
        <f>100*Comuni[[#This Row],[Popolazione2011]]/$D$7916</f>
        <v>2.4183355901266652E-3</v>
      </c>
      <c r="F2266">
        <f>100*Comuni[[#This Row],[Popolazione2011]]/(SUMIFS($D$2:$D$7916,$B$2:$B$7916,"Lombardia"))</f>
        <v>1.4282547746835348E-2</v>
      </c>
      <c r="G2266" t="b">
        <f>IF(Comuni[[#This Row],[Popolazione2011]]&gt;300000,"MAGGIORE")</f>
        <v>0</v>
      </c>
      <c r="H2266">
        <f>100*Comuni[[#This Row],[Popolazione2011]]/(SUMIFS($D$2:$D$7916,$B$2:$B$7916,"Piemonte"))</f>
        <v>3.1760464683554861E-2</v>
      </c>
      <c r="I2266" s="1" t="str">
        <f>_xlfn.XLOOKUP(Comuni[[#This Row],[Regione]],Ripartizione_geografica[Regione],Ripartizione_geografica[Ripartizione geografica],,0)</f>
        <v>Nord-ovest</v>
      </c>
      <c r="J2266" s="1">
        <f>_xlfn.XLOOKUP(Comuni[[#This Row],[Regione]],Table_0[Regione],Table_0[Totale contagiati],,0)</f>
        <v>4308126</v>
      </c>
      <c r="K2266" s="1">
        <f>_xlfn.XLOOKUP(Comuni[[#This Row],[Regione]],Table_0[Regione],Table_0[Guariti],,0)</f>
        <v>4242764</v>
      </c>
      <c r="L2266" s="1">
        <f>_xlfn.XLOOKUP(Comuni[[#This Row],[Regione]],Table_0[Regione],Table_0[Deceduti],,0)</f>
        <v>47031</v>
      </c>
    </row>
    <row r="2267" spans="1:12" x14ac:dyDescent="0.25">
      <c r="A2267" s="1" t="s">
        <v>2288</v>
      </c>
      <c r="B2267" s="1" t="s">
        <v>1271</v>
      </c>
      <c r="C2267" s="1" t="s">
        <v>2222</v>
      </c>
      <c r="D2267">
        <v>5049</v>
      </c>
      <c r="E2267">
        <f>100*Comuni[[#This Row],[Popolazione2011]]/$D$7916</f>
        <v>8.8096510783185651E-3</v>
      </c>
      <c r="F2267">
        <f>100*Comuni[[#This Row],[Popolazione2011]]/(SUMIFS($D$2:$D$7916,$B$2:$B$7916,"Lombardia"))</f>
        <v>5.2029281077757346E-2</v>
      </c>
      <c r="G2267" t="b">
        <f>IF(Comuni[[#This Row],[Popolazione2011]]&gt;300000,"MAGGIORE")</f>
        <v>0</v>
      </c>
      <c r="H2267">
        <f>100*Comuni[[#This Row],[Popolazione2011]]/(SUMIFS($D$2:$D$7916,$B$2:$B$7916,"Piemonte"))</f>
        <v>0.11569883563294986</v>
      </c>
      <c r="I2267" s="1" t="str">
        <f>_xlfn.XLOOKUP(Comuni[[#This Row],[Regione]],Ripartizione_geografica[Regione],Ripartizione_geografica[Ripartizione geografica],,0)</f>
        <v>Nord-ovest</v>
      </c>
      <c r="J2267" s="1">
        <f>_xlfn.XLOOKUP(Comuni[[#This Row],[Regione]],Table_0[Regione],Table_0[Totale contagiati],,0)</f>
        <v>4308126</v>
      </c>
      <c r="K2267" s="1">
        <f>_xlfn.XLOOKUP(Comuni[[#This Row],[Regione]],Table_0[Regione],Table_0[Guariti],,0)</f>
        <v>4242764</v>
      </c>
      <c r="L2267" s="1">
        <f>_xlfn.XLOOKUP(Comuni[[#This Row],[Regione]],Table_0[Regione],Table_0[Deceduti],,0)</f>
        <v>47031</v>
      </c>
    </row>
    <row r="2268" spans="1:12" x14ac:dyDescent="0.25">
      <c r="A2268" s="1" t="s">
        <v>2289</v>
      </c>
      <c r="B2268" s="1" t="s">
        <v>1271</v>
      </c>
      <c r="C2268" s="1" t="s">
        <v>2222</v>
      </c>
      <c r="D2268">
        <v>3130</v>
      </c>
      <c r="E2268">
        <f>100*Comuni[[#This Row],[Popolazione2011]]/$D$7916</f>
        <v>5.4613206328257297E-3</v>
      </c>
      <c r="F2268">
        <f>100*Comuni[[#This Row],[Popolazione2011]]/(SUMIFS($D$2:$D$7916,$B$2:$B$7916,"Lombardia"))</f>
        <v>3.2254238418177955E-2</v>
      </c>
      <c r="G2268" t="b">
        <f>IF(Comuni[[#This Row],[Popolazione2011]]&gt;300000,"MAGGIORE")</f>
        <v>0</v>
      </c>
      <c r="H2268">
        <f>100*Comuni[[#This Row],[Popolazione2011]]/(SUMIFS($D$2:$D$7916,$B$2:$B$7916,"Piemonte"))</f>
        <v>7.1724570317118846E-2</v>
      </c>
      <c r="I2268" s="1" t="str">
        <f>_xlfn.XLOOKUP(Comuni[[#This Row],[Regione]],Ripartizione_geografica[Regione],Ripartizione_geografica[Ripartizione geografica],,0)</f>
        <v>Nord-ovest</v>
      </c>
      <c r="J2268" s="1">
        <f>_xlfn.XLOOKUP(Comuni[[#This Row],[Regione]],Table_0[Regione],Table_0[Totale contagiati],,0)</f>
        <v>4308126</v>
      </c>
      <c r="K2268" s="1">
        <f>_xlfn.XLOOKUP(Comuni[[#This Row],[Regione]],Table_0[Regione],Table_0[Guariti],,0)</f>
        <v>4242764</v>
      </c>
      <c r="L2268" s="1">
        <f>_xlfn.XLOOKUP(Comuni[[#This Row],[Regione]],Table_0[Regione],Table_0[Deceduti],,0)</f>
        <v>47031</v>
      </c>
    </row>
    <row r="2269" spans="1:12" x14ac:dyDescent="0.25">
      <c r="A2269" s="1" t="s">
        <v>2290</v>
      </c>
      <c r="B2269" s="1" t="s">
        <v>1271</v>
      </c>
      <c r="C2269" s="1" t="s">
        <v>2222</v>
      </c>
      <c r="D2269">
        <v>206</v>
      </c>
      <c r="E2269">
        <f>100*Comuni[[#This Row],[Popolazione2011]]/$D$7916</f>
        <v>3.5943515986009599E-4</v>
      </c>
      <c r="F2269">
        <f>100*Comuni[[#This Row],[Popolazione2011]]/(SUMIFS($D$2:$D$7916,$B$2:$B$7916,"Lombardia"))</f>
        <v>2.122802911867303E-3</v>
      </c>
      <c r="G2269" t="b">
        <f>IF(Comuni[[#This Row],[Popolazione2011]]&gt;300000,"MAGGIORE")</f>
        <v>0</v>
      </c>
      <c r="H2269">
        <f>100*Comuni[[#This Row],[Popolazione2011]]/(SUMIFS($D$2:$D$7916,$B$2:$B$7916,"Piemonte"))</f>
        <v>4.7205308259829016E-3</v>
      </c>
      <c r="I2269" s="1" t="str">
        <f>_xlfn.XLOOKUP(Comuni[[#This Row],[Regione]],Ripartizione_geografica[Regione],Ripartizione_geografica[Ripartizione geografica],,0)</f>
        <v>Nord-ovest</v>
      </c>
      <c r="J2269" s="1">
        <f>_xlfn.XLOOKUP(Comuni[[#This Row],[Regione]],Table_0[Regione],Table_0[Totale contagiati],,0)</f>
        <v>4308126</v>
      </c>
      <c r="K2269" s="1">
        <f>_xlfn.XLOOKUP(Comuni[[#This Row],[Regione]],Table_0[Regione],Table_0[Guariti],,0)</f>
        <v>4242764</v>
      </c>
      <c r="L2269" s="1">
        <f>_xlfn.XLOOKUP(Comuni[[#This Row],[Regione]],Table_0[Regione],Table_0[Deceduti],,0)</f>
        <v>47031</v>
      </c>
    </row>
    <row r="2270" spans="1:12" x14ac:dyDescent="0.25">
      <c r="A2270" s="1" t="s">
        <v>2291</v>
      </c>
      <c r="B2270" s="1" t="s">
        <v>1271</v>
      </c>
      <c r="C2270" s="1" t="s">
        <v>2222</v>
      </c>
      <c r="D2270">
        <v>2688</v>
      </c>
      <c r="E2270">
        <f>100*Comuni[[#This Row],[Popolazione2011]]/$D$7916</f>
        <v>4.6901053869123199E-3</v>
      </c>
      <c r="F2270">
        <f>100*Comuni[[#This Row],[Popolazione2011]]/(SUMIFS($D$2:$D$7916,$B$2:$B$7916,"Lombardia"))</f>
        <v>2.7699486539317041E-2</v>
      </c>
      <c r="G2270" t="b">
        <f>IF(Comuni[[#This Row],[Popolazione2011]]&gt;300000,"MAGGIORE")</f>
        <v>0</v>
      </c>
      <c r="H2270">
        <f>100*Comuni[[#This Row],[Popolazione2011]]/(SUMIFS($D$2:$D$7916,$B$2:$B$7916,"Piemonte"))</f>
        <v>6.1596052719621548E-2</v>
      </c>
      <c r="I2270" s="1" t="str">
        <f>_xlfn.XLOOKUP(Comuni[[#This Row],[Regione]],Ripartizione_geografica[Regione],Ripartizione_geografica[Ripartizione geografica],,0)</f>
        <v>Nord-ovest</v>
      </c>
      <c r="J2270" s="1">
        <f>_xlfn.XLOOKUP(Comuni[[#This Row],[Regione]],Table_0[Regione],Table_0[Totale contagiati],,0)</f>
        <v>4308126</v>
      </c>
      <c r="K2270" s="1">
        <f>_xlfn.XLOOKUP(Comuni[[#This Row],[Regione]],Table_0[Regione],Table_0[Guariti],,0)</f>
        <v>4242764</v>
      </c>
      <c r="L2270" s="1">
        <f>_xlfn.XLOOKUP(Comuni[[#This Row],[Regione]],Table_0[Regione],Table_0[Deceduti],,0)</f>
        <v>47031</v>
      </c>
    </row>
    <row r="2271" spans="1:12" x14ac:dyDescent="0.25">
      <c r="A2271" s="1" t="s">
        <v>2292</v>
      </c>
      <c r="B2271" s="1" t="s">
        <v>1271</v>
      </c>
      <c r="C2271" s="1" t="s">
        <v>2222</v>
      </c>
      <c r="D2271">
        <v>4592</v>
      </c>
      <c r="E2271">
        <f>100*Comuni[[#This Row],[Popolazione2011]]/$D$7916</f>
        <v>8.0122633693085477E-3</v>
      </c>
      <c r="F2271">
        <f>100*Comuni[[#This Row],[Popolazione2011]]/(SUMIFS($D$2:$D$7916,$B$2:$B$7916,"Lombardia"))</f>
        <v>4.7319956171333277E-2</v>
      </c>
      <c r="G2271" t="b">
        <f>IF(Comuni[[#This Row],[Popolazione2011]]&gt;300000,"MAGGIORE")</f>
        <v>0</v>
      </c>
      <c r="H2271">
        <f>100*Comuni[[#This Row],[Popolazione2011]]/(SUMIFS($D$2:$D$7916,$B$2:$B$7916,"Piemonte"))</f>
        <v>0.10522659006268682</v>
      </c>
      <c r="I2271" s="1" t="str">
        <f>_xlfn.XLOOKUP(Comuni[[#This Row],[Regione]],Ripartizione_geografica[Regione],Ripartizione_geografica[Ripartizione geografica],,0)</f>
        <v>Nord-ovest</v>
      </c>
      <c r="J2271" s="1">
        <f>_xlfn.XLOOKUP(Comuni[[#This Row],[Regione]],Table_0[Regione],Table_0[Totale contagiati],,0)</f>
        <v>4308126</v>
      </c>
      <c r="K2271" s="1">
        <f>_xlfn.XLOOKUP(Comuni[[#This Row],[Regione]],Table_0[Regione],Table_0[Guariti],,0)</f>
        <v>4242764</v>
      </c>
      <c r="L2271" s="1">
        <f>_xlfn.XLOOKUP(Comuni[[#This Row],[Regione]],Table_0[Regione],Table_0[Deceduti],,0)</f>
        <v>47031</v>
      </c>
    </row>
    <row r="2272" spans="1:12" x14ac:dyDescent="0.25">
      <c r="A2272" s="1" t="s">
        <v>2293</v>
      </c>
      <c r="B2272" s="1" t="s">
        <v>1271</v>
      </c>
      <c r="C2272" s="1" t="s">
        <v>2222</v>
      </c>
      <c r="D2272">
        <v>1390</v>
      </c>
      <c r="E2272">
        <f>100*Comuni[[#This Row],[Popolazione2011]]/$D$7916</f>
        <v>2.425314913619094E-3</v>
      </c>
      <c r="F2272">
        <f>100*Comuni[[#This Row],[Popolazione2011]]/(SUMIFS($D$2:$D$7916,$B$2:$B$7916,"Lombardia"))</f>
        <v>1.432376722085219E-2</v>
      </c>
      <c r="G2272" t="b">
        <f>IF(Comuni[[#This Row],[Popolazione2011]]&gt;300000,"MAGGIORE")</f>
        <v>0</v>
      </c>
      <c r="H2272">
        <f>100*Comuni[[#This Row],[Popolazione2011]]/(SUMIFS($D$2:$D$7916,$B$2:$B$7916,"Piemonte"))</f>
        <v>3.1852125476292396E-2</v>
      </c>
      <c r="I2272" s="1" t="str">
        <f>_xlfn.XLOOKUP(Comuni[[#This Row],[Regione]],Ripartizione_geografica[Regione],Ripartizione_geografica[Ripartizione geografica],,0)</f>
        <v>Nord-ovest</v>
      </c>
      <c r="J2272" s="1">
        <f>_xlfn.XLOOKUP(Comuni[[#This Row],[Regione]],Table_0[Regione],Table_0[Totale contagiati],,0)</f>
        <v>4308126</v>
      </c>
      <c r="K2272" s="1">
        <f>_xlfn.XLOOKUP(Comuni[[#This Row],[Regione]],Table_0[Regione],Table_0[Guariti],,0)</f>
        <v>4242764</v>
      </c>
      <c r="L2272" s="1">
        <f>_xlfn.XLOOKUP(Comuni[[#This Row],[Regione]],Table_0[Regione],Table_0[Deceduti],,0)</f>
        <v>47031</v>
      </c>
    </row>
    <row r="2273" spans="1:12" x14ac:dyDescent="0.25">
      <c r="A2273" s="1" t="s">
        <v>2294</v>
      </c>
      <c r="B2273" s="1" t="s">
        <v>1271</v>
      </c>
      <c r="C2273" s="1" t="s">
        <v>2222</v>
      </c>
      <c r="D2273">
        <v>5917</v>
      </c>
      <c r="E2273">
        <f>100*Comuni[[#This Row],[Popolazione2011]]/$D$7916</f>
        <v>1.0324164276175669E-2</v>
      </c>
      <c r="F2273">
        <f>100*Comuni[[#This Row],[Popolazione2011]]/(SUMIFS($D$2:$D$7916,$B$2:$B$7916,"Lombardia"))</f>
        <v>6.0973906939411807E-2</v>
      </c>
      <c r="G2273" t="b">
        <f>IF(Comuni[[#This Row],[Popolazione2011]]&gt;300000,"MAGGIORE")</f>
        <v>0</v>
      </c>
      <c r="H2273">
        <f>100*Comuni[[#This Row],[Popolazione2011]]/(SUMIFS($D$2:$D$7916,$B$2:$B$7916,"Piemonte"))</f>
        <v>0.13558922765699433</v>
      </c>
      <c r="I2273" s="1" t="str">
        <f>_xlfn.XLOOKUP(Comuni[[#This Row],[Regione]],Ripartizione_geografica[Regione],Ripartizione_geografica[Ripartizione geografica],,0)</f>
        <v>Nord-ovest</v>
      </c>
      <c r="J2273" s="1">
        <f>_xlfn.XLOOKUP(Comuni[[#This Row],[Regione]],Table_0[Regione],Table_0[Totale contagiati],,0)</f>
        <v>4308126</v>
      </c>
      <c r="K2273" s="1">
        <f>_xlfn.XLOOKUP(Comuni[[#This Row],[Regione]],Table_0[Regione],Table_0[Guariti],,0)</f>
        <v>4242764</v>
      </c>
      <c r="L2273" s="1">
        <f>_xlfn.XLOOKUP(Comuni[[#This Row],[Regione]],Table_0[Regione],Table_0[Deceduti],,0)</f>
        <v>47031</v>
      </c>
    </row>
    <row r="2274" spans="1:12" x14ac:dyDescent="0.25">
      <c r="A2274" s="1" t="s">
        <v>2295</v>
      </c>
      <c r="B2274" s="1" t="s">
        <v>1271</v>
      </c>
      <c r="C2274" s="1" t="s">
        <v>2222</v>
      </c>
      <c r="D2274">
        <v>436</v>
      </c>
      <c r="E2274">
        <f>100*Comuni[[#This Row],[Popolazione2011]]/$D$7916</f>
        <v>7.6074626067476625E-4</v>
      </c>
      <c r="F2274">
        <f>100*Comuni[[#This Row],[Popolazione2011]]/(SUMIFS($D$2:$D$7916,$B$2:$B$7916,"Lombardia"))</f>
        <v>4.4929226678356513E-3</v>
      </c>
      <c r="G2274" t="b">
        <f>IF(Comuni[[#This Row],[Popolazione2011]]&gt;300000,"MAGGIORE")</f>
        <v>0</v>
      </c>
      <c r="H2274">
        <f>100*Comuni[[#This Row],[Popolazione2011]]/(SUMIFS($D$2:$D$7916,$B$2:$B$7916,"Piemonte"))</f>
        <v>9.9910264083909964E-3</v>
      </c>
      <c r="I2274" s="1" t="str">
        <f>_xlfn.XLOOKUP(Comuni[[#This Row],[Regione]],Ripartizione_geografica[Regione],Ripartizione_geografica[Ripartizione geografica],,0)</f>
        <v>Nord-ovest</v>
      </c>
      <c r="J2274" s="1">
        <f>_xlfn.XLOOKUP(Comuni[[#This Row],[Regione]],Table_0[Regione],Table_0[Totale contagiati],,0)</f>
        <v>4308126</v>
      </c>
      <c r="K2274" s="1">
        <f>_xlfn.XLOOKUP(Comuni[[#This Row],[Regione]],Table_0[Regione],Table_0[Guariti],,0)</f>
        <v>4242764</v>
      </c>
      <c r="L2274" s="1">
        <f>_xlfn.XLOOKUP(Comuni[[#This Row],[Regione]],Table_0[Regione],Table_0[Deceduti],,0)</f>
        <v>47031</v>
      </c>
    </row>
    <row r="2275" spans="1:12" x14ac:dyDescent="0.25">
      <c r="A2275" s="1" t="s">
        <v>2296</v>
      </c>
      <c r="B2275" s="1" t="s">
        <v>1271</v>
      </c>
      <c r="C2275" s="1" t="s">
        <v>2222</v>
      </c>
      <c r="D2275">
        <v>1200</v>
      </c>
      <c r="E2275">
        <f>100*Comuni[[#This Row],[Popolazione2011]]/$D$7916</f>
        <v>2.0937970477287143E-3</v>
      </c>
      <c r="F2275">
        <f>100*Comuni[[#This Row],[Popolazione2011]]/(SUMIFS($D$2:$D$7916,$B$2:$B$7916,"Lombardia"))</f>
        <v>1.236584220505225E-2</v>
      </c>
      <c r="G2275" t="b">
        <f>IF(Comuni[[#This Row],[Popolazione2011]]&gt;300000,"MAGGIORE")</f>
        <v>0</v>
      </c>
      <c r="H2275">
        <f>100*Comuni[[#This Row],[Popolazione2011]]/(SUMIFS($D$2:$D$7916,$B$2:$B$7916,"Piemonte"))</f>
        <v>2.7498237821259621E-2</v>
      </c>
      <c r="I2275" s="1" t="str">
        <f>_xlfn.XLOOKUP(Comuni[[#This Row],[Regione]],Ripartizione_geografica[Regione],Ripartizione_geografica[Ripartizione geografica],,0)</f>
        <v>Nord-ovest</v>
      </c>
      <c r="J2275" s="1">
        <f>_xlfn.XLOOKUP(Comuni[[#This Row],[Regione]],Table_0[Regione],Table_0[Totale contagiati],,0)</f>
        <v>4308126</v>
      </c>
      <c r="K2275" s="1">
        <f>_xlfn.XLOOKUP(Comuni[[#This Row],[Regione]],Table_0[Regione],Table_0[Guariti],,0)</f>
        <v>4242764</v>
      </c>
      <c r="L2275" s="1">
        <f>_xlfn.XLOOKUP(Comuni[[#This Row],[Regione]],Table_0[Regione],Table_0[Deceduti],,0)</f>
        <v>47031</v>
      </c>
    </row>
    <row r="2276" spans="1:12" x14ac:dyDescent="0.25">
      <c r="A2276" s="1" t="s">
        <v>2297</v>
      </c>
      <c r="B2276" s="1" t="s">
        <v>1271</v>
      </c>
      <c r="C2276" s="1" t="s">
        <v>2222</v>
      </c>
      <c r="D2276">
        <v>2754</v>
      </c>
      <c r="E2276">
        <f>100*Comuni[[#This Row],[Popolazione2011]]/$D$7916</f>
        <v>4.8052642245373992E-3</v>
      </c>
      <c r="F2276">
        <f>100*Comuni[[#This Row],[Popolazione2011]]/(SUMIFS($D$2:$D$7916,$B$2:$B$7916,"Lombardia"))</f>
        <v>2.8379607860594916E-2</v>
      </c>
      <c r="G2276" t="b">
        <f>IF(Comuni[[#This Row],[Popolazione2011]]&gt;300000,"MAGGIORE")</f>
        <v>0</v>
      </c>
      <c r="H2276">
        <f>100*Comuni[[#This Row],[Popolazione2011]]/(SUMIFS($D$2:$D$7916,$B$2:$B$7916,"Piemonte"))</f>
        <v>6.3108455799790825E-2</v>
      </c>
      <c r="I2276" s="1" t="str">
        <f>_xlfn.XLOOKUP(Comuni[[#This Row],[Regione]],Ripartizione_geografica[Regione],Ripartizione_geografica[Ripartizione geografica],,0)</f>
        <v>Nord-ovest</v>
      </c>
      <c r="J2276" s="1">
        <f>_xlfn.XLOOKUP(Comuni[[#This Row],[Regione]],Table_0[Regione],Table_0[Totale contagiati],,0)</f>
        <v>4308126</v>
      </c>
      <c r="K2276" s="1">
        <f>_xlfn.XLOOKUP(Comuni[[#This Row],[Regione]],Table_0[Regione],Table_0[Guariti],,0)</f>
        <v>4242764</v>
      </c>
      <c r="L2276" s="1">
        <f>_xlfn.XLOOKUP(Comuni[[#This Row],[Regione]],Table_0[Regione],Table_0[Deceduti],,0)</f>
        <v>47031</v>
      </c>
    </row>
    <row r="2277" spans="1:12" x14ac:dyDescent="0.25">
      <c r="A2277" s="1" t="s">
        <v>2298</v>
      </c>
      <c r="B2277" s="1" t="s">
        <v>1271</v>
      </c>
      <c r="C2277" s="1" t="s">
        <v>2222</v>
      </c>
      <c r="D2277">
        <v>136</v>
      </c>
      <c r="E2277">
        <f>100*Comuni[[#This Row],[Popolazione2011]]/$D$7916</f>
        <v>2.3729699874258764E-4</v>
      </c>
      <c r="F2277">
        <f>100*Comuni[[#This Row],[Popolazione2011]]/(SUMIFS($D$2:$D$7916,$B$2:$B$7916,"Lombardia"))</f>
        <v>1.4014621165725884E-3</v>
      </c>
      <c r="G2277" t="b">
        <f>IF(Comuni[[#This Row],[Popolazione2011]]&gt;300000,"MAGGIORE")</f>
        <v>0</v>
      </c>
      <c r="H2277">
        <f>100*Comuni[[#This Row],[Popolazione2011]]/(SUMIFS($D$2:$D$7916,$B$2:$B$7916,"Piemonte"))</f>
        <v>3.1164669530760903E-3</v>
      </c>
      <c r="I2277" s="1" t="str">
        <f>_xlfn.XLOOKUP(Comuni[[#This Row],[Regione]],Ripartizione_geografica[Regione],Ripartizione_geografica[Ripartizione geografica],,0)</f>
        <v>Nord-ovest</v>
      </c>
      <c r="J2277" s="1">
        <f>_xlfn.XLOOKUP(Comuni[[#This Row],[Regione]],Table_0[Regione],Table_0[Totale contagiati],,0)</f>
        <v>4308126</v>
      </c>
      <c r="K2277" s="1">
        <f>_xlfn.XLOOKUP(Comuni[[#This Row],[Regione]],Table_0[Regione],Table_0[Guariti],,0)</f>
        <v>4242764</v>
      </c>
      <c r="L2277" s="1">
        <f>_xlfn.XLOOKUP(Comuni[[#This Row],[Regione]],Table_0[Regione],Table_0[Deceduti],,0)</f>
        <v>47031</v>
      </c>
    </row>
    <row r="2278" spans="1:12" x14ac:dyDescent="0.25">
      <c r="A2278" s="1" t="s">
        <v>2299</v>
      </c>
      <c r="B2278" s="1" t="s">
        <v>1271</v>
      </c>
      <c r="C2278" s="1" t="s">
        <v>2222</v>
      </c>
      <c r="D2278">
        <v>2295</v>
      </c>
      <c r="E2278">
        <f>100*Comuni[[#This Row],[Popolazione2011]]/$D$7916</f>
        <v>4.004386853781166E-3</v>
      </c>
      <c r="F2278">
        <f>100*Comuni[[#This Row],[Popolazione2011]]/(SUMIFS($D$2:$D$7916,$B$2:$B$7916,"Lombardia"))</f>
        <v>2.364967321716243E-2</v>
      </c>
      <c r="G2278" t="b">
        <f>IF(Comuni[[#This Row],[Popolazione2011]]&gt;300000,"MAGGIORE")</f>
        <v>0</v>
      </c>
      <c r="H2278">
        <f>100*Comuni[[#This Row],[Popolazione2011]]/(SUMIFS($D$2:$D$7916,$B$2:$B$7916,"Piemonte"))</f>
        <v>5.2590379833159027E-2</v>
      </c>
      <c r="I2278" s="1" t="str">
        <f>_xlfn.XLOOKUP(Comuni[[#This Row],[Regione]],Ripartizione_geografica[Regione],Ripartizione_geografica[Ripartizione geografica],,0)</f>
        <v>Nord-ovest</v>
      </c>
      <c r="J2278" s="1">
        <f>_xlfn.XLOOKUP(Comuni[[#This Row],[Regione]],Table_0[Regione],Table_0[Totale contagiati],,0)</f>
        <v>4308126</v>
      </c>
      <c r="K2278" s="1">
        <f>_xlfn.XLOOKUP(Comuni[[#This Row],[Regione]],Table_0[Regione],Table_0[Guariti],,0)</f>
        <v>4242764</v>
      </c>
      <c r="L2278" s="1">
        <f>_xlfn.XLOOKUP(Comuni[[#This Row],[Regione]],Table_0[Regione],Table_0[Deceduti],,0)</f>
        <v>47031</v>
      </c>
    </row>
    <row r="2279" spans="1:12" x14ac:dyDescent="0.25">
      <c r="A2279" s="1" t="s">
        <v>2300</v>
      </c>
      <c r="B2279" s="1" t="s">
        <v>1271</v>
      </c>
      <c r="C2279" s="1" t="s">
        <v>2222</v>
      </c>
      <c r="D2279">
        <v>2412</v>
      </c>
      <c r="E2279">
        <f>100*Comuni[[#This Row],[Popolazione2011]]/$D$7916</f>
        <v>4.2085320659347161E-3</v>
      </c>
      <c r="F2279">
        <f>100*Comuni[[#This Row],[Popolazione2011]]/(SUMIFS($D$2:$D$7916,$B$2:$B$7916,"Lombardia"))</f>
        <v>2.4855342832155024E-2</v>
      </c>
      <c r="G2279" t="b">
        <f>IF(Comuni[[#This Row],[Popolazione2011]]&gt;300000,"MAGGIORE")</f>
        <v>0</v>
      </c>
      <c r="H2279">
        <f>100*Comuni[[#This Row],[Popolazione2011]]/(SUMIFS($D$2:$D$7916,$B$2:$B$7916,"Piemonte"))</f>
        <v>5.5271458020731835E-2</v>
      </c>
      <c r="I2279" s="1" t="str">
        <f>_xlfn.XLOOKUP(Comuni[[#This Row],[Regione]],Ripartizione_geografica[Regione],Ripartizione_geografica[Ripartizione geografica],,0)</f>
        <v>Nord-ovest</v>
      </c>
      <c r="J2279" s="1">
        <f>_xlfn.XLOOKUP(Comuni[[#This Row],[Regione]],Table_0[Regione],Table_0[Totale contagiati],,0)</f>
        <v>4308126</v>
      </c>
      <c r="K2279" s="1">
        <f>_xlfn.XLOOKUP(Comuni[[#This Row],[Regione]],Table_0[Regione],Table_0[Guariti],,0)</f>
        <v>4242764</v>
      </c>
      <c r="L2279" s="1">
        <f>_xlfn.XLOOKUP(Comuni[[#This Row],[Regione]],Table_0[Regione],Table_0[Deceduti],,0)</f>
        <v>47031</v>
      </c>
    </row>
    <row r="2280" spans="1:12" x14ac:dyDescent="0.25">
      <c r="A2280" s="1" t="s">
        <v>2301</v>
      </c>
      <c r="B2280" s="1" t="s">
        <v>1271</v>
      </c>
      <c r="C2280" s="1" t="s">
        <v>2222</v>
      </c>
      <c r="D2280">
        <v>1690</v>
      </c>
      <c r="E2280">
        <f>100*Comuni[[#This Row],[Popolazione2011]]/$D$7916</f>
        <v>2.9487641755512727E-3</v>
      </c>
      <c r="F2280">
        <f>100*Comuni[[#This Row],[Popolazione2011]]/(SUMIFS($D$2:$D$7916,$B$2:$B$7916,"Lombardia"))</f>
        <v>1.7415227772115252E-2</v>
      </c>
      <c r="G2280" t="b">
        <f>IF(Comuni[[#This Row],[Popolazione2011]]&gt;300000,"MAGGIORE")</f>
        <v>0</v>
      </c>
      <c r="H2280">
        <f>100*Comuni[[#This Row],[Popolazione2011]]/(SUMIFS($D$2:$D$7916,$B$2:$B$7916,"Piemonte"))</f>
        <v>3.8726684931607303E-2</v>
      </c>
      <c r="I2280" s="1" t="str">
        <f>_xlfn.XLOOKUP(Comuni[[#This Row],[Regione]],Ripartizione_geografica[Regione],Ripartizione_geografica[Ripartizione geografica],,0)</f>
        <v>Nord-ovest</v>
      </c>
      <c r="J2280" s="1">
        <f>_xlfn.XLOOKUP(Comuni[[#This Row],[Regione]],Table_0[Regione],Table_0[Totale contagiati],,0)</f>
        <v>4308126</v>
      </c>
      <c r="K2280" s="1">
        <f>_xlfn.XLOOKUP(Comuni[[#This Row],[Regione]],Table_0[Regione],Table_0[Guariti],,0)</f>
        <v>4242764</v>
      </c>
      <c r="L2280" s="1">
        <f>_xlfn.XLOOKUP(Comuni[[#This Row],[Regione]],Table_0[Regione],Table_0[Deceduti],,0)</f>
        <v>47031</v>
      </c>
    </row>
    <row r="2281" spans="1:12" x14ac:dyDescent="0.25">
      <c r="A2281" s="1" t="s">
        <v>2302</v>
      </c>
      <c r="B2281" s="1" t="s">
        <v>1271</v>
      </c>
      <c r="C2281" s="1" t="s">
        <v>2222</v>
      </c>
      <c r="D2281">
        <v>2440</v>
      </c>
      <c r="E2281">
        <f>100*Comuni[[#This Row],[Popolazione2011]]/$D$7916</f>
        <v>4.257387330381719E-3</v>
      </c>
      <c r="F2281">
        <f>100*Comuni[[#This Row],[Popolazione2011]]/(SUMIFS($D$2:$D$7916,$B$2:$B$7916,"Lombardia"))</f>
        <v>2.514387915027291E-2</v>
      </c>
      <c r="G2281" t="b">
        <f>IF(Comuni[[#This Row],[Popolazione2011]]&gt;300000,"MAGGIORE")</f>
        <v>0</v>
      </c>
      <c r="H2281">
        <f>100*Comuni[[#This Row],[Popolazione2011]]/(SUMIFS($D$2:$D$7916,$B$2:$B$7916,"Piemonte"))</f>
        <v>5.5913083569894564E-2</v>
      </c>
      <c r="I2281" s="1" t="str">
        <f>_xlfn.XLOOKUP(Comuni[[#This Row],[Regione]],Ripartizione_geografica[Regione],Ripartizione_geografica[Ripartizione geografica],,0)</f>
        <v>Nord-ovest</v>
      </c>
      <c r="J2281" s="1">
        <f>_xlfn.XLOOKUP(Comuni[[#This Row],[Regione]],Table_0[Regione],Table_0[Totale contagiati],,0)</f>
        <v>4308126</v>
      </c>
      <c r="K2281" s="1">
        <f>_xlfn.XLOOKUP(Comuni[[#This Row],[Regione]],Table_0[Regione],Table_0[Guariti],,0)</f>
        <v>4242764</v>
      </c>
      <c r="L2281" s="1">
        <f>_xlfn.XLOOKUP(Comuni[[#This Row],[Regione]],Table_0[Regione],Table_0[Deceduti],,0)</f>
        <v>47031</v>
      </c>
    </row>
    <row r="2282" spans="1:12" x14ac:dyDescent="0.25">
      <c r="A2282" s="1" t="s">
        <v>2303</v>
      </c>
      <c r="B2282" s="1" t="s">
        <v>1271</v>
      </c>
      <c r="C2282" s="1" t="s">
        <v>2222</v>
      </c>
      <c r="D2282">
        <v>1559</v>
      </c>
      <c r="E2282">
        <f>100*Comuni[[#This Row],[Popolazione2011]]/$D$7916</f>
        <v>2.7201913311742216E-3</v>
      </c>
      <c r="F2282">
        <f>100*Comuni[[#This Row],[Popolazione2011]]/(SUMIFS($D$2:$D$7916,$B$2:$B$7916,"Lombardia"))</f>
        <v>1.6065289998063715E-2</v>
      </c>
      <c r="G2282" t="b">
        <f>IF(Comuni[[#This Row],[Popolazione2011]]&gt;300000,"MAGGIORE")</f>
        <v>0</v>
      </c>
      <c r="H2282">
        <f>100*Comuni[[#This Row],[Popolazione2011]]/(SUMIFS($D$2:$D$7916,$B$2:$B$7916,"Piemonte"))</f>
        <v>3.5724793969453127E-2</v>
      </c>
      <c r="I2282" s="1" t="str">
        <f>_xlfn.XLOOKUP(Comuni[[#This Row],[Regione]],Ripartizione_geografica[Regione],Ripartizione_geografica[Ripartizione geografica],,0)</f>
        <v>Nord-ovest</v>
      </c>
      <c r="J2282" s="1">
        <f>_xlfn.XLOOKUP(Comuni[[#This Row],[Regione]],Table_0[Regione],Table_0[Totale contagiati],,0)</f>
        <v>4308126</v>
      </c>
      <c r="K2282" s="1">
        <f>_xlfn.XLOOKUP(Comuni[[#This Row],[Regione]],Table_0[Regione],Table_0[Guariti],,0)</f>
        <v>4242764</v>
      </c>
      <c r="L2282" s="1">
        <f>_xlfn.XLOOKUP(Comuni[[#This Row],[Regione]],Table_0[Regione],Table_0[Deceduti],,0)</f>
        <v>47031</v>
      </c>
    </row>
    <row r="2283" spans="1:12" x14ac:dyDescent="0.25">
      <c r="A2283" s="1" t="s">
        <v>2304</v>
      </c>
      <c r="B2283" s="1" t="s">
        <v>1271</v>
      </c>
      <c r="C2283" s="1" t="s">
        <v>2222</v>
      </c>
      <c r="D2283">
        <v>6912</v>
      </c>
      <c r="E2283">
        <f>100*Comuni[[#This Row],[Popolazione2011]]/$D$7916</f>
        <v>1.2060270994917395E-2</v>
      </c>
      <c r="F2283">
        <f>100*Comuni[[#This Row],[Popolazione2011]]/(SUMIFS($D$2:$D$7916,$B$2:$B$7916,"Lombardia"))</f>
        <v>7.1227251101100966E-2</v>
      </c>
      <c r="G2283" t="b">
        <f>IF(Comuni[[#This Row],[Popolazione2011]]&gt;300000,"MAGGIORE")</f>
        <v>0</v>
      </c>
      <c r="H2283">
        <f>100*Comuni[[#This Row],[Popolazione2011]]/(SUMIFS($D$2:$D$7916,$B$2:$B$7916,"Piemonte"))</f>
        <v>0.15838984985045543</v>
      </c>
      <c r="I2283" s="1" t="str">
        <f>_xlfn.XLOOKUP(Comuni[[#This Row],[Regione]],Ripartizione_geografica[Regione],Ripartizione_geografica[Ripartizione geografica],,0)</f>
        <v>Nord-ovest</v>
      </c>
      <c r="J2283" s="1">
        <f>_xlfn.XLOOKUP(Comuni[[#This Row],[Regione]],Table_0[Regione],Table_0[Totale contagiati],,0)</f>
        <v>4308126</v>
      </c>
      <c r="K2283" s="1">
        <f>_xlfn.XLOOKUP(Comuni[[#This Row],[Regione]],Table_0[Regione],Table_0[Guariti],,0)</f>
        <v>4242764</v>
      </c>
      <c r="L2283" s="1">
        <f>_xlfn.XLOOKUP(Comuni[[#This Row],[Regione]],Table_0[Regione],Table_0[Deceduti],,0)</f>
        <v>47031</v>
      </c>
    </row>
    <row r="2284" spans="1:12" x14ac:dyDescent="0.25">
      <c r="A2284" s="1" t="s">
        <v>2305</v>
      </c>
      <c r="B2284" s="1" t="s">
        <v>1271</v>
      </c>
      <c r="C2284" s="1" t="s">
        <v>2222</v>
      </c>
      <c r="D2284">
        <v>378</v>
      </c>
      <c r="E2284">
        <f>100*Comuni[[#This Row],[Popolazione2011]]/$D$7916</f>
        <v>6.5954607003454501E-4</v>
      </c>
      <c r="F2284">
        <f>100*Comuni[[#This Row],[Popolazione2011]]/(SUMIFS($D$2:$D$7916,$B$2:$B$7916,"Lombardia"))</f>
        <v>3.8952402945914588E-3</v>
      </c>
      <c r="G2284" t="b">
        <f>IF(Comuni[[#This Row],[Popolazione2011]]&gt;300000,"MAGGIORE")</f>
        <v>0</v>
      </c>
      <c r="H2284">
        <f>100*Comuni[[#This Row],[Popolazione2011]]/(SUMIFS($D$2:$D$7916,$B$2:$B$7916,"Piemonte"))</f>
        <v>8.661944913696781E-3</v>
      </c>
      <c r="I2284" s="1" t="str">
        <f>_xlfn.XLOOKUP(Comuni[[#This Row],[Regione]],Ripartizione_geografica[Regione],Ripartizione_geografica[Ripartizione geografica],,0)</f>
        <v>Nord-ovest</v>
      </c>
      <c r="J2284" s="1">
        <f>_xlfn.XLOOKUP(Comuni[[#This Row],[Regione]],Table_0[Regione],Table_0[Totale contagiati],,0)</f>
        <v>4308126</v>
      </c>
      <c r="K2284" s="1">
        <f>_xlfn.XLOOKUP(Comuni[[#This Row],[Regione]],Table_0[Regione],Table_0[Guariti],,0)</f>
        <v>4242764</v>
      </c>
      <c r="L2284" s="1">
        <f>_xlfn.XLOOKUP(Comuni[[#This Row],[Regione]],Table_0[Regione],Table_0[Deceduti],,0)</f>
        <v>47031</v>
      </c>
    </row>
    <row r="2285" spans="1:12" x14ac:dyDescent="0.25">
      <c r="A2285" s="1" t="s">
        <v>2306</v>
      </c>
      <c r="B2285" s="1" t="s">
        <v>1271</v>
      </c>
      <c r="C2285" s="1" t="s">
        <v>2222</v>
      </c>
      <c r="D2285">
        <v>1108</v>
      </c>
      <c r="E2285">
        <f>100*Comuni[[#This Row],[Popolazione2011]]/$D$7916</f>
        <v>1.9332726074028463E-3</v>
      </c>
      <c r="F2285">
        <f>100*Comuni[[#This Row],[Popolazione2011]]/(SUMIFS($D$2:$D$7916,$B$2:$B$7916,"Lombardia"))</f>
        <v>1.1417794302664911E-2</v>
      </c>
      <c r="G2285" t="b">
        <f>IF(Comuni[[#This Row],[Popolazione2011]]&gt;300000,"MAGGIORE")</f>
        <v>0</v>
      </c>
      <c r="H2285">
        <f>100*Comuni[[#This Row],[Popolazione2011]]/(SUMIFS($D$2:$D$7916,$B$2:$B$7916,"Piemonte"))</f>
        <v>2.5390039588296383E-2</v>
      </c>
      <c r="I2285" s="1" t="str">
        <f>_xlfn.XLOOKUP(Comuni[[#This Row],[Regione]],Ripartizione_geografica[Regione],Ripartizione_geografica[Ripartizione geografica],,0)</f>
        <v>Nord-ovest</v>
      </c>
      <c r="J2285" s="1">
        <f>_xlfn.XLOOKUP(Comuni[[#This Row],[Regione]],Table_0[Regione],Table_0[Totale contagiati],,0)</f>
        <v>4308126</v>
      </c>
      <c r="K2285" s="1">
        <f>_xlfn.XLOOKUP(Comuni[[#This Row],[Regione]],Table_0[Regione],Table_0[Guariti],,0)</f>
        <v>4242764</v>
      </c>
      <c r="L2285" s="1">
        <f>_xlfn.XLOOKUP(Comuni[[#This Row],[Regione]],Table_0[Regione],Table_0[Deceduti],,0)</f>
        <v>47031</v>
      </c>
    </row>
    <row r="2286" spans="1:12" x14ac:dyDescent="0.25">
      <c r="A2286" s="1" t="s">
        <v>2307</v>
      </c>
      <c r="B2286" s="1" t="s">
        <v>1271</v>
      </c>
      <c r="C2286" s="1" t="s">
        <v>2222</v>
      </c>
      <c r="D2286">
        <v>502</v>
      </c>
      <c r="E2286">
        <f>100*Comuni[[#This Row],[Popolazione2011]]/$D$7916</f>
        <v>8.7590509829984554E-4</v>
      </c>
      <c r="F2286">
        <f>100*Comuni[[#This Row],[Popolazione2011]]/(SUMIFS($D$2:$D$7916,$B$2:$B$7916,"Lombardia"))</f>
        <v>5.173043989113525E-3</v>
      </c>
      <c r="G2286" t="b">
        <f>IF(Comuni[[#This Row],[Popolazione2011]]&gt;300000,"MAGGIORE")</f>
        <v>0</v>
      </c>
      <c r="H2286">
        <f>100*Comuni[[#This Row],[Popolazione2011]]/(SUMIFS($D$2:$D$7916,$B$2:$B$7916,"Piemonte"))</f>
        <v>1.1503429488560275E-2</v>
      </c>
      <c r="I2286" s="1" t="str">
        <f>_xlfn.XLOOKUP(Comuni[[#This Row],[Regione]],Ripartizione_geografica[Regione],Ripartizione_geografica[Ripartizione geografica],,0)</f>
        <v>Nord-ovest</v>
      </c>
      <c r="J2286" s="1">
        <f>_xlfn.XLOOKUP(Comuni[[#This Row],[Regione]],Table_0[Regione],Table_0[Totale contagiati],,0)</f>
        <v>4308126</v>
      </c>
      <c r="K2286" s="1">
        <f>_xlfn.XLOOKUP(Comuni[[#This Row],[Regione]],Table_0[Regione],Table_0[Guariti],,0)</f>
        <v>4242764</v>
      </c>
      <c r="L2286" s="1">
        <f>_xlfn.XLOOKUP(Comuni[[#This Row],[Regione]],Table_0[Regione],Table_0[Deceduti],,0)</f>
        <v>47031</v>
      </c>
    </row>
    <row r="2287" spans="1:12" x14ac:dyDescent="0.25">
      <c r="A2287" s="1" t="s">
        <v>2308</v>
      </c>
      <c r="B2287" s="1" t="s">
        <v>1271</v>
      </c>
      <c r="C2287" s="1" t="s">
        <v>2222</v>
      </c>
      <c r="D2287">
        <v>1494</v>
      </c>
      <c r="E2287">
        <f>100*Comuni[[#This Row],[Popolazione2011]]/$D$7916</f>
        <v>2.6067773244222493E-3</v>
      </c>
      <c r="F2287">
        <f>100*Comuni[[#This Row],[Popolazione2011]]/(SUMIFS($D$2:$D$7916,$B$2:$B$7916,"Lombardia"))</f>
        <v>1.5395473545290052E-2</v>
      </c>
      <c r="G2287" t="b">
        <f>IF(Comuni[[#This Row],[Popolazione2011]]&gt;300000,"MAGGIORE")</f>
        <v>0</v>
      </c>
      <c r="H2287">
        <f>100*Comuni[[#This Row],[Popolazione2011]]/(SUMIFS($D$2:$D$7916,$B$2:$B$7916,"Piemonte"))</f>
        <v>3.4235306087468227E-2</v>
      </c>
      <c r="I2287" s="1" t="str">
        <f>_xlfn.XLOOKUP(Comuni[[#This Row],[Regione]],Ripartizione_geografica[Regione],Ripartizione_geografica[Ripartizione geografica],,0)</f>
        <v>Nord-ovest</v>
      </c>
      <c r="J2287" s="1">
        <f>_xlfn.XLOOKUP(Comuni[[#This Row],[Regione]],Table_0[Regione],Table_0[Totale contagiati],,0)</f>
        <v>4308126</v>
      </c>
      <c r="K2287" s="1">
        <f>_xlfn.XLOOKUP(Comuni[[#This Row],[Regione]],Table_0[Regione],Table_0[Guariti],,0)</f>
        <v>4242764</v>
      </c>
      <c r="L2287" s="1">
        <f>_xlfn.XLOOKUP(Comuni[[#This Row],[Regione]],Table_0[Regione],Table_0[Deceduti],,0)</f>
        <v>47031</v>
      </c>
    </row>
    <row r="2288" spans="1:12" x14ac:dyDescent="0.25">
      <c r="A2288" s="1" t="s">
        <v>2309</v>
      </c>
      <c r="B2288" s="1" t="s">
        <v>1271</v>
      </c>
      <c r="C2288" s="1" t="s">
        <v>2222</v>
      </c>
      <c r="D2288">
        <v>3792</v>
      </c>
      <c r="E2288">
        <f>100*Comuni[[#This Row],[Popolazione2011]]/$D$7916</f>
        <v>6.6163986708227375E-3</v>
      </c>
      <c r="F2288">
        <f>100*Comuni[[#This Row],[Popolazione2011]]/(SUMIFS($D$2:$D$7916,$B$2:$B$7916,"Lombardia"))</f>
        <v>3.9076061367965112E-2</v>
      </c>
      <c r="G2288" t="b">
        <f>IF(Comuni[[#This Row],[Popolazione2011]]&gt;300000,"MAGGIORE")</f>
        <v>0</v>
      </c>
      <c r="H2288">
        <f>100*Comuni[[#This Row],[Popolazione2011]]/(SUMIFS($D$2:$D$7916,$B$2:$B$7916,"Piemonte"))</f>
        <v>8.6894431515180406E-2</v>
      </c>
      <c r="I2288" s="1" t="str">
        <f>_xlfn.XLOOKUP(Comuni[[#This Row],[Regione]],Ripartizione_geografica[Regione],Ripartizione_geografica[Ripartizione geografica],,0)</f>
        <v>Nord-ovest</v>
      </c>
      <c r="J2288" s="1">
        <f>_xlfn.XLOOKUP(Comuni[[#This Row],[Regione]],Table_0[Regione],Table_0[Totale contagiati],,0)</f>
        <v>4308126</v>
      </c>
      <c r="K2288" s="1">
        <f>_xlfn.XLOOKUP(Comuni[[#This Row],[Regione]],Table_0[Regione],Table_0[Guariti],,0)</f>
        <v>4242764</v>
      </c>
      <c r="L2288" s="1">
        <f>_xlfn.XLOOKUP(Comuni[[#This Row],[Regione]],Table_0[Regione],Table_0[Deceduti],,0)</f>
        <v>47031</v>
      </c>
    </row>
    <row r="2289" spans="1:12" x14ac:dyDescent="0.25">
      <c r="A2289" s="1" t="s">
        <v>2310</v>
      </c>
      <c r="B2289" s="1" t="s">
        <v>1271</v>
      </c>
      <c r="C2289" s="1" t="s">
        <v>2222</v>
      </c>
      <c r="D2289">
        <v>924</v>
      </c>
      <c r="E2289">
        <f>100*Comuni[[#This Row],[Popolazione2011]]/$D$7916</f>
        <v>1.6122237267511101E-3</v>
      </c>
      <c r="F2289">
        <f>100*Comuni[[#This Row],[Popolazione2011]]/(SUMIFS($D$2:$D$7916,$B$2:$B$7916,"Lombardia"))</f>
        <v>9.5216984978902328E-3</v>
      </c>
      <c r="G2289" t="b">
        <f>IF(Comuni[[#This Row],[Popolazione2011]]&gt;300000,"MAGGIORE")</f>
        <v>0</v>
      </c>
      <c r="H2289">
        <f>100*Comuni[[#This Row],[Popolazione2011]]/(SUMIFS($D$2:$D$7916,$B$2:$B$7916,"Piemonte"))</f>
        <v>2.1173643122369908E-2</v>
      </c>
      <c r="I2289" s="1" t="str">
        <f>_xlfn.XLOOKUP(Comuni[[#This Row],[Regione]],Ripartizione_geografica[Regione],Ripartizione_geografica[Ripartizione geografica],,0)</f>
        <v>Nord-ovest</v>
      </c>
      <c r="J2289" s="1">
        <f>_xlfn.XLOOKUP(Comuni[[#This Row],[Regione]],Table_0[Regione],Table_0[Totale contagiati],,0)</f>
        <v>4308126</v>
      </c>
      <c r="K2289" s="1">
        <f>_xlfn.XLOOKUP(Comuni[[#This Row],[Regione]],Table_0[Regione],Table_0[Guariti],,0)</f>
        <v>4242764</v>
      </c>
      <c r="L2289" s="1">
        <f>_xlfn.XLOOKUP(Comuni[[#This Row],[Regione]],Table_0[Regione],Table_0[Deceduti],,0)</f>
        <v>47031</v>
      </c>
    </row>
    <row r="2290" spans="1:12" x14ac:dyDescent="0.25">
      <c r="A2290" s="1" t="s">
        <v>2311</v>
      </c>
      <c r="B2290" s="1" t="s">
        <v>1271</v>
      </c>
      <c r="C2290" s="1" t="s">
        <v>2222</v>
      </c>
      <c r="D2290">
        <v>1689</v>
      </c>
      <c r="E2290">
        <f>100*Comuni[[#This Row],[Popolazione2011]]/$D$7916</f>
        <v>2.9470193446781657E-3</v>
      </c>
      <c r="F2290">
        <f>100*Comuni[[#This Row],[Popolazione2011]]/(SUMIFS($D$2:$D$7916,$B$2:$B$7916,"Lombardia"))</f>
        <v>1.7404922903611043E-2</v>
      </c>
      <c r="G2290" t="b">
        <f>IF(Comuni[[#This Row],[Popolazione2011]]&gt;300000,"MAGGIORE")</f>
        <v>0</v>
      </c>
      <c r="H2290">
        <f>100*Comuni[[#This Row],[Popolazione2011]]/(SUMIFS($D$2:$D$7916,$B$2:$B$7916,"Piemonte"))</f>
        <v>3.8703769733422919E-2</v>
      </c>
      <c r="I2290" s="1" t="str">
        <f>_xlfn.XLOOKUP(Comuni[[#This Row],[Regione]],Ripartizione_geografica[Regione],Ripartizione_geografica[Ripartizione geografica],,0)</f>
        <v>Nord-ovest</v>
      </c>
      <c r="J2290" s="1">
        <f>_xlfn.XLOOKUP(Comuni[[#This Row],[Regione]],Table_0[Regione],Table_0[Totale contagiati],,0)</f>
        <v>4308126</v>
      </c>
      <c r="K2290" s="1">
        <f>_xlfn.XLOOKUP(Comuni[[#This Row],[Regione]],Table_0[Regione],Table_0[Guariti],,0)</f>
        <v>4242764</v>
      </c>
      <c r="L2290" s="1">
        <f>_xlfn.XLOOKUP(Comuni[[#This Row],[Regione]],Table_0[Regione],Table_0[Deceduti],,0)</f>
        <v>47031</v>
      </c>
    </row>
    <row r="2291" spans="1:12" x14ac:dyDescent="0.25">
      <c r="A2291" s="1" t="s">
        <v>2312</v>
      </c>
      <c r="B2291" s="1" t="s">
        <v>1271</v>
      </c>
      <c r="C2291" s="1" t="s">
        <v>2222</v>
      </c>
      <c r="D2291">
        <v>561</v>
      </c>
      <c r="E2291">
        <f>100*Comuni[[#This Row],[Popolazione2011]]/$D$7916</f>
        <v>9.78850119813174E-4</v>
      </c>
      <c r="F2291">
        <f>100*Comuni[[#This Row],[Popolazione2011]]/(SUMIFS($D$2:$D$7916,$B$2:$B$7916,"Lombardia"))</f>
        <v>5.7810312308619266E-3</v>
      </c>
      <c r="G2291" t="b">
        <f>IF(Comuni[[#This Row],[Popolazione2011]]&gt;300000,"MAGGIORE")</f>
        <v>0</v>
      </c>
      <c r="H2291">
        <f>100*Comuni[[#This Row],[Popolazione2011]]/(SUMIFS($D$2:$D$7916,$B$2:$B$7916,"Piemonte"))</f>
        <v>1.2855426181438872E-2</v>
      </c>
      <c r="I2291" s="1" t="str">
        <f>_xlfn.XLOOKUP(Comuni[[#This Row],[Regione]],Ripartizione_geografica[Regione],Ripartizione_geografica[Ripartizione geografica],,0)</f>
        <v>Nord-ovest</v>
      </c>
      <c r="J2291" s="1">
        <f>_xlfn.XLOOKUP(Comuni[[#This Row],[Regione]],Table_0[Regione],Table_0[Totale contagiati],,0)</f>
        <v>4308126</v>
      </c>
      <c r="K2291" s="1">
        <f>_xlfn.XLOOKUP(Comuni[[#This Row],[Regione]],Table_0[Regione],Table_0[Guariti],,0)</f>
        <v>4242764</v>
      </c>
      <c r="L2291" s="1">
        <f>_xlfn.XLOOKUP(Comuni[[#This Row],[Regione]],Table_0[Regione],Table_0[Deceduti],,0)</f>
        <v>47031</v>
      </c>
    </row>
    <row r="2292" spans="1:12" x14ac:dyDescent="0.25">
      <c r="A2292" s="1" t="s">
        <v>2313</v>
      </c>
      <c r="B2292" s="1" t="s">
        <v>1271</v>
      </c>
      <c r="C2292" s="1" t="s">
        <v>2222</v>
      </c>
      <c r="D2292">
        <v>383</v>
      </c>
      <c r="E2292">
        <f>100*Comuni[[#This Row],[Popolazione2011]]/$D$7916</f>
        <v>6.682702244000813E-4</v>
      </c>
      <c r="F2292">
        <f>100*Comuni[[#This Row],[Popolazione2011]]/(SUMIFS($D$2:$D$7916,$B$2:$B$7916,"Lombardia"))</f>
        <v>3.9467646371125096E-3</v>
      </c>
      <c r="G2292" t="b">
        <f>IF(Comuni[[#This Row],[Popolazione2011]]&gt;300000,"MAGGIORE")</f>
        <v>0</v>
      </c>
      <c r="H2292">
        <f>100*Comuni[[#This Row],[Popolazione2011]]/(SUMIFS($D$2:$D$7916,$B$2:$B$7916,"Piemonte"))</f>
        <v>8.7765209046186954E-3</v>
      </c>
      <c r="I2292" s="1" t="str">
        <f>_xlfn.XLOOKUP(Comuni[[#This Row],[Regione]],Ripartizione_geografica[Regione],Ripartizione_geografica[Ripartizione geografica],,0)</f>
        <v>Nord-ovest</v>
      </c>
      <c r="J2292" s="1">
        <f>_xlfn.XLOOKUP(Comuni[[#This Row],[Regione]],Table_0[Regione],Table_0[Totale contagiati],,0)</f>
        <v>4308126</v>
      </c>
      <c r="K2292" s="1">
        <f>_xlfn.XLOOKUP(Comuni[[#This Row],[Regione]],Table_0[Regione],Table_0[Guariti],,0)</f>
        <v>4242764</v>
      </c>
      <c r="L2292" s="1">
        <f>_xlfn.XLOOKUP(Comuni[[#This Row],[Regione]],Table_0[Regione],Table_0[Deceduti],,0)</f>
        <v>47031</v>
      </c>
    </row>
    <row r="2293" spans="1:12" x14ac:dyDescent="0.25">
      <c r="A2293" s="1" t="s">
        <v>2314</v>
      </c>
      <c r="B2293" s="1" t="s">
        <v>1271</v>
      </c>
      <c r="C2293" s="1" t="s">
        <v>2222</v>
      </c>
      <c r="D2293">
        <v>307</v>
      </c>
      <c r="E2293">
        <f>100*Comuni[[#This Row],[Popolazione2011]]/$D$7916</f>
        <v>5.3566307804392942E-4</v>
      </c>
      <c r="F2293">
        <f>100*Comuni[[#This Row],[Popolazione2011]]/(SUMIFS($D$2:$D$7916,$B$2:$B$7916,"Lombardia"))</f>
        <v>3.1635946307925341E-3</v>
      </c>
      <c r="G2293" t="b">
        <f>IF(Comuni[[#This Row],[Popolazione2011]]&gt;300000,"MAGGIORE")</f>
        <v>0</v>
      </c>
      <c r="H2293">
        <f>100*Comuni[[#This Row],[Popolazione2011]]/(SUMIFS($D$2:$D$7916,$B$2:$B$7916,"Piemonte"))</f>
        <v>7.0349658426055867E-3</v>
      </c>
      <c r="I2293" s="1" t="str">
        <f>_xlfn.XLOOKUP(Comuni[[#This Row],[Regione]],Ripartizione_geografica[Regione],Ripartizione_geografica[Ripartizione geografica],,0)</f>
        <v>Nord-ovest</v>
      </c>
      <c r="J2293" s="1">
        <f>_xlfn.XLOOKUP(Comuni[[#This Row],[Regione]],Table_0[Regione],Table_0[Totale contagiati],,0)</f>
        <v>4308126</v>
      </c>
      <c r="K2293" s="1">
        <f>_xlfn.XLOOKUP(Comuni[[#This Row],[Regione]],Table_0[Regione],Table_0[Guariti],,0)</f>
        <v>4242764</v>
      </c>
      <c r="L2293" s="1">
        <f>_xlfn.XLOOKUP(Comuni[[#This Row],[Regione]],Table_0[Regione],Table_0[Deceduti],,0)</f>
        <v>47031</v>
      </c>
    </row>
    <row r="2294" spans="1:12" x14ac:dyDescent="0.25">
      <c r="A2294" s="1" t="s">
        <v>2315</v>
      </c>
      <c r="B2294" s="1" t="s">
        <v>1271</v>
      </c>
      <c r="C2294" s="1" t="s">
        <v>2222</v>
      </c>
      <c r="D2294">
        <v>711</v>
      </c>
      <c r="E2294">
        <f>100*Comuni[[#This Row],[Popolazione2011]]/$D$7916</f>
        <v>1.2405747507792633E-3</v>
      </c>
      <c r="F2294">
        <f>100*Comuni[[#This Row],[Popolazione2011]]/(SUMIFS($D$2:$D$7916,$B$2:$B$7916,"Lombardia"))</f>
        <v>7.3267615064934585E-3</v>
      </c>
      <c r="G2294" t="b">
        <f>IF(Comuni[[#This Row],[Popolazione2011]]&gt;300000,"MAGGIORE")</f>
        <v>0</v>
      </c>
      <c r="H2294">
        <f>100*Comuni[[#This Row],[Popolazione2011]]/(SUMIFS($D$2:$D$7916,$B$2:$B$7916,"Piemonte"))</f>
        <v>1.6292705909096327E-2</v>
      </c>
      <c r="I2294" s="1" t="str">
        <f>_xlfn.XLOOKUP(Comuni[[#This Row],[Regione]],Ripartizione_geografica[Regione],Ripartizione_geografica[Ripartizione geografica],,0)</f>
        <v>Nord-ovest</v>
      </c>
      <c r="J2294" s="1">
        <f>_xlfn.XLOOKUP(Comuni[[#This Row],[Regione]],Table_0[Regione],Table_0[Totale contagiati],,0)</f>
        <v>4308126</v>
      </c>
      <c r="K2294" s="1">
        <f>_xlfn.XLOOKUP(Comuni[[#This Row],[Regione]],Table_0[Regione],Table_0[Guariti],,0)</f>
        <v>4242764</v>
      </c>
      <c r="L2294" s="1">
        <f>_xlfn.XLOOKUP(Comuni[[#This Row],[Regione]],Table_0[Regione],Table_0[Deceduti],,0)</f>
        <v>47031</v>
      </c>
    </row>
    <row r="2295" spans="1:12" x14ac:dyDescent="0.25">
      <c r="A2295" s="1" t="s">
        <v>2316</v>
      </c>
      <c r="B2295" s="1" t="s">
        <v>1271</v>
      </c>
      <c r="C2295" s="1" t="s">
        <v>2222</v>
      </c>
      <c r="D2295">
        <v>1722</v>
      </c>
      <c r="E2295">
        <f>100*Comuni[[#This Row],[Popolazione2011]]/$D$7916</f>
        <v>3.0045987634907054E-3</v>
      </c>
      <c r="F2295">
        <f>100*Comuni[[#This Row],[Popolazione2011]]/(SUMIFS($D$2:$D$7916,$B$2:$B$7916,"Lombardia"))</f>
        <v>1.7744983564249979E-2</v>
      </c>
      <c r="G2295" t="b">
        <f>IF(Comuni[[#This Row],[Popolazione2011]]&gt;300000,"MAGGIORE")</f>
        <v>0</v>
      </c>
      <c r="H2295">
        <f>100*Comuni[[#This Row],[Popolazione2011]]/(SUMIFS($D$2:$D$7916,$B$2:$B$7916,"Piemonte"))</f>
        <v>3.9459971273507553E-2</v>
      </c>
      <c r="I2295" s="1" t="str">
        <f>_xlfn.XLOOKUP(Comuni[[#This Row],[Regione]],Ripartizione_geografica[Regione],Ripartizione_geografica[Ripartizione geografica],,0)</f>
        <v>Nord-ovest</v>
      </c>
      <c r="J2295" s="1">
        <f>_xlfn.XLOOKUP(Comuni[[#This Row],[Regione]],Table_0[Regione],Table_0[Totale contagiati],,0)</f>
        <v>4308126</v>
      </c>
      <c r="K2295" s="1">
        <f>_xlfn.XLOOKUP(Comuni[[#This Row],[Regione]],Table_0[Regione],Table_0[Guariti],,0)</f>
        <v>4242764</v>
      </c>
      <c r="L2295" s="1">
        <f>_xlfn.XLOOKUP(Comuni[[#This Row],[Regione]],Table_0[Regione],Table_0[Deceduti],,0)</f>
        <v>47031</v>
      </c>
    </row>
    <row r="2296" spans="1:12" x14ac:dyDescent="0.25">
      <c r="A2296" s="1" t="s">
        <v>2317</v>
      </c>
      <c r="B2296" s="1" t="s">
        <v>1271</v>
      </c>
      <c r="C2296" s="1" t="s">
        <v>2222</v>
      </c>
      <c r="D2296">
        <v>721</v>
      </c>
      <c r="E2296">
        <f>100*Comuni[[#This Row],[Popolazione2011]]/$D$7916</f>
        <v>1.2580230595103359E-3</v>
      </c>
      <c r="F2296">
        <f>100*Comuni[[#This Row],[Popolazione2011]]/(SUMIFS($D$2:$D$7916,$B$2:$B$7916,"Lombardia"))</f>
        <v>7.4298101915355602E-3</v>
      </c>
      <c r="G2296" t="b">
        <f>IF(Comuni[[#This Row],[Popolazione2011]]&gt;300000,"MAGGIORE")</f>
        <v>0</v>
      </c>
      <c r="H2296">
        <f>100*Comuni[[#This Row],[Popolazione2011]]/(SUMIFS($D$2:$D$7916,$B$2:$B$7916,"Piemonte"))</f>
        <v>1.6521857890940156E-2</v>
      </c>
      <c r="I2296" s="1" t="str">
        <f>_xlfn.XLOOKUP(Comuni[[#This Row],[Regione]],Ripartizione_geografica[Regione],Ripartizione_geografica[Ripartizione geografica],,0)</f>
        <v>Nord-ovest</v>
      </c>
      <c r="J2296" s="1">
        <f>_xlfn.XLOOKUP(Comuni[[#This Row],[Regione]],Table_0[Regione],Table_0[Totale contagiati],,0)</f>
        <v>4308126</v>
      </c>
      <c r="K2296" s="1">
        <f>_xlfn.XLOOKUP(Comuni[[#This Row],[Regione]],Table_0[Regione],Table_0[Guariti],,0)</f>
        <v>4242764</v>
      </c>
      <c r="L2296" s="1">
        <f>_xlfn.XLOOKUP(Comuni[[#This Row],[Regione]],Table_0[Regione],Table_0[Deceduti],,0)</f>
        <v>47031</v>
      </c>
    </row>
    <row r="2297" spans="1:12" x14ac:dyDescent="0.25">
      <c r="A2297" s="1" t="s">
        <v>2318</v>
      </c>
      <c r="B2297" s="1" t="s">
        <v>1271</v>
      </c>
      <c r="C2297" s="1" t="s">
        <v>2222</v>
      </c>
      <c r="D2297">
        <v>15156</v>
      </c>
      <c r="E2297">
        <f>100*Comuni[[#This Row],[Popolazione2011]]/$D$7916</f>
        <v>2.6444656712813663E-2</v>
      </c>
      <c r="F2297">
        <f>100*Comuni[[#This Row],[Popolazione2011]]/(SUMIFS($D$2:$D$7916,$B$2:$B$7916,"Lombardia"))</f>
        <v>0.15618058704980992</v>
      </c>
      <c r="G2297" t="b">
        <f>IF(Comuni[[#This Row],[Popolazione2011]]&gt;300000,"MAGGIORE")</f>
        <v>0</v>
      </c>
      <c r="H2297">
        <f>100*Comuni[[#This Row],[Popolazione2011]]/(SUMIFS($D$2:$D$7916,$B$2:$B$7916,"Piemonte"))</f>
        <v>0.34730274368250902</v>
      </c>
      <c r="I2297" s="1" t="str">
        <f>_xlfn.XLOOKUP(Comuni[[#This Row],[Regione]],Ripartizione_geografica[Regione],Ripartizione_geografica[Ripartizione geografica],,0)</f>
        <v>Nord-ovest</v>
      </c>
      <c r="J2297" s="1">
        <f>_xlfn.XLOOKUP(Comuni[[#This Row],[Regione]],Table_0[Regione],Table_0[Totale contagiati],,0)</f>
        <v>4308126</v>
      </c>
      <c r="K2297" s="1">
        <f>_xlfn.XLOOKUP(Comuni[[#This Row],[Regione]],Table_0[Regione],Table_0[Guariti],,0)</f>
        <v>4242764</v>
      </c>
      <c r="L2297" s="1">
        <f>_xlfn.XLOOKUP(Comuni[[#This Row],[Regione]],Table_0[Regione],Table_0[Deceduti],,0)</f>
        <v>47031</v>
      </c>
    </row>
    <row r="2298" spans="1:12" x14ac:dyDescent="0.25">
      <c r="A2298" s="1" t="s">
        <v>2319</v>
      </c>
      <c r="B2298" s="1" t="s">
        <v>1271</v>
      </c>
      <c r="C2298" s="1" t="s">
        <v>2222</v>
      </c>
      <c r="D2298">
        <v>364</v>
      </c>
      <c r="E2298">
        <f>100*Comuni[[#This Row],[Popolazione2011]]/$D$7916</f>
        <v>6.3511843781104333E-4</v>
      </c>
      <c r="F2298">
        <f>100*Comuni[[#This Row],[Popolazione2011]]/(SUMIFS($D$2:$D$7916,$B$2:$B$7916,"Lombardia"))</f>
        <v>3.7509721355325158E-3</v>
      </c>
      <c r="G2298" t="b">
        <f>IF(Comuni[[#This Row],[Popolazione2011]]&gt;300000,"MAGGIORE")</f>
        <v>0</v>
      </c>
      <c r="H2298">
        <f>100*Comuni[[#This Row],[Popolazione2011]]/(SUMIFS($D$2:$D$7916,$B$2:$B$7916,"Piemonte"))</f>
        <v>8.3411321391154182E-3</v>
      </c>
      <c r="I2298" s="1" t="str">
        <f>_xlfn.XLOOKUP(Comuni[[#This Row],[Regione]],Ripartizione_geografica[Regione],Ripartizione_geografica[Ripartizione geografica],,0)</f>
        <v>Nord-ovest</v>
      </c>
      <c r="J2298" s="1">
        <f>_xlfn.XLOOKUP(Comuni[[#This Row],[Regione]],Table_0[Regione],Table_0[Totale contagiati],,0)</f>
        <v>4308126</v>
      </c>
      <c r="K2298" s="1">
        <f>_xlfn.XLOOKUP(Comuni[[#This Row],[Regione]],Table_0[Regione],Table_0[Guariti],,0)</f>
        <v>4242764</v>
      </c>
      <c r="L2298" s="1">
        <f>_xlfn.XLOOKUP(Comuni[[#This Row],[Regione]],Table_0[Regione],Table_0[Deceduti],,0)</f>
        <v>47031</v>
      </c>
    </row>
    <row r="2299" spans="1:12" x14ac:dyDescent="0.25">
      <c r="A2299" s="1" t="s">
        <v>2320</v>
      </c>
      <c r="B2299" s="1" t="s">
        <v>1271</v>
      </c>
      <c r="C2299" s="1" t="s">
        <v>2222</v>
      </c>
      <c r="D2299">
        <v>783</v>
      </c>
      <c r="E2299">
        <f>100*Comuni[[#This Row],[Popolazione2011]]/$D$7916</f>
        <v>1.3662025736429861E-3</v>
      </c>
      <c r="F2299">
        <f>100*Comuni[[#This Row],[Popolazione2011]]/(SUMIFS($D$2:$D$7916,$B$2:$B$7916,"Lombardia"))</f>
        <v>8.0687120387965931E-3</v>
      </c>
      <c r="G2299" t="b">
        <f>IF(Comuni[[#This Row],[Popolazione2011]]&gt;300000,"MAGGIORE")</f>
        <v>0</v>
      </c>
      <c r="H2299">
        <f>100*Comuni[[#This Row],[Popolazione2011]]/(SUMIFS($D$2:$D$7916,$B$2:$B$7916,"Piemonte"))</f>
        <v>1.7942600178371904E-2</v>
      </c>
      <c r="I2299" s="1" t="str">
        <f>_xlfn.XLOOKUP(Comuni[[#This Row],[Regione]],Ripartizione_geografica[Regione],Ripartizione_geografica[Ripartizione geografica],,0)</f>
        <v>Nord-ovest</v>
      </c>
      <c r="J2299" s="1">
        <f>_xlfn.XLOOKUP(Comuni[[#This Row],[Regione]],Table_0[Regione],Table_0[Totale contagiati],,0)</f>
        <v>4308126</v>
      </c>
      <c r="K2299" s="1">
        <f>_xlfn.XLOOKUP(Comuni[[#This Row],[Regione]],Table_0[Regione],Table_0[Guariti],,0)</f>
        <v>4242764</v>
      </c>
      <c r="L2299" s="1">
        <f>_xlfn.XLOOKUP(Comuni[[#This Row],[Regione]],Table_0[Regione],Table_0[Deceduti],,0)</f>
        <v>47031</v>
      </c>
    </row>
    <row r="2300" spans="1:12" x14ac:dyDescent="0.25">
      <c r="A2300" s="1" t="s">
        <v>2321</v>
      </c>
      <c r="B2300" s="1" t="s">
        <v>1271</v>
      </c>
      <c r="C2300" s="1" t="s">
        <v>2222</v>
      </c>
      <c r="D2300">
        <v>173</v>
      </c>
      <c r="E2300">
        <f>100*Comuni[[#This Row],[Popolazione2011]]/$D$7916</f>
        <v>3.0185574104755634E-4</v>
      </c>
      <c r="F2300">
        <f>100*Comuni[[#This Row],[Popolazione2011]]/(SUMIFS($D$2:$D$7916,$B$2:$B$7916,"Lombardia"))</f>
        <v>1.7827422512283662E-3</v>
      </c>
      <c r="G2300" t="b">
        <f>IF(Comuni[[#This Row],[Popolazione2011]]&gt;300000,"MAGGIORE")</f>
        <v>0</v>
      </c>
      <c r="H2300">
        <f>100*Comuni[[#This Row],[Popolazione2011]]/(SUMIFS($D$2:$D$7916,$B$2:$B$7916,"Piemonte"))</f>
        <v>3.9643292858982616E-3</v>
      </c>
      <c r="I2300" s="1" t="str">
        <f>_xlfn.XLOOKUP(Comuni[[#This Row],[Regione]],Ripartizione_geografica[Regione],Ripartizione_geografica[Ripartizione geografica],,0)</f>
        <v>Nord-ovest</v>
      </c>
      <c r="J2300" s="1">
        <f>_xlfn.XLOOKUP(Comuni[[#This Row],[Regione]],Table_0[Regione],Table_0[Totale contagiati],,0)</f>
        <v>4308126</v>
      </c>
      <c r="K2300" s="1">
        <f>_xlfn.XLOOKUP(Comuni[[#This Row],[Regione]],Table_0[Regione],Table_0[Guariti],,0)</f>
        <v>4242764</v>
      </c>
      <c r="L2300" s="1">
        <f>_xlfn.XLOOKUP(Comuni[[#This Row],[Regione]],Table_0[Regione],Table_0[Deceduti],,0)</f>
        <v>47031</v>
      </c>
    </row>
    <row r="2301" spans="1:12" x14ac:dyDescent="0.25">
      <c r="A2301" s="1" t="s">
        <v>2322</v>
      </c>
      <c r="B2301" s="1" t="s">
        <v>1271</v>
      </c>
      <c r="C2301" s="1" t="s">
        <v>2222</v>
      </c>
      <c r="D2301">
        <v>1181</v>
      </c>
      <c r="E2301">
        <f>100*Comuni[[#This Row],[Popolazione2011]]/$D$7916</f>
        <v>2.0606452611396766E-3</v>
      </c>
      <c r="F2301">
        <f>100*Comuni[[#This Row],[Popolazione2011]]/(SUMIFS($D$2:$D$7916,$B$2:$B$7916,"Lombardia"))</f>
        <v>1.2170049703472257E-2</v>
      </c>
      <c r="G2301" t="b">
        <f>IF(Comuni[[#This Row],[Popolazione2011]]&gt;300000,"MAGGIORE")</f>
        <v>0</v>
      </c>
      <c r="H2301">
        <f>100*Comuni[[#This Row],[Popolazione2011]]/(SUMIFS($D$2:$D$7916,$B$2:$B$7916,"Piemonte"))</f>
        <v>2.7062849055756344E-2</v>
      </c>
      <c r="I2301" s="1" t="str">
        <f>_xlfn.XLOOKUP(Comuni[[#This Row],[Regione]],Ripartizione_geografica[Regione],Ripartizione_geografica[Ripartizione geografica],,0)</f>
        <v>Nord-ovest</v>
      </c>
      <c r="J2301" s="1">
        <f>_xlfn.XLOOKUP(Comuni[[#This Row],[Regione]],Table_0[Regione],Table_0[Totale contagiati],,0)</f>
        <v>4308126</v>
      </c>
      <c r="K2301" s="1">
        <f>_xlfn.XLOOKUP(Comuni[[#This Row],[Regione]],Table_0[Regione],Table_0[Guariti],,0)</f>
        <v>4242764</v>
      </c>
      <c r="L2301" s="1">
        <f>_xlfn.XLOOKUP(Comuni[[#This Row],[Regione]],Table_0[Regione],Table_0[Deceduti],,0)</f>
        <v>47031</v>
      </c>
    </row>
    <row r="2302" spans="1:12" x14ac:dyDescent="0.25">
      <c r="A2302" s="1" t="s">
        <v>2323</v>
      </c>
      <c r="B2302" s="1" t="s">
        <v>1271</v>
      </c>
      <c r="C2302" s="1" t="s">
        <v>2222</v>
      </c>
      <c r="D2302">
        <v>1885</v>
      </c>
      <c r="E2302">
        <f>100*Comuni[[#This Row],[Popolazione2011]]/$D$7916</f>
        <v>3.2890061958071887E-3</v>
      </c>
      <c r="F2302">
        <f>100*Comuni[[#This Row],[Popolazione2011]]/(SUMIFS($D$2:$D$7916,$B$2:$B$7916,"Lombardia"))</f>
        <v>1.9424677130436243E-2</v>
      </c>
      <c r="G2302" t="b">
        <f>IF(Comuni[[#This Row],[Popolazione2011]]&gt;300000,"MAGGIORE")</f>
        <v>0</v>
      </c>
      <c r="H2302">
        <f>100*Comuni[[#This Row],[Popolazione2011]]/(SUMIFS($D$2:$D$7916,$B$2:$B$7916,"Piemonte"))</f>
        <v>4.3195148577561987E-2</v>
      </c>
      <c r="I2302" s="1" t="str">
        <f>_xlfn.XLOOKUP(Comuni[[#This Row],[Regione]],Ripartizione_geografica[Regione],Ripartizione_geografica[Ripartizione geografica],,0)</f>
        <v>Nord-ovest</v>
      </c>
      <c r="J2302" s="1">
        <f>_xlfn.XLOOKUP(Comuni[[#This Row],[Regione]],Table_0[Regione],Table_0[Totale contagiati],,0)</f>
        <v>4308126</v>
      </c>
      <c r="K2302" s="1">
        <f>_xlfn.XLOOKUP(Comuni[[#This Row],[Regione]],Table_0[Regione],Table_0[Guariti],,0)</f>
        <v>4242764</v>
      </c>
      <c r="L2302" s="1">
        <f>_xlfn.XLOOKUP(Comuni[[#This Row],[Regione]],Table_0[Regione],Table_0[Deceduti],,0)</f>
        <v>47031</v>
      </c>
    </row>
    <row r="2303" spans="1:12" x14ac:dyDescent="0.25">
      <c r="A2303" s="1" t="s">
        <v>2324</v>
      </c>
      <c r="B2303" s="1" t="s">
        <v>1271</v>
      </c>
      <c r="C2303" s="1" t="s">
        <v>2222</v>
      </c>
      <c r="D2303">
        <v>316</v>
      </c>
      <c r="E2303">
        <f>100*Comuni[[#This Row],[Popolazione2011]]/$D$7916</f>
        <v>5.5136655590189479E-4</v>
      </c>
      <c r="F2303">
        <f>100*Comuni[[#This Row],[Popolazione2011]]/(SUMIFS($D$2:$D$7916,$B$2:$B$7916,"Lombardia"))</f>
        <v>3.2563384473304259E-3</v>
      </c>
      <c r="G2303" t="b">
        <f>IF(Comuni[[#This Row],[Popolazione2011]]&gt;300000,"MAGGIORE")</f>
        <v>0</v>
      </c>
      <c r="H2303">
        <f>100*Comuni[[#This Row],[Popolazione2011]]/(SUMIFS($D$2:$D$7916,$B$2:$B$7916,"Piemonte"))</f>
        <v>7.2412026262650333E-3</v>
      </c>
      <c r="I2303" s="1" t="str">
        <f>_xlfn.XLOOKUP(Comuni[[#This Row],[Regione]],Ripartizione_geografica[Regione],Ripartizione_geografica[Ripartizione geografica],,0)</f>
        <v>Nord-ovest</v>
      </c>
      <c r="J2303" s="1">
        <f>_xlfn.XLOOKUP(Comuni[[#This Row],[Regione]],Table_0[Regione],Table_0[Totale contagiati],,0)</f>
        <v>4308126</v>
      </c>
      <c r="K2303" s="1">
        <f>_xlfn.XLOOKUP(Comuni[[#This Row],[Regione]],Table_0[Regione],Table_0[Guariti],,0)</f>
        <v>4242764</v>
      </c>
      <c r="L2303" s="1">
        <f>_xlfn.XLOOKUP(Comuni[[#This Row],[Regione]],Table_0[Regione],Table_0[Deceduti],,0)</f>
        <v>47031</v>
      </c>
    </row>
    <row r="2304" spans="1:12" x14ac:dyDescent="0.25">
      <c r="A2304" s="1" t="s">
        <v>2325</v>
      </c>
      <c r="B2304" s="1" t="s">
        <v>1271</v>
      </c>
      <c r="C2304" s="1" t="s">
        <v>2222</v>
      </c>
      <c r="D2304">
        <v>1987</v>
      </c>
      <c r="E2304">
        <f>100*Comuni[[#This Row],[Popolazione2011]]/$D$7916</f>
        <v>3.4669789448641295E-3</v>
      </c>
      <c r="F2304">
        <f>100*Comuni[[#This Row],[Popolazione2011]]/(SUMIFS($D$2:$D$7916,$B$2:$B$7916,"Lombardia"))</f>
        <v>2.0475773717865683E-2</v>
      </c>
      <c r="G2304" t="b">
        <f>IF(Comuni[[#This Row],[Popolazione2011]]&gt;300000,"MAGGIORE")</f>
        <v>0</v>
      </c>
      <c r="H2304">
        <f>100*Comuni[[#This Row],[Popolazione2011]]/(SUMIFS($D$2:$D$7916,$B$2:$B$7916,"Piemonte"))</f>
        <v>4.5532498792369057E-2</v>
      </c>
      <c r="I2304" s="1" t="str">
        <f>_xlfn.XLOOKUP(Comuni[[#This Row],[Regione]],Ripartizione_geografica[Regione],Ripartizione_geografica[Ripartizione geografica],,0)</f>
        <v>Nord-ovest</v>
      </c>
      <c r="J2304" s="1">
        <f>_xlfn.XLOOKUP(Comuni[[#This Row],[Regione]],Table_0[Regione],Table_0[Totale contagiati],,0)</f>
        <v>4308126</v>
      </c>
      <c r="K2304" s="1">
        <f>_xlfn.XLOOKUP(Comuni[[#This Row],[Regione]],Table_0[Regione],Table_0[Guariti],,0)</f>
        <v>4242764</v>
      </c>
      <c r="L2304" s="1">
        <f>_xlfn.XLOOKUP(Comuni[[#This Row],[Regione]],Table_0[Regione],Table_0[Deceduti],,0)</f>
        <v>47031</v>
      </c>
    </row>
    <row r="2305" spans="1:12" x14ac:dyDescent="0.25">
      <c r="A2305" s="1" t="s">
        <v>2326</v>
      </c>
      <c r="B2305" s="1" t="s">
        <v>1271</v>
      </c>
      <c r="C2305" s="1" t="s">
        <v>2222</v>
      </c>
      <c r="D2305">
        <v>68280</v>
      </c>
      <c r="E2305">
        <f>100*Comuni[[#This Row],[Popolazione2011]]/$D$7916</f>
        <v>0.11913705201576386</v>
      </c>
      <c r="F2305">
        <f>100*Comuni[[#This Row],[Popolazione2011]]/(SUMIFS($D$2:$D$7916,$B$2:$B$7916,"Lombardia"))</f>
        <v>0.70361642146747305</v>
      </c>
      <c r="G2305" t="b">
        <f>IF(Comuni[[#This Row],[Popolazione2011]]&gt;300000,"MAGGIORE")</f>
        <v>0</v>
      </c>
      <c r="H2305">
        <f>100*Comuni[[#This Row],[Popolazione2011]]/(SUMIFS($D$2:$D$7916,$B$2:$B$7916,"Piemonte"))</f>
        <v>1.5646497320296724</v>
      </c>
      <c r="I2305" s="1" t="str">
        <f>_xlfn.XLOOKUP(Comuni[[#This Row],[Regione]],Ripartizione_geografica[Regione],Ripartizione_geografica[Ripartizione geografica],,0)</f>
        <v>Nord-ovest</v>
      </c>
      <c r="J2305" s="1">
        <f>_xlfn.XLOOKUP(Comuni[[#This Row],[Regione]],Table_0[Regione],Table_0[Totale contagiati],,0)</f>
        <v>4308126</v>
      </c>
      <c r="K2305" s="1">
        <f>_xlfn.XLOOKUP(Comuni[[#This Row],[Regione]],Table_0[Regione],Table_0[Guariti],,0)</f>
        <v>4242764</v>
      </c>
      <c r="L2305" s="1">
        <f>_xlfn.XLOOKUP(Comuni[[#This Row],[Regione]],Table_0[Regione],Table_0[Deceduti],,0)</f>
        <v>47031</v>
      </c>
    </row>
    <row r="2306" spans="1:12" x14ac:dyDescent="0.25">
      <c r="A2306" s="1" t="s">
        <v>2327</v>
      </c>
      <c r="B2306" s="1" t="s">
        <v>1271</v>
      </c>
      <c r="C2306" s="1" t="s">
        <v>2222</v>
      </c>
      <c r="D2306">
        <v>915</v>
      </c>
      <c r="E2306">
        <f>100*Comuni[[#This Row],[Popolazione2011]]/$D$7916</f>
        <v>1.5965202488931447E-3</v>
      </c>
      <c r="F2306">
        <f>100*Comuni[[#This Row],[Popolazione2011]]/(SUMIFS($D$2:$D$7916,$B$2:$B$7916,"Lombardia"))</f>
        <v>9.4289546813523407E-3</v>
      </c>
      <c r="G2306" t="b">
        <f>IF(Comuni[[#This Row],[Popolazione2011]]&gt;300000,"MAGGIORE")</f>
        <v>0</v>
      </c>
      <c r="H2306">
        <f>100*Comuni[[#This Row],[Popolazione2011]]/(SUMIFS($D$2:$D$7916,$B$2:$B$7916,"Piemonte"))</f>
        <v>2.096740633871046E-2</v>
      </c>
      <c r="I2306" s="1" t="str">
        <f>_xlfn.XLOOKUP(Comuni[[#This Row],[Regione]],Ripartizione_geografica[Regione],Ripartizione_geografica[Ripartizione geografica],,0)</f>
        <v>Nord-ovest</v>
      </c>
      <c r="J2306" s="1">
        <f>_xlfn.XLOOKUP(Comuni[[#This Row],[Regione]],Table_0[Regione],Table_0[Totale contagiati],,0)</f>
        <v>4308126</v>
      </c>
      <c r="K2306" s="1">
        <f>_xlfn.XLOOKUP(Comuni[[#This Row],[Regione]],Table_0[Regione],Table_0[Guariti],,0)</f>
        <v>4242764</v>
      </c>
      <c r="L2306" s="1">
        <f>_xlfn.XLOOKUP(Comuni[[#This Row],[Regione]],Table_0[Regione],Table_0[Deceduti],,0)</f>
        <v>47031</v>
      </c>
    </row>
    <row r="2307" spans="1:12" x14ac:dyDescent="0.25">
      <c r="A2307" s="1" t="s">
        <v>2328</v>
      </c>
      <c r="B2307" s="1" t="s">
        <v>1271</v>
      </c>
      <c r="C2307" s="1" t="s">
        <v>2222</v>
      </c>
      <c r="D2307">
        <v>916</v>
      </c>
      <c r="E2307">
        <f>100*Comuni[[#This Row],[Popolazione2011]]/$D$7916</f>
        <v>1.598265079766252E-3</v>
      </c>
      <c r="F2307">
        <f>100*Comuni[[#This Row],[Popolazione2011]]/(SUMIFS($D$2:$D$7916,$B$2:$B$7916,"Lombardia"))</f>
        <v>9.4392595498565511E-3</v>
      </c>
      <c r="G2307" t="b">
        <f>IF(Comuni[[#This Row],[Popolazione2011]]&gt;300000,"MAGGIORE")</f>
        <v>0</v>
      </c>
      <c r="H2307">
        <f>100*Comuni[[#This Row],[Popolazione2011]]/(SUMIFS($D$2:$D$7916,$B$2:$B$7916,"Piemonte"))</f>
        <v>2.0990321536894844E-2</v>
      </c>
      <c r="I2307" s="1" t="str">
        <f>_xlfn.XLOOKUP(Comuni[[#This Row],[Regione]],Ripartizione_geografica[Regione],Ripartizione_geografica[Ripartizione geografica],,0)</f>
        <v>Nord-ovest</v>
      </c>
      <c r="J2307" s="1">
        <f>_xlfn.XLOOKUP(Comuni[[#This Row],[Regione]],Table_0[Regione],Table_0[Totale contagiati],,0)</f>
        <v>4308126</v>
      </c>
      <c r="K2307" s="1">
        <f>_xlfn.XLOOKUP(Comuni[[#This Row],[Regione]],Table_0[Regione],Table_0[Guariti],,0)</f>
        <v>4242764</v>
      </c>
      <c r="L2307" s="1">
        <f>_xlfn.XLOOKUP(Comuni[[#This Row],[Regione]],Table_0[Regione],Table_0[Deceduti],,0)</f>
        <v>47031</v>
      </c>
    </row>
    <row r="2308" spans="1:12" x14ac:dyDescent="0.25">
      <c r="A2308" s="1" t="s">
        <v>2329</v>
      </c>
      <c r="B2308" s="1" t="s">
        <v>1271</v>
      </c>
      <c r="C2308" s="1" t="s">
        <v>2222</v>
      </c>
      <c r="D2308">
        <v>2108</v>
      </c>
      <c r="E2308">
        <f>100*Comuni[[#This Row],[Popolazione2011]]/$D$7916</f>
        <v>3.6781034805101081E-3</v>
      </c>
      <c r="F2308">
        <f>100*Comuni[[#This Row],[Popolazione2011]]/(SUMIFS($D$2:$D$7916,$B$2:$B$7916,"Lombardia"))</f>
        <v>2.1722662806875119E-2</v>
      </c>
      <c r="G2308" t="b">
        <f>IF(Comuni[[#This Row],[Popolazione2011]]&gt;300000,"MAGGIORE")</f>
        <v>0</v>
      </c>
      <c r="H2308">
        <f>100*Comuni[[#This Row],[Popolazione2011]]/(SUMIFS($D$2:$D$7916,$B$2:$B$7916,"Piemonte"))</f>
        <v>4.83052377726794E-2</v>
      </c>
      <c r="I2308" s="1" t="str">
        <f>_xlfn.XLOOKUP(Comuni[[#This Row],[Regione]],Ripartizione_geografica[Regione],Ripartizione_geografica[Ripartizione geografica],,0)</f>
        <v>Nord-ovest</v>
      </c>
      <c r="J2308" s="1">
        <f>_xlfn.XLOOKUP(Comuni[[#This Row],[Regione]],Table_0[Regione],Table_0[Totale contagiati],,0)</f>
        <v>4308126</v>
      </c>
      <c r="K2308" s="1">
        <f>_xlfn.XLOOKUP(Comuni[[#This Row],[Regione]],Table_0[Regione],Table_0[Guariti],,0)</f>
        <v>4242764</v>
      </c>
      <c r="L2308" s="1">
        <f>_xlfn.XLOOKUP(Comuni[[#This Row],[Regione]],Table_0[Regione],Table_0[Deceduti],,0)</f>
        <v>47031</v>
      </c>
    </row>
    <row r="2309" spans="1:12" x14ac:dyDescent="0.25">
      <c r="A2309" s="1" t="s">
        <v>2330</v>
      </c>
      <c r="B2309" s="1" t="s">
        <v>1271</v>
      </c>
      <c r="C2309" s="1" t="s">
        <v>2222</v>
      </c>
      <c r="D2309">
        <v>2788</v>
      </c>
      <c r="E2309">
        <f>100*Comuni[[#This Row],[Popolazione2011]]/$D$7916</f>
        <v>4.8645884742230467E-3</v>
      </c>
      <c r="F2309">
        <f>100*Comuni[[#This Row],[Popolazione2011]]/(SUMIFS($D$2:$D$7916,$B$2:$B$7916,"Lombardia"))</f>
        <v>2.872997338973806E-2</v>
      </c>
      <c r="G2309" t="b">
        <f>IF(Comuni[[#This Row],[Popolazione2011]]&gt;300000,"MAGGIORE")</f>
        <v>0</v>
      </c>
      <c r="H2309">
        <f>100*Comuni[[#This Row],[Popolazione2011]]/(SUMIFS($D$2:$D$7916,$B$2:$B$7916,"Piemonte"))</f>
        <v>6.388757253805985E-2</v>
      </c>
      <c r="I2309" s="1" t="str">
        <f>_xlfn.XLOOKUP(Comuni[[#This Row],[Regione]],Ripartizione_geografica[Regione],Ripartizione_geografica[Ripartizione geografica],,0)</f>
        <v>Nord-ovest</v>
      </c>
      <c r="J2309" s="1">
        <f>_xlfn.XLOOKUP(Comuni[[#This Row],[Regione]],Table_0[Regione],Table_0[Totale contagiati],,0)</f>
        <v>4308126</v>
      </c>
      <c r="K2309" s="1">
        <f>_xlfn.XLOOKUP(Comuni[[#This Row],[Regione]],Table_0[Regione],Table_0[Guariti],,0)</f>
        <v>4242764</v>
      </c>
      <c r="L2309" s="1">
        <f>_xlfn.XLOOKUP(Comuni[[#This Row],[Regione]],Table_0[Regione],Table_0[Deceduti],,0)</f>
        <v>47031</v>
      </c>
    </row>
    <row r="2310" spans="1:12" x14ac:dyDescent="0.25">
      <c r="A2310" s="1" t="s">
        <v>2331</v>
      </c>
      <c r="B2310" s="1" t="s">
        <v>1271</v>
      </c>
      <c r="C2310" s="1" t="s">
        <v>2222</v>
      </c>
      <c r="D2310">
        <v>1702</v>
      </c>
      <c r="E2310">
        <f>100*Comuni[[#This Row],[Popolazione2011]]/$D$7916</f>
        <v>2.9697021460285597E-3</v>
      </c>
      <c r="F2310">
        <f>100*Comuni[[#This Row],[Popolazione2011]]/(SUMIFS($D$2:$D$7916,$B$2:$B$7916,"Lombardia"))</f>
        <v>1.7538886194165774E-2</v>
      </c>
      <c r="G2310" t="b">
        <f>IF(Comuni[[#This Row],[Popolazione2011]]&gt;300000,"MAGGIORE")</f>
        <v>0</v>
      </c>
      <c r="H2310">
        <f>100*Comuni[[#This Row],[Popolazione2011]]/(SUMIFS($D$2:$D$7916,$B$2:$B$7916,"Piemonte"))</f>
        <v>3.9001667309819896E-2</v>
      </c>
      <c r="I2310" s="1" t="str">
        <f>_xlfn.XLOOKUP(Comuni[[#This Row],[Regione]],Ripartizione_geografica[Regione],Ripartizione_geografica[Ripartizione geografica],,0)</f>
        <v>Nord-ovest</v>
      </c>
      <c r="J2310" s="1">
        <f>_xlfn.XLOOKUP(Comuni[[#This Row],[Regione]],Table_0[Regione],Table_0[Totale contagiati],,0)</f>
        <v>4308126</v>
      </c>
      <c r="K2310" s="1">
        <f>_xlfn.XLOOKUP(Comuni[[#This Row],[Regione]],Table_0[Regione],Table_0[Guariti],,0)</f>
        <v>4242764</v>
      </c>
      <c r="L2310" s="1">
        <f>_xlfn.XLOOKUP(Comuni[[#This Row],[Regione]],Table_0[Regione],Table_0[Deceduti],,0)</f>
        <v>47031</v>
      </c>
    </row>
    <row r="2311" spans="1:12" x14ac:dyDescent="0.25">
      <c r="A2311" s="1" t="s">
        <v>2332</v>
      </c>
      <c r="B2311" s="1" t="s">
        <v>1271</v>
      </c>
      <c r="C2311" s="1" t="s">
        <v>2222</v>
      </c>
      <c r="D2311">
        <v>722</v>
      </c>
      <c r="E2311">
        <f>100*Comuni[[#This Row],[Popolazione2011]]/$D$7916</f>
        <v>1.2597678903834432E-3</v>
      </c>
      <c r="F2311">
        <f>100*Comuni[[#This Row],[Popolazione2011]]/(SUMIFS($D$2:$D$7916,$B$2:$B$7916,"Lombardia"))</f>
        <v>7.4401150600397706E-3</v>
      </c>
      <c r="G2311" t="b">
        <f>IF(Comuni[[#This Row],[Popolazione2011]]&gt;300000,"MAGGIORE")</f>
        <v>0</v>
      </c>
      <c r="H2311">
        <f>100*Comuni[[#This Row],[Popolazione2011]]/(SUMIFS($D$2:$D$7916,$B$2:$B$7916,"Piemonte"))</f>
        <v>1.654477308912454E-2</v>
      </c>
      <c r="I2311" s="1" t="str">
        <f>_xlfn.XLOOKUP(Comuni[[#This Row],[Regione]],Ripartizione_geografica[Regione],Ripartizione_geografica[Ripartizione geografica],,0)</f>
        <v>Nord-ovest</v>
      </c>
      <c r="J2311" s="1">
        <f>_xlfn.XLOOKUP(Comuni[[#This Row],[Regione]],Table_0[Regione],Table_0[Totale contagiati],,0)</f>
        <v>4308126</v>
      </c>
      <c r="K2311" s="1">
        <f>_xlfn.XLOOKUP(Comuni[[#This Row],[Regione]],Table_0[Regione],Table_0[Guariti],,0)</f>
        <v>4242764</v>
      </c>
      <c r="L2311" s="1">
        <f>_xlfn.XLOOKUP(Comuni[[#This Row],[Regione]],Table_0[Regione],Table_0[Deceduti],,0)</f>
        <v>47031</v>
      </c>
    </row>
    <row r="2312" spans="1:12" x14ac:dyDescent="0.25">
      <c r="A2312" s="1" t="s">
        <v>2333</v>
      </c>
      <c r="B2312" s="1" t="s">
        <v>1271</v>
      </c>
      <c r="C2312" s="1" t="s">
        <v>2222</v>
      </c>
      <c r="D2312">
        <v>811</v>
      </c>
      <c r="E2312">
        <f>100*Comuni[[#This Row],[Popolazione2011]]/$D$7916</f>
        <v>1.4150578380899895E-3</v>
      </c>
      <c r="F2312">
        <f>100*Comuni[[#This Row],[Popolazione2011]]/(SUMIFS($D$2:$D$7916,$B$2:$B$7916,"Lombardia"))</f>
        <v>8.35724835691448E-3</v>
      </c>
      <c r="G2312" t="b">
        <f>IF(Comuni[[#This Row],[Popolazione2011]]&gt;300000,"MAGGIORE")</f>
        <v>0</v>
      </c>
      <c r="H2312">
        <f>100*Comuni[[#This Row],[Popolazione2011]]/(SUMIFS($D$2:$D$7916,$B$2:$B$7916,"Piemonte"))</f>
        <v>1.8584225727534626E-2</v>
      </c>
      <c r="I2312" s="1" t="str">
        <f>_xlfn.XLOOKUP(Comuni[[#This Row],[Regione]],Ripartizione_geografica[Regione],Ripartizione_geografica[Ripartizione geografica],,0)</f>
        <v>Nord-ovest</v>
      </c>
      <c r="J2312" s="1">
        <f>_xlfn.XLOOKUP(Comuni[[#This Row],[Regione]],Table_0[Regione],Table_0[Totale contagiati],,0)</f>
        <v>4308126</v>
      </c>
      <c r="K2312" s="1">
        <f>_xlfn.XLOOKUP(Comuni[[#This Row],[Regione]],Table_0[Regione],Table_0[Guariti],,0)</f>
        <v>4242764</v>
      </c>
      <c r="L2312" s="1">
        <f>_xlfn.XLOOKUP(Comuni[[#This Row],[Regione]],Table_0[Regione],Table_0[Deceduti],,0)</f>
        <v>47031</v>
      </c>
    </row>
    <row r="2313" spans="1:12" x14ac:dyDescent="0.25">
      <c r="A2313" s="1" t="s">
        <v>2334</v>
      </c>
      <c r="B2313" s="1" t="s">
        <v>1271</v>
      </c>
      <c r="C2313" s="1" t="s">
        <v>2222</v>
      </c>
      <c r="D2313">
        <v>1551</v>
      </c>
      <c r="E2313">
        <f>100*Comuni[[#This Row],[Popolazione2011]]/$D$7916</f>
        <v>2.7062326841893634E-3</v>
      </c>
      <c r="F2313">
        <f>100*Comuni[[#This Row],[Popolazione2011]]/(SUMIFS($D$2:$D$7916,$B$2:$B$7916,"Lombardia"))</f>
        <v>1.5982851050030035E-2</v>
      </c>
      <c r="G2313" t="b">
        <f>IF(Comuni[[#This Row],[Popolazione2011]]&gt;300000,"MAGGIORE")</f>
        <v>0</v>
      </c>
      <c r="H2313">
        <f>100*Comuni[[#This Row],[Popolazione2011]]/(SUMIFS($D$2:$D$7916,$B$2:$B$7916,"Piemonte"))</f>
        <v>3.5541472383978062E-2</v>
      </c>
      <c r="I2313" s="1" t="str">
        <f>_xlfn.XLOOKUP(Comuni[[#This Row],[Regione]],Ripartizione_geografica[Regione],Ripartizione_geografica[Ripartizione geografica],,0)</f>
        <v>Nord-ovest</v>
      </c>
      <c r="J2313" s="1">
        <f>_xlfn.XLOOKUP(Comuni[[#This Row],[Regione]],Table_0[Regione],Table_0[Totale contagiati],,0)</f>
        <v>4308126</v>
      </c>
      <c r="K2313" s="1">
        <f>_xlfn.XLOOKUP(Comuni[[#This Row],[Regione]],Table_0[Regione],Table_0[Guariti],,0)</f>
        <v>4242764</v>
      </c>
      <c r="L2313" s="1">
        <f>_xlfn.XLOOKUP(Comuni[[#This Row],[Regione]],Table_0[Regione],Table_0[Deceduti],,0)</f>
        <v>47031</v>
      </c>
    </row>
    <row r="2314" spans="1:12" x14ac:dyDescent="0.25">
      <c r="A2314" s="1" t="s">
        <v>2335</v>
      </c>
      <c r="B2314" s="1" t="s">
        <v>1271</v>
      </c>
      <c r="C2314" s="1" t="s">
        <v>2222</v>
      </c>
      <c r="D2314">
        <v>432</v>
      </c>
      <c r="E2314">
        <f>100*Comuni[[#This Row],[Popolazione2011]]/$D$7916</f>
        <v>7.5376693718233717E-4</v>
      </c>
      <c r="F2314">
        <f>100*Comuni[[#This Row],[Popolazione2011]]/(SUMIFS($D$2:$D$7916,$B$2:$B$7916,"Lombardia"))</f>
        <v>4.4517031938188104E-3</v>
      </c>
      <c r="G2314" t="b">
        <f>IF(Comuni[[#This Row],[Popolazione2011]]&gt;300000,"MAGGIORE")</f>
        <v>0</v>
      </c>
      <c r="H2314">
        <f>100*Comuni[[#This Row],[Popolazione2011]]/(SUMIFS($D$2:$D$7916,$B$2:$B$7916,"Piemonte"))</f>
        <v>9.8993656156534642E-3</v>
      </c>
      <c r="I2314" s="1" t="str">
        <f>_xlfn.XLOOKUP(Comuni[[#This Row],[Regione]],Ripartizione_geografica[Regione],Ripartizione_geografica[Ripartizione geografica],,0)</f>
        <v>Nord-ovest</v>
      </c>
      <c r="J2314" s="1">
        <f>_xlfn.XLOOKUP(Comuni[[#This Row],[Regione]],Table_0[Regione],Table_0[Totale contagiati],,0)</f>
        <v>4308126</v>
      </c>
      <c r="K2314" s="1">
        <f>_xlfn.XLOOKUP(Comuni[[#This Row],[Regione]],Table_0[Regione],Table_0[Guariti],,0)</f>
        <v>4242764</v>
      </c>
      <c r="L2314" s="1">
        <f>_xlfn.XLOOKUP(Comuni[[#This Row],[Regione]],Table_0[Regione],Table_0[Deceduti],,0)</f>
        <v>47031</v>
      </c>
    </row>
    <row r="2315" spans="1:12" x14ac:dyDescent="0.25">
      <c r="A2315" s="1" t="s">
        <v>2336</v>
      </c>
      <c r="B2315" s="1" t="s">
        <v>1271</v>
      </c>
      <c r="C2315" s="1" t="s">
        <v>2222</v>
      </c>
      <c r="D2315">
        <v>1056</v>
      </c>
      <c r="E2315">
        <f>100*Comuni[[#This Row],[Popolazione2011]]/$D$7916</f>
        <v>1.8425414020012687E-3</v>
      </c>
      <c r="F2315">
        <f>100*Comuni[[#This Row],[Popolazione2011]]/(SUMIFS($D$2:$D$7916,$B$2:$B$7916,"Lombardia"))</f>
        <v>1.088194114044598E-2</v>
      </c>
      <c r="G2315" t="b">
        <f>IF(Comuni[[#This Row],[Popolazione2011]]&gt;300000,"MAGGIORE")</f>
        <v>0</v>
      </c>
      <c r="H2315">
        <f>100*Comuni[[#This Row],[Popolazione2011]]/(SUMIFS($D$2:$D$7916,$B$2:$B$7916,"Piemonte"))</f>
        <v>2.4198449282708468E-2</v>
      </c>
      <c r="I2315" s="1" t="str">
        <f>_xlfn.XLOOKUP(Comuni[[#This Row],[Regione]],Ripartizione_geografica[Regione],Ripartizione_geografica[Ripartizione geografica],,0)</f>
        <v>Nord-ovest</v>
      </c>
      <c r="J2315" s="1">
        <f>_xlfn.XLOOKUP(Comuni[[#This Row],[Regione]],Table_0[Regione],Table_0[Totale contagiati],,0)</f>
        <v>4308126</v>
      </c>
      <c r="K2315" s="1">
        <f>_xlfn.XLOOKUP(Comuni[[#This Row],[Regione]],Table_0[Regione],Table_0[Guariti],,0)</f>
        <v>4242764</v>
      </c>
      <c r="L2315" s="1">
        <f>_xlfn.XLOOKUP(Comuni[[#This Row],[Regione]],Table_0[Regione],Table_0[Deceduti],,0)</f>
        <v>47031</v>
      </c>
    </row>
    <row r="2316" spans="1:12" x14ac:dyDescent="0.25">
      <c r="A2316" s="1" t="s">
        <v>2337</v>
      </c>
      <c r="B2316" s="1" t="s">
        <v>1271</v>
      </c>
      <c r="C2316" s="1" t="s">
        <v>2222</v>
      </c>
      <c r="D2316">
        <v>1506</v>
      </c>
      <c r="E2316">
        <f>100*Comuni[[#This Row],[Popolazione2011]]/$D$7916</f>
        <v>2.6277152948995367E-3</v>
      </c>
      <c r="F2316">
        <f>100*Comuni[[#This Row],[Popolazione2011]]/(SUMIFS($D$2:$D$7916,$B$2:$B$7916,"Lombardia"))</f>
        <v>1.5519131967340574E-2</v>
      </c>
      <c r="G2316" t="b">
        <f>IF(Comuni[[#This Row],[Popolazione2011]]&gt;300000,"MAGGIORE")</f>
        <v>0</v>
      </c>
      <c r="H2316">
        <f>100*Comuni[[#This Row],[Popolazione2011]]/(SUMIFS($D$2:$D$7916,$B$2:$B$7916,"Piemonte"))</f>
        <v>3.4510288465680827E-2</v>
      </c>
      <c r="I2316" s="1" t="str">
        <f>_xlfn.XLOOKUP(Comuni[[#This Row],[Regione]],Ripartizione_geografica[Regione],Ripartizione_geografica[Ripartizione geografica],,0)</f>
        <v>Nord-ovest</v>
      </c>
      <c r="J2316" s="1">
        <f>_xlfn.XLOOKUP(Comuni[[#This Row],[Regione]],Table_0[Regione],Table_0[Totale contagiati],,0)</f>
        <v>4308126</v>
      </c>
      <c r="K2316" s="1">
        <f>_xlfn.XLOOKUP(Comuni[[#This Row],[Regione]],Table_0[Regione],Table_0[Guariti],,0)</f>
        <v>4242764</v>
      </c>
      <c r="L2316" s="1">
        <f>_xlfn.XLOOKUP(Comuni[[#This Row],[Regione]],Table_0[Regione],Table_0[Deceduti],,0)</f>
        <v>47031</v>
      </c>
    </row>
    <row r="2317" spans="1:12" x14ac:dyDescent="0.25">
      <c r="A2317" s="1" t="s">
        <v>2338</v>
      </c>
      <c r="B2317" s="1" t="s">
        <v>1271</v>
      </c>
      <c r="C2317" s="1" t="s">
        <v>2222</v>
      </c>
      <c r="D2317">
        <v>5186</v>
      </c>
      <c r="E2317">
        <f>100*Comuni[[#This Row],[Popolazione2011]]/$D$7916</f>
        <v>9.0486929079342613E-3</v>
      </c>
      <c r="F2317">
        <f>100*Comuni[[#This Row],[Popolazione2011]]/(SUMIFS($D$2:$D$7916,$B$2:$B$7916,"Lombardia"))</f>
        <v>5.3441048062834139E-2</v>
      </c>
      <c r="G2317" t="b">
        <f>IF(Comuni[[#This Row],[Popolazione2011]]&gt;300000,"MAGGIORE")</f>
        <v>0</v>
      </c>
      <c r="H2317">
        <f>100*Comuni[[#This Row],[Popolazione2011]]/(SUMIFS($D$2:$D$7916,$B$2:$B$7916,"Piemonte"))</f>
        <v>0.11883821778421033</v>
      </c>
      <c r="I2317" s="1" t="str">
        <f>_xlfn.XLOOKUP(Comuni[[#This Row],[Regione]],Ripartizione_geografica[Regione],Ripartizione_geografica[Ripartizione geografica],,0)</f>
        <v>Nord-ovest</v>
      </c>
      <c r="J2317" s="1">
        <f>_xlfn.XLOOKUP(Comuni[[#This Row],[Regione]],Table_0[Regione],Table_0[Totale contagiati],,0)</f>
        <v>4308126</v>
      </c>
      <c r="K2317" s="1">
        <f>_xlfn.XLOOKUP(Comuni[[#This Row],[Regione]],Table_0[Regione],Table_0[Guariti],,0)</f>
        <v>4242764</v>
      </c>
      <c r="L2317" s="1">
        <f>_xlfn.XLOOKUP(Comuni[[#This Row],[Regione]],Table_0[Regione],Table_0[Deceduti],,0)</f>
        <v>47031</v>
      </c>
    </row>
    <row r="2318" spans="1:12" x14ac:dyDescent="0.25">
      <c r="A2318" s="1" t="s">
        <v>2339</v>
      </c>
      <c r="B2318" s="1" t="s">
        <v>1271</v>
      </c>
      <c r="C2318" s="1" t="s">
        <v>2222</v>
      </c>
      <c r="D2318">
        <v>6164</v>
      </c>
      <c r="E2318">
        <f>100*Comuni[[#This Row],[Popolazione2011]]/$D$7916</f>
        <v>1.0755137501833163E-2</v>
      </c>
      <c r="F2318">
        <f>100*Comuni[[#This Row],[Popolazione2011]]/(SUMIFS($D$2:$D$7916,$B$2:$B$7916,"Lombardia"))</f>
        <v>6.3519209459951723E-2</v>
      </c>
      <c r="G2318" t="b">
        <f>IF(Comuni[[#This Row],[Popolazione2011]]&gt;300000,"MAGGIORE")</f>
        <v>0</v>
      </c>
      <c r="H2318">
        <f>100*Comuni[[#This Row],[Popolazione2011]]/(SUMIFS($D$2:$D$7916,$B$2:$B$7916,"Piemonte"))</f>
        <v>0.14124928160853692</v>
      </c>
      <c r="I2318" s="1" t="str">
        <f>_xlfn.XLOOKUP(Comuni[[#This Row],[Regione]],Ripartizione_geografica[Regione],Ripartizione_geografica[Ripartizione geografica],,0)</f>
        <v>Nord-ovest</v>
      </c>
      <c r="J2318" s="1">
        <f>_xlfn.XLOOKUP(Comuni[[#This Row],[Regione]],Table_0[Regione],Table_0[Totale contagiati],,0)</f>
        <v>4308126</v>
      </c>
      <c r="K2318" s="1">
        <f>_xlfn.XLOOKUP(Comuni[[#This Row],[Regione]],Table_0[Regione],Table_0[Guariti],,0)</f>
        <v>4242764</v>
      </c>
      <c r="L2318" s="1">
        <f>_xlfn.XLOOKUP(Comuni[[#This Row],[Regione]],Table_0[Regione],Table_0[Deceduti],,0)</f>
        <v>47031</v>
      </c>
    </row>
    <row r="2319" spans="1:12" x14ac:dyDescent="0.25">
      <c r="A2319" s="1" t="s">
        <v>2340</v>
      </c>
      <c r="B2319" s="1" t="s">
        <v>1271</v>
      </c>
      <c r="C2319" s="1" t="s">
        <v>2222</v>
      </c>
      <c r="D2319">
        <v>569</v>
      </c>
      <c r="E2319">
        <f>100*Comuni[[#This Row],[Popolazione2011]]/$D$7916</f>
        <v>9.9280876679803216E-4</v>
      </c>
      <c r="F2319">
        <f>100*Comuni[[#This Row],[Popolazione2011]]/(SUMIFS($D$2:$D$7916,$B$2:$B$7916,"Lombardia"))</f>
        <v>5.8634701788956084E-3</v>
      </c>
      <c r="G2319" t="b">
        <f>IF(Comuni[[#This Row],[Popolazione2011]]&gt;300000,"MAGGIORE")</f>
        <v>0</v>
      </c>
      <c r="H2319">
        <f>100*Comuni[[#This Row],[Popolazione2011]]/(SUMIFS($D$2:$D$7916,$B$2:$B$7916,"Piemonte"))</f>
        <v>1.3038747766913937E-2</v>
      </c>
      <c r="I2319" s="1" t="str">
        <f>_xlfn.XLOOKUP(Comuni[[#This Row],[Regione]],Ripartizione_geografica[Regione],Ripartizione_geografica[Ripartizione geografica],,0)</f>
        <v>Nord-ovest</v>
      </c>
      <c r="J2319" s="1">
        <f>_xlfn.XLOOKUP(Comuni[[#This Row],[Regione]],Table_0[Regione],Table_0[Totale contagiati],,0)</f>
        <v>4308126</v>
      </c>
      <c r="K2319" s="1">
        <f>_xlfn.XLOOKUP(Comuni[[#This Row],[Regione]],Table_0[Regione],Table_0[Guariti],,0)</f>
        <v>4242764</v>
      </c>
      <c r="L2319" s="1">
        <f>_xlfn.XLOOKUP(Comuni[[#This Row],[Regione]],Table_0[Regione],Table_0[Deceduti],,0)</f>
        <v>47031</v>
      </c>
    </row>
    <row r="2320" spans="1:12" x14ac:dyDescent="0.25">
      <c r="A2320" s="1" t="s">
        <v>2341</v>
      </c>
      <c r="B2320" s="1" t="s">
        <v>1271</v>
      </c>
      <c r="C2320" s="1" t="s">
        <v>2222</v>
      </c>
      <c r="D2320">
        <v>79</v>
      </c>
      <c r="E2320">
        <f>100*Comuni[[#This Row],[Popolazione2011]]/$D$7916</f>
        <v>1.378416389754737E-4</v>
      </c>
      <c r="F2320">
        <f>100*Comuni[[#This Row],[Popolazione2011]]/(SUMIFS($D$2:$D$7916,$B$2:$B$7916,"Lombardia"))</f>
        <v>8.1408461183260646E-4</v>
      </c>
      <c r="G2320" t="b">
        <f>IF(Comuni[[#This Row],[Popolazione2011]]&gt;300000,"MAGGIORE")</f>
        <v>0</v>
      </c>
      <c r="H2320">
        <f>100*Comuni[[#This Row],[Popolazione2011]]/(SUMIFS($D$2:$D$7916,$B$2:$B$7916,"Piemonte"))</f>
        <v>1.8103006565662583E-3</v>
      </c>
      <c r="I2320" s="1" t="str">
        <f>_xlfn.XLOOKUP(Comuni[[#This Row],[Regione]],Ripartizione_geografica[Regione],Ripartizione_geografica[Ripartizione geografica],,0)</f>
        <v>Nord-ovest</v>
      </c>
      <c r="J2320" s="1">
        <f>_xlfn.XLOOKUP(Comuni[[#This Row],[Regione]],Table_0[Regione],Table_0[Totale contagiati],,0)</f>
        <v>4308126</v>
      </c>
      <c r="K2320" s="1">
        <f>_xlfn.XLOOKUP(Comuni[[#This Row],[Regione]],Table_0[Regione],Table_0[Guariti],,0)</f>
        <v>4242764</v>
      </c>
      <c r="L2320" s="1">
        <f>_xlfn.XLOOKUP(Comuni[[#This Row],[Regione]],Table_0[Regione],Table_0[Deceduti],,0)</f>
        <v>47031</v>
      </c>
    </row>
    <row r="2321" spans="1:12" x14ac:dyDescent="0.25">
      <c r="A2321" s="1" t="s">
        <v>2342</v>
      </c>
      <c r="B2321" s="1" t="s">
        <v>1271</v>
      </c>
      <c r="C2321" s="1" t="s">
        <v>2222</v>
      </c>
      <c r="D2321">
        <v>234</v>
      </c>
      <c r="E2321">
        <f>100*Comuni[[#This Row],[Popolazione2011]]/$D$7916</f>
        <v>4.0829042430709929E-4</v>
      </c>
      <c r="F2321">
        <f>100*Comuni[[#This Row],[Popolazione2011]]/(SUMIFS($D$2:$D$7916,$B$2:$B$7916,"Lombardia"))</f>
        <v>2.4113392299851886E-3</v>
      </c>
      <c r="G2321" t="b">
        <f>IF(Comuni[[#This Row],[Popolazione2011]]&gt;300000,"MAGGIORE")</f>
        <v>0</v>
      </c>
      <c r="H2321">
        <f>100*Comuni[[#This Row],[Popolazione2011]]/(SUMIFS($D$2:$D$7916,$B$2:$B$7916,"Piemonte"))</f>
        <v>5.3621563751456262E-3</v>
      </c>
      <c r="I2321" s="1" t="str">
        <f>_xlfn.XLOOKUP(Comuni[[#This Row],[Regione]],Ripartizione_geografica[Regione],Ripartizione_geografica[Ripartizione geografica],,0)</f>
        <v>Nord-ovest</v>
      </c>
      <c r="J2321" s="1">
        <f>_xlfn.XLOOKUP(Comuni[[#This Row],[Regione]],Table_0[Regione],Table_0[Totale contagiati],,0)</f>
        <v>4308126</v>
      </c>
      <c r="K2321" s="1">
        <f>_xlfn.XLOOKUP(Comuni[[#This Row],[Regione]],Table_0[Regione],Table_0[Guariti],,0)</f>
        <v>4242764</v>
      </c>
      <c r="L2321" s="1">
        <f>_xlfn.XLOOKUP(Comuni[[#This Row],[Regione]],Table_0[Regione],Table_0[Deceduti],,0)</f>
        <v>47031</v>
      </c>
    </row>
    <row r="2322" spans="1:12" x14ac:dyDescent="0.25">
      <c r="A2322" s="1" t="s">
        <v>2343</v>
      </c>
      <c r="B2322" s="1" t="s">
        <v>1271</v>
      </c>
      <c r="C2322" s="1" t="s">
        <v>2222</v>
      </c>
      <c r="D2322">
        <v>619</v>
      </c>
      <c r="E2322">
        <f>100*Comuni[[#This Row],[Popolazione2011]]/$D$7916</f>
        <v>1.0800503104533951E-3</v>
      </c>
      <c r="F2322">
        <f>100*Comuni[[#This Row],[Popolazione2011]]/(SUMIFS($D$2:$D$7916,$B$2:$B$7916,"Lombardia"))</f>
        <v>6.3787136041061187E-3</v>
      </c>
      <c r="G2322" t="b">
        <f>IF(Comuni[[#This Row],[Popolazione2011]]&gt;300000,"MAGGIORE")</f>
        <v>0</v>
      </c>
      <c r="H2322">
        <f>100*Comuni[[#This Row],[Popolazione2011]]/(SUMIFS($D$2:$D$7916,$B$2:$B$7916,"Piemonte"))</f>
        <v>1.4184507676133088E-2</v>
      </c>
      <c r="I2322" s="1" t="str">
        <f>_xlfn.XLOOKUP(Comuni[[#This Row],[Regione]],Ripartizione_geografica[Regione],Ripartizione_geografica[Ripartizione geografica],,0)</f>
        <v>Nord-ovest</v>
      </c>
      <c r="J2322" s="1">
        <f>_xlfn.XLOOKUP(Comuni[[#This Row],[Regione]],Table_0[Regione],Table_0[Totale contagiati],,0)</f>
        <v>4308126</v>
      </c>
      <c r="K2322" s="1">
        <f>_xlfn.XLOOKUP(Comuni[[#This Row],[Regione]],Table_0[Regione],Table_0[Guariti],,0)</f>
        <v>4242764</v>
      </c>
      <c r="L2322" s="1">
        <f>_xlfn.XLOOKUP(Comuni[[#This Row],[Regione]],Table_0[Regione],Table_0[Deceduti],,0)</f>
        <v>47031</v>
      </c>
    </row>
    <row r="2323" spans="1:12" x14ac:dyDescent="0.25">
      <c r="A2323" s="1" t="s">
        <v>2344</v>
      </c>
      <c r="B2323" s="1" t="s">
        <v>1271</v>
      </c>
      <c r="C2323" s="1" t="s">
        <v>2222</v>
      </c>
      <c r="D2323">
        <v>744</v>
      </c>
      <c r="E2323">
        <f>100*Comuni[[#This Row],[Popolazione2011]]/$D$7916</f>
        <v>1.298154169591803E-3</v>
      </c>
      <c r="F2323">
        <f>100*Comuni[[#This Row],[Popolazione2011]]/(SUMIFS($D$2:$D$7916,$B$2:$B$7916,"Lombardia"))</f>
        <v>7.6668221671323949E-3</v>
      </c>
      <c r="G2323" t="b">
        <f>IF(Comuni[[#This Row],[Popolazione2011]]&gt;300000,"MAGGIORE")</f>
        <v>0</v>
      </c>
      <c r="H2323">
        <f>100*Comuni[[#This Row],[Popolazione2011]]/(SUMIFS($D$2:$D$7916,$B$2:$B$7916,"Piemonte"))</f>
        <v>1.7048907449180965E-2</v>
      </c>
      <c r="I2323" s="1" t="str">
        <f>_xlfn.XLOOKUP(Comuni[[#This Row],[Regione]],Ripartizione_geografica[Regione],Ripartizione_geografica[Ripartizione geografica],,0)</f>
        <v>Nord-ovest</v>
      </c>
      <c r="J2323" s="1">
        <f>_xlfn.XLOOKUP(Comuni[[#This Row],[Regione]],Table_0[Regione],Table_0[Totale contagiati],,0)</f>
        <v>4308126</v>
      </c>
      <c r="K2323" s="1">
        <f>_xlfn.XLOOKUP(Comuni[[#This Row],[Regione]],Table_0[Regione],Table_0[Guariti],,0)</f>
        <v>4242764</v>
      </c>
      <c r="L2323" s="1">
        <f>_xlfn.XLOOKUP(Comuni[[#This Row],[Regione]],Table_0[Regione],Table_0[Deceduti],,0)</f>
        <v>47031</v>
      </c>
    </row>
    <row r="2324" spans="1:12" x14ac:dyDescent="0.25">
      <c r="A2324" s="1" t="s">
        <v>2345</v>
      </c>
      <c r="B2324" s="1" t="s">
        <v>1271</v>
      </c>
      <c r="C2324" s="1" t="s">
        <v>2222</v>
      </c>
      <c r="D2324">
        <v>1385</v>
      </c>
      <c r="E2324">
        <f>100*Comuni[[#This Row],[Popolazione2011]]/$D$7916</f>
        <v>2.4165907592535577E-3</v>
      </c>
      <c r="F2324">
        <f>100*Comuni[[#This Row],[Popolazione2011]]/(SUMIFS($D$2:$D$7916,$B$2:$B$7916,"Lombardia"))</f>
        <v>1.427224287833114E-2</v>
      </c>
      <c r="G2324" t="b">
        <f>IF(Comuni[[#This Row],[Popolazione2011]]&gt;300000,"MAGGIORE")</f>
        <v>0</v>
      </c>
      <c r="H2324">
        <f>100*Comuni[[#This Row],[Popolazione2011]]/(SUMIFS($D$2:$D$7916,$B$2:$B$7916,"Piemonte"))</f>
        <v>3.1737549485370477E-2</v>
      </c>
      <c r="I2324" s="1" t="str">
        <f>_xlfn.XLOOKUP(Comuni[[#This Row],[Regione]],Ripartizione_geografica[Regione],Ripartizione_geografica[Ripartizione geografica],,0)</f>
        <v>Nord-ovest</v>
      </c>
      <c r="J2324" s="1">
        <f>_xlfn.XLOOKUP(Comuni[[#This Row],[Regione]],Table_0[Regione],Table_0[Totale contagiati],,0)</f>
        <v>4308126</v>
      </c>
      <c r="K2324" s="1">
        <f>_xlfn.XLOOKUP(Comuni[[#This Row],[Regione]],Table_0[Regione],Table_0[Guariti],,0)</f>
        <v>4242764</v>
      </c>
      <c r="L2324" s="1">
        <f>_xlfn.XLOOKUP(Comuni[[#This Row],[Regione]],Table_0[Regione],Table_0[Deceduti],,0)</f>
        <v>47031</v>
      </c>
    </row>
    <row r="2325" spans="1:12" x14ac:dyDescent="0.25">
      <c r="A2325" s="1" t="s">
        <v>2346</v>
      </c>
      <c r="B2325" s="1" t="s">
        <v>1271</v>
      </c>
      <c r="C2325" s="1" t="s">
        <v>2222</v>
      </c>
      <c r="D2325">
        <v>638</v>
      </c>
      <c r="E2325">
        <f>100*Comuni[[#This Row],[Popolazione2011]]/$D$7916</f>
        <v>1.1132020970424331E-3</v>
      </c>
      <c r="F2325">
        <f>100*Comuni[[#This Row],[Popolazione2011]]/(SUMIFS($D$2:$D$7916,$B$2:$B$7916,"Lombardia"))</f>
        <v>6.5745061056861134E-3</v>
      </c>
      <c r="G2325" t="b">
        <f>IF(Comuni[[#This Row],[Popolazione2011]]&gt;300000,"MAGGIORE")</f>
        <v>0</v>
      </c>
      <c r="H2325">
        <f>100*Comuni[[#This Row],[Popolazione2011]]/(SUMIFS($D$2:$D$7916,$B$2:$B$7916,"Piemonte"))</f>
        <v>1.4619896441636365E-2</v>
      </c>
      <c r="I2325" s="1" t="str">
        <f>_xlfn.XLOOKUP(Comuni[[#This Row],[Regione]],Ripartizione_geografica[Regione],Ripartizione_geografica[Ripartizione geografica],,0)</f>
        <v>Nord-ovest</v>
      </c>
      <c r="J2325" s="1">
        <f>_xlfn.XLOOKUP(Comuni[[#This Row],[Regione]],Table_0[Regione],Table_0[Totale contagiati],,0)</f>
        <v>4308126</v>
      </c>
      <c r="K2325" s="1">
        <f>_xlfn.XLOOKUP(Comuni[[#This Row],[Regione]],Table_0[Regione],Table_0[Guariti],,0)</f>
        <v>4242764</v>
      </c>
      <c r="L2325" s="1">
        <f>_xlfn.XLOOKUP(Comuni[[#This Row],[Regione]],Table_0[Regione],Table_0[Deceduti],,0)</f>
        <v>47031</v>
      </c>
    </row>
    <row r="2326" spans="1:12" x14ac:dyDescent="0.25">
      <c r="A2326" s="1" t="s">
        <v>2347</v>
      </c>
      <c r="B2326" s="1" t="s">
        <v>1271</v>
      </c>
      <c r="C2326" s="1" t="s">
        <v>2222</v>
      </c>
      <c r="D2326">
        <v>917</v>
      </c>
      <c r="E2326">
        <f>100*Comuni[[#This Row],[Popolazione2011]]/$D$7916</f>
        <v>1.6000099106393592E-3</v>
      </c>
      <c r="F2326">
        <f>100*Comuni[[#This Row],[Popolazione2011]]/(SUMIFS($D$2:$D$7916,$B$2:$B$7916,"Lombardia"))</f>
        <v>9.4495644183607615E-3</v>
      </c>
      <c r="G2326" t="b">
        <f>IF(Comuni[[#This Row],[Popolazione2011]]&gt;300000,"MAGGIORE")</f>
        <v>0</v>
      </c>
      <c r="H2326">
        <f>100*Comuni[[#This Row],[Popolazione2011]]/(SUMIFS($D$2:$D$7916,$B$2:$B$7916,"Piemonte"))</f>
        <v>2.1013236735079228E-2</v>
      </c>
      <c r="I2326" s="1" t="str">
        <f>_xlfn.XLOOKUP(Comuni[[#This Row],[Regione]],Ripartizione_geografica[Regione],Ripartizione_geografica[Ripartizione geografica],,0)</f>
        <v>Nord-ovest</v>
      </c>
      <c r="J2326" s="1">
        <f>_xlfn.XLOOKUP(Comuni[[#This Row],[Regione]],Table_0[Regione],Table_0[Totale contagiati],,0)</f>
        <v>4308126</v>
      </c>
      <c r="K2326" s="1">
        <f>_xlfn.XLOOKUP(Comuni[[#This Row],[Regione]],Table_0[Regione],Table_0[Guariti],,0)</f>
        <v>4242764</v>
      </c>
      <c r="L2326" s="1">
        <f>_xlfn.XLOOKUP(Comuni[[#This Row],[Regione]],Table_0[Regione],Table_0[Deceduti],,0)</f>
        <v>47031</v>
      </c>
    </row>
    <row r="2327" spans="1:12" x14ac:dyDescent="0.25">
      <c r="A2327" s="1" t="s">
        <v>2348</v>
      </c>
      <c r="B2327" s="1" t="s">
        <v>1271</v>
      </c>
      <c r="C2327" s="1" t="s">
        <v>2222</v>
      </c>
      <c r="D2327">
        <v>516</v>
      </c>
      <c r="E2327">
        <f>100*Comuni[[#This Row],[Popolazione2011]]/$D$7916</f>
        <v>9.0033273052334722E-4</v>
      </c>
      <c r="F2327">
        <f>100*Comuni[[#This Row],[Popolazione2011]]/(SUMIFS($D$2:$D$7916,$B$2:$B$7916,"Lombardia"))</f>
        <v>5.3173121481724676E-3</v>
      </c>
      <c r="G2327" t="b">
        <f>IF(Comuni[[#This Row],[Popolazione2011]]&gt;300000,"MAGGIORE")</f>
        <v>0</v>
      </c>
      <c r="H2327">
        <f>100*Comuni[[#This Row],[Popolazione2011]]/(SUMIFS($D$2:$D$7916,$B$2:$B$7916,"Piemonte"))</f>
        <v>1.1824242263141637E-2</v>
      </c>
      <c r="I2327" s="1" t="str">
        <f>_xlfn.XLOOKUP(Comuni[[#This Row],[Regione]],Ripartizione_geografica[Regione],Ripartizione_geografica[Ripartizione geografica],,0)</f>
        <v>Nord-ovest</v>
      </c>
      <c r="J2327" s="1">
        <f>_xlfn.XLOOKUP(Comuni[[#This Row],[Regione]],Table_0[Regione],Table_0[Totale contagiati],,0)</f>
        <v>4308126</v>
      </c>
      <c r="K2327" s="1">
        <f>_xlfn.XLOOKUP(Comuni[[#This Row],[Regione]],Table_0[Regione],Table_0[Guariti],,0)</f>
        <v>4242764</v>
      </c>
      <c r="L2327" s="1">
        <f>_xlfn.XLOOKUP(Comuni[[#This Row],[Regione]],Table_0[Regione],Table_0[Deceduti],,0)</f>
        <v>47031</v>
      </c>
    </row>
    <row r="2328" spans="1:12" x14ac:dyDescent="0.25">
      <c r="A2328" s="1" t="s">
        <v>2349</v>
      </c>
      <c r="B2328" s="1" t="s">
        <v>1271</v>
      </c>
      <c r="C2328" s="1" t="s">
        <v>2222</v>
      </c>
      <c r="D2328">
        <v>719</v>
      </c>
      <c r="E2328">
        <f>100*Comuni[[#This Row],[Popolazione2011]]/$D$7916</f>
        <v>1.2545333977641213E-3</v>
      </c>
      <c r="F2328">
        <f>100*Comuni[[#This Row],[Popolazione2011]]/(SUMIFS($D$2:$D$7916,$B$2:$B$7916,"Lombardia"))</f>
        <v>7.4092004545271402E-3</v>
      </c>
      <c r="G2328" t="b">
        <f>IF(Comuni[[#This Row],[Popolazione2011]]&gt;300000,"MAGGIORE")</f>
        <v>0</v>
      </c>
      <c r="H2328">
        <f>100*Comuni[[#This Row],[Popolazione2011]]/(SUMIFS($D$2:$D$7916,$B$2:$B$7916,"Piemonte"))</f>
        <v>1.6476027494571388E-2</v>
      </c>
      <c r="I2328" s="1" t="str">
        <f>_xlfn.XLOOKUP(Comuni[[#This Row],[Regione]],Ripartizione_geografica[Regione],Ripartizione_geografica[Ripartizione geografica],,0)</f>
        <v>Nord-ovest</v>
      </c>
      <c r="J2328" s="1">
        <f>_xlfn.XLOOKUP(Comuni[[#This Row],[Regione]],Table_0[Regione],Table_0[Totale contagiati],,0)</f>
        <v>4308126</v>
      </c>
      <c r="K2328" s="1">
        <f>_xlfn.XLOOKUP(Comuni[[#This Row],[Regione]],Table_0[Regione],Table_0[Guariti],,0)</f>
        <v>4242764</v>
      </c>
      <c r="L2328" s="1">
        <f>_xlfn.XLOOKUP(Comuni[[#This Row],[Regione]],Table_0[Regione],Table_0[Deceduti],,0)</f>
        <v>47031</v>
      </c>
    </row>
    <row r="2329" spans="1:12" x14ac:dyDescent="0.25">
      <c r="A2329" s="1" t="s">
        <v>2350</v>
      </c>
      <c r="B2329" s="1" t="s">
        <v>1271</v>
      </c>
      <c r="C2329" s="1" t="s">
        <v>2222</v>
      </c>
      <c r="D2329">
        <v>3788</v>
      </c>
      <c r="E2329">
        <f>100*Comuni[[#This Row],[Popolazione2011]]/$D$7916</f>
        <v>6.6094193473303087E-3</v>
      </c>
      <c r="F2329">
        <f>100*Comuni[[#This Row],[Popolazione2011]]/(SUMIFS($D$2:$D$7916,$B$2:$B$7916,"Lombardia"))</f>
        <v>3.903484189394827E-2</v>
      </c>
      <c r="G2329" t="b">
        <f>IF(Comuni[[#This Row],[Popolazione2011]]&gt;300000,"MAGGIORE")</f>
        <v>0</v>
      </c>
      <c r="H2329">
        <f>100*Comuni[[#This Row],[Popolazione2011]]/(SUMIFS($D$2:$D$7916,$B$2:$B$7916,"Piemonte"))</f>
        <v>8.6802770722442871E-2</v>
      </c>
      <c r="I2329" s="1" t="str">
        <f>_xlfn.XLOOKUP(Comuni[[#This Row],[Regione]],Ripartizione_geografica[Regione],Ripartizione_geografica[Ripartizione geografica],,0)</f>
        <v>Nord-ovest</v>
      </c>
      <c r="J2329" s="1">
        <f>_xlfn.XLOOKUP(Comuni[[#This Row],[Regione]],Table_0[Regione],Table_0[Totale contagiati],,0)</f>
        <v>4308126</v>
      </c>
      <c r="K2329" s="1">
        <f>_xlfn.XLOOKUP(Comuni[[#This Row],[Regione]],Table_0[Regione],Table_0[Guariti],,0)</f>
        <v>4242764</v>
      </c>
      <c r="L2329" s="1">
        <f>_xlfn.XLOOKUP(Comuni[[#This Row],[Regione]],Table_0[Regione],Table_0[Deceduti],,0)</f>
        <v>47031</v>
      </c>
    </row>
    <row r="2330" spans="1:12" x14ac:dyDescent="0.25">
      <c r="A2330" s="1" t="s">
        <v>2351</v>
      </c>
      <c r="B2330" s="1" t="s">
        <v>1271</v>
      </c>
      <c r="C2330" s="1" t="s">
        <v>2222</v>
      </c>
      <c r="D2330">
        <v>1155</v>
      </c>
      <c r="E2330">
        <f>100*Comuni[[#This Row],[Popolazione2011]]/$D$7916</f>
        <v>2.0152796584388876E-3</v>
      </c>
      <c r="F2330">
        <f>100*Comuni[[#This Row],[Popolazione2011]]/(SUMIFS($D$2:$D$7916,$B$2:$B$7916,"Lombardia"))</f>
        <v>1.1902123122362791E-2</v>
      </c>
      <c r="G2330" t="b">
        <f>IF(Comuni[[#This Row],[Popolazione2011]]&gt;300000,"MAGGIORE")</f>
        <v>0</v>
      </c>
      <c r="H2330">
        <f>100*Comuni[[#This Row],[Popolazione2011]]/(SUMIFS($D$2:$D$7916,$B$2:$B$7916,"Piemonte"))</f>
        <v>2.6467053902962386E-2</v>
      </c>
      <c r="I2330" s="1" t="str">
        <f>_xlfn.XLOOKUP(Comuni[[#This Row],[Regione]],Ripartizione_geografica[Regione],Ripartizione_geografica[Ripartizione geografica],,0)</f>
        <v>Nord-ovest</v>
      </c>
      <c r="J2330" s="1">
        <f>_xlfn.XLOOKUP(Comuni[[#This Row],[Regione]],Table_0[Regione],Table_0[Totale contagiati],,0)</f>
        <v>4308126</v>
      </c>
      <c r="K2330" s="1">
        <f>_xlfn.XLOOKUP(Comuni[[#This Row],[Regione]],Table_0[Regione],Table_0[Guariti],,0)</f>
        <v>4242764</v>
      </c>
      <c r="L2330" s="1">
        <f>_xlfn.XLOOKUP(Comuni[[#This Row],[Regione]],Table_0[Regione],Table_0[Deceduti],,0)</f>
        <v>47031</v>
      </c>
    </row>
    <row r="2331" spans="1:12" x14ac:dyDescent="0.25">
      <c r="A2331" s="1" t="s">
        <v>2352</v>
      </c>
      <c r="B2331" s="1" t="s">
        <v>1271</v>
      </c>
      <c r="C2331" s="1" t="s">
        <v>2222</v>
      </c>
      <c r="D2331">
        <v>5738</v>
      </c>
      <c r="E2331">
        <f>100*Comuni[[#This Row],[Popolazione2011]]/$D$7916</f>
        <v>1.0011839549889469E-2</v>
      </c>
      <c r="F2331">
        <f>100*Comuni[[#This Row],[Popolazione2011]]/(SUMIFS($D$2:$D$7916,$B$2:$B$7916,"Lombardia"))</f>
        <v>5.9129335477158179E-2</v>
      </c>
      <c r="G2331" t="b">
        <f>IF(Comuni[[#This Row],[Popolazione2011]]&gt;300000,"MAGGIORE")</f>
        <v>0</v>
      </c>
      <c r="H2331">
        <f>100*Comuni[[#This Row],[Popolazione2011]]/(SUMIFS($D$2:$D$7916,$B$2:$B$7916,"Piemonte"))</f>
        <v>0.13148740718198976</v>
      </c>
      <c r="I2331" s="1" t="str">
        <f>_xlfn.XLOOKUP(Comuni[[#This Row],[Regione]],Ripartizione_geografica[Regione],Ripartizione_geografica[Ripartizione geografica],,0)</f>
        <v>Nord-ovest</v>
      </c>
      <c r="J2331" s="1">
        <f>_xlfn.XLOOKUP(Comuni[[#This Row],[Regione]],Table_0[Regione],Table_0[Totale contagiati],,0)</f>
        <v>4308126</v>
      </c>
      <c r="K2331" s="1">
        <f>_xlfn.XLOOKUP(Comuni[[#This Row],[Regione]],Table_0[Regione],Table_0[Guariti],,0)</f>
        <v>4242764</v>
      </c>
      <c r="L2331" s="1">
        <f>_xlfn.XLOOKUP(Comuni[[#This Row],[Regione]],Table_0[Regione],Table_0[Deceduti],,0)</f>
        <v>47031</v>
      </c>
    </row>
    <row r="2332" spans="1:12" x14ac:dyDescent="0.25">
      <c r="A2332" s="1" t="s">
        <v>2353</v>
      </c>
      <c r="B2332" s="1" t="s">
        <v>1271</v>
      </c>
      <c r="C2332" s="1" t="s">
        <v>2222</v>
      </c>
      <c r="D2332">
        <v>5644</v>
      </c>
      <c r="E2332">
        <f>100*Comuni[[#This Row],[Popolazione2011]]/$D$7916</f>
        <v>9.8478254478173866E-3</v>
      </c>
      <c r="F2332">
        <f>100*Comuni[[#This Row],[Popolazione2011]]/(SUMIFS($D$2:$D$7916,$B$2:$B$7916,"Lombardia"))</f>
        <v>5.8160677837762416E-2</v>
      </c>
      <c r="G2332" t="b">
        <f>IF(Comuni[[#This Row],[Popolazione2011]]&gt;300000,"MAGGIORE")</f>
        <v>0</v>
      </c>
      <c r="H2332">
        <f>100*Comuni[[#This Row],[Popolazione2011]]/(SUMIFS($D$2:$D$7916,$B$2:$B$7916,"Piemonte"))</f>
        <v>0.12933337855265775</v>
      </c>
      <c r="I2332" s="1" t="str">
        <f>_xlfn.XLOOKUP(Comuni[[#This Row],[Regione]],Ripartizione_geografica[Regione],Ripartizione_geografica[Ripartizione geografica],,0)</f>
        <v>Nord-ovest</v>
      </c>
      <c r="J2332" s="1">
        <f>_xlfn.XLOOKUP(Comuni[[#This Row],[Regione]],Table_0[Regione],Table_0[Totale contagiati],,0)</f>
        <v>4308126</v>
      </c>
      <c r="K2332" s="1">
        <f>_xlfn.XLOOKUP(Comuni[[#This Row],[Regione]],Table_0[Regione],Table_0[Guariti],,0)</f>
        <v>4242764</v>
      </c>
      <c r="L2332" s="1">
        <f>_xlfn.XLOOKUP(Comuni[[#This Row],[Regione]],Table_0[Regione],Table_0[Deceduti],,0)</f>
        <v>47031</v>
      </c>
    </row>
    <row r="2333" spans="1:12" x14ac:dyDescent="0.25">
      <c r="A2333" s="1" t="s">
        <v>2354</v>
      </c>
      <c r="B2333" s="1" t="s">
        <v>1271</v>
      </c>
      <c r="C2333" s="1" t="s">
        <v>2222</v>
      </c>
      <c r="D2333">
        <v>2028</v>
      </c>
      <c r="E2333">
        <f>100*Comuni[[#This Row],[Popolazione2011]]/$D$7916</f>
        <v>3.5385170106615274E-3</v>
      </c>
      <c r="F2333">
        <f>100*Comuni[[#This Row],[Popolazione2011]]/(SUMIFS($D$2:$D$7916,$B$2:$B$7916,"Lombardia"))</f>
        <v>2.0898273326538302E-2</v>
      </c>
      <c r="G2333" t="b">
        <f>IF(Comuni[[#This Row],[Popolazione2011]]&gt;300000,"MAGGIORE")</f>
        <v>0</v>
      </c>
      <c r="H2333">
        <f>100*Comuni[[#This Row],[Popolazione2011]]/(SUMIFS($D$2:$D$7916,$B$2:$B$7916,"Piemonte"))</f>
        <v>4.6472021917928756E-2</v>
      </c>
      <c r="I2333" s="1" t="str">
        <f>_xlfn.XLOOKUP(Comuni[[#This Row],[Regione]],Ripartizione_geografica[Regione],Ripartizione_geografica[Ripartizione geografica],,0)</f>
        <v>Nord-ovest</v>
      </c>
      <c r="J2333" s="1">
        <f>_xlfn.XLOOKUP(Comuni[[#This Row],[Regione]],Table_0[Regione],Table_0[Totale contagiati],,0)</f>
        <v>4308126</v>
      </c>
      <c r="K2333" s="1">
        <f>_xlfn.XLOOKUP(Comuni[[#This Row],[Regione]],Table_0[Regione],Table_0[Guariti],,0)</f>
        <v>4242764</v>
      </c>
      <c r="L2333" s="1">
        <f>_xlfn.XLOOKUP(Comuni[[#This Row],[Regione]],Table_0[Regione],Table_0[Deceduti],,0)</f>
        <v>47031</v>
      </c>
    </row>
    <row r="2334" spans="1:12" x14ac:dyDescent="0.25">
      <c r="A2334" s="1" t="s">
        <v>2355</v>
      </c>
      <c r="B2334" s="1" t="s">
        <v>1271</v>
      </c>
      <c r="C2334" s="1" t="s">
        <v>2222</v>
      </c>
      <c r="D2334">
        <v>1685</v>
      </c>
      <c r="E2334">
        <f>100*Comuni[[#This Row],[Popolazione2011]]/$D$7916</f>
        <v>2.9400400211857364E-3</v>
      </c>
      <c r="F2334">
        <f>100*Comuni[[#This Row],[Popolazione2011]]/(SUMIFS($D$2:$D$7916,$B$2:$B$7916,"Lombardia"))</f>
        <v>1.7363703429594202E-2</v>
      </c>
      <c r="G2334" t="b">
        <f>IF(Comuni[[#This Row],[Popolazione2011]]&gt;300000,"MAGGIORE")</f>
        <v>0</v>
      </c>
      <c r="H2334">
        <f>100*Comuni[[#This Row],[Popolazione2011]]/(SUMIFS($D$2:$D$7916,$B$2:$B$7916,"Piemonte"))</f>
        <v>3.8612108940685383E-2</v>
      </c>
      <c r="I2334" s="1" t="str">
        <f>_xlfn.XLOOKUP(Comuni[[#This Row],[Regione]],Ripartizione_geografica[Regione],Ripartizione_geografica[Ripartizione geografica],,0)</f>
        <v>Nord-ovest</v>
      </c>
      <c r="J2334" s="1">
        <f>_xlfn.XLOOKUP(Comuni[[#This Row],[Regione]],Table_0[Regione],Table_0[Totale contagiati],,0)</f>
        <v>4308126</v>
      </c>
      <c r="K2334" s="1">
        <f>_xlfn.XLOOKUP(Comuni[[#This Row],[Regione]],Table_0[Regione],Table_0[Guariti],,0)</f>
        <v>4242764</v>
      </c>
      <c r="L2334" s="1">
        <f>_xlfn.XLOOKUP(Comuni[[#This Row],[Regione]],Table_0[Regione],Table_0[Deceduti],,0)</f>
        <v>47031</v>
      </c>
    </row>
    <row r="2335" spans="1:12" x14ac:dyDescent="0.25">
      <c r="A2335" s="1" t="s">
        <v>2356</v>
      </c>
      <c r="B2335" s="1" t="s">
        <v>1271</v>
      </c>
      <c r="C2335" s="1" t="s">
        <v>2222</v>
      </c>
      <c r="D2335">
        <v>840</v>
      </c>
      <c r="E2335">
        <f>100*Comuni[[#This Row],[Popolazione2011]]/$D$7916</f>
        <v>1.4656579334101001E-3</v>
      </c>
      <c r="F2335">
        <f>100*Comuni[[#This Row],[Popolazione2011]]/(SUMIFS($D$2:$D$7916,$B$2:$B$7916,"Lombardia"))</f>
        <v>8.6560895435365756E-3</v>
      </c>
      <c r="G2335" t="b">
        <f>IF(Comuni[[#This Row],[Popolazione2011]]&gt;300000,"MAGGIORE")</f>
        <v>0</v>
      </c>
      <c r="H2335">
        <f>100*Comuni[[#This Row],[Popolazione2011]]/(SUMIFS($D$2:$D$7916,$B$2:$B$7916,"Piemonte"))</f>
        <v>1.9248766474881735E-2</v>
      </c>
      <c r="I2335" s="1" t="str">
        <f>_xlfn.XLOOKUP(Comuni[[#This Row],[Regione]],Ripartizione_geografica[Regione],Ripartizione_geografica[Ripartizione geografica],,0)</f>
        <v>Nord-ovest</v>
      </c>
      <c r="J2335" s="1">
        <f>_xlfn.XLOOKUP(Comuni[[#This Row],[Regione]],Table_0[Regione],Table_0[Totale contagiati],,0)</f>
        <v>4308126</v>
      </c>
      <c r="K2335" s="1">
        <f>_xlfn.XLOOKUP(Comuni[[#This Row],[Regione]],Table_0[Regione],Table_0[Guariti],,0)</f>
        <v>4242764</v>
      </c>
      <c r="L2335" s="1">
        <f>_xlfn.XLOOKUP(Comuni[[#This Row],[Regione]],Table_0[Regione],Table_0[Deceduti],,0)</f>
        <v>47031</v>
      </c>
    </row>
    <row r="2336" spans="1:12" x14ac:dyDescent="0.25">
      <c r="A2336" s="1" t="s">
        <v>2357</v>
      </c>
      <c r="B2336" s="1" t="s">
        <v>1271</v>
      </c>
      <c r="C2336" s="1" t="s">
        <v>2222</v>
      </c>
      <c r="D2336">
        <v>513</v>
      </c>
      <c r="E2336">
        <f>100*Comuni[[#This Row],[Popolazione2011]]/$D$7916</f>
        <v>8.9509823790402535E-4</v>
      </c>
      <c r="F2336">
        <f>100*Comuni[[#This Row],[Popolazione2011]]/(SUMIFS($D$2:$D$7916,$B$2:$B$7916,"Lombardia"))</f>
        <v>5.2863975426598372E-3</v>
      </c>
      <c r="G2336" t="b">
        <f>IF(Comuni[[#This Row],[Popolazione2011]]&gt;300000,"MAGGIORE")</f>
        <v>0</v>
      </c>
      <c r="H2336">
        <f>100*Comuni[[#This Row],[Popolazione2011]]/(SUMIFS($D$2:$D$7916,$B$2:$B$7916,"Piemonte"))</f>
        <v>1.1755496668588487E-2</v>
      </c>
      <c r="I2336" s="1" t="str">
        <f>_xlfn.XLOOKUP(Comuni[[#This Row],[Regione]],Ripartizione_geografica[Regione],Ripartizione_geografica[Ripartizione geografica],,0)</f>
        <v>Nord-ovest</v>
      </c>
      <c r="J2336" s="1">
        <f>_xlfn.XLOOKUP(Comuni[[#This Row],[Regione]],Table_0[Regione],Table_0[Totale contagiati],,0)</f>
        <v>4308126</v>
      </c>
      <c r="K2336" s="1">
        <f>_xlfn.XLOOKUP(Comuni[[#This Row],[Regione]],Table_0[Regione],Table_0[Guariti],,0)</f>
        <v>4242764</v>
      </c>
      <c r="L2336" s="1">
        <f>_xlfn.XLOOKUP(Comuni[[#This Row],[Regione]],Table_0[Regione],Table_0[Deceduti],,0)</f>
        <v>47031</v>
      </c>
    </row>
    <row r="2337" spans="1:12" x14ac:dyDescent="0.25">
      <c r="A2337" s="1" t="s">
        <v>2358</v>
      </c>
      <c r="B2337" s="1" t="s">
        <v>1271</v>
      </c>
      <c r="C2337" s="1" t="s">
        <v>2222</v>
      </c>
      <c r="D2337">
        <v>2476</v>
      </c>
      <c r="E2337">
        <f>100*Comuni[[#This Row],[Popolazione2011]]/$D$7916</f>
        <v>4.3202012418135805E-3</v>
      </c>
      <c r="F2337">
        <f>100*Comuni[[#This Row],[Popolazione2011]]/(SUMIFS($D$2:$D$7916,$B$2:$B$7916,"Lombardia"))</f>
        <v>2.5514854416424475E-2</v>
      </c>
      <c r="G2337" t="b">
        <f>IF(Comuni[[#This Row],[Popolazione2011]]&gt;300000,"MAGGIORE")</f>
        <v>0</v>
      </c>
      <c r="H2337">
        <f>100*Comuni[[#This Row],[Popolazione2011]]/(SUMIFS($D$2:$D$7916,$B$2:$B$7916,"Piemonte"))</f>
        <v>5.6738030704532351E-2</v>
      </c>
      <c r="I2337" s="1" t="str">
        <f>_xlfn.XLOOKUP(Comuni[[#This Row],[Regione]],Ripartizione_geografica[Regione],Ripartizione_geografica[Ripartizione geografica],,0)</f>
        <v>Nord-ovest</v>
      </c>
      <c r="J2337" s="1">
        <f>_xlfn.XLOOKUP(Comuni[[#This Row],[Regione]],Table_0[Regione],Table_0[Totale contagiati],,0)</f>
        <v>4308126</v>
      </c>
      <c r="K2337" s="1">
        <f>_xlfn.XLOOKUP(Comuni[[#This Row],[Regione]],Table_0[Regione],Table_0[Guariti],,0)</f>
        <v>4242764</v>
      </c>
      <c r="L2337" s="1">
        <f>_xlfn.XLOOKUP(Comuni[[#This Row],[Regione]],Table_0[Regione],Table_0[Deceduti],,0)</f>
        <v>47031</v>
      </c>
    </row>
    <row r="2338" spans="1:12" x14ac:dyDescent="0.25">
      <c r="A2338" s="1" t="s">
        <v>2359</v>
      </c>
      <c r="B2338" s="1" t="s">
        <v>1271</v>
      </c>
      <c r="C2338" s="1" t="s">
        <v>2222</v>
      </c>
      <c r="D2338">
        <v>864</v>
      </c>
      <c r="E2338">
        <f>100*Comuni[[#This Row],[Popolazione2011]]/$D$7916</f>
        <v>1.5075338743646743E-3</v>
      </c>
      <c r="F2338">
        <f>100*Comuni[[#This Row],[Popolazione2011]]/(SUMIFS($D$2:$D$7916,$B$2:$B$7916,"Lombardia"))</f>
        <v>8.9034063876376208E-3</v>
      </c>
      <c r="G2338" t="b">
        <f>IF(Comuni[[#This Row],[Popolazione2011]]&gt;300000,"MAGGIORE")</f>
        <v>0</v>
      </c>
      <c r="H2338">
        <f>100*Comuni[[#This Row],[Popolazione2011]]/(SUMIFS($D$2:$D$7916,$B$2:$B$7916,"Piemonte"))</f>
        <v>1.9798731231306928E-2</v>
      </c>
      <c r="I2338" s="1" t="str">
        <f>_xlfn.XLOOKUP(Comuni[[#This Row],[Regione]],Ripartizione_geografica[Regione],Ripartizione_geografica[Ripartizione geografica],,0)</f>
        <v>Nord-ovest</v>
      </c>
      <c r="J2338" s="1">
        <f>_xlfn.XLOOKUP(Comuni[[#This Row],[Regione]],Table_0[Regione],Table_0[Totale contagiati],,0)</f>
        <v>4308126</v>
      </c>
      <c r="K2338" s="1">
        <f>_xlfn.XLOOKUP(Comuni[[#This Row],[Regione]],Table_0[Regione],Table_0[Guariti],,0)</f>
        <v>4242764</v>
      </c>
      <c r="L2338" s="1">
        <f>_xlfn.XLOOKUP(Comuni[[#This Row],[Regione]],Table_0[Regione],Table_0[Deceduti],,0)</f>
        <v>47031</v>
      </c>
    </row>
    <row r="2339" spans="1:12" x14ac:dyDescent="0.25">
      <c r="A2339" s="1" t="s">
        <v>2360</v>
      </c>
      <c r="B2339" s="1" t="s">
        <v>1271</v>
      </c>
      <c r="C2339" s="1" t="s">
        <v>2222</v>
      </c>
      <c r="D2339">
        <v>598</v>
      </c>
      <c r="E2339">
        <f>100*Comuni[[#This Row],[Popolazione2011]]/$D$7916</f>
        <v>1.0434088621181427E-3</v>
      </c>
      <c r="F2339">
        <f>100*Comuni[[#This Row],[Popolazione2011]]/(SUMIFS($D$2:$D$7916,$B$2:$B$7916,"Lombardia"))</f>
        <v>6.1623113655177048E-3</v>
      </c>
      <c r="G2339" t="b">
        <f>IF(Comuni[[#This Row],[Popolazione2011]]&gt;300000,"MAGGIORE")</f>
        <v>0</v>
      </c>
      <c r="H2339">
        <f>100*Comuni[[#This Row],[Popolazione2011]]/(SUMIFS($D$2:$D$7916,$B$2:$B$7916,"Piemonte"))</f>
        <v>1.3703288514261044E-2</v>
      </c>
      <c r="I2339" s="1" t="str">
        <f>_xlfn.XLOOKUP(Comuni[[#This Row],[Regione]],Ripartizione_geografica[Regione],Ripartizione_geografica[Ripartizione geografica],,0)</f>
        <v>Nord-ovest</v>
      </c>
      <c r="J2339" s="1">
        <f>_xlfn.XLOOKUP(Comuni[[#This Row],[Regione]],Table_0[Regione],Table_0[Totale contagiati],,0)</f>
        <v>4308126</v>
      </c>
      <c r="K2339" s="1">
        <f>_xlfn.XLOOKUP(Comuni[[#This Row],[Regione]],Table_0[Regione],Table_0[Guariti],,0)</f>
        <v>4242764</v>
      </c>
      <c r="L2339" s="1">
        <f>_xlfn.XLOOKUP(Comuni[[#This Row],[Regione]],Table_0[Regione],Table_0[Deceduti],,0)</f>
        <v>47031</v>
      </c>
    </row>
    <row r="2340" spans="1:12" x14ac:dyDescent="0.25">
      <c r="A2340" s="1" t="s">
        <v>2361</v>
      </c>
      <c r="B2340" s="1" t="s">
        <v>1271</v>
      </c>
      <c r="C2340" s="1" t="s">
        <v>2222</v>
      </c>
      <c r="D2340">
        <v>1760</v>
      </c>
      <c r="E2340">
        <f>100*Comuni[[#This Row],[Popolazione2011]]/$D$7916</f>
        <v>3.0709023366687813E-3</v>
      </c>
      <c r="F2340">
        <f>100*Comuni[[#This Row],[Popolazione2011]]/(SUMIFS($D$2:$D$7916,$B$2:$B$7916,"Lombardia"))</f>
        <v>1.8136568567409968E-2</v>
      </c>
      <c r="G2340" t="b">
        <f>IF(Comuni[[#This Row],[Popolazione2011]]&gt;300000,"MAGGIORE")</f>
        <v>0</v>
      </c>
      <c r="H2340">
        <f>100*Comuni[[#This Row],[Popolazione2011]]/(SUMIFS($D$2:$D$7916,$B$2:$B$7916,"Piemonte"))</f>
        <v>4.0330748804514108E-2</v>
      </c>
      <c r="I2340" s="1" t="str">
        <f>_xlfn.XLOOKUP(Comuni[[#This Row],[Regione]],Ripartizione_geografica[Regione],Ripartizione_geografica[Ripartizione geografica],,0)</f>
        <v>Nord-ovest</v>
      </c>
      <c r="J2340" s="1">
        <f>_xlfn.XLOOKUP(Comuni[[#This Row],[Regione]],Table_0[Regione],Table_0[Totale contagiati],,0)</f>
        <v>4308126</v>
      </c>
      <c r="K2340" s="1">
        <f>_xlfn.XLOOKUP(Comuni[[#This Row],[Regione]],Table_0[Regione],Table_0[Guariti],,0)</f>
        <v>4242764</v>
      </c>
      <c r="L2340" s="1">
        <f>_xlfn.XLOOKUP(Comuni[[#This Row],[Regione]],Table_0[Regione],Table_0[Deceduti],,0)</f>
        <v>47031</v>
      </c>
    </row>
    <row r="2341" spans="1:12" x14ac:dyDescent="0.25">
      <c r="A2341" s="1" t="s">
        <v>2362</v>
      </c>
      <c r="B2341" s="1" t="s">
        <v>1271</v>
      </c>
      <c r="C2341" s="1" t="s">
        <v>2222</v>
      </c>
      <c r="D2341">
        <v>967</v>
      </c>
      <c r="E2341">
        <f>100*Comuni[[#This Row],[Popolazione2011]]/$D$7916</f>
        <v>1.6872514542947224E-3</v>
      </c>
      <c r="F2341">
        <f>100*Comuni[[#This Row],[Popolazione2011]]/(SUMIFS($D$2:$D$7916,$B$2:$B$7916,"Lombardia"))</f>
        <v>9.964807843571271E-3</v>
      </c>
      <c r="G2341" t="b">
        <f>IF(Comuni[[#This Row],[Popolazione2011]]&gt;300000,"MAGGIORE")</f>
        <v>0</v>
      </c>
      <c r="H2341">
        <f>100*Comuni[[#This Row],[Popolazione2011]]/(SUMIFS($D$2:$D$7916,$B$2:$B$7916,"Piemonte"))</f>
        <v>2.2158996644298379E-2</v>
      </c>
      <c r="I2341" s="1" t="str">
        <f>_xlfn.XLOOKUP(Comuni[[#This Row],[Regione]],Ripartizione_geografica[Regione],Ripartizione_geografica[Ripartizione geografica],,0)</f>
        <v>Nord-ovest</v>
      </c>
      <c r="J2341" s="1">
        <f>_xlfn.XLOOKUP(Comuni[[#This Row],[Regione]],Table_0[Regione],Table_0[Totale contagiati],,0)</f>
        <v>4308126</v>
      </c>
      <c r="K2341" s="1">
        <f>_xlfn.XLOOKUP(Comuni[[#This Row],[Regione]],Table_0[Regione],Table_0[Guariti],,0)</f>
        <v>4242764</v>
      </c>
      <c r="L2341" s="1">
        <f>_xlfn.XLOOKUP(Comuni[[#This Row],[Regione]],Table_0[Regione],Table_0[Deceduti],,0)</f>
        <v>47031</v>
      </c>
    </row>
    <row r="2342" spans="1:12" x14ac:dyDescent="0.25">
      <c r="A2342" s="1" t="s">
        <v>2363</v>
      </c>
      <c r="B2342" s="1" t="s">
        <v>1271</v>
      </c>
      <c r="C2342" s="1" t="s">
        <v>2222</v>
      </c>
      <c r="D2342">
        <v>257</v>
      </c>
      <c r="E2342">
        <f>100*Comuni[[#This Row],[Popolazione2011]]/$D$7916</f>
        <v>4.4842153438856634E-4</v>
      </c>
      <c r="F2342">
        <f>100*Comuni[[#This Row],[Popolazione2011]]/(SUMIFS($D$2:$D$7916,$B$2:$B$7916,"Lombardia"))</f>
        <v>2.6483512055820238E-3</v>
      </c>
      <c r="G2342" t="b">
        <f>IF(Comuni[[#This Row],[Popolazione2011]]&gt;300000,"MAGGIORE")</f>
        <v>0</v>
      </c>
      <c r="H2342">
        <f>100*Comuni[[#This Row],[Popolazione2011]]/(SUMIFS($D$2:$D$7916,$B$2:$B$7916,"Piemonte"))</f>
        <v>5.8892059333864356E-3</v>
      </c>
      <c r="I2342" s="1" t="str">
        <f>_xlfn.XLOOKUP(Comuni[[#This Row],[Regione]],Ripartizione_geografica[Regione],Ripartizione_geografica[Ripartizione geografica],,0)</f>
        <v>Nord-ovest</v>
      </c>
      <c r="J2342" s="1">
        <f>_xlfn.XLOOKUP(Comuni[[#This Row],[Regione]],Table_0[Regione],Table_0[Totale contagiati],,0)</f>
        <v>4308126</v>
      </c>
      <c r="K2342" s="1">
        <f>_xlfn.XLOOKUP(Comuni[[#This Row],[Regione]],Table_0[Regione],Table_0[Guariti],,0)</f>
        <v>4242764</v>
      </c>
      <c r="L2342" s="1">
        <f>_xlfn.XLOOKUP(Comuni[[#This Row],[Regione]],Table_0[Regione],Table_0[Deceduti],,0)</f>
        <v>47031</v>
      </c>
    </row>
    <row r="2343" spans="1:12" x14ac:dyDescent="0.25">
      <c r="A2343" s="1" t="s">
        <v>2364</v>
      </c>
      <c r="B2343" s="1" t="s">
        <v>1271</v>
      </c>
      <c r="C2343" s="1" t="s">
        <v>2222</v>
      </c>
      <c r="D2343">
        <v>680</v>
      </c>
      <c r="E2343">
        <f>100*Comuni[[#This Row],[Popolazione2011]]/$D$7916</f>
        <v>1.1864849937129381E-3</v>
      </c>
      <c r="F2343">
        <f>100*Comuni[[#This Row],[Popolazione2011]]/(SUMIFS($D$2:$D$7916,$B$2:$B$7916,"Lombardia"))</f>
        <v>7.007310582862942E-3</v>
      </c>
      <c r="G2343" t="b">
        <f>IF(Comuni[[#This Row],[Popolazione2011]]&gt;300000,"MAGGIORE")</f>
        <v>0</v>
      </c>
      <c r="H2343">
        <f>100*Comuni[[#This Row],[Popolazione2011]]/(SUMIFS($D$2:$D$7916,$B$2:$B$7916,"Piemonte"))</f>
        <v>1.5582334765380451E-2</v>
      </c>
      <c r="I2343" s="1" t="str">
        <f>_xlfn.XLOOKUP(Comuni[[#This Row],[Regione]],Ripartizione_geografica[Regione],Ripartizione_geografica[Ripartizione geografica],,0)</f>
        <v>Nord-ovest</v>
      </c>
      <c r="J2343" s="1">
        <f>_xlfn.XLOOKUP(Comuni[[#This Row],[Regione]],Table_0[Regione],Table_0[Totale contagiati],,0)</f>
        <v>4308126</v>
      </c>
      <c r="K2343" s="1">
        <f>_xlfn.XLOOKUP(Comuni[[#This Row],[Regione]],Table_0[Regione],Table_0[Guariti],,0)</f>
        <v>4242764</v>
      </c>
      <c r="L2343" s="1">
        <f>_xlfn.XLOOKUP(Comuni[[#This Row],[Regione]],Table_0[Regione],Table_0[Deceduti],,0)</f>
        <v>47031</v>
      </c>
    </row>
    <row r="2344" spans="1:12" x14ac:dyDescent="0.25">
      <c r="A2344" s="1" t="s">
        <v>2365</v>
      </c>
      <c r="B2344" s="1" t="s">
        <v>1271</v>
      </c>
      <c r="C2344" s="1" t="s">
        <v>2222</v>
      </c>
      <c r="D2344">
        <v>5807</v>
      </c>
      <c r="E2344">
        <f>100*Comuni[[#This Row],[Popolazione2011]]/$D$7916</f>
        <v>1.013223288013387E-2</v>
      </c>
      <c r="F2344">
        <f>100*Comuni[[#This Row],[Popolazione2011]]/(SUMIFS($D$2:$D$7916,$B$2:$B$7916,"Lombardia"))</f>
        <v>5.9840371403948683E-2</v>
      </c>
      <c r="G2344" t="b">
        <f>IF(Comuni[[#This Row],[Popolazione2011]]&gt;300000,"MAGGIORE")</f>
        <v>0</v>
      </c>
      <c r="H2344">
        <f>100*Comuni[[#This Row],[Popolazione2011]]/(SUMIFS($D$2:$D$7916,$B$2:$B$7916,"Piemonte"))</f>
        <v>0.13306855585671218</v>
      </c>
      <c r="I2344" s="1" t="str">
        <f>_xlfn.XLOOKUP(Comuni[[#This Row],[Regione]],Ripartizione_geografica[Regione],Ripartizione_geografica[Ripartizione geografica],,0)</f>
        <v>Nord-ovest</v>
      </c>
      <c r="J2344" s="1">
        <f>_xlfn.XLOOKUP(Comuni[[#This Row],[Regione]],Table_0[Regione],Table_0[Totale contagiati],,0)</f>
        <v>4308126</v>
      </c>
      <c r="K2344" s="1">
        <f>_xlfn.XLOOKUP(Comuni[[#This Row],[Regione]],Table_0[Regione],Table_0[Guariti],,0)</f>
        <v>4242764</v>
      </c>
      <c r="L2344" s="1">
        <f>_xlfn.XLOOKUP(Comuni[[#This Row],[Regione]],Table_0[Regione],Table_0[Deceduti],,0)</f>
        <v>47031</v>
      </c>
    </row>
    <row r="2345" spans="1:12" x14ac:dyDescent="0.25">
      <c r="A2345" s="1" t="s">
        <v>2366</v>
      </c>
      <c r="B2345" s="1" t="s">
        <v>1271</v>
      </c>
      <c r="C2345" s="1" t="s">
        <v>2222</v>
      </c>
      <c r="D2345">
        <v>1146</v>
      </c>
      <c r="E2345">
        <f>100*Comuni[[#This Row],[Popolazione2011]]/$D$7916</f>
        <v>1.999576180580922E-3</v>
      </c>
      <c r="F2345">
        <f>100*Comuni[[#This Row],[Popolazione2011]]/(SUMIFS($D$2:$D$7916,$B$2:$B$7916,"Lombardia"))</f>
        <v>1.1809379305824898E-2</v>
      </c>
      <c r="G2345" t="b">
        <f>IF(Comuni[[#This Row],[Popolazione2011]]&gt;300000,"MAGGIORE")</f>
        <v>0</v>
      </c>
      <c r="H2345">
        <f>100*Comuni[[#This Row],[Popolazione2011]]/(SUMIFS($D$2:$D$7916,$B$2:$B$7916,"Piemonte"))</f>
        <v>2.6260817119302938E-2</v>
      </c>
      <c r="I2345" s="1" t="str">
        <f>_xlfn.XLOOKUP(Comuni[[#This Row],[Regione]],Ripartizione_geografica[Regione],Ripartizione_geografica[Ripartizione geografica],,0)</f>
        <v>Nord-ovest</v>
      </c>
      <c r="J2345" s="1">
        <f>_xlfn.XLOOKUP(Comuni[[#This Row],[Regione]],Table_0[Regione],Table_0[Totale contagiati],,0)</f>
        <v>4308126</v>
      </c>
      <c r="K2345" s="1">
        <f>_xlfn.XLOOKUP(Comuni[[#This Row],[Regione]],Table_0[Regione],Table_0[Guariti],,0)</f>
        <v>4242764</v>
      </c>
      <c r="L2345" s="1">
        <f>_xlfn.XLOOKUP(Comuni[[#This Row],[Regione]],Table_0[Regione],Table_0[Deceduti],,0)</f>
        <v>47031</v>
      </c>
    </row>
    <row r="2346" spans="1:12" x14ac:dyDescent="0.25">
      <c r="A2346" s="1" t="s">
        <v>2367</v>
      </c>
      <c r="B2346" s="1" t="s">
        <v>1271</v>
      </c>
      <c r="C2346" s="1" t="s">
        <v>2222</v>
      </c>
      <c r="D2346">
        <v>602</v>
      </c>
      <c r="E2346">
        <f>100*Comuni[[#This Row],[Popolazione2011]]/$D$7916</f>
        <v>1.0503881856105718E-3</v>
      </c>
      <c r="F2346">
        <f>100*Comuni[[#This Row],[Popolazione2011]]/(SUMIFS($D$2:$D$7916,$B$2:$B$7916,"Lombardia"))</f>
        <v>6.2035308395345457E-3</v>
      </c>
      <c r="G2346" t="b">
        <f>IF(Comuni[[#This Row],[Popolazione2011]]&gt;300000,"MAGGIORE")</f>
        <v>0</v>
      </c>
      <c r="H2346">
        <f>100*Comuni[[#This Row],[Popolazione2011]]/(SUMIFS($D$2:$D$7916,$B$2:$B$7916,"Piemonte"))</f>
        <v>1.3794949306998577E-2</v>
      </c>
      <c r="I2346" s="1" t="str">
        <f>_xlfn.XLOOKUP(Comuni[[#This Row],[Regione]],Ripartizione_geografica[Regione],Ripartizione_geografica[Ripartizione geografica],,0)</f>
        <v>Nord-ovest</v>
      </c>
      <c r="J2346" s="1">
        <f>_xlfn.XLOOKUP(Comuni[[#This Row],[Regione]],Table_0[Regione],Table_0[Totale contagiati],,0)</f>
        <v>4308126</v>
      </c>
      <c r="K2346" s="1">
        <f>_xlfn.XLOOKUP(Comuni[[#This Row],[Regione]],Table_0[Regione],Table_0[Guariti],,0)</f>
        <v>4242764</v>
      </c>
      <c r="L2346" s="1">
        <f>_xlfn.XLOOKUP(Comuni[[#This Row],[Regione]],Table_0[Regione],Table_0[Deceduti],,0)</f>
        <v>47031</v>
      </c>
    </row>
    <row r="2347" spans="1:12" x14ac:dyDescent="0.25">
      <c r="A2347" s="1" t="s">
        <v>2368</v>
      </c>
      <c r="B2347" s="1" t="s">
        <v>1271</v>
      </c>
      <c r="C2347" s="1" t="s">
        <v>2222</v>
      </c>
      <c r="D2347">
        <v>11639</v>
      </c>
      <c r="E2347">
        <f>100*Comuni[[#This Row],[Popolazione2011]]/$D$7916</f>
        <v>2.0308086532095423E-2</v>
      </c>
      <c r="F2347">
        <f>100*Comuni[[#This Row],[Popolazione2011]]/(SUMIFS($D$2:$D$7916,$B$2:$B$7916,"Lombardia"))</f>
        <v>0.11993836452050262</v>
      </c>
      <c r="G2347" t="b">
        <f>IF(Comuni[[#This Row],[Popolazione2011]]&gt;300000,"MAGGIORE")</f>
        <v>0</v>
      </c>
      <c r="H2347">
        <f>100*Comuni[[#This Row],[Popolazione2011]]/(SUMIFS($D$2:$D$7916,$B$2:$B$7916,"Piemonte"))</f>
        <v>0.26670999166803394</v>
      </c>
      <c r="I2347" s="1" t="str">
        <f>_xlfn.XLOOKUP(Comuni[[#This Row],[Regione]],Ripartizione_geografica[Regione],Ripartizione_geografica[Ripartizione geografica],,0)</f>
        <v>Nord-ovest</v>
      </c>
      <c r="J2347" s="1">
        <f>_xlfn.XLOOKUP(Comuni[[#This Row],[Regione]],Table_0[Regione],Table_0[Totale contagiati],,0)</f>
        <v>4308126</v>
      </c>
      <c r="K2347" s="1">
        <f>_xlfn.XLOOKUP(Comuni[[#This Row],[Regione]],Table_0[Regione],Table_0[Guariti],,0)</f>
        <v>4242764</v>
      </c>
      <c r="L2347" s="1">
        <f>_xlfn.XLOOKUP(Comuni[[#This Row],[Regione]],Table_0[Regione],Table_0[Deceduti],,0)</f>
        <v>47031</v>
      </c>
    </row>
    <row r="2348" spans="1:12" x14ac:dyDescent="0.25">
      <c r="A2348" s="1" t="s">
        <v>2369</v>
      </c>
      <c r="B2348" s="1" t="s">
        <v>1271</v>
      </c>
      <c r="C2348" s="1" t="s">
        <v>2222</v>
      </c>
      <c r="D2348">
        <v>651</v>
      </c>
      <c r="E2348">
        <f>100*Comuni[[#This Row],[Popolazione2011]]/$D$7916</f>
        <v>1.1358848983928276E-3</v>
      </c>
      <c r="F2348">
        <f>100*Comuni[[#This Row],[Popolazione2011]]/(SUMIFS($D$2:$D$7916,$B$2:$B$7916,"Lombardia"))</f>
        <v>6.7084693962408456E-3</v>
      </c>
      <c r="G2348" t="b">
        <f>IF(Comuni[[#This Row],[Popolazione2011]]&gt;300000,"MAGGIORE")</f>
        <v>0</v>
      </c>
      <c r="H2348">
        <f>100*Comuni[[#This Row],[Popolazione2011]]/(SUMIFS($D$2:$D$7916,$B$2:$B$7916,"Piemonte"))</f>
        <v>1.4917794018033344E-2</v>
      </c>
      <c r="I2348" s="1" t="str">
        <f>_xlfn.XLOOKUP(Comuni[[#This Row],[Regione]],Ripartizione_geografica[Regione],Ripartizione_geografica[Ripartizione geografica],,0)</f>
        <v>Nord-ovest</v>
      </c>
      <c r="J2348" s="1">
        <f>_xlfn.XLOOKUP(Comuni[[#This Row],[Regione]],Table_0[Regione],Table_0[Totale contagiati],,0)</f>
        <v>4308126</v>
      </c>
      <c r="K2348" s="1">
        <f>_xlfn.XLOOKUP(Comuni[[#This Row],[Regione]],Table_0[Regione],Table_0[Guariti],,0)</f>
        <v>4242764</v>
      </c>
      <c r="L2348" s="1">
        <f>_xlfn.XLOOKUP(Comuni[[#This Row],[Regione]],Table_0[Regione],Table_0[Deceduti],,0)</f>
        <v>47031</v>
      </c>
    </row>
    <row r="2349" spans="1:12" x14ac:dyDescent="0.25">
      <c r="A2349" s="1" t="s">
        <v>2370</v>
      </c>
      <c r="B2349" s="1" t="s">
        <v>1271</v>
      </c>
      <c r="C2349" s="1" t="s">
        <v>2222</v>
      </c>
      <c r="D2349">
        <v>1693</v>
      </c>
      <c r="E2349">
        <f>100*Comuni[[#This Row],[Popolazione2011]]/$D$7916</f>
        <v>2.9539986681705946E-3</v>
      </c>
      <c r="F2349">
        <f>100*Comuni[[#This Row],[Popolazione2011]]/(SUMIFS($D$2:$D$7916,$B$2:$B$7916,"Lombardia"))</f>
        <v>1.7446142377627882E-2</v>
      </c>
      <c r="G2349" t="b">
        <f>IF(Comuni[[#This Row],[Popolazione2011]]&gt;300000,"MAGGIORE")</f>
        <v>0</v>
      </c>
      <c r="H2349">
        <f>100*Comuni[[#This Row],[Popolazione2011]]/(SUMIFS($D$2:$D$7916,$B$2:$B$7916,"Piemonte"))</f>
        <v>3.8795430526160447E-2</v>
      </c>
      <c r="I2349" s="1" t="str">
        <f>_xlfn.XLOOKUP(Comuni[[#This Row],[Regione]],Ripartizione_geografica[Regione],Ripartizione_geografica[Ripartizione geografica],,0)</f>
        <v>Nord-ovest</v>
      </c>
      <c r="J2349" s="1">
        <f>_xlfn.XLOOKUP(Comuni[[#This Row],[Regione]],Table_0[Regione],Table_0[Totale contagiati],,0)</f>
        <v>4308126</v>
      </c>
      <c r="K2349" s="1">
        <f>_xlfn.XLOOKUP(Comuni[[#This Row],[Regione]],Table_0[Regione],Table_0[Guariti],,0)</f>
        <v>4242764</v>
      </c>
      <c r="L2349" s="1">
        <f>_xlfn.XLOOKUP(Comuni[[#This Row],[Regione]],Table_0[Regione],Table_0[Deceduti],,0)</f>
        <v>47031</v>
      </c>
    </row>
    <row r="2350" spans="1:12" x14ac:dyDescent="0.25">
      <c r="A2350" s="1" t="s">
        <v>2371</v>
      </c>
      <c r="B2350" s="1" t="s">
        <v>1271</v>
      </c>
      <c r="C2350" s="1" t="s">
        <v>2222</v>
      </c>
      <c r="D2350">
        <v>588</v>
      </c>
      <c r="E2350">
        <f>100*Comuni[[#This Row],[Popolazione2011]]/$D$7916</f>
        <v>1.0259605533870701E-3</v>
      </c>
      <c r="F2350">
        <f>100*Comuni[[#This Row],[Popolazione2011]]/(SUMIFS($D$2:$D$7916,$B$2:$B$7916,"Lombardia"))</f>
        <v>6.0592626804756022E-3</v>
      </c>
      <c r="G2350" t="b">
        <f>IF(Comuni[[#This Row],[Popolazione2011]]&gt;300000,"MAGGIORE")</f>
        <v>0</v>
      </c>
      <c r="H2350">
        <f>100*Comuni[[#This Row],[Popolazione2011]]/(SUMIFS($D$2:$D$7916,$B$2:$B$7916,"Piemonte"))</f>
        <v>1.3474136532417214E-2</v>
      </c>
      <c r="I2350" s="1" t="str">
        <f>_xlfn.XLOOKUP(Comuni[[#This Row],[Regione]],Ripartizione_geografica[Regione],Ripartizione_geografica[Ripartizione geografica],,0)</f>
        <v>Nord-ovest</v>
      </c>
      <c r="J2350" s="1">
        <f>_xlfn.XLOOKUP(Comuni[[#This Row],[Regione]],Table_0[Regione],Table_0[Totale contagiati],,0)</f>
        <v>4308126</v>
      </c>
      <c r="K2350" s="1">
        <f>_xlfn.XLOOKUP(Comuni[[#This Row],[Regione]],Table_0[Regione],Table_0[Guariti],,0)</f>
        <v>4242764</v>
      </c>
      <c r="L2350" s="1">
        <f>_xlfn.XLOOKUP(Comuni[[#This Row],[Regione]],Table_0[Regione],Table_0[Deceduti],,0)</f>
        <v>47031</v>
      </c>
    </row>
    <row r="2351" spans="1:12" x14ac:dyDescent="0.25">
      <c r="A2351" s="1" t="s">
        <v>2372</v>
      </c>
      <c r="B2351" s="1" t="s">
        <v>1271</v>
      </c>
      <c r="C2351" s="1" t="s">
        <v>2222</v>
      </c>
      <c r="D2351">
        <v>977</v>
      </c>
      <c r="E2351">
        <f>100*Comuni[[#This Row],[Popolazione2011]]/$D$7916</f>
        <v>1.7046997630257949E-3</v>
      </c>
      <c r="F2351">
        <f>100*Comuni[[#This Row],[Popolazione2011]]/(SUMIFS($D$2:$D$7916,$B$2:$B$7916,"Lombardia"))</f>
        <v>1.0067856528613374E-2</v>
      </c>
      <c r="G2351" t="b">
        <f>IF(Comuni[[#This Row],[Popolazione2011]]&gt;300000,"MAGGIORE")</f>
        <v>0</v>
      </c>
      <c r="H2351">
        <f>100*Comuni[[#This Row],[Popolazione2011]]/(SUMIFS($D$2:$D$7916,$B$2:$B$7916,"Piemonte"))</f>
        <v>2.2388148626142208E-2</v>
      </c>
      <c r="I2351" s="1" t="str">
        <f>_xlfn.XLOOKUP(Comuni[[#This Row],[Regione]],Ripartizione_geografica[Regione],Ripartizione_geografica[Ripartizione geografica],,0)</f>
        <v>Nord-ovest</v>
      </c>
      <c r="J2351" s="1">
        <f>_xlfn.XLOOKUP(Comuni[[#This Row],[Regione]],Table_0[Regione],Table_0[Totale contagiati],,0)</f>
        <v>4308126</v>
      </c>
      <c r="K2351" s="1">
        <f>_xlfn.XLOOKUP(Comuni[[#This Row],[Regione]],Table_0[Regione],Table_0[Guariti],,0)</f>
        <v>4242764</v>
      </c>
      <c r="L2351" s="1">
        <f>_xlfn.XLOOKUP(Comuni[[#This Row],[Regione]],Table_0[Regione],Table_0[Deceduti],,0)</f>
        <v>47031</v>
      </c>
    </row>
    <row r="2352" spans="1:12" x14ac:dyDescent="0.25">
      <c r="A2352" s="1" t="s">
        <v>2373</v>
      </c>
      <c r="B2352" s="1" t="s">
        <v>1271</v>
      </c>
      <c r="C2352" s="1" t="s">
        <v>2222</v>
      </c>
      <c r="D2352">
        <v>347</v>
      </c>
      <c r="E2352">
        <f>100*Comuni[[#This Row],[Popolazione2011]]/$D$7916</f>
        <v>6.054563129682199E-4</v>
      </c>
      <c r="F2352">
        <f>100*Comuni[[#This Row],[Popolazione2011]]/(SUMIFS($D$2:$D$7916,$B$2:$B$7916,"Lombardia"))</f>
        <v>3.5757893709609423E-3</v>
      </c>
      <c r="G2352" t="b">
        <f>IF(Comuni[[#This Row],[Popolazione2011]]&gt;300000,"MAGGIORE")</f>
        <v>0</v>
      </c>
      <c r="H2352">
        <f>100*Comuni[[#This Row],[Popolazione2011]]/(SUMIFS($D$2:$D$7916,$B$2:$B$7916,"Piemonte"))</f>
        <v>7.9515737699809071E-3</v>
      </c>
      <c r="I2352" s="1" t="str">
        <f>_xlfn.XLOOKUP(Comuni[[#This Row],[Regione]],Ripartizione_geografica[Regione],Ripartizione_geografica[Ripartizione geografica],,0)</f>
        <v>Nord-ovest</v>
      </c>
      <c r="J2352" s="1">
        <f>_xlfn.XLOOKUP(Comuni[[#This Row],[Regione]],Table_0[Regione],Table_0[Totale contagiati],,0)</f>
        <v>4308126</v>
      </c>
      <c r="K2352" s="1">
        <f>_xlfn.XLOOKUP(Comuni[[#This Row],[Regione]],Table_0[Regione],Table_0[Guariti],,0)</f>
        <v>4242764</v>
      </c>
      <c r="L2352" s="1">
        <f>_xlfn.XLOOKUP(Comuni[[#This Row],[Regione]],Table_0[Regione],Table_0[Deceduti],,0)</f>
        <v>47031</v>
      </c>
    </row>
    <row r="2353" spans="1:12" x14ac:dyDescent="0.25">
      <c r="A2353" s="1" t="s">
        <v>2374</v>
      </c>
      <c r="B2353" s="1" t="s">
        <v>1271</v>
      </c>
      <c r="C2353" s="1" t="s">
        <v>2222</v>
      </c>
      <c r="D2353">
        <v>2395</v>
      </c>
      <c r="E2353">
        <f>100*Comuni[[#This Row],[Popolazione2011]]/$D$7916</f>
        <v>4.1788699410918928E-3</v>
      </c>
      <c r="F2353">
        <f>100*Comuni[[#This Row],[Popolazione2011]]/(SUMIFS($D$2:$D$7916,$B$2:$B$7916,"Lombardia"))</f>
        <v>2.4680160067583449E-2</v>
      </c>
      <c r="G2353" t="b">
        <f>IF(Comuni[[#This Row],[Popolazione2011]]&gt;300000,"MAGGIORE")</f>
        <v>0</v>
      </c>
      <c r="H2353">
        <f>100*Comuni[[#This Row],[Popolazione2011]]/(SUMIFS($D$2:$D$7916,$B$2:$B$7916,"Piemonte"))</f>
        <v>5.488189965159733E-2</v>
      </c>
      <c r="I2353" s="1" t="str">
        <f>_xlfn.XLOOKUP(Comuni[[#This Row],[Regione]],Ripartizione_geografica[Regione],Ripartizione_geografica[Ripartizione geografica],,0)</f>
        <v>Nord-ovest</v>
      </c>
      <c r="J2353" s="1">
        <f>_xlfn.XLOOKUP(Comuni[[#This Row],[Regione]],Table_0[Regione],Table_0[Totale contagiati],,0)</f>
        <v>4308126</v>
      </c>
      <c r="K2353" s="1">
        <f>_xlfn.XLOOKUP(Comuni[[#This Row],[Regione]],Table_0[Regione],Table_0[Guariti],,0)</f>
        <v>4242764</v>
      </c>
      <c r="L2353" s="1">
        <f>_xlfn.XLOOKUP(Comuni[[#This Row],[Regione]],Table_0[Regione],Table_0[Deceduti],,0)</f>
        <v>47031</v>
      </c>
    </row>
    <row r="2354" spans="1:12" x14ac:dyDescent="0.25">
      <c r="A2354" s="1" t="s">
        <v>2375</v>
      </c>
      <c r="B2354" s="1" t="s">
        <v>1271</v>
      </c>
      <c r="C2354" s="1" t="s">
        <v>2222</v>
      </c>
      <c r="D2354">
        <v>3427</v>
      </c>
      <c r="E2354">
        <f>100*Comuni[[#This Row],[Popolazione2011]]/$D$7916</f>
        <v>5.9795354021385866E-3</v>
      </c>
      <c r="F2354">
        <f>100*Comuni[[#This Row],[Popolazione2011]]/(SUMIFS($D$2:$D$7916,$B$2:$B$7916,"Lombardia"))</f>
        <v>3.5314784363928382E-2</v>
      </c>
      <c r="G2354" t="b">
        <f>IF(Comuni[[#This Row],[Popolazione2011]]&gt;300000,"MAGGIORE")</f>
        <v>0</v>
      </c>
      <c r="H2354">
        <f>100*Comuni[[#This Row],[Popolazione2011]]/(SUMIFS($D$2:$D$7916,$B$2:$B$7916,"Piemonte"))</f>
        <v>7.8530384177880594E-2</v>
      </c>
      <c r="I2354" s="1" t="str">
        <f>_xlfn.XLOOKUP(Comuni[[#This Row],[Regione]],Ripartizione_geografica[Regione],Ripartizione_geografica[Ripartizione geografica],,0)</f>
        <v>Nord-ovest</v>
      </c>
      <c r="J2354" s="1">
        <f>_xlfn.XLOOKUP(Comuni[[#This Row],[Regione]],Table_0[Regione],Table_0[Totale contagiati],,0)</f>
        <v>4308126</v>
      </c>
      <c r="K2354" s="1">
        <f>_xlfn.XLOOKUP(Comuni[[#This Row],[Regione]],Table_0[Regione],Table_0[Guariti],,0)</f>
        <v>4242764</v>
      </c>
      <c r="L2354" s="1">
        <f>_xlfn.XLOOKUP(Comuni[[#This Row],[Regione]],Table_0[Regione],Table_0[Deceduti],,0)</f>
        <v>47031</v>
      </c>
    </row>
    <row r="2355" spans="1:12" x14ac:dyDescent="0.25">
      <c r="A2355" s="1" t="s">
        <v>2376</v>
      </c>
      <c r="B2355" s="1" t="s">
        <v>1271</v>
      </c>
      <c r="C2355" s="1" t="s">
        <v>2222</v>
      </c>
      <c r="D2355">
        <v>837</v>
      </c>
      <c r="E2355">
        <f>100*Comuni[[#This Row],[Popolazione2011]]/$D$7916</f>
        <v>1.4604234407907782E-3</v>
      </c>
      <c r="F2355">
        <f>100*Comuni[[#This Row],[Popolazione2011]]/(SUMIFS($D$2:$D$7916,$B$2:$B$7916,"Lombardia"))</f>
        <v>8.6251749380239443E-3</v>
      </c>
      <c r="G2355" t="b">
        <f>IF(Comuni[[#This Row],[Popolazione2011]]&gt;300000,"MAGGIORE")</f>
        <v>0</v>
      </c>
      <c r="H2355">
        <f>100*Comuni[[#This Row],[Popolazione2011]]/(SUMIFS($D$2:$D$7916,$B$2:$B$7916,"Piemonte"))</f>
        <v>1.9180020880328587E-2</v>
      </c>
      <c r="I2355" s="1" t="str">
        <f>_xlfn.XLOOKUP(Comuni[[#This Row],[Regione]],Ripartizione_geografica[Regione],Ripartizione_geografica[Ripartizione geografica],,0)</f>
        <v>Nord-ovest</v>
      </c>
      <c r="J2355" s="1">
        <f>_xlfn.XLOOKUP(Comuni[[#This Row],[Regione]],Table_0[Regione],Table_0[Totale contagiati],,0)</f>
        <v>4308126</v>
      </c>
      <c r="K2355" s="1">
        <f>_xlfn.XLOOKUP(Comuni[[#This Row],[Regione]],Table_0[Regione],Table_0[Guariti],,0)</f>
        <v>4242764</v>
      </c>
      <c r="L2355" s="1">
        <f>_xlfn.XLOOKUP(Comuni[[#This Row],[Regione]],Table_0[Regione],Table_0[Deceduti],,0)</f>
        <v>47031</v>
      </c>
    </row>
    <row r="2356" spans="1:12" x14ac:dyDescent="0.25">
      <c r="A2356" s="1" t="s">
        <v>2377</v>
      </c>
      <c r="B2356" s="1" t="s">
        <v>1271</v>
      </c>
      <c r="C2356" s="1" t="s">
        <v>2222</v>
      </c>
      <c r="D2356">
        <v>4361</v>
      </c>
      <c r="E2356">
        <f>100*Comuni[[#This Row],[Popolazione2011]]/$D$7916</f>
        <v>7.6092074376207693E-3</v>
      </c>
      <c r="F2356">
        <f>100*Comuni[[#This Row],[Popolazione2011]]/(SUMIFS($D$2:$D$7916,$B$2:$B$7916,"Lombardia"))</f>
        <v>4.4939531546860721E-2</v>
      </c>
      <c r="G2356" t="b">
        <f>IF(Comuni[[#This Row],[Popolazione2011]]&gt;300000,"MAGGIORE")</f>
        <v>0</v>
      </c>
      <c r="H2356">
        <f>100*Comuni[[#This Row],[Popolazione2011]]/(SUMIFS($D$2:$D$7916,$B$2:$B$7916,"Piemonte"))</f>
        <v>9.9933179282094345E-2</v>
      </c>
      <c r="I2356" s="1" t="str">
        <f>_xlfn.XLOOKUP(Comuni[[#This Row],[Regione]],Ripartizione_geografica[Regione],Ripartizione_geografica[Ripartizione geografica],,0)</f>
        <v>Nord-ovest</v>
      </c>
      <c r="J2356" s="1">
        <f>_xlfn.XLOOKUP(Comuni[[#This Row],[Regione]],Table_0[Regione],Table_0[Totale contagiati],,0)</f>
        <v>4308126</v>
      </c>
      <c r="K2356" s="1">
        <f>_xlfn.XLOOKUP(Comuni[[#This Row],[Regione]],Table_0[Regione],Table_0[Guariti],,0)</f>
        <v>4242764</v>
      </c>
      <c r="L2356" s="1">
        <f>_xlfn.XLOOKUP(Comuni[[#This Row],[Regione]],Table_0[Regione],Table_0[Deceduti],,0)</f>
        <v>47031</v>
      </c>
    </row>
    <row r="2357" spans="1:12" x14ac:dyDescent="0.25">
      <c r="A2357" s="1" t="s">
        <v>2378</v>
      </c>
      <c r="B2357" s="1" t="s">
        <v>1271</v>
      </c>
      <c r="C2357" s="1" t="s">
        <v>2222</v>
      </c>
      <c r="D2357">
        <v>2036</v>
      </c>
      <c r="E2357">
        <f>100*Comuni[[#This Row],[Popolazione2011]]/$D$7916</f>
        <v>3.5524756576463855E-3</v>
      </c>
      <c r="F2357">
        <f>100*Comuni[[#This Row],[Popolazione2011]]/(SUMIFS($D$2:$D$7916,$B$2:$B$7916,"Lombardia"))</f>
        <v>2.0980712274571985E-2</v>
      </c>
      <c r="G2357" t="b">
        <f>IF(Comuni[[#This Row],[Popolazione2011]]&gt;300000,"MAGGIORE")</f>
        <v>0</v>
      </c>
      <c r="H2357">
        <f>100*Comuni[[#This Row],[Popolazione2011]]/(SUMIFS($D$2:$D$7916,$B$2:$B$7916,"Piemonte"))</f>
        <v>4.6655343503403821E-2</v>
      </c>
      <c r="I2357" s="1" t="str">
        <f>_xlfn.XLOOKUP(Comuni[[#This Row],[Regione]],Ripartizione_geografica[Regione],Ripartizione_geografica[Ripartizione geografica],,0)</f>
        <v>Nord-ovest</v>
      </c>
      <c r="J2357" s="1">
        <f>_xlfn.XLOOKUP(Comuni[[#This Row],[Regione]],Table_0[Regione],Table_0[Totale contagiati],,0)</f>
        <v>4308126</v>
      </c>
      <c r="K2357" s="1">
        <f>_xlfn.XLOOKUP(Comuni[[#This Row],[Regione]],Table_0[Regione],Table_0[Guariti],,0)</f>
        <v>4242764</v>
      </c>
      <c r="L2357" s="1">
        <f>_xlfn.XLOOKUP(Comuni[[#This Row],[Regione]],Table_0[Regione],Table_0[Deceduti],,0)</f>
        <v>47031</v>
      </c>
    </row>
    <row r="2358" spans="1:12" x14ac:dyDescent="0.25">
      <c r="A2358" s="1" t="s">
        <v>2379</v>
      </c>
      <c r="B2358" s="1" t="s">
        <v>1271</v>
      </c>
      <c r="C2358" s="1" t="s">
        <v>2222</v>
      </c>
      <c r="D2358">
        <v>3828</v>
      </c>
      <c r="E2358">
        <f>100*Comuni[[#This Row],[Popolazione2011]]/$D$7916</f>
        <v>6.679212582254599E-3</v>
      </c>
      <c r="F2358">
        <f>100*Comuni[[#This Row],[Popolazione2011]]/(SUMIFS($D$2:$D$7916,$B$2:$B$7916,"Lombardia"))</f>
        <v>3.9447036634116681E-2</v>
      </c>
      <c r="G2358" t="b">
        <f>IF(Comuni[[#This Row],[Popolazione2011]]&gt;300000,"MAGGIORE")</f>
        <v>0</v>
      </c>
      <c r="H2358">
        <f>100*Comuni[[#This Row],[Popolazione2011]]/(SUMIFS($D$2:$D$7916,$B$2:$B$7916,"Piemonte"))</f>
        <v>8.7719378649818186E-2</v>
      </c>
      <c r="I2358" s="1" t="str">
        <f>_xlfn.XLOOKUP(Comuni[[#This Row],[Regione]],Ripartizione_geografica[Regione],Ripartizione_geografica[Ripartizione geografica],,0)</f>
        <v>Nord-ovest</v>
      </c>
      <c r="J2358" s="1">
        <f>_xlfn.XLOOKUP(Comuni[[#This Row],[Regione]],Table_0[Regione],Table_0[Totale contagiati],,0)</f>
        <v>4308126</v>
      </c>
      <c r="K2358" s="1">
        <f>_xlfn.XLOOKUP(Comuni[[#This Row],[Regione]],Table_0[Regione],Table_0[Guariti],,0)</f>
        <v>4242764</v>
      </c>
      <c r="L2358" s="1">
        <f>_xlfn.XLOOKUP(Comuni[[#This Row],[Regione]],Table_0[Regione],Table_0[Deceduti],,0)</f>
        <v>47031</v>
      </c>
    </row>
    <row r="2359" spans="1:12" x14ac:dyDescent="0.25">
      <c r="A2359" s="1" t="s">
        <v>2380</v>
      </c>
      <c r="B2359" s="1" t="s">
        <v>1271</v>
      </c>
      <c r="C2359" s="1" t="s">
        <v>2222</v>
      </c>
      <c r="D2359">
        <v>1023</v>
      </c>
      <c r="E2359">
        <f>100*Comuni[[#This Row],[Popolazione2011]]/$D$7916</f>
        <v>1.7849619831887291E-3</v>
      </c>
      <c r="F2359">
        <f>100*Comuni[[#This Row],[Popolazione2011]]/(SUMIFS($D$2:$D$7916,$B$2:$B$7916,"Lombardia"))</f>
        <v>1.0541880479807043E-2</v>
      </c>
      <c r="G2359" t="b">
        <f>IF(Comuni[[#This Row],[Popolazione2011]]&gt;300000,"MAGGIORE")</f>
        <v>0</v>
      </c>
      <c r="H2359">
        <f>100*Comuni[[#This Row],[Popolazione2011]]/(SUMIFS($D$2:$D$7916,$B$2:$B$7916,"Piemonte"))</f>
        <v>2.3442247742623826E-2</v>
      </c>
      <c r="I2359" s="1" t="str">
        <f>_xlfn.XLOOKUP(Comuni[[#This Row],[Regione]],Ripartizione_geografica[Regione],Ripartizione_geografica[Ripartizione geografica],,0)</f>
        <v>Nord-ovest</v>
      </c>
      <c r="J2359" s="1">
        <f>_xlfn.XLOOKUP(Comuni[[#This Row],[Regione]],Table_0[Regione],Table_0[Totale contagiati],,0)</f>
        <v>4308126</v>
      </c>
      <c r="K2359" s="1">
        <f>_xlfn.XLOOKUP(Comuni[[#This Row],[Regione]],Table_0[Regione],Table_0[Guariti],,0)</f>
        <v>4242764</v>
      </c>
      <c r="L2359" s="1">
        <f>_xlfn.XLOOKUP(Comuni[[#This Row],[Regione]],Table_0[Regione],Table_0[Deceduti],,0)</f>
        <v>47031</v>
      </c>
    </row>
    <row r="2360" spans="1:12" x14ac:dyDescent="0.25">
      <c r="A2360" s="1" t="s">
        <v>2381</v>
      </c>
      <c r="B2360" s="1" t="s">
        <v>1271</v>
      </c>
      <c r="C2360" s="1" t="s">
        <v>2222</v>
      </c>
      <c r="D2360">
        <v>655</v>
      </c>
      <c r="E2360">
        <f>100*Comuni[[#This Row],[Popolazione2011]]/$D$7916</f>
        <v>1.1428642218852566E-3</v>
      </c>
      <c r="F2360">
        <f>100*Comuni[[#This Row],[Popolazione2011]]/(SUMIFS($D$2:$D$7916,$B$2:$B$7916,"Lombardia"))</f>
        <v>6.7496888702576864E-3</v>
      </c>
      <c r="G2360" t="b">
        <f>IF(Comuni[[#This Row],[Popolazione2011]]&gt;300000,"MAGGIORE")</f>
        <v>0</v>
      </c>
      <c r="H2360">
        <f>100*Comuni[[#This Row],[Popolazione2011]]/(SUMIFS($D$2:$D$7916,$B$2:$B$7916,"Piemonte"))</f>
        <v>1.5009454810770876E-2</v>
      </c>
      <c r="I2360" s="1" t="str">
        <f>_xlfn.XLOOKUP(Comuni[[#This Row],[Regione]],Ripartizione_geografica[Regione],Ripartizione_geografica[Ripartizione geografica],,0)</f>
        <v>Nord-ovest</v>
      </c>
      <c r="J2360" s="1">
        <f>_xlfn.XLOOKUP(Comuni[[#This Row],[Regione]],Table_0[Regione],Table_0[Totale contagiati],,0)</f>
        <v>4308126</v>
      </c>
      <c r="K2360" s="1">
        <f>_xlfn.XLOOKUP(Comuni[[#This Row],[Regione]],Table_0[Regione],Table_0[Guariti],,0)</f>
        <v>4242764</v>
      </c>
      <c r="L2360" s="1">
        <f>_xlfn.XLOOKUP(Comuni[[#This Row],[Regione]],Table_0[Regione],Table_0[Deceduti],,0)</f>
        <v>47031</v>
      </c>
    </row>
    <row r="2361" spans="1:12" x14ac:dyDescent="0.25">
      <c r="A2361" s="1" t="s">
        <v>2382</v>
      </c>
      <c r="B2361" s="1" t="s">
        <v>1271</v>
      </c>
      <c r="C2361" s="1" t="s">
        <v>2222</v>
      </c>
      <c r="D2361">
        <v>236</v>
      </c>
      <c r="E2361">
        <f>100*Comuni[[#This Row],[Popolazione2011]]/$D$7916</f>
        <v>4.1178008605331383E-4</v>
      </c>
      <c r="F2361">
        <f>100*Comuni[[#This Row],[Popolazione2011]]/(SUMIFS($D$2:$D$7916,$B$2:$B$7916,"Lombardia"))</f>
        <v>2.4319489669936091E-3</v>
      </c>
      <c r="G2361" t="b">
        <f>IF(Comuni[[#This Row],[Popolazione2011]]&gt;300000,"MAGGIORE")</f>
        <v>0</v>
      </c>
      <c r="H2361">
        <f>100*Comuni[[#This Row],[Popolazione2011]]/(SUMIFS($D$2:$D$7916,$B$2:$B$7916,"Piemonte"))</f>
        <v>5.4079867715143923E-3</v>
      </c>
      <c r="I2361" s="1" t="str">
        <f>_xlfn.XLOOKUP(Comuni[[#This Row],[Regione]],Ripartizione_geografica[Regione],Ripartizione_geografica[Ripartizione geografica],,0)</f>
        <v>Nord-ovest</v>
      </c>
      <c r="J2361" s="1">
        <f>_xlfn.XLOOKUP(Comuni[[#This Row],[Regione]],Table_0[Regione],Table_0[Totale contagiati],,0)</f>
        <v>4308126</v>
      </c>
      <c r="K2361" s="1">
        <f>_xlfn.XLOOKUP(Comuni[[#This Row],[Regione]],Table_0[Regione],Table_0[Guariti],,0)</f>
        <v>4242764</v>
      </c>
      <c r="L2361" s="1">
        <f>_xlfn.XLOOKUP(Comuni[[#This Row],[Regione]],Table_0[Regione],Table_0[Deceduti],,0)</f>
        <v>47031</v>
      </c>
    </row>
    <row r="2362" spans="1:12" x14ac:dyDescent="0.25">
      <c r="A2362" s="1" t="s">
        <v>2383</v>
      </c>
      <c r="B2362" s="1" t="s">
        <v>1271</v>
      </c>
      <c r="C2362" s="1" t="s">
        <v>2222</v>
      </c>
      <c r="D2362">
        <v>2153</v>
      </c>
      <c r="E2362">
        <f>100*Comuni[[#This Row],[Popolazione2011]]/$D$7916</f>
        <v>3.7566208697999352E-3</v>
      </c>
      <c r="F2362">
        <f>100*Comuni[[#This Row],[Popolazione2011]]/(SUMIFS($D$2:$D$7916,$B$2:$B$7916,"Lombardia"))</f>
        <v>2.218638188956458E-2</v>
      </c>
      <c r="G2362" t="b">
        <f>IF(Comuni[[#This Row],[Popolazione2011]]&gt;300000,"MAGGIORE")</f>
        <v>0</v>
      </c>
      <c r="H2362">
        <f>100*Comuni[[#This Row],[Popolazione2011]]/(SUMIFS($D$2:$D$7916,$B$2:$B$7916,"Piemonte"))</f>
        <v>4.9336421690976635E-2</v>
      </c>
      <c r="I2362" s="1" t="str">
        <f>_xlfn.XLOOKUP(Comuni[[#This Row],[Regione]],Ripartizione_geografica[Regione],Ripartizione_geografica[Ripartizione geografica],,0)</f>
        <v>Nord-ovest</v>
      </c>
      <c r="J2362" s="1">
        <f>_xlfn.XLOOKUP(Comuni[[#This Row],[Regione]],Table_0[Regione],Table_0[Totale contagiati],,0)</f>
        <v>4308126</v>
      </c>
      <c r="K2362" s="1">
        <f>_xlfn.XLOOKUP(Comuni[[#This Row],[Regione]],Table_0[Regione],Table_0[Guariti],,0)</f>
        <v>4242764</v>
      </c>
      <c r="L2362" s="1">
        <f>_xlfn.XLOOKUP(Comuni[[#This Row],[Regione]],Table_0[Regione],Table_0[Deceduti],,0)</f>
        <v>47031</v>
      </c>
    </row>
    <row r="2363" spans="1:12" x14ac:dyDescent="0.25">
      <c r="A2363" s="1" t="s">
        <v>2384</v>
      </c>
      <c r="B2363" s="1" t="s">
        <v>1271</v>
      </c>
      <c r="C2363" s="1" t="s">
        <v>2222</v>
      </c>
      <c r="D2363">
        <v>1537</v>
      </c>
      <c r="E2363">
        <f>100*Comuni[[#This Row],[Popolazione2011]]/$D$7916</f>
        <v>2.6818050519658615E-3</v>
      </c>
      <c r="F2363">
        <f>100*Comuni[[#This Row],[Popolazione2011]]/(SUMIFS($D$2:$D$7916,$B$2:$B$7916,"Lombardia"))</f>
        <v>1.5838582890971089E-2</v>
      </c>
      <c r="G2363" t="b">
        <f>IF(Comuni[[#This Row],[Popolazione2011]]&gt;300000,"MAGGIORE")</f>
        <v>0</v>
      </c>
      <c r="H2363">
        <f>100*Comuni[[#This Row],[Popolazione2011]]/(SUMIFS($D$2:$D$7916,$B$2:$B$7916,"Piemonte"))</f>
        <v>3.5220659609396701E-2</v>
      </c>
      <c r="I2363" s="1" t="str">
        <f>_xlfn.XLOOKUP(Comuni[[#This Row],[Regione]],Ripartizione_geografica[Regione],Ripartizione_geografica[Ripartizione geografica],,0)</f>
        <v>Nord-ovest</v>
      </c>
      <c r="J2363" s="1">
        <f>_xlfn.XLOOKUP(Comuni[[#This Row],[Regione]],Table_0[Regione],Table_0[Totale contagiati],,0)</f>
        <v>4308126</v>
      </c>
      <c r="K2363" s="1">
        <f>_xlfn.XLOOKUP(Comuni[[#This Row],[Regione]],Table_0[Regione],Table_0[Guariti],,0)</f>
        <v>4242764</v>
      </c>
      <c r="L2363" s="1">
        <f>_xlfn.XLOOKUP(Comuni[[#This Row],[Regione]],Table_0[Regione],Table_0[Deceduti],,0)</f>
        <v>47031</v>
      </c>
    </row>
    <row r="2364" spans="1:12" x14ac:dyDescent="0.25">
      <c r="A2364" s="1" t="s">
        <v>2385</v>
      </c>
      <c r="B2364" s="1" t="s">
        <v>1271</v>
      </c>
      <c r="C2364" s="1" t="s">
        <v>2222</v>
      </c>
      <c r="D2364">
        <v>3405</v>
      </c>
      <c r="E2364">
        <f>100*Comuni[[#This Row],[Popolazione2011]]/$D$7916</f>
        <v>5.9411491229302274E-3</v>
      </c>
      <c r="F2364">
        <f>100*Comuni[[#This Row],[Popolazione2011]]/(SUMIFS($D$2:$D$7916,$B$2:$B$7916,"Lombardia"))</f>
        <v>3.5088077256835763E-2</v>
      </c>
      <c r="G2364" t="b">
        <f>IF(Comuni[[#This Row],[Popolazione2011]]&gt;300000,"MAGGIORE")</f>
        <v>0</v>
      </c>
      <c r="H2364">
        <f>100*Comuni[[#This Row],[Popolazione2011]]/(SUMIFS($D$2:$D$7916,$B$2:$B$7916,"Piemonte"))</f>
        <v>7.8026249817824175E-2</v>
      </c>
      <c r="I2364" s="1" t="str">
        <f>_xlfn.XLOOKUP(Comuni[[#This Row],[Regione]],Ripartizione_geografica[Regione],Ripartizione_geografica[Ripartizione geografica],,0)</f>
        <v>Nord-ovest</v>
      </c>
      <c r="J2364" s="1">
        <f>_xlfn.XLOOKUP(Comuni[[#This Row],[Regione]],Table_0[Regione],Table_0[Totale contagiati],,0)</f>
        <v>4308126</v>
      </c>
      <c r="K2364" s="1">
        <f>_xlfn.XLOOKUP(Comuni[[#This Row],[Regione]],Table_0[Regione],Table_0[Guariti],,0)</f>
        <v>4242764</v>
      </c>
      <c r="L2364" s="1">
        <f>_xlfn.XLOOKUP(Comuni[[#This Row],[Regione]],Table_0[Regione],Table_0[Deceduti],,0)</f>
        <v>47031</v>
      </c>
    </row>
    <row r="2365" spans="1:12" x14ac:dyDescent="0.25">
      <c r="A2365" s="1" t="s">
        <v>2386</v>
      </c>
      <c r="B2365" s="1" t="s">
        <v>1271</v>
      </c>
      <c r="C2365" s="1" t="s">
        <v>2222</v>
      </c>
      <c r="D2365">
        <v>101</v>
      </c>
      <c r="E2365">
        <f>100*Comuni[[#This Row],[Popolazione2011]]/$D$7916</f>
        <v>1.7622791818383345E-4</v>
      </c>
      <c r="F2365">
        <f>100*Comuni[[#This Row],[Popolazione2011]]/(SUMIFS($D$2:$D$7916,$B$2:$B$7916,"Lombardia"))</f>
        <v>1.0407917189252311E-3</v>
      </c>
      <c r="G2365" t="b">
        <f>IF(Comuni[[#This Row],[Popolazione2011]]&gt;300000,"MAGGIORE")</f>
        <v>0</v>
      </c>
      <c r="H2365">
        <f>100*Comuni[[#This Row],[Popolazione2011]]/(SUMIFS($D$2:$D$7916,$B$2:$B$7916,"Piemonte"))</f>
        <v>2.3144350166226847E-3</v>
      </c>
      <c r="I2365" s="1" t="str">
        <f>_xlfn.XLOOKUP(Comuni[[#This Row],[Regione]],Ripartizione_geografica[Regione],Ripartizione_geografica[Ripartizione geografica],,0)</f>
        <v>Nord-ovest</v>
      </c>
      <c r="J2365" s="1">
        <f>_xlfn.XLOOKUP(Comuni[[#This Row],[Regione]],Table_0[Regione],Table_0[Totale contagiati],,0)</f>
        <v>4308126</v>
      </c>
      <c r="K2365" s="1">
        <f>_xlfn.XLOOKUP(Comuni[[#This Row],[Regione]],Table_0[Regione],Table_0[Guariti],,0)</f>
        <v>4242764</v>
      </c>
      <c r="L2365" s="1">
        <f>_xlfn.XLOOKUP(Comuni[[#This Row],[Regione]],Table_0[Regione],Table_0[Deceduti],,0)</f>
        <v>47031</v>
      </c>
    </row>
    <row r="2366" spans="1:12" x14ac:dyDescent="0.25">
      <c r="A2366" s="1" t="s">
        <v>2387</v>
      </c>
      <c r="B2366" s="1" t="s">
        <v>1271</v>
      </c>
      <c r="C2366" s="1" t="s">
        <v>2222</v>
      </c>
      <c r="D2366">
        <v>3066</v>
      </c>
      <c r="E2366">
        <f>100*Comuni[[#This Row],[Popolazione2011]]/$D$7916</f>
        <v>5.3496514569468653E-3</v>
      </c>
      <c r="F2366">
        <f>100*Comuni[[#This Row],[Popolazione2011]]/(SUMIFS($D$2:$D$7916,$B$2:$B$7916,"Lombardia"))</f>
        <v>3.1594726833908501E-2</v>
      </c>
      <c r="G2366" t="b">
        <f>IF(Comuni[[#This Row],[Popolazione2011]]&gt;300000,"MAGGIORE")</f>
        <v>0</v>
      </c>
      <c r="H2366">
        <f>100*Comuni[[#This Row],[Popolazione2011]]/(SUMIFS($D$2:$D$7916,$B$2:$B$7916,"Piemonte"))</f>
        <v>7.0257997633318331E-2</v>
      </c>
      <c r="I2366" s="1" t="str">
        <f>_xlfn.XLOOKUP(Comuni[[#This Row],[Regione]],Ripartizione_geografica[Regione],Ripartizione_geografica[Ripartizione geografica],,0)</f>
        <v>Nord-ovest</v>
      </c>
      <c r="J2366" s="1">
        <f>_xlfn.XLOOKUP(Comuni[[#This Row],[Regione]],Table_0[Regione],Table_0[Totale contagiati],,0)</f>
        <v>4308126</v>
      </c>
      <c r="K2366" s="1">
        <f>_xlfn.XLOOKUP(Comuni[[#This Row],[Regione]],Table_0[Regione],Table_0[Guariti],,0)</f>
        <v>4242764</v>
      </c>
      <c r="L2366" s="1">
        <f>_xlfn.XLOOKUP(Comuni[[#This Row],[Regione]],Table_0[Regione],Table_0[Deceduti],,0)</f>
        <v>47031</v>
      </c>
    </row>
    <row r="2367" spans="1:12" x14ac:dyDescent="0.25">
      <c r="A2367" s="1" t="s">
        <v>2388</v>
      </c>
      <c r="B2367" s="1" t="s">
        <v>1271</v>
      </c>
      <c r="C2367" s="1" t="s">
        <v>2222</v>
      </c>
      <c r="D2367">
        <v>386</v>
      </c>
      <c r="E2367">
        <f>100*Comuni[[#This Row],[Popolazione2011]]/$D$7916</f>
        <v>6.7350471701940317E-4</v>
      </c>
      <c r="F2367">
        <f>100*Comuni[[#This Row],[Popolazione2011]]/(SUMIFS($D$2:$D$7916,$B$2:$B$7916,"Lombardia"))</f>
        <v>3.9776792426251409E-3</v>
      </c>
      <c r="G2367" t="b">
        <f>IF(Comuni[[#This Row],[Popolazione2011]]&gt;300000,"MAGGIORE")</f>
        <v>0</v>
      </c>
      <c r="H2367">
        <f>100*Comuni[[#This Row],[Popolazione2011]]/(SUMIFS($D$2:$D$7916,$B$2:$B$7916,"Piemonte"))</f>
        <v>8.8452664991718454E-3</v>
      </c>
      <c r="I2367" s="1" t="str">
        <f>_xlfn.XLOOKUP(Comuni[[#This Row],[Regione]],Ripartizione_geografica[Regione],Ripartizione_geografica[Ripartizione geografica],,0)</f>
        <v>Nord-ovest</v>
      </c>
      <c r="J2367" s="1">
        <f>_xlfn.XLOOKUP(Comuni[[#This Row],[Regione]],Table_0[Regione],Table_0[Totale contagiati],,0)</f>
        <v>4308126</v>
      </c>
      <c r="K2367" s="1">
        <f>_xlfn.XLOOKUP(Comuni[[#This Row],[Regione]],Table_0[Regione],Table_0[Guariti],,0)</f>
        <v>4242764</v>
      </c>
      <c r="L2367" s="1">
        <f>_xlfn.XLOOKUP(Comuni[[#This Row],[Regione]],Table_0[Regione],Table_0[Deceduti],,0)</f>
        <v>47031</v>
      </c>
    </row>
    <row r="2368" spans="1:12" x14ac:dyDescent="0.25">
      <c r="A2368" s="1" t="s">
        <v>2389</v>
      </c>
      <c r="B2368" s="1" t="s">
        <v>1271</v>
      </c>
      <c r="C2368" s="1" t="s">
        <v>2222</v>
      </c>
      <c r="D2368">
        <v>1319</v>
      </c>
      <c r="E2368">
        <f>100*Comuni[[#This Row],[Popolazione2011]]/$D$7916</f>
        <v>2.3014319216284784E-3</v>
      </c>
      <c r="F2368">
        <f>100*Comuni[[#This Row],[Popolazione2011]]/(SUMIFS($D$2:$D$7916,$B$2:$B$7916,"Lombardia"))</f>
        <v>1.3592121557053265E-2</v>
      </c>
      <c r="G2368" t="b">
        <f>IF(Comuni[[#This Row],[Popolazione2011]]&gt;300000,"MAGGIORE")</f>
        <v>0</v>
      </c>
      <c r="H2368">
        <f>100*Comuni[[#This Row],[Popolazione2011]]/(SUMIFS($D$2:$D$7916,$B$2:$B$7916,"Piemonte"))</f>
        <v>3.02251464052012E-2</v>
      </c>
      <c r="I2368" s="1" t="str">
        <f>_xlfn.XLOOKUP(Comuni[[#This Row],[Regione]],Ripartizione_geografica[Regione],Ripartizione_geografica[Ripartizione geografica],,0)</f>
        <v>Nord-ovest</v>
      </c>
      <c r="J2368" s="1">
        <f>_xlfn.XLOOKUP(Comuni[[#This Row],[Regione]],Table_0[Regione],Table_0[Totale contagiati],,0)</f>
        <v>4308126</v>
      </c>
      <c r="K2368" s="1">
        <f>_xlfn.XLOOKUP(Comuni[[#This Row],[Regione]],Table_0[Regione],Table_0[Guariti],,0)</f>
        <v>4242764</v>
      </c>
      <c r="L2368" s="1">
        <f>_xlfn.XLOOKUP(Comuni[[#This Row],[Regione]],Table_0[Regione],Table_0[Deceduti],,0)</f>
        <v>47031</v>
      </c>
    </row>
    <row r="2369" spans="1:12" x14ac:dyDescent="0.25">
      <c r="A2369" s="1" t="s">
        <v>2390</v>
      </c>
      <c r="B2369" s="1" t="s">
        <v>1271</v>
      </c>
      <c r="C2369" s="1" t="s">
        <v>2222</v>
      </c>
      <c r="D2369">
        <v>5933</v>
      </c>
      <c r="E2369">
        <f>100*Comuni[[#This Row],[Popolazione2011]]/$D$7916</f>
        <v>1.0352081570145385E-2</v>
      </c>
      <c r="F2369">
        <f>100*Comuni[[#This Row],[Popolazione2011]]/(SUMIFS($D$2:$D$7916,$B$2:$B$7916,"Lombardia"))</f>
        <v>6.1138784835479167E-2</v>
      </c>
      <c r="G2369" t="b">
        <f>IF(Comuni[[#This Row],[Popolazione2011]]&gt;300000,"MAGGIORE")</f>
        <v>0</v>
      </c>
      <c r="H2369">
        <f>100*Comuni[[#This Row],[Popolazione2011]]/(SUMIFS($D$2:$D$7916,$B$2:$B$7916,"Piemonte"))</f>
        <v>0.13595587082794444</v>
      </c>
      <c r="I2369" s="1" t="str">
        <f>_xlfn.XLOOKUP(Comuni[[#This Row],[Regione]],Ripartizione_geografica[Regione],Ripartizione_geografica[Ripartizione geografica],,0)</f>
        <v>Nord-ovest</v>
      </c>
      <c r="J2369" s="1">
        <f>_xlfn.XLOOKUP(Comuni[[#This Row],[Regione]],Table_0[Regione],Table_0[Totale contagiati],,0)</f>
        <v>4308126</v>
      </c>
      <c r="K2369" s="1">
        <f>_xlfn.XLOOKUP(Comuni[[#This Row],[Regione]],Table_0[Regione],Table_0[Guariti],,0)</f>
        <v>4242764</v>
      </c>
      <c r="L2369" s="1">
        <f>_xlfn.XLOOKUP(Comuni[[#This Row],[Regione]],Table_0[Regione],Table_0[Deceduti],,0)</f>
        <v>47031</v>
      </c>
    </row>
    <row r="2370" spans="1:12" x14ac:dyDescent="0.25">
      <c r="A2370" s="1" t="s">
        <v>2391</v>
      </c>
      <c r="B2370" s="1" t="s">
        <v>1271</v>
      </c>
      <c r="C2370" s="1" t="s">
        <v>2222</v>
      </c>
      <c r="D2370">
        <v>60109</v>
      </c>
      <c r="E2370">
        <f>100*Comuni[[#This Row],[Popolazione2011]]/$D$7916</f>
        <v>0.10488003895160442</v>
      </c>
      <c r="F2370">
        <f>100*Comuni[[#This Row],[Popolazione2011]]/(SUMIFS($D$2:$D$7916,$B$2:$B$7916,"Lombardia"))</f>
        <v>0.6194153409195714</v>
      </c>
      <c r="G2370" t="b">
        <f>IF(Comuni[[#This Row],[Popolazione2011]]&gt;300000,"MAGGIORE")</f>
        <v>0</v>
      </c>
      <c r="H2370">
        <f>100*Comuni[[#This Row],[Popolazione2011]]/(SUMIFS($D$2:$D$7916,$B$2:$B$7916,"Piemonte"))</f>
        <v>1.3774096476650788</v>
      </c>
      <c r="I2370" s="1" t="str">
        <f>_xlfn.XLOOKUP(Comuni[[#This Row],[Regione]],Ripartizione_geografica[Regione],Ripartizione_geografica[Ripartizione geografica],,0)</f>
        <v>Nord-ovest</v>
      </c>
      <c r="J2370" s="1">
        <f>_xlfn.XLOOKUP(Comuni[[#This Row],[Regione]],Table_0[Regione],Table_0[Totale contagiati],,0)</f>
        <v>4308126</v>
      </c>
      <c r="K2370" s="1">
        <f>_xlfn.XLOOKUP(Comuni[[#This Row],[Regione]],Table_0[Regione],Table_0[Guariti],,0)</f>
        <v>4242764</v>
      </c>
      <c r="L2370" s="1">
        <f>_xlfn.XLOOKUP(Comuni[[#This Row],[Regione]],Table_0[Regione],Table_0[Deceduti],,0)</f>
        <v>47031</v>
      </c>
    </row>
    <row r="2371" spans="1:12" x14ac:dyDescent="0.25">
      <c r="A2371" s="1" t="s">
        <v>2392</v>
      </c>
      <c r="B2371" s="1" t="s">
        <v>1271</v>
      </c>
      <c r="C2371" s="1" t="s">
        <v>2222</v>
      </c>
      <c r="D2371">
        <v>75</v>
      </c>
      <c r="E2371">
        <f>100*Comuni[[#This Row],[Popolazione2011]]/$D$7916</f>
        <v>1.3086231548304464E-4</v>
      </c>
      <c r="F2371">
        <f>100*Comuni[[#This Row],[Popolazione2011]]/(SUMIFS($D$2:$D$7916,$B$2:$B$7916,"Lombardia"))</f>
        <v>7.728651378157656E-4</v>
      </c>
      <c r="G2371" t="b">
        <f>IF(Comuni[[#This Row],[Popolazione2011]]&gt;300000,"MAGGIORE")</f>
        <v>0</v>
      </c>
      <c r="H2371">
        <f>100*Comuni[[#This Row],[Popolazione2011]]/(SUMIFS($D$2:$D$7916,$B$2:$B$7916,"Piemonte"))</f>
        <v>1.7186398638287263E-3</v>
      </c>
      <c r="I2371" s="1" t="str">
        <f>_xlfn.XLOOKUP(Comuni[[#This Row],[Regione]],Ripartizione_geografica[Regione],Ripartizione_geografica[Ripartizione geografica],,0)</f>
        <v>Nord-ovest</v>
      </c>
      <c r="J2371" s="1">
        <f>_xlfn.XLOOKUP(Comuni[[#This Row],[Regione]],Table_0[Regione],Table_0[Totale contagiati],,0)</f>
        <v>4308126</v>
      </c>
      <c r="K2371" s="1">
        <f>_xlfn.XLOOKUP(Comuni[[#This Row],[Regione]],Table_0[Regione],Table_0[Guariti],,0)</f>
        <v>4242764</v>
      </c>
      <c r="L2371" s="1">
        <f>_xlfn.XLOOKUP(Comuni[[#This Row],[Regione]],Table_0[Regione],Table_0[Deceduti],,0)</f>
        <v>47031</v>
      </c>
    </row>
    <row r="2372" spans="1:12" x14ac:dyDescent="0.25">
      <c r="A2372" s="1" t="s">
        <v>2393</v>
      </c>
      <c r="B2372" s="1" t="s">
        <v>1271</v>
      </c>
      <c r="C2372" s="1" t="s">
        <v>2222</v>
      </c>
      <c r="D2372">
        <v>770</v>
      </c>
      <c r="E2372">
        <f>100*Comuni[[#This Row],[Popolazione2011]]/$D$7916</f>
        <v>1.3435197722925917E-3</v>
      </c>
      <c r="F2372">
        <f>100*Comuni[[#This Row],[Popolazione2011]]/(SUMIFS($D$2:$D$7916,$B$2:$B$7916,"Lombardia"))</f>
        <v>7.934748748241861E-3</v>
      </c>
      <c r="G2372" t="b">
        <f>IF(Comuni[[#This Row],[Popolazione2011]]&gt;300000,"MAGGIORE")</f>
        <v>0</v>
      </c>
      <c r="H2372">
        <f>100*Comuni[[#This Row],[Popolazione2011]]/(SUMIFS($D$2:$D$7916,$B$2:$B$7916,"Piemonte"))</f>
        <v>1.7644702601974923E-2</v>
      </c>
      <c r="I2372" s="1" t="str">
        <f>_xlfn.XLOOKUP(Comuni[[#This Row],[Regione]],Ripartizione_geografica[Regione],Ripartizione_geografica[Ripartizione geografica],,0)</f>
        <v>Nord-ovest</v>
      </c>
      <c r="J2372" s="1">
        <f>_xlfn.XLOOKUP(Comuni[[#This Row],[Regione]],Table_0[Regione],Table_0[Totale contagiati],,0)</f>
        <v>4308126</v>
      </c>
      <c r="K2372" s="1">
        <f>_xlfn.XLOOKUP(Comuni[[#This Row],[Regione]],Table_0[Regione],Table_0[Guariti],,0)</f>
        <v>4242764</v>
      </c>
      <c r="L2372" s="1">
        <f>_xlfn.XLOOKUP(Comuni[[#This Row],[Regione]],Table_0[Regione],Table_0[Deceduti],,0)</f>
        <v>47031</v>
      </c>
    </row>
    <row r="2373" spans="1:12" x14ac:dyDescent="0.25">
      <c r="A2373" s="1" t="s">
        <v>2394</v>
      </c>
      <c r="B2373" s="1" t="s">
        <v>1271</v>
      </c>
      <c r="C2373" s="1" t="s">
        <v>2222</v>
      </c>
      <c r="D2373">
        <v>3153</v>
      </c>
      <c r="E2373">
        <f>100*Comuni[[#This Row],[Popolazione2011]]/$D$7916</f>
        <v>5.5014517429071968E-3</v>
      </c>
      <c r="F2373">
        <f>100*Comuni[[#This Row],[Popolazione2011]]/(SUMIFS($D$2:$D$7916,$B$2:$B$7916,"Lombardia"))</f>
        <v>3.249125039377479E-2</v>
      </c>
      <c r="G2373" t="b">
        <f>IF(Comuni[[#This Row],[Popolazione2011]]&gt;300000,"MAGGIORE")</f>
        <v>0</v>
      </c>
      <c r="H2373">
        <f>100*Comuni[[#This Row],[Popolazione2011]]/(SUMIFS($D$2:$D$7916,$B$2:$B$7916,"Piemonte"))</f>
        <v>7.2251619875359649E-2</v>
      </c>
      <c r="I2373" s="1" t="str">
        <f>_xlfn.XLOOKUP(Comuni[[#This Row],[Regione]],Ripartizione_geografica[Regione],Ripartizione_geografica[Ripartizione geografica],,0)</f>
        <v>Nord-ovest</v>
      </c>
      <c r="J2373" s="1">
        <f>_xlfn.XLOOKUP(Comuni[[#This Row],[Regione]],Table_0[Regione],Table_0[Totale contagiati],,0)</f>
        <v>4308126</v>
      </c>
      <c r="K2373" s="1">
        <f>_xlfn.XLOOKUP(Comuni[[#This Row],[Regione]],Table_0[Regione],Table_0[Guariti],,0)</f>
        <v>4242764</v>
      </c>
      <c r="L2373" s="1">
        <f>_xlfn.XLOOKUP(Comuni[[#This Row],[Regione]],Table_0[Regione],Table_0[Deceduti],,0)</f>
        <v>47031</v>
      </c>
    </row>
    <row r="2374" spans="1:12" x14ac:dyDescent="0.25">
      <c r="A2374" s="1" t="s">
        <v>2395</v>
      </c>
      <c r="B2374" s="1" t="s">
        <v>1271</v>
      </c>
      <c r="C2374" s="1" t="s">
        <v>2222</v>
      </c>
      <c r="D2374">
        <v>1546</v>
      </c>
      <c r="E2374">
        <f>100*Comuni[[#This Row],[Popolazione2011]]/$D$7916</f>
        <v>2.6975085298238271E-3</v>
      </c>
      <c r="F2374">
        <f>100*Comuni[[#This Row],[Popolazione2011]]/(SUMIFS($D$2:$D$7916,$B$2:$B$7916,"Lombardia"))</f>
        <v>1.5931326707508981E-2</v>
      </c>
      <c r="G2374" t="b">
        <f>IF(Comuni[[#This Row],[Popolazione2011]]&gt;300000,"MAGGIORE")</f>
        <v>0</v>
      </c>
      <c r="H2374">
        <f>100*Comuni[[#This Row],[Popolazione2011]]/(SUMIFS($D$2:$D$7916,$B$2:$B$7916,"Piemonte"))</f>
        <v>3.5426896393056143E-2</v>
      </c>
      <c r="I2374" s="1" t="str">
        <f>_xlfn.XLOOKUP(Comuni[[#This Row],[Regione]],Ripartizione_geografica[Regione],Ripartizione_geografica[Ripartizione geografica],,0)</f>
        <v>Nord-ovest</v>
      </c>
      <c r="J2374" s="1">
        <f>_xlfn.XLOOKUP(Comuni[[#This Row],[Regione]],Table_0[Regione],Table_0[Totale contagiati],,0)</f>
        <v>4308126</v>
      </c>
      <c r="K2374" s="1">
        <f>_xlfn.XLOOKUP(Comuni[[#This Row],[Regione]],Table_0[Regione],Table_0[Guariti],,0)</f>
        <v>4242764</v>
      </c>
      <c r="L2374" s="1">
        <f>_xlfn.XLOOKUP(Comuni[[#This Row],[Regione]],Table_0[Regione],Table_0[Deceduti],,0)</f>
        <v>47031</v>
      </c>
    </row>
    <row r="2375" spans="1:12" x14ac:dyDescent="0.25">
      <c r="A2375" s="1" t="s">
        <v>2396</v>
      </c>
      <c r="B2375" s="1" t="s">
        <v>1271</v>
      </c>
      <c r="C2375" s="1" t="s">
        <v>2222</v>
      </c>
      <c r="D2375">
        <v>38174</v>
      </c>
      <c r="E2375">
        <f>100*Comuni[[#This Row],[Popolazione2011]]/$D$7916</f>
        <v>6.6607173749996626E-2</v>
      </c>
      <c r="F2375">
        <f>100*Comuni[[#This Row],[Popolazione2011]]/(SUMIFS($D$2:$D$7916,$B$2:$B$7916,"Lombardia"))</f>
        <v>0.3933780502797205</v>
      </c>
      <c r="G2375" t="b">
        <f>IF(Comuni[[#This Row],[Popolazione2011]]&gt;300000,"MAGGIORE")</f>
        <v>0</v>
      </c>
      <c r="H2375">
        <f>100*Comuni[[#This Row],[Popolazione2011]]/(SUMIFS($D$2:$D$7916,$B$2:$B$7916,"Piemonte"))</f>
        <v>0.87476477549063736</v>
      </c>
      <c r="I2375" s="1" t="str">
        <f>_xlfn.XLOOKUP(Comuni[[#This Row],[Regione]],Ripartizione_geografica[Regione],Ripartizione_geografica[Ripartizione geografica],,0)</f>
        <v>Nord-ovest</v>
      </c>
      <c r="J2375" s="1">
        <f>_xlfn.XLOOKUP(Comuni[[#This Row],[Regione]],Table_0[Regione],Table_0[Totale contagiati],,0)</f>
        <v>4308126</v>
      </c>
      <c r="K2375" s="1">
        <f>_xlfn.XLOOKUP(Comuni[[#This Row],[Regione]],Table_0[Regione],Table_0[Guariti],,0)</f>
        <v>4242764</v>
      </c>
      <c r="L2375" s="1">
        <f>_xlfn.XLOOKUP(Comuni[[#This Row],[Regione]],Table_0[Regione],Table_0[Deceduti],,0)</f>
        <v>47031</v>
      </c>
    </row>
    <row r="2376" spans="1:12" x14ac:dyDescent="0.25">
      <c r="A2376" s="1" t="s">
        <v>2397</v>
      </c>
      <c r="B2376" s="1" t="s">
        <v>1271</v>
      </c>
      <c r="C2376" s="1" t="s">
        <v>2222</v>
      </c>
      <c r="D2376">
        <v>133</v>
      </c>
      <c r="E2376">
        <f>100*Comuni[[#This Row],[Popolazione2011]]/$D$7916</f>
        <v>2.3206250612326586E-4</v>
      </c>
      <c r="F2376">
        <f>100*Comuni[[#This Row],[Popolazione2011]]/(SUMIFS($D$2:$D$7916,$B$2:$B$7916,"Lombardia"))</f>
        <v>1.3705475110599578E-3</v>
      </c>
      <c r="G2376" t="b">
        <f>IF(Comuni[[#This Row],[Popolazione2011]]&gt;300000,"MAGGIORE")</f>
        <v>0</v>
      </c>
      <c r="H2376">
        <f>100*Comuni[[#This Row],[Popolazione2011]]/(SUMIFS($D$2:$D$7916,$B$2:$B$7916,"Piemonte"))</f>
        <v>3.0477213585229411E-3</v>
      </c>
      <c r="I2376" s="1" t="str">
        <f>_xlfn.XLOOKUP(Comuni[[#This Row],[Regione]],Ripartizione_geografica[Regione],Ripartizione_geografica[Ripartizione geografica],,0)</f>
        <v>Nord-ovest</v>
      </c>
      <c r="J2376" s="1">
        <f>_xlfn.XLOOKUP(Comuni[[#This Row],[Regione]],Table_0[Regione],Table_0[Totale contagiati],,0)</f>
        <v>4308126</v>
      </c>
      <c r="K2376" s="1">
        <f>_xlfn.XLOOKUP(Comuni[[#This Row],[Regione]],Table_0[Regione],Table_0[Guariti],,0)</f>
        <v>4242764</v>
      </c>
      <c r="L2376" s="1">
        <f>_xlfn.XLOOKUP(Comuni[[#This Row],[Regione]],Table_0[Regione],Table_0[Deceduti],,0)</f>
        <v>47031</v>
      </c>
    </row>
    <row r="2377" spans="1:12" x14ac:dyDescent="0.25">
      <c r="A2377" s="1" t="s">
        <v>2398</v>
      </c>
      <c r="B2377" s="1" t="s">
        <v>1271</v>
      </c>
      <c r="C2377" s="1" t="s">
        <v>2222</v>
      </c>
      <c r="D2377">
        <v>1036</v>
      </c>
      <c r="E2377">
        <f>100*Comuni[[#This Row],[Popolazione2011]]/$D$7916</f>
        <v>1.8076447845391235E-3</v>
      </c>
      <c r="F2377">
        <f>100*Comuni[[#This Row],[Popolazione2011]]/(SUMIFS($D$2:$D$7916,$B$2:$B$7916,"Lombardia"))</f>
        <v>1.0675843770361777E-2</v>
      </c>
      <c r="G2377" t="b">
        <f>IF(Comuni[[#This Row],[Popolazione2011]]&gt;300000,"MAGGIORE")</f>
        <v>0</v>
      </c>
      <c r="H2377">
        <f>100*Comuni[[#This Row],[Popolazione2011]]/(SUMIFS($D$2:$D$7916,$B$2:$B$7916,"Piemonte"))</f>
        <v>2.3740145319020807E-2</v>
      </c>
      <c r="I2377" s="1" t="str">
        <f>_xlfn.XLOOKUP(Comuni[[#This Row],[Regione]],Ripartizione_geografica[Regione],Ripartizione_geografica[Ripartizione geografica],,0)</f>
        <v>Nord-ovest</v>
      </c>
      <c r="J2377" s="1">
        <f>_xlfn.XLOOKUP(Comuni[[#This Row],[Regione]],Table_0[Regione],Table_0[Totale contagiati],,0)</f>
        <v>4308126</v>
      </c>
      <c r="K2377" s="1">
        <f>_xlfn.XLOOKUP(Comuni[[#This Row],[Regione]],Table_0[Regione],Table_0[Guariti],,0)</f>
        <v>4242764</v>
      </c>
      <c r="L2377" s="1">
        <f>_xlfn.XLOOKUP(Comuni[[#This Row],[Regione]],Table_0[Regione],Table_0[Deceduti],,0)</f>
        <v>47031</v>
      </c>
    </row>
    <row r="2378" spans="1:12" x14ac:dyDescent="0.25">
      <c r="A2378" s="1" t="s">
        <v>2399</v>
      </c>
      <c r="B2378" s="1" t="s">
        <v>1271</v>
      </c>
      <c r="C2378" s="1" t="s">
        <v>2222</v>
      </c>
      <c r="D2378">
        <v>1696</v>
      </c>
      <c r="E2378">
        <f>100*Comuni[[#This Row],[Popolazione2011]]/$D$7916</f>
        <v>2.9592331607899165E-3</v>
      </c>
      <c r="F2378">
        <f>100*Comuni[[#This Row],[Popolazione2011]]/(SUMIFS($D$2:$D$7916,$B$2:$B$7916,"Lombardia"))</f>
        <v>1.7477056983140515E-2</v>
      </c>
      <c r="G2378" t="b">
        <f>IF(Comuni[[#This Row],[Popolazione2011]]&gt;300000,"MAGGIORE")</f>
        <v>0</v>
      </c>
      <c r="H2378">
        <f>100*Comuni[[#This Row],[Popolazione2011]]/(SUMIFS($D$2:$D$7916,$B$2:$B$7916,"Piemonte"))</f>
        <v>3.8864176120713599E-2</v>
      </c>
      <c r="I2378" s="1" t="str">
        <f>_xlfn.XLOOKUP(Comuni[[#This Row],[Regione]],Ripartizione_geografica[Regione],Ripartizione_geografica[Ripartizione geografica],,0)</f>
        <v>Nord-ovest</v>
      </c>
      <c r="J2378" s="1">
        <f>_xlfn.XLOOKUP(Comuni[[#This Row],[Regione]],Table_0[Regione],Table_0[Totale contagiati],,0)</f>
        <v>4308126</v>
      </c>
      <c r="K2378" s="1">
        <f>_xlfn.XLOOKUP(Comuni[[#This Row],[Regione]],Table_0[Regione],Table_0[Guariti],,0)</f>
        <v>4242764</v>
      </c>
      <c r="L2378" s="1">
        <f>_xlfn.XLOOKUP(Comuni[[#This Row],[Regione]],Table_0[Regione],Table_0[Deceduti],,0)</f>
        <v>47031</v>
      </c>
    </row>
    <row r="2379" spans="1:12" x14ac:dyDescent="0.25">
      <c r="A2379" s="1" t="s">
        <v>2400</v>
      </c>
      <c r="B2379" s="1" t="s">
        <v>1271</v>
      </c>
      <c r="C2379" s="1" t="s">
        <v>2222</v>
      </c>
      <c r="D2379">
        <v>1082</v>
      </c>
      <c r="E2379">
        <f>100*Comuni[[#This Row],[Popolazione2011]]/$D$7916</f>
        <v>1.8879070047020574E-3</v>
      </c>
      <c r="F2379">
        <f>100*Comuni[[#This Row],[Popolazione2011]]/(SUMIFS($D$2:$D$7916,$B$2:$B$7916,"Lombardia"))</f>
        <v>1.1149867721555446E-2</v>
      </c>
      <c r="G2379" t="b">
        <f>IF(Comuni[[#This Row],[Popolazione2011]]&gt;300000,"MAGGIORE")</f>
        <v>0</v>
      </c>
      <c r="H2379">
        <f>100*Comuni[[#This Row],[Popolazione2011]]/(SUMIFS($D$2:$D$7916,$B$2:$B$7916,"Piemonte"))</f>
        <v>2.4794244435502426E-2</v>
      </c>
      <c r="I2379" s="1" t="str">
        <f>_xlfn.XLOOKUP(Comuni[[#This Row],[Regione]],Ripartizione_geografica[Regione],Ripartizione_geografica[Ripartizione geografica],,0)</f>
        <v>Nord-ovest</v>
      </c>
      <c r="J2379" s="1">
        <f>_xlfn.XLOOKUP(Comuni[[#This Row],[Regione]],Table_0[Regione],Table_0[Totale contagiati],,0)</f>
        <v>4308126</v>
      </c>
      <c r="K2379" s="1">
        <f>_xlfn.XLOOKUP(Comuni[[#This Row],[Regione]],Table_0[Regione],Table_0[Guariti],,0)</f>
        <v>4242764</v>
      </c>
      <c r="L2379" s="1">
        <f>_xlfn.XLOOKUP(Comuni[[#This Row],[Regione]],Table_0[Regione],Table_0[Deceduti],,0)</f>
        <v>47031</v>
      </c>
    </row>
    <row r="2380" spans="1:12" x14ac:dyDescent="0.25">
      <c r="A2380" s="1" t="s">
        <v>2401</v>
      </c>
      <c r="B2380" s="1" t="s">
        <v>1271</v>
      </c>
      <c r="C2380" s="1" t="s">
        <v>2222</v>
      </c>
      <c r="D2380">
        <v>478</v>
      </c>
      <c r="E2380">
        <f>100*Comuni[[#This Row],[Popolazione2011]]/$D$7916</f>
        <v>8.3402915734527127E-4</v>
      </c>
      <c r="F2380">
        <f>100*Comuni[[#This Row],[Popolazione2011]]/(SUMIFS($D$2:$D$7916,$B$2:$B$7916,"Lombardia"))</f>
        <v>4.9257271450124799E-3</v>
      </c>
      <c r="G2380" t="b">
        <f>IF(Comuni[[#This Row],[Popolazione2011]]&gt;300000,"MAGGIORE")</f>
        <v>0</v>
      </c>
      <c r="H2380">
        <f>100*Comuni[[#This Row],[Popolazione2011]]/(SUMIFS($D$2:$D$7916,$B$2:$B$7916,"Piemonte"))</f>
        <v>1.0953464732135083E-2</v>
      </c>
      <c r="I2380" s="1" t="str">
        <f>_xlfn.XLOOKUP(Comuni[[#This Row],[Regione]],Ripartizione_geografica[Regione],Ripartizione_geografica[Ripartizione geografica],,0)</f>
        <v>Nord-ovest</v>
      </c>
      <c r="J2380" s="1">
        <f>_xlfn.XLOOKUP(Comuni[[#This Row],[Regione]],Table_0[Regione],Table_0[Totale contagiati],,0)</f>
        <v>4308126</v>
      </c>
      <c r="K2380" s="1">
        <f>_xlfn.XLOOKUP(Comuni[[#This Row],[Regione]],Table_0[Regione],Table_0[Guariti],,0)</f>
        <v>4242764</v>
      </c>
      <c r="L2380" s="1">
        <f>_xlfn.XLOOKUP(Comuni[[#This Row],[Regione]],Table_0[Regione],Table_0[Deceduti],,0)</f>
        <v>47031</v>
      </c>
    </row>
    <row r="2381" spans="1:12" x14ac:dyDescent="0.25">
      <c r="A2381" s="1" t="s">
        <v>2402</v>
      </c>
      <c r="B2381" s="1" t="s">
        <v>1271</v>
      </c>
      <c r="C2381" s="1" t="s">
        <v>2222</v>
      </c>
      <c r="D2381">
        <v>445</v>
      </c>
      <c r="E2381">
        <f>100*Comuni[[#This Row],[Popolazione2011]]/$D$7916</f>
        <v>7.7644973853273163E-4</v>
      </c>
      <c r="F2381">
        <f>100*Comuni[[#This Row],[Popolazione2011]]/(SUMIFS($D$2:$D$7916,$B$2:$B$7916,"Lombardia"))</f>
        <v>4.5856664843735425E-3</v>
      </c>
      <c r="G2381" t="b">
        <f>IF(Comuni[[#This Row],[Popolazione2011]]&gt;300000,"MAGGIORE")</f>
        <v>0</v>
      </c>
      <c r="H2381">
        <f>100*Comuni[[#This Row],[Popolazione2011]]/(SUMIFS($D$2:$D$7916,$B$2:$B$7916,"Piemonte"))</f>
        <v>1.0197263192050443E-2</v>
      </c>
      <c r="I2381" s="1" t="str">
        <f>_xlfn.XLOOKUP(Comuni[[#This Row],[Regione]],Ripartizione_geografica[Regione],Ripartizione_geografica[Ripartizione geografica],,0)</f>
        <v>Nord-ovest</v>
      </c>
      <c r="J2381" s="1">
        <f>_xlfn.XLOOKUP(Comuni[[#This Row],[Regione]],Table_0[Regione],Table_0[Totale contagiati],,0)</f>
        <v>4308126</v>
      </c>
      <c r="K2381" s="1">
        <f>_xlfn.XLOOKUP(Comuni[[#This Row],[Regione]],Table_0[Regione],Table_0[Guariti],,0)</f>
        <v>4242764</v>
      </c>
      <c r="L2381" s="1">
        <f>_xlfn.XLOOKUP(Comuni[[#This Row],[Regione]],Table_0[Regione],Table_0[Deceduti],,0)</f>
        <v>47031</v>
      </c>
    </row>
    <row r="2382" spans="1:12" x14ac:dyDescent="0.25">
      <c r="A2382" s="1" t="s">
        <v>2403</v>
      </c>
      <c r="B2382" s="1" t="s">
        <v>1271</v>
      </c>
      <c r="C2382" s="1" t="s">
        <v>2222</v>
      </c>
      <c r="D2382">
        <v>1653</v>
      </c>
      <c r="E2382">
        <f>100*Comuni[[#This Row],[Popolazione2011]]/$D$7916</f>
        <v>2.8842054332463042E-3</v>
      </c>
      <c r="F2382">
        <f>100*Comuni[[#This Row],[Popolazione2011]]/(SUMIFS($D$2:$D$7916,$B$2:$B$7916,"Lombardia"))</f>
        <v>1.7033947637459475E-2</v>
      </c>
      <c r="G2382" t="b">
        <f>IF(Comuni[[#This Row],[Popolazione2011]]&gt;300000,"MAGGIORE")</f>
        <v>0</v>
      </c>
      <c r="H2382">
        <f>100*Comuni[[#This Row],[Popolazione2011]]/(SUMIFS($D$2:$D$7916,$B$2:$B$7916,"Piemonte"))</f>
        <v>3.7878822598785125E-2</v>
      </c>
      <c r="I2382" s="1" t="str">
        <f>_xlfn.XLOOKUP(Comuni[[#This Row],[Regione]],Ripartizione_geografica[Regione],Ripartizione_geografica[Ripartizione geografica],,0)</f>
        <v>Nord-ovest</v>
      </c>
      <c r="J2382" s="1">
        <f>_xlfn.XLOOKUP(Comuni[[#This Row],[Regione]],Table_0[Regione],Table_0[Totale contagiati],,0)</f>
        <v>4308126</v>
      </c>
      <c r="K2382" s="1">
        <f>_xlfn.XLOOKUP(Comuni[[#This Row],[Regione]],Table_0[Regione],Table_0[Guariti],,0)</f>
        <v>4242764</v>
      </c>
      <c r="L2382" s="1">
        <f>_xlfn.XLOOKUP(Comuni[[#This Row],[Regione]],Table_0[Regione],Table_0[Deceduti],,0)</f>
        <v>47031</v>
      </c>
    </row>
    <row r="2383" spans="1:12" x14ac:dyDescent="0.25">
      <c r="A2383" s="1" t="s">
        <v>2404</v>
      </c>
      <c r="B2383" s="1" t="s">
        <v>1271</v>
      </c>
      <c r="C2383" s="1" t="s">
        <v>2222</v>
      </c>
      <c r="D2383">
        <v>3223</v>
      </c>
      <c r="E2383">
        <f>100*Comuni[[#This Row],[Popolazione2011]]/$D$7916</f>
        <v>5.6235899040247058E-3</v>
      </c>
      <c r="F2383">
        <f>100*Comuni[[#This Row],[Popolazione2011]]/(SUMIFS($D$2:$D$7916,$B$2:$B$7916,"Lombardia"))</f>
        <v>3.3212591189069503E-2</v>
      </c>
      <c r="G2383" t="b">
        <f>IF(Comuni[[#This Row],[Popolazione2011]]&gt;300000,"MAGGIORE")</f>
        <v>0</v>
      </c>
      <c r="H2383">
        <f>100*Comuni[[#This Row],[Popolazione2011]]/(SUMIFS($D$2:$D$7916,$B$2:$B$7916,"Piemonte"))</f>
        <v>7.3855683748266468E-2</v>
      </c>
      <c r="I2383" s="1" t="str">
        <f>_xlfn.XLOOKUP(Comuni[[#This Row],[Regione]],Ripartizione_geografica[Regione],Ripartizione_geografica[Ripartizione geografica],,0)</f>
        <v>Nord-ovest</v>
      </c>
      <c r="J2383" s="1">
        <f>_xlfn.XLOOKUP(Comuni[[#This Row],[Regione]],Table_0[Regione],Table_0[Totale contagiati],,0)</f>
        <v>4308126</v>
      </c>
      <c r="K2383" s="1">
        <f>_xlfn.XLOOKUP(Comuni[[#This Row],[Regione]],Table_0[Regione],Table_0[Guariti],,0)</f>
        <v>4242764</v>
      </c>
      <c r="L2383" s="1">
        <f>_xlfn.XLOOKUP(Comuni[[#This Row],[Regione]],Table_0[Regione],Table_0[Deceduti],,0)</f>
        <v>47031</v>
      </c>
    </row>
    <row r="2384" spans="1:12" x14ac:dyDescent="0.25">
      <c r="A2384" s="1" t="s">
        <v>2405</v>
      </c>
      <c r="B2384" s="1" t="s">
        <v>1271</v>
      </c>
      <c r="C2384" s="1" t="s">
        <v>2222</v>
      </c>
      <c r="D2384">
        <v>895</v>
      </c>
      <c r="E2384">
        <f>100*Comuni[[#This Row],[Popolazione2011]]/$D$7916</f>
        <v>1.5616236314309995E-3</v>
      </c>
      <c r="F2384">
        <f>100*Comuni[[#This Row],[Popolazione2011]]/(SUMIFS($D$2:$D$7916,$B$2:$B$7916,"Lombardia"))</f>
        <v>9.2228573112681372E-3</v>
      </c>
      <c r="G2384" t="b">
        <f>IF(Comuni[[#This Row],[Popolazione2011]]&gt;300000,"MAGGIORE")</f>
        <v>0</v>
      </c>
      <c r="H2384">
        <f>100*Comuni[[#This Row],[Popolazione2011]]/(SUMIFS($D$2:$D$7916,$B$2:$B$7916,"Piemonte"))</f>
        <v>2.0509102375022802E-2</v>
      </c>
      <c r="I2384" s="1" t="str">
        <f>_xlfn.XLOOKUP(Comuni[[#This Row],[Regione]],Ripartizione_geografica[Regione],Ripartizione_geografica[Ripartizione geografica],,0)</f>
        <v>Nord-ovest</v>
      </c>
      <c r="J2384" s="1">
        <f>_xlfn.XLOOKUP(Comuni[[#This Row],[Regione]],Table_0[Regione],Table_0[Totale contagiati],,0)</f>
        <v>4308126</v>
      </c>
      <c r="K2384" s="1">
        <f>_xlfn.XLOOKUP(Comuni[[#This Row],[Regione]],Table_0[Regione],Table_0[Guariti],,0)</f>
        <v>4242764</v>
      </c>
      <c r="L2384" s="1">
        <f>_xlfn.XLOOKUP(Comuni[[#This Row],[Regione]],Table_0[Regione],Table_0[Deceduti],,0)</f>
        <v>47031</v>
      </c>
    </row>
    <row r="2385" spans="1:12" x14ac:dyDescent="0.25">
      <c r="A2385" s="1" t="s">
        <v>2406</v>
      </c>
      <c r="B2385" s="1" t="s">
        <v>1271</v>
      </c>
      <c r="C2385" s="1" t="s">
        <v>2222</v>
      </c>
      <c r="D2385">
        <v>2490</v>
      </c>
      <c r="E2385">
        <f>100*Comuni[[#This Row],[Popolazione2011]]/$D$7916</f>
        <v>4.344628874037082E-3</v>
      </c>
      <c r="F2385">
        <f>100*Comuni[[#This Row],[Popolazione2011]]/(SUMIFS($D$2:$D$7916,$B$2:$B$7916,"Lombardia"))</f>
        <v>2.5659122575483421E-2</v>
      </c>
      <c r="G2385" t="b">
        <f>IF(Comuni[[#This Row],[Popolazione2011]]&gt;300000,"MAGGIORE")</f>
        <v>0</v>
      </c>
      <c r="H2385">
        <f>100*Comuni[[#This Row],[Popolazione2011]]/(SUMIFS($D$2:$D$7916,$B$2:$B$7916,"Piemonte"))</f>
        <v>5.7058843479113712E-2</v>
      </c>
      <c r="I2385" s="1" t="str">
        <f>_xlfn.XLOOKUP(Comuni[[#This Row],[Regione]],Ripartizione_geografica[Regione],Ripartizione_geografica[Ripartizione geografica],,0)</f>
        <v>Nord-ovest</v>
      </c>
      <c r="J2385" s="1">
        <f>_xlfn.XLOOKUP(Comuni[[#This Row],[Regione]],Table_0[Regione],Table_0[Totale contagiati],,0)</f>
        <v>4308126</v>
      </c>
      <c r="K2385" s="1">
        <f>_xlfn.XLOOKUP(Comuni[[#This Row],[Regione]],Table_0[Regione],Table_0[Guariti],,0)</f>
        <v>4242764</v>
      </c>
      <c r="L2385" s="1">
        <f>_xlfn.XLOOKUP(Comuni[[#This Row],[Regione]],Table_0[Regione],Table_0[Deceduti],,0)</f>
        <v>47031</v>
      </c>
    </row>
    <row r="2386" spans="1:12" x14ac:dyDescent="0.25">
      <c r="A2386" s="1" t="s">
        <v>2407</v>
      </c>
      <c r="B2386" s="1" t="s">
        <v>1271</v>
      </c>
      <c r="C2386" s="1" t="s">
        <v>2222</v>
      </c>
      <c r="D2386">
        <v>1156</v>
      </c>
      <c r="E2386">
        <f>100*Comuni[[#This Row],[Popolazione2011]]/$D$7916</f>
        <v>2.0170244893119951E-3</v>
      </c>
      <c r="F2386">
        <f>100*Comuni[[#This Row],[Popolazione2011]]/(SUMIFS($D$2:$D$7916,$B$2:$B$7916,"Lombardia"))</f>
        <v>1.1912427990867001E-2</v>
      </c>
      <c r="G2386" t="b">
        <f>IF(Comuni[[#This Row],[Popolazione2011]]&gt;300000,"MAGGIORE")</f>
        <v>0</v>
      </c>
      <c r="H2386">
        <f>100*Comuni[[#This Row],[Popolazione2011]]/(SUMIFS($D$2:$D$7916,$B$2:$B$7916,"Piemonte"))</f>
        <v>2.6489969101146767E-2</v>
      </c>
      <c r="I2386" s="1" t="str">
        <f>_xlfn.XLOOKUP(Comuni[[#This Row],[Regione]],Ripartizione_geografica[Regione],Ripartizione_geografica[Ripartizione geografica],,0)</f>
        <v>Nord-ovest</v>
      </c>
      <c r="J2386" s="1">
        <f>_xlfn.XLOOKUP(Comuni[[#This Row],[Regione]],Table_0[Regione],Table_0[Totale contagiati],,0)</f>
        <v>4308126</v>
      </c>
      <c r="K2386" s="1">
        <f>_xlfn.XLOOKUP(Comuni[[#This Row],[Regione]],Table_0[Regione],Table_0[Guariti],,0)</f>
        <v>4242764</v>
      </c>
      <c r="L2386" s="1">
        <f>_xlfn.XLOOKUP(Comuni[[#This Row],[Regione]],Table_0[Regione],Table_0[Deceduti],,0)</f>
        <v>47031</v>
      </c>
    </row>
    <row r="2387" spans="1:12" x14ac:dyDescent="0.25">
      <c r="A2387" s="1" t="s">
        <v>2408</v>
      </c>
      <c r="B2387" s="1" t="s">
        <v>1271</v>
      </c>
      <c r="C2387" s="1" t="s">
        <v>2409</v>
      </c>
      <c r="D2387">
        <v>1302</v>
      </c>
      <c r="E2387">
        <f>100*Comuni[[#This Row],[Popolazione2011]]/$D$7916</f>
        <v>2.2717697967856551E-3</v>
      </c>
      <c r="F2387">
        <f>100*Comuni[[#This Row],[Popolazione2011]]/(SUMIFS($D$2:$D$7916,$B$2:$B$7916,"Lombardia"))</f>
        <v>1.3416938792481691E-2</v>
      </c>
      <c r="G2387" t="b">
        <f>IF(Comuni[[#This Row],[Popolazione2011]]&gt;300000,"MAGGIORE")</f>
        <v>0</v>
      </c>
      <c r="H2387">
        <f>100*Comuni[[#This Row],[Popolazione2011]]/(SUMIFS($D$2:$D$7916,$B$2:$B$7916,"Piemonte"))</f>
        <v>2.9835588036066688E-2</v>
      </c>
      <c r="I2387" s="1" t="str">
        <f>_xlfn.XLOOKUP(Comuni[[#This Row],[Regione]],Ripartizione_geografica[Regione],Ripartizione_geografica[Ripartizione geografica],,0)</f>
        <v>Nord-ovest</v>
      </c>
      <c r="J2387" s="1">
        <f>_xlfn.XLOOKUP(Comuni[[#This Row],[Regione]],Table_0[Regione],Table_0[Totale contagiati],,0)</f>
        <v>4308126</v>
      </c>
      <c r="K2387" s="1">
        <f>_xlfn.XLOOKUP(Comuni[[#This Row],[Regione]],Table_0[Regione],Table_0[Guariti],,0)</f>
        <v>4242764</v>
      </c>
      <c r="L2387" s="1">
        <f>_xlfn.XLOOKUP(Comuni[[#This Row],[Regione]],Table_0[Regione],Table_0[Deceduti],,0)</f>
        <v>47031</v>
      </c>
    </row>
    <row r="2388" spans="1:12" x14ac:dyDescent="0.25">
      <c r="A2388" s="1" t="s">
        <v>2410</v>
      </c>
      <c r="B2388" s="1" t="s">
        <v>1271</v>
      </c>
      <c r="C2388" s="1" t="s">
        <v>2409</v>
      </c>
      <c r="D2388">
        <v>3757</v>
      </c>
      <c r="E2388">
        <f>100*Comuni[[#This Row],[Popolazione2011]]/$D$7916</f>
        <v>6.555329590263983E-3</v>
      </c>
      <c r="F2388">
        <f>100*Comuni[[#This Row],[Popolazione2011]]/(SUMIFS($D$2:$D$7916,$B$2:$B$7916,"Lombardia"))</f>
        <v>3.8715390970317752E-2</v>
      </c>
      <c r="G2388" t="b">
        <f>IF(Comuni[[#This Row],[Popolazione2011]]&gt;300000,"MAGGIORE")</f>
        <v>0</v>
      </c>
      <c r="H2388">
        <f>100*Comuni[[#This Row],[Popolazione2011]]/(SUMIFS($D$2:$D$7916,$B$2:$B$7916,"Piemonte"))</f>
        <v>8.6092399578726997E-2</v>
      </c>
      <c r="I2388" s="1" t="str">
        <f>_xlfn.XLOOKUP(Comuni[[#This Row],[Regione]],Ripartizione_geografica[Regione],Ripartizione_geografica[Ripartizione geografica],,0)</f>
        <v>Nord-ovest</v>
      </c>
      <c r="J2388" s="1">
        <f>_xlfn.XLOOKUP(Comuni[[#This Row],[Regione]],Table_0[Regione],Table_0[Totale contagiati],,0)</f>
        <v>4308126</v>
      </c>
      <c r="K2388" s="1">
        <f>_xlfn.XLOOKUP(Comuni[[#This Row],[Regione]],Table_0[Regione],Table_0[Guariti],,0)</f>
        <v>4242764</v>
      </c>
      <c r="L2388" s="1">
        <f>_xlfn.XLOOKUP(Comuni[[#This Row],[Regione]],Table_0[Regione],Table_0[Deceduti],,0)</f>
        <v>47031</v>
      </c>
    </row>
    <row r="2389" spans="1:12" x14ac:dyDescent="0.25">
      <c r="A2389" s="1" t="s">
        <v>2411</v>
      </c>
      <c r="B2389" s="1" t="s">
        <v>1271</v>
      </c>
      <c r="C2389" s="1" t="s">
        <v>2409</v>
      </c>
      <c r="D2389">
        <v>2075</v>
      </c>
      <c r="E2389">
        <f>100*Comuni[[#This Row],[Popolazione2011]]/$D$7916</f>
        <v>3.6205240616975685E-3</v>
      </c>
      <c r="F2389">
        <f>100*Comuni[[#This Row],[Popolazione2011]]/(SUMIFS($D$2:$D$7916,$B$2:$B$7916,"Lombardia"))</f>
        <v>2.1382602146236183E-2</v>
      </c>
      <c r="G2389" t="b">
        <f>IF(Comuni[[#This Row],[Popolazione2011]]&gt;300000,"MAGGIORE")</f>
        <v>0</v>
      </c>
      <c r="H2389">
        <f>100*Comuni[[#This Row],[Popolazione2011]]/(SUMIFS($D$2:$D$7916,$B$2:$B$7916,"Piemonte"))</f>
        <v>4.7549036232594759E-2</v>
      </c>
      <c r="I2389" s="1" t="str">
        <f>_xlfn.XLOOKUP(Comuni[[#This Row],[Regione]],Ripartizione_geografica[Regione],Ripartizione_geografica[Ripartizione geografica],,0)</f>
        <v>Nord-ovest</v>
      </c>
      <c r="J2389" s="1">
        <f>_xlfn.XLOOKUP(Comuni[[#This Row],[Regione]],Table_0[Regione],Table_0[Totale contagiati],,0)</f>
        <v>4308126</v>
      </c>
      <c r="K2389" s="1">
        <f>_xlfn.XLOOKUP(Comuni[[#This Row],[Regione]],Table_0[Regione],Table_0[Guariti],,0)</f>
        <v>4242764</v>
      </c>
      <c r="L2389" s="1">
        <f>_xlfn.XLOOKUP(Comuni[[#This Row],[Regione]],Table_0[Regione],Table_0[Deceduti],,0)</f>
        <v>47031</v>
      </c>
    </row>
    <row r="2390" spans="1:12" x14ac:dyDescent="0.25">
      <c r="A2390" s="1" t="s">
        <v>2412</v>
      </c>
      <c r="B2390" s="1" t="s">
        <v>1271</v>
      </c>
      <c r="C2390" s="1" t="s">
        <v>2409</v>
      </c>
      <c r="D2390">
        <v>717</v>
      </c>
      <c r="E2390">
        <f>100*Comuni[[#This Row],[Popolazione2011]]/$D$7916</f>
        <v>1.2510437360179069E-3</v>
      </c>
      <c r="F2390">
        <f>100*Comuni[[#This Row],[Popolazione2011]]/(SUMIFS($D$2:$D$7916,$B$2:$B$7916,"Lombardia"))</f>
        <v>7.3885907175187194E-3</v>
      </c>
      <c r="G2390" t="b">
        <f>IF(Comuni[[#This Row],[Popolazione2011]]&gt;300000,"MAGGIORE")</f>
        <v>0</v>
      </c>
      <c r="H2390">
        <f>100*Comuni[[#This Row],[Popolazione2011]]/(SUMIFS($D$2:$D$7916,$B$2:$B$7916,"Piemonte"))</f>
        <v>1.6430197098202624E-2</v>
      </c>
      <c r="I2390" s="1" t="str">
        <f>_xlfn.XLOOKUP(Comuni[[#This Row],[Regione]],Ripartizione_geografica[Regione],Ripartizione_geografica[Ripartizione geografica],,0)</f>
        <v>Nord-ovest</v>
      </c>
      <c r="J2390" s="1">
        <f>_xlfn.XLOOKUP(Comuni[[#This Row],[Regione]],Table_0[Regione],Table_0[Totale contagiati],,0)</f>
        <v>4308126</v>
      </c>
      <c r="K2390" s="1">
        <f>_xlfn.XLOOKUP(Comuni[[#This Row],[Regione]],Table_0[Regione],Table_0[Guariti],,0)</f>
        <v>4242764</v>
      </c>
      <c r="L2390" s="1">
        <f>_xlfn.XLOOKUP(Comuni[[#This Row],[Regione]],Table_0[Regione],Table_0[Deceduti],,0)</f>
        <v>47031</v>
      </c>
    </row>
    <row r="2391" spans="1:12" x14ac:dyDescent="0.25">
      <c r="A2391" s="1" t="s">
        <v>2413</v>
      </c>
      <c r="B2391" s="1" t="s">
        <v>1271</v>
      </c>
      <c r="C2391" s="1" t="s">
        <v>2409</v>
      </c>
      <c r="D2391">
        <v>4788</v>
      </c>
      <c r="E2391">
        <f>100*Comuni[[#This Row],[Popolazione2011]]/$D$7916</f>
        <v>8.3542502204375698E-3</v>
      </c>
      <c r="F2391">
        <f>100*Comuni[[#This Row],[Popolazione2011]]/(SUMIFS($D$2:$D$7916,$B$2:$B$7916,"Lombardia"))</f>
        <v>4.933971039815848E-2</v>
      </c>
      <c r="G2391" t="b">
        <f>IF(Comuni[[#This Row],[Popolazione2011]]&gt;300000,"MAGGIORE")</f>
        <v>0</v>
      </c>
      <c r="H2391">
        <f>100*Comuni[[#This Row],[Popolazione2011]]/(SUMIFS($D$2:$D$7916,$B$2:$B$7916,"Piemonte"))</f>
        <v>0.10971796890682589</v>
      </c>
      <c r="I2391" s="1" t="str">
        <f>_xlfn.XLOOKUP(Comuni[[#This Row],[Regione]],Ripartizione_geografica[Regione],Ripartizione_geografica[Ripartizione geografica],,0)</f>
        <v>Nord-ovest</v>
      </c>
      <c r="J2391" s="1">
        <f>_xlfn.XLOOKUP(Comuni[[#This Row],[Regione]],Table_0[Regione],Table_0[Totale contagiati],,0)</f>
        <v>4308126</v>
      </c>
      <c r="K2391" s="1">
        <f>_xlfn.XLOOKUP(Comuni[[#This Row],[Regione]],Table_0[Regione],Table_0[Guariti],,0)</f>
        <v>4242764</v>
      </c>
      <c r="L2391" s="1">
        <f>_xlfn.XLOOKUP(Comuni[[#This Row],[Regione]],Table_0[Regione],Table_0[Deceduti],,0)</f>
        <v>47031</v>
      </c>
    </row>
    <row r="2392" spans="1:12" x14ac:dyDescent="0.25">
      <c r="A2392" s="1" t="s">
        <v>2414</v>
      </c>
      <c r="B2392" s="1" t="s">
        <v>1271</v>
      </c>
      <c r="C2392" s="1" t="s">
        <v>2409</v>
      </c>
      <c r="D2392">
        <v>1485</v>
      </c>
      <c r="E2392">
        <f>100*Comuni[[#This Row],[Popolazione2011]]/$D$7916</f>
        <v>2.5910738465642841E-3</v>
      </c>
      <c r="F2392">
        <f>100*Comuni[[#This Row],[Popolazione2011]]/(SUMIFS($D$2:$D$7916,$B$2:$B$7916,"Lombardia"))</f>
        <v>1.530272972875216E-2</v>
      </c>
      <c r="G2392" t="b">
        <f>IF(Comuni[[#This Row],[Popolazione2011]]&gt;300000,"MAGGIORE")</f>
        <v>0</v>
      </c>
      <c r="H2392">
        <f>100*Comuni[[#This Row],[Popolazione2011]]/(SUMIFS($D$2:$D$7916,$B$2:$B$7916,"Piemonte"))</f>
        <v>3.4029069303808779E-2</v>
      </c>
      <c r="I2392" s="1" t="str">
        <f>_xlfn.XLOOKUP(Comuni[[#This Row],[Regione]],Ripartizione_geografica[Regione],Ripartizione_geografica[Ripartizione geografica],,0)</f>
        <v>Nord-ovest</v>
      </c>
      <c r="J2392" s="1">
        <f>_xlfn.XLOOKUP(Comuni[[#This Row],[Regione]],Table_0[Regione],Table_0[Totale contagiati],,0)</f>
        <v>4308126</v>
      </c>
      <c r="K2392" s="1">
        <f>_xlfn.XLOOKUP(Comuni[[#This Row],[Regione]],Table_0[Regione],Table_0[Guariti],,0)</f>
        <v>4242764</v>
      </c>
      <c r="L2392" s="1">
        <f>_xlfn.XLOOKUP(Comuni[[#This Row],[Regione]],Table_0[Regione],Table_0[Deceduti],,0)</f>
        <v>47031</v>
      </c>
    </row>
    <row r="2393" spans="1:12" x14ac:dyDescent="0.25">
      <c r="A2393" s="1" t="s">
        <v>2415</v>
      </c>
      <c r="B2393" s="1" t="s">
        <v>1271</v>
      </c>
      <c r="C2393" s="1" t="s">
        <v>2409</v>
      </c>
      <c r="D2393">
        <v>621</v>
      </c>
      <c r="E2393">
        <f>100*Comuni[[#This Row],[Popolazione2011]]/$D$7916</f>
        <v>1.0835399721996098E-3</v>
      </c>
      <c r="F2393">
        <f>100*Comuni[[#This Row],[Popolazione2011]]/(SUMIFS($D$2:$D$7916,$B$2:$B$7916,"Lombardia"))</f>
        <v>6.3993233411145396E-3</v>
      </c>
      <c r="G2393" t="b">
        <f>IF(Comuni[[#This Row],[Popolazione2011]]&gt;300000,"MAGGIORE")</f>
        <v>0</v>
      </c>
      <c r="H2393">
        <f>100*Comuni[[#This Row],[Popolazione2011]]/(SUMIFS($D$2:$D$7916,$B$2:$B$7916,"Piemonte"))</f>
        <v>1.4230338072501854E-2</v>
      </c>
      <c r="I2393" s="1" t="str">
        <f>_xlfn.XLOOKUP(Comuni[[#This Row],[Regione]],Ripartizione_geografica[Regione],Ripartizione_geografica[Ripartizione geografica],,0)</f>
        <v>Nord-ovest</v>
      </c>
      <c r="J2393" s="1">
        <f>_xlfn.XLOOKUP(Comuni[[#This Row],[Regione]],Table_0[Regione],Table_0[Totale contagiati],,0)</f>
        <v>4308126</v>
      </c>
      <c r="K2393" s="1">
        <f>_xlfn.XLOOKUP(Comuni[[#This Row],[Regione]],Table_0[Regione],Table_0[Guariti],,0)</f>
        <v>4242764</v>
      </c>
      <c r="L2393" s="1">
        <f>_xlfn.XLOOKUP(Comuni[[#This Row],[Regione]],Table_0[Regione],Table_0[Deceduti],,0)</f>
        <v>47031</v>
      </c>
    </row>
    <row r="2394" spans="1:12" x14ac:dyDescent="0.25">
      <c r="A2394" s="1" t="s">
        <v>2416</v>
      </c>
      <c r="B2394" s="1" t="s">
        <v>1271</v>
      </c>
      <c r="C2394" s="1" t="s">
        <v>2409</v>
      </c>
      <c r="D2394">
        <v>1260</v>
      </c>
      <c r="E2394">
        <f>100*Comuni[[#This Row],[Popolazione2011]]/$D$7916</f>
        <v>2.1984869001151503E-3</v>
      </c>
      <c r="F2394">
        <f>100*Comuni[[#This Row],[Popolazione2011]]/(SUMIFS($D$2:$D$7916,$B$2:$B$7916,"Lombardia"))</f>
        <v>1.2984134315304863E-2</v>
      </c>
      <c r="G2394" t="b">
        <f>IF(Comuni[[#This Row],[Popolazione2011]]&gt;300000,"MAGGIORE")</f>
        <v>0</v>
      </c>
      <c r="H2394">
        <f>100*Comuni[[#This Row],[Popolazione2011]]/(SUMIFS($D$2:$D$7916,$B$2:$B$7916,"Piemonte"))</f>
        <v>2.8873149712322601E-2</v>
      </c>
      <c r="I2394" s="1" t="str">
        <f>_xlfn.XLOOKUP(Comuni[[#This Row],[Regione]],Ripartizione_geografica[Regione],Ripartizione_geografica[Ripartizione geografica],,0)</f>
        <v>Nord-ovest</v>
      </c>
      <c r="J2394" s="1">
        <f>_xlfn.XLOOKUP(Comuni[[#This Row],[Regione]],Table_0[Regione],Table_0[Totale contagiati],,0)</f>
        <v>4308126</v>
      </c>
      <c r="K2394" s="1">
        <f>_xlfn.XLOOKUP(Comuni[[#This Row],[Regione]],Table_0[Regione],Table_0[Guariti],,0)</f>
        <v>4242764</v>
      </c>
      <c r="L2394" s="1">
        <f>_xlfn.XLOOKUP(Comuni[[#This Row],[Regione]],Table_0[Regione],Table_0[Deceduti],,0)</f>
        <v>47031</v>
      </c>
    </row>
    <row r="2395" spans="1:12" x14ac:dyDescent="0.25">
      <c r="A2395" s="1" t="s">
        <v>2417</v>
      </c>
      <c r="B2395" s="1" t="s">
        <v>1271</v>
      </c>
      <c r="C2395" s="1" t="s">
        <v>2409</v>
      </c>
      <c r="D2395">
        <v>1303</v>
      </c>
      <c r="E2395">
        <f>100*Comuni[[#This Row],[Popolazione2011]]/$D$7916</f>
        <v>2.2735146276587626E-3</v>
      </c>
      <c r="F2395">
        <f>100*Comuni[[#This Row],[Popolazione2011]]/(SUMIFS($D$2:$D$7916,$B$2:$B$7916,"Lombardia"))</f>
        <v>1.3427243660985902E-2</v>
      </c>
      <c r="G2395" t="b">
        <f>IF(Comuni[[#This Row],[Popolazione2011]]&gt;300000,"MAGGIORE")</f>
        <v>0</v>
      </c>
      <c r="H2395">
        <f>100*Comuni[[#This Row],[Popolazione2011]]/(SUMIFS($D$2:$D$7916,$B$2:$B$7916,"Piemonte"))</f>
        <v>2.9858503234251071E-2</v>
      </c>
      <c r="I2395" s="1" t="str">
        <f>_xlfn.XLOOKUP(Comuni[[#This Row],[Regione]],Ripartizione_geografica[Regione],Ripartizione_geografica[Ripartizione geografica],,0)</f>
        <v>Nord-ovest</v>
      </c>
      <c r="J2395" s="1">
        <f>_xlfn.XLOOKUP(Comuni[[#This Row],[Regione]],Table_0[Regione],Table_0[Totale contagiati],,0)</f>
        <v>4308126</v>
      </c>
      <c r="K2395" s="1">
        <f>_xlfn.XLOOKUP(Comuni[[#This Row],[Regione]],Table_0[Regione],Table_0[Guariti],,0)</f>
        <v>4242764</v>
      </c>
      <c r="L2395" s="1">
        <f>_xlfn.XLOOKUP(Comuni[[#This Row],[Regione]],Table_0[Regione],Table_0[Deceduti],,0)</f>
        <v>47031</v>
      </c>
    </row>
    <row r="2396" spans="1:12" x14ac:dyDescent="0.25">
      <c r="A2396" s="1" t="s">
        <v>2418</v>
      </c>
      <c r="B2396" s="1" t="s">
        <v>1271</v>
      </c>
      <c r="C2396" s="1" t="s">
        <v>2409</v>
      </c>
      <c r="D2396">
        <v>683</v>
      </c>
      <c r="E2396">
        <f>100*Comuni[[#This Row],[Popolazione2011]]/$D$7916</f>
        <v>1.19171948633226E-3</v>
      </c>
      <c r="F2396">
        <f>100*Comuni[[#This Row],[Popolazione2011]]/(SUMIFS($D$2:$D$7916,$B$2:$B$7916,"Lombardia"))</f>
        <v>7.0382251883755725E-3</v>
      </c>
      <c r="G2396" t="b">
        <f>IF(Comuni[[#This Row],[Popolazione2011]]&gt;300000,"MAGGIORE")</f>
        <v>0</v>
      </c>
      <c r="H2396">
        <f>100*Comuni[[#This Row],[Popolazione2011]]/(SUMIFS($D$2:$D$7916,$B$2:$B$7916,"Piemonte"))</f>
        <v>1.5651080359933602E-2</v>
      </c>
      <c r="I2396" s="1" t="str">
        <f>_xlfn.XLOOKUP(Comuni[[#This Row],[Regione]],Ripartizione_geografica[Regione],Ripartizione_geografica[Ripartizione geografica],,0)</f>
        <v>Nord-ovest</v>
      </c>
      <c r="J2396" s="1">
        <f>_xlfn.XLOOKUP(Comuni[[#This Row],[Regione]],Table_0[Regione],Table_0[Totale contagiati],,0)</f>
        <v>4308126</v>
      </c>
      <c r="K2396" s="1">
        <f>_xlfn.XLOOKUP(Comuni[[#This Row],[Regione]],Table_0[Regione],Table_0[Guariti],,0)</f>
        <v>4242764</v>
      </c>
      <c r="L2396" s="1">
        <f>_xlfn.XLOOKUP(Comuni[[#This Row],[Regione]],Table_0[Regione],Table_0[Deceduti],,0)</f>
        <v>47031</v>
      </c>
    </row>
    <row r="2397" spans="1:12" x14ac:dyDescent="0.25">
      <c r="A2397" s="1" t="s">
        <v>2419</v>
      </c>
      <c r="B2397" s="1" t="s">
        <v>1271</v>
      </c>
      <c r="C2397" s="1" t="s">
        <v>2409</v>
      </c>
      <c r="D2397">
        <v>2095</v>
      </c>
      <c r="E2397">
        <f>100*Comuni[[#This Row],[Popolazione2011]]/$D$7916</f>
        <v>3.6554206791597141E-3</v>
      </c>
      <c r="F2397">
        <f>100*Comuni[[#This Row],[Popolazione2011]]/(SUMIFS($D$2:$D$7916,$B$2:$B$7916,"Lombardia"))</f>
        <v>2.1588699516320389E-2</v>
      </c>
      <c r="G2397" t="b">
        <f>IF(Comuni[[#This Row],[Popolazione2011]]&gt;300000,"MAGGIORE")</f>
        <v>0</v>
      </c>
      <c r="H2397">
        <f>100*Comuni[[#This Row],[Popolazione2011]]/(SUMIFS($D$2:$D$7916,$B$2:$B$7916,"Piemonte"))</f>
        <v>4.8007340196282423E-2</v>
      </c>
      <c r="I2397" s="1" t="str">
        <f>_xlfn.XLOOKUP(Comuni[[#This Row],[Regione]],Ripartizione_geografica[Regione],Ripartizione_geografica[Ripartizione geografica],,0)</f>
        <v>Nord-ovest</v>
      </c>
      <c r="J2397" s="1">
        <f>_xlfn.XLOOKUP(Comuni[[#This Row],[Regione]],Table_0[Regione],Table_0[Totale contagiati],,0)</f>
        <v>4308126</v>
      </c>
      <c r="K2397" s="1">
        <f>_xlfn.XLOOKUP(Comuni[[#This Row],[Regione]],Table_0[Regione],Table_0[Guariti],,0)</f>
        <v>4242764</v>
      </c>
      <c r="L2397" s="1">
        <f>_xlfn.XLOOKUP(Comuni[[#This Row],[Regione]],Table_0[Regione],Table_0[Deceduti],,0)</f>
        <v>47031</v>
      </c>
    </row>
    <row r="2398" spans="1:12" x14ac:dyDescent="0.25">
      <c r="A2398" s="1" t="s">
        <v>2420</v>
      </c>
      <c r="B2398" s="1" t="s">
        <v>1271</v>
      </c>
      <c r="C2398" s="1" t="s">
        <v>2409</v>
      </c>
      <c r="D2398">
        <v>577</v>
      </c>
      <c r="E2398">
        <f>100*Comuni[[#This Row],[Popolazione2011]]/$D$7916</f>
        <v>1.0067674137828901E-3</v>
      </c>
      <c r="F2398">
        <f>100*Comuni[[#This Row],[Popolazione2011]]/(SUMIFS($D$2:$D$7916,$B$2:$B$7916,"Lombardia"))</f>
        <v>5.9459091269292901E-3</v>
      </c>
      <c r="G2398" t="b">
        <f>IF(Comuni[[#This Row],[Popolazione2011]]&gt;300000,"MAGGIORE")</f>
        <v>0</v>
      </c>
      <c r="H2398">
        <f>100*Comuni[[#This Row],[Popolazione2011]]/(SUMIFS($D$2:$D$7916,$B$2:$B$7916,"Piemonte"))</f>
        <v>1.3222069352389001E-2</v>
      </c>
      <c r="I2398" s="1" t="str">
        <f>_xlfn.XLOOKUP(Comuni[[#This Row],[Regione]],Ripartizione_geografica[Regione],Ripartizione_geografica[Ripartizione geografica],,0)</f>
        <v>Nord-ovest</v>
      </c>
      <c r="J2398" s="1">
        <f>_xlfn.XLOOKUP(Comuni[[#This Row],[Regione]],Table_0[Regione],Table_0[Totale contagiati],,0)</f>
        <v>4308126</v>
      </c>
      <c r="K2398" s="1">
        <f>_xlfn.XLOOKUP(Comuni[[#This Row],[Regione]],Table_0[Regione],Table_0[Guariti],,0)</f>
        <v>4242764</v>
      </c>
      <c r="L2398" s="1">
        <f>_xlfn.XLOOKUP(Comuni[[#This Row],[Regione]],Table_0[Regione],Table_0[Deceduti],,0)</f>
        <v>47031</v>
      </c>
    </row>
    <row r="2399" spans="1:12" x14ac:dyDescent="0.25">
      <c r="A2399" s="1" t="s">
        <v>2421</v>
      </c>
      <c r="B2399" s="1" t="s">
        <v>1271</v>
      </c>
      <c r="C2399" s="1" t="s">
        <v>2409</v>
      </c>
      <c r="D2399">
        <v>439</v>
      </c>
      <c r="E2399">
        <f>100*Comuni[[#This Row],[Popolazione2011]]/$D$7916</f>
        <v>7.65980753294088E-4</v>
      </c>
      <c r="F2399">
        <f>100*Comuni[[#This Row],[Popolazione2011]]/(SUMIFS($D$2:$D$7916,$B$2:$B$7916,"Lombardia"))</f>
        <v>4.5238372733482817E-3</v>
      </c>
      <c r="G2399" t="b">
        <f>IF(Comuni[[#This Row],[Popolazione2011]]&gt;300000,"MAGGIORE")</f>
        <v>0</v>
      </c>
      <c r="H2399">
        <f>100*Comuni[[#This Row],[Popolazione2011]]/(SUMIFS($D$2:$D$7916,$B$2:$B$7916,"Piemonte"))</f>
        <v>1.0059772002944145E-2</v>
      </c>
      <c r="I2399" s="1" t="str">
        <f>_xlfn.XLOOKUP(Comuni[[#This Row],[Regione]],Ripartizione_geografica[Regione],Ripartizione_geografica[Ripartizione geografica],,0)</f>
        <v>Nord-ovest</v>
      </c>
      <c r="J2399" s="1">
        <f>_xlfn.XLOOKUP(Comuni[[#This Row],[Regione]],Table_0[Regione],Table_0[Totale contagiati],,0)</f>
        <v>4308126</v>
      </c>
      <c r="K2399" s="1">
        <f>_xlfn.XLOOKUP(Comuni[[#This Row],[Regione]],Table_0[Regione],Table_0[Guariti],,0)</f>
        <v>4242764</v>
      </c>
      <c r="L2399" s="1">
        <f>_xlfn.XLOOKUP(Comuni[[#This Row],[Regione]],Table_0[Regione],Table_0[Deceduti],,0)</f>
        <v>47031</v>
      </c>
    </row>
    <row r="2400" spans="1:12" x14ac:dyDescent="0.25">
      <c r="A2400" s="1" t="s">
        <v>2422</v>
      </c>
      <c r="B2400" s="1" t="s">
        <v>1271</v>
      </c>
      <c r="C2400" s="1" t="s">
        <v>2409</v>
      </c>
      <c r="D2400">
        <v>2452</v>
      </c>
      <c r="E2400">
        <f>100*Comuni[[#This Row],[Popolazione2011]]/$D$7916</f>
        <v>4.2783253008590065E-3</v>
      </c>
      <c r="F2400">
        <f>100*Comuni[[#This Row],[Popolazione2011]]/(SUMIFS($D$2:$D$7916,$B$2:$B$7916,"Lombardia"))</f>
        <v>2.5267537572323431E-2</v>
      </c>
      <c r="G2400" t="b">
        <f>IF(Comuni[[#This Row],[Popolazione2011]]&gt;300000,"MAGGIORE")</f>
        <v>0</v>
      </c>
      <c r="H2400">
        <f>100*Comuni[[#This Row],[Popolazione2011]]/(SUMIFS($D$2:$D$7916,$B$2:$B$7916,"Piemonte"))</f>
        <v>5.6188065948107158E-2</v>
      </c>
      <c r="I2400" s="1" t="str">
        <f>_xlfn.XLOOKUP(Comuni[[#This Row],[Regione]],Ripartizione_geografica[Regione],Ripartizione_geografica[Ripartizione geografica],,0)</f>
        <v>Nord-ovest</v>
      </c>
      <c r="J2400" s="1">
        <f>_xlfn.XLOOKUP(Comuni[[#This Row],[Regione]],Table_0[Regione],Table_0[Totale contagiati],,0)</f>
        <v>4308126</v>
      </c>
      <c r="K2400" s="1">
        <f>_xlfn.XLOOKUP(Comuni[[#This Row],[Regione]],Table_0[Regione],Table_0[Guariti],,0)</f>
        <v>4242764</v>
      </c>
      <c r="L2400" s="1">
        <f>_xlfn.XLOOKUP(Comuni[[#This Row],[Regione]],Table_0[Regione],Table_0[Deceduti],,0)</f>
        <v>47031</v>
      </c>
    </row>
    <row r="2401" spans="1:12" x14ac:dyDescent="0.25">
      <c r="A2401" s="1" t="s">
        <v>2423</v>
      </c>
      <c r="B2401" s="1" t="s">
        <v>1271</v>
      </c>
      <c r="C2401" s="1" t="s">
        <v>2409</v>
      </c>
      <c r="D2401">
        <v>4103</v>
      </c>
      <c r="E2401">
        <f>100*Comuni[[#This Row],[Popolazione2011]]/$D$7916</f>
        <v>7.1590410723590958E-3</v>
      </c>
      <c r="F2401">
        <f>100*Comuni[[#This Row],[Popolazione2011]]/(SUMIFS($D$2:$D$7916,$B$2:$B$7916,"Lombardia"))</f>
        <v>4.2280875472774489E-2</v>
      </c>
      <c r="G2401" t="b">
        <f>IF(Comuni[[#This Row],[Popolazione2011]]&gt;300000,"MAGGIORE")</f>
        <v>0</v>
      </c>
      <c r="H2401">
        <f>100*Comuni[[#This Row],[Popolazione2011]]/(SUMIFS($D$2:$D$7916,$B$2:$B$7916,"Piemonte"))</f>
        <v>9.4021058150523515E-2</v>
      </c>
      <c r="I2401" s="1" t="str">
        <f>_xlfn.XLOOKUP(Comuni[[#This Row],[Regione]],Ripartizione_geografica[Regione],Ripartizione_geografica[Ripartizione geografica],,0)</f>
        <v>Nord-ovest</v>
      </c>
      <c r="J2401" s="1">
        <f>_xlfn.XLOOKUP(Comuni[[#This Row],[Regione]],Table_0[Regione],Table_0[Totale contagiati],,0)</f>
        <v>4308126</v>
      </c>
      <c r="K2401" s="1">
        <f>_xlfn.XLOOKUP(Comuni[[#This Row],[Regione]],Table_0[Regione],Table_0[Guariti],,0)</f>
        <v>4242764</v>
      </c>
      <c r="L2401" s="1">
        <f>_xlfn.XLOOKUP(Comuni[[#This Row],[Regione]],Table_0[Regione],Table_0[Deceduti],,0)</f>
        <v>47031</v>
      </c>
    </row>
    <row r="2402" spans="1:12" x14ac:dyDescent="0.25">
      <c r="A2402" s="1" t="s">
        <v>2424</v>
      </c>
      <c r="B2402" s="1" t="s">
        <v>1271</v>
      </c>
      <c r="C2402" s="1" t="s">
        <v>2409</v>
      </c>
      <c r="D2402">
        <v>1826</v>
      </c>
      <c r="E2402">
        <f>100*Comuni[[#This Row],[Popolazione2011]]/$D$7916</f>
        <v>3.1860611742938606E-3</v>
      </c>
      <c r="F2402">
        <f>100*Comuni[[#This Row],[Popolazione2011]]/(SUMIFS($D$2:$D$7916,$B$2:$B$7916,"Lombardia"))</f>
        <v>1.881668988868784E-2</v>
      </c>
      <c r="G2402" t="b">
        <f>IF(Comuni[[#This Row],[Popolazione2011]]&gt;300000,"MAGGIORE")</f>
        <v>0</v>
      </c>
      <c r="H2402">
        <f>100*Comuni[[#This Row],[Popolazione2011]]/(SUMIFS($D$2:$D$7916,$B$2:$B$7916,"Piemonte"))</f>
        <v>4.1843151884683391E-2</v>
      </c>
      <c r="I2402" s="1" t="str">
        <f>_xlfn.XLOOKUP(Comuni[[#This Row],[Regione]],Ripartizione_geografica[Regione],Ripartizione_geografica[Ripartizione geografica],,0)</f>
        <v>Nord-ovest</v>
      </c>
      <c r="J2402" s="1">
        <f>_xlfn.XLOOKUP(Comuni[[#This Row],[Regione]],Table_0[Regione],Table_0[Totale contagiati],,0)</f>
        <v>4308126</v>
      </c>
      <c r="K2402" s="1">
        <f>_xlfn.XLOOKUP(Comuni[[#This Row],[Regione]],Table_0[Regione],Table_0[Guariti],,0)</f>
        <v>4242764</v>
      </c>
      <c r="L2402" s="1">
        <f>_xlfn.XLOOKUP(Comuni[[#This Row],[Regione]],Table_0[Regione],Table_0[Deceduti],,0)</f>
        <v>47031</v>
      </c>
    </row>
    <row r="2403" spans="1:12" x14ac:dyDescent="0.25">
      <c r="A2403" s="1" t="s">
        <v>2425</v>
      </c>
      <c r="B2403" s="1" t="s">
        <v>1271</v>
      </c>
      <c r="C2403" s="1" t="s">
        <v>2409</v>
      </c>
      <c r="D2403">
        <v>1180</v>
      </c>
      <c r="E2403">
        <f>100*Comuni[[#This Row],[Popolazione2011]]/$D$7916</f>
        <v>2.0589004302665691E-3</v>
      </c>
      <c r="F2403">
        <f>100*Comuni[[#This Row],[Popolazione2011]]/(SUMIFS($D$2:$D$7916,$B$2:$B$7916,"Lombardia"))</f>
        <v>1.2159744834968046E-2</v>
      </c>
      <c r="G2403" t="b">
        <f>IF(Comuni[[#This Row],[Popolazione2011]]&gt;300000,"MAGGIORE")</f>
        <v>0</v>
      </c>
      <c r="H2403">
        <f>100*Comuni[[#This Row],[Popolazione2011]]/(SUMIFS($D$2:$D$7916,$B$2:$B$7916,"Piemonte"))</f>
        <v>2.703993385757196E-2</v>
      </c>
      <c r="I2403" s="1" t="str">
        <f>_xlfn.XLOOKUP(Comuni[[#This Row],[Regione]],Ripartizione_geografica[Regione],Ripartizione_geografica[Ripartizione geografica],,0)</f>
        <v>Nord-ovest</v>
      </c>
      <c r="J2403" s="1">
        <f>_xlfn.XLOOKUP(Comuni[[#This Row],[Regione]],Table_0[Regione],Table_0[Totale contagiati],,0)</f>
        <v>4308126</v>
      </c>
      <c r="K2403" s="1">
        <f>_xlfn.XLOOKUP(Comuni[[#This Row],[Regione]],Table_0[Regione],Table_0[Guariti],,0)</f>
        <v>4242764</v>
      </c>
      <c r="L2403" s="1">
        <f>_xlfn.XLOOKUP(Comuni[[#This Row],[Regione]],Table_0[Regione],Table_0[Deceduti],,0)</f>
        <v>47031</v>
      </c>
    </row>
    <row r="2404" spans="1:12" x14ac:dyDescent="0.25">
      <c r="A2404" s="1" t="s">
        <v>2426</v>
      </c>
      <c r="B2404" s="1" t="s">
        <v>1271</v>
      </c>
      <c r="C2404" s="1" t="s">
        <v>2409</v>
      </c>
      <c r="D2404">
        <v>548</v>
      </c>
      <c r="E2404">
        <f>100*Comuni[[#This Row],[Popolazione2011]]/$D$7916</f>
        <v>9.5616731846277954E-4</v>
      </c>
      <c r="F2404">
        <f>100*Comuni[[#This Row],[Popolazione2011]]/(SUMIFS($D$2:$D$7916,$B$2:$B$7916,"Lombardia"))</f>
        <v>5.6470679403071945E-3</v>
      </c>
      <c r="G2404" t="b">
        <f>IF(Comuni[[#This Row],[Popolazione2011]]&gt;300000,"MAGGIORE")</f>
        <v>0</v>
      </c>
      <c r="H2404">
        <f>100*Comuni[[#This Row],[Popolazione2011]]/(SUMIFS($D$2:$D$7916,$B$2:$B$7916,"Piemonte"))</f>
        <v>1.2557528605041893E-2</v>
      </c>
      <c r="I2404" s="1" t="str">
        <f>_xlfn.XLOOKUP(Comuni[[#This Row],[Regione]],Ripartizione_geografica[Regione],Ripartizione_geografica[Ripartizione geografica],,0)</f>
        <v>Nord-ovest</v>
      </c>
      <c r="J2404" s="1">
        <f>_xlfn.XLOOKUP(Comuni[[#This Row],[Regione]],Table_0[Regione],Table_0[Totale contagiati],,0)</f>
        <v>4308126</v>
      </c>
      <c r="K2404" s="1">
        <f>_xlfn.XLOOKUP(Comuni[[#This Row],[Regione]],Table_0[Regione],Table_0[Guariti],,0)</f>
        <v>4242764</v>
      </c>
      <c r="L2404" s="1">
        <f>_xlfn.XLOOKUP(Comuni[[#This Row],[Regione]],Table_0[Regione],Table_0[Deceduti],,0)</f>
        <v>47031</v>
      </c>
    </row>
    <row r="2405" spans="1:12" x14ac:dyDescent="0.25">
      <c r="A2405" s="1" t="s">
        <v>2427</v>
      </c>
      <c r="B2405" s="1" t="s">
        <v>1271</v>
      </c>
      <c r="C2405" s="1" t="s">
        <v>2409</v>
      </c>
      <c r="D2405">
        <v>1761</v>
      </c>
      <c r="E2405">
        <f>100*Comuni[[#This Row],[Popolazione2011]]/$D$7916</f>
        <v>3.0726471675418883E-3</v>
      </c>
      <c r="F2405">
        <f>100*Comuni[[#This Row],[Popolazione2011]]/(SUMIFS($D$2:$D$7916,$B$2:$B$7916,"Lombardia"))</f>
        <v>1.8146873435914177E-2</v>
      </c>
      <c r="G2405" t="b">
        <f>IF(Comuni[[#This Row],[Popolazione2011]]&gt;300000,"MAGGIORE")</f>
        <v>0</v>
      </c>
      <c r="H2405">
        <f>100*Comuni[[#This Row],[Popolazione2011]]/(SUMIFS($D$2:$D$7916,$B$2:$B$7916,"Piemonte"))</f>
        <v>4.0353664002698492E-2</v>
      </c>
      <c r="I2405" s="1" t="str">
        <f>_xlfn.XLOOKUP(Comuni[[#This Row],[Regione]],Ripartizione_geografica[Regione],Ripartizione_geografica[Ripartizione geografica],,0)</f>
        <v>Nord-ovest</v>
      </c>
      <c r="J2405" s="1">
        <f>_xlfn.XLOOKUP(Comuni[[#This Row],[Regione]],Table_0[Regione],Table_0[Totale contagiati],,0)</f>
        <v>4308126</v>
      </c>
      <c r="K2405" s="1">
        <f>_xlfn.XLOOKUP(Comuni[[#This Row],[Regione]],Table_0[Regione],Table_0[Guariti],,0)</f>
        <v>4242764</v>
      </c>
      <c r="L2405" s="1">
        <f>_xlfn.XLOOKUP(Comuni[[#This Row],[Regione]],Table_0[Regione],Table_0[Deceduti],,0)</f>
        <v>47031</v>
      </c>
    </row>
    <row r="2406" spans="1:12" x14ac:dyDescent="0.25">
      <c r="A2406" s="1" t="s">
        <v>2428</v>
      </c>
      <c r="B2406" s="1" t="s">
        <v>1271</v>
      </c>
      <c r="C2406" s="1" t="s">
        <v>2409</v>
      </c>
      <c r="D2406">
        <v>15111</v>
      </c>
      <c r="E2406">
        <f>100*Comuni[[#This Row],[Popolazione2011]]/$D$7916</f>
        <v>2.6366139323523836E-2</v>
      </c>
      <c r="F2406">
        <f>100*Comuni[[#This Row],[Popolazione2011]]/(SUMIFS($D$2:$D$7916,$B$2:$B$7916,"Lombardia"))</f>
        <v>0.15571686796712048</v>
      </c>
      <c r="G2406" t="b">
        <f>IF(Comuni[[#This Row],[Popolazione2011]]&gt;300000,"MAGGIORE")</f>
        <v>0</v>
      </c>
      <c r="H2406">
        <f>100*Comuni[[#This Row],[Popolazione2011]]/(SUMIFS($D$2:$D$7916,$B$2:$B$7916,"Piemonte"))</f>
        <v>0.34627155976421176</v>
      </c>
      <c r="I2406" s="1" t="str">
        <f>_xlfn.XLOOKUP(Comuni[[#This Row],[Regione]],Ripartizione_geografica[Regione],Ripartizione_geografica[Ripartizione geografica],,0)</f>
        <v>Nord-ovest</v>
      </c>
      <c r="J2406" s="1">
        <f>_xlfn.XLOOKUP(Comuni[[#This Row],[Regione]],Table_0[Regione],Table_0[Totale contagiati],,0)</f>
        <v>4308126</v>
      </c>
      <c r="K2406" s="1">
        <f>_xlfn.XLOOKUP(Comuni[[#This Row],[Regione]],Table_0[Regione],Table_0[Guariti],,0)</f>
        <v>4242764</v>
      </c>
      <c r="L2406" s="1">
        <f>_xlfn.XLOOKUP(Comuni[[#This Row],[Regione]],Table_0[Regione],Table_0[Deceduti],,0)</f>
        <v>47031</v>
      </c>
    </row>
    <row r="2407" spans="1:12" x14ac:dyDescent="0.25">
      <c r="A2407" s="1" t="s">
        <v>2429</v>
      </c>
      <c r="B2407" s="1" t="s">
        <v>1271</v>
      </c>
      <c r="C2407" s="1" t="s">
        <v>2409</v>
      </c>
      <c r="D2407">
        <v>1680</v>
      </c>
      <c r="E2407">
        <f>100*Comuni[[#This Row],[Popolazione2011]]/$D$7916</f>
        <v>2.9313158668202001E-3</v>
      </c>
      <c r="F2407">
        <f>100*Comuni[[#This Row],[Popolazione2011]]/(SUMIFS($D$2:$D$7916,$B$2:$B$7916,"Lombardia"))</f>
        <v>1.7312179087073151E-2</v>
      </c>
      <c r="G2407" t="b">
        <f>IF(Comuni[[#This Row],[Popolazione2011]]&gt;300000,"MAGGIORE")</f>
        <v>0</v>
      </c>
      <c r="H2407">
        <f>100*Comuni[[#This Row],[Popolazione2011]]/(SUMIFS($D$2:$D$7916,$B$2:$B$7916,"Piemonte"))</f>
        <v>3.849753294976347E-2</v>
      </c>
      <c r="I2407" s="1" t="str">
        <f>_xlfn.XLOOKUP(Comuni[[#This Row],[Regione]],Ripartizione_geografica[Regione],Ripartizione_geografica[Ripartizione geografica],,0)</f>
        <v>Nord-ovest</v>
      </c>
      <c r="J2407" s="1">
        <f>_xlfn.XLOOKUP(Comuni[[#This Row],[Regione]],Table_0[Regione],Table_0[Totale contagiati],,0)</f>
        <v>4308126</v>
      </c>
      <c r="K2407" s="1">
        <f>_xlfn.XLOOKUP(Comuni[[#This Row],[Regione]],Table_0[Regione],Table_0[Guariti],,0)</f>
        <v>4242764</v>
      </c>
      <c r="L2407" s="1">
        <f>_xlfn.XLOOKUP(Comuni[[#This Row],[Regione]],Table_0[Regione],Table_0[Deceduti],,0)</f>
        <v>47031</v>
      </c>
    </row>
    <row r="2408" spans="1:12" x14ac:dyDescent="0.25">
      <c r="A2408" s="1" t="s">
        <v>2430</v>
      </c>
      <c r="B2408" s="1" t="s">
        <v>1271</v>
      </c>
      <c r="C2408" s="1" t="s">
        <v>2409</v>
      </c>
      <c r="D2408">
        <v>576</v>
      </c>
      <c r="E2408">
        <f>100*Comuni[[#This Row],[Popolazione2011]]/$D$7916</f>
        <v>1.0050225829097829E-3</v>
      </c>
      <c r="F2408">
        <f>100*Comuni[[#This Row],[Popolazione2011]]/(SUMIFS($D$2:$D$7916,$B$2:$B$7916,"Lombardia"))</f>
        <v>5.9356042584250805E-3</v>
      </c>
      <c r="G2408" t="b">
        <f>IF(Comuni[[#This Row],[Popolazione2011]]&gt;300000,"MAGGIORE")</f>
        <v>0</v>
      </c>
      <c r="H2408">
        <f>100*Comuni[[#This Row],[Popolazione2011]]/(SUMIFS($D$2:$D$7916,$B$2:$B$7916,"Piemonte"))</f>
        <v>1.3199154154204617E-2</v>
      </c>
      <c r="I2408" s="1" t="str">
        <f>_xlfn.XLOOKUP(Comuni[[#This Row],[Regione]],Ripartizione_geografica[Regione],Ripartizione_geografica[Ripartizione geografica],,0)</f>
        <v>Nord-ovest</v>
      </c>
      <c r="J2408" s="1">
        <f>_xlfn.XLOOKUP(Comuni[[#This Row],[Regione]],Table_0[Regione],Table_0[Totale contagiati],,0)</f>
        <v>4308126</v>
      </c>
      <c r="K2408" s="1">
        <f>_xlfn.XLOOKUP(Comuni[[#This Row],[Regione]],Table_0[Regione],Table_0[Guariti],,0)</f>
        <v>4242764</v>
      </c>
      <c r="L2408" s="1">
        <f>_xlfn.XLOOKUP(Comuni[[#This Row],[Regione]],Table_0[Regione],Table_0[Deceduti],,0)</f>
        <v>47031</v>
      </c>
    </row>
    <row r="2409" spans="1:12" x14ac:dyDescent="0.25">
      <c r="A2409" s="1" t="s">
        <v>2431</v>
      </c>
      <c r="B2409" s="1" t="s">
        <v>1271</v>
      </c>
      <c r="C2409" s="1" t="s">
        <v>2409</v>
      </c>
      <c r="D2409">
        <v>455</v>
      </c>
      <c r="E2409">
        <f>100*Comuni[[#This Row],[Popolazione2011]]/$D$7916</f>
        <v>7.9389804726380422E-4</v>
      </c>
      <c r="F2409">
        <f>100*Comuni[[#This Row],[Popolazione2011]]/(SUMIFS($D$2:$D$7916,$B$2:$B$7916,"Lombardia"))</f>
        <v>4.6887151694156451E-3</v>
      </c>
      <c r="G2409" t="b">
        <f>IF(Comuni[[#This Row],[Popolazione2011]]&gt;300000,"MAGGIORE")</f>
        <v>0</v>
      </c>
      <c r="H2409">
        <f>100*Comuni[[#This Row],[Popolazione2011]]/(SUMIFS($D$2:$D$7916,$B$2:$B$7916,"Piemonte"))</f>
        <v>1.0426415173894274E-2</v>
      </c>
      <c r="I2409" s="1" t="str">
        <f>_xlfn.XLOOKUP(Comuni[[#This Row],[Regione]],Ripartizione_geografica[Regione],Ripartizione_geografica[Ripartizione geografica],,0)</f>
        <v>Nord-ovest</v>
      </c>
      <c r="J2409" s="1">
        <f>_xlfn.XLOOKUP(Comuni[[#This Row],[Regione]],Table_0[Regione],Table_0[Totale contagiati],,0)</f>
        <v>4308126</v>
      </c>
      <c r="K2409" s="1">
        <f>_xlfn.XLOOKUP(Comuni[[#This Row],[Regione]],Table_0[Regione],Table_0[Guariti],,0)</f>
        <v>4242764</v>
      </c>
      <c r="L2409" s="1">
        <f>_xlfn.XLOOKUP(Comuni[[#This Row],[Regione]],Table_0[Regione],Table_0[Deceduti],,0)</f>
        <v>47031</v>
      </c>
    </row>
    <row r="2410" spans="1:12" x14ac:dyDescent="0.25">
      <c r="A2410" s="1" t="s">
        <v>2432</v>
      </c>
      <c r="B2410" s="1" t="s">
        <v>1271</v>
      </c>
      <c r="C2410" s="1" t="s">
        <v>2409</v>
      </c>
      <c r="D2410">
        <v>9506</v>
      </c>
      <c r="E2410">
        <f>100*Comuni[[#This Row],[Popolazione2011]]/$D$7916</f>
        <v>1.6586362279757634E-2</v>
      </c>
      <c r="F2410">
        <f>100*Comuni[[#This Row],[Popolazione2011]]/(SUMIFS($D$2:$D$7916,$B$2:$B$7916,"Lombardia"))</f>
        <v>9.7958080001022241E-2</v>
      </c>
      <c r="G2410" t="b">
        <f>IF(Comuni[[#This Row],[Popolazione2011]]&gt;300000,"MAGGIORE")</f>
        <v>0</v>
      </c>
      <c r="H2410">
        <f>100*Comuni[[#This Row],[Popolazione2011]]/(SUMIFS($D$2:$D$7916,$B$2:$B$7916,"Piemonte"))</f>
        <v>0.21783187394074496</v>
      </c>
      <c r="I2410" s="1" t="str">
        <f>_xlfn.XLOOKUP(Comuni[[#This Row],[Regione]],Ripartizione_geografica[Regione],Ripartizione_geografica[Ripartizione geografica],,0)</f>
        <v>Nord-ovest</v>
      </c>
      <c r="J2410" s="1">
        <f>_xlfn.XLOOKUP(Comuni[[#This Row],[Regione]],Table_0[Regione],Table_0[Totale contagiati],,0)</f>
        <v>4308126</v>
      </c>
      <c r="K2410" s="1">
        <f>_xlfn.XLOOKUP(Comuni[[#This Row],[Regione]],Table_0[Regione],Table_0[Guariti],,0)</f>
        <v>4242764</v>
      </c>
      <c r="L2410" s="1">
        <f>_xlfn.XLOOKUP(Comuni[[#This Row],[Regione]],Table_0[Regione],Table_0[Deceduti],,0)</f>
        <v>47031</v>
      </c>
    </row>
    <row r="2411" spans="1:12" x14ac:dyDescent="0.25">
      <c r="A2411" s="1" t="s">
        <v>2433</v>
      </c>
      <c r="B2411" s="1" t="s">
        <v>1271</v>
      </c>
      <c r="C2411" s="1" t="s">
        <v>2409</v>
      </c>
      <c r="D2411">
        <v>5651</v>
      </c>
      <c r="E2411">
        <f>100*Comuni[[#This Row],[Popolazione2011]]/$D$7916</f>
        <v>9.8600392639291382E-3</v>
      </c>
      <c r="F2411">
        <f>100*Comuni[[#This Row],[Popolazione2011]]/(SUMIFS($D$2:$D$7916,$B$2:$B$7916,"Lombardia"))</f>
        <v>5.8232811917291891E-2</v>
      </c>
      <c r="G2411" t="b">
        <f>IF(Comuni[[#This Row],[Popolazione2011]]&gt;300000,"MAGGIORE")</f>
        <v>0</v>
      </c>
      <c r="H2411">
        <f>100*Comuni[[#This Row],[Popolazione2011]]/(SUMIFS($D$2:$D$7916,$B$2:$B$7916,"Piemonte"))</f>
        <v>0.12949378493994843</v>
      </c>
      <c r="I2411" s="1" t="str">
        <f>_xlfn.XLOOKUP(Comuni[[#This Row],[Regione]],Ripartizione_geografica[Regione],Ripartizione_geografica[Ripartizione geografica],,0)</f>
        <v>Nord-ovest</v>
      </c>
      <c r="J2411" s="1">
        <f>_xlfn.XLOOKUP(Comuni[[#This Row],[Regione]],Table_0[Regione],Table_0[Totale contagiati],,0)</f>
        <v>4308126</v>
      </c>
      <c r="K2411" s="1">
        <f>_xlfn.XLOOKUP(Comuni[[#This Row],[Regione]],Table_0[Regione],Table_0[Guariti],,0)</f>
        <v>4242764</v>
      </c>
      <c r="L2411" s="1">
        <f>_xlfn.XLOOKUP(Comuni[[#This Row],[Regione]],Table_0[Regione],Table_0[Deceduti],,0)</f>
        <v>47031</v>
      </c>
    </row>
    <row r="2412" spans="1:12" x14ac:dyDescent="0.25">
      <c r="A2412" s="1" t="s">
        <v>2434</v>
      </c>
      <c r="B2412" s="1" t="s">
        <v>1271</v>
      </c>
      <c r="C2412" s="1" t="s">
        <v>2409</v>
      </c>
      <c r="D2412">
        <v>330</v>
      </c>
      <c r="E2412">
        <f>100*Comuni[[#This Row],[Popolazione2011]]/$D$7916</f>
        <v>5.7579418812539647E-4</v>
      </c>
      <c r="F2412">
        <f>100*Comuni[[#This Row],[Popolazione2011]]/(SUMIFS($D$2:$D$7916,$B$2:$B$7916,"Lombardia"))</f>
        <v>3.4006066063893689E-3</v>
      </c>
      <c r="G2412" t="b">
        <f>IF(Comuni[[#This Row],[Popolazione2011]]&gt;300000,"MAGGIORE")</f>
        <v>0</v>
      </c>
      <c r="H2412">
        <f>100*Comuni[[#This Row],[Popolazione2011]]/(SUMIFS($D$2:$D$7916,$B$2:$B$7916,"Piemonte"))</f>
        <v>7.5620154008463961E-3</v>
      </c>
      <c r="I2412" s="1" t="str">
        <f>_xlfn.XLOOKUP(Comuni[[#This Row],[Regione]],Ripartizione_geografica[Regione],Ripartizione_geografica[Ripartizione geografica],,0)</f>
        <v>Nord-ovest</v>
      </c>
      <c r="J2412" s="1">
        <f>_xlfn.XLOOKUP(Comuni[[#This Row],[Regione]],Table_0[Regione],Table_0[Totale contagiati],,0)</f>
        <v>4308126</v>
      </c>
      <c r="K2412" s="1">
        <f>_xlfn.XLOOKUP(Comuni[[#This Row],[Regione]],Table_0[Regione],Table_0[Guariti],,0)</f>
        <v>4242764</v>
      </c>
      <c r="L2412" s="1">
        <f>_xlfn.XLOOKUP(Comuni[[#This Row],[Regione]],Table_0[Regione],Table_0[Deceduti],,0)</f>
        <v>47031</v>
      </c>
    </row>
    <row r="2413" spans="1:12" x14ac:dyDescent="0.25">
      <c r="A2413" s="1" t="s">
        <v>2435</v>
      </c>
      <c r="B2413" s="1" t="s">
        <v>1271</v>
      </c>
      <c r="C2413" s="1" t="s">
        <v>2409</v>
      </c>
      <c r="D2413">
        <v>553</v>
      </c>
      <c r="E2413">
        <f>100*Comuni[[#This Row],[Popolazione2011]]/$D$7916</f>
        <v>9.6489147282831584E-4</v>
      </c>
      <c r="F2413">
        <f>100*Comuni[[#This Row],[Popolazione2011]]/(SUMIFS($D$2:$D$7916,$B$2:$B$7916,"Lombardia"))</f>
        <v>5.6985922828282458E-3</v>
      </c>
      <c r="G2413" t="b">
        <f>IF(Comuni[[#This Row],[Popolazione2011]]&gt;300000,"MAGGIORE")</f>
        <v>0</v>
      </c>
      <c r="H2413">
        <f>100*Comuni[[#This Row],[Popolazione2011]]/(SUMIFS($D$2:$D$7916,$B$2:$B$7916,"Piemonte"))</f>
        <v>1.2672104595963808E-2</v>
      </c>
      <c r="I2413" s="1" t="str">
        <f>_xlfn.XLOOKUP(Comuni[[#This Row],[Regione]],Ripartizione_geografica[Regione],Ripartizione_geografica[Ripartizione geografica],,0)</f>
        <v>Nord-ovest</v>
      </c>
      <c r="J2413" s="1">
        <f>_xlfn.XLOOKUP(Comuni[[#This Row],[Regione]],Table_0[Regione],Table_0[Totale contagiati],,0)</f>
        <v>4308126</v>
      </c>
      <c r="K2413" s="1">
        <f>_xlfn.XLOOKUP(Comuni[[#This Row],[Regione]],Table_0[Regione],Table_0[Guariti],,0)</f>
        <v>4242764</v>
      </c>
      <c r="L2413" s="1">
        <f>_xlfn.XLOOKUP(Comuni[[#This Row],[Regione]],Table_0[Regione],Table_0[Deceduti],,0)</f>
        <v>47031</v>
      </c>
    </row>
    <row r="2414" spans="1:12" x14ac:dyDescent="0.25">
      <c r="A2414" s="1" t="s">
        <v>2436</v>
      </c>
      <c r="B2414" s="1" t="s">
        <v>1271</v>
      </c>
      <c r="C2414" s="1" t="s">
        <v>2409</v>
      </c>
      <c r="D2414">
        <v>2240</v>
      </c>
      <c r="E2414">
        <f>100*Comuni[[#This Row],[Popolazione2011]]/$D$7916</f>
        <v>3.9084211557602671E-3</v>
      </c>
      <c r="F2414">
        <f>100*Comuni[[#This Row],[Popolazione2011]]/(SUMIFS($D$2:$D$7916,$B$2:$B$7916,"Lombardia"))</f>
        <v>2.3082905449430868E-2</v>
      </c>
      <c r="G2414" t="b">
        <f>IF(Comuni[[#This Row],[Popolazione2011]]&gt;300000,"MAGGIORE")</f>
        <v>0</v>
      </c>
      <c r="H2414">
        <f>100*Comuni[[#This Row],[Popolazione2011]]/(SUMIFS($D$2:$D$7916,$B$2:$B$7916,"Piemonte"))</f>
        <v>5.133004393301796E-2</v>
      </c>
      <c r="I2414" s="1" t="str">
        <f>_xlfn.XLOOKUP(Comuni[[#This Row],[Regione]],Ripartizione_geografica[Regione],Ripartizione_geografica[Ripartizione geografica],,0)</f>
        <v>Nord-ovest</v>
      </c>
      <c r="J2414" s="1">
        <f>_xlfn.XLOOKUP(Comuni[[#This Row],[Regione]],Table_0[Regione],Table_0[Totale contagiati],,0)</f>
        <v>4308126</v>
      </c>
      <c r="K2414" s="1">
        <f>_xlfn.XLOOKUP(Comuni[[#This Row],[Regione]],Table_0[Regione],Table_0[Guariti],,0)</f>
        <v>4242764</v>
      </c>
      <c r="L2414" s="1">
        <f>_xlfn.XLOOKUP(Comuni[[#This Row],[Regione]],Table_0[Regione],Table_0[Deceduti],,0)</f>
        <v>47031</v>
      </c>
    </row>
    <row r="2415" spans="1:12" x14ac:dyDescent="0.25">
      <c r="A2415" s="1" t="s">
        <v>2437</v>
      </c>
      <c r="B2415" s="1" t="s">
        <v>1271</v>
      </c>
      <c r="C2415" s="1" t="s">
        <v>2409</v>
      </c>
      <c r="D2415">
        <v>955</v>
      </c>
      <c r="E2415">
        <f>100*Comuni[[#This Row],[Popolazione2011]]/$D$7916</f>
        <v>1.6663134838174351E-3</v>
      </c>
      <c r="F2415">
        <f>100*Comuni[[#This Row],[Popolazione2011]]/(SUMIFS($D$2:$D$7916,$B$2:$B$7916,"Lombardia"))</f>
        <v>9.8411494215207493E-3</v>
      </c>
      <c r="G2415" t="b">
        <f>IF(Comuni[[#This Row],[Popolazione2011]]&gt;300000,"MAGGIORE")</f>
        <v>0</v>
      </c>
      <c r="H2415">
        <f>100*Comuni[[#This Row],[Popolazione2011]]/(SUMIFS($D$2:$D$7916,$B$2:$B$7916,"Piemonte"))</f>
        <v>2.1884014266085782E-2</v>
      </c>
      <c r="I2415" s="1" t="str">
        <f>_xlfn.XLOOKUP(Comuni[[#This Row],[Regione]],Ripartizione_geografica[Regione],Ripartizione_geografica[Ripartizione geografica],,0)</f>
        <v>Nord-ovest</v>
      </c>
      <c r="J2415" s="1">
        <f>_xlfn.XLOOKUP(Comuni[[#This Row],[Regione]],Table_0[Regione],Table_0[Totale contagiati],,0)</f>
        <v>4308126</v>
      </c>
      <c r="K2415" s="1">
        <f>_xlfn.XLOOKUP(Comuni[[#This Row],[Regione]],Table_0[Regione],Table_0[Guariti],,0)</f>
        <v>4242764</v>
      </c>
      <c r="L2415" s="1">
        <f>_xlfn.XLOOKUP(Comuni[[#This Row],[Regione]],Table_0[Regione],Table_0[Deceduti],,0)</f>
        <v>47031</v>
      </c>
    </row>
    <row r="2416" spans="1:12" x14ac:dyDescent="0.25">
      <c r="A2416" s="1" t="s">
        <v>2438</v>
      </c>
      <c r="B2416" s="1" t="s">
        <v>1271</v>
      </c>
      <c r="C2416" s="1" t="s">
        <v>2409</v>
      </c>
      <c r="D2416">
        <v>1371</v>
      </c>
      <c r="E2416">
        <f>100*Comuni[[#This Row],[Popolazione2011]]/$D$7916</f>
        <v>2.3921631270300563E-3</v>
      </c>
      <c r="F2416">
        <f>100*Comuni[[#This Row],[Popolazione2011]]/(SUMIFS($D$2:$D$7916,$B$2:$B$7916,"Lombardia"))</f>
        <v>1.4127974719272195E-2</v>
      </c>
      <c r="G2416" t="b">
        <f>IF(Comuni[[#This Row],[Popolazione2011]]&gt;300000,"MAGGIORE")</f>
        <v>0</v>
      </c>
      <c r="H2416">
        <f>100*Comuni[[#This Row],[Popolazione2011]]/(SUMIFS($D$2:$D$7916,$B$2:$B$7916,"Piemonte"))</f>
        <v>3.1416736710789116E-2</v>
      </c>
      <c r="I2416" s="1" t="str">
        <f>_xlfn.XLOOKUP(Comuni[[#This Row],[Regione]],Ripartizione_geografica[Regione],Ripartizione_geografica[Ripartizione geografica],,0)</f>
        <v>Nord-ovest</v>
      </c>
      <c r="J2416" s="1">
        <f>_xlfn.XLOOKUP(Comuni[[#This Row],[Regione]],Table_0[Regione],Table_0[Totale contagiati],,0)</f>
        <v>4308126</v>
      </c>
      <c r="K2416" s="1">
        <f>_xlfn.XLOOKUP(Comuni[[#This Row],[Regione]],Table_0[Regione],Table_0[Guariti],,0)</f>
        <v>4242764</v>
      </c>
      <c r="L2416" s="1">
        <f>_xlfn.XLOOKUP(Comuni[[#This Row],[Regione]],Table_0[Regione],Table_0[Deceduti],,0)</f>
        <v>47031</v>
      </c>
    </row>
    <row r="2417" spans="1:12" x14ac:dyDescent="0.25">
      <c r="A2417" s="1" t="s">
        <v>2439</v>
      </c>
      <c r="B2417" s="1" t="s">
        <v>1271</v>
      </c>
      <c r="C2417" s="1" t="s">
        <v>2409</v>
      </c>
      <c r="D2417">
        <v>1123</v>
      </c>
      <c r="E2417">
        <f>100*Comuni[[#This Row],[Popolazione2011]]/$D$7916</f>
        <v>1.9594450704994554E-3</v>
      </c>
      <c r="F2417">
        <f>100*Comuni[[#This Row],[Popolazione2011]]/(SUMIFS($D$2:$D$7916,$B$2:$B$7916,"Lombardia"))</f>
        <v>1.1572367330228064E-2</v>
      </c>
      <c r="G2417" t="b">
        <f>IF(Comuni[[#This Row],[Popolazione2011]]&gt;300000,"MAGGIORE")</f>
        <v>0</v>
      </c>
      <c r="H2417">
        <f>100*Comuni[[#This Row],[Popolazione2011]]/(SUMIFS($D$2:$D$7916,$B$2:$B$7916,"Piemonte"))</f>
        <v>2.5733767561062128E-2</v>
      </c>
      <c r="I2417" s="1" t="str">
        <f>_xlfn.XLOOKUP(Comuni[[#This Row],[Regione]],Ripartizione_geografica[Regione],Ripartizione_geografica[Ripartizione geografica],,0)</f>
        <v>Nord-ovest</v>
      </c>
      <c r="J2417" s="1">
        <f>_xlfn.XLOOKUP(Comuni[[#This Row],[Regione]],Table_0[Regione],Table_0[Totale contagiati],,0)</f>
        <v>4308126</v>
      </c>
      <c r="K2417" s="1">
        <f>_xlfn.XLOOKUP(Comuni[[#This Row],[Regione]],Table_0[Regione],Table_0[Guariti],,0)</f>
        <v>4242764</v>
      </c>
      <c r="L2417" s="1">
        <f>_xlfn.XLOOKUP(Comuni[[#This Row],[Regione]],Table_0[Regione],Table_0[Deceduti],,0)</f>
        <v>47031</v>
      </c>
    </row>
    <row r="2418" spans="1:12" x14ac:dyDescent="0.25">
      <c r="A2418" s="1" t="s">
        <v>2440</v>
      </c>
      <c r="B2418" s="1" t="s">
        <v>1271</v>
      </c>
      <c r="C2418" s="1" t="s">
        <v>2409</v>
      </c>
      <c r="D2418">
        <v>1423</v>
      </c>
      <c r="E2418">
        <f>100*Comuni[[#This Row],[Popolazione2011]]/$D$7916</f>
        <v>2.4828943324316337E-3</v>
      </c>
      <c r="F2418">
        <f>100*Comuni[[#This Row],[Popolazione2011]]/(SUMIFS($D$2:$D$7916,$B$2:$B$7916,"Lombardia"))</f>
        <v>1.4663827881491127E-2</v>
      </c>
      <c r="G2418" t="b">
        <f>IF(Comuni[[#This Row],[Popolazione2011]]&gt;300000,"MAGGIORE")</f>
        <v>0</v>
      </c>
      <c r="H2418">
        <f>100*Comuni[[#This Row],[Popolazione2011]]/(SUMIFS($D$2:$D$7916,$B$2:$B$7916,"Piemonte"))</f>
        <v>3.2608327016377031E-2</v>
      </c>
      <c r="I2418" s="1" t="str">
        <f>_xlfn.XLOOKUP(Comuni[[#This Row],[Regione]],Ripartizione_geografica[Regione],Ripartizione_geografica[Ripartizione geografica],,0)</f>
        <v>Nord-ovest</v>
      </c>
      <c r="J2418" s="1">
        <f>_xlfn.XLOOKUP(Comuni[[#This Row],[Regione]],Table_0[Regione],Table_0[Totale contagiati],,0)</f>
        <v>4308126</v>
      </c>
      <c r="K2418" s="1">
        <f>_xlfn.XLOOKUP(Comuni[[#This Row],[Regione]],Table_0[Regione],Table_0[Guariti],,0)</f>
        <v>4242764</v>
      </c>
      <c r="L2418" s="1">
        <f>_xlfn.XLOOKUP(Comuni[[#This Row],[Regione]],Table_0[Regione],Table_0[Deceduti],,0)</f>
        <v>47031</v>
      </c>
    </row>
    <row r="2419" spans="1:12" x14ac:dyDescent="0.25">
      <c r="A2419" s="1" t="s">
        <v>2441</v>
      </c>
      <c r="B2419" s="1" t="s">
        <v>1271</v>
      </c>
      <c r="C2419" s="1" t="s">
        <v>2409</v>
      </c>
      <c r="D2419">
        <v>1645</v>
      </c>
      <c r="E2419">
        <f>100*Comuni[[#This Row],[Popolazione2011]]/$D$7916</f>
        <v>2.8702467862614461E-3</v>
      </c>
      <c r="F2419">
        <f>100*Comuni[[#This Row],[Popolazione2011]]/(SUMIFS($D$2:$D$7916,$B$2:$B$7916,"Lombardia"))</f>
        <v>1.6951508689425795E-2</v>
      </c>
      <c r="G2419" t="b">
        <f>IF(Comuni[[#This Row],[Popolazione2011]]&gt;300000,"MAGGIORE")</f>
        <v>0</v>
      </c>
      <c r="H2419">
        <f>100*Comuni[[#This Row],[Popolazione2011]]/(SUMIFS($D$2:$D$7916,$B$2:$B$7916,"Piemonte"))</f>
        <v>3.7695501013310061E-2</v>
      </c>
      <c r="I2419" s="1" t="str">
        <f>_xlfn.XLOOKUP(Comuni[[#This Row],[Regione]],Ripartizione_geografica[Regione],Ripartizione_geografica[Ripartizione geografica],,0)</f>
        <v>Nord-ovest</v>
      </c>
      <c r="J2419" s="1">
        <f>_xlfn.XLOOKUP(Comuni[[#This Row],[Regione]],Table_0[Regione],Table_0[Totale contagiati],,0)</f>
        <v>4308126</v>
      </c>
      <c r="K2419" s="1">
        <f>_xlfn.XLOOKUP(Comuni[[#This Row],[Regione]],Table_0[Regione],Table_0[Guariti],,0)</f>
        <v>4242764</v>
      </c>
      <c r="L2419" s="1">
        <f>_xlfn.XLOOKUP(Comuni[[#This Row],[Regione]],Table_0[Regione],Table_0[Deceduti],,0)</f>
        <v>47031</v>
      </c>
    </row>
    <row r="2420" spans="1:12" x14ac:dyDescent="0.25">
      <c r="A2420" s="1" t="s">
        <v>2442</v>
      </c>
      <c r="B2420" s="1" t="s">
        <v>1271</v>
      </c>
      <c r="C2420" s="1" t="s">
        <v>2409</v>
      </c>
      <c r="D2420">
        <v>33091</v>
      </c>
      <c r="E2420">
        <f>100*Comuni[[#This Row],[Popolazione2011]]/$D$7916</f>
        <v>5.7738198421992404E-2</v>
      </c>
      <c r="F2420">
        <f>100*Comuni[[#This Row],[Popolazione2011]]/(SUMIFS($D$2:$D$7916,$B$2:$B$7916,"Lombardia"))</f>
        <v>0.34099840367282003</v>
      </c>
      <c r="G2420" t="b">
        <f>IF(Comuni[[#This Row],[Popolazione2011]]&gt;300000,"MAGGIORE")</f>
        <v>0</v>
      </c>
      <c r="H2420">
        <f>100*Comuni[[#This Row],[Popolazione2011]]/(SUMIFS($D$2:$D$7916,$B$2:$B$7916,"Piemonte"))</f>
        <v>0.75828682311941842</v>
      </c>
      <c r="I2420" s="1" t="str">
        <f>_xlfn.XLOOKUP(Comuni[[#This Row],[Regione]],Ripartizione_geografica[Regione],Ripartizione_geografica[Ripartizione geografica],,0)</f>
        <v>Nord-ovest</v>
      </c>
      <c r="J2420" s="1">
        <f>_xlfn.XLOOKUP(Comuni[[#This Row],[Regione]],Table_0[Regione],Table_0[Totale contagiati],,0)</f>
        <v>4308126</v>
      </c>
      <c r="K2420" s="1">
        <f>_xlfn.XLOOKUP(Comuni[[#This Row],[Regione]],Table_0[Regione],Table_0[Guariti],,0)</f>
        <v>4242764</v>
      </c>
      <c r="L2420" s="1">
        <f>_xlfn.XLOOKUP(Comuni[[#This Row],[Regione]],Table_0[Regione],Table_0[Deceduti],,0)</f>
        <v>47031</v>
      </c>
    </row>
    <row r="2421" spans="1:12" x14ac:dyDescent="0.25">
      <c r="A2421" s="1" t="s">
        <v>2443</v>
      </c>
      <c r="B2421" s="1" t="s">
        <v>1271</v>
      </c>
      <c r="C2421" s="1" t="s">
        <v>2409</v>
      </c>
      <c r="D2421">
        <v>69589</v>
      </c>
      <c r="E2421">
        <f>100*Comuni[[#This Row],[Popolazione2011]]/$D$7916</f>
        <v>0.12142103562866126</v>
      </c>
      <c r="F2421">
        <f>100*Comuni[[#This Row],[Popolazione2011]]/(SUMIFS($D$2:$D$7916,$B$2:$B$7916,"Lombardia"))</f>
        <v>0.71710549433948423</v>
      </c>
      <c r="G2421" t="b">
        <f>IF(Comuni[[#This Row],[Popolazione2011]]&gt;300000,"MAGGIORE")</f>
        <v>0</v>
      </c>
      <c r="H2421">
        <f>100*Comuni[[#This Row],[Popolazione2011]]/(SUMIFS($D$2:$D$7916,$B$2:$B$7916,"Piemonte"))</f>
        <v>1.5946457264530298</v>
      </c>
      <c r="I2421" s="1" t="str">
        <f>_xlfn.XLOOKUP(Comuni[[#This Row],[Regione]],Ripartizione_geografica[Regione],Ripartizione_geografica[Ripartizione geografica],,0)</f>
        <v>Nord-ovest</v>
      </c>
      <c r="J2421" s="1">
        <f>_xlfn.XLOOKUP(Comuni[[#This Row],[Regione]],Table_0[Regione],Table_0[Totale contagiati],,0)</f>
        <v>4308126</v>
      </c>
      <c r="K2421" s="1">
        <f>_xlfn.XLOOKUP(Comuni[[#This Row],[Regione]],Table_0[Regione],Table_0[Guariti],,0)</f>
        <v>4242764</v>
      </c>
      <c r="L2421" s="1">
        <f>_xlfn.XLOOKUP(Comuni[[#This Row],[Regione]],Table_0[Regione],Table_0[Deceduti],,0)</f>
        <v>47031</v>
      </c>
    </row>
    <row r="2422" spans="1:12" x14ac:dyDescent="0.25">
      <c r="A2422" s="1" t="s">
        <v>2444</v>
      </c>
      <c r="B2422" s="1" t="s">
        <v>1271</v>
      </c>
      <c r="C2422" s="1" t="s">
        <v>2409</v>
      </c>
      <c r="D2422">
        <v>1580</v>
      </c>
      <c r="E2422">
        <f>100*Comuni[[#This Row],[Popolazione2011]]/$D$7916</f>
        <v>2.7568327795094738E-3</v>
      </c>
      <c r="F2422">
        <f>100*Comuni[[#This Row],[Popolazione2011]]/(SUMIFS($D$2:$D$7916,$B$2:$B$7916,"Lombardia"))</f>
        <v>1.6281692236652129E-2</v>
      </c>
      <c r="G2422" t="b">
        <f>IF(Comuni[[#This Row],[Popolazione2011]]&gt;300000,"MAGGIORE")</f>
        <v>0</v>
      </c>
      <c r="H2422">
        <f>100*Comuni[[#This Row],[Popolazione2011]]/(SUMIFS($D$2:$D$7916,$B$2:$B$7916,"Piemonte"))</f>
        <v>3.6206013131325168E-2</v>
      </c>
      <c r="I2422" s="1" t="str">
        <f>_xlfn.XLOOKUP(Comuni[[#This Row],[Regione]],Ripartizione_geografica[Regione],Ripartizione_geografica[Ripartizione geografica],,0)</f>
        <v>Nord-ovest</v>
      </c>
      <c r="J2422" s="1">
        <f>_xlfn.XLOOKUP(Comuni[[#This Row],[Regione]],Table_0[Regione],Table_0[Totale contagiati],,0)</f>
        <v>4308126</v>
      </c>
      <c r="K2422" s="1">
        <f>_xlfn.XLOOKUP(Comuni[[#This Row],[Regione]],Table_0[Regione],Table_0[Guariti],,0)</f>
        <v>4242764</v>
      </c>
      <c r="L2422" s="1">
        <f>_xlfn.XLOOKUP(Comuni[[#This Row],[Regione]],Table_0[Regione],Table_0[Deceduti],,0)</f>
        <v>47031</v>
      </c>
    </row>
    <row r="2423" spans="1:12" x14ac:dyDescent="0.25">
      <c r="A2423" s="1" t="s">
        <v>2445</v>
      </c>
      <c r="B2423" s="1" t="s">
        <v>1271</v>
      </c>
      <c r="C2423" s="1" t="s">
        <v>2409</v>
      </c>
      <c r="D2423">
        <v>654</v>
      </c>
      <c r="E2423">
        <f>100*Comuni[[#This Row],[Popolazione2011]]/$D$7916</f>
        <v>1.1411193910121494E-3</v>
      </c>
      <c r="F2423">
        <f>100*Comuni[[#This Row],[Popolazione2011]]/(SUMIFS($D$2:$D$7916,$B$2:$B$7916,"Lombardia"))</f>
        <v>6.739384001753476E-3</v>
      </c>
      <c r="G2423" t="b">
        <f>IF(Comuni[[#This Row],[Popolazione2011]]&gt;300000,"MAGGIORE")</f>
        <v>0</v>
      </c>
      <c r="H2423">
        <f>100*Comuni[[#This Row],[Popolazione2011]]/(SUMIFS($D$2:$D$7916,$B$2:$B$7916,"Piemonte"))</f>
        <v>1.4986539612586494E-2</v>
      </c>
      <c r="I2423" s="1" t="str">
        <f>_xlfn.XLOOKUP(Comuni[[#This Row],[Regione]],Ripartizione_geografica[Regione],Ripartizione_geografica[Ripartizione geografica],,0)</f>
        <v>Nord-ovest</v>
      </c>
      <c r="J2423" s="1">
        <f>_xlfn.XLOOKUP(Comuni[[#This Row],[Regione]],Table_0[Regione],Table_0[Totale contagiati],,0)</f>
        <v>4308126</v>
      </c>
      <c r="K2423" s="1">
        <f>_xlfn.XLOOKUP(Comuni[[#This Row],[Regione]],Table_0[Regione],Table_0[Guariti],,0)</f>
        <v>4242764</v>
      </c>
      <c r="L2423" s="1">
        <f>_xlfn.XLOOKUP(Comuni[[#This Row],[Regione]],Table_0[Regione],Table_0[Deceduti],,0)</f>
        <v>47031</v>
      </c>
    </row>
    <row r="2424" spans="1:12" x14ac:dyDescent="0.25">
      <c r="A2424" s="1" t="s">
        <v>2446</v>
      </c>
      <c r="B2424" s="1" t="s">
        <v>1271</v>
      </c>
      <c r="C2424" s="1" t="s">
        <v>2409</v>
      </c>
      <c r="D2424">
        <v>447</v>
      </c>
      <c r="E2424">
        <f>100*Comuni[[#This Row],[Popolazione2011]]/$D$7916</f>
        <v>7.7993940027894606E-4</v>
      </c>
      <c r="F2424">
        <f>100*Comuni[[#This Row],[Popolazione2011]]/(SUMIFS($D$2:$D$7916,$B$2:$B$7916,"Lombardia"))</f>
        <v>4.6062762213819634E-3</v>
      </c>
      <c r="G2424" t="b">
        <f>IF(Comuni[[#This Row],[Popolazione2011]]&gt;300000,"MAGGIORE")</f>
        <v>0</v>
      </c>
      <c r="H2424">
        <f>100*Comuni[[#This Row],[Popolazione2011]]/(SUMIFS($D$2:$D$7916,$B$2:$B$7916,"Piemonte"))</f>
        <v>1.0243093588419209E-2</v>
      </c>
      <c r="I2424" s="1" t="str">
        <f>_xlfn.XLOOKUP(Comuni[[#This Row],[Regione]],Ripartizione_geografica[Regione],Ripartizione_geografica[Ripartizione geografica],,0)</f>
        <v>Nord-ovest</v>
      </c>
      <c r="J2424" s="1">
        <f>_xlfn.XLOOKUP(Comuni[[#This Row],[Regione]],Table_0[Regione],Table_0[Totale contagiati],,0)</f>
        <v>4308126</v>
      </c>
      <c r="K2424" s="1">
        <f>_xlfn.XLOOKUP(Comuni[[#This Row],[Regione]],Table_0[Regione],Table_0[Guariti],,0)</f>
        <v>4242764</v>
      </c>
      <c r="L2424" s="1">
        <f>_xlfn.XLOOKUP(Comuni[[#This Row],[Regione]],Table_0[Regione],Table_0[Deceduti],,0)</f>
        <v>47031</v>
      </c>
    </row>
    <row r="2425" spans="1:12" x14ac:dyDescent="0.25">
      <c r="A2425" s="1" t="s">
        <v>2447</v>
      </c>
      <c r="B2425" s="1" t="s">
        <v>1271</v>
      </c>
      <c r="C2425" s="1" t="s">
        <v>2409</v>
      </c>
      <c r="D2425">
        <v>310</v>
      </c>
      <c r="E2425">
        <f>100*Comuni[[#This Row],[Popolazione2011]]/$D$7916</f>
        <v>5.4089757066325117E-4</v>
      </c>
      <c r="F2425">
        <f>100*Comuni[[#This Row],[Popolazione2011]]/(SUMIFS($D$2:$D$7916,$B$2:$B$7916,"Lombardia"))</f>
        <v>3.1945092363051646E-3</v>
      </c>
      <c r="G2425" t="b">
        <f>IF(Comuni[[#This Row],[Popolazione2011]]&gt;300000,"MAGGIORE")</f>
        <v>0</v>
      </c>
      <c r="H2425">
        <f>100*Comuni[[#This Row],[Popolazione2011]]/(SUMIFS($D$2:$D$7916,$B$2:$B$7916,"Piemonte"))</f>
        <v>7.1037114371587358E-3</v>
      </c>
      <c r="I2425" s="1" t="str">
        <f>_xlfn.XLOOKUP(Comuni[[#This Row],[Regione]],Ripartizione_geografica[Regione],Ripartizione_geografica[Ripartizione geografica],,0)</f>
        <v>Nord-ovest</v>
      </c>
      <c r="J2425" s="1">
        <f>_xlfn.XLOOKUP(Comuni[[#This Row],[Regione]],Table_0[Regione],Table_0[Totale contagiati],,0)</f>
        <v>4308126</v>
      </c>
      <c r="K2425" s="1">
        <f>_xlfn.XLOOKUP(Comuni[[#This Row],[Regione]],Table_0[Regione],Table_0[Guariti],,0)</f>
        <v>4242764</v>
      </c>
      <c r="L2425" s="1">
        <f>_xlfn.XLOOKUP(Comuni[[#This Row],[Regione]],Table_0[Regione],Table_0[Deceduti],,0)</f>
        <v>47031</v>
      </c>
    </row>
    <row r="2426" spans="1:12" x14ac:dyDescent="0.25">
      <c r="A2426" s="1" t="s">
        <v>2448</v>
      </c>
      <c r="B2426" s="1" t="s">
        <v>1271</v>
      </c>
      <c r="C2426" s="1" t="s">
        <v>2409</v>
      </c>
      <c r="D2426">
        <v>3865</v>
      </c>
      <c r="E2426">
        <f>100*Comuni[[#This Row],[Popolazione2011]]/$D$7916</f>
        <v>6.7437713245595676E-3</v>
      </c>
      <c r="F2426">
        <f>100*Comuni[[#This Row],[Popolazione2011]]/(SUMIFS($D$2:$D$7916,$B$2:$B$7916,"Lombardia"))</f>
        <v>3.9828316768772458E-2</v>
      </c>
      <c r="G2426" t="b">
        <f>IF(Comuni[[#This Row],[Popolazione2011]]&gt;300000,"MAGGIORE")</f>
        <v>0</v>
      </c>
      <c r="H2426">
        <f>100*Comuni[[#This Row],[Popolazione2011]]/(SUMIFS($D$2:$D$7916,$B$2:$B$7916,"Piemonte"))</f>
        <v>8.8567240982640363E-2</v>
      </c>
      <c r="I2426" s="1" t="str">
        <f>_xlfn.XLOOKUP(Comuni[[#This Row],[Regione]],Ripartizione_geografica[Regione],Ripartizione_geografica[Ripartizione geografica],,0)</f>
        <v>Nord-ovest</v>
      </c>
      <c r="J2426" s="1">
        <f>_xlfn.XLOOKUP(Comuni[[#This Row],[Regione]],Table_0[Regione],Table_0[Totale contagiati],,0)</f>
        <v>4308126</v>
      </c>
      <c r="K2426" s="1">
        <f>_xlfn.XLOOKUP(Comuni[[#This Row],[Regione]],Table_0[Regione],Table_0[Guariti],,0)</f>
        <v>4242764</v>
      </c>
      <c r="L2426" s="1">
        <f>_xlfn.XLOOKUP(Comuni[[#This Row],[Regione]],Table_0[Regione],Table_0[Deceduti],,0)</f>
        <v>47031</v>
      </c>
    </row>
    <row r="2427" spans="1:12" x14ac:dyDescent="0.25">
      <c r="A2427" s="1" t="s">
        <v>2449</v>
      </c>
      <c r="B2427" s="1" t="s">
        <v>1271</v>
      </c>
      <c r="C2427" s="1" t="s">
        <v>2409</v>
      </c>
      <c r="D2427">
        <v>1200</v>
      </c>
      <c r="E2427">
        <f>100*Comuni[[#This Row],[Popolazione2011]]/$D$7916</f>
        <v>2.0937970477287143E-3</v>
      </c>
      <c r="F2427">
        <f>100*Comuni[[#This Row],[Popolazione2011]]/(SUMIFS($D$2:$D$7916,$B$2:$B$7916,"Lombardia"))</f>
        <v>1.236584220505225E-2</v>
      </c>
      <c r="G2427" t="b">
        <f>IF(Comuni[[#This Row],[Popolazione2011]]&gt;300000,"MAGGIORE")</f>
        <v>0</v>
      </c>
      <c r="H2427">
        <f>100*Comuni[[#This Row],[Popolazione2011]]/(SUMIFS($D$2:$D$7916,$B$2:$B$7916,"Piemonte"))</f>
        <v>2.7498237821259621E-2</v>
      </c>
      <c r="I2427" s="1" t="str">
        <f>_xlfn.XLOOKUP(Comuni[[#This Row],[Regione]],Ripartizione_geografica[Regione],Ripartizione_geografica[Ripartizione geografica],,0)</f>
        <v>Nord-ovest</v>
      </c>
      <c r="J2427" s="1">
        <f>_xlfn.XLOOKUP(Comuni[[#This Row],[Regione]],Table_0[Regione],Table_0[Totale contagiati],,0)</f>
        <v>4308126</v>
      </c>
      <c r="K2427" s="1">
        <f>_xlfn.XLOOKUP(Comuni[[#This Row],[Regione]],Table_0[Regione],Table_0[Guariti],,0)</f>
        <v>4242764</v>
      </c>
      <c r="L2427" s="1">
        <f>_xlfn.XLOOKUP(Comuni[[#This Row],[Regione]],Table_0[Regione],Table_0[Deceduti],,0)</f>
        <v>47031</v>
      </c>
    </row>
    <row r="2428" spans="1:12" x14ac:dyDescent="0.25">
      <c r="A2428" s="1" t="s">
        <v>2450</v>
      </c>
      <c r="B2428" s="1" t="s">
        <v>1271</v>
      </c>
      <c r="C2428" s="1" t="s">
        <v>2409</v>
      </c>
      <c r="D2428">
        <v>1116</v>
      </c>
      <c r="E2428">
        <f>100*Comuni[[#This Row],[Popolazione2011]]/$D$7916</f>
        <v>1.9472312543877045E-3</v>
      </c>
      <c r="F2428">
        <f>100*Comuni[[#This Row],[Popolazione2011]]/(SUMIFS($D$2:$D$7916,$B$2:$B$7916,"Lombardia"))</f>
        <v>1.1500233250698592E-2</v>
      </c>
      <c r="G2428" t="b">
        <f>IF(Comuni[[#This Row],[Popolazione2011]]&gt;300000,"MAGGIORE")</f>
        <v>0</v>
      </c>
      <c r="H2428">
        <f>100*Comuni[[#This Row],[Popolazione2011]]/(SUMIFS($D$2:$D$7916,$B$2:$B$7916,"Piemonte"))</f>
        <v>2.5573361173771448E-2</v>
      </c>
      <c r="I2428" s="1" t="str">
        <f>_xlfn.XLOOKUP(Comuni[[#This Row],[Regione]],Ripartizione_geografica[Regione],Ripartizione_geografica[Ripartizione geografica],,0)</f>
        <v>Nord-ovest</v>
      </c>
      <c r="J2428" s="1">
        <f>_xlfn.XLOOKUP(Comuni[[#This Row],[Regione]],Table_0[Regione],Table_0[Totale contagiati],,0)</f>
        <v>4308126</v>
      </c>
      <c r="K2428" s="1">
        <f>_xlfn.XLOOKUP(Comuni[[#This Row],[Regione]],Table_0[Regione],Table_0[Guariti],,0)</f>
        <v>4242764</v>
      </c>
      <c r="L2428" s="1">
        <f>_xlfn.XLOOKUP(Comuni[[#This Row],[Regione]],Table_0[Regione],Table_0[Deceduti],,0)</f>
        <v>47031</v>
      </c>
    </row>
    <row r="2429" spans="1:12" x14ac:dyDescent="0.25">
      <c r="A2429" s="1" t="s">
        <v>2451</v>
      </c>
      <c r="B2429" s="1" t="s">
        <v>1271</v>
      </c>
      <c r="C2429" s="1" t="s">
        <v>2409</v>
      </c>
      <c r="D2429">
        <v>899</v>
      </c>
      <c r="E2429">
        <f>100*Comuni[[#This Row],[Popolazione2011]]/$D$7916</f>
        <v>1.5686029549234286E-3</v>
      </c>
      <c r="F2429">
        <f>100*Comuni[[#This Row],[Popolazione2011]]/(SUMIFS($D$2:$D$7916,$B$2:$B$7916,"Lombardia"))</f>
        <v>9.2640767852849772E-3</v>
      </c>
      <c r="G2429" t="b">
        <f>IF(Comuni[[#This Row],[Popolazione2011]]&gt;300000,"MAGGIORE")</f>
        <v>0</v>
      </c>
      <c r="H2429">
        <f>100*Comuni[[#This Row],[Popolazione2011]]/(SUMIFS($D$2:$D$7916,$B$2:$B$7916,"Piemonte"))</f>
        <v>2.0600763167760331E-2</v>
      </c>
      <c r="I2429" s="1" t="str">
        <f>_xlfn.XLOOKUP(Comuni[[#This Row],[Regione]],Ripartizione_geografica[Regione],Ripartizione_geografica[Ripartizione geografica],,0)</f>
        <v>Nord-ovest</v>
      </c>
      <c r="J2429" s="1">
        <f>_xlfn.XLOOKUP(Comuni[[#This Row],[Regione]],Table_0[Regione],Table_0[Totale contagiati],,0)</f>
        <v>4308126</v>
      </c>
      <c r="K2429" s="1">
        <f>_xlfn.XLOOKUP(Comuni[[#This Row],[Regione]],Table_0[Regione],Table_0[Guariti],,0)</f>
        <v>4242764</v>
      </c>
      <c r="L2429" s="1">
        <f>_xlfn.XLOOKUP(Comuni[[#This Row],[Regione]],Table_0[Regione],Table_0[Deceduti],,0)</f>
        <v>47031</v>
      </c>
    </row>
    <row r="2430" spans="1:12" x14ac:dyDescent="0.25">
      <c r="A2430" s="1" t="s">
        <v>2452</v>
      </c>
      <c r="B2430" s="1" t="s">
        <v>1271</v>
      </c>
      <c r="C2430" s="1" t="s">
        <v>2409</v>
      </c>
      <c r="D2430">
        <v>2015</v>
      </c>
      <c r="E2430">
        <f>100*Comuni[[#This Row],[Popolazione2011]]/$D$7916</f>
        <v>3.5158342093111329E-3</v>
      </c>
      <c r="F2430">
        <f>100*Comuni[[#This Row],[Popolazione2011]]/(SUMIFS($D$2:$D$7916,$B$2:$B$7916,"Lombardia"))</f>
        <v>2.0764310035983571E-2</v>
      </c>
      <c r="G2430" t="b">
        <f>IF(Comuni[[#This Row],[Popolazione2011]]&gt;300000,"MAGGIORE")</f>
        <v>0</v>
      </c>
      <c r="H2430">
        <f>100*Comuni[[#This Row],[Popolazione2011]]/(SUMIFS($D$2:$D$7916,$B$2:$B$7916,"Piemonte"))</f>
        <v>4.6174124341531779E-2</v>
      </c>
      <c r="I2430" s="1" t="str">
        <f>_xlfn.XLOOKUP(Comuni[[#This Row],[Regione]],Ripartizione_geografica[Regione],Ripartizione_geografica[Ripartizione geografica],,0)</f>
        <v>Nord-ovest</v>
      </c>
      <c r="J2430" s="1">
        <f>_xlfn.XLOOKUP(Comuni[[#This Row],[Regione]],Table_0[Regione],Table_0[Totale contagiati],,0)</f>
        <v>4308126</v>
      </c>
      <c r="K2430" s="1">
        <f>_xlfn.XLOOKUP(Comuni[[#This Row],[Regione]],Table_0[Regione],Table_0[Guariti],,0)</f>
        <v>4242764</v>
      </c>
      <c r="L2430" s="1">
        <f>_xlfn.XLOOKUP(Comuni[[#This Row],[Regione]],Table_0[Regione],Table_0[Deceduti],,0)</f>
        <v>47031</v>
      </c>
    </row>
    <row r="2431" spans="1:12" x14ac:dyDescent="0.25">
      <c r="A2431" s="1" t="s">
        <v>2453</v>
      </c>
      <c r="B2431" s="1" t="s">
        <v>1271</v>
      </c>
      <c r="C2431" s="1" t="s">
        <v>2409</v>
      </c>
      <c r="D2431">
        <v>1178</v>
      </c>
      <c r="E2431">
        <f>100*Comuni[[#This Row],[Popolazione2011]]/$D$7916</f>
        <v>2.0554107685203547E-3</v>
      </c>
      <c r="F2431">
        <f>100*Comuni[[#This Row],[Popolazione2011]]/(SUMIFS($D$2:$D$7916,$B$2:$B$7916,"Lombardia"))</f>
        <v>1.2139135097959625E-2</v>
      </c>
      <c r="G2431" t="b">
        <f>IF(Comuni[[#This Row],[Popolazione2011]]&gt;300000,"MAGGIORE")</f>
        <v>0</v>
      </c>
      <c r="H2431">
        <f>100*Comuni[[#This Row],[Popolazione2011]]/(SUMIFS($D$2:$D$7916,$B$2:$B$7916,"Piemonte"))</f>
        <v>2.6994103461203196E-2</v>
      </c>
      <c r="I2431" s="1" t="str">
        <f>_xlfn.XLOOKUP(Comuni[[#This Row],[Regione]],Ripartizione_geografica[Regione],Ripartizione_geografica[Ripartizione geografica],,0)</f>
        <v>Nord-ovest</v>
      </c>
      <c r="J2431" s="1">
        <f>_xlfn.XLOOKUP(Comuni[[#This Row],[Regione]],Table_0[Regione],Table_0[Totale contagiati],,0)</f>
        <v>4308126</v>
      </c>
      <c r="K2431" s="1">
        <f>_xlfn.XLOOKUP(Comuni[[#This Row],[Regione]],Table_0[Regione],Table_0[Guariti],,0)</f>
        <v>4242764</v>
      </c>
      <c r="L2431" s="1">
        <f>_xlfn.XLOOKUP(Comuni[[#This Row],[Regione]],Table_0[Regione],Table_0[Deceduti],,0)</f>
        <v>47031</v>
      </c>
    </row>
    <row r="2432" spans="1:12" x14ac:dyDescent="0.25">
      <c r="A2432" s="1" t="s">
        <v>2454</v>
      </c>
      <c r="B2432" s="1" t="s">
        <v>1271</v>
      </c>
      <c r="C2432" s="1" t="s">
        <v>2409</v>
      </c>
      <c r="D2432">
        <v>1283</v>
      </c>
      <c r="E2432">
        <f>100*Comuni[[#This Row],[Popolazione2011]]/$D$7916</f>
        <v>2.2386180101966169E-3</v>
      </c>
      <c r="F2432">
        <f>100*Comuni[[#This Row],[Popolazione2011]]/(SUMIFS($D$2:$D$7916,$B$2:$B$7916,"Lombardia"))</f>
        <v>1.3221146290901698E-2</v>
      </c>
      <c r="G2432" t="b">
        <f>IF(Comuni[[#This Row],[Popolazione2011]]&gt;300000,"MAGGIORE")</f>
        <v>0</v>
      </c>
      <c r="H2432">
        <f>100*Comuni[[#This Row],[Popolazione2011]]/(SUMIFS($D$2:$D$7916,$B$2:$B$7916,"Piemonte"))</f>
        <v>2.940019927056341E-2</v>
      </c>
      <c r="I2432" s="1" t="str">
        <f>_xlfn.XLOOKUP(Comuni[[#This Row],[Regione]],Ripartizione_geografica[Regione],Ripartizione_geografica[Ripartizione geografica],,0)</f>
        <v>Nord-ovest</v>
      </c>
      <c r="J2432" s="1">
        <f>_xlfn.XLOOKUP(Comuni[[#This Row],[Regione]],Table_0[Regione],Table_0[Totale contagiati],,0)</f>
        <v>4308126</v>
      </c>
      <c r="K2432" s="1">
        <f>_xlfn.XLOOKUP(Comuni[[#This Row],[Regione]],Table_0[Regione],Table_0[Guariti],,0)</f>
        <v>4242764</v>
      </c>
      <c r="L2432" s="1">
        <f>_xlfn.XLOOKUP(Comuni[[#This Row],[Regione]],Table_0[Regione],Table_0[Deceduti],,0)</f>
        <v>47031</v>
      </c>
    </row>
    <row r="2433" spans="1:12" x14ac:dyDescent="0.25">
      <c r="A2433" s="1" t="s">
        <v>2455</v>
      </c>
      <c r="B2433" s="1" t="s">
        <v>1271</v>
      </c>
      <c r="C2433" s="1" t="s">
        <v>2409</v>
      </c>
      <c r="D2433">
        <v>636</v>
      </c>
      <c r="E2433">
        <f>100*Comuni[[#This Row],[Popolazione2011]]/$D$7916</f>
        <v>1.1097124352962187E-3</v>
      </c>
      <c r="F2433">
        <f>100*Comuni[[#This Row],[Popolazione2011]]/(SUMIFS($D$2:$D$7916,$B$2:$B$7916,"Lombardia"))</f>
        <v>6.5538963686776926E-3</v>
      </c>
      <c r="G2433" t="b">
        <f>IF(Comuni[[#This Row],[Popolazione2011]]&gt;300000,"MAGGIORE")</f>
        <v>0</v>
      </c>
      <c r="H2433">
        <f>100*Comuni[[#This Row],[Popolazione2011]]/(SUMIFS($D$2:$D$7916,$B$2:$B$7916,"Piemonte"))</f>
        <v>1.4574066045267599E-2</v>
      </c>
      <c r="I2433" s="1" t="str">
        <f>_xlfn.XLOOKUP(Comuni[[#This Row],[Regione]],Ripartizione_geografica[Regione],Ripartizione_geografica[Ripartizione geografica],,0)</f>
        <v>Nord-ovest</v>
      </c>
      <c r="J2433" s="1">
        <f>_xlfn.XLOOKUP(Comuni[[#This Row],[Regione]],Table_0[Regione],Table_0[Totale contagiati],,0)</f>
        <v>4308126</v>
      </c>
      <c r="K2433" s="1">
        <f>_xlfn.XLOOKUP(Comuni[[#This Row],[Regione]],Table_0[Regione],Table_0[Guariti],,0)</f>
        <v>4242764</v>
      </c>
      <c r="L2433" s="1">
        <f>_xlfn.XLOOKUP(Comuni[[#This Row],[Regione]],Table_0[Regione],Table_0[Deceduti],,0)</f>
        <v>47031</v>
      </c>
    </row>
    <row r="2434" spans="1:12" x14ac:dyDescent="0.25">
      <c r="A2434" s="1" t="s">
        <v>2456</v>
      </c>
      <c r="B2434" s="1" t="s">
        <v>1271</v>
      </c>
      <c r="C2434" s="1" t="s">
        <v>2409</v>
      </c>
      <c r="D2434">
        <v>1469</v>
      </c>
      <c r="E2434">
        <f>100*Comuni[[#This Row],[Popolazione2011]]/$D$7916</f>
        <v>2.5631565525945678E-3</v>
      </c>
      <c r="F2434">
        <f>100*Comuni[[#This Row],[Popolazione2011]]/(SUMIFS($D$2:$D$7916,$B$2:$B$7916,"Lombardia"))</f>
        <v>1.5137851832684797E-2</v>
      </c>
      <c r="G2434" t="b">
        <f>IF(Comuni[[#This Row],[Popolazione2011]]&gt;300000,"MAGGIORE")</f>
        <v>0</v>
      </c>
      <c r="H2434">
        <f>100*Comuni[[#This Row],[Popolazione2011]]/(SUMIFS($D$2:$D$7916,$B$2:$B$7916,"Piemonte"))</f>
        <v>3.366242613285865E-2</v>
      </c>
      <c r="I2434" s="1" t="str">
        <f>_xlfn.XLOOKUP(Comuni[[#This Row],[Regione]],Ripartizione_geografica[Regione],Ripartizione_geografica[Ripartizione geografica],,0)</f>
        <v>Nord-ovest</v>
      </c>
      <c r="J2434" s="1">
        <f>_xlfn.XLOOKUP(Comuni[[#This Row],[Regione]],Table_0[Regione],Table_0[Totale contagiati],,0)</f>
        <v>4308126</v>
      </c>
      <c r="K2434" s="1">
        <f>_xlfn.XLOOKUP(Comuni[[#This Row],[Regione]],Table_0[Regione],Table_0[Guariti],,0)</f>
        <v>4242764</v>
      </c>
      <c r="L2434" s="1">
        <f>_xlfn.XLOOKUP(Comuni[[#This Row],[Regione]],Table_0[Regione],Table_0[Deceduti],,0)</f>
        <v>47031</v>
      </c>
    </row>
    <row r="2435" spans="1:12" x14ac:dyDescent="0.25">
      <c r="A2435" s="1" t="s">
        <v>2457</v>
      </c>
      <c r="B2435" s="1" t="s">
        <v>1271</v>
      </c>
      <c r="C2435" s="1" t="s">
        <v>2409</v>
      </c>
      <c r="D2435">
        <v>1873</v>
      </c>
      <c r="E2435">
        <f>100*Comuni[[#This Row],[Popolazione2011]]/$D$7916</f>
        <v>3.2680682253299017E-3</v>
      </c>
      <c r="F2435">
        <f>100*Comuni[[#This Row],[Popolazione2011]]/(SUMIFS($D$2:$D$7916,$B$2:$B$7916,"Lombardia"))</f>
        <v>1.9301018708385721E-2</v>
      </c>
      <c r="G2435" t="b">
        <f>IF(Comuni[[#This Row],[Popolazione2011]]&gt;300000,"MAGGIORE")</f>
        <v>0</v>
      </c>
      <c r="H2435">
        <f>100*Comuni[[#This Row],[Popolazione2011]]/(SUMIFS($D$2:$D$7916,$B$2:$B$7916,"Piemonte"))</f>
        <v>4.2920166199349394E-2</v>
      </c>
      <c r="I2435" s="1" t="str">
        <f>_xlfn.XLOOKUP(Comuni[[#This Row],[Regione]],Ripartizione_geografica[Regione],Ripartizione_geografica[Ripartizione geografica],,0)</f>
        <v>Nord-ovest</v>
      </c>
      <c r="J2435" s="1">
        <f>_xlfn.XLOOKUP(Comuni[[#This Row],[Regione]],Table_0[Regione],Table_0[Totale contagiati],,0)</f>
        <v>4308126</v>
      </c>
      <c r="K2435" s="1">
        <f>_xlfn.XLOOKUP(Comuni[[#This Row],[Regione]],Table_0[Regione],Table_0[Guariti],,0)</f>
        <v>4242764</v>
      </c>
      <c r="L2435" s="1">
        <f>_xlfn.XLOOKUP(Comuni[[#This Row],[Regione]],Table_0[Regione],Table_0[Deceduti],,0)</f>
        <v>47031</v>
      </c>
    </row>
    <row r="2436" spans="1:12" x14ac:dyDescent="0.25">
      <c r="A2436" s="1" t="s">
        <v>2458</v>
      </c>
      <c r="B2436" s="1" t="s">
        <v>1271</v>
      </c>
      <c r="C2436" s="1" t="s">
        <v>2409</v>
      </c>
      <c r="D2436">
        <v>2873</v>
      </c>
      <c r="E2436">
        <f>100*Comuni[[#This Row],[Popolazione2011]]/$D$7916</f>
        <v>5.0128990984371633E-3</v>
      </c>
      <c r="F2436">
        <f>100*Comuni[[#This Row],[Popolazione2011]]/(SUMIFS($D$2:$D$7916,$B$2:$B$7916,"Lombardia"))</f>
        <v>2.9605887212595928E-2</v>
      </c>
      <c r="G2436" t="b">
        <f>IF(Comuni[[#This Row],[Popolazione2011]]&gt;300000,"MAGGIORE")</f>
        <v>0</v>
      </c>
      <c r="H2436">
        <f>100*Comuni[[#This Row],[Popolazione2011]]/(SUMIFS($D$2:$D$7916,$B$2:$B$7916,"Piemonte"))</f>
        <v>6.5835364383732414E-2</v>
      </c>
      <c r="I2436" s="1" t="str">
        <f>_xlfn.XLOOKUP(Comuni[[#This Row],[Regione]],Ripartizione_geografica[Regione],Ripartizione_geografica[Ripartizione geografica],,0)</f>
        <v>Nord-ovest</v>
      </c>
      <c r="J2436" s="1">
        <f>_xlfn.XLOOKUP(Comuni[[#This Row],[Regione]],Table_0[Regione],Table_0[Totale contagiati],,0)</f>
        <v>4308126</v>
      </c>
      <c r="K2436" s="1">
        <f>_xlfn.XLOOKUP(Comuni[[#This Row],[Regione]],Table_0[Regione],Table_0[Guariti],,0)</f>
        <v>4242764</v>
      </c>
      <c r="L2436" s="1">
        <f>_xlfn.XLOOKUP(Comuni[[#This Row],[Regione]],Table_0[Regione],Table_0[Deceduti],,0)</f>
        <v>47031</v>
      </c>
    </row>
    <row r="2437" spans="1:12" x14ac:dyDescent="0.25">
      <c r="A2437" s="1" t="s">
        <v>2459</v>
      </c>
      <c r="B2437" s="1" t="s">
        <v>1271</v>
      </c>
      <c r="C2437" s="1" t="s">
        <v>2409</v>
      </c>
      <c r="D2437">
        <v>1231</v>
      </c>
      <c r="E2437">
        <f>100*Comuni[[#This Row],[Popolazione2011]]/$D$7916</f>
        <v>2.1478868047950395E-3</v>
      </c>
      <c r="F2437">
        <f>100*Comuni[[#This Row],[Popolazione2011]]/(SUMIFS($D$2:$D$7916,$B$2:$B$7916,"Lombardia"))</f>
        <v>1.2685293128682766E-2</v>
      </c>
      <c r="G2437" t="b">
        <f>IF(Comuni[[#This Row],[Popolazione2011]]&gt;300000,"MAGGIORE")</f>
        <v>0</v>
      </c>
      <c r="H2437">
        <f>100*Comuni[[#This Row],[Popolazione2011]]/(SUMIFS($D$2:$D$7916,$B$2:$B$7916,"Piemonte"))</f>
        <v>2.8208608964975495E-2</v>
      </c>
      <c r="I2437" s="1" t="str">
        <f>_xlfn.XLOOKUP(Comuni[[#This Row],[Regione]],Ripartizione_geografica[Regione],Ripartizione_geografica[Ripartizione geografica],,0)</f>
        <v>Nord-ovest</v>
      </c>
      <c r="J2437" s="1">
        <f>_xlfn.XLOOKUP(Comuni[[#This Row],[Regione]],Table_0[Regione],Table_0[Totale contagiati],,0)</f>
        <v>4308126</v>
      </c>
      <c r="K2437" s="1">
        <f>_xlfn.XLOOKUP(Comuni[[#This Row],[Regione]],Table_0[Regione],Table_0[Guariti],,0)</f>
        <v>4242764</v>
      </c>
      <c r="L2437" s="1">
        <f>_xlfn.XLOOKUP(Comuni[[#This Row],[Regione]],Table_0[Regione],Table_0[Deceduti],,0)</f>
        <v>47031</v>
      </c>
    </row>
    <row r="2438" spans="1:12" x14ac:dyDescent="0.25">
      <c r="A2438" s="1" t="s">
        <v>2460</v>
      </c>
      <c r="B2438" s="1" t="s">
        <v>1271</v>
      </c>
      <c r="C2438" s="1" t="s">
        <v>2409</v>
      </c>
      <c r="D2438">
        <v>2068</v>
      </c>
      <c r="E2438">
        <f>100*Comuni[[#This Row],[Popolazione2011]]/$D$7916</f>
        <v>3.6083102455858177E-3</v>
      </c>
      <c r="F2438">
        <f>100*Comuni[[#This Row],[Popolazione2011]]/(SUMIFS($D$2:$D$7916,$B$2:$B$7916,"Lombardia"))</f>
        <v>2.1310468066706712E-2</v>
      </c>
      <c r="G2438" t="b">
        <f>IF(Comuni[[#This Row],[Popolazione2011]]&gt;300000,"MAGGIORE")</f>
        <v>0</v>
      </c>
      <c r="H2438">
        <f>100*Comuni[[#This Row],[Popolazione2011]]/(SUMIFS($D$2:$D$7916,$B$2:$B$7916,"Piemonte"))</f>
        <v>4.7388629845304078E-2</v>
      </c>
      <c r="I2438" s="1" t="str">
        <f>_xlfn.XLOOKUP(Comuni[[#This Row],[Regione]],Ripartizione_geografica[Regione],Ripartizione_geografica[Ripartizione geografica],,0)</f>
        <v>Nord-ovest</v>
      </c>
      <c r="J2438" s="1">
        <f>_xlfn.XLOOKUP(Comuni[[#This Row],[Regione]],Table_0[Regione],Table_0[Totale contagiati],,0)</f>
        <v>4308126</v>
      </c>
      <c r="K2438" s="1">
        <f>_xlfn.XLOOKUP(Comuni[[#This Row],[Regione]],Table_0[Regione],Table_0[Guariti],,0)</f>
        <v>4242764</v>
      </c>
      <c r="L2438" s="1">
        <f>_xlfn.XLOOKUP(Comuni[[#This Row],[Regione]],Table_0[Regione],Table_0[Deceduti],,0)</f>
        <v>47031</v>
      </c>
    </row>
    <row r="2439" spans="1:12" x14ac:dyDescent="0.25">
      <c r="A2439" s="1" t="s">
        <v>2461</v>
      </c>
      <c r="B2439" s="1" t="s">
        <v>1271</v>
      </c>
      <c r="C2439" s="1" t="s">
        <v>2409</v>
      </c>
      <c r="D2439">
        <v>2931</v>
      </c>
      <c r="E2439">
        <f>100*Comuni[[#This Row],[Popolazione2011]]/$D$7916</f>
        <v>5.1140992890773848E-3</v>
      </c>
      <c r="F2439">
        <f>100*Comuni[[#This Row],[Popolazione2011]]/(SUMIFS($D$2:$D$7916,$B$2:$B$7916,"Lombardia"))</f>
        <v>3.0203569585840122E-2</v>
      </c>
      <c r="G2439" t="b">
        <f>IF(Comuni[[#This Row],[Popolazione2011]]&gt;300000,"MAGGIORE")</f>
        <v>0</v>
      </c>
      <c r="H2439">
        <f>100*Comuni[[#This Row],[Popolazione2011]]/(SUMIFS($D$2:$D$7916,$B$2:$B$7916,"Piemonte"))</f>
        <v>6.7164445878426626E-2</v>
      </c>
      <c r="I2439" s="1" t="str">
        <f>_xlfn.XLOOKUP(Comuni[[#This Row],[Regione]],Ripartizione_geografica[Regione],Ripartizione_geografica[Ripartizione geografica],,0)</f>
        <v>Nord-ovest</v>
      </c>
      <c r="J2439" s="1">
        <f>_xlfn.XLOOKUP(Comuni[[#This Row],[Regione]],Table_0[Regione],Table_0[Totale contagiati],,0)</f>
        <v>4308126</v>
      </c>
      <c r="K2439" s="1">
        <f>_xlfn.XLOOKUP(Comuni[[#This Row],[Regione]],Table_0[Regione],Table_0[Guariti],,0)</f>
        <v>4242764</v>
      </c>
      <c r="L2439" s="1">
        <f>_xlfn.XLOOKUP(Comuni[[#This Row],[Regione]],Table_0[Regione],Table_0[Deceduti],,0)</f>
        <v>47031</v>
      </c>
    </row>
    <row r="2440" spans="1:12" x14ac:dyDescent="0.25">
      <c r="A2440" s="1" t="s">
        <v>2462</v>
      </c>
      <c r="B2440" s="1" t="s">
        <v>1271</v>
      </c>
      <c r="C2440" s="1" t="s">
        <v>2409</v>
      </c>
      <c r="D2440">
        <v>1525</v>
      </c>
      <c r="E2440">
        <f>100*Comuni[[#This Row],[Popolazione2011]]/$D$7916</f>
        <v>2.6608670814885745E-3</v>
      </c>
      <c r="F2440">
        <f>100*Comuni[[#This Row],[Popolazione2011]]/(SUMIFS($D$2:$D$7916,$B$2:$B$7916,"Lombardia"))</f>
        <v>1.5714924468920567E-2</v>
      </c>
      <c r="G2440" t="b">
        <f>IF(Comuni[[#This Row],[Popolazione2011]]&gt;300000,"MAGGIORE")</f>
        <v>0</v>
      </c>
      <c r="H2440">
        <f>100*Comuni[[#This Row],[Popolazione2011]]/(SUMIFS($D$2:$D$7916,$B$2:$B$7916,"Piemonte"))</f>
        <v>3.4945677231184101E-2</v>
      </c>
      <c r="I2440" s="1" t="str">
        <f>_xlfn.XLOOKUP(Comuni[[#This Row],[Regione]],Ripartizione_geografica[Regione],Ripartizione_geografica[Ripartizione geografica],,0)</f>
        <v>Nord-ovest</v>
      </c>
      <c r="J2440" s="1">
        <f>_xlfn.XLOOKUP(Comuni[[#This Row],[Regione]],Table_0[Regione],Table_0[Totale contagiati],,0)</f>
        <v>4308126</v>
      </c>
      <c r="K2440" s="1">
        <f>_xlfn.XLOOKUP(Comuni[[#This Row],[Regione]],Table_0[Regione],Table_0[Guariti],,0)</f>
        <v>4242764</v>
      </c>
      <c r="L2440" s="1">
        <f>_xlfn.XLOOKUP(Comuni[[#This Row],[Regione]],Table_0[Regione],Table_0[Deceduti],,0)</f>
        <v>47031</v>
      </c>
    </row>
    <row r="2441" spans="1:12" x14ac:dyDescent="0.25">
      <c r="A2441" s="1" t="s">
        <v>2463</v>
      </c>
      <c r="B2441" s="1" t="s">
        <v>1271</v>
      </c>
      <c r="C2441" s="1" t="s">
        <v>2409</v>
      </c>
      <c r="D2441">
        <v>1893</v>
      </c>
      <c r="E2441">
        <f>100*Comuni[[#This Row],[Popolazione2011]]/$D$7916</f>
        <v>3.3029648427920469E-3</v>
      </c>
      <c r="F2441">
        <f>100*Comuni[[#This Row],[Popolazione2011]]/(SUMIFS($D$2:$D$7916,$B$2:$B$7916,"Lombardia"))</f>
        <v>1.9507116078469926E-2</v>
      </c>
      <c r="G2441" t="b">
        <f>IF(Comuni[[#This Row],[Popolazione2011]]&gt;300000,"MAGGIORE")</f>
        <v>0</v>
      </c>
      <c r="H2441">
        <f>100*Comuni[[#This Row],[Popolazione2011]]/(SUMIFS($D$2:$D$7916,$B$2:$B$7916,"Piemonte"))</f>
        <v>4.3378470163037051E-2</v>
      </c>
      <c r="I2441" s="1" t="str">
        <f>_xlfn.XLOOKUP(Comuni[[#This Row],[Regione]],Ripartizione_geografica[Regione],Ripartizione_geografica[Ripartizione geografica],,0)</f>
        <v>Nord-ovest</v>
      </c>
      <c r="J2441" s="1">
        <f>_xlfn.XLOOKUP(Comuni[[#This Row],[Regione]],Table_0[Regione],Table_0[Totale contagiati],,0)</f>
        <v>4308126</v>
      </c>
      <c r="K2441" s="1">
        <f>_xlfn.XLOOKUP(Comuni[[#This Row],[Regione]],Table_0[Regione],Table_0[Guariti],,0)</f>
        <v>4242764</v>
      </c>
      <c r="L2441" s="1">
        <f>_xlfn.XLOOKUP(Comuni[[#This Row],[Regione]],Table_0[Regione],Table_0[Deceduti],,0)</f>
        <v>47031</v>
      </c>
    </row>
    <row r="2442" spans="1:12" x14ac:dyDescent="0.25">
      <c r="A2442" s="1" t="s">
        <v>2464</v>
      </c>
      <c r="B2442" s="1" t="s">
        <v>1271</v>
      </c>
      <c r="C2442" s="1" t="s">
        <v>2409</v>
      </c>
      <c r="D2442">
        <v>2356</v>
      </c>
      <c r="E2442">
        <f>100*Comuni[[#This Row],[Popolazione2011]]/$D$7916</f>
        <v>4.1108215370407094E-3</v>
      </c>
      <c r="F2442">
        <f>100*Comuni[[#This Row],[Popolazione2011]]/(SUMIFS($D$2:$D$7916,$B$2:$B$7916,"Lombardia"))</f>
        <v>2.4278270195919251E-2</v>
      </c>
      <c r="G2442" t="b">
        <f>IF(Comuni[[#This Row],[Popolazione2011]]&gt;300000,"MAGGIORE")</f>
        <v>0</v>
      </c>
      <c r="H2442">
        <f>100*Comuni[[#This Row],[Popolazione2011]]/(SUMIFS($D$2:$D$7916,$B$2:$B$7916,"Piemonte"))</f>
        <v>5.3988206922406391E-2</v>
      </c>
      <c r="I2442" s="1" t="str">
        <f>_xlfn.XLOOKUP(Comuni[[#This Row],[Regione]],Ripartizione_geografica[Regione],Ripartizione_geografica[Ripartizione geografica],,0)</f>
        <v>Nord-ovest</v>
      </c>
      <c r="J2442" s="1">
        <f>_xlfn.XLOOKUP(Comuni[[#This Row],[Regione]],Table_0[Regione],Table_0[Totale contagiati],,0)</f>
        <v>4308126</v>
      </c>
      <c r="K2442" s="1">
        <f>_xlfn.XLOOKUP(Comuni[[#This Row],[Regione]],Table_0[Regione],Table_0[Guariti],,0)</f>
        <v>4242764</v>
      </c>
      <c r="L2442" s="1">
        <f>_xlfn.XLOOKUP(Comuni[[#This Row],[Regione]],Table_0[Regione],Table_0[Deceduti],,0)</f>
        <v>47031</v>
      </c>
    </row>
    <row r="2443" spans="1:12" x14ac:dyDescent="0.25">
      <c r="A2443" s="1" t="s">
        <v>2465</v>
      </c>
      <c r="B2443" s="1" t="s">
        <v>1271</v>
      </c>
      <c r="C2443" s="1" t="s">
        <v>2409</v>
      </c>
      <c r="D2443">
        <v>2606</v>
      </c>
      <c r="E2443">
        <f>100*Comuni[[#This Row],[Popolazione2011]]/$D$7916</f>
        <v>4.5470292553175251E-3</v>
      </c>
      <c r="F2443">
        <f>100*Comuni[[#This Row],[Popolazione2011]]/(SUMIFS($D$2:$D$7916,$B$2:$B$7916,"Lombardia"))</f>
        <v>2.6854487321971803E-2</v>
      </c>
      <c r="G2443" t="b">
        <f>IF(Comuni[[#This Row],[Popolazione2011]]&gt;300000,"MAGGIORE")</f>
        <v>0</v>
      </c>
      <c r="H2443">
        <f>100*Comuni[[#This Row],[Popolazione2011]]/(SUMIFS($D$2:$D$7916,$B$2:$B$7916,"Piemonte"))</f>
        <v>5.9717006468502143E-2</v>
      </c>
      <c r="I2443" s="1" t="str">
        <f>_xlfn.XLOOKUP(Comuni[[#This Row],[Regione]],Ripartizione_geografica[Regione],Ripartizione_geografica[Ripartizione geografica],,0)</f>
        <v>Nord-ovest</v>
      </c>
      <c r="J2443" s="1">
        <f>_xlfn.XLOOKUP(Comuni[[#This Row],[Regione]],Table_0[Regione],Table_0[Totale contagiati],,0)</f>
        <v>4308126</v>
      </c>
      <c r="K2443" s="1">
        <f>_xlfn.XLOOKUP(Comuni[[#This Row],[Regione]],Table_0[Regione],Table_0[Guariti],,0)</f>
        <v>4242764</v>
      </c>
      <c r="L2443" s="1">
        <f>_xlfn.XLOOKUP(Comuni[[#This Row],[Regione]],Table_0[Regione],Table_0[Deceduti],,0)</f>
        <v>47031</v>
      </c>
    </row>
    <row r="2444" spans="1:12" x14ac:dyDescent="0.25">
      <c r="A2444" s="1" t="s">
        <v>2466</v>
      </c>
      <c r="B2444" s="1" t="s">
        <v>1271</v>
      </c>
      <c r="C2444" s="1" t="s">
        <v>2409</v>
      </c>
      <c r="D2444">
        <v>822</v>
      </c>
      <c r="E2444">
        <f>100*Comuni[[#This Row],[Popolazione2011]]/$D$7916</f>
        <v>1.4342509776941693E-3</v>
      </c>
      <c r="F2444">
        <f>100*Comuni[[#This Row],[Popolazione2011]]/(SUMIFS($D$2:$D$7916,$B$2:$B$7916,"Lombardia"))</f>
        <v>8.4706019104607913E-3</v>
      </c>
      <c r="G2444" t="b">
        <f>IF(Comuni[[#This Row],[Popolazione2011]]&gt;300000,"MAGGIORE")</f>
        <v>0</v>
      </c>
      <c r="H2444">
        <f>100*Comuni[[#This Row],[Popolazione2011]]/(SUMIFS($D$2:$D$7916,$B$2:$B$7916,"Piemonte"))</f>
        <v>1.8836292907562842E-2</v>
      </c>
      <c r="I2444" s="1" t="str">
        <f>_xlfn.XLOOKUP(Comuni[[#This Row],[Regione]],Ripartizione_geografica[Regione],Ripartizione_geografica[Ripartizione geografica],,0)</f>
        <v>Nord-ovest</v>
      </c>
      <c r="J2444" s="1">
        <f>_xlfn.XLOOKUP(Comuni[[#This Row],[Regione]],Table_0[Regione],Table_0[Totale contagiati],,0)</f>
        <v>4308126</v>
      </c>
      <c r="K2444" s="1">
        <f>_xlfn.XLOOKUP(Comuni[[#This Row],[Regione]],Table_0[Regione],Table_0[Guariti],,0)</f>
        <v>4242764</v>
      </c>
      <c r="L2444" s="1">
        <f>_xlfn.XLOOKUP(Comuni[[#This Row],[Regione]],Table_0[Regione],Table_0[Deceduti],,0)</f>
        <v>47031</v>
      </c>
    </row>
    <row r="2445" spans="1:12" x14ac:dyDescent="0.25">
      <c r="A2445" s="1" t="s">
        <v>2467</v>
      </c>
      <c r="B2445" s="1" t="s">
        <v>1271</v>
      </c>
      <c r="C2445" s="1" t="s">
        <v>2409</v>
      </c>
      <c r="D2445">
        <v>980</v>
      </c>
      <c r="E2445">
        <f>100*Comuni[[#This Row],[Popolazione2011]]/$D$7916</f>
        <v>1.7099342556451168E-3</v>
      </c>
      <c r="F2445">
        <f>100*Comuni[[#This Row],[Popolazione2011]]/(SUMIFS($D$2:$D$7916,$B$2:$B$7916,"Lombardia"))</f>
        <v>1.0098771134126005E-2</v>
      </c>
      <c r="G2445" t="b">
        <f>IF(Comuni[[#This Row],[Popolazione2011]]&gt;300000,"MAGGIORE")</f>
        <v>0</v>
      </c>
      <c r="H2445">
        <f>100*Comuni[[#This Row],[Popolazione2011]]/(SUMIFS($D$2:$D$7916,$B$2:$B$7916,"Piemonte"))</f>
        <v>2.2456894220695356E-2</v>
      </c>
      <c r="I2445" s="1" t="str">
        <f>_xlfn.XLOOKUP(Comuni[[#This Row],[Regione]],Ripartizione_geografica[Regione],Ripartizione_geografica[Ripartizione geografica],,0)</f>
        <v>Nord-ovest</v>
      </c>
      <c r="J2445" s="1">
        <f>_xlfn.XLOOKUP(Comuni[[#This Row],[Regione]],Table_0[Regione],Table_0[Totale contagiati],,0)</f>
        <v>4308126</v>
      </c>
      <c r="K2445" s="1">
        <f>_xlfn.XLOOKUP(Comuni[[#This Row],[Regione]],Table_0[Regione],Table_0[Guariti],,0)</f>
        <v>4242764</v>
      </c>
      <c r="L2445" s="1">
        <f>_xlfn.XLOOKUP(Comuni[[#This Row],[Regione]],Table_0[Regione],Table_0[Deceduti],,0)</f>
        <v>47031</v>
      </c>
    </row>
    <row r="2446" spans="1:12" x14ac:dyDescent="0.25">
      <c r="A2446" s="1" t="s">
        <v>2468</v>
      </c>
      <c r="B2446" s="1" t="s">
        <v>1271</v>
      </c>
      <c r="C2446" s="1" t="s">
        <v>2409</v>
      </c>
      <c r="D2446">
        <v>5869</v>
      </c>
      <c r="E2446">
        <f>100*Comuni[[#This Row],[Popolazione2011]]/$D$7916</f>
        <v>1.0240412394266521E-2</v>
      </c>
      <c r="F2446">
        <f>100*Comuni[[#This Row],[Popolazione2011]]/(SUMIFS($D$2:$D$7916,$B$2:$B$7916,"Lombardia"))</f>
        <v>6.0479273251209713E-2</v>
      </c>
      <c r="G2446" t="b">
        <f>IF(Comuni[[#This Row],[Popolazione2011]]&gt;300000,"MAGGIORE")</f>
        <v>0</v>
      </c>
      <c r="H2446">
        <f>100*Comuni[[#This Row],[Popolazione2011]]/(SUMIFS($D$2:$D$7916,$B$2:$B$7916,"Piemonte"))</f>
        <v>0.13448929814414393</v>
      </c>
      <c r="I2446" s="1" t="str">
        <f>_xlfn.XLOOKUP(Comuni[[#This Row],[Regione]],Ripartizione_geografica[Regione],Ripartizione_geografica[Ripartizione geografica],,0)</f>
        <v>Nord-ovest</v>
      </c>
      <c r="J2446" s="1">
        <f>_xlfn.XLOOKUP(Comuni[[#This Row],[Regione]],Table_0[Regione],Table_0[Totale contagiati],,0)</f>
        <v>4308126</v>
      </c>
      <c r="K2446" s="1">
        <f>_xlfn.XLOOKUP(Comuni[[#This Row],[Regione]],Table_0[Regione],Table_0[Guariti],,0)</f>
        <v>4242764</v>
      </c>
      <c r="L2446" s="1">
        <f>_xlfn.XLOOKUP(Comuni[[#This Row],[Regione]],Table_0[Regione],Table_0[Deceduti],,0)</f>
        <v>47031</v>
      </c>
    </row>
    <row r="2447" spans="1:12" x14ac:dyDescent="0.25">
      <c r="A2447" s="1" t="s">
        <v>2469</v>
      </c>
      <c r="B2447" s="1" t="s">
        <v>1271</v>
      </c>
      <c r="C2447" s="1" t="s">
        <v>2409</v>
      </c>
      <c r="D2447">
        <v>967</v>
      </c>
      <c r="E2447">
        <f>100*Comuni[[#This Row],[Popolazione2011]]/$D$7916</f>
        <v>1.6872514542947224E-3</v>
      </c>
      <c r="F2447">
        <f>100*Comuni[[#This Row],[Popolazione2011]]/(SUMIFS($D$2:$D$7916,$B$2:$B$7916,"Lombardia"))</f>
        <v>9.964807843571271E-3</v>
      </c>
      <c r="G2447" t="b">
        <f>IF(Comuni[[#This Row],[Popolazione2011]]&gt;300000,"MAGGIORE")</f>
        <v>0</v>
      </c>
      <c r="H2447">
        <f>100*Comuni[[#This Row],[Popolazione2011]]/(SUMIFS($D$2:$D$7916,$B$2:$B$7916,"Piemonte"))</f>
        <v>2.2158996644298379E-2</v>
      </c>
      <c r="I2447" s="1" t="str">
        <f>_xlfn.XLOOKUP(Comuni[[#This Row],[Regione]],Ripartizione_geografica[Regione],Ripartizione_geografica[Ripartizione geografica],,0)</f>
        <v>Nord-ovest</v>
      </c>
      <c r="J2447" s="1">
        <f>_xlfn.XLOOKUP(Comuni[[#This Row],[Regione]],Table_0[Regione],Table_0[Totale contagiati],,0)</f>
        <v>4308126</v>
      </c>
      <c r="K2447" s="1">
        <f>_xlfn.XLOOKUP(Comuni[[#This Row],[Regione]],Table_0[Regione],Table_0[Guariti],,0)</f>
        <v>4242764</v>
      </c>
      <c r="L2447" s="1">
        <f>_xlfn.XLOOKUP(Comuni[[#This Row],[Regione]],Table_0[Regione],Table_0[Deceduti],,0)</f>
        <v>47031</v>
      </c>
    </row>
    <row r="2448" spans="1:12" x14ac:dyDescent="0.25">
      <c r="A2448" s="1" t="s">
        <v>2470</v>
      </c>
      <c r="B2448" s="1" t="s">
        <v>1271</v>
      </c>
      <c r="C2448" s="1" t="s">
        <v>2409</v>
      </c>
      <c r="D2448">
        <v>3020</v>
      </c>
      <c r="E2448">
        <f>100*Comuni[[#This Row],[Popolazione2011]]/$D$7916</f>
        <v>5.2693892367839312E-3</v>
      </c>
      <c r="F2448">
        <f>100*Comuni[[#This Row],[Popolazione2011]]/(SUMIFS($D$2:$D$7916,$B$2:$B$7916,"Lombardia"))</f>
        <v>3.1120702882714828E-2</v>
      </c>
      <c r="G2448" t="b">
        <f>IF(Comuni[[#This Row],[Popolazione2011]]&gt;300000,"MAGGIORE")</f>
        <v>0</v>
      </c>
      <c r="H2448">
        <f>100*Comuni[[#This Row],[Popolazione2011]]/(SUMIFS($D$2:$D$7916,$B$2:$B$7916,"Piemonte"))</f>
        <v>6.9203898516836712E-2</v>
      </c>
      <c r="I2448" s="1" t="str">
        <f>_xlfn.XLOOKUP(Comuni[[#This Row],[Regione]],Ripartizione_geografica[Regione],Ripartizione_geografica[Ripartizione geografica],,0)</f>
        <v>Nord-ovest</v>
      </c>
      <c r="J2448" s="1">
        <f>_xlfn.XLOOKUP(Comuni[[#This Row],[Regione]],Table_0[Regione],Table_0[Totale contagiati],,0)</f>
        <v>4308126</v>
      </c>
      <c r="K2448" s="1">
        <f>_xlfn.XLOOKUP(Comuni[[#This Row],[Regione]],Table_0[Regione],Table_0[Guariti],,0)</f>
        <v>4242764</v>
      </c>
      <c r="L2448" s="1">
        <f>_xlfn.XLOOKUP(Comuni[[#This Row],[Regione]],Table_0[Regione],Table_0[Deceduti],,0)</f>
        <v>47031</v>
      </c>
    </row>
    <row r="2449" spans="1:12" x14ac:dyDescent="0.25">
      <c r="A2449" s="1" t="s">
        <v>2471</v>
      </c>
      <c r="B2449" s="1" t="s">
        <v>1271</v>
      </c>
      <c r="C2449" s="1" t="s">
        <v>2409</v>
      </c>
      <c r="D2449">
        <v>1480</v>
      </c>
      <c r="E2449">
        <f>100*Comuni[[#This Row],[Popolazione2011]]/$D$7916</f>
        <v>2.5823496921987478E-3</v>
      </c>
      <c r="F2449">
        <f>100*Comuni[[#This Row],[Popolazione2011]]/(SUMIFS($D$2:$D$7916,$B$2:$B$7916,"Lombardia"))</f>
        <v>1.5251205386231108E-2</v>
      </c>
      <c r="G2449" t="b">
        <f>IF(Comuni[[#This Row],[Popolazione2011]]&gt;300000,"MAGGIORE")</f>
        <v>0</v>
      </c>
      <c r="H2449">
        <f>100*Comuni[[#This Row],[Popolazione2011]]/(SUMIFS($D$2:$D$7916,$B$2:$B$7916,"Piemonte"))</f>
        <v>3.3914493312886866E-2</v>
      </c>
      <c r="I2449" s="1" t="str">
        <f>_xlfn.XLOOKUP(Comuni[[#This Row],[Regione]],Ripartizione_geografica[Regione],Ripartizione_geografica[Ripartizione geografica],,0)</f>
        <v>Nord-ovest</v>
      </c>
      <c r="J2449" s="1">
        <f>_xlfn.XLOOKUP(Comuni[[#This Row],[Regione]],Table_0[Regione],Table_0[Totale contagiati],,0)</f>
        <v>4308126</v>
      </c>
      <c r="K2449" s="1">
        <f>_xlfn.XLOOKUP(Comuni[[#This Row],[Regione]],Table_0[Regione],Table_0[Guariti],,0)</f>
        <v>4242764</v>
      </c>
      <c r="L2449" s="1">
        <f>_xlfn.XLOOKUP(Comuni[[#This Row],[Regione]],Table_0[Regione],Table_0[Deceduti],,0)</f>
        <v>47031</v>
      </c>
    </row>
    <row r="2450" spans="1:12" x14ac:dyDescent="0.25">
      <c r="A2450" s="1" t="s">
        <v>2472</v>
      </c>
      <c r="B2450" s="1" t="s">
        <v>1271</v>
      </c>
      <c r="C2450" s="1" t="s">
        <v>2409</v>
      </c>
      <c r="D2450">
        <v>3848</v>
      </c>
      <c r="E2450">
        <f>100*Comuni[[#This Row],[Popolazione2011]]/$D$7916</f>
        <v>6.7141091997167442E-3</v>
      </c>
      <c r="F2450">
        <f>100*Comuni[[#This Row],[Popolazione2011]]/(SUMIFS($D$2:$D$7916,$B$2:$B$7916,"Lombardia"))</f>
        <v>3.9653134004200882E-2</v>
      </c>
      <c r="G2450" t="b">
        <f>IF(Comuni[[#This Row],[Popolazione2011]]&gt;300000,"MAGGIORE")</f>
        <v>0</v>
      </c>
      <c r="H2450">
        <f>100*Comuni[[#This Row],[Popolazione2011]]/(SUMIFS($D$2:$D$7916,$B$2:$B$7916,"Piemonte"))</f>
        <v>8.8177682613505851E-2</v>
      </c>
      <c r="I2450" s="1" t="str">
        <f>_xlfn.XLOOKUP(Comuni[[#This Row],[Regione]],Ripartizione_geografica[Regione],Ripartizione_geografica[Ripartizione geografica],,0)</f>
        <v>Nord-ovest</v>
      </c>
      <c r="J2450" s="1">
        <f>_xlfn.XLOOKUP(Comuni[[#This Row],[Regione]],Table_0[Regione],Table_0[Totale contagiati],,0)</f>
        <v>4308126</v>
      </c>
      <c r="K2450" s="1">
        <f>_xlfn.XLOOKUP(Comuni[[#This Row],[Regione]],Table_0[Regione],Table_0[Guariti],,0)</f>
        <v>4242764</v>
      </c>
      <c r="L2450" s="1">
        <f>_xlfn.XLOOKUP(Comuni[[#This Row],[Regione]],Table_0[Regione],Table_0[Deceduti],,0)</f>
        <v>47031</v>
      </c>
    </row>
    <row r="2451" spans="1:12" x14ac:dyDescent="0.25">
      <c r="A2451" s="1" t="s">
        <v>2473</v>
      </c>
      <c r="B2451" s="1" t="s">
        <v>1271</v>
      </c>
      <c r="C2451" s="1" t="s">
        <v>2409</v>
      </c>
      <c r="D2451">
        <v>8885</v>
      </c>
      <c r="E2451">
        <f>100*Comuni[[#This Row],[Popolazione2011]]/$D$7916</f>
        <v>1.5502822307558024E-2</v>
      </c>
      <c r="F2451">
        <f>100*Comuni[[#This Row],[Popolazione2011]]/(SUMIFS($D$2:$D$7916,$B$2:$B$7916,"Lombardia"))</f>
        <v>9.1558756659907703E-2</v>
      </c>
      <c r="G2451" t="b">
        <f>IF(Comuni[[#This Row],[Popolazione2011]]&gt;300000,"MAGGIORE")</f>
        <v>0</v>
      </c>
      <c r="H2451">
        <f>100*Comuni[[#This Row],[Popolazione2011]]/(SUMIFS($D$2:$D$7916,$B$2:$B$7916,"Piemonte"))</f>
        <v>0.20360153586824312</v>
      </c>
      <c r="I2451" s="1" t="str">
        <f>_xlfn.XLOOKUP(Comuni[[#This Row],[Regione]],Ripartizione_geografica[Regione],Ripartizione_geografica[Ripartizione geografica],,0)</f>
        <v>Nord-ovest</v>
      </c>
      <c r="J2451" s="1">
        <f>_xlfn.XLOOKUP(Comuni[[#This Row],[Regione]],Table_0[Regione],Table_0[Totale contagiati],,0)</f>
        <v>4308126</v>
      </c>
      <c r="K2451" s="1">
        <f>_xlfn.XLOOKUP(Comuni[[#This Row],[Regione]],Table_0[Regione],Table_0[Guariti],,0)</f>
        <v>4242764</v>
      </c>
      <c r="L2451" s="1">
        <f>_xlfn.XLOOKUP(Comuni[[#This Row],[Regione]],Table_0[Regione],Table_0[Deceduti],,0)</f>
        <v>47031</v>
      </c>
    </row>
    <row r="2452" spans="1:12" x14ac:dyDescent="0.25">
      <c r="A2452" s="1" t="s">
        <v>2474</v>
      </c>
      <c r="B2452" s="1" t="s">
        <v>1271</v>
      </c>
      <c r="C2452" s="1" t="s">
        <v>2409</v>
      </c>
      <c r="D2452">
        <v>3372</v>
      </c>
      <c r="E2452">
        <f>100*Comuni[[#This Row],[Popolazione2011]]/$D$7916</f>
        <v>5.8835697041176877E-3</v>
      </c>
      <c r="F2452">
        <f>100*Comuni[[#This Row],[Popolazione2011]]/(SUMIFS($D$2:$D$7916,$B$2:$B$7916,"Lombardia"))</f>
        <v>3.4748016596196821E-2</v>
      </c>
      <c r="G2452" t="b">
        <f>IF(Comuni[[#This Row],[Popolazione2011]]&gt;300000,"MAGGIORE")</f>
        <v>0</v>
      </c>
      <c r="H2452">
        <f>100*Comuni[[#This Row],[Popolazione2011]]/(SUMIFS($D$2:$D$7916,$B$2:$B$7916,"Piemonte"))</f>
        <v>7.7270048277739534E-2</v>
      </c>
      <c r="I2452" s="1" t="str">
        <f>_xlfn.XLOOKUP(Comuni[[#This Row],[Regione]],Ripartizione_geografica[Regione],Ripartizione_geografica[Ripartizione geografica],,0)</f>
        <v>Nord-ovest</v>
      </c>
      <c r="J2452" s="1">
        <f>_xlfn.XLOOKUP(Comuni[[#This Row],[Regione]],Table_0[Regione],Table_0[Totale contagiati],,0)</f>
        <v>4308126</v>
      </c>
      <c r="K2452" s="1">
        <f>_xlfn.XLOOKUP(Comuni[[#This Row],[Regione]],Table_0[Regione],Table_0[Guariti],,0)</f>
        <v>4242764</v>
      </c>
      <c r="L2452" s="1">
        <f>_xlfn.XLOOKUP(Comuni[[#This Row],[Regione]],Table_0[Regione],Table_0[Deceduti],,0)</f>
        <v>47031</v>
      </c>
    </row>
    <row r="2453" spans="1:12" x14ac:dyDescent="0.25">
      <c r="A2453" s="1" t="s">
        <v>2475</v>
      </c>
      <c r="B2453" s="1" t="s">
        <v>1271</v>
      </c>
      <c r="C2453" s="1" t="s">
        <v>2409</v>
      </c>
      <c r="D2453">
        <v>1608</v>
      </c>
      <c r="E2453">
        <f>100*Comuni[[#This Row],[Popolazione2011]]/$D$7916</f>
        <v>2.8056880439564771E-3</v>
      </c>
      <c r="F2453">
        <f>100*Comuni[[#This Row],[Popolazione2011]]/(SUMIFS($D$2:$D$7916,$B$2:$B$7916,"Lombardia"))</f>
        <v>1.6570228554770014E-2</v>
      </c>
      <c r="G2453" t="b">
        <f>IF(Comuni[[#This Row],[Popolazione2011]]&gt;300000,"MAGGIORE")</f>
        <v>0</v>
      </c>
      <c r="H2453">
        <f>100*Comuni[[#This Row],[Popolazione2011]]/(SUMIFS($D$2:$D$7916,$B$2:$B$7916,"Piemonte"))</f>
        <v>3.684763868048789E-2</v>
      </c>
      <c r="I2453" s="1" t="str">
        <f>_xlfn.XLOOKUP(Comuni[[#This Row],[Regione]],Ripartizione_geografica[Regione],Ripartizione_geografica[Ripartizione geografica],,0)</f>
        <v>Nord-ovest</v>
      </c>
      <c r="J2453" s="1">
        <f>_xlfn.XLOOKUP(Comuni[[#This Row],[Regione]],Table_0[Regione],Table_0[Totale contagiati],,0)</f>
        <v>4308126</v>
      </c>
      <c r="K2453" s="1">
        <f>_xlfn.XLOOKUP(Comuni[[#This Row],[Regione]],Table_0[Regione],Table_0[Guariti],,0)</f>
        <v>4242764</v>
      </c>
      <c r="L2453" s="1">
        <f>_xlfn.XLOOKUP(Comuni[[#This Row],[Regione]],Table_0[Regione],Table_0[Deceduti],,0)</f>
        <v>47031</v>
      </c>
    </row>
    <row r="2454" spans="1:12" x14ac:dyDescent="0.25">
      <c r="A2454" s="1" t="s">
        <v>2476</v>
      </c>
      <c r="B2454" s="1" t="s">
        <v>1271</v>
      </c>
      <c r="C2454" s="1" t="s">
        <v>2409</v>
      </c>
      <c r="D2454">
        <v>673</v>
      </c>
      <c r="E2454">
        <f>100*Comuni[[#This Row],[Popolazione2011]]/$D$7916</f>
        <v>1.1742711776011874E-3</v>
      </c>
      <c r="F2454">
        <f>100*Comuni[[#This Row],[Popolazione2011]]/(SUMIFS($D$2:$D$7916,$B$2:$B$7916,"Lombardia"))</f>
        <v>6.9351765033334708E-3</v>
      </c>
      <c r="G2454" t="b">
        <f>IF(Comuni[[#This Row],[Popolazione2011]]&gt;300000,"MAGGIORE")</f>
        <v>0</v>
      </c>
      <c r="H2454">
        <f>100*Comuni[[#This Row],[Popolazione2011]]/(SUMIFS($D$2:$D$7916,$B$2:$B$7916,"Piemonte"))</f>
        <v>1.5421928378089771E-2</v>
      </c>
      <c r="I2454" s="1" t="str">
        <f>_xlfn.XLOOKUP(Comuni[[#This Row],[Regione]],Ripartizione_geografica[Regione],Ripartizione_geografica[Ripartizione geografica],,0)</f>
        <v>Nord-ovest</v>
      </c>
      <c r="J2454" s="1">
        <f>_xlfn.XLOOKUP(Comuni[[#This Row],[Regione]],Table_0[Regione],Table_0[Totale contagiati],,0)</f>
        <v>4308126</v>
      </c>
      <c r="K2454" s="1">
        <f>_xlfn.XLOOKUP(Comuni[[#This Row],[Regione]],Table_0[Regione],Table_0[Guariti],,0)</f>
        <v>4242764</v>
      </c>
      <c r="L2454" s="1">
        <f>_xlfn.XLOOKUP(Comuni[[#This Row],[Regione]],Table_0[Regione],Table_0[Deceduti],,0)</f>
        <v>47031</v>
      </c>
    </row>
    <row r="2455" spans="1:12" x14ac:dyDescent="0.25">
      <c r="A2455" s="1" t="s">
        <v>2477</v>
      </c>
      <c r="B2455" s="1" t="s">
        <v>1271</v>
      </c>
      <c r="C2455" s="1" t="s">
        <v>2409</v>
      </c>
      <c r="D2455">
        <v>2561</v>
      </c>
      <c r="E2455">
        <f>100*Comuni[[#This Row],[Popolazione2011]]/$D$7916</f>
        <v>4.468511866027698E-3</v>
      </c>
      <c r="F2455">
        <f>100*Comuni[[#This Row],[Popolazione2011]]/(SUMIFS($D$2:$D$7916,$B$2:$B$7916,"Lombardia"))</f>
        <v>2.6390768239282346E-2</v>
      </c>
      <c r="G2455" t="b">
        <f>IF(Comuni[[#This Row],[Popolazione2011]]&gt;300000,"MAGGIORE")</f>
        <v>0</v>
      </c>
      <c r="H2455">
        <f>100*Comuni[[#This Row],[Popolazione2011]]/(SUMIFS($D$2:$D$7916,$B$2:$B$7916,"Piemonte"))</f>
        <v>5.8685822550204908E-2</v>
      </c>
      <c r="I2455" s="1" t="str">
        <f>_xlfn.XLOOKUP(Comuni[[#This Row],[Regione]],Ripartizione_geografica[Regione],Ripartizione_geografica[Ripartizione geografica],,0)</f>
        <v>Nord-ovest</v>
      </c>
      <c r="J2455" s="1">
        <f>_xlfn.XLOOKUP(Comuni[[#This Row],[Regione]],Table_0[Regione],Table_0[Totale contagiati],,0)</f>
        <v>4308126</v>
      </c>
      <c r="K2455" s="1">
        <f>_xlfn.XLOOKUP(Comuni[[#This Row],[Regione]],Table_0[Regione],Table_0[Guariti],,0)</f>
        <v>4242764</v>
      </c>
      <c r="L2455" s="1">
        <f>_xlfn.XLOOKUP(Comuni[[#This Row],[Regione]],Table_0[Regione],Table_0[Deceduti],,0)</f>
        <v>47031</v>
      </c>
    </row>
    <row r="2456" spans="1:12" x14ac:dyDescent="0.25">
      <c r="A2456" s="1" t="s">
        <v>2478</v>
      </c>
      <c r="B2456" s="1" t="s">
        <v>1271</v>
      </c>
      <c r="C2456" s="1" t="s">
        <v>2409</v>
      </c>
      <c r="D2456">
        <v>1152</v>
      </c>
      <c r="E2456">
        <f>100*Comuni[[#This Row],[Popolazione2011]]/$D$7916</f>
        <v>2.0100451658195658E-3</v>
      </c>
      <c r="F2456">
        <f>100*Comuni[[#This Row],[Popolazione2011]]/(SUMIFS($D$2:$D$7916,$B$2:$B$7916,"Lombardia"))</f>
        <v>1.1871208516850161E-2</v>
      </c>
      <c r="G2456" t="b">
        <f>IF(Comuni[[#This Row],[Popolazione2011]]&gt;300000,"MAGGIORE")</f>
        <v>0</v>
      </c>
      <c r="H2456">
        <f>100*Comuni[[#This Row],[Popolazione2011]]/(SUMIFS($D$2:$D$7916,$B$2:$B$7916,"Piemonte"))</f>
        <v>2.6398308308409234E-2</v>
      </c>
      <c r="I2456" s="1" t="str">
        <f>_xlfn.XLOOKUP(Comuni[[#This Row],[Regione]],Ripartizione_geografica[Regione],Ripartizione_geografica[Ripartizione geografica],,0)</f>
        <v>Nord-ovest</v>
      </c>
      <c r="J2456" s="1">
        <f>_xlfn.XLOOKUP(Comuni[[#This Row],[Regione]],Table_0[Regione],Table_0[Totale contagiati],,0)</f>
        <v>4308126</v>
      </c>
      <c r="K2456" s="1">
        <f>_xlfn.XLOOKUP(Comuni[[#This Row],[Regione]],Table_0[Regione],Table_0[Guariti],,0)</f>
        <v>4242764</v>
      </c>
      <c r="L2456" s="1">
        <f>_xlfn.XLOOKUP(Comuni[[#This Row],[Regione]],Table_0[Regione],Table_0[Deceduti],,0)</f>
        <v>47031</v>
      </c>
    </row>
    <row r="2457" spans="1:12" x14ac:dyDescent="0.25">
      <c r="A2457" s="1" t="s">
        <v>2479</v>
      </c>
      <c r="B2457" s="1" t="s">
        <v>1271</v>
      </c>
      <c r="C2457" s="1" t="s">
        <v>2409</v>
      </c>
      <c r="D2457">
        <v>1295</v>
      </c>
      <c r="E2457">
        <f>100*Comuni[[#This Row],[Popolazione2011]]/$D$7916</f>
        <v>2.2595559806739044E-3</v>
      </c>
      <c r="F2457">
        <f>100*Comuni[[#This Row],[Popolazione2011]]/(SUMIFS($D$2:$D$7916,$B$2:$B$7916,"Lombardia"))</f>
        <v>1.334480471295222E-2</v>
      </c>
      <c r="G2457" t="b">
        <f>IF(Comuni[[#This Row],[Popolazione2011]]&gt;300000,"MAGGIORE")</f>
        <v>0</v>
      </c>
      <c r="H2457">
        <f>100*Comuni[[#This Row],[Popolazione2011]]/(SUMIFS($D$2:$D$7916,$B$2:$B$7916,"Piemonte"))</f>
        <v>2.9675181648776007E-2</v>
      </c>
      <c r="I2457" s="1" t="str">
        <f>_xlfn.XLOOKUP(Comuni[[#This Row],[Regione]],Ripartizione_geografica[Regione],Ripartizione_geografica[Ripartizione geografica],,0)</f>
        <v>Nord-ovest</v>
      </c>
      <c r="J2457" s="1">
        <f>_xlfn.XLOOKUP(Comuni[[#This Row],[Regione]],Table_0[Regione],Table_0[Totale contagiati],,0)</f>
        <v>4308126</v>
      </c>
      <c r="K2457" s="1">
        <f>_xlfn.XLOOKUP(Comuni[[#This Row],[Regione]],Table_0[Regione],Table_0[Guariti],,0)</f>
        <v>4242764</v>
      </c>
      <c r="L2457" s="1">
        <f>_xlfn.XLOOKUP(Comuni[[#This Row],[Regione]],Table_0[Regione],Table_0[Deceduti],,0)</f>
        <v>47031</v>
      </c>
    </row>
    <row r="2458" spans="1:12" x14ac:dyDescent="0.25">
      <c r="A2458" s="1" t="s">
        <v>2480</v>
      </c>
      <c r="B2458" s="1" t="s">
        <v>1271</v>
      </c>
      <c r="C2458" s="1" t="s">
        <v>2409</v>
      </c>
      <c r="D2458">
        <v>1624</v>
      </c>
      <c r="E2458">
        <f>100*Comuni[[#This Row],[Popolazione2011]]/$D$7916</f>
        <v>2.8336053379261934E-3</v>
      </c>
      <c r="F2458">
        <f>100*Comuni[[#This Row],[Popolazione2011]]/(SUMIFS($D$2:$D$7916,$B$2:$B$7916,"Lombardia"))</f>
        <v>1.6735106450837377E-2</v>
      </c>
      <c r="G2458" t="b">
        <f>IF(Comuni[[#This Row],[Popolazione2011]]&gt;300000,"MAGGIORE")</f>
        <v>0</v>
      </c>
      <c r="H2458">
        <f>100*Comuni[[#This Row],[Popolazione2011]]/(SUMIFS($D$2:$D$7916,$B$2:$B$7916,"Piemonte"))</f>
        <v>3.7214281851438019E-2</v>
      </c>
      <c r="I2458" s="1" t="str">
        <f>_xlfn.XLOOKUP(Comuni[[#This Row],[Regione]],Ripartizione_geografica[Regione],Ripartizione_geografica[Ripartizione geografica],,0)</f>
        <v>Nord-ovest</v>
      </c>
      <c r="J2458" s="1">
        <f>_xlfn.XLOOKUP(Comuni[[#This Row],[Regione]],Table_0[Regione],Table_0[Totale contagiati],,0)</f>
        <v>4308126</v>
      </c>
      <c r="K2458" s="1">
        <f>_xlfn.XLOOKUP(Comuni[[#This Row],[Regione]],Table_0[Regione],Table_0[Guariti],,0)</f>
        <v>4242764</v>
      </c>
      <c r="L2458" s="1">
        <f>_xlfn.XLOOKUP(Comuni[[#This Row],[Regione]],Table_0[Regione],Table_0[Deceduti],,0)</f>
        <v>47031</v>
      </c>
    </row>
    <row r="2459" spans="1:12" x14ac:dyDescent="0.25">
      <c r="A2459" s="1" t="s">
        <v>2481</v>
      </c>
      <c r="B2459" s="1" t="s">
        <v>1271</v>
      </c>
      <c r="C2459" s="1" t="s">
        <v>2409</v>
      </c>
      <c r="D2459">
        <v>6703</v>
      </c>
      <c r="E2459">
        <f>100*Comuni[[#This Row],[Popolazione2011]]/$D$7916</f>
        <v>1.1695601342437977E-2</v>
      </c>
      <c r="F2459">
        <f>100*Comuni[[#This Row],[Popolazione2011]]/(SUMIFS($D$2:$D$7916,$B$2:$B$7916,"Lombardia"))</f>
        <v>6.9073533583721022E-2</v>
      </c>
      <c r="G2459" t="b">
        <f>IF(Comuni[[#This Row],[Popolazione2011]]&gt;300000,"MAGGIORE")</f>
        <v>0</v>
      </c>
      <c r="H2459">
        <f>100*Comuni[[#This Row],[Popolazione2011]]/(SUMIFS($D$2:$D$7916,$B$2:$B$7916,"Piemonte"))</f>
        <v>0.15360057342991937</v>
      </c>
      <c r="I2459" s="1" t="str">
        <f>_xlfn.XLOOKUP(Comuni[[#This Row],[Regione]],Ripartizione_geografica[Regione],Ripartizione_geografica[Ripartizione geografica],,0)</f>
        <v>Nord-ovest</v>
      </c>
      <c r="J2459" s="1">
        <f>_xlfn.XLOOKUP(Comuni[[#This Row],[Regione]],Table_0[Regione],Table_0[Totale contagiati],,0)</f>
        <v>4308126</v>
      </c>
      <c r="K2459" s="1">
        <f>_xlfn.XLOOKUP(Comuni[[#This Row],[Regione]],Table_0[Regione],Table_0[Guariti],,0)</f>
        <v>4242764</v>
      </c>
      <c r="L2459" s="1">
        <f>_xlfn.XLOOKUP(Comuni[[#This Row],[Regione]],Table_0[Regione],Table_0[Deceduti],,0)</f>
        <v>47031</v>
      </c>
    </row>
    <row r="2460" spans="1:12" x14ac:dyDescent="0.25">
      <c r="A2460" s="1" t="s">
        <v>2482</v>
      </c>
      <c r="B2460" s="1" t="s">
        <v>1271</v>
      </c>
      <c r="C2460" s="1" t="s">
        <v>2409</v>
      </c>
      <c r="D2460">
        <v>1471</v>
      </c>
      <c r="E2460">
        <f>100*Comuni[[#This Row],[Popolazione2011]]/$D$7916</f>
        <v>2.5666462143407822E-3</v>
      </c>
      <c r="F2460">
        <f>100*Comuni[[#This Row],[Popolazione2011]]/(SUMIFS($D$2:$D$7916,$B$2:$B$7916,"Lombardia"))</f>
        <v>1.5158461569693216E-2</v>
      </c>
      <c r="G2460" t="b">
        <f>IF(Comuni[[#This Row],[Popolazione2011]]&gt;300000,"MAGGIORE")</f>
        <v>0</v>
      </c>
      <c r="H2460">
        <f>100*Comuni[[#This Row],[Popolazione2011]]/(SUMIFS($D$2:$D$7916,$B$2:$B$7916,"Piemonte"))</f>
        <v>3.3708256529227418E-2</v>
      </c>
      <c r="I2460" s="1" t="str">
        <f>_xlfn.XLOOKUP(Comuni[[#This Row],[Regione]],Ripartizione_geografica[Regione],Ripartizione_geografica[Ripartizione geografica],,0)</f>
        <v>Nord-ovest</v>
      </c>
      <c r="J2460" s="1">
        <f>_xlfn.XLOOKUP(Comuni[[#This Row],[Regione]],Table_0[Regione],Table_0[Totale contagiati],,0)</f>
        <v>4308126</v>
      </c>
      <c r="K2460" s="1">
        <f>_xlfn.XLOOKUP(Comuni[[#This Row],[Regione]],Table_0[Regione],Table_0[Guariti],,0)</f>
        <v>4242764</v>
      </c>
      <c r="L2460" s="1">
        <f>_xlfn.XLOOKUP(Comuni[[#This Row],[Regione]],Table_0[Regione],Table_0[Deceduti],,0)</f>
        <v>47031</v>
      </c>
    </row>
    <row r="2461" spans="1:12" x14ac:dyDescent="0.25">
      <c r="A2461" s="1" t="s">
        <v>2483</v>
      </c>
      <c r="B2461" s="1" t="s">
        <v>1271</v>
      </c>
      <c r="C2461" s="1" t="s">
        <v>2409</v>
      </c>
      <c r="D2461">
        <v>910</v>
      </c>
      <c r="E2461">
        <f>100*Comuni[[#This Row],[Popolazione2011]]/$D$7916</f>
        <v>1.5877960945276084E-3</v>
      </c>
      <c r="F2461">
        <f>100*Comuni[[#This Row],[Popolazione2011]]/(SUMIFS($D$2:$D$7916,$B$2:$B$7916,"Lombardia"))</f>
        <v>9.3774303388312902E-3</v>
      </c>
      <c r="G2461" t="b">
        <f>IF(Comuni[[#This Row],[Popolazione2011]]&gt;300000,"MAGGIORE")</f>
        <v>0</v>
      </c>
      <c r="H2461">
        <f>100*Comuni[[#This Row],[Popolazione2011]]/(SUMIFS($D$2:$D$7916,$B$2:$B$7916,"Piemonte"))</f>
        <v>2.0852830347788547E-2</v>
      </c>
      <c r="I2461" s="1" t="str">
        <f>_xlfn.XLOOKUP(Comuni[[#This Row],[Regione]],Ripartizione_geografica[Regione],Ripartizione_geografica[Ripartizione geografica],,0)</f>
        <v>Nord-ovest</v>
      </c>
      <c r="J2461" s="1">
        <f>_xlfn.XLOOKUP(Comuni[[#This Row],[Regione]],Table_0[Regione],Table_0[Totale contagiati],,0)</f>
        <v>4308126</v>
      </c>
      <c r="K2461" s="1">
        <f>_xlfn.XLOOKUP(Comuni[[#This Row],[Regione]],Table_0[Regione],Table_0[Guariti],,0)</f>
        <v>4242764</v>
      </c>
      <c r="L2461" s="1">
        <f>_xlfn.XLOOKUP(Comuni[[#This Row],[Regione]],Table_0[Regione],Table_0[Deceduti],,0)</f>
        <v>47031</v>
      </c>
    </row>
    <row r="2462" spans="1:12" x14ac:dyDescent="0.25">
      <c r="A2462" s="1" t="s">
        <v>2484</v>
      </c>
      <c r="B2462" s="1" t="s">
        <v>1271</v>
      </c>
      <c r="C2462" s="1" t="s">
        <v>2409</v>
      </c>
      <c r="D2462">
        <v>1770</v>
      </c>
      <c r="E2462">
        <f>100*Comuni[[#This Row],[Popolazione2011]]/$D$7916</f>
        <v>3.0883506453998539E-3</v>
      </c>
      <c r="F2462">
        <f>100*Comuni[[#This Row],[Popolazione2011]]/(SUMIFS($D$2:$D$7916,$B$2:$B$7916,"Lombardia"))</f>
        <v>1.8239617252452069E-2</v>
      </c>
      <c r="G2462" t="b">
        <f>IF(Comuni[[#This Row],[Popolazione2011]]&gt;300000,"MAGGIORE")</f>
        <v>0</v>
      </c>
      <c r="H2462">
        <f>100*Comuni[[#This Row],[Popolazione2011]]/(SUMIFS($D$2:$D$7916,$B$2:$B$7916,"Piemonte"))</f>
        <v>4.055990078635794E-2</v>
      </c>
      <c r="I2462" s="1" t="str">
        <f>_xlfn.XLOOKUP(Comuni[[#This Row],[Regione]],Ripartizione_geografica[Regione],Ripartizione_geografica[Ripartizione geografica],,0)</f>
        <v>Nord-ovest</v>
      </c>
      <c r="J2462" s="1">
        <f>_xlfn.XLOOKUP(Comuni[[#This Row],[Regione]],Table_0[Regione],Table_0[Totale contagiati],,0)</f>
        <v>4308126</v>
      </c>
      <c r="K2462" s="1">
        <f>_xlfn.XLOOKUP(Comuni[[#This Row],[Regione]],Table_0[Regione],Table_0[Guariti],,0)</f>
        <v>4242764</v>
      </c>
      <c r="L2462" s="1">
        <f>_xlfn.XLOOKUP(Comuni[[#This Row],[Regione]],Table_0[Regione],Table_0[Deceduti],,0)</f>
        <v>47031</v>
      </c>
    </row>
    <row r="2463" spans="1:12" x14ac:dyDescent="0.25">
      <c r="A2463" s="1" t="s">
        <v>2485</v>
      </c>
      <c r="B2463" s="1" t="s">
        <v>1271</v>
      </c>
      <c r="C2463" s="1" t="s">
        <v>2409</v>
      </c>
      <c r="D2463">
        <v>1055</v>
      </c>
      <c r="E2463">
        <f>100*Comuni[[#This Row],[Popolazione2011]]/$D$7916</f>
        <v>1.8407965711281615E-3</v>
      </c>
      <c r="F2463">
        <f>100*Comuni[[#This Row],[Popolazione2011]]/(SUMIFS($D$2:$D$7916,$B$2:$B$7916,"Lombardia"))</f>
        <v>1.087163627194177E-2</v>
      </c>
      <c r="G2463" t="b">
        <f>IF(Comuni[[#This Row],[Popolazione2011]]&gt;300000,"MAGGIORE")</f>
        <v>0</v>
      </c>
      <c r="H2463">
        <f>100*Comuni[[#This Row],[Popolazione2011]]/(SUMIFS($D$2:$D$7916,$B$2:$B$7916,"Piemonte"))</f>
        <v>2.4175534084524084E-2</v>
      </c>
      <c r="I2463" s="1" t="str">
        <f>_xlfn.XLOOKUP(Comuni[[#This Row],[Regione]],Ripartizione_geografica[Regione],Ripartizione_geografica[Ripartizione geografica],,0)</f>
        <v>Nord-ovest</v>
      </c>
      <c r="J2463" s="1">
        <f>_xlfn.XLOOKUP(Comuni[[#This Row],[Regione]],Table_0[Regione],Table_0[Totale contagiati],,0)</f>
        <v>4308126</v>
      </c>
      <c r="K2463" s="1">
        <f>_xlfn.XLOOKUP(Comuni[[#This Row],[Regione]],Table_0[Regione],Table_0[Guariti],,0)</f>
        <v>4242764</v>
      </c>
      <c r="L2463" s="1">
        <f>_xlfn.XLOOKUP(Comuni[[#This Row],[Regione]],Table_0[Regione],Table_0[Deceduti],,0)</f>
        <v>47031</v>
      </c>
    </row>
    <row r="2464" spans="1:12" x14ac:dyDescent="0.25">
      <c r="A2464" s="1" t="s">
        <v>2486</v>
      </c>
      <c r="B2464" s="1" t="s">
        <v>1271</v>
      </c>
      <c r="C2464" s="1" t="s">
        <v>2409</v>
      </c>
      <c r="D2464">
        <v>3394</v>
      </c>
      <c r="E2464">
        <f>100*Comuni[[#This Row],[Popolazione2011]]/$D$7916</f>
        <v>5.9219559833260469E-3</v>
      </c>
      <c r="F2464">
        <f>100*Comuni[[#This Row],[Popolazione2011]]/(SUMIFS($D$2:$D$7916,$B$2:$B$7916,"Lombardia"))</f>
        <v>3.4974723703289447E-2</v>
      </c>
      <c r="G2464" t="b">
        <f>IF(Comuni[[#This Row],[Popolazione2011]]&gt;300000,"MAGGIORE")</f>
        <v>0</v>
      </c>
      <c r="H2464">
        <f>100*Comuni[[#This Row],[Popolazione2011]]/(SUMIFS($D$2:$D$7916,$B$2:$B$7916,"Piemonte"))</f>
        <v>7.7774182637795966E-2</v>
      </c>
      <c r="I2464" s="1" t="str">
        <f>_xlfn.XLOOKUP(Comuni[[#This Row],[Regione]],Ripartizione_geografica[Regione],Ripartizione_geografica[Ripartizione geografica],,0)</f>
        <v>Nord-ovest</v>
      </c>
      <c r="J2464" s="1">
        <f>_xlfn.XLOOKUP(Comuni[[#This Row],[Regione]],Table_0[Regione],Table_0[Totale contagiati],,0)</f>
        <v>4308126</v>
      </c>
      <c r="K2464" s="1">
        <f>_xlfn.XLOOKUP(Comuni[[#This Row],[Regione]],Table_0[Regione],Table_0[Guariti],,0)</f>
        <v>4242764</v>
      </c>
      <c r="L2464" s="1">
        <f>_xlfn.XLOOKUP(Comuni[[#This Row],[Regione]],Table_0[Regione],Table_0[Deceduti],,0)</f>
        <v>47031</v>
      </c>
    </row>
    <row r="2465" spans="1:12" x14ac:dyDescent="0.25">
      <c r="A2465" s="1" t="s">
        <v>2487</v>
      </c>
      <c r="B2465" s="1" t="s">
        <v>1271</v>
      </c>
      <c r="C2465" s="1" t="s">
        <v>2409</v>
      </c>
      <c r="D2465">
        <v>535</v>
      </c>
      <c r="E2465">
        <f>100*Comuni[[#This Row],[Popolazione2011]]/$D$7916</f>
        <v>9.3348451711238519E-4</v>
      </c>
      <c r="F2465">
        <f>100*Comuni[[#This Row],[Popolazione2011]]/(SUMIFS($D$2:$D$7916,$B$2:$B$7916,"Lombardia"))</f>
        <v>5.5131046497524615E-3</v>
      </c>
      <c r="G2465" t="b">
        <f>IF(Comuni[[#This Row],[Popolazione2011]]&gt;300000,"MAGGIORE")</f>
        <v>0</v>
      </c>
      <c r="H2465">
        <f>100*Comuni[[#This Row],[Popolazione2011]]/(SUMIFS($D$2:$D$7916,$B$2:$B$7916,"Piemonte"))</f>
        <v>1.2259631028644915E-2</v>
      </c>
      <c r="I2465" s="1" t="str">
        <f>_xlfn.XLOOKUP(Comuni[[#This Row],[Regione]],Ripartizione_geografica[Regione],Ripartizione_geografica[Ripartizione geografica],,0)</f>
        <v>Nord-ovest</v>
      </c>
      <c r="J2465" s="1">
        <f>_xlfn.XLOOKUP(Comuni[[#This Row],[Regione]],Table_0[Regione],Table_0[Totale contagiati],,0)</f>
        <v>4308126</v>
      </c>
      <c r="K2465" s="1">
        <f>_xlfn.XLOOKUP(Comuni[[#This Row],[Regione]],Table_0[Regione],Table_0[Guariti],,0)</f>
        <v>4242764</v>
      </c>
      <c r="L2465" s="1">
        <f>_xlfn.XLOOKUP(Comuni[[#This Row],[Regione]],Table_0[Regione],Table_0[Deceduti],,0)</f>
        <v>47031</v>
      </c>
    </row>
    <row r="2466" spans="1:12" x14ac:dyDescent="0.25">
      <c r="A2466" s="1" t="s">
        <v>2488</v>
      </c>
      <c r="B2466" s="1" t="s">
        <v>1271</v>
      </c>
      <c r="C2466" s="1" t="s">
        <v>2409</v>
      </c>
      <c r="D2466">
        <v>2077</v>
      </c>
      <c r="E2466">
        <f>100*Comuni[[#This Row],[Popolazione2011]]/$D$7916</f>
        <v>3.6240137234437833E-3</v>
      </c>
      <c r="F2466">
        <f>100*Comuni[[#This Row],[Popolazione2011]]/(SUMIFS($D$2:$D$7916,$B$2:$B$7916,"Lombardia"))</f>
        <v>2.1403211883244604E-2</v>
      </c>
      <c r="G2466" t="b">
        <f>IF(Comuni[[#This Row],[Popolazione2011]]&gt;300000,"MAGGIORE")</f>
        <v>0</v>
      </c>
      <c r="H2466">
        <f>100*Comuni[[#This Row],[Popolazione2011]]/(SUMIFS($D$2:$D$7916,$B$2:$B$7916,"Piemonte"))</f>
        <v>4.7594866628963527E-2</v>
      </c>
      <c r="I2466" s="1" t="str">
        <f>_xlfn.XLOOKUP(Comuni[[#This Row],[Regione]],Ripartizione_geografica[Regione],Ripartizione_geografica[Ripartizione geografica],,0)</f>
        <v>Nord-ovest</v>
      </c>
      <c r="J2466" s="1">
        <f>_xlfn.XLOOKUP(Comuni[[#This Row],[Regione]],Table_0[Regione],Table_0[Totale contagiati],,0)</f>
        <v>4308126</v>
      </c>
      <c r="K2466" s="1">
        <f>_xlfn.XLOOKUP(Comuni[[#This Row],[Regione]],Table_0[Regione],Table_0[Guariti],,0)</f>
        <v>4242764</v>
      </c>
      <c r="L2466" s="1">
        <f>_xlfn.XLOOKUP(Comuni[[#This Row],[Regione]],Table_0[Regione],Table_0[Deceduti],,0)</f>
        <v>47031</v>
      </c>
    </row>
    <row r="2467" spans="1:12" x14ac:dyDescent="0.25">
      <c r="A2467" s="1" t="s">
        <v>2489</v>
      </c>
      <c r="B2467" s="1" t="s">
        <v>1271</v>
      </c>
      <c r="C2467" s="1" t="s">
        <v>2409</v>
      </c>
      <c r="D2467">
        <v>7918</v>
      </c>
      <c r="E2467">
        <f>100*Comuni[[#This Row],[Popolazione2011]]/$D$7916</f>
        <v>1.3815570853263301E-2</v>
      </c>
      <c r="F2467">
        <f>100*Comuni[[#This Row],[Popolazione2011]]/(SUMIFS($D$2:$D$7916,$B$2:$B$7916,"Lombardia"))</f>
        <v>8.1593948816336428E-2</v>
      </c>
      <c r="G2467" t="b">
        <f>IF(Comuni[[#This Row],[Popolazione2011]]&gt;300000,"MAGGIORE")</f>
        <v>0</v>
      </c>
      <c r="H2467">
        <f>100*Comuni[[#This Row],[Popolazione2011]]/(SUMIFS($D$2:$D$7916,$B$2:$B$7916,"Piemonte"))</f>
        <v>0.18144253922394474</v>
      </c>
      <c r="I2467" s="1" t="str">
        <f>_xlfn.XLOOKUP(Comuni[[#This Row],[Regione]],Ripartizione_geografica[Regione],Ripartizione_geografica[Ripartizione geografica],,0)</f>
        <v>Nord-ovest</v>
      </c>
      <c r="J2467" s="1">
        <f>_xlfn.XLOOKUP(Comuni[[#This Row],[Regione]],Table_0[Regione],Table_0[Totale contagiati],,0)</f>
        <v>4308126</v>
      </c>
      <c r="K2467" s="1">
        <f>_xlfn.XLOOKUP(Comuni[[#This Row],[Regione]],Table_0[Regione],Table_0[Guariti],,0)</f>
        <v>4242764</v>
      </c>
      <c r="L2467" s="1">
        <f>_xlfn.XLOOKUP(Comuni[[#This Row],[Regione]],Table_0[Regione],Table_0[Deceduti],,0)</f>
        <v>47031</v>
      </c>
    </row>
    <row r="2468" spans="1:12" x14ac:dyDescent="0.25">
      <c r="A2468" s="1" t="s">
        <v>2490</v>
      </c>
      <c r="B2468" s="1" t="s">
        <v>1271</v>
      </c>
      <c r="C2468" s="1" t="s">
        <v>2409</v>
      </c>
      <c r="D2468">
        <v>2438</v>
      </c>
      <c r="E2468">
        <f>100*Comuni[[#This Row],[Popolazione2011]]/$D$7916</f>
        <v>4.253897668635505E-3</v>
      </c>
      <c r="F2468">
        <f>100*Comuni[[#This Row],[Popolazione2011]]/(SUMIFS($D$2:$D$7916,$B$2:$B$7916,"Lombardia"))</f>
        <v>2.5123269413264489E-2</v>
      </c>
      <c r="G2468" t="b">
        <f>IF(Comuni[[#This Row],[Popolazione2011]]&gt;300000,"MAGGIORE")</f>
        <v>0</v>
      </c>
      <c r="H2468">
        <f>100*Comuni[[#This Row],[Popolazione2011]]/(SUMIFS($D$2:$D$7916,$B$2:$B$7916,"Piemonte"))</f>
        <v>5.5867253173525797E-2</v>
      </c>
      <c r="I2468" s="1" t="str">
        <f>_xlfn.XLOOKUP(Comuni[[#This Row],[Regione]],Ripartizione_geografica[Regione],Ripartizione_geografica[Ripartizione geografica],,0)</f>
        <v>Nord-ovest</v>
      </c>
      <c r="J2468" s="1">
        <f>_xlfn.XLOOKUP(Comuni[[#This Row],[Regione]],Table_0[Regione],Table_0[Totale contagiati],,0)</f>
        <v>4308126</v>
      </c>
      <c r="K2468" s="1">
        <f>_xlfn.XLOOKUP(Comuni[[#This Row],[Regione]],Table_0[Regione],Table_0[Guariti],,0)</f>
        <v>4242764</v>
      </c>
      <c r="L2468" s="1">
        <f>_xlfn.XLOOKUP(Comuni[[#This Row],[Regione]],Table_0[Regione],Table_0[Deceduti],,0)</f>
        <v>47031</v>
      </c>
    </row>
    <row r="2469" spans="1:12" x14ac:dyDescent="0.25">
      <c r="A2469" s="1" t="s">
        <v>2491</v>
      </c>
      <c r="B2469" s="1" t="s">
        <v>1271</v>
      </c>
      <c r="C2469" s="1" t="s">
        <v>2409</v>
      </c>
      <c r="D2469">
        <v>3021</v>
      </c>
      <c r="E2469">
        <f>100*Comuni[[#This Row],[Popolazione2011]]/$D$7916</f>
        <v>5.2711340676570382E-3</v>
      </c>
      <c r="F2469">
        <f>100*Comuni[[#This Row],[Popolazione2011]]/(SUMIFS($D$2:$D$7916,$B$2:$B$7916,"Lombardia"))</f>
        <v>3.1131007751219041E-2</v>
      </c>
      <c r="G2469" t="b">
        <f>IF(Comuni[[#This Row],[Popolazione2011]]&gt;300000,"MAGGIORE")</f>
        <v>0</v>
      </c>
      <c r="H2469">
        <f>100*Comuni[[#This Row],[Popolazione2011]]/(SUMIFS($D$2:$D$7916,$B$2:$B$7916,"Piemonte"))</f>
        <v>6.9226813715021096E-2</v>
      </c>
      <c r="I2469" s="1" t="str">
        <f>_xlfn.XLOOKUP(Comuni[[#This Row],[Regione]],Ripartizione_geografica[Regione],Ripartizione_geografica[Ripartizione geografica],,0)</f>
        <v>Nord-ovest</v>
      </c>
      <c r="J2469" s="1">
        <f>_xlfn.XLOOKUP(Comuni[[#This Row],[Regione]],Table_0[Regione],Table_0[Totale contagiati],,0)</f>
        <v>4308126</v>
      </c>
      <c r="K2469" s="1">
        <f>_xlfn.XLOOKUP(Comuni[[#This Row],[Regione]],Table_0[Regione],Table_0[Guariti],,0)</f>
        <v>4242764</v>
      </c>
      <c r="L2469" s="1">
        <f>_xlfn.XLOOKUP(Comuni[[#This Row],[Regione]],Table_0[Regione],Table_0[Deceduti],,0)</f>
        <v>47031</v>
      </c>
    </row>
    <row r="2470" spans="1:12" x14ac:dyDescent="0.25">
      <c r="A2470" s="1" t="s">
        <v>2492</v>
      </c>
      <c r="B2470" s="1" t="s">
        <v>1271</v>
      </c>
      <c r="C2470" s="1" t="s">
        <v>2409</v>
      </c>
      <c r="D2470">
        <v>1169</v>
      </c>
      <c r="E2470">
        <f>100*Comuni[[#This Row],[Popolazione2011]]/$D$7916</f>
        <v>2.0397072906623891E-3</v>
      </c>
      <c r="F2470">
        <f>100*Comuni[[#This Row],[Popolazione2011]]/(SUMIFS($D$2:$D$7916,$B$2:$B$7916,"Lombardia"))</f>
        <v>1.2046391281421733E-2</v>
      </c>
      <c r="G2470" t="b">
        <f>IF(Comuni[[#This Row],[Popolazione2011]]&gt;300000,"MAGGIORE")</f>
        <v>0</v>
      </c>
      <c r="H2470">
        <f>100*Comuni[[#This Row],[Popolazione2011]]/(SUMIFS($D$2:$D$7916,$B$2:$B$7916,"Piemonte"))</f>
        <v>2.6787866677543747E-2</v>
      </c>
      <c r="I2470" s="1" t="str">
        <f>_xlfn.XLOOKUP(Comuni[[#This Row],[Regione]],Ripartizione_geografica[Regione],Ripartizione_geografica[Ripartizione geografica],,0)</f>
        <v>Nord-ovest</v>
      </c>
      <c r="J2470" s="1">
        <f>_xlfn.XLOOKUP(Comuni[[#This Row],[Regione]],Table_0[Regione],Table_0[Totale contagiati],,0)</f>
        <v>4308126</v>
      </c>
      <c r="K2470" s="1">
        <f>_xlfn.XLOOKUP(Comuni[[#This Row],[Regione]],Table_0[Regione],Table_0[Guariti],,0)</f>
        <v>4242764</v>
      </c>
      <c r="L2470" s="1">
        <f>_xlfn.XLOOKUP(Comuni[[#This Row],[Regione]],Table_0[Regione],Table_0[Deceduti],,0)</f>
        <v>47031</v>
      </c>
    </row>
    <row r="2471" spans="1:12" x14ac:dyDescent="0.25">
      <c r="A2471" s="1" t="s">
        <v>2493</v>
      </c>
      <c r="B2471" s="1" t="s">
        <v>1271</v>
      </c>
      <c r="C2471" s="1" t="s">
        <v>2409</v>
      </c>
      <c r="D2471">
        <v>2207</v>
      </c>
      <c r="E2471">
        <f>100*Comuni[[#This Row],[Popolazione2011]]/$D$7916</f>
        <v>3.850841736947727E-3</v>
      </c>
      <c r="F2471">
        <f>100*Comuni[[#This Row],[Popolazione2011]]/(SUMIFS($D$2:$D$7916,$B$2:$B$7916,"Lombardia"))</f>
        <v>2.2742844788791929E-2</v>
      </c>
      <c r="G2471" t="b">
        <f>IF(Comuni[[#This Row],[Popolazione2011]]&gt;300000,"MAGGIORE")</f>
        <v>0</v>
      </c>
      <c r="H2471">
        <f>100*Comuni[[#This Row],[Popolazione2011]]/(SUMIFS($D$2:$D$7916,$B$2:$B$7916,"Piemonte"))</f>
        <v>5.0573842392933319E-2</v>
      </c>
      <c r="I2471" s="1" t="str">
        <f>_xlfn.XLOOKUP(Comuni[[#This Row],[Regione]],Ripartizione_geografica[Regione],Ripartizione_geografica[Ripartizione geografica],,0)</f>
        <v>Nord-ovest</v>
      </c>
      <c r="J2471" s="1">
        <f>_xlfn.XLOOKUP(Comuni[[#This Row],[Regione]],Table_0[Regione],Table_0[Totale contagiati],,0)</f>
        <v>4308126</v>
      </c>
      <c r="K2471" s="1">
        <f>_xlfn.XLOOKUP(Comuni[[#This Row],[Regione]],Table_0[Regione],Table_0[Guariti],,0)</f>
        <v>4242764</v>
      </c>
      <c r="L2471" s="1">
        <f>_xlfn.XLOOKUP(Comuni[[#This Row],[Regione]],Table_0[Regione],Table_0[Deceduti],,0)</f>
        <v>47031</v>
      </c>
    </row>
    <row r="2472" spans="1:12" x14ac:dyDescent="0.25">
      <c r="A2472" s="1" t="s">
        <v>2494</v>
      </c>
      <c r="B2472" s="1" t="s">
        <v>1271</v>
      </c>
      <c r="C2472" s="1" t="s">
        <v>2409</v>
      </c>
      <c r="D2472">
        <v>1419</v>
      </c>
      <c r="E2472">
        <f>100*Comuni[[#This Row],[Popolazione2011]]/$D$7916</f>
        <v>2.4759150089392048E-3</v>
      </c>
      <c r="F2472">
        <f>100*Comuni[[#This Row],[Popolazione2011]]/(SUMIFS($D$2:$D$7916,$B$2:$B$7916,"Lombardia"))</f>
        <v>1.4622608407474286E-2</v>
      </c>
      <c r="G2472" t="b">
        <f>IF(Comuni[[#This Row],[Popolazione2011]]&gt;300000,"MAGGIORE")</f>
        <v>0</v>
      </c>
      <c r="H2472">
        <f>100*Comuni[[#This Row],[Popolazione2011]]/(SUMIFS($D$2:$D$7916,$B$2:$B$7916,"Piemonte"))</f>
        <v>3.2516666223639502E-2</v>
      </c>
      <c r="I2472" s="1" t="str">
        <f>_xlfn.XLOOKUP(Comuni[[#This Row],[Regione]],Ripartizione_geografica[Regione],Ripartizione_geografica[Ripartizione geografica],,0)</f>
        <v>Nord-ovest</v>
      </c>
      <c r="J2472" s="1">
        <f>_xlfn.XLOOKUP(Comuni[[#This Row],[Regione]],Table_0[Regione],Table_0[Totale contagiati],,0)</f>
        <v>4308126</v>
      </c>
      <c r="K2472" s="1">
        <f>_xlfn.XLOOKUP(Comuni[[#This Row],[Regione]],Table_0[Regione],Table_0[Guariti],,0)</f>
        <v>4242764</v>
      </c>
      <c r="L2472" s="1">
        <f>_xlfn.XLOOKUP(Comuni[[#This Row],[Regione]],Table_0[Regione],Table_0[Deceduti],,0)</f>
        <v>47031</v>
      </c>
    </row>
    <row r="2473" spans="1:12" x14ac:dyDescent="0.25">
      <c r="A2473" s="1" t="s">
        <v>2495</v>
      </c>
      <c r="B2473" s="1" t="s">
        <v>1271</v>
      </c>
      <c r="C2473" s="1" t="s">
        <v>2409</v>
      </c>
      <c r="D2473">
        <v>1875</v>
      </c>
      <c r="E2473">
        <f>100*Comuni[[#This Row],[Popolazione2011]]/$D$7916</f>
        <v>3.2715578870761161E-3</v>
      </c>
      <c r="F2473">
        <f>100*Comuni[[#This Row],[Popolazione2011]]/(SUMIFS($D$2:$D$7916,$B$2:$B$7916,"Lombardia"))</f>
        <v>1.9321628445394142E-2</v>
      </c>
      <c r="G2473" t="b">
        <f>IF(Comuni[[#This Row],[Popolazione2011]]&gt;300000,"MAGGIORE")</f>
        <v>0</v>
      </c>
      <c r="H2473">
        <f>100*Comuni[[#This Row],[Popolazione2011]]/(SUMIFS($D$2:$D$7916,$B$2:$B$7916,"Piemonte"))</f>
        <v>4.2965996595718155E-2</v>
      </c>
      <c r="I2473" s="1" t="str">
        <f>_xlfn.XLOOKUP(Comuni[[#This Row],[Regione]],Ripartizione_geografica[Regione],Ripartizione_geografica[Ripartizione geografica],,0)</f>
        <v>Nord-ovest</v>
      </c>
      <c r="J2473" s="1">
        <f>_xlfn.XLOOKUP(Comuni[[#This Row],[Regione]],Table_0[Regione],Table_0[Totale contagiati],,0)</f>
        <v>4308126</v>
      </c>
      <c r="K2473" s="1">
        <f>_xlfn.XLOOKUP(Comuni[[#This Row],[Regione]],Table_0[Regione],Table_0[Guariti],,0)</f>
        <v>4242764</v>
      </c>
      <c r="L2473" s="1">
        <f>_xlfn.XLOOKUP(Comuni[[#This Row],[Regione]],Table_0[Regione],Table_0[Deceduti],,0)</f>
        <v>47031</v>
      </c>
    </row>
    <row r="2474" spans="1:12" x14ac:dyDescent="0.25">
      <c r="A2474" s="1" t="s">
        <v>2496</v>
      </c>
      <c r="B2474" s="1" t="s">
        <v>1271</v>
      </c>
      <c r="C2474" s="1" t="s">
        <v>2409</v>
      </c>
      <c r="D2474">
        <v>473</v>
      </c>
      <c r="E2474">
        <f>100*Comuni[[#This Row],[Popolazione2011]]/$D$7916</f>
        <v>8.2530500297973498E-4</v>
      </c>
      <c r="F2474">
        <f>100*Comuni[[#This Row],[Popolazione2011]]/(SUMIFS($D$2:$D$7916,$B$2:$B$7916,"Lombardia"))</f>
        <v>4.8742028024914286E-3</v>
      </c>
      <c r="G2474" t="b">
        <f>IF(Comuni[[#This Row],[Popolazione2011]]&gt;300000,"MAGGIORE")</f>
        <v>0</v>
      </c>
      <c r="H2474">
        <f>100*Comuni[[#This Row],[Popolazione2011]]/(SUMIFS($D$2:$D$7916,$B$2:$B$7916,"Piemonte"))</f>
        <v>1.0838888741213167E-2</v>
      </c>
      <c r="I2474" s="1" t="str">
        <f>_xlfn.XLOOKUP(Comuni[[#This Row],[Regione]],Ripartizione_geografica[Regione],Ripartizione_geografica[Ripartizione geografica],,0)</f>
        <v>Nord-ovest</v>
      </c>
      <c r="J2474" s="1">
        <f>_xlfn.XLOOKUP(Comuni[[#This Row],[Regione]],Table_0[Regione],Table_0[Totale contagiati],,0)</f>
        <v>4308126</v>
      </c>
      <c r="K2474" s="1">
        <f>_xlfn.XLOOKUP(Comuni[[#This Row],[Regione]],Table_0[Regione],Table_0[Guariti],,0)</f>
        <v>4242764</v>
      </c>
      <c r="L2474" s="1">
        <f>_xlfn.XLOOKUP(Comuni[[#This Row],[Regione]],Table_0[Regione],Table_0[Deceduti],,0)</f>
        <v>47031</v>
      </c>
    </row>
    <row r="2475" spans="1:12" x14ac:dyDescent="0.25">
      <c r="A2475" s="1" t="s">
        <v>2497</v>
      </c>
      <c r="B2475" s="1" t="s">
        <v>1271</v>
      </c>
      <c r="C2475" s="1" t="s">
        <v>2409</v>
      </c>
      <c r="D2475">
        <v>1466</v>
      </c>
      <c r="E2475">
        <f>100*Comuni[[#This Row],[Popolazione2011]]/$D$7916</f>
        <v>2.5579220599752459E-3</v>
      </c>
      <c r="F2475">
        <f>100*Comuni[[#This Row],[Popolazione2011]]/(SUMIFS($D$2:$D$7916,$B$2:$B$7916,"Lombardia"))</f>
        <v>1.5106937227172166E-2</v>
      </c>
      <c r="G2475" t="b">
        <f>IF(Comuni[[#This Row],[Popolazione2011]]&gt;300000,"MAGGIORE")</f>
        <v>0</v>
      </c>
      <c r="H2475">
        <f>100*Comuni[[#This Row],[Popolazione2011]]/(SUMIFS($D$2:$D$7916,$B$2:$B$7916,"Piemonte"))</f>
        <v>3.3593680538305505E-2</v>
      </c>
      <c r="I2475" s="1" t="str">
        <f>_xlfn.XLOOKUP(Comuni[[#This Row],[Regione]],Ripartizione_geografica[Regione],Ripartizione_geografica[Ripartizione geografica],,0)</f>
        <v>Nord-ovest</v>
      </c>
      <c r="J2475" s="1">
        <f>_xlfn.XLOOKUP(Comuni[[#This Row],[Regione]],Table_0[Regione],Table_0[Totale contagiati],,0)</f>
        <v>4308126</v>
      </c>
      <c r="K2475" s="1">
        <f>_xlfn.XLOOKUP(Comuni[[#This Row],[Regione]],Table_0[Regione],Table_0[Guariti],,0)</f>
        <v>4242764</v>
      </c>
      <c r="L2475" s="1">
        <f>_xlfn.XLOOKUP(Comuni[[#This Row],[Regione]],Table_0[Regione],Table_0[Deceduti],,0)</f>
        <v>47031</v>
      </c>
    </row>
    <row r="2476" spans="1:12" x14ac:dyDescent="0.25">
      <c r="A2476" s="1" t="s">
        <v>2498</v>
      </c>
      <c r="B2476" s="1" t="s">
        <v>1271</v>
      </c>
      <c r="C2476" s="1" t="s">
        <v>2409</v>
      </c>
      <c r="D2476">
        <v>623</v>
      </c>
      <c r="E2476">
        <f>100*Comuni[[#This Row],[Popolazione2011]]/$D$7916</f>
        <v>1.0870296339458242E-3</v>
      </c>
      <c r="F2476">
        <f>100*Comuni[[#This Row],[Popolazione2011]]/(SUMIFS($D$2:$D$7916,$B$2:$B$7916,"Lombardia"))</f>
        <v>6.4199330781229596E-3</v>
      </c>
      <c r="G2476" t="b">
        <f>IF(Comuni[[#This Row],[Popolazione2011]]&gt;300000,"MAGGIORE")</f>
        <v>0</v>
      </c>
      <c r="H2476">
        <f>100*Comuni[[#This Row],[Popolazione2011]]/(SUMIFS($D$2:$D$7916,$B$2:$B$7916,"Piemonte"))</f>
        <v>1.427616846887062E-2</v>
      </c>
      <c r="I2476" s="1" t="str">
        <f>_xlfn.XLOOKUP(Comuni[[#This Row],[Regione]],Ripartizione_geografica[Regione],Ripartizione_geografica[Ripartizione geografica],,0)</f>
        <v>Nord-ovest</v>
      </c>
      <c r="J2476" s="1">
        <f>_xlfn.XLOOKUP(Comuni[[#This Row],[Regione]],Table_0[Regione],Table_0[Totale contagiati],,0)</f>
        <v>4308126</v>
      </c>
      <c r="K2476" s="1">
        <f>_xlfn.XLOOKUP(Comuni[[#This Row],[Regione]],Table_0[Regione],Table_0[Guariti],,0)</f>
        <v>4242764</v>
      </c>
      <c r="L2476" s="1">
        <f>_xlfn.XLOOKUP(Comuni[[#This Row],[Regione]],Table_0[Regione],Table_0[Deceduti],,0)</f>
        <v>47031</v>
      </c>
    </row>
    <row r="2477" spans="1:12" x14ac:dyDescent="0.25">
      <c r="A2477" s="1" t="s">
        <v>2499</v>
      </c>
      <c r="B2477" s="1" t="s">
        <v>1271</v>
      </c>
      <c r="C2477" s="1" t="s">
        <v>2409</v>
      </c>
      <c r="D2477">
        <v>3631</v>
      </c>
      <c r="E2477">
        <f>100*Comuni[[#This Row],[Popolazione2011]]/$D$7916</f>
        <v>6.3354809002524682E-3</v>
      </c>
      <c r="F2477">
        <f>100*Comuni[[#This Row],[Popolazione2011]]/(SUMIFS($D$2:$D$7916,$B$2:$B$7916,"Lombardia"))</f>
        <v>3.7416977538787269E-2</v>
      </c>
      <c r="G2477" t="b">
        <f>IF(Comuni[[#This Row],[Popolazione2011]]&gt;300000,"MAGGIORE")</f>
        <v>0</v>
      </c>
      <c r="H2477">
        <f>100*Comuni[[#This Row],[Popolazione2011]]/(SUMIFS($D$2:$D$7916,$B$2:$B$7916,"Piemonte"))</f>
        <v>8.3205084607494734E-2</v>
      </c>
      <c r="I2477" s="1" t="str">
        <f>_xlfn.XLOOKUP(Comuni[[#This Row],[Regione]],Ripartizione_geografica[Regione],Ripartizione_geografica[Ripartizione geografica],,0)</f>
        <v>Nord-ovest</v>
      </c>
      <c r="J2477" s="1">
        <f>_xlfn.XLOOKUP(Comuni[[#This Row],[Regione]],Table_0[Regione],Table_0[Totale contagiati],,0)</f>
        <v>4308126</v>
      </c>
      <c r="K2477" s="1">
        <f>_xlfn.XLOOKUP(Comuni[[#This Row],[Regione]],Table_0[Regione],Table_0[Guariti],,0)</f>
        <v>4242764</v>
      </c>
      <c r="L2477" s="1">
        <f>_xlfn.XLOOKUP(Comuni[[#This Row],[Regione]],Table_0[Regione],Table_0[Deceduti],,0)</f>
        <v>47031</v>
      </c>
    </row>
    <row r="2478" spans="1:12" x14ac:dyDescent="0.25">
      <c r="A2478" s="1" t="s">
        <v>2500</v>
      </c>
      <c r="B2478" s="1" t="s">
        <v>1271</v>
      </c>
      <c r="C2478" s="1" t="s">
        <v>2409</v>
      </c>
      <c r="D2478">
        <v>3075</v>
      </c>
      <c r="E2478">
        <f>100*Comuni[[#This Row],[Popolazione2011]]/$D$7916</f>
        <v>5.3653549348048309E-3</v>
      </c>
      <c r="F2478">
        <f>100*Comuni[[#This Row],[Popolazione2011]]/(SUMIFS($D$2:$D$7916,$B$2:$B$7916,"Lombardia"))</f>
        <v>3.1687470650446393E-2</v>
      </c>
      <c r="G2478" t="b">
        <f>IF(Comuni[[#This Row],[Popolazione2011]]&gt;300000,"MAGGIORE")</f>
        <v>0</v>
      </c>
      <c r="H2478">
        <f>100*Comuni[[#This Row],[Popolazione2011]]/(SUMIFS($D$2:$D$7916,$B$2:$B$7916,"Piemonte"))</f>
        <v>7.0464234416977772E-2</v>
      </c>
      <c r="I2478" s="1" t="str">
        <f>_xlfn.XLOOKUP(Comuni[[#This Row],[Regione]],Ripartizione_geografica[Regione],Ripartizione_geografica[Ripartizione geografica],,0)</f>
        <v>Nord-ovest</v>
      </c>
      <c r="J2478" s="1">
        <f>_xlfn.XLOOKUP(Comuni[[#This Row],[Regione]],Table_0[Regione],Table_0[Totale contagiati],,0)</f>
        <v>4308126</v>
      </c>
      <c r="K2478" s="1">
        <f>_xlfn.XLOOKUP(Comuni[[#This Row],[Regione]],Table_0[Regione],Table_0[Guariti],,0)</f>
        <v>4242764</v>
      </c>
      <c r="L2478" s="1">
        <f>_xlfn.XLOOKUP(Comuni[[#This Row],[Regione]],Table_0[Regione],Table_0[Deceduti],,0)</f>
        <v>47031</v>
      </c>
    </row>
    <row r="2479" spans="1:12" x14ac:dyDescent="0.25">
      <c r="A2479" s="1" t="s">
        <v>2501</v>
      </c>
      <c r="B2479" s="1" t="s">
        <v>1271</v>
      </c>
      <c r="C2479" s="1" t="s">
        <v>2409</v>
      </c>
      <c r="D2479">
        <v>1007</v>
      </c>
      <c r="E2479">
        <f>100*Comuni[[#This Row],[Popolazione2011]]/$D$7916</f>
        <v>1.7570446892190127E-3</v>
      </c>
      <c r="F2479">
        <f>100*Comuni[[#This Row],[Popolazione2011]]/(SUMIFS($D$2:$D$7916,$B$2:$B$7916,"Lombardia"))</f>
        <v>1.037700258373968E-2</v>
      </c>
      <c r="G2479" t="b">
        <f>IF(Comuni[[#This Row],[Popolazione2011]]&gt;300000,"MAGGIORE")</f>
        <v>0</v>
      </c>
      <c r="H2479">
        <f>100*Comuni[[#This Row],[Popolazione2011]]/(SUMIFS($D$2:$D$7916,$B$2:$B$7916,"Piemonte"))</f>
        <v>2.3075604571673698E-2</v>
      </c>
      <c r="I2479" s="1" t="str">
        <f>_xlfn.XLOOKUP(Comuni[[#This Row],[Regione]],Ripartizione_geografica[Regione],Ripartizione_geografica[Ripartizione geografica],,0)</f>
        <v>Nord-ovest</v>
      </c>
      <c r="J2479" s="1">
        <f>_xlfn.XLOOKUP(Comuni[[#This Row],[Regione]],Table_0[Regione],Table_0[Totale contagiati],,0)</f>
        <v>4308126</v>
      </c>
      <c r="K2479" s="1">
        <f>_xlfn.XLOOKUP(Comuni[[#This Row],[Regione]],Table_0[Regione],Table_0[Guariti],,0)</f>
        <v>4242764</v>
      </c>
      <c r="L2479" s="1">
        <f>_xlfn.XLOOKUP(Comuni[[#This Row],[Regione]],Table_0[Regione],Table_0[Deceduti],,0)</f>
        <v>47031</v>
      </c>
    </row>
    <row r="2480" spans="1:12" x14ac:dyDescent="0.25">
      <c r="A2480" s="1" t="s">
        <v>2502</v>
      </c>
      <c r="B2480" s="1" t="s">
        <v>1271</v>
      </c>
      <c r="C2480" s="1" t="s">
        <v>2409</v>
      </c>
      <c r="D2480">
        <v>7699</v>
      </c>
      <c r="E2480">
        <f>100*Comuni[[#This Row],[Popolazione2011]]/$D$7916</f>
        <v>1.343345289205281E-2</v>
      </c>
      <c r="F2480">
        <f>100*Comuni[[#This Row],[Popolazione2011]]/(SUMIFS($D$2:$D$7916,$B$2:$B$7916,"Lombardia"))</f>
        <v>7.9337182613914398E-2</v>
      </c>
      <c r="G2480" t="b">
        <f>IF(Comuni[[#This Row],[Popolazione2011]]&gt;300000,"MAGGIORE")</f>
        <v>0</v>
      </c>
      <c r="H2480">
        <f>100*Comuni[[#This Row],[Popolazione2011]]/(SUMIFS($D$2:$D$7916,$B$2:$B$7916,"Piemonte"))</f>
        <v>0.17642411082156484</v>
      </c>
      <c r="I2480" s="1" t="str">
        <f>_xlfn.XLOOKUP(Comuni[[#This Row],[Regione]],Ripartizione_geografica[Regione],Ripartizione_geografica[Ripartizione geografica],,0)</f>
        <v>Nord-ovest</v>
      </c>
      <c r="J2480" s="1">
        <f>_xlfn.XLOOKUP(Comuni[[#This Row],[Regione]],Table_0[Regione],Table_0[Totale contagiati],,0)</f>
        <v>4308126</v>
      </c>
      <c r="K2480" s="1">
        <f>_xlfn.XLOOKUP(Comuni[[#This Row],[Regione]],Table_0[Regione],Table_0[Guariti],,0)</f>
        <v>4242764</v>
      </c>
      <c r="L2480" s="1">
        <f>_xlfn.XLOOKUP(Comuni[[#This Row],[Regione]],Table_0[Regione],Table_0[Deceduti],,0)</f>
        <v>47031</v>
      </c>
    </row>
    <row r="2481" spans="1:12" x14ac:dyDescent="0.25">
      <c r="A2481" s="1" t="s">
        <v>2503</v>
      </c>
      <c r="B2481" s="1" t="s">
        <v>1271</v>
      </c>
      <c r="C2481" s="1" t="s">
        <v>2409</v>
      </c>
      <c r="D2481">
        <v>8995</v>
      </c>
      <c r="E2481">
        <f>100*Comuni[[#This Row],[Popolazione2011]]/$D$7916</f>
        <v>1.5694753703599823E-2</v>
      </c>
      <c r="F2481">
        <f>100*Comuni[[#This Row],[Popolazione2011]]/(SUMIFS($D$2:$D$7916,$B$2:$B$7916,"Lombardia"))</f>
        <v>9.2692292195370826E-2</v>
      </c>
      <c r="G2481" t="b">
        <f>IF(Comuni[[#This Row],[Popolazione2011]]&gt;300000,"MAGGIORE")</f>
        <v>0</v>
      </c>
      <c r="H2481">
        <f>100*Comuni[[#This Row],[Popolazione2011]]/(SUMIFS($D$2:$D$7916,$B$2:$B$7916,"Piemonte"))</f>
        <v>0.20612220766852524</v>
      </c>
      <c r="I2481" s="1" t="str">
        <f>_xlfn.XLOOKUP(Comuni[[#This Row],[Regione]],Ripartizione_geografica[Regione],Ripartizione_geografica[Ripartizione geografica],,0)</f>
        <v>Nord-ovest</v>
      </c>
      <c r="J2481" s="1">
        <f>_xlfn.XLOOKUP(Comuni[[#This Row],[Regione]],Table_0[Regione],Table_0[Totale contagiati],,0)</f>
        <v>4308126</v>
      </c>
      <c r="K2481" s="1">
        <f>_xlfn.XLOOKUP(Comuni[[#This Row],[Regione]],Table_0[Regione],Table_0[Guariti],,0)</f>
        <v>4242764</v>
      </c>
      <c r="L2481" s="1">
        <f>_xlfn.XLOOKUP(Comuni[[#This Row],[Regione]],Table_0[Regione],Table_0[Deceduti],,0)</f>
        <v>47031</v>
      </c>
    </row>
    <row r="2482" spans="1:12" x14ac:dyDescent="0.25">
      <c r="A2482" s="1" t="s">
        <v>2504</v>
      </c>
      <c r="B2482" s="1" t="s">
        <v>1271</v>
      </c>
      <c r="C2482" s="1" t="s">
        <v>2409</v>
      </c>
      <c r="D2482">
        <v>3236</v>
      </c>
      <c r="E2482">
        <f>100*Comuni[[#This Row],[Popolazione2011]]/$D$7916</f>
        <v>5.6462727053750994E-3</v>
      </c>
      <c r="F2482">
        <f>100*Comuni[[#This Row],[Popolazione2011]]/(SUMIFS($D$2:$D$7916,$B$2:$B$7916,"Lombardia"))</f>
        <v>3.3346554479624237E-2</v>
      </c>
      <c r="G2482" t="b">
        <f>IF(Comuni[[#This Row],[Popolazione2011]]&gt;300000,"MAGGIORE")</f>
        <v>0</v>
      </c>
      <c r="H2482">
        <f>100*Comuni[[#This Row],[Popolazione2011]]/(SUMIFS($D$2:$D$7916,$B$2:$B$7916,"Piemonte"))</f>
        <v>7.4153581324663445E-2</v>
      </c>
      <c r="I2482" s="1" t="str">
        <f>_xlfn.XLOOKUP(Comuni[[#This Row],[Regione]],Ripartizione_geografica[Regione],Ripartizione_geografica[Ripartizione geografica],,0)</f>
        <v>Nord-ovest</v>
      </c>
      <c r="J2482" s="1">
        <f>_xlfn.XLOOKUP(Comuni[[#This Row],[Regione]],Table_0[Regione],Table_0[Totale contagiati],,0)</f>
        <v>4308126</v>
      </c>
      <c r="K2482" s="1">
        <f>_xlfn.XLOOKUP(Comuni[[#This Row],[Regione]],Table_0[Regione],Table_0[Guariti],,0)</f>
        <v>4242764</v>
      </c>
      <c r="L2482" s="1">
        <f>_xlfn.XLOOKUP(Comuni[[#This Row],[Regione]],Table_0[Regione],Table_0[Deceduti],,0)</f>
        <v>47031</v>
      </c>
    </row>
    <row r="2483" spans="1:12" x14ac:dyDescent="0.25">
      <c r="A2483" s="1" t="s">
        <v>2505</v>
      </c>
      <c r="B2483" s="1" t="s">
        <v>1271</v>
      </c>
      <c r="C2483" s="1" t="s">
        <v>2409</v>
      </c>
      <c r="D2483">
        <v>1575</v>
      </c>
      <c r="E2483">
        <f>100*Comuni[[#This Row],[Popolazione2011]]/$D$7916</f>
        <v>2.7481086251439375E-3</v>
      </c>
      <c r="F2483">
        <f>100*Comuni[[#This Row],[Popolazione2011]]/(SUMIFS($D$2:$D$7916,$B$2:$B$7916,"Lombardia"))</f>
        <v>1.6230167894131078E-2</v>
      </c>
      <c r="G2483" t="b">
        <f>IF(Comuni[[#This Row],[Popolazione2011]]&gt;300000,"MAGGIORE")</f>
        <v>0</v>
      </c>
      <c r="H2483">
        <f>100*Comuni[[#This Row],[Popolazione2011]]/(SUMIFS($D$2:$D$7916,$B$2:$B$7916,"Piemonte"))</f>
        <v>3.6091437140403256E-2</v>
      </c>
      <c r="I2483" s="1" t="str">
        <f>_xlfn.XLOOKUP(Comuni[[#This Row],[Regione]],Ripartizione_geografica[Regione],Ripartizione_geografica[Ripartizione geografica],,0)</f>
        <v>Nord-ovest</v>
      </c>
      <c r="J2483" s="1">
        <f>_xlfn.XLOOKUP(Comuni[[#This Row],[Regione]],Table_0[Regione],Table_0[Totale contagiati],,0)</f>
        <v>4308126</v>
      </c>
      <c r="K2483" s="1">
        <f>_xlfn.XLOOKUP(Comuni[[#This Row],[Regione]],Table_0[Regione],Table_0[Guariti],,0)</f>
        <v>4242764</v>
      </c>
      <c r="L2483" s="1">
        <f>_xlfn.XLOOKUP(Comuni[[#This Row],[Regione]],Table_0[Regione],Table_0[Deceduti],,0)</f>
        <v>47031</v>
      </c>
    </row>
    <row r="2484" spans="1:12" x14ac:dyDescent="0.25">
      <c r="A2484" s="1" t="s">
        <v>2506</v>
      </c>
      <c r="B2484" s="1" t="s">
        <v>1271</v>
      </c>
      <c r="C2484" s="1" t="s">
        <v>2409</v>
      </c>
      <c r="D2484">
        <v>633</v>
      </c>
      <c r="E2484">
        <f>100*Comuni[[#This Row],[Popolazione2011]]/$D$7916</f>
        <v>1.1044779426768968E-3</v>
      </c>
      <c r="F2484">
        <f>100*Comuni[[#This Row],[Popolazione2011]]/(SUMIFS($D$2:$D$7916,$B$2:$B$7916,"Lombardia"))</f>
        <v>6.5229817631650621E-3</v>
      </c>
      <c r="G2484" t="b">
        <f>IF(Comuni[[#This Row],[Popolazione2011]]&gt;300000,"MAGGIORE")</f>
        <v>0</v>
      </c>
      <c r="H2484">
        <f>100*Comuni[[#This Row],[Popolazione2011]]/(SUMIFS($D$2:$D$7916,$B$2:$B$7916,"Piemonte"))</f>
        <v>1.4505320450714451E-2</v>
      </c>
      <c r="I2484" s="1" t="str">
        <f>_xlfn.XLOOKUP(Comuni[[#This Row],[Regione]],Ripartizione_geografica[Regione],Ripartizione_geografica[Ripartizione geografica],,0)</f>
        <v>Nord-ovest</v>
      </c>
      <c r="J2484" s="1">
        <f>_xlfn.XLOOKUP(Comuni[[#This Row],[Regione]],Table_0[Regione],Table_0[Totale contagiati],,0)</f>
        <v>4308126</v>
      </c>
      <c r="K2484" s="1">
        <f>_xlfn.XLOOKUP(Comuni[[#This Row],[Regione]],Table_0[Regione],Table_0[Guariti],,0)</f>
        <v>4242764</v>
      </c>
      <c r="L2484" s="1">
        <f>_xlfn.XLOOKUP(Comuni[[#This Row],[Regione]],Table_0[Regione],Table_0[Deceduti],,0)</f>
        <v>47031</v>
      </c>
    </row>
    <row r="2485" spans="1:12" x14ac:dyDescent="0.25">
      <c r="A2485" s="1" t="s">
        <v>2507</v>
      </c>
      <c r="B2485" s="1" t="s">
        <v>1271</v>
      </c>
      <c r="C2485" s="1" t="s">
        <v>2409</v>
      </c>
      <c r="D2485">
        <v>6851</v>
      </c>
      <c r="E2485">
        <f>100*Comuni[[#This Row],[Popolazione2011]]/$D$7916</f>
        <v>1.1953836311657851E-2</v>
      </c>
      <c r="F2485">
        <f>100*Comuni[[#This Row],[Popolazione2011]]/(SUMIFS($D$2:$D$7916,$B$2:$B$7916,"Lombardia"))</f>
        <v>7.0598654122344146E-2</v>
      </c>
      <c r="G2485" t="b">
        <f>IF(Comuni[[#This Row],[Popolazione2011]]&gt;300000,"MAGGIORE")</f>
        <v>0</v>
      </c>
      <c r="H2485">
        <f>100*Comuni[[#This Row],[Popolazione2011]]/(SUMIFS($D$2:$D$7916,$B$2:$B$7916,"Piemonte"))</f>
        <v>0.15699202276120805</v>
      </c>
      <c r="I2485" s="1" t="str">
        <f>_xlfn.XLOOKUP(Comuni[[#This Row],[Regione]],Ripartizione_geografica[Regione],Ripartizione_geografica[Ripartizione geografica],,0)</f>
        <v>Nord-ovest</v>
      </c>
      <c r="J2485" s="1">
        <f>_xlfn.XLOOKUP(Comuni[[#This Row],[Regione]],Table_0[Regione],Table_0[Totale contagiati],,0)</f>
        <v>4308126</v>
      </c>
      <c r="K2485" s="1">
        <f>_xlfn.XLOOKUP(Comuni[[#This Row],[Regione]],Table_0[Regione],Table_0[Guariti],,0)</f>
        <v>4242764</v>
      </c>
      <c r="L2485" s="1">
        <f>_xlfn.XLOOKUP(Comuni[[#This Row],[Regione]],Table_0[Regione],Table_0[Deceduti],,0)</f>
        <v>47031</v>
      </c>
    </row>
    <row r="2486" spans="1:12" x14ac:dyDescent="0.25">
      <c r="A2486" s="1" t="s">
        <v>2508</v>
      </c>
      <c r="B2486" s="1" t="s">
        <v>1271</v>
      </c>
      <c r="C2486" s="1" t="s">
        <v>2409</v>
      </c>
      <c r="D2486">
        <v>1570</v>
      </c>
      <c r="E2486">
        <f>100*Comuni[[#This Row],[Popolazione2011]]/$D$7916</f>
        <v>2.7393844707784012E-3</v>
      </c>
      <c r="F2486">
        <f>100*Comuni[[#This Row],[Popolazione2011]]/(SUMIFS($D$2:$D$7916,$B$2:$B$7916,"Lombardia"))</f>
        <v>1.6178643551610028E-2</v>
      </c>
      <c r="G2486" t="b">
        <f>IF(Comuni[[#This Row],[Popolazione2011]]&gt;300000,"MAGGIORE")</f>
        <v>0</v>
      </c>
      <c r="H2486">
        <f>100*Comuni[[#This Row],[Popolazione2011]]/(SUMIFS($D$2:$D$7916,$B$2:$B$7916,"Piemonte"))</f>
        <v>3.5976861149481336E-2</v>
      </c>
      <c r="I2486" s="1" t="str">
        <f>_xlfn.XLOOKUP(Comuni[[#This Row],[Regione]],Ripartizione_geografica[Regione],Ripartizione_geografica[Ripartizione geografica],,0)</f>
        <v>Nord-ovest</v>
      </c>
      <c r="J2486" s="1">
        <f>_xlfn.XLOOKUP(Comuni[[#This Row],[Regione]],Table_0[Regione],Table_0[Totale contagiati],,0)</f>
        <v>4308126</v>
      </c>
      <c r="K2486" s="1">
        <f>_xlfn.XLOOKUP(Comuni[[#This Row],[Regione]],Table_0[Regione],Table_0[Guariti],,0)</f>
        <v>4242764</v>
      </c>
      <c r="L2486" s="1">
        <f>_xlfn.XLOOKUP(Comuni[[#This Row],[Regione]],Table_0[Regione],Table_0[Deceduti],,0)</f>
        <v>47031</v>
      </c>
    </row>
    <row r="2487" spans="1:12" x14ac:dyDescent="0.25">
      <c r="A2487" s="1" t="s">
        <v>2509</v>
      </c>
      <c r="B2487" s="1" t="s">
        <v>1271</v>
      </c>
      <c r="C2487" s="1" t="s">
        <v>2409</v>
      </c>
      <c r="D2487">
        <v>448</v>
      </c>
      <c r="E2487">
        <f>100*Comuni[[#This Row],[Popolazione2011]]/$D$7916</f>
        <v>7.8168423115205338E-4</v>
      </c>
      <c r="F2487">
        <f>100*Comuni[[#This Row],[Popolazione2011]]/(SUMIFS($D$2:$D$7916,$B$2:$B$7916,"Lombardia"))</f>
        <v>4.6165810898861738E-3</v>
      </c>
      <c r="G2487" t="b">
        <f>IF(Comuni[[#This Row],[Popolazione2011]]&gt;300000,"MAGGIORE")</f>
        <v>0</v>
      </c>
      <c r="H2487">
        <f>100*Comuni[[#This Row],[Popolazione2011]]/(SUMIFS($D$2:$D$7916,$B$2:$B$7916,"Piemonte"))</f>
        <v>1.0266008786603591E-2</v>
      </c>
      <c r="I2487" s="1" t="str">
        <f>_xlfn.XLOOKUP(Comuni[[#This Row],[Regione]],Ripartizione_geografica[Regione],Ripartizione_geografica[Ripartizione geografica],,0)</f>
        <v>Nord-ovest</v>
      </c>
      <c r="J2487" s="1">
        <f>_xlfn.XLOOKUP(Comuni[[#This Row],[Regione]],Table_0[Regione],Table_0[Totale contagiati],,0)</f>
        <v>4308126</v>
      </c>
      <c r="K2487" s="1">
        <f>_xlfn.XLOOKUP(Comuni[[#This Row],[Regione]],Table_0[Regione],Table_0[Guariti],,0)</f>
        <v>4242764</v>
      </c>
      <c r="L2487" s="1">
        <f>_xlfn.XLOOKUP(Comuni[[#This Row],[Regione]],Table_0[Regione],Table_0[Deceduti],,0)</f>
        <v>47031</v>
      </c>
    </row>
    <row r="2488" spans="1:12" x14ac:dyDescent="0.25">
      <c r="A2488" s="1" t="s">
        <v>2510</v>
      </c>
      <c r="B2488" s="1" t="s">
        <v>1271</v>
      </c>
      <c r="C2488" s="1" t="s">
        <v>2409</v>
      </c>
      <c r="D2488">
        <v>449</v>
      </c>
      <c r="E2488">
        <f>100*Comuni[[#This Row],[Popolazione2011]]/$D$7916</f>
        <v>7.834290620251606E-4</v>
      </c>
      <c r="F2488">
        <f>100*Comuni[[#This Row],[Popolazione2011]]/(SUMIFS($D$2:$D$7916,$B$2:$B$7916,"Lombardia"))</f>
        <v>4.6268859583903834E-3</v>
      </c>
      <c r="G2488" t="b">
        <f>IF(Comuni[[#This Row],[Popolazione2011]]&gt;300000,"MAGGIORE")</f>
        <v>0</v>
      </c>
      <c r="H2488">
        <f>100*Comuni[[#This Row],[Popolazione2011]]/(SUMIFS($D$2:$D$7916,$B$2:$B$7916,"Piemonte"))</f>
        <v>1.0288923984787975E-2</v>
      </c>
      <c r="I2488" s="1" t="str">
        <f>_xlfn.XLOOKUP(Comuni[[#This Row],[Regione]],Ripartizione_geografica[Regione],Ripartizione_geografica[Ripartizione geografica],,0)</f>
        <v>Nord-ovest</v>
      </c>
      <c r="J2488" s="1">
        <f>_xlfn.XLOOKUP(Comuni[[#This Row],[Regione]],Table_0[Regione],Table_0[Totale contagiati],,0)</f>
        <v>4308126</v>
      </c>
      <c r="K2488" s="1">
        <f>_xlfn.XLOOKUP(Comuni[[#This Row],[Regione]],Table_0[Regione],Table_0[Guariti],,0)</f>
        <v>4242764</v>
      </c>
      <c r="L2488" s="1">
        <f>_xlfn.XLOOKUP(Comuni[[#This Row],[Regione]],Table_0[Regione],Table_0[Deceduti],,0)</f>
        <v>47031</v>
      </c>
    </row>
    <row r="2489" spans="1:12" x14ac:dyDescent="0.25">
      <c r="A2489" s="1" t="s">
        <v>2511</v>
      </c>
      <c r="B2489" s="1" t="s">
        <v>1271</v>
      </c>
      <c r="C2489" s="1" t="s">
        <v>2409</v>
      </c>
      <c r="D2489">
        <v>491</v>
      </c>
      <c r="E2489">
        <f>100*Comuni[[#This Row],[Popolazione2011]]/$D$7916</f>
        <v>8.5671195869566562E-4</v>
      </c>
      <c r="F2489">
        <f>100*Comuni[[#This Row],[Popolazione2011]]/(SUMIFS($D$2:$D$7916,$B$2:$B$7916,"Lombardia"))</f>
        <v>5.059690435567212E-3</v>
      </c>
      <c r="G2489" t="b">
        <f>IF(Comuni[[#This Row],[Popolazione2011]]&gt;300000,"MAGGIORE")</f>
        <v>0</v>
      </c>
      <c r="H2489">
        <f>100*Comuni[[#This Row],[Popolazione2011]]/(SUMIFS($D$2:$D$7916,$B$2:$B$7916,"Piemonte"))</f>
        <v>1.1251362308532062E-2</v>
      </c>
      <c r="I2489" s="1" t="str">
        <f>_xlfn.XLOOKUP(Comuni[[#This Row],[Regione]],Ripartizione_geografica[Regione],Ripartizione_geografica[Ripartizione geografica],,0)</f>
        <v>Nord-ovest</v>
      </c>
      <c r="J2489" s="1">
        <f>_xlfn.XLOOKUP(Comuni[[#This Row],[Regione]],Table_0[Regione],Table_0[Totale contagiati],,0)</f>
        <v>4308126</v>
      </c>
      <c r="K2489" s="1">
        <f>_xlfn.XLOOKUP(Comuni[[#This Row],[Regione]],Table_0[Regione],Table_0[Guariti],,0)</f>
        <v>4242764</v>
      </c>
      <c r="L2489" s="1">
        <f>_xlfn.XLOOKUP(Comuni[[#This Row],[Regione]],Table_0[Regione],Table_0[Deceduti],,0)</f>
        <v>47031</v>
      </c>
    </row>
    <row r="2490" spans="1:12" x14ac:dyDescent="0.25">
      <c r="A2490" s="1" t="s">
        <v>2512</v>
      </c>
      <c r="B2490" s="1" t="s">
        <v>1271</v>
      </c>
      <c r="C2490" s="1" t="s">
        <v>2409</v>
      </c>
      <c r="D2490">
        <v>2249</v>
      </c>
      <c r="E2490">
        <f>100*Comuni[[#This Row],[Popolazione2011]]/$D$7916</f>
        <v>3.9241246336182319E-3</v>
      </c>
      <c r="F2490">
        <f>100*Comuni[[#This Row],[Popolazione2011]]/(SUMIFS($D$2:$D$7916,$B$2:$B$7916,"Lombardia"))</f>
        <v>2.317564926596876E-2</v>
      </c>
      <c r="G2490" t="b">
        <f>IF(Comuni[[#This Row],[Popolazione2011]]&gt;300000,"MAGGIORE")</f>
        <v>0</v>
      </c>
      <c r="H2490">
        <f>100*Comuni[[#This Row],[Popolazione2011]]/(SUMIFS($D$2:$D$7916,$B$2:$B$7916,"Piemonte"))</f>
        <v>5.1536280716677409E-2</v>
      </c>
      <c r="I2490" s="1" t="str">
        <f>_xlfn.XLOOKUP(Comuni[[#This Row],[Regione]],Ripartizione_geografica[Regione],Ripartizione_geografica[Ripartizione geografica],,0)</f>
        <v>Nord-ovest</v>
      </c>
      <c r="J2490" s="1">
        <f>_xlfn.XLOOKUP(Comuni[[#This Row],[Regione]],Table_0[Regione],Table_0[Totale contagiati],,0)</f>
        <v>4308126</v>
      </c>
      <c r="K2490" s="1">
        <f>_xlfn.XLOOKUP(Comuni[[#This Row],[Regione]],Table_0[Regione],Table_0[Guariti],,0)</f>
        <v>4242764</v>
      </c>
      <c r="L2490" s="1">
        <f>_xlfn.XLOOKUP(Comuni[[#This Row],[Regione]],Table_0[Regione],Table_0[Deceduti],,0)</f>
        <v>47031</v>
      </c>
    </row>
    <row r="2491" spans="1:12" x14ac:dyDescent="0.25">
      <c r="A2491" s="1" t="s">
        <v>2513</v>
      </c>
      <c r="B2491" s="1" t="s">
        <v>1271</v>
      </c>
      <c r="C2491" s="1" t="s">
        <v>2409</v>
      </c>
      <c r="D2491">
        <v>678</v>
      </c>
      <c r="E2491">
        <f>100*Comuni[[#This Row],[Popolazione2011]]/$D$7916</f>
        <v>1.1829953319667237E-3</v>
      </c>
      <c r="F2491">
        <f>100*Comuni[[#This Row],[Popolazione2011]]/(SUMIFS($D$2:$D$7916,$B$2:$B$7916,"Lombardia"))</f>
        <v>6.9867008458545212E-3</v>
      </c>
      <c r="G2491" t="b">
        <f>IF(Comuni[[#This Row],[Popolazione2011]]&gt;300000,"MAGGIORE")</f>
        <v>0</v>
      </c>
      <c r="H2491">
        <f>100*Comuni[[#This Row],[Popolazione2011]]/(SUMIFS($D$2:$D$7916,$B$2:$B$7916,"Piemonte"))</f>
        <v>1.5536504369011685E-2</v>
      </c>
      <c r="I2491" s="1" t="str">
        <f>_xlfn.XLOOKUP(Comuni[[#This Row],[Regione]],Ripartizione_geografica[Regione],Ripartizione_geografica[Ripartizione geografica],,0)</f>
        <v>Nord-ovest</v>
      </c>
      <c r="J2491" s="1">
        <f>_xlfn.XLOOKUP(Comuni[[#This Row],[Regione]],Table_0[Regione],Table_0[Totale contagiati],,0)</f>
        <v>4308126</v>
      </c>
      <c r="K2491" s="1">
        <f>_xlfn.XLOOKUP(Comuni[[#This Row],[Regione]],Table_0[Regione],Table_0[Guariti],,0)</f>
        <v>4242764</v>
      </c>
      <c r="L2491" s="1">
        <f>_xlfn.XLOOKUP(Comuni[[#This Row],[Regione]],Table_0[Regione],Table_0[Deceduti],,0)</f>
        <v>47031</v>
      </c>
    </row>
    <row r="2492" spans="1:12" x14ac:dyDescent="0.25">
      <c r="A2492" s="1" t="s">
        <v>2514</v>
      </c>
      <c r="B2492" s="1" t="s">
        <v>1271</v>
      </c>
      <c r="C2492" s="1" t="s">
        <v>2409</v>
      </c>
      <c r="D2492">
        <v>2882</v>
      </c>
      <c r="E2492">
        <f>100*Comuni[[#This Row],[Popolazione2011]]/$D$7916</f>
        <v>5.0286025762951289E-3</v>
      </c>
      <c r="F2492">
        <f>100*Comuni[[#This Row],[Popolazione2011]]/(SUMIFS($D$2:$D$7916,$B$2:$B$7916,"Lombardia"))</f>
        <v>2.969863102913382E-2</v>
      </c>
      <c r="G2492" t="b">
        <f>IF(Comuni[[#This Row],[Popolazione2011]]&gt;300000,"MAGGIORE")</f>
        <v>0</v>
      </c>
      <c r="H2492">
        <f>100*Comuni[[#This Row],[Popolazione2011]]/(SUMIFS($D$2:$D$7916,$B$2:$B$7916,"Piemonte"))</f>
        <v>6.6041601167391856E-2</v>
      </c>
      <c r="I2492" s="1" t="str">
        <f>_xlfn.XLOOKUP(Comuni[[#This Row],[Regione]],Ripartizione_geografica[Regione],Ripartizione_geografica[Ripartizione geografica],,0)</f>
        <v>Nord-ovest</v>
      </c>
      <c r="J2492" s="1">
        <f>_xlfn.XLOOKUP(Comuni[[#This Row],[Regione]],Table_0[Regione],Table_0[Totale contagiati],,0)</f>
        <v>4308126</v>
      </c>
      <c r="K2492" s="1">
        <f>_xlfn.XLOOKUP(Comuni[[#This Row],[Regione]],Table_0[Regione],Table_0[Guariti],,0)</f>
        <v>4242764</v>
      </c>
      <c r="L2492" s="1">
        <f>_xlfn.XLOOKUP(Comuni[[#This Row],[Regione]],Table_0[Regione],Table_0[Deceduti],,0)</f>
        <v>47031</v>
      </c>
    </row>
    <row r="2493" spans="1:12" x14ac:dyDescent="0.25">
      <c r="A2493" s="1" t="s">
        <v>2515</v>
      </c>
      <c r="B2493" s="1" t="s">
        <v>1271</v>
      </c>
      <c r="C2493" s="1" t="s">
        <v>2409</v>
      </c>
      <c r="D2493">
        <v>1760</v>
      </c>
      <c r="E2493">
        <f>100*Comuni[[#This Row],[Popolazione2011]]/$D$7916</f>
        <v>3.0709023366687813E-3</v>
      </c>
      <c r="F2493">
        <f>100*Comuni[[#This Row],[Popolazione2011]]/(SUMIFS($D$2:$D$7916,$B$2:$B$7916,"Lombardia"))</f>
        <v>1.8136568567409968E-2</v>
      </c>
      <c r="G2493" t="b">
        <f>IF(Comuni[[#This Row],[Popolazione2011]]&gt;300000,"MAGGIORE")</f>
        <v>0</v>
      </c>
      <c r="H2493">
        <f>100*Comuni[[#This Row],[Popolazione2011]]/(SUMIFS($D$2:$D$7916,$B$2:$B$7916,"Piemonte"))</f>
        <v>4.0330748804514108E-2</v>
      </c>
      <c r="I2493" s="1" t="str">
        <f>_xlfn.XLOOKUP(Comuni[[#This Row],[Regione]],Ripartizione_geografica[Regione],Ripartizione_geografica[Ripartizione geografica],,0)</f>
        <v>Nord-ovest</v>
      </c>
      <c r="J2493" s="1">
        <f>_xlfn.XLOOKUP(Comuni[[#This Row],[Regione]],Table_0[Regione],Table_0[Totale contagiati],,0)</f>
        <v>4308126</v>
      </c>
      <c r="K2493" s="1">
        <f>_xlfn.XLOOKUP(Comuni[[#This Row],[Regione]],Table_0[Regione],Table_0[Guariti],,0)</f>
        <v>4242764</v>
      </c>
      <c r="L2493" s="1">
        <f>_xlfn.XLOOKUP(Comuni[[#This Row],[Regione]],Table_0[Regione],Table_0[Deceduti],,0)</f>
        <v>47031</v>
      </c>
    </row>
    <row r="2494" spans="1:12" x14ac:dyDescent="0.25">
      <c r="A2494" s="1" t="s">
        <v>2516</v>
      </c>
      <c r="B2494" s="1" t="s">
        <v>1271</v>
      </c>
      <c r="C2494" s="1" t="s">
        <v>2409</v>
      </c>
      <c r="D2494">
        <v>3869</v>
      </c>
      <c r="E2494">
        <f>100*Comuni[[#This Row],[Popolazione2011]]/$D$7916</f>
        <v>6.7507506480519964E-3</v>
      </c>
      <c r="F2494">
        <f>100*Comuni[[#This Row],[Popolazione2011]]/(SUMIFS($D$2:$D$7916,$B$2:$B$7916,"Lombardia"))</f>
        <v>3.98695362427893E-2</v>
      </c>
      <c r="G2494" t="b">
        <f>IF(Comuni[[#This Row],[Popolazione2011]]&gt;300000,"MAGGIORE")</f>
        <v>0</v>
      </c>
      <c r="H2494">
        <f>100*Comuni[[#This Row],[Popolazione2011]]/(SUMIFS($D$2:$D$7916,$B$2:$B$7916,"Piemonte"))</f>
        <v>8.8658901775377899E-2</v>
      </c>
      <c r="I2494" s="1" t="str">
        <f>_xlfn.XLOOKUP(Comuni[[#This Row],[Regione]],Ripartizione_geografica[Regione],Ripartizione_geografica[Ripartizione geografica],,0)</f>
        <v>Nord-ovest</v>
      </c>
      <c r="J2494" s="1">
        <f>_xlfn.XLOOKUP(Comuni[[#This Row],[Regione]],Table_0[Regione],Table_0[Totale contagiati],,0)</f>
        <v>4308126</v>
      </c>
      <c r="K2494" s="1">
        <f>_xlfn.XLOOKUP(Comuni[[#This Row],[Regione]],Table_0[Regione],Table_0[Guariti],,0)</f>
        <v>4242764</v>
      </c>
      <c r="L2494" s="1">
        <f>_xlfn.XLOOKUP(Comuni[[#This Row],[Regione]],Table_0[Regione],Table_0[Deceduti],,0)</f>
        <v>47031</v>
      </c>
    </row>
    <row r="2495" spans="1:12" x14ac:dyDescent="0.25">
      <c r="A2495" s="1" t="s">
        <v>2517</v>
      </c>
      <c r="B2495" s="1" t="s">
        <v>1271</v>
      </c>
      <c r="C2495" s="1" t="s">
        <v>2409</v>
      </c>
      <c r="D2495">
        <v>4460</v>
      </c>
      <c r="E2495">
        <f>100*Comuni[[#This Row],[Popolazione2011]]/$D$7916</f>
        <v>7.7819456940583882E-3</v>
      </c>
      <c r="F2495">
        <f>100*Comuni[[#This Row],[Popolazione2011]]/(SUMIFS($D$2:$D$7916,$B$2:$B$7916,"Lombardia"))</f>
        <v>4.5959713528777528E-2</v>
      </c>
      <c r="G2495" t="b">
        <f>IF(Comuni[[#This Row],[Popolazione2011]]&gt;300000,"MAGGIORE")</f>
        <v>0</v>
      </c>
      <c r="H2495">
        <f>100*Comuni[[#This Row],[Popolazione2011]]/(SUMIFS($D$2:$D$7916,$B$2:$B$7916,"Piemonte"))</f>
        <v>0.10220178390234826</v>
      </c>
      <c r="I2495" s="1" t="str">
        <f>_xlfn.XLOOKUP(Comuni[[#This Row],[Regione]],Ripartizione_geografica[Regione],Ripartizione_geografica[Ripartizione geografica],,0)</f>
        <v>Nord-ovest</v>
      </c>
      <c r="J2495" s="1">
        <f>_xlfn.XLOOKUP(Comuni[[#This Row],[Regione]],Table_0[Regione],Table_0[Totale contagiati],,0)</f>
        <v>4308126</v>
      </c>
      <c r="K2495" s="1">
        <f>_xlfn.XLOOKUP(Comuni[[#This Row],[Regione]],Table_0[Regione],Table_0[Guariti],,0)</f>
        <v>4242764</v>
      </c>
      <c r="L2495" s="1">
        <f>_xlfn.XLOOKUP(Comuni[[#This Row],[Regione]],Table_0[Regione],Table_0[Deceduti],,0)</f>
        <v>47031</v>
      </c>
    </row>
    <row r="2496" spans="1:12" x14ac:dyDescent="0.25">
      <c r="A2496" s="1" t="s">
        <v>2518</v>
      </c>
      <c r="B2496" s="1" t="s">
        <v>1271</v>
      </c>
      <c r="C2496" s="1" t="s">
        <v>2409</v>
      </c>
      <c r="D2496">
        <v>3991</v>
      </c>
      <c r="E2496">
        <f>100*Comuni[[#This Row],[Popolazione2011]]/$D$7916</f>
        <v>6.9636200145710824E-3</v>
      </c>
      <c r="F2496">
        <f>100*Comuni[[#This Row],[Popolazione2011]]/(SUMIFS($D$2:$D$7916,$B$2:$B$7916,"Lombardia"))</f>
        <v>4.1126730200302941E-2</v>
      </c>
      <c r="G2496" t="b">
        <f>IF(Comuni[[#This Row],[Popolazione2011]]&gt;300000,"MAGGIORE")</f>
        <v>0</v>
      </c>
      <c r="H2496">
        <f>100*Comuni[[#This Row],[Popolazione2011]]/(SUMIFS($D$2:$D$7916,$B$2:$B$7916,"Piemonte"))</f>
        <v>9.1454555953872627E-2</v>
      </c>
      <c r="I2496" s="1" t="str">
        <f>_xlfn.XLOOKUP(Comuni[[#This Row],[Regione]],Ripartizione_geografica[Regione],Ripartizione_geografica[Ripartizione geografica],,0)</f>
        <v>Nord-ovest</v>
      </c>
      <c r="J2496" s="1">
        <f>_xlfn.XLOOKUP(Comuni[[#This Row],[Regione]],Table_0[Regione],Table_0[Totale contagiati],,0)</f>
        <v>4308126</v>
      </c>
      <c r="K2496" s="1">
        <f>_xlfn.XLOOKUP(Comuni[[#This Row],[Regione]],Table_0[Regione],Table_0[Guariti],,0)</f>
        <v>4242764</v>
      </c>
      <c r="L2496" s="1">
        <f>_xlfn.XLOOKUP(Comuni[[#This Row],[Regione]],Table_0[Regione],Table_0[Deceduti],,0)</f>
        <v>47031</v>
      </c>
    </row>
    <row r="2497" spans="1:12" x14ac:dyDescent="0.25">
      <c r="A2497" s="1" t="s">
        <v>2519</v>
      </c>
      <c r="B2497" s="1" t="s">
        <v>1271</v>
      </c>
      <c r="C2497" s="1" t="s">
        <v>2409</v>
      </c>
      <c r="D2497">
        <v>578</v>
      </c>
      <c r="E2497">
        <f>100*Comuni[[#This Row],[Popolazione2011]]/$D$7916</f>
        <v>1.0085122446559975E-3</v>
      </c>
      <c r="F2497">
        <f>100*Comuni[[#This Row],[Popolazione2011]]/(SUMIFS($D$2:$D$7916,$B$2:$B$7916,"Lombardia"))</f>
        <v>5.9562139954335005E-3</v>
      </c>
      <c r="G2497" t="b">
        <f>IF(Comuni[[#This Row],[Popolazione2011]]&gt;300000,"MAGGIORE")</f>
        <v>0</v>
      </c>
      <c r="H2497">
        <f>100*Comuni[[#This Row],[Popolazione2011]]/(SUMIFS($D$2:$D$7916,$B$2:$B$7916,"Piemonte"))</f>
        <v>1.3244984550573383E-2</v>
      </c>
      <c r="I2497" s="1" t="str">
        <f>_xlfn.XLOOKUP(Comuni[[#This Row],[Regione]],Ripartizione_geografica[Regione],Ripartizione_geografica[Ripartizione geografica],,0)</f>
        <v>Nord-ovest</v>
      </c>
      <c r="J2497" s="1">
        <f>_xlfn.XLOOKUP(Comuni[[#This Row],[Regione]],Table_0[Regione],Table_0[Totale contagiati],,0)</f>
        <v>4308126</v>
      </c>
      <c r="K2497" s="1">
        <f>_xlfn.XLOOKUP(Comuni[[#This Row],[Regione]],Table_0[Regione],Table_0[Guariti],,0)</f>
        <v>4242764</v>
      </c>
      <c r="L2497" s="1">
        <f>_xlfn.XLOOKUP(Comuni[[#This Row],[Regione]],Table_0[Regione],Table_0[Deceduti],,0)</f>
        <v>47031</v>
      </c>
    </row>
    <row r="2498" spans="1:12" x14ac:dyDescent="0.25">
      <c r="A2498" s="1" t="s">
        <v>2520</v>
      </c>
      <c r="B2498" s="1" t="s">
        <v>1271</v>
      </c>
      <c r="C2498" s="1" t="s">
        <v>2409</v>
      </c>
      <c r="D2498">
        <v>405</v>
      </c>
      <c r="E2498">
        <f>100*Comuni[[#This Row],[Popolazione2011]]/$D$7916</f>
        <v>7.0665650360844114E-4</v>
      </c>
      <c r="F2498">
        <f>100*Comuni[[#This Row],[Popolazione2011]]/(SUMIFS($D$2:$D$7916,$B$2:$B$7916,"Lombardia"))</f>
        <v>4.1734717442051348E-3</v>
      </c>
      <c r="G2498" t="b">
        <f>IF(Comuni[[#This Row],[Popolazione2011]]&gt;300000,"MAGGIORE")</f>
        <v>0</v>
      </c>
      <c r="H2498">
        <f>100*Comuni[[#This Row],[Popolazione2011]]/(SUMIFS($D$2:$D$7916,$B$2:$B$7916,"Piemonte"))</f>
        <v>9.2806552646751226E-3</v>
      </c>
      <c r="I2498" s="1" t="str">
        <f>_xlfn.XLOOKUP(Comuni[[#This Row],[Regione]],Ripartizione_geografica[Regione],Ripartizione_geografica[Ripartizione geografica],,0)</f>
        <v>Nord-ovest</v>
      </c>
      <c r="J2498" s="1">
        <f>_xlfn.XLOOKUP(Comuni[[#This Row],[Regione]],Table_0[Regione],Table_0[Totale contagiati],,0)</f>
        <v>4308126</v>
      </c>
      <c r="K2498" s="1">
        <f>_xlfn.XLOOKUP(Comuni[[#This Row],[Regione]],Table_0[Regione],Table_0[Guariti],,0)</f>
        <v>4242764</v>
      </c>
      <c r="L2498" s="1">
        <f>_xlfn.XLOOKUP(Comuni[[#This Row],[Regione]],Table_0[Regione],Table_0[Deceduti],,0)</f>
        <v>47031</v>
      </c>
    </row>
    <row r="2499" spans="1:12" x14ac:dyDescent="0.25">
      <c r="A2499" s="1" t="s">
        <v>2521</v>
      </c>
      <c r="B2499" s="1" t="s">
        <v>1271</v>
      </c>
      <c r="C2499" s="1" t="s">
        <v>2409</v>
      </c>
      <c r="D2499">
        <v>4132</v>
      </c>
      <c r="E2499">
        <f>100*Comuni[[#This Row],[Popolazione2011]]/$D$7916</f>
        <v>7.2096411676792066E-3</v>
      </c>
      <c r="F2499">
        <f>100*Comuni[[#This Row],[Popolazione2011]]/(SUMIFS($D$2:$D$7916,$B$2:$B$7916,"Lombardia"))</f>
        <v>4.2579716659396583E-2</v>
      </c>
      <c r="G2499" t="b">
        <f>IF(Comuni[[#This Row],[Popolazione2011]]&gt;300000,"MAGGIORE")</f>
        <v>0</v>
      </c>
      <c r="H2499">
        <f>100*Comuni[[#This Row],[Popolazione2011]]/(SUMIFS($D$2:$D$7916,$B$2:$B$7916,"Piemonte"))</f>
        <v>9.4685598897870635E-2</v>
      </c>
      <c r="I2499" s="1" t="str">
        <f>_xlfn.XLOOKUP(Comuni[[#This Row],[Regione]],Ripartizione_geografica[Regione],Ripartizione_geografica[Ripartizione geografica],,0)</f>
        <v>Nord-ovest</v>
      </c>
      <c r="J2499" s="1">
        <f>_xlfn.XLOOKUP(Comuni[[#This Row],[Regione]],Table_0[Regione],Table_0[Totale contagiati],,0)</f>
        <v>4308126</v>
      </c>
      <c r="K2499" s="1">
        <f>_xlfn.XLOOKUP(Comuni[[#This Row],[Regione]],Table_0[Regione],Table_0[Guariti],,0)</f>
        <v>4242764</v>
      </c>
      <c r="L2499" s="1">
        <f>_xlfn.XLOOKUP(Comuni[[#This Row],[Regione]],Table_0[Regione],Table_0[Deceduti],,0)</f>
        <v>47031</v>
      </c>
    </row>
    <row r="2500" spans="1:12" x14ac:dyDescent="0.25">
      <c r="A2500" s="1" t="s">
        <v>2522</v>
      </c>
      <c r="B2500" s="1" t="s">
        <v>1271</v>
      </c>
      <c r="C2500" s="1" t="s">
        <v>2523</v>
      </c>
      <c r="D2500">
        <v>2996</v>
      </c>
      <c r="E2500">
        <f>100*Comuni[[#This Row],[Popolazione2011]]/$D$7916</f>
        <v>5.2275132958293571E-3</v>
      </c>
      <c r="F2500">
        <f>100*Comuni[[#This Row],[Popolazione2011]]/(SUMIFS($D$2:$D$7916,$B$2:$B$7916,"Lombardia"))</f>
        <v>3.0873386038613785E-2</v>
      </c>
      <c r="G2500" t="b">
        <f>IF(Comuni[[#This Row],[Popolazione2011]]&gt;300000,"MAGGIORE")</f>
        <v>0</v>
      </c>
      <c r="H2500">
        <f>100*Comuni[[#This Row],[Popolazione2011]]/(SUMIFS($D$2:$D$7916,$B$2:$B$7916,"Piemonte"))</f>
        <v>6.8653933760411526E-2</v>
      </c>
      <c r="I2500" s="1" t="str">
        <f>_xlfn.XLOOKUP(Comuni[[#This Row],[Regione]],Ripartizione_geografica[Regione],Ripartizione_geografica[Ripartizione geografica],,0)</f>
        <v>Nord-ovest</v>
      </c>
      <c r="J2500" s="1">
        <f>_xlfn.XLOOKUP(Comuni[[#This Row],[Regione]],Table_0[Regione],Table_0[Totale contagiati],,0)</f>
        <v>4308126</v>
      </c>
      <c r="K2500" s="1">
        <f>_xlfn.XLOOKUP(Comuni[[#This Row],[Regione]],Table_0[Regione],Table_0[Guariti],,0)</f>
        <v>4242764</v>
      </c>
      <c r="L2500" s="1">
        <f>_xlfn.XLOOKUP(Comuni[[#This Row],[Regione]],Table_0[Regione],Table_0[Deceduti],,0)</f>
        <v>47031</v>
      </c>
    </row>
    <row r="2501" spans="1:12" x14ac:dyDescent="0.25">
      <c r="A2501" s="1" t="s">
        <v>2524</v>
      </c>
      <c r="B2501" s="1" t="s">
        <v>1271</v>
      </c>
      <c r="C2501" s="1" t="s">
        <v>2523</v>
      </c>
      <c r="D2501">
        <v>10077</v>
      </c>
      <c r="E2501">
        <f>100*Comuni[[#This Row],[Popolazione2011]]/$D$7916</f>
        <v>1.7582660708301879E-2</v>
      </c>
      <c r="F2501">
        <f>100*Comuni[[#This Row],[Popolazione2011]]/(SUMIFS($D$2:$D$7916,$B$2:$B$7916,"Lombardia"))</f>
        <v>0.10384215991692627</v>
      </c>
      <c r="G2501" t="b">
        <f>IF(Comuni[[#This Row],[Popolazione2011]]&gt;300000,"MAGGIORE")</f>
        <v>0</v>
      </c>
      <c r="H2501">
        <f>100*Comuni[[#This Row],[Popolazione2011]]/(SUMIFS($D$2:$D$7916,$B$2:$B$7916,"Piemonte"))</f>
        <v>0.23091645210402767</v>
      </c>
      <c r="I2501" s="1" t="str">
        <f>_xlfn.XLOOKUP(Comuni[[#This Row],[Regione]],Ripartizione_geografica[Regione],Ripartizione_geografica[Ripartizione geografica],,0)</f>
        <v>Nord-ovest</v>
      </c>
      <c r="J2501" s="1">
        <f>_xlfn.XLOOKUP(Comuni[[#This Row],[Regione]],Table_0[Regione],Table_0[Totale contagiati],,0)</f>
        <v>4308126</v>
      </c>
      <c r="K2501" s="1">
        <f>_xlfn.XLOOKUP(Comuni[[#This Row],[Regione]],Table_0[Regione],Table_0[Guariti],,0)</f>
        <v>4242764</v>
      </c>
      <c r="L2501" s="1">
        <f>_xlfn.XLOOKUP(Comuni[[#This Row],[Regione]],Table_0[Regione],Table_0[Deceduti],,0)</f>
        <v>47031</v>
      </c>
    </row>
    <row r="2502" spans="1:12" x14ac:dyDescent="0.25">
      <c r="A2502" s="1" t="s">
        <v>2525</v>
      </c>
      <c r="B2502" s="1" t="s">
        <v>1271</v>
      </c>
      <c r="C2502" s="1" t="s">
        <v>2523</v>
      </c>
      <c r="D2502">
        <v>5874</v>
      </c>
      <c r="E2502">
        <f>100*Comuni[[#This Row],[Popolazione2011]]/$D$7916</f>
        <v>1.0249136548632057E-2</v>
      </c>
      <c r="F2502">
        <f>100*Comuni[[#This Row],[Popolazione2011]]/(SUMIFS($D$2:$D$7916,$B$2:$B$7916,"Lombardia"))</f>
        <v>6.0530797593730763E-2</v>
      </c>
      <c r="G2502" t="b">
        <f>IF(Comuni[[#This Row],[Popolazione2011]]&gt;300000,"MAGGIORE")</f>
        <v>0</v>
      </c>
      <c r="H2502">
        <f>100*Comuni[[#This Row],[Popolazione2011]]/(SUMIFS($D$2:$D$7916,$B$2:$B$7916,"Piemonte"))</f>
        <v>0.13460387413506583</v>
      </c>
      <c r="I2502" s="1" t="str">
        <f>_xlfn.XLOOKUP(Comuni[[#This Row],[Regione]],Ripartizione_geografica[Regione],Ripartizione_geografica[Ripartizione geografica],,0)</f>
        <v>Nord-ovest</v>
      </c>
      <c r="J2502" s="1">
        <f>_xlfn.XLOOKUP(Comuni[[#This Row],[Regione]],Table_0[Regione],Table_0[Totale contagiati],,0)</f>
        <v>4308126</v>
      </c>
      <c r="K2502" s="1">
        <f>_xlfn.XLOOKUP(Comuni[[#This Row],[Regione]],Table_0[Regione],Table_0[Guariti],,0)</f>
        <v>4242764</v>
      </c>
      <c r="L2502" s="1">
        <f>_xlfn.XLOOKUP(Comuni[[#This Row],[Regione]],Table_0[Regione],Table_0[Deceduti],,0)</f>
        <v>47031</v>
      </c>
    </row>
    <row r="2503" spans="1:12" x14ac:dyDescent="0.25">
      <c r="A2503" s="1" t="s">
        <v>2526</v>
      </c>
      <c r="B2503" s="1" t="s">
        <v>1271</v>
      </c>
      <c r="C2503" s="1" t="s">
        <v>2523</v>
      </c>
      <c r="D2503">
        <v>4181</v>
      </c>
      <c r="E2503">
        <f>100*Comuni[[#This Row],[Popolazione2011]]/$D$7916</f>
        <v>7.2951378804614626E-3</v>
      </c>
      <c r="F2503">
        <f>100*Comuni[[#This Row],[Popolazione2011]]/(SUMIFS($D$2:$D$7916,$B$2:$B$7916,"Lombardia"))</f>
        <v>4.3084655216102885E-2</v>
      </c>
      <c r="G2503" t="b">
        <f>IF(Comuni[[#This Row],[Popolazione2011]]&gt;300000,"MAGGIORE")</f>
        <v>0</v>
      </c>
      <c r="H2503">
        <f>100*Comuni[[#This Row],[Popolazione2011]]/(SUMIFS($D$2:$D$7916,$B$2:$B$7916,"Piemonte"))</f>
        <v>9.5808443608905391E-2</v>
      </c>
      <c r="I2503" s="1" t="str">
        <f>_xlfn.XLOOKUP(Comuni[[#This Row],[Regione]],Ripartizione_geografica[Regione],Ripartizione_geografica[Ripartizione geografica],,0)</f>
        <v>Nord-ovest</v>
      </c>
      <c r="J2503" s="1">
        <f>_xlfn.XLOOKUP(Comuni[[#This Row],[Regione]],Table_0[Regione],Table_0[Totale contagiati],,0)</f>
        <v>4308126</v>
      </c>
      <c r="K2503" s="1">
        <f>_xlfn.XLOOKUP(Comuni[[#This Row],[Regione]],Table_0[Regione],Table_0[Guariti],,0)</f>
        <v>4242764</v>
      </c>
      <c r="L2503" s="1">
        <f>_xlfn.XLOOKUP(Comuni[[#This Row],[Regione]],Table_0[Regione],Table_0[Deceduti],,0)</f>
        <v>47031</v>
      </c>
    </row>
    <row r="2504" spans="1:12" x14ac:dyDescent="0.25">
      <c r="A2504" s="1" t="s">
        <v>2527</v>
      </c>
      <c r="B2504" s="1" t="s">
        <v>1271</v>
      </c>
      <c r="C2504" s="1" t="s">
        <v>2523</v>
      </c>
      <c r="D2504">
        <v>4511</v>
      </c>
      <c r="E2504">
        <f>100*Comuni[[#This Row],[Popolazione2011]]/$D$7916</f>
        <v>7.870932068586859E-3</v>
      </c>
      <c r="F2504">
        <f>100*Comuni[[#This Row],[Popolazione2011]]/(SUMIFS($D$2:$D$7916,$B$2:$B$7916,"Lombardia"))</f>
        <v>4.6485261822492248E-2</v>
      </c>
      <c r="G2504" t="b">
        <f>IF(Comuni[[#This Row],[Popolazione2011]]&gt;300000,"MAGGIORE")</f>
        <v>0</v>
      </c>
      <c r="H2504">
        <f>100*Comuni[[#This Row],[Popolazione2011]]/(SUMIFS($D$2:$D$7916,$B$2:$B$7916,"Piemonte"))</f>
        <v>0.10337045900975179</v>
      </c>
      <c r="I2504" s="1" t="str">
        <f>_xlfn.XLOOKUP(Comuni[[#This Row],[Regione]],Ripartizione_geografica[Regione],Ripartizione_geografica[Ripartizione geografica],,0)</f>
        <v>Nord-ovest</v>
      </c>
      <c r="J2504" s="1">
        <f>_xlfn.XLOOKUP(Comuni[[#This Row],[Regione]],Table_0[Regione],Table_0[Totale contagiati],,0)</f>
        <v>4308126</v>
      </c>
      <c r="K2504" s="1">
        <f>_xlfn.XLOOKUP(Comuni[[#This Row],[Regione]],Table_0[Regione],Table_0[Guariti],,0)</f>
        <v>4242764</v>
      </c>
      <c r="L2504" s="1">
        <f>_xlfn.XLOOKUP(Comuni[[#This Row],[Regione]],Table_0[Regione],Table_0[Deceduti],,0)</f>
        <v>47031</v>
      </c>
    </row>
    <row r="2505" spans="1:12" x14ac:dyDescent="0.25">
      <c r="A2505" s="1" t="s">
        <v>2528</v>
      </c>
      <c r="B2505" s="1" t="s">
        <v>1271</v>
      </c>
      <c r="C2505" s="1" t="s">
        <v>2523</v>
      </c>
      <c r="D2505">
        <v>2204</v>
      </c>
      <c r="E2505">
        <f>100*Comuni[[#This Row],[Popolazione2011]]/$D$7916</f>
        <v>3.8456072443284056E-3</v>
      </c>
      <c r="F2505">
        <f>100*Comuni[[#This Row],[Popolazione2011]]/(SUMIFS($D$2:$D$7916,$B$2:$B$7916,"Lombardia"))</f>
        <v>2.27119301832793E-2</v>
      </c>
      <c r="G2505" t="b">
        <f>IF(Comuni[[#This Row],[Popolazione2011]]&gt;300000,"MAGGIORE")</f>
        <v>0</v>
      </c>
      <c r="H2505">
        <f>100*Comuni[[#This Row],[Popolazione2011]]/(SUMIFS($D$2:$D$7916,$B$2:$B$7916,"Piemonte"))</f>
        <v>5.0505096798380174E-2</v>
      </c>
      <c r="I2505" s="1" t="str">
        <f>_xlfn.XLOOKUP(Comuni[[#This Row],[Regione]],Ripartizione_geografica[Regione],Ripartizione_geografica[Ripartizione geografica],,0)</f>
        <v>Nord-ovest</v>
      </c>
      <c r="J2505" s="1">
        <f>_xlfn.XLOOKUP(Comuni[[#This Row],[Regione]],Table_0[Regione],Table_0[Totale contagiati],,0)</f>
        <v>4308126</v>
      </c>
      <c r="K2505" s="1">
        <f>_xlfn.XLOOKUP(Comuni[[#This Row],[Regione]],Table_0[Regione],Table_0[Guariti],,0)</f>
        <v>4242764</v>
      </c>
      <c r="L2505" s="1">
        <f>_xlfn.XLOOKUP(Comuni[[#This Row],[Regione]],Table_0[Regione],Table_0[Deceduti],,0)</f>
        <v>47031</v>
      </c>
    </row>
    <row r="2506" spans="1:12" x14ac:dyDescent="0.25">
      <c r="A2506" s="1" t="s">
        <v>2529</v>
      </c>
      <c r="B2506" s="1" t="s">
        <v>1271</v>
      </c>
      <c r="C2506" s="1" t="s">
        <v>2523</v>
      </c>
      <c r="D2506">
        <v>2621</v>
      </c>
      <c r="E2506">
        <f>100*Comuni[[#This Row],[Popolazione2011]]/$D$7916</f>
        <v>4.5732017184141336E-3</v>
      </c>
      <c r="F2506">
        <f>100*Comuni[[#This Row],[Popolazione2011]]/(SUMIFS($D$2:$D$7916,$B$2:$B$7916,"Lombardia"))</f>
        <v>2.7009060349534958E-2</v>
      </c>
      <c r="G2506" t="b">
        <f>IF(Comuni[[#This Row],[Popolazione2011]]&gt;300000,"MAGGIORE")</f>
        <v>0</v>
      </c>
      <c r="H2506">
        <f>100*Comuni[[#This Row],[Popolazione2011]]/(SUMIFS($D$2:$D$7916,$B$2:$B$7916,"Piemonte"))</f>
        <v>6.0060734441267888E-2</v>
      </c>
      <c r="I2506" s="1" t="str">
        <f>_xlfn.XLOOKUP(Comuni[[#This Row],[Regione]],Ripartizione_geografica[Regione],Ripartizione_geografica[Ripartizione geografica],,0)</f>
        <v>Nord-ovest</v>
      </c>
      <c r="J2506" s="1">
        <f>_xlfn.XLOOKUP(Comuni[[#This Row],[Regione]],Table_0[Regione],Table_0[Totale contagiati],,0)</f>
        <v>4308126</v>
      </c>
      <c r="K2506" s="1">
        <f>_xlfn.XLOOKUP(Comuni[[#This Row],[Regione]],Table_0[Regione],Table_0[Guariti],,0)</f>
        <v>4242764</v>
      </c>
      <c r="L2506" s="1">
        <f>_xlfn.XLOOKUP(Comuni[[#This Row],[Regione]],Table_0[Regione],Table_0[Deceduti],,0)</f>
        <v>47031</v>
      </c>
    </row>
    <row r="2507" spans="1:12" x14ac:dyDescent="0.25">
      <c r="A2507" s="1" t="s">
        <v>2530</v>
      </c>
      <c r="B2507" s="1" t="s">
        <v>1271</v>
      </c>
      <c r="C2507" s="1" t="s">
        <v>2523</v>
      </c>
      <c r="D2507">
        <v>1551</v>
      </c>
      <c r="E2507">
        <f>100*Comuni[[#This Row],[Popolazione2011]]/$D$7916</f>
        <v>2.7062326841893634E-3</v>
      </c>
      <c r="F2507">
        <f>100*Comuni[[#This Row],[Popolazione2011]]/(SUMIFS($D$2:$D$7916,$B$2:$B$7916,"Lombardia"))</f>
        <v>1.5982851050030035E-2</v>
      </c>
      <c r="G2507" t="b">
        <f>IF(Comuni[[#This Row],[Popolazione2011]]&gt;300000,"MAGGIORE")</f>
        <v>0</v>
      </c>
      <c r="H2507">
        <f>100*Comuni[[#This Row],[Popolazione2011]]/(SUMIFS($D$2:$D$7916,$B$2:$B$7916,"Piemonte"))</f>
        <v>3.5541472383978062E-2</v>
      </c>
      <c r="I2507" s="1" t="str">
        <f>_xlfn.XLOOKUP(Comuni[[#This Row],[Regione]],Ripartizione_geografica[Regione],Ripartizione_geografica[Ripartizione geografica],,0)</f>
        <v>Nord-ovest</v>
      </c>
      <c r="J2507" s="1">
        <f>_xlfn.XLOOKUP(Comuni[[#This Row],[Regione]],Table_0[Regione],Table_0[Totale contagiati],,0)</f>
        <v>4308126</v>
      </c>
      <c r="K2507" s="1">
        <f>_xlfn.XLOOKUP(Comuni[[#This Row],[Regione]],Table_0[Regione],Table_0[Guariti],,0)</f>
        <v>4242764</v>
      </c>
      <c r="L2507" s="1">
        <f>_xlfn.XLOOKUP(Comuni[[#This Row],[Regione]],Table_0[Regione],Table_0[Deceduti],,0)</f>
        <v>47031</v>
      </c>
    </row>
    <row r="2508" spans="1:12" x14ac:dyDescent="0.25">
      <c r="A2508" s="1" t="s">
        <v>2531</v>
      </c>
      <c r="B2508" s="1" t="s">
        <v>1271</v>
      </c>
      <c r="C2508" s="1" t="s">
        <v>2523</v>
      </c>
      <c r="D2508">
        <v>3069</v>
      </c>
      <c r="E2508">
        <f>100*Comuni[[#This Row],[Popolazione2011]]/$D$7916</f>
        <v>5.3548859495661872E-3</v>
      </c>
      <c r="F2508">
        <f>100*Comuni[[#This Row],[Popolazione2011]]/(SUMIFS($D$2:$D$7916,$B$2:$B$7916,"Lombardia"))</f>
        <v>3.1625641439421127E-2</v>
      </c>
      <c r="G2508" t="b">
        <f>IF(Comuni[[#This Row],[Popolazione2011]]&gt;300000,"MAGGIORE")</f>
        <v>0</v>
      </c>
      <c r="H2508">
        <f>100*Comuni[[#This Row],[Popolazione2011]]/(SUMIFS($D$2:$D$7916,$B$2:$B$7916,"Piemonte"))</f>
        <v>7.0326743227871483E-2</v>
      </c>
      <c r="I2508" s="1" t="str">
        <f>_xlfn.XLOOKUP(Comuni[[#This Row],[Regione]],Ripartizione_geografica[Regione],Ripartizione_geografica[Ripartizione geografica],,0)</f>
        <v>Nord-ovest</v>
      </c>
      <c r="J2508" s="1">
        <f>_xlfn.XLOOKUP(Comuni[[#This Row],[Regione]],Table_0[Regione],Table_0[Totale contagiati],,0)</f>
        <v>4308126</v>
      </c>
      <c r="K2508" s="1">
        <f>_xlfn.XLOOKUP(Comuni[[#This Row],[Regione]],Table_0[Regione],Table_0[Guariti],,0)</f>
        <v>4242764</v>
      </c>
      <c r="L2508" s="1">
        <f>_xlfn.XLOOKUP(Comuni[[#This Row],[Regione]],Table_0[Regione],Table_0[Deceduti],,0)</f>
        <v>47031</v>
      </c>
    </row>
    <row r="2509" spans="1:12" x14ac:dyDescent="0.25">
      <c r="A2509" s="1" t="s">
        <v>2532</v>
      </c>
      <c r="B2509" s="1" t="s">
        <v>1271</v>
      </c>
      <c r="C2509" s="1" t="s">
        <v>2523</v>
      </c>
      <c r="D2509">
        <v>4787</v>
      </c>
      <c r="E2509">
        <f>100*Comuni[[#This Row],[Popolazione2011]]/$D$7916</f>
        <v>8.3525053895644637E-3</v>
      </c>
      <c r="F2509">
        <f>100*Comuni[[#This Row],[Popolazione2011]]/(SUMIFS($D$2:$D$7916,$B$2:$B$7916,"Lombardia"))</f>
        <v>4.9329405529654272E-2</v>
      </c>
      <c r="G2509" t="b">
        <f>IF(Comuni[[#This Row],[Popolazione2011]]&gt;300000,"MAGGIORE")</f>
        <v>0</v>
      </c>
      <c r="H2509">
        <f>100*Comuni[[#This Row],[Popolazione2011]]/(SUMIFS($D$2:$D$7916,$B$2:$B$7916,"Piemonte"))</f>
        <v>0.10969505370864151</v>
      </c>
      <c r="I2509" s="1" t="str">
        <f>_xlfn.XLOOKUP(Comuni[[#This Row],[Regione]],Ripartizione_geografica[Regione],Ripartizione_geografica[Ripartizione geografica],,0)</f>
        <v>Nord-ovest</v>
      </c>
      <c r="J2509" s="1">
        <f>_xlfn.XLOOKUP(Comuni[[#This Row],[Regione]],Table_0[Regione],Table_0[Totale contagiati],,0)</f>
        <v>4308126</v>
      </c>
      <c r="K2509" s="1">
        <f>_xlfn.XLOOKUP(Comuni[[#This Row],[Regione]],Table_0[Regione],Table_0[Guariti],,0)</f>
        <v>4242764</v>
      </c>
      <c r="L2509" s="1">
        <f>_xlfn.XLOOKUP(Comuni[[#This Row],[Regione]],Table_0[Regione],Table_0[Deceduti],,0)</f>
        <v>47031</v>
      </c>
    </row>
    <row r="2510" spans="1:12" x14ac:dyDescent="0.25">
      <c r="A2510" s="1" t="s">
        <v>2533</v>
      </c>
      <c r="B2510" s="1" t="s">
        <v>1271</v>
      </c>
      <c r="C2510" s="1" t="s">
        <v>2523</v>
      </c>
      <c r="D2510">
        <v>12065</v>
      </c>
      <c r="E2510">
        <f>100*Comuni[[#This Row],[Popolazione2011]]/$D$7916</f>
        <v>2.1051384484039117E-2</v>
      </c>
      <c r="F2510">
        <f>100*Comuni[[#This Row],[Popolazione2011]]/(SUMIFS($D$2:$D$7916,$B$2:$B$7916,"Lombardia"))</f>
        <v>0.12432823850329616</v>
      </c>
      <c r="G2510" t="b">
        <f>IF(Comuni[[#This Row],[Popolazione2011]]&gt;300000,"MAGGIORE")</f>
        <v>0</v>
      </c>
      <c r="H2510">
        <f>100*Comuni[[#This Row],[Popolazione2011]]/(SUMIFS($D$2:$D$7916,$B$2:$B$7916,"Piemonte"))</f>
        <v>0.27647186609458113</v>
      </c>
      <c r="I2510" s="1" t="str">
        <f>_xlfn.XLOOKUP(Comuni[[#This Row],[Regione]],Ripartizione_geografica[Regione],Ripartizione_geografica[Ripartizione geografica],,0)</f>
        <v>Nord-ovest</v>
      </c>
      <c r="J2510" s="1">
        <f>_xlfn.XLOOKUP(Comuni[[#This Row],[Regione]],Table_0[Regione],Table_0[Totale contagiati],,0)</f>
        <v>4308126</v>
      </c>
      <c r="K2510" s="1">
        <f>_xlfn.XLOOKUP(Comuni[[#This Row],[Regione]],Table_0[Regione],Table_0[Guariti],,0)</f>
        <v>4242764</v>
      </c>
      <c r="L2510" s="1">
        <f>_xlfn.XLOOKUP(Comuni[[#This Row],[Regione]],Table_0[Regione],Table_0[Deceduti],,0)</f>
        <v>47031</v>
      </c>
    </row>
    <row r="2511" spans="1:12" x14ac:dyDescent="0.25">
      <c r="A2511" s="1" t="s">
        <v>2534</v>
      </c>
      <c r="B2511" s="1" t="s">
        <v>1271</v>
      </c>
      <c r="C2511" s="1" t="s">
        <v>2523</v>
      </c>
      <c r="D2511">
        <v>5205</v>
      </c>
      <c r="E2511">
        <f>100*Comuni[[#This Row],[Popolazione2011]]/$D$7916</f>
        <v>9.0818446945232986E-3</v>
      </c>
      <c r="F2511">
        <f>100*Comuni[[#This Row],[Popolazione2011]]/(SUMIFS($D$2:$D$7916,$B$2:$B$7916,"Lombardia"))</f>
        <v>5.3636840564414139E-2</v>
      </c>
      <c r="G2511" t="b">
        <f>IF(Comuni[[#This Row],[Popolazione2011]]&gt;300000,"MAGGIORE")</f>
        <v>0</v>
      </c>
      <c r="H2511">
        <f>100*Comuni[[#This Row],[Popolazione2011]]/(SUMIFS($D$2:$D$7916,$B$2:$B$7916,"Piemonte"))</f>
        <v>0.11927360654971361</v>
      </c>
      <c r="I2511" s="1" t="str">
        <f>_xlfn.XLOOKUP(Comuni[[#This Row],[Regione]],Ripartizione_geografica[Regione],Ripartizione_geografica[Ripartizione geografica],,0)</f>
        <v>Nord-ovest</v>
      </c>
      <c r="J2511" s="1">
        <f>_xlfn.XLOOKUP(Comuni[[#This Row],[Regione]],Table_0[Regione],Table_0[Totale contagiati],,0)</f>
        <v>4308126</v>
      </c>
      <c r="K2511" s="1">
        <f>_xlfn.XLOOKUP(Comuni[[#This Row],[Regione]],Table_0[Regione],Table_0[Guariti],,0)</f>
        <v>4242764</v>
      </c>
      <c r="L2511" s="1">
        <f>_xlfn.XLOOKUP(Comuni[[#This Row],[Regione]],Table_0[Regione],Table_0[Deceduti],,0)</f>
        <v>47031</v>
      </c>
    </row>
    <row r="2512" spans="1:12" x14ac:dyDescent="0.25">
      <c r="A2512" s="1" t="s">
        <v>2535</v>
      </c>
      <c r="B2512" s="1" t="s">
        <v>1271</v>
      </c>
      <c r="C2512" s="1" t="s">
        <v>2523</v>
      </c>
      <c r="D2512">
        <v>22052</v>
      </c>
      <c r="E2512">
        <f>100*Comuni[[#This Row],[Popolazione2011]]/$D$7916</f>
        <v>3.8477010413761344E-2</v>
      </c>
      <c r="F2512">
        <f>100*Comuni[[#This Row],[Popolazione2011]]/(SUMIFS($D$2:$D$7916,$B$2:$B$7916,"Lombardia"))</f>
        <v>0.22724296025484353</v>
      </c>
      <c r="G2512" t="b">
        <f>IF(Comuni[[#This Row],[Popolazione2011]]&gt;300000,"MAGGIORE")</f>
        <v>0</v>
      </c>
      <c r="H2512">
        <f>100*Comuni[[#This Row],[Popolazione2011]]/(SUMIFS($D$2:$D$7916,$B$2:$B$7916,"Piemonte"))</f>
        <v>0.50532595036201433</v>
      </c>
      <c r="I2512" s="1" t="str">
        <f>_xlfn.XLOOKUP(Comuni[[#This Row],[Regione]],Ripartizione_geografica[Regione],Ripartizione_geografica[Ripartizione geografica],,0)</f>
        <v>Nord-ovest</v>
      </c>
      <c r="J2512" s="1">
        <f>_xlfn.XLOOKUP(Comuni[[#This Row],[Regione]],Table_0[Regione],Table_0[Totale contagiati],,0)</f>
        <v>4308126</v>
      </c>
      <c r="K2512" s="1">
        <f>_xlfn.XLOOKUP(Comuni[[#This Row],[Regione]],Table_0[Regione],Table_0[Guariti],,0)</f>
        <v>4242764</v>
      </c>
      <c r="L2512" s="1">
        <f>_xlfn.XLOOKUP(Comuni[[#This Row],[Regione]],Table_0[Regione],Table_0[Deceduti],,0)</f>
        <v>47031</v>
      </c>
    </row>
    <row r="2513" spans="1:12" x14ac:dyDescent="0.25">
      <c r="A2513" s="1" t="s">
        <v>2536</v>
      </c>
      <c r="B2513" s="1" t="s">
        <v>1271</v>
      </c>
      <c r="C2513" s="1" t="s">
        <v>2523</v>
      </c>
      <c r="D2513">
        <v>3911</v>
      </c>
      <c r="E2513">
        <f>100*Comuni[[#This Row],[Popolazione2011]]/$D$7916</f>
        <v>6.8240335447225017E-3</v>
      </c>
      <c r="F2513">
        <f>100*Comuni[[#This Row],[Popolazione2011]]/(SUMIFS($D$2:$D$7916,$B$2:$B$7916,"Lombardia"))</f>
        <v>4.0302340719966127E-2</v>
      </c>
      <c r="G2513" t="b">
        <f>IF(Comuni[[#This Row],[Popolazione2011]]&gt;300000,"MAGGIORE")</f>
        <v>0</v>
      </c>
      <c r="H2513">
        <f>100*Comuni[[#This Row],[Popolazione2011]]/(SUMIFS($D$2:$D$7916,$B$2:$B$7916,"Piemonte"))</f>
        <v>8.9621340099121982E-2</v>
      </c>
      <c r="I2513" s="1" t="str">
        <f>_xlfn.XLOOKUP(Comuni[[#This Row],[Regione]],Ripartizione_geografica[Regione],Ripartizione_geografica[Ripartizione geografica],,0)</f>
        <v>Nord-ovest</v>
      </c>
      <c r="J2513" s="1">
        <f>_xlfn.XLOOKUP(Comuni[[#This Row],[Regione]],Table_0[Regione],Table_0[Totale contagiati],,0)</f>
        <v>4308126</v>
      </c>
      <c r="K2513" s="1">
        <f>_xlfn.XLOOKUP(Comuni[[#This Row],[Regione]],Table_0[Regione],Table_0[Guariti],,0)</f>
        <v>4242764</v>
      </c>
      <c r="L2513" s="1">
        <f>_xlfn.XLOOKUP(Comuni[[#This Row],[Regione]],Table_0[Regione],Table_0[Deceduti],,0)</f>
        <v>47031</v>
      </c>
    </row>
    <row r="2514" spans="1:12" x14ac:dyDescent="0.25">
      <c r="A2514" s="1" t="s">
        <v>2537</v>
      </c>
      <c r="B2514" s="1" t="s">
        <v>1271</v>
      </c>
      <c r="C2514" s="1" t="s">
        <v>2523</v>
      </c>
      <c r="D2514">
        <v>2712</v>
      </c>
      <c r="E2514">
        <f>100*Comuni[[#This Row],[Popolazione2011]]/$D$7916</f>
        <v>4.7319813278668948E-3</v>
      </c>
      <c r="F2514">
        <f>100*Comuni[[#This Row],[Popolazione2011]]/(SUMIFS($D$2:$D$7916,$B$2:$B$7916,"Lombardia"))</f>
        <v>2.7946803383418085E-2</v>
      </c>
      <c r="G2514" t="b">
        <f>IF(Comuni[[#This Row],[Popolazione2011]]&gt;300000,"MAGGIORE")</f>
        <v>0</v>
      </c>
      <c r="H2514">
        <f>100*Comuni[[#This Row],[Popolazione2011]]/(SUMIFS($D$2:$D$7916,$B$2:$B$7916,"Piemonte"))</f>
        <v>6.2146017476046742E-2</v>
      </c>
      <c r="I2514" s="1" t="str">
        <f>_xlfn.XLOOKUP(Comuni[[#This Row],[Regione]],Ripartizione_geografica[Regione],Ripartizione_geografica[Ripartizione geografica],,0)</f>
        <v>Nord-ovest</v>
      </c>
      <c r="J2514" s="1">
        <f>_xlfn.XLOOKUP(Comuni[[#This Row],[Regione]],Table_0[Regione],Table_0[Totale contagiati],,0)</f>
        <v>4308126</v>
      </c>
      <c r="K2514" s="1">
        <f>_xlfn.XLOOKUP(Comuni[[#This Row],[Regione]],Table_0[Regione],Table_0[Guariti],,0)</f>
        <v>4242764</v>
      </c>
      <c r="L2514" s="1">
        <f>_xlfn.XLOOKUP(Comuni[[#This Row],[Regione]],Table_0[Regione],Table_0[Deceduti],,0)</f>
        <v>47031</v>
      </c>
    </row>
    <row r="2515" spans="1:12" x14ac:dyDescent="0.25">
      <c r="A2515" s="1" t="s">
        <v>2538</v>
      </c>
      <c r="B2515" s="1" t="s">
        <v>1271</v>
      </c>
      <c r="C2515" s="1" t="s">
        <v>2523</v>
      </c>
      <c r="D2515">
        <v>1169</v>
      </c>
      <c r="E2515">
        <f>100*Comuni[[#This Row],[Popolazione2011]]/$D$7916</f>
        <v>2.0397072906623891E-3</v>
      </c>
      <c r="F2515">
        <f>100*Comuni[[#This Row],[Popolazione2011]]/(SUMIFS($D$2:$D$7916,$B$2:$B$7916,"Lombardia"))</f>
        <v>1.2046391281421733E-2</v>
      </c>
      <c r="G2515" t="b">
        <f>IF(Comuni[[#This Row],[Popolazione2011]]&gt;300000,"MAGGIORE")</f>
        <v>0</v>
      </c>
      <c r="H2515">
        <f>100*Comuni[[#This Row],[Popolazione2011]]/(SUMIFS($D$2:$D$7916,$B$2:$B$7916,"Piemonte"))</f>
        <v>2.6787866677543747E-2</v>
      </c>
      <c r="I2515" s="1" t="str">
        <f>_xlfn.XLOOKUP(Comuni[[#This Row],[Regione]],Ripartizione_geografica[Regione],Ripartizione_geografica[Ripartizione geografica],,0)</f>
        <v>Nord-ovest</v>
      </c>
      <c r="J2515" s="1">
        <f>_xlfn.XLOOKUP(Comuni[[#This Row],[Regione]],Table_0[Regione],Table_0[Totale contagiati],,0)</f>
        <v>4308126</v>
      </c>
      <c r="K2515" s="1">
        <f>_xlfn.XLOOKUP(Comuni[[#This Row],[Regione]],Table_0[Regione],Table_0[Guariti],,0)</f>
        <v>4242764</v>
      </c>
      <c r="L2515" s="1">
        <f>_xlfn.XLOOKUP(Comuni[[#This Row],[Regione]],Table_0[Regione],Table_0[Deceduti],,0)</f>
        <v>47031</v>
      </c>
    </row>
    <row r="2516" spans="1:12" x14ac:dyDescent="0.25">
      <c r="A2516" s="1" t="s">
        <v>2539</v>
      </c>
      <c r="B2516" s="1" t="s">
        <v>1271</v>
      </c>
      <c r="C2516" s="1" t="s">
        <v>2523</v>
      </c>
      <c r="D2516">
        <v>14570</v>
      </c>
      <c r="E2516">
        <f>100*Comuni[[#This Row],[Popolazione2011]]/$D$7916</f>
        <v>2.5422185821172807E-2</v>
      </c>
      <c r="F2516">
        <f>100*Comuni[[#This Row],[Popolazione2011]]/(SUMIFS($D$2:$D$7916,$B$2:$B$7916,"Lombardia"))</f>
        <v>0.15014193410634274</v>
      </c>
      <c r="G2516" t="b">
        <f>IF(Comuni[[#This Row],[Popolazione2011]]&gt;300000,"MAGGIORE")</f>
        <v>0</v>
      </c>
      <c r="H2516">
        <f>100*Comuni[[#This Row],[Popolazione2011]]/(SUMIFS($D$2:$D$7916,$B$2:$B$7916,"Piemonte"))</f>
        <v>0.33387443754646057</v>
      </c>
      <c r="I2516" s="1" t="str">
        <f>_xlfn.XLOOKUP(Comuni[[#This Row],[Regione]],Ripartizione_geografica[Regione],Ripartizione_geografica[Ripartizione geografica],,0)</f>
        <v>Nord-ovest</v>
      </c>
      <c r="J2516" s="1">
        <f>_xlfn.XLOOKUP(Comuni[[#This Row],[Regione]],Table_0[Regione],Table_0[Totale contagiati],,0)</f>
        <v>4308126</v>
      </c>
      <c r="K2516" s="1">
        <f>_xlfn.XLOOKUP(Comuni[[#This Row],[Regione]],Table_0[Regione],Table_0[Guariti],,0)</f>
        <v>4242764</v>
      </c>
      <c r="L2516" s="1">
        <f>_xlfn.XLOOKUP(Comuni[[#This Row],[Regione]],Table_0[Regione],Table_0[Deceduti],,0)</f>
        <v>47031</v>
      </c>
    </row>
    <row r="2517" spans="1:12" x14ac:dyDescent="0.25">
      <c r="A2517" s="1" t="s">
        <v>2540</v>
      </c>
      <c r="B2517" s="1" t="s">
        <v>1271</v>
      </c>
      <c r="C2517" s="1" t="s">
        <v>2523</v>
      </c>
      <c r="D2517">
        <v>3385</v>
      </c>
      <c r="E2517">
        <f>100*Comuni[[#This Row],[Popolazione2011]]/$D$7916</f>
        <v>5.9062525054680822E-3</v>
      </c>
      <c r="F2517">
        <f>100*Comuni[[#This Row],[Popolazione2011]]/(SUMIFS($D$2:$D$7916,$B$2:$B$7916,"Lombardia"))</f>
        <v>3.4881979886751555E-2</v>
      </c>
      <c r="G2517" t="b">
        <f>IF(Comuni[[#This Row],[Popolazione2011]]&gt;300000,"MAGGIORE")</f>
        <v>0</v>
      </c>
      <c r="H2517">
        <f>100*Comuni[[#This Row],[Popolazione2011]]/(SUMIFS($D$2:$D$7916,$B$2:$B$7916,"Piemonte"))</f>
        <v>7.7567945854136511E-2</v>
      </c>
      <c r="I2517" s="1" t="str">
        <f>_xlfn.XLOOKUP(Comuni[[#This Row],[Regione]],Ripartizione_geografica[Regione],Ripartizione_geografica[Ripartizione geografica],,0)</f>
        <v>Nord-ovest</v>
      </c>
      <c r="J2517" s="1">
        <f>_xlfn.XLOOKUP(Comuni[[#This Row],[Regione]],Table_0[Regione],Table_0[Totale contagiati],,0)</f>
        <v>4308126</v>
      </c>
      <c r="K2517" s="1">
        <f>_xlfn.XLOOKUP(Comuni[[#This Row],[Regione]],Table_0[Regione],Table_0[Guariti],,0)</f>
        <v>4242764</v>
      </c>
      <c r="L2517" s="1">
        <f>_xlfn.XLOOKUP(Comuni[[#This Row],[Regione]],Table_0[Regione],Table_0[Deceduti],,0)</f>
        <v>47031</v>
      </c>
    </row>
    <row r="2518" spans="1:12" x14ac:dyDescent="0.25">
      <c r="A2518" s="1" t="s">
        <v>2541</v>
      </c>
      <c r="B2518" s="1" t="s">
        <v>1271</v>
      </c>
      <c r="C2518" s="1" t="s">
        <v>2523</v>
      </c>
      <c r="D2518">
        <v>2968</v>
      </c>
      <c r="E2518">
        <f>100*Comuni[[#This Row],[Popolazione2011]]/$D$7916</f>
        <v>5.1786580313823534E-3</v>
      </c>
      <c r="F2518">
        <f>100*Comuni[[#This Row],[Popolazione2011]]/(SUMIFS($D$2:$D$7916,$B$2:$B$7916,"Lombardia"))</f>
        <v>3.05848497204959E-2</v>
      </c>
      <c r="G2518" t="b">
        <f>IF(Comuni[[#This Row],[Popolazione2011]]&gt;300000,"MAGGIORE")</f>
        <v>0</v>
      </c>
      <c r="H2518">
        <f>100*Comuni[[#This Row],[Popolazione2011]]/(SUMIFS($D$2:$D$7916,$B$2:$B$7916,"Piemonte"))</f>
        <v>6.801230821124879E-2</v>
      </c>
      <c r="I2518" s="1" t="str">
        <f>_xlfn.XLOOKUP(Comuni[[#This Row],[Regione]],Ripartizione_geografica[Regione],Ripartizione_geografica[Ripartizione geografica],,0)</f>
        <v>Nord-ovest</v>
      </c>
      <c r="J2518" s="1">
        <f>_xlfn.XLOOKUP(Comuni[[#This Row],[Regione]],Table_0[Regione],Table_0[Totale contagiati],,0)</f>
        <v>4308126</v>
      </c>
      <c r="K2518" s="1">
        <f>_xlfn.XLOOKUP(Comuni[[#This Row],[Regione]],Table_0[Regione],Table_0[Guariti],,0)</f>
        <v>4242764</v>
      </c>
      <c r="L2518" s="1">
        <f>_xlfn.XLOOKUP(Comuni[[#This Row],[Regione]],Table_0[Regione],Table_0[Deceduti],,0)</f>
        <v>47031</v>
      </c>
    </row>
    <row r="2519" spans="1:12" x14ac:dyDescent="0.25">
      <c r="A2519" s="1" t="s">
        <v>2542</v>
      </c>
      <c r="B2519" s="1" t="s">
        <v>1271</v>
      </c>
      <c r="C2519" s="1" t="s">
        <v>2523</v>
      </c>
      <c r="D2519">
        <v>2392</v>
      </c>
      <c r="E2519">
        <f>100*Comuni[[#This Row],[Popolazione2011]]/$D$7916</f>
        <v>4.1736354484725709E-3</v>
      </c>
      <c r="F2519">
        <f>100*Comuni[[#This Row],[Popolazione2011]]/(SUMIFS($D$2:$D$7916,$B$2:$B$7916,"Lombardia"))</f>
        <v>2.4649245462070819E-2</v>
      </c>
      <c r="G2519" t="b">
        <f>IF(Comuni[[#This Row],[Popolazione2011]]&gt;300000,"MAGGIORE")</f>
        <v>0</v>
      </c>
      <c r="H2519">
        <f>100*Comuni[[#This Row],[Popolazione2011]]/(SUMIFS($D$2:$D$7916,$B$2:$B$7916,"Piemonte"))</f>
        <v>5.4813154057044178E-2</v>
      </c>
      <c r="I2519" s="1" t="str">
        <f>_xlfn.XLOOKUP(Comuni[[#This Row],[Regione]],Ripartizione_geografica[Regione],Ripartizione_geografica[Ripartizione geografica],,0)</f>
        <v>Nord-ovest</v>
      </c>
      <c r="J2519" s="1">
        <f>_xlfn.XLOOKUP(Comuni[[#This Row],[Regione]],Table_0[Regione],Table_0[Totale contagiati],,0)</f>
        <v>4308126</v>
      </c>
      <c r="K2519" s="1">
        <f>_xlfn.XLOOKUP(Comuni[[#This Row],[Regione]],Table_0[Regione],Table_0[Guariti],,0)</f>
        <v>4242764</v>
      </c>
      <c r="L2519" s="1">
        <f>_xlfn.XLOOKUP(Comuni[[#This Row],[Regione]],Table_0[Regione],Table_0[Deceduti],,0)</f>
        <v>47031</v>
      </c>
    </row>
    <row r="2520" spans="1:12" x14ac:dyDescent="0.25">
      <c r="A2520" s="1" t="s">
        <v>2543</v>
      </c>
      <c r="B2520" s="1" t="s">
        <v>1271</v>
      </c>
      <c r="C2520" s="1" t="s">
        <v>2523</v>
      </c>
      <c r="D2520">
        <v>10289</v>
      </c>
      <c r="E2520">
        <f>100*Comuni[[#This Row],[Popolazione2011]]/$D$7916</f>
        <v>1.7952564853400618E-2</v>
      </c>
      <c r="F2520">
        <f>100*Comuni[[#This Row],[Popolazione2011]]/(SUMIFS($D$2:$D$7916,$B$2:$B$7916,"Lombardia"))</f>
        <v>0.10602679203981884</v>
      </c>
      <c r="G2520" t="b">
        <f>IF(Comuni[[#This Row],[Popolazione2011]]&gt;300000,"MAGGIORE")</f>
        <v>0</v>
      </c>
      <c r="H2520">
        <f>100*Comuni[[#This Row],[Popolazione2011]]/(SUMIFS($D$2:$D$7916,$B$2:$B$7916,"Piemonte"))</f>
        <v>0.23577447411911687</v>
      </c>
      <c r="I2520" s="1" t="str">
        <f>_xlfn.XLOOKUP(Comuni[[#This Row],[Regione]],Ripartizione_geografica[Regione],Ripartizione_geografica[Ripartizione geografica],,0)</f>
        <v>Nord-ovest</v>
      </c>
      <c r="J2520" s="1">
        <f>_xlfn.XLOOKUP(Comuni[[#This Row],[Regione]],Table_0[Regione],Table_0[Totale contagiati],,0)</f>
        <v>4308126</v>
      </c>
      <c r="K2520" s="1">
        <f>_xlfn.XLOOKUP(Comuni[[#This Row],[Regione]],Table_0[Regione],Table_0[Guariti],,0)</f>
        <v>4242764</v>
      </c>
      <c r="L2520" s="1">
        <f>_xlfn.XLOOKUP(Comuni[[#This Row],[Regione]],Table_0[Regione],Table_0[Deceduti],,0)</f>
        <v>47031</v>
      </c>
    </row>
    <row r="2521" spans="1:12" x14ac:dyDescent="0.25">
      <c r="A2521" s="1" t="s">
        <v>2544</v>
      </c>
      <c r="B2521" s="1" t="s">
        <v>1271</v>
      </c>
      <c r="C2521" s="1" t="s">
        <v>2523</v>
      </c>
      <c r="D2521">
        <v>9138</v>
      </c>
      <c r="E2521">
        <f>100*Comuni[[#This Row],[Popolazione2011]]/$D$7916</f>
        <v>1.5944264518454161E-2</v>
      </c>
      <c r="F2521">
        <f>100*Comuni[[#This Row],[Popolazione2011]]/(SUMIFS($D$2:$D$7916,$B$2:$B$7916,"Lombardia"))</f>
        <v>9.4165888391472885E-2</v>
      </c>
      <c r="G2521" t="b">
        <f>IF(Comuni[[#This Row],[Popolazione2011]]&gt;300000,"MAGGIORE")</f>
        <v>0</v>
      </c>
      <c r="H2521">
        <f>100*Comuni[[#This Row],[Popolazione2011]]/(SUMIFS($D$2:$D$7916,$B$2:$B$7916,"Piemonte"))</f>
        <v>0.20939908100889201</v>
      </c>
      <c r="I2521" s="1" t="str">
        <f>_xlfn.XLOOKUP(Comuni[[#This Row],[Regione]],Ripartizione_geografica[Regione],Ripartizione_geografica[Ripartizione geografica],,0)</f>
        <v>Nord-ovest</v>
      </c>
      <c r="J2521" s="1">
        <f>_xlfn.XLOOKUP(Comuni[[#This Row],[Regione]],Table_0[Regione],Table_0[Totale contagiati],,0)</f>
        <v>4308126</v>
      </c>
      <c r="K2521" s="1">
        <f>_xlfn.XLOOKUP(Comuni[[#This Row],[Regione]],Table_0[Regione],Table_0[Guariti],,0)</f>
        <v>4242764</v>
      </c>
      <c r="L2521" s="1">
        <f>_xlfn.XLOOKUP(Comuni[[#This Row],[Regione]],Table_0[Regione],Table_0[Deceduti],,0)</f>
        <v>47031</v>
      </c>
    </row>
    <row r="2522" spans="1:12" x14ac:dyDescent="0.25">
      <c r="A2522" s="1" t="s">
        <v>2545</v>
      </c>
      <c r="B2522" s="1" t="s">
        <v>1271</v>
      </c>
      <c r="C2522" s="1" t="s">
        <v>2523</v>
      </c>
      <c r="D2522">
        <v>6147</v>
      </c>
      <c r="E2522">
        <f>100*Comuni[[#This Row],[Popolazione2011]]/$D$7916</f>
        <v>1.072547537699034E-2</v>
      </c>
      <c r="F2522">
        <f>100*Comuni[[#This Row],[Popolazione2011]]/(SUMIFS($D$2:$D$7916,$B$2:$B$7916,"Lombardia"))</f>
        <v>6.3344026695380154E-2</v>
      </c>
      <c r="G2522" t="b">
        <f>IF(Comuni[[#This Row],[Popolazione2011]]&gt;300000,"MAGGIORE")</f>
        <v>0</v>
      </c>
      <c r="H2522">
        <f>100*Comuni[[#This Row],[Popolazione2011]]/(SUMIFS($D$2:$D$7916,$B$2:$B$7916,"Piemonte"))</f>
        <v>0.14085972323940241</v>
      </c>
      <c r="I2522" s="1" t="str">
        <f>_xlfn.XLOOKUP(Comuni[[#This Row],[Regione]],Ripartizione_geografica[Regione],Ripartizione_geografica[Ripartizione geografica],,0)</f>
        <v>Nord-ovest</v>
      </c>
      <c r="J2522" s="1">
        <f>_xlfn.XLOOKUP(Comuni[[#This Row],[Regione]],Table_0[Regione],Table_0[Totale contagiati],,0)</f>
        <v>4308126</v>
      </c>
      <c r="K2522" s="1">
        <f>_xlfn.XLOOKUP(Comuni[[#This Row],[Regione]],Table_0[Regione],Table_0[Guariti],,0)</f>
        <v>4242764</v>
      </c>
      <c r="L2522" s="1">
        <f>_xlfn.XLOOKUP(Comuni[[#This Row],[Regione]],Table_0[Regione],Table_0[Deceduti],,0)</f>
        <v>47031</v>
      </c>
    </row>
    <row r="2523" spans="1:12" x14ac:dyDescent="0.25">
      <c r="A2523" s="1" t="s">
        <v>2546</v>
      </c>
      <c r="B2523" s="1" t="s">
        <v>1271</v>
      </c>
      <c r="C2523" s="1" t="s">
        <v>2523</v>
      </c>
      <c r="D2523">
        <v>1669</v>
      </c>
      <c r="E2523">
        <f>100*Comuni[[#This Row],[Popolazione2011]]/$D$7916</f>
        <v>2.9121227272160201E-3</v>
      </c>
      <c r="F2523">
        <f>100*Comuni[[#This Row],[Popolazione2011]]/(SUMIFS($D$2:$D$7916,$B$2:$B$7916,"Lombardia"))</f>
        <v>1.7198825533526838E-2</v>
      </c>
      <c r="G2523" t="b">
        <f>IF(Comuni[[#This Row],[Popolazione2011]]&gt;300000,"MAGGIORE")</f>
        <v>0</v>
      </c>
      <c r="H2523">
        <f>100*Comuni[[#This Row],[Popolazione2011]]/(SUMIFS($D$2:$D$7916,$B$2:$B$7916,"Piemonte"))</f>
        <v>3.8245465769735254E-2</v>
      </c>
      <c r="I2523" s="1" t="str">
        <f>_xlfn.XLOOKUP(Comuni[[#This Row],[Regione]],Ripartizione_geografica[Regione],Ripartizione_geografica[Ripartizione geografica],,0)</f>
        <v>Nord-ovest</v>
      </c>
      <c r="J2523" s="1">
        <f>_xlfn.XLOOKUP(Comuni[[#This Row],[Regione]],Table_0[Regione],Table_0[Totale contagiati],,0)</f>
        <v>4308126</v>
      </c>
      <c r="K2523" s="1">
        <f>_xlfn.XLOOKUP(Comuni[[#This Row],[Regione]],Table_0[Regione],Table_0[Guariti],,0)</f>
        <v>4242764</v>
      </c>
      <c r="L2523" s="1">
        <f>_xlfn.XLOOKUP(Comuni[[#This Row],[Regione]],Table_0[Regione],Table_0[Deceduti],,0)</f>
        <v>47031</v>
      </c>
    </row>
    <row r="2524" spans="1:12" x14ac:dyDescent="0.25">
      <c r="A2524" s="1" t="s">
        <v>2547</v>
      </c>
      <c r="B2524" s="1" t="s">
        <v>1271</v>
      </c>
      <c r="C2524" s="1" t="s">
        <v>2523</v>
      </c>
      <c r="D2524">
        <v>46649</v>
      </c>
      <c r="E2524">
        <f>100*Comuni[[#This Row],[Popolazione2011]]/$D$7916</f>
        <v>8.1394615399580664E-2</v>
      </c>
      <c r="F2524">
        <f>100*Comuni[[#This Row],[Popolazione2011]]/(SUMIFS($D$2:$D$7916,$B$2:$B$7916,"Lombardia"))</f>
        <v>0.48071181085290204</v>
      </c>
      <c r="G2524" t="b">
        <f>IF(Comuni[[#This Row],[Popolazione2011]]&gt;300000,"MAGGIORE")</f>
        <v>0</v>
      </c>
      <c r="H2524">
        <f>100*Comuni[[#This Row],[Popolazione2011]]/(SUMIFS($D$2:$D$7916,$B$2:$B$7916,"Piemonte"))</f>
        <v>1.0689710801032835</v>
      </c>
      <c r="I2524" s="1" t="str">
        <f>_xlfn.XLOOKUP(Comuni[[#This Row],[Regione]],Ripartizione_geografica[Regione],Ripartizione_geografica[Ripartizione geografica],,0)</f>
        <v>Nord-ovest</v>
      </c>
      <c r="J2524" s="1">
        <f>_xlfn.XLOOKUP(Comuni[[#This Row],[Regione]],Table_0[Regione],Table_0[Totale contagiati],,0)</f>
        <v>4308126</v>
      </c>
      <c r="K2524" s="1">
        <f>_xlfn.XLOOKUP(Comuni[[#This Row],[Regione]],Table_0[Regione],Table_0[Guariti],,0)</f>
        <v>4242764</v>
      </c>
      <c r="L2524" s="1">
        <f>_xlfn.XLOOKUP(Comuni[[#This Row],[Regione]],Table_0[Regione],Table_0[Deceduti],,0)</f>
        <v>47031</v>
      </c>
    </row>
    <row r="2525" spans="1:12" x14ac:dyDescent="0.25">
      <c r="A2525" s="1" t="s">
        <v>2548</v>
      </c>
      <c r="B2525" s="1" t="s">
        <v>1271</v>
      </c>
      <c r="C2525" s="1" t="s">
        <v>2523</v>
      </c>
      <c r="D2525">
        <v>6913</v>
      </c>
      <c r="E2525">
        <f>100*Comuni[[#This Row],[Popolazione2011]]/$D$7916</f>
        <v>1.2062015825790503E-2</v>
      </c>
      <c r="F2525">
        <f>100*Comuni[[#This Row],[Popolazione2011]]/(SUMIFS($D$2:$D$7916,$B$2:$B$7916,"Lombardia"))</f>
        <v>7.1237555969605168E-2</v>
      </c>
      <c r="G2525" t="b">
        <f>IF(Comuni[[#This Row],[Popolazione2011]]&gt;300000,"MAGGIORE")</f>
        <v>0</v>
      </c>
      <c r="H2525">
        <f>100*Comuni[[#This Row],[Popolazione2011]]/(SUMIFS($D$2:$D$7916,$B$2:$B$7916,"Piemonte"))</f>
        <v>0.1584127650486398</v>
      </c>
      <c r="I2525" s="1" t="str">
        <f>_xlfn.XLOOKUP(Comuni[[#This Row],[Regione]],Ripartizione_geografica[Regione],Ripartizione_geografica[Ripartizione geografica],,0)</f>
        <v>Nord-ovest</v>
      </c>
      <c r="J2525" s="1">
        <f>_xlfn.XLOOKUP(Comuni[[#This Row],[Regione]],Table_0[Regione],Table_0[Totale contagiati],,0)</f>
        <v>4308126</v>
      </c>
      <c r="K2525" s="1">
        <f>_xlfn.XLOOKUP(Comuni[[#This Row],[Regione]],Table_0[Regione],Table_0[Guariti],,0)</f>
        <v>4242764</v>
      </c>
      <c r="L2525" s="1">
        <f>_xlfn.XLOOKUP(Comuni[[#This Row],[Regione]],Table_0[Regione],Table_0[Deceduti],,0)</f>
        <v>47031</v>
      </c>
    </row>
    <row r="2526" spans="1:12" x14ac:dyDescent="0.25">
      <c r="A2526" s="1" t="s">
        <v>2549</v>
      </c>
      <c r="B2526" s="1" t="s">
        <v>1271</v>
      </c>
      <c r="C2526" s="1" t="s">
        <v>2523</v>
      </c>
      <c r="D2526">
        <v>729</v>
      </c>
      <c r="E2526">
        <f>100*Comuni[[#This Row],[Popolazione2011]]/$D$7916</f>
        <v>1.2719817064951941E-3</v>
      </c>
      <c r="F2526">
        <f>100*Comuni[[#This Row],[Popolazione2011]]/(SUMIFS($D$2:$D$7916,$B$2:$B$7916,"Lombardia"))</f>
        <v>7.5122491395692419E-3</v>
      </c>
      <c r="G2526" t="b">
        <f>IF(Comuni[[#This Row],[Popolazione2011]]&gt;300000,"MAGGIORE")</f>
        <v>0</v>
      </c>
      <c r="H2526">
        <f>100*Comuni[[#This Row],[Popolazione2011]]/(SUMIFS($D$2:$D$7916,$B$2:$B$7916,"Piemonte"))</f>
        <v>1.670517947641522E-2</v>
      </c>
      <c r="I2526" s="1" t="str">
        <f>_xlfn.XLOOKUP(Comuni[[#This Row],[Regione]],Ripartizione_geografica[Regione],Ripartizione_geografica[Ripartizione geografica],,0)</f>
        <v>Nord-ovest</v>
      </c>
      <c r="J2526" s="1">
        <f>_xlfn.XLOOKUP(Comuni[[#This Row],[Regione]],Table_0[Regione],Table_0[Totale contagiati],,0)</f>
        <v>4308126</v>
      </c>
      <c r="K2526" s="1">
        <f>_xlfn.XLOOKUP(Comuni[[#This Row],[Regione]],Table_0[Regione],Table_0[Guariti],,0)</f>
        <v>4242764</v>
      </c>
      <c r="L2526" s="1">
        <f>_xlfn.XLOOKUP(Comuni[[#This Row],[Regione]],Table_0[Regione],Table_0[Deceduti],,0)</f>
        <v>47031</v>
      </c>
    </row>
    <row r="2527" spans="1:12" x14ac:dyDescent="0.25">
      <c r="A2527" s="1" t="s">
        <v>2550</v>
      </c>
      <c r="B2527" s="1" t="s">
        <v>1271</v>
      </c>
      <c r="C2527" s="1" t="s">
        <v>2523</v>
      </c>
      <c r="D2527">
        <v>7759</v>
      </c>
      <c r="E2527">
        <f>100*Comuni[[#This Row],[Popolazione2011]]/$D$7916</f>
        <v>1.3538142744439246E-2</v>
      </c>
      <c r="F2527">
        <f>100*Comuni[[#This Row],[Popolazione2011]]/(SUMIFS($D$2:$D$7916,$B$2:$B$7916,"Lombardia"))</f>
        <v>7.9955474724167003E-2</v>
      </c>
      <c r="G2527" t="b">
        <f>IF(Comuni[[#This Row],[Popolazione2011]]&gt;300000,"MAGGIORE")</f>
        <v>0</v>
      </c>
      <c r="H2527">
        <f>100*Comuni[[#This Row],[Popolazione2011]]/(SUMIFS($D$2:$D$7916,$B$2:$B$7916,"Piemonte"))</f>
        <v>0.17779902271262782</v>
      </c>
      <c r="I2527" s="1" t="str">
        <f>_xlfn.XLOOKUP(Comuni[[#This Row],[Regione]],Ripartizione_geografica[Regione],Ripartizione_geografica[Ripartizione geografica],,0)</f>
        <v>Nord-ovest</v>
      </c>
      <c r="J2527" s="1">
        <f>_xlfn.XLOOKUP(Comuni[[#This Row],[Regione]],Table_0[Regione],Table_0[Totale contagiati],,0)</f>
        <v>4308126</v>
      </c>
      <c r="K2527" s="1">
        <f>_xlfn.XLOOKUP(Comuni[[#This Row],[Regione]],Table_0[Regione],Table_0[Guariti],,0)</f>
        <v>4242764</v>
      </c>
      <c r="L2527" s="1">
        <f>_xlfn.XLOOKUP(Comuni[[#This Row],[Regione]],Table_0[Regione],Table_0[Deceduti],,0)</f>
        <v>47031</v>
      </c>
    </row>
    <row r="2528" spans="1:12" x14ac:dyDescent="0.25">
      <c r="A2528" s="1" t="s">
        <v>2551</v>
      </c>
      <c r="B2528" s="1" t="s">
        <v>1271</v>
      </c>
      <c r="C2528" s="1" t="s">
        <v>2523</v>
      </c>
      <c r="D2528">
        <v>4038</v>
      </c>
      <c r="E2528">
        <f>100*Comuni[[#This Row],[Popolazione2011]]/$D$7916</f>
        <v>7.0456270656071235E-3</v>
      </c>
      <c r="F2528">
        <f>100*Comuni[[#This Row],[Popolazione2011]]/(SUMIFS($D$2:$D$7916,$B$2:$B$7916,"Lombardia"))</f>
        <v>4.1611059020000819E-2</v>
      </c>
      <c r="G2528" t="b">
        <f>IF(Comuni[[#This Row],[Popolazione2011]]&gt;300000,"MAGGIORE")</f>
        <v>0</v>
      </c>
      <c r="H2528">
        <f>100*Comuni[[#This Row],[Popolazione2011]]/(SUMIFS($D$2:$D$7916,$B$2:$B$7916,"Piemonte"))</f>
        <v>9.2531570268538629E-2</v>
      </c>
      <c r="I2528" s="1" t="str">
        <f>_xlfn.XLOOKUP(Comuni[[#This Row],[Regione]],Ripartizione_geografica[Regione],Ripartizione_geografica[Ripartizione geografica],,0)</f>
        <v>Nord-ovest</v>
      </c>
      <c r="J2528" s="1">
        <f>_xlfn.XLOOKUP(Comuni[[#This Row],[Regione]],Table_0[Regione],Table_0[Totale contagiati],,0)</f>
        <v>4308126</v>
      </c>
      <c r="K2528" s="1">
        <f>_xlfn.XLOOKUP(Comuni[[#This Row],[Regione]],Table_0[Regione],Table_0[Guariti],,0)</f>
        <v>4242764</v>
      </c>
      <c r="L2528" s="1">
        <f>_xlfn.XLOOKUP(Comuni[[#This Row],[Regione]],Table_0[Regione],Table_0[Deceduti],,0)</f>
        <v>47031</v>
      </c>
    </row>
    <row r="2529" spans="1:12" x14ac:dyDescent="0.25">
      <c r="A2529" s="1" t="s">
        <v>2552</v>
      </c>
      <c r="B2529" s="1" t="s">
        <v>1271</v>
      </c>
      <c r="C2529" s="1" t="s">
        <v>2523</v>
      </c>
      <c r="D2529">
        <v>5923</v>
      </c>
      <c r="E2529">
        <f>100*Comuni[[#This Row],[Popolazione2011]]/$D$7916</f>
        <v>1.0334633261414313E-2</v>
      </c>
      <c r="F2529">
        <f>100*Comuni[[#This Row],[Popolazione2011]]/(SUMIFS($D$2:$D$7916,$B$2:$B$7916,"Lombardia"))</f>
        <v>6.1035736150437066E-2</v>
      </c>
      <c r="G2529" t="b">
        <f>IF(Comuni[[#This Row],[Popolazione2011]]&gt;300000,"MAGGIORE")</f>
        <v>0</v>
      </c>
      <c r="H2529">
        <f>100*Comuni[[#This Row],[Popolazione2011]]/(SUMIFS($D$2:$D$7916,$B$2:$B$7916,"Piemonte"))</f>
        <v>0.1357267188461006</v>
      </c>
      <c r="I2529" s="1" t="str">
        <f>_xlfn.XLOOKUP(Comuni[[#This Row],[Regione]],Ripartizione_geografica[Regione],Ripartizione_geografica[Ripartizione geografica],,0)</f>
        <v>Nord-ovest</v>
      </c>
      <c r="J2529" s="1">
        <f>_xlfn.XLOOKUP(Comuni[[#This Row],[Regione]],Table_0[Regione],Table_0[Totale contagiati],,0)</f>
        <v>4308126</v>
      </c>
      <c r="K2529" s="1">
        <f>_xlfn.XLOOKUP(Comuni[[#This Row],[Regione]],Table_0[Regione],Table_0[Guariti],,0)</f>
        <v>4242764</v>
      </c>
      <c r="L2529" s="1">
        <f>_xlfn.XLOOKUP(Comuni[[#This Row],[Regione]],Table_0[Regione],Table_0[Deceduti],,0)</f>
        <v>47031</v>
      </c>
    </row>
    <row r="2530" spans="1:12" x14ac:dyDescent="0.25">
      <c r="A2530" s="1" t="s">
        <v>2553</v>
      </c>
      <c r="B2530" s="1" t="s">
        <v>1271</v>
      </c>
      <c r="C2530" s="1" t="s">
        <v>2523</v>
      </c>
      <c r="D2530">
        <v>4837</v>
      </c>
      <c r="E2530">
        <f>100*Comuni[[#This Row],[Popolazione2011]]/$D$7916</f>
        <v>8.4397469332198258E-3</v>
      </c>
      <c r="F2530">
        <f>100*Comuni[[#This Row],[Popolazione2011]]/(SUMIFS($D$2:$D$7916,$B$2:$B$7916,"Lombardia"))</f>
        <v>4.9844648954864776E-2</v>
      </c>
      <c r="G2530" t="b">
        <f>IF(Comuni[[#This Row],[Popolazione2011]]&gt;300000,"MAGGIORE")</f>
        <v>0</v>
      </c>
      <c r="H2530">
        <f>100*Comuni[[#This Row],[Popolazione2011]]/(SUMIFS($D$2:$D$7916,$B$2:$B$7916,"Piemonte"))</f>
        <v>0.11084081361786066</v>
      </c>
      <c r="I2530" s="1" t="str">
        <f>_xlfn.XLOOKUP(Comuni[[#This Row],[Regione]],Ripartizione_geografica[Regione],Ripartizione_geografica[Ripartizione geografica],,0)</f>
        <v>Nord-ovest</v>
      </c>
      <c r="J2530" s="1">
        <f>_xlfn.XLOOKUP(Comuni[[#This Row],[Regione]],Table_0[Regione],Table_0[Totale contagiati],,0)</f>
        <v>4308126</v>
      </c>
      <c r="K2530" s="1">
        <f>_xlfn.XLOOKUP(Comuni[[#This Row],[Regione]],Table_0[Regione],Table_0[Guariti],,0)</f>
        <v>4242764</v>
      </c>
      <c r="L2530" s="1">
        <f>_xlfn.XLOOKUP(Comuni[[#This Row],[Regione]],Table_0[Regione],Table_0[Deceduti],,0)</f>
        <v>47031</v>
      </c>
    </row>
    <row r="2531" spans="1:12" x14ac:dyDescent="0.25">
      <c r="A2531" s="1" t="s">
        <v>2554</v>
      </c>
      <c r="B2531" s="1" t="s">
        <v>1271</v>
      </c>
      <c r="C2531" s="1" t="s">
        <v>2523</v>
      </c>
      <c r="D2531">
        <v>2516</v>
      </c>
      <c r="E2531">
        <f>100*Comuni[[#This Row],[Popolazione2011]]/$D$7916</f>
        <v>4.3899944767378709E-3</v>
      </c>
      <c r="F2531">
        <f>100*Comuni[[#This Row],[Popolazione2011]]/(SUMIFS($D$2:$D$7916,$B$2:$B$7916,"Lombardia"))</f>
        <v>2.5927049156592885E-2</v>
      </c>
      <c r="G2531" t="b">
        <f>IF(Comuni[[#This Row],[Popolazione2011]]&gt;300000,"MAGGIORE")</f>
        <v>0</v>
      </c>
      <c r="H2531">
        <f>100*Comuni[[#This Row],[Popolazione2011]]/(SUMIFS($D$2:$D$7916,$B$2:$B$7916,"Piemonte"))</f>
        <v>5.7654638631907673E-2</v>
      </c>
      <c r="I2531" s="1" t="str">
        <f>_xlfn.XLOOKUP(Comuni[[#This Row],[Regione]],Ripartizione_geografica[Regione],Ripartizione_geografica[Ripartizione geografica],,0)</f>
        <v>Nord-ovest</v>
      </c>
      <c r="J2531" s="1">
        <f>_xlfn.XLOOKUP(Comuni[[#This Row],[Regione]],Table_0[Regione],Table_0[Totale contagiati],,0)</f>
        <v>4308126</v>
      </c>
      <c r="K2531" s="1">
        <f>_xlfn.XLOOKUP(Comuni[[#This Row],[Regione]],Table_0[Regione],Table_0[Guariti],,0)</f>
        <v>4242764</v>
      </c>
      <c r="L2531" s="1">
        <f>_xlfn.XLOOKUP(Comuni[[#This Row],[Regione]],Table_0[Regione],Table_0[Deceduti],,0)</f>
        <v>47031</v>
      </c>
    </row>
    <row r="2532" spans="1:12" x14ac:dyDescent="0.25">
      <c r="A2532" s="1" t="s">
        <v>2555</v>
      </c>
      <c r="B2532" s="1" t="s">
        <v>1271</v>
      </c>
      <c r="C2532" s="1" t="s">
        <v>2523</v>
      </c>
      <c r="D2532">
        <v>6940</v>
      </c>
      <c r="E2532">
        <f>100*Comuni[[#This Row],[Popolazione2011]]/$D$7916</f>
        <v>1.2109126259364398E-2</v>
      </c>
      <c r="F2532">
        <f>100*Comuni[[#This Row],[Popolazione2011]]/(SUMIFS($D$2:$D$7916,$B$2:$B$7916,"Lombardia"))</f>
        <v>7.1515787419218851E-2</v>
      </c>
      <c r="G2532" t="b">
        <f>IF(Comuni[[#This Row],[Popolazione2011]]&gt;300000,"MAGGIORE")</f>
        <v>0</v>
      </c>
      <c r="H2532">
        <f>100*Comuni[[#This Row],[Popolazione2011]]/(SUMIFS($D$2:$D$7916,$B$2:$B$7916,"Piemonte"))</f>
        <v>0.15903147539961815</v>
      </c>
      <c r="I2532" s="1" t="str">
        <f>_xlfn.XLOOKUP(Comuni[[#This Row],[Regione]],Ripartizione_geografica[Regione],Ripartizione_geografica[Ripartizione geografica],,0)</f>
        <v>Nord-ovest</v>
      </c>
      <c r="J2532" s="1">
        <f>_xlfn.XLOOKUP(Comuni[[#This Row],[Regione]],Table_0[Regione],Table_0[Totale contagiati],,0)</f>
        <v>4308126</v>
      </c>
      <c r="K2532" s="1">
        <f>_xlfn.XLOOKUP(Comuni[[#This Row],[Regione]],Table_0[Regione],Table_0[Guariti],,0)</f>
        <v>4242764</v>
      </c>
      <c r="L2532" s="1">
        <f>_xlfn.XLOOKUP(Comuni[[#This Row],[Regione]],Table_0[Regione],Table_0[Deceduti],,0)</f>
        <v>47031</v>
      </c>
    </row>
    <row r="2533" spans="1:12" x14ac:dyDescent="0.25">
      <c r="A2533" s="1" t="s">
        <v>2556</v>
      </c>
      <c r="B2533" s="1" t="s">
        <v>1271</v>
      </c>
      <c r="C2533" s="1" t="s">
        <v>2523</v>
      </c>
      <c r="D2533">
        <v>7244</v>
      </c>
      <c r="E2533">
        <f>100*Comuni[[#This Row],[Popolazione2011]]/$D$7916</f>
        <v>1.2639554844789005E-2</v>
      </c>
      <c r="F2533">
        <f>100*Comuni[[#This Row],[Popolazione2011]]/(SUMIFS($D$2:$D$7916,$B$2:$B$7916,"Lombardia"))</f>
        <v>7.4648467444498753E-2</v>
      </c>
      <c r="G2533" t="b">
        <f>IF(Comuni[[#This Row],[Popolazione2011]]&gt;300000,"MAGGIORE")</f>
        <v>0</v>
      </c>
      <c r="H2533">
        <f>100*Comuni[[#This Row],[Popolazione2011]]/(SUMIFS($D$2:$D$7916,$B$2:$B$7916,"Piemonte"))</f>
        <v>0.16599769564767058</v>
      </c>
      <c r="I2533" s="1" t="str">
        <f>_xlfn.XLOOKUP(Comuni[[#This Row],[Regione]],Ripartizione_geografica[Regione],Ripartizione_geografica[Ripartizione geografica],,0)</f>
        <v>Nord-ovest</v>
      </c>
      <c r="J2533" s="1">
        <f>_xlfn.XLOOKUP(Comuni[[#This Row],[Regione]],Table_0[Regione],Table_0[Totale contagiati],,0)</f>
        <v>4308126</v>
      </c>
      <c r="K2533" s="1">
        <f>_xlfn.XLOOKUP(Comuni[[#This Row],[Regione]],Table_0[Regione],Table_0[Guariti],,0)</f>
        <v>4242764</v>
      </c>
      <c r="L2533" s="1">
        <f>_xlfn.XLOOKUP(Comuni[[#This Row],[Regione]],Table_0[Regione],Table_0[Deceduti],,0)</f>
        <v>47031</v>
      </c>
    </row>
    <row r="2534" spans="1:12" x14ac:dyDescent="0.25">
      <c r="A2534" s="1" t="s">
        <v>2557</v>
      </c>
      <c r="B2534" s="1" t="s">
        <v>1271</v>
      </c>
      <c r="C2534" s="1" t="s">
        <v>2523</v>
      </c>
      <c r="D2534">
        <v>1768</v>
      </c>
      <c r="E2534">
        <f>100*Comuni[[#This Row],[Popolazione2011]]/$D$7916</f>
        <v>3.084860983653639E-3</v>
      </c>
      <c r="F2534">
        <f>100*Comuni[[#This Row],[Popolazione2011]]/(SUMIFS($D$2:$D$7916,$B$2:$B$7916,"Lombardia"))</f>
        <v>1.8219007515443648E-2</v>
      </c>
      <c r="G2534" t="b">
        <f>IF(Comuni[[#This Row],[Popolazione2011]]&gt;300000,"MAGGIORE")</f>
        <v>0</v>
      </c>
      <c r="H2534">
        <f>100*Comuni[[#This Row],[Popolazione2011]]/(SUMIFS($D$2:$D$7916,$B$2:$B$7916,"Piemonte"))</f>
        <v>4.0514070389989172E-2</v>
      </c>
      <c r="I2534" s="1" t="str">
        <f>_xlfn.XLOOKUP(Comuni[[#This Row],[Regione]],Ripartizione_geografica[Regione],Ripartizione_geografica[Ripartizione geografica],,0)</f>
        <v>Nord-ovest</v>
      </c>
      <c r="J2534" s="1">
        <f>_xlfn.XLOOKUP(Comuni[[#This Row],[Regione]],Table_0[Regione],Table_0[Totale contagiati],,0)</f>
        <v>4308126</v>
      </c>
      <c r="K2534" s="1">
        <f>_xlfn.XLOOKUP(Comuni[[#This Row],[Regione]],Table_0[Regione],Table_0[Guariti],,0)</f>
        <v>4242764</v>
      </c>
      <c r="L2534" s="1">
        <f>_xlfn.XLOOKUP(Comuni[[#This Row],[Regione]],Table_0[Regione],Table_0[Deceduti],,0)</f>
        <v>47031</v>
      </c>
    </row>
    <row r="2535" spans="1:12" x14ac:dyDescent="0.25">
      <c r="A2535" s="1" t="s">
        <v>2558</v>
      </c>
      <c r="B2535" s="1" t="s">
        <v>1271</v>
      </c>
      <c r="C2535" s="1" t="s">
        <v>2523</v>
      </c>
      <c r="D2535">
        <v>6521</v>
      </c>
      <c r="E2535">
        <f>100*Comuni[[#This Row],[Popolazione2011]]/$D$7916</f>
        <v>1.1378042123532455E-2</v>
      </c>
      <c r="F2535">
        <f>100*Comuni[[#This Row],[Popolazione2011]]/(SUMIFS($D$2:$D$7916,$B$2:$B$7916,"Lombardia"))</f>
        <v>6.7198047515954776E-2</v>
      </c>
      <c r="G2535" t="b">
        <f>IF(Comuni[[#This Row],[Popolazione2011]]&gt;300000,"MAGGIORE")</f>
        <v>0</v>
      </c>
      <c r="H2535">
        <f>100*Comuni[[#This Row],[Popolazione2011]]/(SUMIFS($D$2:$D$7916,$B$2:$B$7916,"Piemonte"))</f>
        <v>0.14943000736036166</v>
      </c>
      <c r="I2535" s="1" t="str">
        <f>_xlfn.XLOOKUP(Comuni[[#This Row],[Regione]],Ripartizione_geografica[Regione],Ripartizione_geografica[Ripartizione geografica],,0)</f>
        <v>Nord-ovest</v>
      </c>
      <c r="J2535" s="1">
        <f>_xlfn.XLOOKUP(Comuni[[#This Row],[Regione]],Table_0[Regione],Table_0[Totale contagiati],,0)</f>
        <v>4308126</v>
      </c>
      <c r="K2535" s="1">
        <f>_xlfn.XLOOKUP(Comuni[[#This Row],[Regione]],Table_0[Regione],Table_0[Guariti],,0)</f>
        <v>4242764</v>
      </c>
      <c r="L2535" s="1">
        <f>_xlfn.XLOOKUP(Comuni[[#This Row],[Regione]],Table_0[Regione],Table_0[Deceduti],,0)</f>
        <v>47031</v>
      </c>
    </row>
    <row r="2536" spans="1:12" x14ac:dyDescent="0.25">
      <c r="A2536" s="1" t="s">
        <v>2559</v>
      </c>
      <c r="B2536" s="1" t="s">
        <v>1271</v>
      </c>
      <c r="C2536" s="1" t="s">
        <v>2523</v>
      </c>
      <c r="D2536">
        <v>1763</v>
      </c>
      <c r="E2536">
        <f>100*Comuni[[#This Row],[Popolazione2011]]/$D$7916</f>
        <v>3.0761368292881027E-3</v>
      </c>
      <c r="F2536">
        <f>100*Comuni[[#This Row],[Popolazione2011]]/(SUMIFS($D$2:$D$7916,$B$2:$B$7916,"Lombardia"))</f>
        <v>1.8167483172922598E-2</v>
      </c>
      <c r="G2536" t="b">
        <f>IF(Comuni[[#This Row],[Popolazione2011]]&gt;300000,"MAGGIORE")</f>
        <v>0</v>
      </c>
      <c r="H2536">
        <f>100*Comuni[[#This Row],[Popolazione2011]]/(SUMIFS($D$2:$D$7916,$B$2:$B$7916,"Piemonte"))</f>
        <v>4.0399494399067259E-2</v>
      </c>
      <c r="I2536" s="1" t="str">
        <f>_xlfn.XLOOKUP(Comuni[[#This Row],[Regione]],Ripartizione_geografica[Regione],Ripartizione_geografica[Ripartizione geografica],,0)</f>
        <v>Nord-ovest</v>
      </c>
      <c r="J2536" s="1">
        <f>_xlfn.XLOOKUP(Comuni[[#This Row],[Regione]],Table_0[Regione],Table_0[Totale contagiati],,0)</f>
        <v>4308126</v>
      </c>
      <c r="K2536" s="1">
        <f>_xlfn.XLOOKUP(Comuni[[#This Row],[Regione]],Table_0[Regione],Table_0[Guariti],,0)</f>
        <v>4242764</v>
      </c>
      <c r="L2536" s="1">
        <f>_xlfn.XLOOKUP(Comuni[[#This Row],[Regione]],Table_0[Regione],Table_0[Deceduti],,0)</f>
        <v>47031</v>
      </c>
    </row>
    <row r="2537" spans="1:12" x14ac:dyDescent="0.25">
      <c r="A2537" s="1" t="s">
        <v>2560</v>
      </c>
      <c r="B2537" s="1" t="s">
        <v>1271</v>
      </c>
      <c r="C2537" s="1" t="s">
        <v>2523</v>
      </c>
      <c r="D2537">
        <v>2272</v>
      </c>
      <c r="E2537">
        <f>100*Comuni[[#This Row],[Popolazione2011]]/$D$7916</f>
        <v>3.9642557436996989E-3</v>
      </c>
      <c r="F2537">
        <f>100*Comuni[[#This Row],[Popolazione2011]]/(SUMIFS($D$2:$D$7916,$B$2:$B$7916,"Lombardia"))</f>
        <v>2.3412661241565595E-2</v>
      </c>
      <c r="G2537" t="b">
        <f>IF(Comuni[[#This Row],[Popolazione2011]]&gt;300000,"MAGGIORE")</f>
        <v>0</v>
      </c>
      <c r="H2537">
        <f>100*Comuni[[#This Row],[Popolazione2011]]/(SUMIFS($D$2:$D$7916,$B$2:$B$7916,"Piemonte"))</f>
        <v>5.2063330274918218E-2</v>
      </c>
      <c r="I2537" s="1" t="str">
        <f>_xlfn.XLOOKUP(Comuni[[#This Row],[Regione]],Ripartizione_geografica[Regione],Ripartizione_geografica[Ripartizione geografica],,0)</f>
        <v>Nord-ovest</v>
      </c>
      <c r="J2537" s="1">
        <f>_xlfn.XLOOKUP(Comuni[[#This Row],[Regione]],Table_0[Regione],Table_0[Totale contagiati],,0)</f>
        <v>4308126</v>
      </c>
      <c r="K2537" s="1">
        <f>_xlfn.XLOOKUP(Comuni[[#This Row],[Regione]],Table_0[Regione],Table_0[Guariti],,0)</f>
        <v>4242764</v>
      </c>
      <c r="L2537" s="1">
        <f>_xlfn.XLOOKUP(Comuni[[#This Row],[Regione]],Table_0[Regione],Table_0[Deceduti],,0)</f>
        <v>47031</v>
      </c>
    </row>
    <row r="2538" spans="1:12" x14ac:dyDescent="0.25">
      <c r="A2538" s="1" t="s">
        <v>2561</v>
      </c>
      <c r="B2538" s="1" t="s">
        <v>1271</v>
      </c>
      <c r="C2538" s="1" t="s">
        <v>2523</v>
      </c>
      <c r="D2538">
        <v>15918</v>
      </c>
      <c r="E2538">
        <f>100*Comuni[[#This Row],[Popolazione2011]]/$D$7916</f>
        <v>2.7774217838121396E-2</v>
      </c>
      <c r="F2538">
        <f>100*Comuni[[#This Row],[Popolazione2011]]/(SUMIFS($D$2:$D$7916,$B$2:$B$7916,"Lombardia"))</f>
        <v>0.1640328968500181</v>
      </c>
      <c r="G2538" t="b">
        <f>IF(Comuni[[#This Row],[Popolazione2011]]&gt;300000,"MAGGIORE")</f>
        <v>0</v>
      </c>
      <c r="H2538">
        <f>100*Comuni[[#This Row],[Popolazione2011]]/(SUMIFS($D$2:$D$7916,$B$2:$B$7916,"Piemonte"))</f>
        <v>0.36476412469900887</v>
      </c>
      <c r="I2538" s="1" t="str">
        <f>_xlfn.XLOOKUP(Comuni[[#This Row],[Regione]],Ripartizione_geografica[Regione],Ripartizione_geografica[Ripartizione geografica],,0)</f>
        <v>Nord-ovest</v>
      </c>
      <c r="J2538" s="1">
        <f>_xlfn.XLOOKUP(Comuni[[#This Row],[Regione]],Table_0[Regione],Table_0[Totale contagiati],,0)</f>
        <v>4308126</v>
      </c>
      <c r="K2538" s="1">
        <f>_xlfn.XLOOKUP(Comuni[[#This Row],[Regione]],Table_0[Regione],Table_0[Guariti],,0)</f>
        <v>4242764</v>
      </c>
      <c r="L2538" s="1">
        <f>_xlfn.XLOOKUP(Comuni[[#This Row],[Regione]],Table_0[Regione],Table_0[Deceduti],,0)</f>
        <v>47031</v>
      </c>
    </row>
    <row r="2539" spans="1:12" x14ac:dyDescent="0.25">
      <c r="A2539" s="1" t="s">
        <v>2562</v>
      </c>
      <c r="B2539" s="1" t="s">
        <v>1271</v>
      </c>
      <c r="C2539" s="1" t="s">
        <v>2523</v>
      </c>
      <c r="D2539">
        <v>1194</v>
      </c>
      <c r="E2539">
        <f>100*Comuni[[#This Row],[Popolazione2011]]/$D$7916</f>
        <v>2.083328062490071E-3</v>
      </c>
      <c r="F2539">
        <f>100*Comuni[[#This Row],[Popolazione2011]]/(SUMIFS($D$2:$D$7916,$B$2:$B$7916,"Lombardia"))</f>
        <v>1.2304012994026989E-2</v>
      </c>
      <c r="G2539" t="b">
        <f>IF(Comuni[[#This Row],[Popolazione2011]]&gt;300000,"MAGGIORE")</f>
        <v>0</v>
      </c>
      <c r="H2539">
        <f>100*Comuni[[#This Row],[Popolazione2011]]/(SUMIFS($D$2:$D$7916,$B$2:$B$7916,"Piemonte"))</f>
        <v>2.7360746632153325E-2</v>
      </c>
      <c r="I2539" s="1" t="str">
        <f>_xlfn.XLOOKUP(Comuni[[#This Row],[Regione]],Ripartizione_geografica[Regione],Ripartizione_geografica[Ripartizione geografica],,0)</f>
        <v>Nord-ovest</v>
      </c>
      <c r="J2539" s="1">
        <f>_xlfn.XLOOKUP(Comuni[[#This Row],[Regione]],Table_0[Regione],Table_0[Totale contagiati],,0)</f>
        <v>4308126</v>
      </c>
      <c r="K2539" s="1">
        <f>_xlfn.XLOOKUP(Comuni[[#This Row],[Regione]],Table_0[Regione],Table_0[Guariti],,0)</f>
        <v>4242764</v>
      </c>
      <c r="L2539" s="1">
        <f>_xlfn.XLOOKUP(Comuni[[#This Row],[Regione]],Table_0[Regione],Table_0[Deceduti],,0)</f>
        <v>47031</v>
      </c>
    </row>
    <row r="2540" spans="1:12" x14ac:dyDescent="0.25">
      <c r="A2540" s="1" t="s">
        <v>2563</v>
      </c>
      <c r="B2540" s="1" t="s">
        <v>1271</v>
      </c>
      <c r="C2540" s="1" t="s">
        <v>2523</v>
      </c>
      <c r="D2540">
        <v>5722</v>
      </c>
      <c r="E2540">
        <f>100*Comuni[[#This Row],[Popolazione2011]]/$D$7916</f>
        <v>9.9839222559197534E-3</v>
      </c>
      <c r="F2540">
        <f>100*Comuni[[#This Row],[Popolazione2011]]/(SUMIFS($D$2:$D$7916,$B$2:$B$7916,"Lombardia"))</f>
        <v>5.8964457581090812E-2</v>
      </c>
      <c r="G2540" t="b">
        <f>IF(Comuni[[#This Row],[Popolazione2011]]&gt;300000,"MAGGIORE")</f>
        <v>0</v>
      </c>
      <c r="H2540">
        <f>100*Comuni[[#This Row],[Popolazione2011]]/(SUMIFS($D$2:$D$7916,$B$2:$B$7916,"Piemonte"))</f>
        <v>0.13112076401103961</v>
      </c>
      <c r="I2540" s="1" t="str">
        <f>_xlfn.XLOOKUP(Comuni[[#This Row],[Regione]],Ripartizione_geografica[Regione],Ripartizione_geografica[Ripartizione geografica],,0)</f>
        <v>Nord-ovest</v>
      </c>
      <c r="J2540" s="1">
        <f>_xlfn.XLOOKUP(Comuni[[#This Row],[Regione]],Table_0[Regione],Table_0[Totale contagiati],,0)</f>
        <v>4308126</v>
      </c>
      <c r="K2540" s="1">
        <f>_xlfn.XLOOKUP(Comuni[[#This Row],[Regione]],Table_0[Regione],Table_0[Guariti],,0)</f>
        <v>4242764</v>
      </c>
      <c r="L2540" s="1">
        <f>_xlfn.XLOOKUP(Comuni[[#This Row],[Regione]],Table_0[Regione],Table_0[Deceduti],,0)</f>
        <v>47031</v>
      </c>
    </row>
    <row r="2541" spans="1:12" x14ac:dyDescent="0.25">
      <c r="A2541" s="1" t="s">
        <v>2564</v>
      </c>
      <c r="B2541" s="1" t="s">
        <v>1271</v>
      </c>
      <c r="C2541" s="1" t="s">
        <v>2523</v>
      </c>
      <c r="D2541">
        <v>1335</v>
      </c>
      <c r="E2541">
        <f>100*Comuni[[#This Row],[Popolazione2011]]/$D$7916</f>
        <v>2.3293492155981948E-3</v>
      </c>
      <c r="F2541">
        <f>100*Comuni[[#This Row],[Popolazione2011]]/(SUMIFS($D$2:$D$7916,$B$2:$B$7916,"Lombardia"))</f>
        <v>1.3756999453120628E-2</v>
      </c>
      <c r="G2541" t="b">
        <f>IF(Comuni[[#This Row],[Popolazione2011]]&gt;300000,"MAGGIORE")</f>
        <v>0</v>
      </c>
      <c r="H2541">
        <f>100*Comuni[[#This Row],[Popolazione2011]]/(SUMIFS($D$2:$D$7916,$B$2:$B$7916,"Piemonte"))</f>
        <v>3.0591789576151329E-2</v>
      </c>
      <c r="I2541" s="1" t="str">
        <f>_xlfn.XLOOKUP(Comuni[[#This Row],[Regione]],Ripartizione_geografica[Regione],Ripartizione_geografica[Ripartizione geografica],,0)</f>
        <v>Nord-ovest</v>
      </c>
      <c r="J2541" s="1">
        <f>_xlfn.XLOOKUP(Comuni[[#This Row],[Regione]],Table_0[Regione],Table_0[Totale contagiati],,0)</f>
        <v>4308126</v>
      </c>
      <c r="K2541" s="1">
        <f>_xlfn.XLOOKUP(Comuni[[#This Row],[Regione]],Table_0[Regione],Table_0[Guariti],,0)</f>
        <v>4242764</v>
      </c>
      <c r="L2541" s="1">
        <f>_xlfn.XLOOKUP(Comuni[[#This Row],[Regione]],Table_0[Regione],Table_0[Deceduti],,0)</f>
        <v>47031</v>
      </c>
    </row>
    <row r="2542" spans="1:12" x14ac:dyDescent="0.25">
      <c r="A2542" s="1" t="s">
        <v>2565</v>
      </c>
      <c r="B2542" s="1" t="s">
        <v>1271</v>
      </c>
      <c r="C2542" s="1" t="s">
        <v>2523</v>
      </c>
      <c r="D2542">
        <v>2608</v>
      </c>
      <c r="E2542">
        <f>100*Comuni[[#This Row],[Popolazione2011]]/$D$7916</f>
        <v>4.5505189170637391E-3</v>
      </c>
      <c r="F2542">
        <f>100*Comuni[[#This Row],[Popolazione2011]]/(SUMIFS($D$2:$D$7916,$B$2:$B$7916,"Lombardia"))</f>
        <v>2.6875097058980224E-2</v>
      </c>
      <c r="G2542" t="b">
        <f>IF(Comuni[[#This Row],[Popolazione2011]]&gt;300000,"MAGGIORE")</f>
        <v>0</v>
      </c>
      <c r="H2542">
        <f>100*Comuni[[#This Row],[Popolazione2011]]/(SUMIFS($D$2:$D$7916,$B$2:$B$7916,"Piemonte"))</f>
        <v>5.9762836864870911E-2</v>
      </c>
      <c r="I2542" s="1" t="str">
        <f>_xlfn.XLOOKUP(Comuni[[#This Row],[Regione]],Ripartizione_geografica[Regione],Ripartizione_geografica[Ripartizione geografica],,0)</f>
        <v>Nord-ovest</v>
      </c>
      <c r="J2542" s="1">
        <f>_xlfn.XLOOKUP(Comuni[[#This Row],[Regione]],Table_0[Regione],Table_0[Totale contagiati],,0)</f>
        <v>4308126</v>
      </c>
      <c r="K2542" s="1">
        <f>_xlfn.XLOOKUP(Comuni[[#This Row],[Regione]],Table_0[Regione],Table_0[Guariti],,0)</f>
        <v>4242764</v>
      </c>
      <c r="L2542" s="1">
        <f>_xlfn.XLOOKUP(Comuni[[#This Row],[Regione]],Table_0[Regione],Table_0[Deceduti],,0)</f>
        <v>47031</v>
      </c>
    </row>
    <row r="2543" spans="1:12" x14ac:dyDescent="0.25">
      <c r="A2543" s="1" t="s">
        <v>2566</v>
      </c>
      <c r="B2543" s="1" t="s">
        <v>1271</v>
      </c>
      <c r="C2543" s="1" t="s">
        <v>2523</v>
      </c>
      <c r="D2543">
        <v>5360</v>
      </c>
      <c r="E2543">
        <f>100*Comuni[[#This Row],[Popolazione2011]]/$D$7916</f>
        <v>9.3522934798549243E-3</v>
      </c>
      <c r="F2543">
        <f>100*Comuni[[#This Row],[Popolazione2011]]/(SUMIFS($D$2:$D$7916,$B$2:$B$7916,"Lombardia"))</f>
        <v>5.5234095182566716E-2</v>
      </c>
      <c r="G2543" t="b">
        <f>IF(Comuni[[#This Row],[Popolazione2011]]&gt;300000,"MAGGIORE")</f>
        <v>0</v>
      </c>
      <c r="H2543">
        <f>100*Comuni[[#This Row],[Popolazione2011]]/(SUMIFS($D$2:$D$7916,$B$2:$B$7916,"Piemonte"))</f>
        <v>0.12282546226829297</v>
      </c>
      <c r="I2543" s="1" t="str">
        <f>_xlfn.XLOOKUP(Comuni[[#This Row],[Regione]],Ripartizione_geografica[Regione],Ripartizione_geografica[Ripartizione geografica],,0)</f>
        <v>Nord-ovest</v>
      </c>
      <c r="J2543" s="1">
        <f>_xlfn.XLOOKUP(Comuni[[#This Row],[Regione]],Table_0[Regione],Table_0[Totale contagiati],,0)</f>
        <v>4308126</v>
      </c>
      <c r="K2543" s="1">
        <f>_xlfn.XLOOKUP(Comuni[[#This Row],[Regione]],Table_0[Regione],Table_0[Guariti],,0)</f>
        <v>4242764</v>
      </c>
      <c r="L2543" s="1">
        <f>_xlfn.XLOOKUP(Comuni[[#This Row],[Regione]],Table_0[Regione],Table_0[Deceduti],,0)</f>
        <v>47031</v>
      </c>
    </row>
    <row r="2544" spans="1:12" x14ac:dyDescent="0.25">
      <c r="A2544" s="1" t="s">
        <v>2567</v>
      </c>
      <c r="B2544" s="1" t="s">
        <v>1271</v>
      </c>
      <c r="C2544" s="1" t="s">
        <v>2523</v>
      </c>
      <c r="D2544">
        <v>7201</v>
      </c>
      <c r="E2544">
        <f>100*Comuni[[#This Row],[Popolazione2011]]/$D$7916</f>
        <v>1.2564527117245393E-2</v>
      </c>
      <c r="F2544">
        <f>100*Comuni[[#This Row],[Popolazione2011]]/(SUMIFS($D$2:$D$7916,$B$2:$B$7916,"Lombardia"))</f>
        <v>7.4205358098817717E-2</v>
      </c>
      <c r="G2544" t="b">
        <f>IF(Comuni[[#This Row],[Popolazione2011]]&gt;300000,"MAGGIORE")</f>
        <v>0</v>
      </c>
      <c r="H2544">
        <f>100*Comuni[[#This Row],[Popolazione2011]]/(SUMIFS($D$2:$D$7916,$B$2:$B$7916,"Piemonte"))</f>
        <v>0.16501234212574212</v>
      </c>
      <c r="I2544" s="1" t="str">
        <f>_xlfn.XLOOKUP(Comuni[[#This Row],[Regione]],Ripartizione_geografica[Regione],Ripartizione_geografica[Ripartizione geografica],,0)</f>
        <v>Nord-ovest</v>
      </c>
      <c r="J2544" s="1">
        <f>_xlfn.XLOOKUP(Comuni[[#This Row],[Regione]],Table_0[Regione],Table_0[Totale contagiati],,0)</f>
        <v>4308126</v>
      </c>
      <c r="K2544" s="1">
        <f>_xlfn.XLOOKUP(Comuni[[#This Row],[Regione]],Table_0[Regione],Table_0[Guariti],,0)</f>
        <v>4242764</v>
      </c>
      <c r="L2544" s="1">
        <f>_xlfn.XLOOKUP(Comuni[[#This Row],[Regione]],Table_0[Regione],Table_0[Deceduti],,0)</f>
        <v>47031</v>
      </c>
    </row>
    <row r="2545" spans="1:12" x14ac:dyDescent="0.25">
      <c r="A2545" s="1" t="s">
        <v>2568</v>
      </c>
      <c r="B2545" s="1" t="s">
        <v>1271</v>
      </c>
      <c r="C2545" s="1" t="s">
        <v>2523</v>
      </c>
      <c r="D2545">
        <v>8500</v>
      </c>
      <c r="E2545">
        <f>100*Comuni[[#This Row],[Popolazione2011]]/$D$7916</f>
        <v>1.4831062421411727E-2</v>
      </c>
      <c r="F2545">
        <f>100*Comuni[[#This Row],[Popolazione2011]]/(SUMIFS($D$2:$D$7916,$B$2:$B$7916,"Lombardia"))</f>
        <v>8.7591382285786779E-2</v>
      </c>
      <c r="G2545" t="b">
        <f>IF(Comuni[[#This Row],[Popolazione2011]]&gt;300000,"MAGGIORE")</f>
        <v>0</v>
      </c>
      <c r="H2545">
        <f>100*Comuni[[#This Row],[Popolazione2011]]/(SUMIFS($D$2:$D$7916,$B$2:$B$7916,"Piemonte"))</f>
        <v>0.19477918456725565</v>
      </c>
      <c r="I2545" s="1" t="str">
        <f>_xlfn.XLOOKUP(Comuni[[#This Row],[Regione]],Ripartizione_geografica[Regione],Ripartizione_geografica[Ripartizione geografica],,0)</f>
        <v>Nord-ovest</v>
      </c>
      <c r="J2545" s="1">
        <f>_xlfn.XLOOKUP(Comuni[[#This Row],[Regione]],Table_0[Regione],Table_0[Totale contagiati],,0)</f>
        <v>4308126</v>
      </c>
      <c r="K2545" s="1">
        <f>_xlfn.XLOOKUP(Comuni[[#This Row],[Regione]],Table_0[Regione],Table_0[Guariti],,0)</f>
        <v>4242764</v>
      </c>
      <c r="L2545" s="1">
        <f>_xlfn.XLOOKUP(Comuni[[#This Row],[Regione]],Table_0[Regione],Table_0[Deceduti],,0)</f>
        <v>47031</v>
      </c>
    </row>
    <row r="2546" spans="1:12" x14ac:dyDescent="0.25">
      <c r="A2546" s="1" t="s">
        <v>2569</v>
      </c>
      <c r="B2546" s="1" t="s">
        <v>1271</v>
      </c>
      <c r="C2546" s="1" t="s">
        <v>2523</v>
      </c>
      <c r="D2546">
        <v>4313</v>
      </c>
      <c r="E2546">
        <f>100*Comuni[[#This Row],[Popolazione2011]]/$D$7916</f>
        <v>7.5254555557116212E-3</v>
      </c>
      <c r="F2546">
        <f>100*Comuni[[#This Row],[Popolazione2011]]/(SUMIFS($D$2:$D$7916,$B$2:$B$7916,"Lombardia"))</f>
        <v>4.4444897858658627E-2</v>
      </c>
      <c r="G2546" t="b">
        <f>IF(Comuni[[#This Row],[Popolazione2011]]&gt;300000,"MAGGIORE")</f>
        <v>0</v>
      </c>
      <c r="H2546">
        <f>100*Comuni[[#This Row],[Popolazione2011]]/(SUMIFS($D$2:$D$7916,$B$2:$B$7916,"Piemonte"))</f>
        <v>9.8833249769243958E-2</v>
      </c>
      <c r="I2546" s="1" t="str">
        <f>_xlfn.XLOOKUP(Comuni[[#This Row],[Regione]],Ripartizione_geografica[Regione],Ripartizione_geografica[Ripartizione geografica],,0)</f>
        <v>Nord-ovest</v>
      </c>
      <c r="J2546" s="1">
        <f>_xlfn.XLOOKUP(Comuni[[#This Row],[Regione]],Table_0[Regione],Table_0[Totale contagiati],,0)</f>
        <v>4308126</v>
      </c>
      <c r="K2546" s="1">
        <f>_xlfn.XLOOKUP(Comuni[[#This Row],[Regione]],Table_0[Regione],Table_0[Guariti],,0)</f>
        <v>4242764</v>
      </c>
      <c r="L2546" s="1">
        <f>_xlfn.XLOOKUP(Comuni[[#This Row],[Regione]],Table_0[Regione],Table_0[Deceduti],,0)</f>
        <v>47031</v>
      </c>
    </row>
    <row r="2547" spans="1:12" x14ac:dyDescent="0.25">
      <c r="A2547" s="1" t="s">
        <v>2570</v>
      </c>
      <c r="B2547" s="1" t="s">
        <v>1271</v>
      </c>
      <c r="C2547" s="1" t="s">
        <v>2523</v>
      </c>
      <c r="D2547">
        <v>7724</v>
      </c>
      <c r="E2547">
        <f>100*Comuni[[#This Row],[Popolazione2011]]/$D$7916</f>
        <v>1.3477073663880491E-2</v>
      </c>
      <c r="F2547">
        <f>100*Comuni[[#This Row],[Popolazione2011]]/(SUMIFS($D$2:$D$7916,$B$2:$B$7916,"Lombardia"))</f>
        <v>7.959480432651965E-2</v>
      </c>
      <c r="G2547" t="b">
        <f>IF(Comuni[[#This Row],[Popolazione2011]]&gt;300000,"MAGGIORE")</f>
        <v>0</v>
      </c>
      <c r="H2547">
        <f>100*Comuni[[#This Row],[Popolazione2011]]/(SUMIFS($D$2:$D$7916,$B$2:$B$7916,"Piemonte"))</f>
        <v>0.17699699077617442</v>
      </c>
      <c r="I2547" s="1" t="str">
        <f>_xlfn.XLOOKUP(Comuni[[#This Row],[Regione]],Ripartizione_geografica[Regione],Ripartizione_geografica[Ripartizione geografica],,0)</f>
        <v>Nord-ovest</v>
      </c>
      <c r="J2547" s="1">
        <f>_xlfn.XLOOKUP(Comuni[[#This Row],[Regione]],Table_0[Regione],Table_0[Totale contagiati],,0)</f>
        <v>4308126</v>
      </c>
      <c r="K2547" s="1">
        <f>_xlfn.XLOOKUP(Comuni[[#This Row],[Regione]],Table_0[Regione],Table_0[Guariti],,0)</f>
        <v>4242764</v>
      </c>
      <c r="L2547" s="1">
        <f>_xlfn.XLOOKUP(Comuni[[#This Row],[Regione]],Table_0[Regione],Table_0[Deceduti],,0)</f>
        <v>47031</v>
      </c>
    </row>
    <row r="2548" spans="1:12" x14ac:dyDescent="0.25">
      <c r="A2548" s="1" t="s">
        <v>2571</v>
      </c>
      <c r="B2548" s="1" t="s">
        <v>1271</v>
      </c>
      <c r="C2548" s="1" t="s">
        <v>2523</v>
      </c>
      <c r="D2548">
        <v>1779</v>
      </c>
      <c r="E2548">
        <f>100*Comuni[[#This Row],[Popolazione2011]]/$D$7916</f>
        <v>3.1040541232578191E-3</v>
      </c>
      <c r="F2548">
        <f>100*Comuni[[#This Row],[Popolazione2011]]/(SUMIFS($D$2:$D$7916,$B$2:$B$7916,"Lombardia"))</f>
        <v>1.8332361068989961E-2</v>
      </c>
      <c r="G2548" t="b">
        <f>IF(Comuni[[#This Row],[Popolazione2011]]&gt;300000,"MAGGIORE")</f>
        <v>0</v>
      </c>
      <c r="H2548">
        <f>100*Comuni[[#This Row],[Popolazione2011]]/(SUMIFS($D$2:$D$7916,$B$2:$B$7916,"Piemonte"))</f>
        <v>4.0766137570017388E-2</v>
      </c>
      <c r="I2548" s="1" t="str">
        <f>_xlfn.XLOOKUP(Comuni[[#This Row],[Regione]],Ripartizione_geografica[Regione],Ripartizione_geografica[Ripartizione geografica],,0)</f>
        <v>Nord-ovest</v>
      </c>
      <c r="J2548" s="1">
        <f>_xlfn.XLOOKUP(Comuni[[#This Row],[Regione]],Table_0[Regione],Table_0[Totale contagiati],,0)</f>
        <v>4308126</v>
      </c>
      <c r="K2548" s="1">
        <f>_xlfn.XLOOKUP(Comuni[[#This Row],[Regione]],Table_0[Regione],Table_0[Guariti],,0)</f>
        <v>4242764</v>
      </c>
      <c r="L2548" s="1">
        <f>_xlfn.XLOOKUP(Comuni[[#This Row],[Regione]],Table_0[Regione],Table_0[Deceduti],,0)</f>
        <v>47031</v>
      </c>
    </row>
    <row r="2549" spans="1:12" x14ac:dyDescent="0.25">
      <c r="A2549" s="1" t="s">
        <v>2572</v>
      </c>
      <c r="B2549" s="1" t="s">
        <v>1271</v>
      </c>
      <c r="C2549" s="1" t="s">
        <v>2523</v>
      </c>
      <c r="D2549">
        <v>11481</v>
      </c>
      <c r="E2549">
        <f>100*Comuni[[#This Row],[Popolazione2011]]/$D$7916</f>
        <v>2.0032403254144474E-2</v>
      </c>
      <c r="F2549">
        <f>100*Comuni[[#This Row],[Popolazione2011]]/(SUMIFS($D$2:$D$7916,$B$2:$B$7916,"Lombardia"))</f>
        <v>0.11831019529683741</v>
      </c>
      <c r="G2549" t="b">
        <f>IF(Comuni[[#This Row],[Popolazione2011]]&gt;300000,"MAGGIORE")</f>
        <v>0</v>
      </c>
      <c r="H2549">
        <f>100*Comuni[[#This Row],[Popolazione2011]]/(SUMIFS($D$2:$D$7916,$B$2:$B$7916,"Piemonte"))</f>
        <v>0.26308939035490142</v>
      </c>
      <c r="I2549" s="1" t="str">
        <f>_xlfn.XLOOKUP(Comuni[[#This Row],[Regione]],Ripartizione_geografica[Regione],Ripartizione_geografica[Ripartizione geografica],,0)</f>
        <v>Nord-ovest</v>
      </c>
      <c r="J2549" s="1">
        <f>_xlfn.XLOOKUP(Comuni[[#This Row],[Regione]],Table_0[Regione],Table_0[Totale contagiati],,0)</f>
        <v>4308126</v>
      </c>
      <c r="K2549" s="1">
        <f>_xlfn.XLOOKUP(Comuni[[#This Row],[Regione]],Table_0[Regione],Table_0[Guariti],,0)</f>
        <v>4242764</v>
      </c>
      <c r="L2549" s="1">
        <f>_xlfn.XLOOKUP(Comuni[[#This Row],[Regione]],Table_0[Regione],Table_0[Deceduti],,0)</f>
        <v>47031</v>
      </c>
    </row>
    <row r="2550" spans="1:12" x14ac:dyDescent="0.25">
      <c r="A2550" s="1" t="s">
        <v>2573</v>
      </c>
      <c r="B2550" s="1" t="s">
        <v>1271</v>
      </c>
      <c r="C2550" s="1" t="s">
        <v>2523</v>
      </c>
      <c r="D2550">
        <v>1298</v>
      </c>
      <c r="E2550">
        <f>100*Comuni[[#This Row],[Popolazione2011]]/$D$7916</f>
        <v>2.2647904732932263E-3</v>
      </c>
      <c r="F2550">
        <f>100*Comuni[[#This Row],[Popolazione2011]]/(SUMIFS($D$2:$D$7916,$B$2:$B$7916,"Lombardia"))</f>
        <v>1.3375719318464851E-2</v>
      </c>
      <c r="G2550" t="b">
        <f>IF(Comuni[[#This Row],[Popolazione2011]]&gt;300000,"MAGGIORE")</f>
        <v>0</v>
      </c>
      <c r="H2550">
        <f>100*Comuni[[#This Row],[Popolazione2011]]/(SUMIFS($D$2:$D$7916,$B$2:$B$7916,"Piemonte"))</f>
        <v>2.9743927243329155E-2</v>
      </c>
      <c r="I2550" s="1" t="str">
        <f>_xlfn.XLOOKUP(Comuni[[#This Row],[Regione]],Ripartizione_geografica[Regione],Ripartizione_geografica[Ripartizione geografica],,0)</f>
        <v>Nord-ovest</v>
      </c>
      <c r="J2550" s="1">
        <f>_xlfn.XLOOKUP(Comuni[[#This Row],[Regione]],Table_0[Regione],Table_0[Totale contagiati],,0)</f>
        <v>4308126</v>
      </c>
      <c r="K2550" s="1">
        <f>_xlfn.XLOOKUP(Comuni[[#This Row],[Regione]],Table_0[Regione],Table_0[Guariti],,0)</f>
        <v>4242764</v>
      </c>
      <c r="L2550" s="1">
        <f>_xlfn.XLOOKUP(Comuni[[#This Row],[Regione]],Table_0[Regione],Table_0[Deceduti],,0)</f>
        <v>47031</v>
      </c>
    </row>
    <row r="2551" spans="1:12" x14ac:dyDescent="0.25">
      <c r="A2551" s="1" t="s">
        <v>2574</v>
      </c>
      <c r="B2551" s="1" t="s">
        <v>1271</v>
      </c>
      <c r="C2551" s="1" t="s">
        <v>2523</v>
      </c>
      <c r="D2551">
        <v>1811</v>
      </c>
      <c r="E2551">
        <f>100*Comuni[[#This Row],[Popolazione2011]]/$D$7916</f>
        <v>3.1598887111972513E-3</v>
      </c>
      <c r="F2551">
        <f>100*Comuni[[#This Row],[Popolazione2011]]/(SUMIFS($D$2:$D$7916,$B$2:$B$7916,"Lombardia"))</f>
        <v>1.8662116861124688E-2</v>
      </c>
      <c r="G2551" t="b">
        <f>IF(Comuni[[#This Row],[Popolazione2011]]&gt;300000,"MAGGIORE")</f>
        <v>0</v>
      </c>
      <c r="H2551">
        <f>100*Comuni[[#This Row],[Popolazione2011]]/(SUMIFS($D$2:$D$7916,$B$2:$B$7916,"Piemonte"))</f>
        <v>4.1499423911917646E-2</v>
      </c>
      <c r="I2551" s="1" t="str">
        <f>_xlfn.XLOOKUP(Comuni[[#This Row],[Regione]],Ripartizione_geografica[Regione],Ripartizione_geografica[Ripartizione geografica],,0)</f>
        <v>Nord-ovest</v>
      </c>
      <c r="J2551" s="1">
        <f>_xlfn.XLOOKUP(Comuni[[#This Row],[Regione]],Table_0[Regione],Table_0[Totale contagiati],,0)</f>
        <v>4308126</v>
      </c>
      <c r="K2551" s="1">
        <f>_xlfn.XLOOKUP(Comuni[[#This Row],[Regione]],Table_0[Regione],Table_0[Guariti],,0)</f>
        <v>4242764</v>
      </c>
      <c r="L2551" s="1">
        <f>_xlfn.XLOOKUP(Comuni[[#This Row],[Regione]],Table_0[Regione],Table_0[Deceduti],,0)</f>
        <v>47031</v>
      </c>
    </row>
    <row r="2552" spans="1:12" x14ac:dyDescent="0.25">
      <c r="A2552" s="1" t="s">
        <v>2575</v>
      </c>
      <c r="B2552" s="1" t="s">
        <v>1271</v>
      </c>
      <c r="C2552" s="1" t="s">
        <v>2523</v>
      </c>
      <c r="D2552">
        <v>1240</v>
      </c>
      <c r="E2552">
        <f>100*Comuni[[#This Row],[Popolazione2011]]/$D$7916</f>
        <v>2.1635902826530047E-3</v>
      </c>
      <c r="F2552">
        <f>100*Comuni[[#This Row],[Popolazione2011]]/(SUMIFS($D$2:$D$7916,$B$2:$B$7916,"Lombardia"))</f>
        <v>1.2778036945220658E-2</v>
      </c>
      <c r="G2552" t="b">
        <f>IF(Comuni[[#This Row],[Popolazione2011]]&gt;300000,"MAGGIORE")</f>
        <v>0</v>
      </c>
      <c r="H2552">
        <f>100*Comuni[[#This Row],[Popolazione2011]]/(SUMIFS($D$2:$D$7916,$B$2:$B$7916,"Piemonte"))</f>
        <v>2.8414845748634943E-2</v>
      </c>
      <c r="I2552" s="1" t="str">
        <f>_xlfn.XLOOKUP(Comuni[[#This Row],[Regione]],Ripartizione_geografica[Regione],Ripartizione_geografica[Ripartizione geografica],,0)</f>
        <v>Nord-ovest</v>
      </c>
      <c r="J2552" s="1">
        <f>_xlfn.XLOOKUP(Comuni[[#This Row],[Regione]],Table_0[Regione],Table_0[Totale contagiati],,0)</f>
        <v>4308126</v>
      </c>
      <c r="K2552" s="1">
        <f>_xlfn.XLOOKUP(Comuni[[#This Row],[Regione]],Table_0[Regione],Table_0[Guariti],,0)</f>
        <v>4242764</v>
      </c>
      <c r="L2552" s="1">
        <f>_xlfn.XLOOKUP(Comuni[[#This Row],[Regione]],Table_0[Regione],Table_0[Deceduti],,0)</f>
        <v>47031</v>
      </c>
    </row>
    <row r="2553" spans="1:12" x14ac:dyDescent="0.25">
      <c r="A2553" s="1" t="s">
        <v>2576</v>
      </c>
      <c r="B2553" s="1" t="s">
        <v>1271</v>
      </c>
      <c r="C2553" s="1" t="s">
        <v>2523</v>
      </c>
      <c r="D2553">
        <v>7726</v>
      </c>
      <c r="E2553">
        <f>100*Comuni[[#This Row],[Popolazione2011]]/$D$7916</f>
        <v>1.3480563325626705E-2</v>
      </c>
      <c r="F2553">
        <f>100*Comuni[[#This Row],[Popolazione2011]]/(SUMIFS($D$2:$D$7916,$B$2:$B$7916,"Lombardia"))</f>
        <v>7.9615414063528067E-2</v>
      </c>
      <c r="G2553" t="b">
        <f>IF(Comuni[[#This Row],[Popolazione2011]]&gt;300000,"MAGGIORE")</f>
        <v>0</v>
      </c>
      <c r="H2553">
        <f>100*Comuni[[#This Row],[Popolazione2011]]/(SUMIFS($D$2:$D$7916,$B$2:$B$7916,"Piemonte"))</f>
        <v>0.17704282117254319</v>
      </c>
      <c r="I2553" s="1" t="str">
        <f>_xlfn.XLOOKUP(Comuni[[#This Row],[Regione]],Ripartizione_geografica[Regione],Ripartizione_geografica[Ripartizione geografica],,0)</f>
        <v>Nord-ovest</v>
      </c>
      <c r="J2553" s="1">
        <f>_xlfn.XLOOKUP(Comuni[[#This Row],[Regione]],Table_0[Regione],Table_0[Totale contagiati],,0)</f>
        <v>4308126</v>
      </c>
      <c r="K2553" s="1">
        <f>_xlfn.XLOOKUP(Comuni[[#This Row],[Regione]],Table_0[Regione],Table_0[Guariti],,0)</f>
        <v>4242764</v>
      </c>
      <c r="L2553" s="1">
        <f>_xlfn.XLOOKUP(Comuni[[#This Row],[Regione]],Table_0[Regione],Table_0[Deceduti],,0)</f>
        <v>47031</v>
      </c>
    </row>
    <row r="2554" spans="1:12" x14ac:dyDescent="0.25">
      <c r="A2554" s="1" t="s">
        <v>2577</v>
      </c>
      <c r="B2554" s="1" t="s">
        <v>1271</v>
      </c>
      <c r="C2554" s="1" t="s">
        <v>2523</v>
      </c>
      <c r="D2554">
        <v>1593</v>
      </c>
      <c r="E2554">
        <f>100*Comuni[[#This Row],[Popolazione2011]]/$D$7916</f>
        <v>2.7795155808598682E-3</v>
      </c>
      <c r="F2554">
        <f>100*Comuni[[#This Row],[Popolazione2011]]/(SUMIFS($D$2:$D$7916,$B$2:$B$7916,"Lombardia"))</f>
        <v>1.6415655527206863E-2</v>
      </c>
      <c r="G2554" t="b">
        <f>IF(Comuni[[#This Row],[Popolazione2011]]&gt;300000,"MAGGIORE")</f>
        <v>0</v>
      </c>
      <c r="H2554">
        <f>100*Comuni[[#This Row],[Popolazione2011]]/(SUMIFS($D$2:$D$7916,$B$2:$B$7916,"Piemonte"))</f>
        <v>3.6503910707722145E-2</v>
      </c>
      <c r="I2554" s="1" t="str">
        <f>_xlfn.XLOOKUP(Comuni[[#This Row],[Regione]],Ripartizione_geografica[Regione],Ripartizione_geografica[Ripartizione geografica],,0)</f>
        <v>Nord-ovest</v>
      </c>
      <c r="J2554" s="1">
        <f>_xlfn.XLOOKUP(Comuni[[#This Row],[Regione]],Table_0[Regione],Table_0[Totale contagiati],,0)</f>
        <v>4308126</v>
      </c>
      <c r="K2554" s="1">
        <f>_xlfn.XLOOKUP(Comuni[[#This Row],[Regione]],Table_0[Regione],Table_0[Guariti],,0)</f>
        <v>4242764</v>
      </c>
      <c r="L2554" s="1">
        <f>_xlfn.XLOOKUP(Comuni[[#This Row],[Regione]],Table_0[Regione],Table_0[Deceduti],,0)</f>
        <v>47031</v>
      </c>
    </row>
    <row r="2555" spans="1:12" x14ac:dyDescent="0.25">
      <c r="A2555" s="1" t="s">
        <v>2578</v>
      </c>
      <c r="B2555" s="1" t="s">
        <v>1271</v>
      </c>
      <c r="C2555" s="1" t="s">
        <v>2523</v>
      </c>
      <c r="D2555">
        <v>2531</v>
      </c>
      <c r="E2555">
        <f>100*Comuni[[#This Row],[Popolazione2011]]/$D$7916</f>
        <v>4.4161669398344802E-3</v>
      </c>
      <c r="F2555">
        <f>100*Comuni[[#This Row],[Popolazione2011]]/(SUMIFS($D$2:$D$7916,$B$2:$B$7916,"Lombardia"))</f>
        <v>2.6081622184156036E-2</v>
      </c>
      <c r="G2555" t="b">
        <f>IF(Comuni[[#This Row],[Popolazione2011]]&gt;300000,"MAGGIORE")</f>
        <v>0</v>
      </c>
      <c r="H2555">
        <f>100*Comuni[[#This Row],[Popolazione2011]]/(SUMIFS($D$2:$D$7916,$B$2:$B$7916,"Piemonte"))</f>
        <v>5.7998366604673418E-2</v>
      </c>
      <c r="I2555" s="1" t="str">
        <f>_xlfn.XLOOKUP(Comuni[[#This Row],[Regione]],Ripartizione_geografica[Regione],Ripartizione_geografica[Ripartizione geografica],,0)</f>
        <v>Nord-ovest</v>
      </c>
      <c r="J2555" s="1">
        <f>_xlfn.XLOOKUP(Comuni[[#This Row],[Regione]],Table_0[Regione],Table_0[Totale contagiati],,0)</f>
        <v>4308126</v>
      </c>
      <c r="K2555" s="1">
        <f>_xlfn.XLOOKUP(Comuni[[#This Row],[Regione]],Table_0[Regione],Table_0[Guariti],,0)</f>
        <v>4242764</v>
      </c>
      <c r="L2555" s="1">
        <f>_xlfn.XLOOKUP(Comuni[[#This Row],[Regione]],Table_0[Regione],Table_0[Deceduti],,0)</f>
        <v>47031</v>
      </c>
    </row>
    <row r="2556" spans="1:12" x14ac:dyDescent="0.25">
      <c r="A2556" s="1" t="s">
        <v>2579</v>
      </c>
      <c r="B2556" s="1" t="s">
        <v>1271</v>
      </c>
      <c r="C2556" s="1" t="s">
        <v>2523</v>
      </c>
      <c r="D2556">
        <v>2240</v>
      </c>
      <c r="E2556">
        <f>100*Comuni[[#This Row],[Popolazione2011]]/$D$7916</f>
        <v>3.9084211557602671E-3</v>
      </c>
      <c r="F2556">
        <f>100*Comuni[[#This Row],[Popolazione2011]]/(SUMIFS($D$2:$D$7916,$B$2:$B$7916,"Lombardia"))</f>
        <v>2.3082905449430868E-2</v>
      </c>
      <c r="G2556" t="b">
        <f>IF(Comuni[[#This Row],[Popolazione2011]]&gt;300000,"MAGGIORE")</f>
        <v>0</v>
      </c>
      <c r="H2556">
        <f>100*Comuni[[#This Row],[Popolazione2011]]/(SUMIFS($D$2:$D$7916,$B$2:$B$7916,"Piemonte"))</f>
        <v>5.133004393301796E-2</v>
      </c>
      <c r="I2556" s="1" t="str">
        <f>_xlfn.XLOOKUP(Comuni[[#This Row],[Regione]],Ripartizione_geografica[Regione],Ripartizione_geografica[Ripartizione geografica],,0)</f>
        <v>Nord-ovest</v>
      </c>
      <c r="J2556" s="1">
        <f>_xlfn.XLOOKUP(Comuni[[#This Row],[Regione]],Table_0[Regione],Table_0[Totale contagiati],,0)</f>
        <v>4308126</v>
      </c>
      <c r="K2556" s="1">
        <f>_xlfn.XLOOKUP(Comuni[[#This Row],[Regione]],Table_0[Regione],Table_0[Guariti],,0)</f>
        <v>4242764</v>
      </c>
      <c r="L2556" s="1">
        <f>_xlfn.XLOOKUP(Comuni[[#This Row],[Regione]],Table_0[Regione],Table_0[Deceduti],,0)</f>
        <v>47031</v>
      </c>
    </row>
    <row r="2557" spans="1:12" x14ac:dyDescent="0.25">
      <c r="A2557" s="1" t="s">
        <v>2580</v>
      </c>
      <c r="B2557" s="1" t="s">
        <v>1271</v>
      </c>
      <c r="C2557" s="1" t="s">
        <v>2523</v>
      </c>
      <c r="D2557">
        <v>20545</v>
      </c>
      <c r="E2557">
        <f>100*Comuni[[#This Row],[Popolazione2011]]/$D$7916</f>
        <v>3.5847550287988694E-2</v>
      </c>
      <c r="F2557">
        <f>100*Comuni[[#This Row],[Popolazione2011]]/(SUMIFS($D$2:$D$7916,$B$2:$B$7916,"Lombardia"))</f>
        <v>0.21171352341899874</v>
      </c>
      <c r="G2557" t="b">
        <f>IF(Comuni[[#This Row],[Popolazione2011]]&gt;300000,"MAGGIORE")</f>
        <v>0</v>
      </c>
      <c r="H2557">
        <f>100*Comuni[[#This Row],[Popolazione2011]]/(SUMIFS($D$2:$D$7916,$B$2:$B$7916,"Piemonte"))</f>
        <v>0.47079274669814908</v>
      </c>
      <c r="I2557" s="1" t="str">
        <f>_xlfn.XLOOKUP(Comuni[[#This Row],[Regione]],Ripartizione_geografica[Regione],Ripartizione_geografica[Ripartizione geografica],,0)</f>
        <v>Nord-ovest</v>
      </c>
      <c r="J2557" s="1">
        <f>_xlfn.XLOOKUP(Comuni[[#This Row],[Regione]],Table_0[Regione],Table_0[Totale contagiati],,0)</f>
        <v>4308126</v>
      </c>
      <c r="K2557" s="1">
        <f>_xlfn.XLOOKUP(Comuni[[#This Row],[Regione]],Table_0[Regione],Table_0[Guariti],,0)</f>
        <v>4242764</v>
      </c>
      <c r="L2557" s="1">
        <f>_xlfn.XLOOKUP(Comuni[[#This Row],[Regione]],Table_0[Regione],Table_0[Deceduti],,0)</f>
        <v>47031</v>
      </c>
    </row>
    <row r="2558" spans="1:12" x14ac:dyDescent="0.25">
      <c r="A2558" s="1" t="s">
        <v>2581</v>
      </c>
      <c r="B2558" s="1" t="s">
        <v>1271</v>
      </c>
      <c r="C2558" s="1" t="s">
        <v>2523</v>
      </c>
      <c r="D2558">
        <v>19157</v>
      </c>
      <c r="E2558">
        <f>100*Comuni[[#This Row],[Popolazione2011]]/$D$7916</f>
        <v>3.3425725036115815E-2</v>
      </c>
      <c r="F2558">
        <f>100*Comuni[[#This Row],[Popolazione2011]]/(SUMIFS($D$2:$D$7916,$B$2:$B$7916,"Lombardia"))</f>
        <v>0.19741036593515496</v>
      </c>
      <c r="G2558" t="b">
        <f>IF(Comuni[[#This Row],[Popolazione2011]]&gt;300000,"MAGGIORE")</f>
        <v>0</v>
      </c>
      <c r="H2558">
        <f>100*Comuni[[#This Row],[Popolazione2011]]/(SUMIFS($D$2:$D$7916,$B$2:$B$7916,"Piemonte"))</f>
        <v>0.43898645161822547</v>
      </c>
      <c r="I2558" s="1" t="str">
        <f>_xlfn.XLOOKUP(Comuni[[#This Row],[Regione]],Ripartizione_geografica[Regione],Ripartizione_geografica[Ripartizione geografica],,0)</f>
        <v>Nord-ovest</v>
      </c>
      <c r="J2558" s="1">
        <f>_xlfn.XLOOKUP(Comuni[[#This Row],[Regione]],Table_0[Regione],Table_0[Totale contagiati],,0)</f>
        <v>4308126</v>
      </c>
      <c r="K2558" s="1">
        <f>_xlfn.XLOOKUP(Comuni[[#This Row],[Regione]],Table_0[Regione],Table_0[Guariti],,0)</f>
        <v>4242764</v>
      </c>
      <c r="L2558" s="1">
        <f>_xlfn.XLOOKUP(Comuni[[#This Row],[Regione]],Table_0[Regione],Table_0[Deceduti],,0)</f>
        <v>47031</v>
      </c>
    </row>
    <row r="2559" spans="1:12" x14ac:dyDescent="0.25">
      <c r="A2559" s="1" t="s">
        <v>2582</v>
      </c>
      <c r="B2559" s="1" t="s">
        <v>1271</v>
      </c>
      <c r="C2559" s="1" t="s">
        <v>2523</v>
      </c>
      <c r="D2559">
        <v>2205</v>
      </c>
      <c r="E2559">
        <f>100*Comuni[[#This Row],[Popolazione2011]]/$D$7916</f>
        <v>3.8473520752015126E-3</v>
      </c>
      <c r="F2559">
        <f>100*Comuni[[#This Row],[Popolazione2011]]/(SUMIFS($D$2:$D$7916,$B$2:$B$7916,"Lombardia"))</f>
        <v>2.2722235051783508E-2</v>
      </c>
      <c r="G2559" t="b">
        <f>IF(Comuni[[#This Row],[Popolazione2011]]&gt;300000,"MAGGIORE")</f>
        <v>0</v>
      </c>
      <c r="H2559">
        <f>100*Comuni[[#This Row],[Popolazione2011]]/(SUMIFS($D$2:$D$7916,$B$2:$B$7916,"Piemonte"))</f>
        <v>5.0528011996564551E-2</v>
      </c>
      <c r="I2559" s="1" t="str">
        <f>_xlfn.XLOOKUP(Comuni[[#This Row],[Regione]],Ripartizione_geografica[Regione],Ripartizione_geografica[Ripartizione geografica],,0)</f>
        <v>Nord-ovest</v>
      </c>
      <c r="J2559" s="1">
        <f>_xlfn.XLOOKUP(Comuni[[#This Row],[Regione]],Table_0[Regione],Table_0[Totale contagiati],,0)</f>
        <v>4308126</v>
      </c>
      <c r="K2559" s="1">
        <f>_xlfn.XLOOKUP(Comuni[[#This Row],[Regione]],Table_0[Regione],Table_0[Guariti],,0)</f>
        <v>4242764</v>
      </c>
      <c r="L2559" s="1">
        <f>_xlfn.XLOOKUP(Comuni[[#This Row],[Regione]],Table_0[Regione],Table_0[Deceduti],,0)</f>
        <v>47031</v>
      </c>
    </row>
    <row r="2560" spans="1:12" x14ac:dyDescent="0.25">
      <c r="A2560" s="1" t="s">
        <v>2583</v>
      </c>
      <c r="B2560" s="1" t="s">
        <v>1271</v>
      </c>
      <c r="C2560" s="1" t="s">
        <v>2523</v>
      </c>
      <c r="D2560">
        <v>7298</v>
      </c>
      <c r="E2560">
        <f>100*Comuni[[#This Row],[Popolazione2011]]/$D$7916</f>
        <v>1.2733775711936799E-2</v>
      </c>
      <c r="F2560">
        <f>100*Comuni[[#This Row],[Popolazione2011]]/(SUMIFS($D$2:$D$7916,$B$2:$B$7916,"Lombardia"))</f>
        <v>7.5204930343726106E-2</v>
      </c>
      <c r="G2560" t="b">
        <f>IF(Comuni[[#This Row],[Popolazione2011]]&gt;300000,"MAGGIORE")</f>
        <v>0</v>
      </c>
      <c r="H2560">
        <f>100*Comuni[[#This Row],[Popolazione2011]]/(SUMIFS($D$2:$D$7916,$B$2:$B$7916,"Piemonte"))</f>
        <v>0.16723511634962726</v>
      </c>
      <c r="I2560" s="1" t="str">
        <f>_xlfn.XLOOKUP(Comuni[[#This Row],[Regione]],Ripartizione_geografica[Regione],Ripartizione_geografica[Ripartizione geografica],,0)</f>
        <v>Nord-ovest</v>
      </c>
      <c r="J2560" s="1">
        <f>_xlfn.XLOOKUP(Comuni[[#This Row],[Regione]],Table_0[Regione],Table_0[Totale contagiati],,0)</f>
        <v>4308126</v>
      </c>
      <c r="K2560" s="1">
        <f>_xlfn.XLOOKUP(Comuni[[#This Row],[Regione]],Table_0[Regione],Table_0[Guariti],,0)</f>
        <v>4242764</v>
      </c>
      <c r="L2560" s="1">
        <f>_xlfn.XLOOKUP(Comuni[[#This Row],[Regione]],Table_0[Regione],Table_0[Deceduti],,0)</f>
        <v>47031</v>
      </c>
    </row>
    <row r="2561" spans="1:12" x14ac:dyDescent="0.25">
      <c r="A2561" s="1" t="s">
        <v>2584</v>
      </c>
      <c r="B2561" s="1" t="s">
        <v>1271</v>
      </c>
      <c r="C2561" s="1" t="s">
        <v>2523</v>
      </c>
      <c r="D2561">
        <v>14400</v>
      </c>
      <c r="E2561">
        <f>100*Comuni[[#This Row],[Popolazione2011]]/$D$7916</f>
        <v>2.5125564572744574E-2</v>
      </c>
      <c r="F2561">
        <f>100*Comuni[[#This Row],[Popolazione2011]]/(SUMIFS($D$2:$D$7916,$B$2:$B$7916,"Lombardia"))</f>
        <v>0.148390106460627</v>
      </c>
      <c r="G2561" t="b">
        <f>IF(Comuni[[#This Row],[Popolazione2011]]&gt;300000,"MAGGIORE")</f>
        <v>0</v>
      </c>
      <c r="H2561">
        <f>100*Comuni[[#This Row],[Popolazione2011]]/(SUMIFS($D$2:$D$7916,$B$2:$B$7916,"Piemonte"))</f>
        <v>0.32997885385511544</v>
      </c>
      <c r="I2561" s="1" t="str">
        <f>_xlfn.XLOOKUP(Comuni[[#This Row],[Regione]],Ripartizione_geografica[Regione],Ripartizione_geografica[Ripartizione geografica],,0)</f>
        <v>Nord-ovest</v>
      </c>
      <c r="J2561" s="1">
        <f>_xlfn.XLOOKUP(Comuni[[#This Row],[Regione]],Table_0[Regione],Table_0[Totale contagiati],,0)</f>
        <v>4308126</v>
      </c>
      <c r="K2561" s="1">
        <f>_xlfn.XLOOKUP(Comuni[[#This Row],[Regione]],Table_0[Regione],Table_0[Guariti],,0)</f>
        <v>4242764</v>
      </c>
      <c r="L2561" s="1">
        <f>_xlfn.XLOOKUP(Comuni[[#This Row],[Regione]],Table_0[Regione],Table_0[Deceduti],,0)</f>
        <v>47031</v>
      </c>
    </row>
    <row r="2562" spans="1:12" x14ac:dyDescent="0.25">
      <c r="A2562" s="1" t="s">
        <v>2585</v>
      </c>
      <c r="B2562" s="1" t="s">
        <v>1271</v>
      </c>
      <c r="C2562" s="1" t="s">
        <v>2523</v>
      </c>
      <c r="D2562">
        <v>5619</v>
      </c>
      <c r="E2562">
        <f>100*Comuni[[#This Row],[Popolazione2011]]/$D$7916</f>
        <v>9.8042046759897056E-3</v>
      </c>
      <c r="F2562">
        <f>100*Comuni[[#This Row],[Popolazione2011]]/(SUMIFS($D$2:$D$7916,$B$2:$B$7916,"Lombardia"))</f>
        <v>5.7903056125157164E-2</v>
      </c>
      <c r="G2562" t="b">
        <f>IF(Comuni[[#This Row],[Popolazione2011]]&gt;300000,"MAGGIORE")</f>
        <v>0</v>
      </c>
      <c r="H2562">
        <f>100*Comuni[[#This Row],[Popolazione2011]]/(SUMIFS($D$2:$D$7916,$B$2:$B$7916,"Piemonte"))</f>
        <v>0.12876049859804817</v>
      </c>
      <c r="I2562" s="1" t="str">
        <f>_xlfn.XLOOKUP(Comuni[[#This Row],[Regione]],Ripartizione_geografica[Regione],Ripartizione_geografica[Ripartizione geografica],,0)</f>
        <v>Nord-ovest</v>
      </c>
      <c r="J2562" s="1">
        <f>_xlfn.XLOOKUP(Comuni[[#This Row],[Regione]],Table_0[Regione],Table_0[Totale contagiati],,0)</f>
        <v>4308126</v>
      </c>
      <c r="K2562" s="1">
        <f>_xlfn.XLOOKUP(Comuni[[#This Row],[Regione]],Table_0[Regione],Table_0[Guariti],,0)</f>
        <v>4242764</v>
      </c>
      <c r="L2562" s="1">
        <f>_xlfn.XLOOKUP(Comuni[[#This Row],[Regione]],Table_0[Regione],Table_0[Deceduti],,0)</f>
        <v>47031</v>
      </c>
    </row>
    <row r="2563" spans="1:12" x14ac:dyDescent="0.25">
      <c r="A2563" s="1" t="s">
        <v>2586</v>
      </c>
      <c r="B2563" s="1" t="s">
        <v>1271</v>
      </c>
      <c r="C2563" s="1" t="s">
        <v>2523</v>
      </c>
      <c r="D2563">
        <v>2123</v>
      </c>
      <c r="E2563">
        <f>100*Comuni[[#This Row],[Popolazione2011]]/$D$7916</f>
        <v>3.7042759436067174E-3</v>
      </c>
      <c r="F2563">
        <f>100*Comuni[[#This Row],[Popolazione2011]]/(SUMIFS($D$2:$D$7916,$B$2:$B$7916,"Lombardia"))</f>
        <v>2.1877235834438274E-2</v>
      </c>
      <c r="G2563" t="b">
        <f>IF(Comuni[[#This Row],[Popolazione2011]]&gt;300000,"MAGGIORE")</f>
        <v>0</v>
      </c>
      <c r="H2563">
        <f>100*Comuni[[#This Row],[Popolazione2011]]/(SUMIFS($D$2:$D$7916,$B$2:$B$7916,"Piemonte"))</f>
        <v>4.8648965745445145E-2</v>
      </c>
      <c r="I2563" s="1" t="str">
        <f>_xlfn.XLOOKUP(Comuni[[#This Row],[Regione]],Ripartizione_geografica[Regione],Ripartizione_geografica[Ripartizione geografica],,0)</f>
        <v>Nord-ovest</v>
      </c>
      <c r="J2563" s="1">
        <f>_xlfn.XLOOKUP(Comuni[[#This Row],[Regione]],Table_0[Regione],Table_0[Totale contagiati],,0)</f>
        <v>4308126</v>
      </c>
      <c r="K2563" s="1">
        <f>_xlfn.XLOOKUP(Comuni[[#This Row],[Regione]],Table_0[Regione],Table_0[Guariti],,0)</f>
        <v>4242764</v>
      </c>
      <c r="L2563" s="1">
        <f>_xlfn.XLOOKUP(Comuni[[#This Row],[Regione]],Table_0[Regione],Table_0[Deceduti],,0)</f>
        <v>47031</v>
      </c>
    </row>
    <row r="2564" spans="1:12" x14ac:dyDescent="0.25">
      <c r="A2564" s="1" t="s">
        <v>2587</v>
      </c>
      <c r="B2564" s="1" t="s">
        <v>1271</v>
      </c>
      <c r="C2564" s="1" t="s">
        <v>2588</v>
      </c>
      <c r="D2564">
        <v>3249</v>
      </c>
      <c r="E2564">
        <f>100*Comuni[[#This Row],[Popolazione2011]]/$D$7916</f>
        <v>5.6689555067254939E-3</v>
      </c>
      <c r="F2564">
        <f>100*Comuni[[#This Row],[Popolazione2011]]/(SUMIFS($D$2:$D$7916,$B$2:$B$7916,"Lombardia"))</f>
        <v>3.3480517770178971E-2</v>
      </c>
      <c r="G2564" t="b">
        <f>IF(Comuni[[#This Row],[Popolazione2011]]&gt;300000,"MAGGIORE")</f>
        <v>0</v>
      </c>
      <c r="H2564">
        <f>100*Comuni[[#This Row],[Popolazione2011]]/(SUMIFS($D$2:$D$7916,$B$2:$B$7916,"Piemonte"))</f>
        <v>7.4451478901060422E-2</v>
      </c>
      <c r="I2564" s="1" t="str">
        <f>_xlfn.XLOOKUP(Comuni[[#This Row],[Regione]],Ripartizione_geografica[Regione],Ripartizione_geografica[Ripartizione geografica],,0)</f>
        <v>Nord-ovest</v>
      </c>
      <c r="J2564" s="1">
        <f>_xlfn.XLOOKUP(Comuni[[#This Row],[Regione]],Table_0[Regione],Table_0[Totale contagiati],,0)</f>
        <v>4308126</v>
      </c>
      <c r="K2564" s="1">
        <f>_xlfn.XLOOKUP(Comuni[[#This Row],[Regione]],Table_0[Regione],Table_0[Guariti],,0)</f>
        <v>4242764</v>
      </c>
      <c r="L2564" s="1">
        <f>_xlfn.XLOOKUP(Comuni[[#This Row],[Regione]],Table_0[Regione],Table_0[Deceduti],,0)</f>
        <v>47031</v>
      </c>
    </row>
    <row r="2565" spans="1:12" x14ac:dyDescent="0.25">
      <c r="A2565" s="1" t="s">
        <v>2589</v>
      </c>
      <c r="B2565" s="1" t="s">
        <v>1271</v>
      </c>
      <c r="C2565" s="1" t="s">
        <v>2588</v>
      </c>
      <c r="D2565">
        <v>2979</v>
      </c>
      <c r="E2565">
        <f>100*Comuni[[#This Row],[Popolazione2011]]/$D$7916</f>
        <v>5.1978511709865338E-3</v>
      </c>
      <c r="F2565">
        <f>100*Comuni[[#This Row],[Popolazione2011]]/(SUMIFS($D$2:$D$7916,$B$2:$B$7916,"Lombardia"))</f>
        <v>3.0698203274042213E-2</v>
      </c>
      <c r="G2565" t="b">
        <f>IF(Comuni[[#This Row],[Popolazione2011]]&gt;300000,"MAGGIORE")</f>
        <v>0</v>
      </c>
      <c r="H2565">
        <f>100*Comuni[[#This Row],[Popolazione2011]]/(SUMIFS($D$2:$D$7916,$B$2:$B$7916,"Piemonte"))</f>
        <v>6.8264375391277013E-2</v>
      </c>
      <c r="I2565" s="1" t="str">
        <f>_xlfn.XLOOKUP(Comuni[[#This Row],[Regione]],Ripartizione_geografica[Regione],Ripartizione_geografica[Ripartizione geografica],,0)</f>
        <v>Nord-ovest</v>
      </c>
      <c r="J2565" s="1">
        <f>_xlfn.XLOOKUP(Comuni[[#This Row],[Regione]],Table_0[Regione],Table_0[Totale contagiati],,0)</f>
        <v>4308126</v>
      </c>
      <c r="K2565" s="1">
        <f>_xlfn.XLOOKUP(Comuni[[#This Row],[Regione]],Table_0[Regione],Table_0[Guariti],,0)</f>
        <v>4242764</v>
      </c>
      <c r="L2565" s="1">
        <f>_xlfn.XLOOKUP(Comuni[[#This Row],[Regione]],Table_0[Regione],Table_0[Deceduti],,0)</f>
        <v>47031</v>
      </c>
    </row>
    <row r="2566" spans="1:12" x14ac:dyDescent="0.25">
      <c r="A2566" s="1" t="s">
        <v>2590</v>
      </c>
      <c r="B2566" s="1" t="s">
        <v>1271</v>
      </c>
      <c r="C2566" s="1" t="s">
        <v>2588</v>
      </c>
      <c r="D2566">
        <v>2292</v>
      </c>
      <c r="E2566">
        <f>100*Comuni[[#This Row],[Popolazione2011]]/$D$7916</f>
        <v>3.9991523611618441E-3</v>
      </c>
      <c r="F2566">
        <f>100*Comuni[[#This Row],[Popolazione2011]]/(SUMIFS($D$2:$D$7916,$B$2:$B$7916,"Lombardia"))</f>
        <v>2.3618758611649797E-2</v>
      </c>
      <c r="G2566" t="b">
        <f>IF(Comuni[[#This Row],[Popolazione2011]]&gt;300000,"MAGGIORE")</f>
        <v>0</v>
      </c>
      <c r="H2566">
        <f>100*Comuni[[#This Row],[Popolazione2011]]/(SUMIFS($D$2:$D$7916,$B$2:$B$7916,"Piemonte"))</f>
        <v>5.2521634238605876E-2</v>
      </c>
      <c r="I2566" s="1" t="str">
        <f>_xlfn.XLOOKUP(Comuni[[#This Row],[Regione]],Ripartizione_geografica[Regione],Ripartizione_geografica[Ripartizione geografica],,0)</f>
        <v>Nord-ovest</v>
      </c>
      <c r="J2566" s="1">
        <f>_xlfn.XLOOKUP(Comuni[[#This Row],[Regione]],Table_0[Regione],Table_0[Totale contagiati],,0)</f>
        <v>4308126</v>
      </c>
      <c r="K2566" s="1">
        <f>_xlfn.XLOOKUP(Comuni[[#This Row],[Regione]],Table_0[Regione],Table_0[Guariti],,0)</f>
        <v>4242764</v>
      </c>
      <c r="L2566" s="1">
        <f>_xlfn.XLOOKUP(Comuni[[#This Row],[Regione]],Table_0[Regione],Table_0[Deceduti],,0)</f>
        <v>47031</v>
      </c>
    </row>
    <row r="2567" spans="1:12" x14ac:dyDescent="0.25">
      <c r="A2567" s="1" t="s">
        <v>2591</v>
      </c>
      <c r="B2567" s="1" t="s">
        <v>1271</v>
      </c>
      <c r="C2567" s="1" t="s">
        <v>2588</v>
      </c>
      <c r="D2567">
        <v>4018</v>
      </c>
      <c r="E2567">
        <f>100*Comuni[[#This Row],[Popolazione2011]]/$D$7916</f>
        <v>7.0107304481449783E-3</v>
      </c>
      <c r="F2567">
        <f>100*Comuni[[#This Row],[Popolazione2011]]/(SUMIFS($D$2:$D$7916,$B$2:$B$7916,"Lombardia"))</f>
        <v>4.1404961649916618E-2</v>
      </c>
      <c r="G2567" t="b">
        <f>IF(Comuni[[#This Row],[Popolazione2011]]&gt;300000,"MAGGIORE")</f>
        <v>0</v>
      </c>
      <c r="H2567">
        <f>100*Comuni[[#This Row],[Popolazione2011]]/(SUMIFS($D$2:$D$7916,$B$2:$B$7916,"Piemonte"))</f>
        <v>9.2073266304850965E-2</v>
      </c>
      <c r="I2567" s="1" t="str">
        <f>_xlfn.XLOOKUP(Comuni[[#This Row],[Regione]],Ripartizione_geografica[Regione],Ripartizione_geografica[Ripartizione geografica],,0)</f>
        <v>Nord-ovest</v>
      </c>
      <c r="J2567" s="1">
        <f>_xlfn.XLOOKUP(Comuni[[#This Row],[Regione]],Table_0[Regione],Table_0[Totale contagiati],,0)</f>
        <v>4308126</v>
      </c>
      <c r="K2567" s="1">
        <f>_xlfn.XLOOKUP(Comuni[[#This Row],[Regione]],Table_0[Regione],Table_0[Guariti],,0)</f>
        <v>4242764</v>
      </c>
      <c r="L2567" s="1">
        <f>_xlfn.XLOOKUP(Comuni[[#This Row],[Regione]],Table_0[Regione],Table_0[Deceduti],,0)</f>
        <v>47031</v>
      </c>
    </row>
    <row r="2568" spans="1:12" x14ac:dyDescent="0.25">
      <c r="A2568" s="1" t="s">
        <v>2592</v>
      </c>
      <c r="B2568" s="1" t="s">
        <v>1271</v>
      </c>
      <c r="C2568" s="1" t="s">
        <v>2588</v>
      </c>
      <c r="D2568">
        <v>2577</v>
      </c>
      <c r="E2568">
        <f>100*Comuni[[#This Row],[Popolazione2011]]/$D$7916</f>
        <v>4.4964291599974143E-3</v>
      </c>
      <c r="F2568">
        <f>100*Comuni[[#This Row],[Popolazione2011]]/(SUMIFS($D$2:$D$7916,$B$2:$B$7916,"Lombardia"))</f>
        <v>2.6555646135349706E-2</v>
      </c>
      <c r="G2568" t="b">
        <f>IF(Comuni[[#This Row],[Popolazione2011]]&gt;300000,"MAGGIORE")</f>
        <v>0</v>
      </c>
      <c r="H2568">
        <f>100*Comuni[[#This Row],[Popolazione2011]]/(SUMIFS($D$2:$D$7916,$B$2:$B$7916,"Piemonte"))</f>
        <v>5.9052465721155037E-2</v>
      </c>
      <c r="I2568" s="1" t="str">
        <f>_xlfn.XLOOKUP(Comuni[[#This Row],[Regione]],Ripartizione_geografica[Regione],Ripartizione_geografica[Ripartizione geografica],,0)</f>
        <v>Nord-ovest</v>
      </c>
      <c r="J2568" s="1">
        <f>_xlfn.XLOOKUP(Comuni[[#This Row],[Regione]],Table_0[Regione],Table_0[Totale contagiati],,0)</f>
        <v>4308126</v>
      </c>
      <c r="K2568" s="1">
        <f>_xlfn.XLOOKUP(Comuni[[#This Row],[Regione]],Table_0[Regione],Table_0[Guariti],,0)</f>
        <v>4242764</v>
      </c>
      <c r="L2568" s="1">
        <f>_xlfn.XLOOKUP(Comuni[[#This Row],[Regione]],Table_0[Regione],Table_0[Deceduti],,0)</f>
        <v>47031</v>
      </c>
    </row>
    <row r="2569" spans="1:12" x14ac:dyDescent="0.25">
      <c r="A2569" s="1" t="s">
        <v>2593</v>
      </c>
      <c r="B2569" s="1" t="s">
        <v>1271</v>
      </c>
      <c r="C2569" s="1" t="s">
        <v>2588</v>
      </c>
      <c r="D2569">
        <v>5171</v>
      </c>
      <c r="E2569">
        <f>100*Comuni[[#This Row],[Popolazione2011]]/$D$7916</f>
        <v>9.022520444837652E-3</v>
      </c>
      <c r="F2569">
        <f>100*Comuni[[#This Row],[Popolazione2011]]/(SUMIFS($D$2:$D$7916,$B$2:$B$7916,"Lombardia"))</f>
        <v>5.3286475035270987E-2</v>
      </c>
      <c r="G2569" t="b">
        <f>IF(Comuni[[#This Row],[Popolazione2011]]&gt;300000,"MAGGIORE")</f>
        <v>0</v>
      </c>
      <c r="H2569">
        <f>100*Comuni[[#This Row],[Popolazione2011]]/(SUMIFS($D$2:$D$7916,$B$2:$B$7916,"Piemonte"))</f>
        <v>0.11849448981144459</v>
      </c>
      <c r="I2569" s="1" t="str">
        <f>_xlfn.XLOOKUP(Comuni[[#This Row],[Regione]],Ripartizione_geografica[Regione],Ripartizione_geografica[Ripartizione geografica],,0)</f>
        <v>Nord-ovest</v>
      </c>
      <c r="J2569" s="1">
        <f>_xlfn.XLOOKUP(Comuni[[#This Row],[Regione]],Table_0[Regione],Table_0[Totale contagiati],,0)</f>
        <v>4308126</v>
      </c>
      <c r="K2569" s="1">
        <f>_xlfn.XLOOKUP(Comuni[[#This Row],[Regione]],Table_0[Regione],Table_0[Guariti],,0)</f>
        <v>4242764</v>
      </c>
      <c r="L2569" s="1">
        <f>_xlfn.XLOOKUP(Comuni[[#This Row],[Regione]],Table_0[Regione],Table_0[Deceduti],,0)</f>
        <v>47031</v>
      </c>
    </row>
    <row r="2570" spans="1:12" x14ac:dyDescent="0.25">
      <c r="A2570" s="1" t="s">
        <v>2594</v>
      </c>
      <c r="B2570" s="1" t="s">
        <v>1271</v>
      </c>
      <c r="C2570" s="1" t="s">
        <v>2588</v>
      </c>
      <c r="D2570">
        <v>1297</v>
      </c>
      <c r="E2570">
        <f>100*Comuni[[#This Row],[Popolazione2011]]/$D$7916</f>
        <v>2.2630456424201188E-3</v>
      </c>
      <c r="F2570">
        <f>100*Comuni[[#This Row],[Popolazione2011]]/(SUMIFS($D$2:$D$7916,$B$2:$B$7916,"Lombardia"))</f>
        <v>1.3365414449960641E-2</v>
      </c>
      <c r="G2570" t="b">
        <f>IF(Comuni[[#This Row],[Popolazione2011]]&gt;300000,"MAGGIORE")</f>
        <v>0</v>
      </c>
      <c r="H2570">
        <f>100*Comuni[[#This Row],[Popolazione2011]]/(SUMIFS($D$2:$D$7916,$B$2:$B$7916,"Piemonte"))</f>
        <v>2.9721012045144775E-2</v>
      </c>
      <c r="I2570" s="1" t="str">
        <f>_xlfn.XLOOKUP(Comuni[[#This Row],[Regione]],Ripartizione_geografica[Regione],Ripartizione_geografica[Ripartizione geografica],,0)</f>
        <v>Nord-ovest</v>
      </c>
      <c r="J2570" s="1">
        <f>_xlfn.XLOOKUP(Comuni[[#This Row],[Regione]],Table_0[Regione],Table_0[Totale contagiati],,0)</f>
        <v>4308126</v>
      </c>
      <c r="K2570" s="1">
        <f>_xlfn.XLOOKUP(Comuni[[#This Row],[Regione]],Table_0[Regione],Table_0[Guariti],,0)</f>
        <v>4242764</v>
      </c>
      <c r="L2570" s="1">
        <f>_xlfn.XLOOKUP(Comuni[[#This Row],[Regione]],Table_0[Regione],Table_0[Deceduti],,0)</f>
        <v>47031</v>
      </c>
    </row>
    <row r="2571" spans="1:12" x14ac:dyDescent="0.25">
      <c r="A2571" s="1" t="s">
        <v>2595</v>
      </c>
      <c r="B2571" s="1" t="s">
        <v>1271</v>
      </c>
      <c r="C2571" s="1" t="s">
        <v>2588</v>
      </c>
      <c r="D2571">
        <v>3264</v>
      </c>
      <c r="E2571">
        <f>100*Comuni[[#This Row],[Popolazione2011]]/$D$7916</f>
        <v>5.6951279698221032E-3</v>
      </c>
      <c r="F2571">
        <f>100*Comuni[[#This Row],[Popolazione2011]]/(SUMIFS($D$2:$D$7916,$B$2:$B$7916,"Lombardia"))</f>
        <v>3.3635090797742122E-2</v>
      </c>
      <c r="G2571" t="b">
        <f>IF(Comuni[[#This Row],[Popolazione2011]]&gt;300000,"MAGGIORE")</f>
        <v>0</v>
      </c>
      <c r="H2571">
        <f>100*Comuni[[#This Row],[Popolazione2011]]/(SUMIFS($D$2:$D$7916,$B$2:$B$7916,"Piemonte"))</f>
        <v>7.4795206873826167E-2</v>
      </c>
      <c r="I2571" s="1" t="str">
        <f>_xlfn.XLOOKUP(Comuni[[#This Row],[Regione]],Ripartizione_geografica[Regione],Ripartizione_geografica[Ripartizione geografica],,0)</f>
        <v>Nord-ovest</v>
      </c>
      <c r="J2571" s="1">
        <f>_xlfn.XLOOKUP(Comuni[[#This Row],[Regione]],Table_0[Regione],Table_0[Totale contagiati],,0)</f>
        <v>4308126</v>
      </c>
      <c r="K2571" s="1">
        <f>_xlfn.XLOOKUP(Comuni[[#This Row],[Regione]],Table_0[Regione],Table_0[Guariti],,0)</f>
        <v>4242764</v>
      </c>
      <c r="L2571" s="1">
        <f>_xlfn.XLOOKUP(Comuni[[#This Row],[Regione]],Table_0[Regione],Table_0[Deceduti],,0)</f>
        <v>47031</v>
      </c>
    </row>
    <row r="2572" spans="1:12" x14ac:dyDescent="0.25">
      <c r="A2572" s="1" t="s">
        <v>2596</v>
      </c>
      <c r="B2572" s="1" t="s">
        <v>1271</v>
      </c>
      <c r="C2572" s="1" t="s">
        <v>2588</v>
      </c>
      <c r="D2572">
        <v>3504</v>
      </c>
      <c r="E2572">
        <f>100*Comuni[[#This Row],[Popolazione2011]]/$D$7916</f>
        <v>6.1138873793678463E-3</v>
      </c>
      <c r="F2572">
        <f>100*Comuni[[#This Row],[Popolazione2011]]/(SUMIFS($D$2:$D$7916,$B$2:$B$7916,"Lombardia"))</f>
        <v>3.610825923875257E-2</v>
      </c>
      <c r="G2572" t="b">
        <f>IF(Comuni[[#This Row],[Popolazione2011]]&gt;300000,"MAGGIORE")</f>
        <v>0</v>
      </c>
      <c r="H2572">
        <f>100*Comuni[[#This Row],[Popolazione2011]]/(SUMIFS($D$2:$D$7916,$B$2:$B$7916,"Piemonte"))</f>
        <v>8.0294854438078087E-2</v>
      </c>
      <c r="I2572" s="1" t="str">
        <f>_xlfn.XLOOKUP(Comuni[[#This Row],[Regione]],Ripartizione_geografica[Regione],Ripartizione_geografica[Ripartizione geografica],,0)</f>
        <v>Nord-ovest</v>
      </c>
      <c r="J2572" s="1">
        <f>_xlfn.XLOOKUP(Comuni[[#This Row],[Regione]],Table_0[Regione],Table_0[Totale contagiati],,0)</f>
        <v>4308126</v>
      </c>
      <c r="K2572" s="1">
        <f>_xlfn.XLOOKUP(Comuni[[#This Row],[Regione]],Table_0[Regione],Table_0[Guariti],,0)</f>
        <v>4242764</v>
      </c>
      <c r="L2572" s="1">
        <f>_xlfn.XLOOKUP(Comuni[[#This Row],[Regione]],Table_0[Regione],Table_0[Deceduti],,0)</f>
        <v>47031</v>
      </c>
    </row>
    <row r="2573" spans="1:12" x14ac:dyDescent="0.25">
      <c r="A2573" s="1" t="s">
        <v>2597</v>
      </c>
      <c r="B2573" s="1" t="s">
        <v>1271</v>
      </c>
      <c r="C2573" s="1" t="s">
        <v>2588</v>
      </c>
      <c r="D2573">
        <v>4686</v>
      </c>
      <c r="E2573">
        <f>100*Comuni[[#This Row],[Popolazione2011]]/$D$7916</f>
        <v>8.1762774713806299E-3</v>
      </c>
      <c r="F2573">
        <f>100*Comuni[[#This Row],[Popolazione2011]]/(SUMIFS($D$2:$D$7916,$B$2:$B$7916,"Lombardia"))</f>
        <v>4.8288613810729041E-2</v>
      </c>
      <c r="G2573" t="b">
        <f>IF(Comuni[[#This Row],[Popolazione2011]]&gt;300000,"MAGGIORE")</f>
        <v>0</v>
      </c>
      <c r="H2573">
        <f>100*Comuni[[#This Row],[Popolazione2011]]/(SUMIFS($D$2:$D$7916,$B$2:$B$7916,"Piemonte"))</f>
        <v>0.10738061869201881</v>
      </c>
      <c r="I2573" s="1" t="str">
        <f>_xlfn.XLOOKUP(Comuni[[#This Row],[Regione]],Ripartizione_geografica[Regione],Ripartizione_geografica[Ripartizione geografica],,0)</f>
        <v>Nord-ovest</v>
      </c>
      <c r="J2573" s="1">
        <f>_xlfn.XLOOKUP(Comuni[[#This Row],[Regione]],Table_0[Regione],Table_0[Totale contagiati],,0)</f>
        <v>4308126</v>
      </c>
      <c r="K2573" s="1">
        <f>_xlfn.XLOOKUP(Comuni[[#This Row],[Regione]],Table_0[Regione],Table_0[Guariti],,0)</f>
        <v>4242764</v>
      </c>
      <c r="L2573" s="1">
        <f>_xlfn.XLOOKUP(Comuni[[#This Row],[Regione]],Table_0[Regione],Table_0[Deceduti],,0)</f>
        <v>47031</v>
      </c>
    </row>
    <row r="2574" spans="1:12" x14ac:dyDescent="0.25">
      <c r="A2574" s="1" t="s">
        <v>2598</v>
      </c>
      <c r="B2574" s="1" t="s">
        <v>1271</v>
      </c>
      <c r="C2574" s="1" t="s">
        <v>2588</v>
      </c>
      <c r="D2574">
        <v>2948</v>
      </c>
      <c r="E2574">
        <f>100*Comuni[[#This Row],[Popolazione2011]]/$D$7916</f>
        <v>5.1437614139202082E-3</v>
      </c>
      <c r="F2574">
        <f>100*Comuni[[#This Row],[Popolazione2011]]/(SUMIFS($D$2:$D$7916,$B$2:$B$7916,"Lombardia"))</f>
        <v>3.0378752350411695E-2</v>
      </c>
      <c r="G2574" t="b">
        <f>IF(Comuni[[#This Row],[Popolazione2011]]&gt;300000,"MAGGIORE")</f>
        <v>0</v>
      </c>
      <c r="H2574">
        <f>100*Comuni[[#This Row],[Popolazione2011]]/(SUMIFS($D$2:$D$7916,$B$2:$B$7916,"Piemonte"))</f>
        <v>6.7554004247561139E-2</v>
      </c>
      <c r="I2574" s="1" t="str">
        <f>_xlfn.XLOOKUP(Comuni[[#This Row],[Regione]],Ripartizione_geografica[Regione],Ripartizione_geografica[Ripartizione geografica],,0)</f>
        <v>Nord-ovest</v>
      </c>
      <c r="J2574" s="1">
        <f>_xlfn.XLOOKUP(Comuni[[#This Row],[Regione]],Table_0[Regione],Table_0[Totale contagiati],,0)</f>
        <v>4308126</v>
      </c>
      <c r="K2574" s="1">
        <f>_xlfn.XLOOKUP(Comuni[[#This Row],[Regione]],Table_0[Regione],Table_0[Guariti],,0)</f>
        <v>4242764</v>
      </c>
      <c r="L2574" s="1">
        <f>_xlfn.XLOOKUP(Comuni[[#This Row],[Regione]],Table_0[Regione],Table_0[Deceduti],,0)</f>
        <v>47031</v>
      </c>
    </row>
    <row r="2575" spans="1:12" x14ac:dyDescent="0.25">
      <c r="A2575" s="1" t="s">
        <v>2599</v>
      </c>
      <c r="B2575" s="1" t="s">
        <v>1271</v>
      </c>
      <c r="C2575" s="1" t="s">
        <v>2588</v>
      </c>
      <c r="D2575">
        <v>5113</v>
      </c>
      <c r="E2575">
        <f>100*Comuni[[#This Row],[Popolazione2011]]/$D$7916</f>
        <v>8.9213202541974304E-3</v>
      </c>
      <c r="F2575">
        <f>100*Comuni[[#This Row],[Popolazione2011]]/(SUMIFS($D$2:$D$7916,$B$2:$B$7916,"Lombardia"))</f>
        <v>5.26887926620268E-2</v>
      </c>
      <c r="G2575" t="b">
        <f>IF(Comuni[[#This Row],[Popolazione2011]]&gt;300000,"MAGGIORE")</f>
        <v>0</v>
      </c>
      <c r="H2575">
        <f>100*Comuni[[#This Row],[Popolazione2011]]/(SUMIFS($D$2:$D$7916,$B$2:$B$7916,"Piemonte"))</f>
        <v>0.11716540831675037</v>
      </c>
      <c r="I2575" s="1" t="str">
        <f>_xlfn.XLOOKUP(Comuni[[#This Row],[Regione]],Ripartizione_geografica[Regione],Ripartizione_geografica[Ripartizione geografica],,0)</f>
        <v>Nord-ovest</v>
      </c>
      <c r="J2575" s="1">
        <f>_xlfn.XLOOKUP(Comuni[[#This Row],[Regione]],Table_0[Regione],Table_0[Totale contagiati],,0)</f>
        <v>4308126</v>
      </c>
      <c r="K2575" s="1">
        <f>_xlfn.XLOOKUP(Comuni[[#This Row],[Regione]],Table_0[Regione],Table_0[Guariti],,0)</f>
        <v>4242764</v>
      </c>
      <c r="L2575" s="1">
        <f>_xlfn.XLOOKUP(Comuni[[#This Row],[Regione]],Table_0[Regione],Table_0[Deceduti],,0)</f>
        <v>47031</v>
      </c>
    </row>
    <row r="2576" spans="1:12" x14ac:dyDescent="0.25">
      <c r="A2576" s="1" t="s">
        <v>2600</v>
      </c>
      <c r="B2576" s="1" t="s">
        <v>1271</v>
      </c>
      <c r="C2576" s="1" t="s">
        <v>2588</v>
      </c>
      <c r="D2576">
        <v>14009</v>
      </c>
      <c r="E2576">
        <f>100*Comuni[[#This Row],[Popolazione2011]]/$D$7916</f>
        <v>2.4443335701359634E-2</v>
      </c>
      <c r="F2576">
        <f>100*Comuni[[#This Row],[Popolazione2011]]/(SUMIFS($D$2:$D$7916,$B$2:$B$7916,"Lombardia"))</f>
        <v>0.14436090287548081</v>
      </c>
      <c r="G2576" t="b">
        <f>IF(Comuni[[#This Row],[Popolazione2011]]&gt;300000,"MAGGIORE")</f>
        <v>0</v>
      </c>
      <c r="H2576">
        <f>100*Comuni[[#This Row],[Popolazione2011]]/(SUMIFS($D$2:$D$7916,$B$2:$B$7916,"Piemonte"))</f>
        <v>0.3210190113650217</v>
      </c>
      <c r="I2576" s="1" t="str">
        <f>_xlfn.XLOOKUP(Comuni[[#This Row],[Regione]],Ripartizione_geografica[Regione],Ripartizione_geografica[Ripartizione geografica],,0)</f>
        <v>Nord-ovest</v>
      </c>
      <c r="J2576" s="1">
        <f>_xlfn.XLOOKUP(Comuni[[#This Row],[Regione]],Table_0[Regione],Table_0[Totale contagiati],,0)</f>
        <v>4308126</v>
      </c>
      <c r="K2576" s="1">
        <f>_xlfn.XLOOKUP(Comuni[[#This Row],[Regione]],Table_0[Regione],Table_0[Guariti],,0)</f>
        <v>4242764</v>
      </c>
      <c r="L2576" s="1">
        <f>_xlfn.XLOOKUP(Comuni[[#This Row],[Regione]],Table_0[Regione],Table_0[Deceduti],,0)</f>
        <v>47031</v>
      </c>
    </row>
    <row r="2577" spans="1:12" x14ac:dyDescent="0.25">
      <c r="A2577" s="1" t="s">
        <v>2601</v>
      </c>
      <c r="B2577" s="1" t="s">
        <v>1271</v>
      </c>
      <c r="C2577" s="1" t="s">
        <v>2588</v>
      </c>
      <c r="D2577">
        <v>1496</v>
      </c>
      <c r="E2577">
        <f>100*Comuni[[#This Row],[Popolazione2011]]/$D$7916</f>
        <v>2.6102669861684641E-3</v>
      </c>
      <c r="F2577">
        <f>100*Comuni[[#This Row],[Popolazione2011]]/(SUMIFS($D$2:$D$7916,$B$2:$B$7916,"Lombardia"))</f>
        <v>1.5416083282298472E-2</v>
      </c>
      <c r="G2577" t="b">
        <f>IF(Comuni[[#This Row],[Popolazione2011]]&gt;300000,"MAGGIORE")</f>
        <v>0</v>
      </c>
      <c r="H2577">
        <f>100*Comuni[[#This Row],[Popolazione2011]]/(SUMIFS($D$2:$D$7916,$B$2:$B$7916,"Piemonte"))</f>
        <v>3.4281136483836995E-2</v>
      </c>
      <c r="I2577" s="1" t="str">
        <f>_xlfn.XLOOKUP(Comuni[[#This Row],[Regione]],Ripartizione_geografica[Regione],Ripartizione_geografica[Ripartizione geografica],,0)</f>
        <v>Nord-ovest</v>
      </c>
      <c r="J2577" s="1">
        <f>_xlfn.XLOOKUP(Comuni[[#This Row],[Regione]],Table_0[Regione],Table_0[Totale contagiati],,0)</f>
        <v>4308126</v>
      </c>
      <c r="K2577" s="1">
        <f>_xlfn.XLOOKUP(Comuni[[#This Row],[Regione]],Table_0[Regione],Table_0[Guariti],,0)</f>
        <v>4242764</v>
      </c>
      <c r="L2577" s="1">
        <f>_xlfn.XLOOKUP(Comuni[[#This Row],[Regione]],Table_0[Regione],Table_0[Deceduti],,0)</f>
        <v>47031</v>
      </c>
    </row>
    <row r="2578" spans="1:12" x14ac:dyDescent="0.25">
      <c r="A2578" s="1" t="s">
        <v>2602</v>
      </c>
      <c r="B2578" s="1" t="s">
        <v>1271</v>
      </c>
      <c r="C2578" s="1" t="s">
        <v>2588</v>
      </c>
      <c r="D2578">
        <v>849</v>
      </c>
      <c r="E2578">
        <f>100*Comuni[[#This Row],[Popolazione2011]]/$D$7916</f>
        <v>1.4813614112680654E-3</v>
      </c>
      <c r="F2578">
        <f>100*Comuni[[#This Row],[Popolazione2011]]/(SUMIFS($D$2:$D$7916,$B$2:$B$7916,"Lombardia"))</f>
        <v>8.7488333600744678E-3</v>
      </c>
      <c r="G2578" t="b">
        <f>IF(Comuni[[#This Row],[Popolazione2011]]&gt;300000,"MAGGIORE")</f>
        <v>0</v>
      </c>
      <c r="H2578">
        <f>100*Comuni[[#This Row],[Popolazione2011]]/(SUMIFS($D$2:$D$7916,$B$2:$B$7916,"Piemonte"))</f>
        <v>1.9455003258541183E-2</v>
      </c>
      <c r="I2578" s="1" t="str">
        <f>_xlfn.XLOOKUP(Comuni[[#This Row],[Regione]],Ripartizione_geografica[Regione],Ripartizione_geografica[Ripartizione geografica],,0)</f>
        <v>Nord-ovest</v>
      </c>
      <c r="J2578" s="1">
        <f>_xlfn.XLOOKUP(Comuni[[#This Row],[Regione]],Table_0[Regione],Table_0[Totale contagiati],,0)</f>
        <v>4308126</v>
      </c>
      <c r="K2578" s="1">
        <f>_xlfn.XLOOKUP(Comuni[[#This Row],[Regione]],Table_0[Regione],Table_0[Guariti],,0)</f>
        <v>4242764</v>
      </c>
      <c r="L2578" s="1">
        <f>_xlfn.XLOOKUP(Comuni[[#This Row],[Regione]],Table_0[Regione],Table_0[Deceduti],,0)</f>
        <v>47031</v>
      </c>
    </row>
    <row r="2579" spans="1:12" x14ac:dyDescent="0.25">
      <c r="A2579" s="1" t="s">
        <v>2603</v>
      </c>
      <c r="B2579" s="1" t="s">
        <v>1271</v>
      </c>
      <c r="C2579" s="1" t="s">
        <v>2588</v>
      </c>
      <c r="D2579">
        <v>12664</v>
      </c>
      <c r="E2579">
        <f>100*Comuni[[#This Row],[Popolazione2011]]/$D$7916</f>
        <v>2.2096538177030365E-2</v>
      </c>
      <c r="F2579">
        <f>100*Comuni[[#This Row],[Popolazione2011]]/(SUMIFS($D$2:$D$7916,$B$2:$B$7916,"Lombardia"))</f>
        <v>0.13050085473731809</v>
      </c>
      <c r="G2579" t="b">
        <f>IF(Comuni[[#This Row],[Popolazione2011]]&gt;300000,"MAGGIORE")</f>
        <v>0</v>
      </c>
      <c r="H2579">
        <f>100*Comuni[[#This Row],[Popolazione2011]]/(SUMIFS($D$2:$D$7916,$B$2:$B$7916,"Piemonte"))</f>
        <v>0.29019806980702656</v>
      </c>
      <c r="I2579" s="1" t="str">
        <f>_xlfn.XLOOKUP(Comuni[[#This Row],[Regione]],Ripartizione_geografica[Regione],Ripartizione_geografica[Ripartizione geografica],,0)</f>
        <v>Nord-ovest</v>
      </c>
      <c r="J2579" s="1">
        <f>_xlfn.XLOOKUP(Comuni[[#This Row],[Regione]],Table_0[Regione],Table_0[Totale contagiati],,0)</f>
        <v>4308126</v>
      </c>
      <c r="K2579" s="1">
        <f>_xlfn.XLOOKUP(Comuni[[#This Row],[Regione]],Table_0[Regione],Table_0[Guariti],,0)</f>
        <v>4242764</v>
      </c>
      <c r="L2579" s="1">
        <f>_xlfn.XLOOKUP(Comuni[[#This Row],[Regione]],Table_0[Regione],Table_0[Deceduti],,0)</f>
        <v>47031</v>
      </c>
    </row>
    <row r="2580" spans="1:12" x14ac:dyDescent="0.25">
      <c r="A2580" s="1" t="s">
        <v>2604</v>
      </c>
      <c r="B2580" s="1" t="s">
        <v>1271</v>
      </c>
      <c r="C2580" s="1" t="s">
        <v>2588</v>
      </c>
      <c r="D2580">
        <v>4406</v>
      </c>
      <c r="E2580">
        <f>100*Comuni[[#This Row],[Popolazione2011]]/$D$7916</f>
        <v>7.6877248269105964E-3</v>
      </c>
      <c r="F2580">
        <f>100*Comuni[[#This Row],[Popolazione2011]]/(SUMIFS($D$2:$D$7916,$B$2:$B$7916,"Lombardia"))</f>
        <v>4.5403250629550182E-2</v>
      </c>
      <c r="G2580" t="b">
        <f>IF(Comuni[[#This Row],[Popolazione2011]]&gt;300000,"MAGGIORE")</f>
        <v>0</v>
      </c>
      <c r="H2580">
        <f>100*Comuni[[#This Row],[Popolazione2011]]/(SUMIFS($D$2:$D$7916,$B$2:$B$7916,"Piemonte"))</f>
        <v>0.10096436320039158</v>
      </c>
      <c r="I2580" s="1" t="str">
        <f>_xlfn.XLOOKUP(Comuni[[#This Row],[Regione]],Ripartizione_geografica[Regione],Ripartizione_geografica[Ripartizione geografica],,0)</f>
        <v>Nord-ovest</v>
      </c>
      <c r="J2580" s="1">
        <f>_xlfn.XLOOKUP(Comuni[[#This Row],[Regione]],Table_0[Regione],Table_0[Totale contagiati],,0)</f>
        <v>4308126</v>
      </c>
      <c r="K2580" s="1">
        <f>_xlfn.XLOOKUP(Comuni[[#This Row],[Regione]],Table_0[Regione],Table_0[Guariti],,0)</f>
        <v>4242764</v>
      </c>
      <c r="L2580" s="1">
        <f>_xlfn.XLOOKUP(Comuni[[#This Row],[Regione]],Table_0[Regione],Table_0[Deceduti],,0)</f>
        <v>47031</v>
      </c>
    </row>
    <row r="2581" spans="1:12" x14ac:dyDescent="0.25">
      <c r="A2581" s="1" t="s">
        <v>2605</v>
      </c>
      <c r="B2581" s="1" t="s">
        <v>1271</v>
      </c>
      <c r="C2581" s="1" t="s">
        <v>2588</v>
      </c>
      <c r="D2581">
        <v>470</v>
      </c>
      <c r="E2581">
        <f>100*Comuni[[#This Row],[Popolazione2011]]/$D$7916</f>
        <v>8.2007051036041311E-4</v>
      </c>
      <c r="F2581">
        <f>100*Comuni[[#This Row],[Popolazione2011]]/(SUMIFS($D$2:$D$7916,$B$2:$B$7916,"Lombardia"))</f>
        <v>4.8432881969787981E-3</v>
      </c>
      <c r="G2581" t="b">
        <f>IF(Comuni[[#This Row],[Popolazione2011]]&gt;300000,"MAGGIORE")</f>
        <v>0</v>
      </c>
      <c r="H2581">
        <f>100*Comuni[[#This Row],[Popolazione2011]]/(SUMIFS($D$2:$D$7916,$B$2:$B$7916,"Piemonte"))</f>
        <v>1.0770143146660019E-2</v>
      </c>
      <c r="I2581" s="1" t="str">
        <f>_xlfn.XLOOKUP(Comuni[[#This Row],[Regione]],Ripartizione_geografica[Regione],Ripartizione_geografica[Ripartizione geografica],,0)</f>
        <v>Nord-ovest</v>
      </c>
      <c r="J2581" s="1">
        <f>_xlfn.XLOOKUP(Comuni[[#This Row],[Regione]],Table_0[Regione],Table_0[Totale contagiati],,0)</f>
        <v>4308126</v>
      </c>
      <c r="K2581" s="1">
        <f>_xlfn.XLOOKUP(Comuni[[#This Row],[Regione]],Table_0[Regione],Table_0[Guariti],,0)</f>
        <v>4242764</v>
      </c>
      <c r="L2581" s="1">
        <f>_xlfn.XLOOKUP(Comuni[[#This Row],[Regione]],Table_0[Regione],Table_0[Deceduti],,0)</f>
        <v>47031</v>
      </c>
    </row>
    <row r="2582" spans="1:12" x14ac:dyDescent="0.25">
      <c r="A2582" s="1" t="s">
        <v>2606</v>
      </c>
      <c r="B2582" s="1" t="s">
        <v>1271</v>
      </c>
      <c r="C2582" s="1" t="s">
        <v>2588</v>
      </c>
      <c r="D2582">
        <v>2475</v>
      </c>
      <c r="E2582">
        <f>100*Comuni[[#This Row],[Popolazione2011]]/$D$7916</f>
        <v>4.3184564109404735E-3</v>
      </c>
      <c r="F2582">
        <f>100*Comuni[[#This Row],[Popolazione2011]]/(SUMIFS($D$2:$D$7916,$B$2:$B$7916,"Lombardia"))</f>
        <v>2.5504549547920266E-2</v>
      </c>
      <c r="G2582" t="b">
        <f>IF(Comuni[[#This Row],[Popolazione2011]]&gt;300000,"MAGGIORE")</f>
        <v>0</v>
      </c>
      <c r="H2582">
        <f>100*Comuni[[#This Row],[Popolazione2011]]/(SUMIFS($D$2:$D$7916,$B$2:$B$7916,"Piemonte"))</f>
        <v>5.6715115506347967E-2</v>
      </c>
      <c r="I2582" s="1" t="str">
        <f>_xlfn.XLOOKUP(Comuni[[#This Row],[Regione]],Ripartizione_geografica[Regione],Ripartizione_geografica[Ripartizione geografica],,0)</f>
        <v>Nord-ovest</v>
      </c>
      <c r="J2582" s="1">
        <f>_xlfn.XLOOKUP(Comuni[[#This Row],[Regione]],Table_0[Regione],Table_0[Totale contagiati],,0)</f>
        <v>4308126</v>
      </c>
      <c r="K2582" s="1">
        <f>_xlfn.XLOOKUP(Comuni[[#This Row],[Regione]],Table_0[Regione],Table_0[Guariti],,0)</f>
        <v>4242764</v>
      </c>
      <c r="L2582" s="1">
        <f>_xlfn.XLOOKUP(Comuni[[#This Row],[Regione]],Table_0[Regione],Table_0[Deceduti],,0)</f>
        <v>47031</v>
      </c>
    </row>
    <row r="2583" spans="1:12" x14ac:dyDescent="0.25">
      <c r="A2583" s="1" t="s">
        <v>2607</v>
      </c>
      <c r="B2583" s="1" t="s">
        <v>1271</v>
      </c>
      <c r="C2583" s="1" t="s">
        <v>2588</v>
      </c>
      <c r="D2583">
        <v>3851</v>
      </c>
      <c r="E2583">
        <f>100*Comuni[[#This Row],[Popolazione2011]]/$D$7916</f>
        <v>6.7193436923360661E-3</v>
      </c>
      <c r="F2583">
        <f>100*Comuni[[#This Row],[Popolazione2011]]/(SUMIFS($D$2:$D$7916,$B$2:$B$7916,"Lombardia"))</f>
        <v>3.9684048609713515E-2</v>
      </c>
      <c r="G2583" t="b">
        <f>IF(Comuni[[#This Row],[Popolazione2011]]&gt;300000,"MAGGIORE")</f>
        <v>0</v>
      </c>
      <c r="H2583">
        <f>100*Comuni[[#This Row],[Popolazione2011]]/(SUMIFS($D$2:$D$7916,$B$2:$B$7916,"Piemonte"))</f>
        <v>8.8246428208059002E-2</v>
      </c>
      <c r="I2583" s="1" t="str">
        <f>_xlfn.XLOOKUP(Comuni[[#This Row],[Regione]],Ripartizione_geografica[Regione],Ripartizione_geografica[Ripartizione geografica],,0)</f>
        <v>Nord-ovest</v>
      </c>
      <c r="J2583" s="1">
        <f>_xlfn.XLOOKUP(Comuni[[#This Row],[Regione]],Table_0[Regione],Table_0[Totale contagiati],,0)</f>
        <v>4308126</v>
      </c>
      <c r="K2583" s="1">
        <f>_xlfn.XLOOKUP(Comuni[[#This Row],[Regione]],Table_0[Regione],Table_0[Guariti],,0)</f>
        <v>4242764</v>
      </c>
      <c r="L2583" s="1">
        <f>_xlfn.XLOOKUP(Comuni[[#This Row],[Regione]],Table_0[Regione],Table_0[Deceduti],,0)</f>
        <v>47031</v>
      </c>
    </row>
    <row r="2584" spans="1:12" x14ac:dyDescent="0.25">
      <c r="A2584" s="1" t="s">
        <v>2608</v>
      </c>
      <c r="B2584" s="1" t="s">
        <v>1271</v>
      </c>
      <c r="C2584" s="1" t="s">
        <v>2588</v>
      </c>
      <c r="D2584">
        <v>2348</v>
      </c>
      <c r="E2584">
        <f>100*Comuni[[#This Row],[Popolazione2011]]/$D$7916</f>
        <v>4.0968628900558508E-3</v>
      </c>
      <c r="F2584">
        <f>100*Comuni[[#This Row],[Popolazione2011]]/(SUMIFS($D$2:$D$7916,$B$2:$B$7916,"Lombardia"))</f>
        <v>2.4195831247885571E-2</v>
      </c>
      <c r="G2584" t="b">
        <f>IF(Comuni[[#This Row],[Popolazione2011]]&gt;300000,"MAGGIORE")</f>
        <v>0</v>
      </c>
      <c r="H2584">
        <f>100*Comuni[[#This Row],[Popolazione2011]]/(SUMIFS($D$2:$D$7916,$B$2:$B$7916,"Piemonte"))</f>
        <v>5.3804885336931327E-2</v>
      </c>
      <c r="I2584" s="1" t="str">
        <f>_xlfn.XLOOKUP(Comuni[[#This Row],[Regione]],Ripartizione_geografica[Regione],Ripartizione_geografica[Ripartizione geografica],,0)</f>
        <v>Nord-ovest</v>
      </c>
      <c r="J2584" s="1">
        <f>_xlfn.XLOOKUP(Comuni[[#This Row],[Regione]],Table_0[Regione],Table_0[Totale contagiati],,0)</f>
        <v>4308126</v>
      </c>
      <c r="K2584" s="1">
        <f>_xlfn.XLOOKUP(Comuni[[#This Row],[Regione]],Table_0[Regione],Table_0[Guariti],,0)</f>
        <v>4242764</v>
      </c>
      <c r="L2584" s="1">
        <f>_xlfn.XLOOKUP(Comuni[[#This Row],[Regione]],Table_0[Regione],Table_0[Deceduti],,0)</f>
        <v>47031</v>
      </c>
    </row>
    <row r="2585" spans="1:12" x14ac:dyDescent="0.25">
      <c r="A2585" s="1" t="s">
        <v>2609</v>
      </c>
      <c r="B2585" s="1" t="s">
        <v>1271</v>
      </c>
      <c r="C2585" s="1" t="s">
        <v>2588</v>
      </c>
      <c r="D2585">
        <v>4019</v>
      </c>
      <c r="E2585">
        <f>100*Comuni[[#This Row],[Popolazione2011]]/$D$7916</f>
        <v>7.0124752790180862E-3</v>
      </c>
      <c r="F2585">
        <f>100*Comuni[[#This Row],[Popolazione2011]]/(SUMIFS($D$2:$D$7916,$B$2:$B$7916,"Lombardia"))</f>
        <v>4.1415266518420826E-2</v>
      </c>
      <c r="G2585" t="b">
        <f>IF(Comuni[[#This Row],[Popolazione2011]]&gt;300000,"MAGGIORE")</f>
        <v>0</v>
      </c>
      <c r="H2585">
        <f>100*Comuni[[#This Row],[Popolazione2011]]/(SUMIFS($D$2:$D$7916,$B$2:$B$7916,"Piemonte"))</f>
        <v>9.2096181503035349E-2</v>
      </c>
      <c r="I2585" s="1" t="str">
        <f>_xlfn.XLOOKUP(Comuni[[#This Row],[Regione]],Ripartizione_geografica[Regione],Ripartizione_geografica[Ripartizione geografica],,0)</f>
        <v>Nord-ovest</v>
      </c>
      <c r="J2585" s="1">
        <f>_xlfn.XLOOKUP(Comuni[[#This Row],[Regione]],Table_0[Regione],Table_0[Totale contagiati],,0)</f>
        <v>4308126</v>
      </c>
      <c r="K2585" s="1">
        <f>_xlfn.XLOOKUP(Comuni[[#This Row],[Regione]],Table_0[Regione],Table_0[Guariti],,0)</f>
        <v>4242764</v>
      </c>
      <c r="L2585" s="1">
        <f>_xlfn.XLOOKUP(Comuni[[#This Row],[Regione]],Table_0[Regione],Table_0[Deceduti],,0)</f>
        <v>47031</v>
      </c>
    </row>
    <row r="2586" spans="1:12" x14ac:dyDescent="0.25">
      <c r="A2586" s="1" t="s">
        <v>2610</v>
      </c>
      <c r="B2586" s="1" t="s">
        <v>1271</v>
      </c>
      <c r="C2586" s="1" t="s">
        <v>2588</v>
      </c>
      <c r="D2586">
        <v>7473</v>
      </c>
      <c r="E2586">
        <f>100*Comuni[[#This Row],[Popolazione2011]]/$D$7916</f>
        <v>1.303912111473057E-2</v>
      </c>
      <c r="F2586">
        <f>100*Comuni[[#This Row],[Popolazione2011]]/(SUMIFS($D$2:$D$7916,$B$2:$B$7916,"Lombardia"))</f>
        <v>7.7008282331962885E-2</v>
      </c>
      <c r="G2586" t="b">
        <f>IF(Comuni[[#This Row],[Popolazione2011]]&gt;300000,"MAGGIORE")</f>
        <v>0</v>
      </c>
      <c r="H2586">
        <f>100*Comuni[[#This Row],[Popolazione2011]]/(SUMIFS($D$2:$D$7916,$B$2:$B$7916,"Piemonte"))</f>
        <v>0.17124527603189429</v>
      </c>
      <c r="I2586" s="1" t="str">
        <f>_xlfn.XLOOKUP(Comuni[[#This Row],[Regione]],Ripartizione_geografica[Regione],Ripartizione_geografica[Ripartizione geografica],,0)</f>
        <v>Nord-ovest</v>
      </c>
      <c r="J2586" s="1">
        <f>_xlfn.XLOOKUP(Comuni[[#This Row],[Regione]],Table_0[Regione],Table_0[Totale contagiati],,0)</f>
        <v>4308126</v>
      </c>
      <c r="K2586" s="1">
        <f>_xlfn.XLOOKUP(Comuni[[#This Row],[Regione]],Table_0[Regione],Table_0[Guariti],,0)</f>
        <v>4242764</v>
      </c>
      <c r="L2586" s="1">
        <f>_xlfn.XLOOKUP(Comuni[[#This Row],[Regione]],Table_0[Regione],Table_0[Deceduti],,0)</f>
        <v>47031</v>
      </c>
    </row>
    <row r="2587" spans="1:12" x14ac:dyDescent="0.25">
      <c r="A2587" s="1" t="s">
        <v>2611</v>
      </c>
      <c r="B2587" s="1" t="s">
        <v>1271</v>
      </c>
      <c r="C2587" s="1" t="s">
        <v>2588</v>
      </c>
      <c r="D2587">
        <v>1736</v>
      </c>
      <c r="E2587">
        <f>100*Comuni[[#This Row],[Popolazione2011]]/$D$7916</f>
        <v>3.0290263957142068E-3</v>
      </c>
      <c r="F2587">
        <f>100*Comuni[[#This Row],[Popolazione2011]]/(SUMIFS($D$2:$D$7916,$B$2:$B$7916,"Lombardia"))</f>
        <v>1.7889251723308922E-2</v>
      </c>
      <c r="G2587" t="b">
        <f>IF(Comuni[[#This Row],[Popolazione2011]]&gt;300000,"MAGGIORE")</f>
        <v>0</v>
      </c>
      <c r="H2587">
        <f>100*Comuni[[#This Row],[Popolazione2011]]/(SUMIFS($D$2:$D$7916,$B$2:$B$7916,"Piemonte"))</f>
        <v>3.9780784048088921E-2</v>
      </c>
      <c r="I2587" s="1" t="str">
        <f>_xlfn.XLOOKUP(Comuni[[#This Row],[Regione]],Ripartizione_geografica[Regione],Ripartizione_geografica[Ripartizione geografica],,0)</f>
        <v>Nord-ovest</v>
      </c>
      <c r="J2587" s="1">
        <f>_xlfn.XLOOKUP(Comuni[[#This Row],[Regione]],Table_0[Regione],Table_0[Totale contagiati],,0)</f>
        <v>4308126</v>
      </c>
      <c r="K2587" s="1">
        <f>_xlfn.XLOOKUP(Comuni[[#This Row],[Regione]],Table_0[Regione],Table_0[Guariti],,0)</f>
        <v>4242764</v>
      </c>
      <c r="L2587" s="1">
        <f>_xlfn.XLOOKUP(Comuni[[#This Row],[Regione]],Table_0[Regione],Table_0[Deceduti],,0)</f>
        <v>47031</v>
      </c>
    </row>
    <row r="2588" spans="1:12" x14ac:dyDescent="0.25">
      <c r="A2588" s="1" t="s">
        <v>2612</v>
      </c>
      <c r="B2588" s="1" t="s">
        <v>1271</v>
      </c>
      <c r="C2588" s="1" t="s">
        <v>2588</v>
      </c>
      <c r="D2588">
        <v>1265</v>
      </c>
      <c r="E2588">
        <f>100*Comuni[[#This Row],[Popolazione2011]]/$D$7916</f>
        <v>2.2072110544806866E-3</v>
      </c>
      <c r="F2588">
        <f>100*Comuni[[#This Row],[Popolazione2011]]/(SUMIFS($D$2:$D$7916,$B$2:$B$7916,"Lombardia"))</f>
        <v>1.3035658657825914E-2</v>
      </c>
      <c r="G2588" t="b">
        <f>IF(Comuni[[#This Row],[Popolazione2011]]&gt;300000,"MAGGIORE")</f>
        <v>0</v>
      </c>
      <c r="H2588">
        <f>100*Comuni[[#This Row],[Popolazione2011]]/(SUMIFS($D$2:$D$7916,$B$2:$B$7916,"Piemonte"))</f>
        <v>2.8987725703244517E-2</v>
      </c>
      <c r="I2588" s="1" t="str">
        <f>_xlfn.XLOOKUP(Comuni[[#This Row],[Regione]],Ripartizione_geografica[Regione],Ripartizione_geografica[Ripartizione geografica],,0)</f>
        <v>Nord-ovest</v>
      </c>
      <c r="J2588" s="1">
        <f>_xlfn.XLOOKUP(Comuni[[#This Row],[Regione]],Table_0[Regione],Table_0[Totale contagiati],,0)</f>
        <v>4308126</v>
      </c>
      <c r="K2588" s="1">
        <f>_xlfn.XLOOKUP(Comuni[[#This Row],[Regione]],Table_0[Regione],Table_0[Guariti],,0)</f>
        <v>4242764</v>
      </c>
      <c r="L2588" s="1">
        <f>_xlfn.XLOOKUP(Comuni[[#This Row],[Regione]],Table_0[Regione],Table_0[Deceduti],,0)</f>
        <v>47031</v>
      </c>
    </row>
    <row r="2589" spans="1:12" x14ac:dyDescent="0.25">
      <c r="A2589" s="1" t="s">
        <v>2613</v>
      </c>
      <c r="B2589" s="1" t="s">
        <v>1271</v>
      </c>
      <c r="C2589" s="1" t="s">
        <v>2588</v>
      </c>
      <c r="D2589">
        <v>4751</v>
      </c>
      <c r="E2589">
        <f>100*Comuni[[#This Row],[Popolazione2011]]/$D$7916</f>
        <v>8.2896914781326013E-3</v>
      </c>
      <c r="F2589">
        <f>100*Comuni[[#This Row],[Popolazione2011]]/(SUMIFS($D$2:$D$7916,$B$2:$B$7916,"Lombardia"))</f>
        <v>4.8958430263502703E-2</v>
      </c>
      <c r="G2589" t="b">
        <f>IF(Comuni[[#This Row],[Popolazione2011]]&gt;300000,"MAGGIORE")</f>
        <v>0</v>
      </c>
      <c r="H2589">
        <f>100*Comuni[[#This Row],[Popolazione2011]]/(SUMIFS($D$2:$D$7916,$B$2:$B$7916,"Piemonte"))</f>
        <v>0.10887010657400371</v>
      </c>
      <c r="I2589" s="1" t="str">
        <f>_xlfn.XLOOKUP(Comuni[[#This Row],[Regione]],Ripartizione_geografica[Regione],Ripartizione_geografica[Ripartizione geografica],,0)</f>
        <v>Nord-ovest</v>
      </c>
      <c r="J2589" s="1">
        <f>_xlfn.XLOOKUP(Comuni[[#This Row],[Regione]],Table_0[Regione],Table_0[Totale contagiati],,0)</f>
        <v>4308126</v>
      </c>
      <c r="K2589" s="1">
        <f>_xlfn.XLOOKUP(Comuni[[#This Row],[Regione]],Table_0[Regione],Table_0[Guariti],,0)</f>
        <v>4242764</v>
      </c>
      <c r="L2589" s="1">
        <f>_xlfn.XLOOKUP(Comuni[[#This Row],[Regione]],Table_0[Regione],Table_0[Deceduti],,0)</f>
        <v>47031</v>
      </c>
    </row>
    <row r="2590" spans="1:12" x14ac:dyDescent="0.25">
      <c r="A2590" s="1" t="s">
        <v>2614</v>
      </c>
      <c r="B2590" s="1" t="s">
        <v>1271</v>
      </c>
      <c r="C2590" s="1" t="s">
        <v>2588</v>
      </c>
      <c r="D2590">
        <v>273</v>
      </c>
      <c r="E2590">
        <f>100*Comuni[[#This Row],[Popolazione2011]]/$D$7916</f>
        <v>4.763388283582825E-4</v>
      </c>
      <c r="F2590">
        <f>100*Comuni[[#This Row],[Popolazione2011]]/(SUMIFS($D$2:$D$7916,$B$2:$B$7916,"Lombardia"))</f>
        <v>2.8132291016493868E-3</v>
      </c>
      <c r="G2590" t="b">
        <f>IF(Comuni[[#This Row],[Popolazione2011]]&gt;300000,"MAGGIORE")</f>
        <v>0</v>
      </c>
      <c r="H2590">
        <f>100*Comuni[[#This Row],[Popolazione2011]]/(SUMIFS($D$2:$D$7916,$B$2:$B$7916,"Piemonte"))</f>
        <v>6.2558491043365637E-3</v>
      </c>
      <c r="I2590" s="1" t="str">
        <f>_xlfn.XLOOKUP(Comuni[[#This Row],[Regione]],Ripartizione_geografica[Regione],Ripartizione_geografica[Ripartizione geografica],,0)</f>
        <v>Nord-ovest</v>
      </c>
      <c r="J2590" s="1">
        <f>_xlfn.XLOOKUP(Comuni[[#This Row],[Regione]],Table_0[Regione],Table_0[Totale contagiati],,0)</f>
        <v>4308126</v>
      </c>
      <c r="K2590" s="1">
        <f>_xlfn.XLOOKUP(Comuni[[#This Row],[Regione]],Table_0[Regione],Table_0[Guariti],,0)</f>
        <v>4242764</v>
      </c>
      <c r="L2590" s="1">
        <f>_xlfn.XLOOKUP(Comuni[[#This Row],[Regione]],Table_0[Regione],Table_0[Deceduti],,0)</f>
        <v>47031</v>
      </c>
    </row>
    <row r="2591" spans="1:12" x14ac:dyDescent="0.25">
      <c r="A2591" s="1" t="s">
        <v>2615</v>
      </c>
      <c r="B2591" s="1" t="s">
        <v>1271</v>
      </c>
      <c r="C2591" s="1" t="s">
        <v>2588</v>
      </c>
      <c r="D2591">
        <v>1762</v>
      </c>
      <c r="E2591">
        <f>100*Comuni[[#This Row],[Popolazione2011]]/$D$7916</f>
        <v>3.0743919984149957E-3</v>
      </c>
      <c r="F2591">
        <f>100*Comuni[[#This Row],[Popolazione2011]]/(SUMIFS($D$2:$D$7916,$B$2:$B$7916,"Lombardia"))</f>
        <v>1.8157178304418386E-2</v>
      </c>
      <c r="G2591" t="b">
        <f>IF(Comuni[[#This Row],[Popolazione2011]]&gt;300000,"MAGGIORE")</f>
        <v>0</v>
      </c>
      <c r="H2591">
        <f>100*Comuni[[#This Row],[Popolazione2011]]/(SUMIFS($D$2:$D$7916,$B$2:$B$7916,"Piemonte"))</f>
        <v>4.0376579200882876E-2</v>
      </c>
      <c r="I2591" s="1" t="str">
        <f>_xlfn.XLOOKUP(Comuni[[#This Row],[Regione]],Ripartizione_geografica[Regione],Ripartizione_geografica[Ripartizione geografica],,0)</f>
        <v>Nord-ovest</v>
      </c>
      <c r="J2591" s="1">
        <f>_xlfn.XLOOKUP(Comuni[[#This Row],[Regione]],Table_0[Regione],Table_0[Totale contagiati],,0)</f>
        <v>4308126</v>
      </c>
      <c r="K2591" s="1">
        <f>_xlfn.XLOOKUP(Comuni[[#This Row],[Regione]],Table_0[Regione],Table_0[Guariti],,0)</f>
        <v>4242764</v>
      </c>
      <c r="L2591" s="1">
        <f>_xlfn.XLOOKUP(Comuni[[#This Row],[Regione]],Table_0[Regione],Table_0[Deceduti],,0)</f>
        <v>47031</v>
      </c>
    </row>
    <row r="2592" spans="1:12" x14ac:dyDescent="0.25">
      <c r="A2592" s="1" t="s">
        <v>2616</v>
      </c>
      <c r="B2592" s="1" t="s">
        <v>1271</v>
      </c>
      <c r="C2592" s="1" t="s">
        <v>2588</v>
      </c>
      <c r="D2592">
        <v>1438</v>
      </c>
      <c r="E2592">
        <f>100*Comuni[[#This Row],[Popolazione2011]]/$D$7916</f>
        <v>2.5090667955282426E-3</v>
      </c>
      <c r="F2592">
        <f>100*Comuni[[#This Row],[Popolazione2011]]/(SUMIFS($D$2:$D$7916,$B$2:$B$7916,"Lombardia"))</f>
        <v>1.481840090905428E-2</v>
      </c>
      <c r="G2592" t="b">
        <f>IF(Comuni[[#This Row],[Popolazione2011]]&gt;300000,"MAGGIORE")</f>
        <v>0</v>
      </c>
      <c r="H2592">
        <f>100*Comuni[[#This Row],[Popolazione2011]]/(SUMIFS($D$2:$D$7916,$B$2:$B$7916,"Piemonte"))</f>
        <v>3.2952054989142776E-2</v>
      </c>
      <c r="I2592" s="1" t="str">
        <f>_xlfn.XLOOKUP(Comuni[[#This Row],[Regione]],Ripartizione_geografica[Regione],Ripartizione_geografica[Ripartizione geografica],,0)</f>
        <v>Nord-ovest</v>
      </c>
      <c r="J2592" s="1">
        <f>_xlfn.XLOOKUP(Comuni[[#This Row],[Regione]],Table_0[Regione],Table_0[Totale contagiati],,0)</f>
        <v>4308126</v>
      </c>
      <c r="K2592" s="1">
        <f>_xlfn.XLOOKUP(Comuni[[#This Row],[Regione]],Table_0[Regione],Table_0[Guariti],,0)</f>
        <v>4242764</v>
      </c>
      <c r="L2592" s="1">
        <f>_xlfn.XLOOKUP(Comuni[[#This Row],[Regione]],Table_0[Regione],Table_0[Deceduti],,0)</f>
        <v>47031</v>
      </c>
    </row>
    <row r="2593" spans="1:12" x14ac:dyDescent="0.25">
      <c r="A2593" s="1" t="s">
        <v>2617</v>
      </c>
      <c r="B2593" s="1" t="s">
        <v>1271</v>
      </c>
      <c r="C2593" s="1" t="s">
        <v>2588</v>
      </c>
      <c r="D2593">
        <v>2681</v>
      </c>
      <c r="E2593">
        <f>100*Comuni[[#This Row],[Popolazione2011]]/$D$7916</f>
        <v>4.6778915708005691E-3</v>
      </c>
      <c r="F2593">
        <f>100*Comuni[[#This Row],[Popolazione2011]]/(SUMIFS($D$2:$D$7916,$B$2:$B$7916,"Lombardia"))</f>
        <v>2.762735245978757E-2</v>
      </c>
      <c r="G2593" t="b">
        <f>IF(Comuni[[#This Row],[Popolazione2011]]&gt;300000,"MAGGIORE")</f>
        <v>0</v>
      </c>
      <c r="H2593">
        <f>100*Comuni[[#This Row],[Popolazione2011]]/(SUMIFS($D$2:$D$7916,$B$2:$B$7916,"Piemonte"))</f>
        <v>6.1435646332330868E-2</v>
      </c>
      <c r="I2593" s="1" t="str">
        <f>_xlfn.XLOOKUP(Comuni[[#This Row],[Regione]],Ripartizione_geografica[Regione],Ripartizione_geografica[Ripartizione geografica],,0)</f>
        <v>Nord-ovest</v>
      </c>
      <c r="J2593" s="1">
        <f>_xlfn.XLOOKUP(Comuni[[#This Row],[Regione]],Table_0[Regione],Table_0[Totale contagiati],,0)</f>
        <v>4308126</v>
      </c>
      <c r="K2593" s="1">
        <f>_xlfn.XLOOKUP(Comuni[[#This Row],[Regione]],Table_0[Regione],Table_0[Guariti],,0)</f>
        <v>4242764</v>
      </c>
      <c r="L2593" s="1">
        <f>_xlfn.XLOOKUP(Comuni[[#This Row],[Regione]],Table_0[Regione],Table_0[Deceduti],,0)</f>
        <v>47031</v>
      </c>
    </row>
    <row r="2594" spans="1:12" x14ac:dyDescent="0.25">
      <c r="A2594" s="1" t="s">
        <v>2618</v>
      </c>
      <c r="B2594" s="1" t="s">
        <v>1271</v>
      </c>
      <c r="C2594" s="1" t="s">
        <v>2588</v>
      </c>
      <c r="D2594">
        <v>2307</v>
      </c>
      <c r="E2594">
        <f>100*Comuni[[#This Row],[Popolazione2011]]/$D$7916</f>
        <v>4.0253248242584534E-3</v>
      </c>
      <c r="F2594">
        <f>100*Comuni[[#This Row],[Popolazione2011]]/(SUMIFS($D$2:$D$7916,$B$2:$B$7916,"Lombardia"))</f>
        <v>2.3773331639212952E-2</v>
      </c>
      <c r="G2594" t="b">
        <f>IF(Comuni[[#This Row],[Popolazione2011]]&gt;300000,"MAGGIORE")</f>
        <v>0</v>
      </c>
      <c r="H2594">
        <f>100*Comuni[[#This Row],[Popolazione2011]]/(SUMIFS($D$2:$D$7916,$B$2:$B$7916,"Piemonte"))</f>
        <v>5.2865362211371621E-2</v>
      </c>
      <c r="I2594" s="1" t="str">
        <f>_xlfn.XLOOKUP(Comuni[[#This Row],[Regione]],Ripartizione_geografica[Regione],Ripartizione_geografica[Ripartizione geografica],,0)</f>
        <v>Nord-ovest</v>
      </c>
      <c r="J2594" s="1">
        <f>_xlfn.XLOOKUP(Comuni[[#This Row],[Regione]],Table_0[Regione],Table_0[Totale contagiati],,0)</f>
        <v>4308126</v>
      </c>
      <c r="K2594" s="1">
        <f>_xlfn.XLOOKUP(Comuni[[#This Row],[Regione]],Table_0[Regione],Table_0[Guariti],,0)</f>
        <v>4242764</v>
      </c>
      <c r="L2594" s="1">
        <f>_xlfn.XLOOKUP(Comuni[[#This Row],[Regione]],Table_0[Regione],Table_0[Deceduti],,0)</f>
        <v>47031</v>
      </c>
    </row>
    <row r="2595" spans="1:12" x14ac:dyDescent="0.25">
      <c r="A2595" s="1" t="s">
        <v>2619</v>
      </c>
      <c r="B2595" s="1" t="s">
        <v>1271</v>
      </c>
      <c r="C2595" s="1" t="s">
        <v>2588</v>
      </c>
      <c r="D2595">
        <v>337</v>
      </c>
      <c r="E2595">
        <f>100*Comuni[[#This Row],[Popolazione2011]]/$D$7916</f>
        <v>5.8800800423714731E-4</v>
      </c>
      <c r="F2595">
        <f>100*Comuni[[#This Row],[Popolazione2011]]/(SUMIFS($D$2:$D$7916,$B$2:$B$7916,"Lombardia"))</f>
        <v>3.4727406859188402E-3</v>
      </c>
      <c r="G2595" t="b">
        <f>IF(Comuni[[#This Row],[Popolazione2011]]&gt;300000,"MAGGIORE")</f>
        <v>0</v>
      </c>
      <c r="H2595">
        <f>100*Comuni[[#This Row],[Popolazione2011]]/(SUMIFS($D$2:$D$7916,$B$2:$B$7916,"Piemonte"))</f>
        <v>7.7224217881370766E-3</v>
      </c>
      <c r="I2595" s="1" t="str">
        <f>_xlfn.XLOOKUP(Comuni[[#This Row],[Regione]],Ripartizione_geografica[Regione],Ripartizione_geografica[Ripartizione geografica],,0)</f>
        <v>Nord-ovest</v>
      </c>
      <c r="J2595" s="1">
        <f>_xlfn.XLOOKUP(Comuni[[#This Row],[Regione]],Table_0[Regione],Table_0[Totale contagiati],,0)</f>
        <v>4308126</v>
      </c>
      <c r="K2595" s="1">
        <f>_xlfn.XLOOKUP(Comuni[[#This Row],[Regione]],Table_0[Regione],Table_0[Guariti],,0)</f>
        <v>4242764</v>
      </c>
      <c r="L2595" s="1">
        <f>_xlfn.XLOOKUP(Comuni[[#This Row],[Regione]],Table_0[Regione],Table_0[Deceduti],,0)</f>
        <v>47031</v>
      </c>
    </row>
    <row r="2596" spans="1:12" x14ac:dyDescent="0.25">
      <c r="A2596" s="1" t="s">
        <v>2620</v>
      </c>
      <c r="B2596" s="1" t="s">
        <v>1271</v>
      </c>
      <c r="C2596" s="1" t="s">
        <v>2588</v>
      </c>
      <c r="D2596">
        <v>1242</v>
      </c>
      <c r="E2596">
        <f>100*Comuni[[#This Row],[Popolazione2011]]/$D$7916</f>
        <v>2.1670799443992196E-3</v>
      </c>
      <c r="F2596">
        <f>100*Comuni[[#This Row],[Popolazione2011]]/(SUMIFS($D$2:$D$7916,$B$2:$B$7916,"Lombardia"))</f>
        <v>1.2798646682229079E-2</v>
      </c>
      <c r="G2596" t="b">
        <f>IF(Comuni[[#This Row],[Popolazione2011]]&gt;300000,"MAGGIORE")</f>
        <v>0</v>
      </c>
      <c r="H2596">
        <f>100*Comuni[[#This Row],[Popolazione2011]]/(SUMIFS($D$2:$D$7916,$B$2:$B$7916,"Piemonte"))</f>
        <v>2.8460676145003708E-2</v>
      </c>
      <c r="I2596" s="1" t="str">
        <f>_xlfn.XLOOKUP(Comuni[[#This Row],[Regione]],Ripartizione_geografica[Regione],Ripartizione_geografica[Ripartizione geografica],,0)</f>
        <v>Nord-ovest</v>
      </c>
      <c r="J2596" s="1">
        <f>_xlfn.XLOOKUP(Comuni[[#This Row],[Regione]],Table_0[Regione],Table_0[Totale contagiati],,0)</f>
        <v>4308126</v>
      </c>
      <c r="K2596" s="1">
        <f>_xlfn.XLOOKUP(Comuni[[#This Row],[Regione]],Table_0[Regione],Table_0[Guariti],,0)</f>
        <v>4242764</v>
      </c>
      <c r="L2596" s="1">
        <f>_xlfn.XLOOKUP(Comuni[[#This Row],[Regione]],Table_0[Regione],Table_0[Deceduti],,0)</f>
        <v>47031</v>
      </c>
    </row>
    <row r="2597" spans="1:12" x14ac:dyDescent="0.25">
      <c r="A2597" s="1" t="s">
        <v>2621</v>
      </c>
      <c r="B2597" s="1" t="s">
        <v>1271</v>
      </c>
      <c r="C2597" s="1" t="s">
        <v>2588</v>
      </c>
      <c r="D2597">
        <v>764</v>
      </c>
      <c r="E2597">
        <f>100*Comuni[[#This Row],[Popolazione2011]]/$D$7916</f>
        <v>1.3330507870539482E-3</v>
      </c>
      <c r="F2597">
        <f>100*Comuni[[#This Row],[Popolazione2011]]/(SUMIFS($D$2:$D$7916,$B$2:$B$7916,"Lombardia"))</f>
        <v>7.8729195372166001E-3</v>
      </c>
      <c r="G2597" t="b">
        <f>IF(Comuni[[#This Row],[Popolazione2011]]&gt;300000,"MAGGIORE")</f>
        <v>0</v>
      </c>
      <c r="H2597">
        <f>100*Comuni[[#This Row],[Popolazione2011]]/(SUMIFS($D$2:$D$7916,$B$2:$B$7916,"Piemonte"))</f>
        <v>1.7507211412868626E-2</v>
      </c>
      <c r="I2597" s="1" t="str">
        <f>_xlfn.XLOOKUP(Comuni[[#This Row],[Regione]],Ripartizione_geografica[Regione],Ripartizione_geografica[Ripartizione geografica],,0)</f>
        <v>Nord-ovest</v>
      </c>
      <c r="J2597" s="1">
        <f>_xlfn.XLOOKUP(Comuni[[#This Row],[Regione]],Table_0[Regione],Table_0[Totale contagiati],,0)</f>
        <v>4308126</v>
      </c>
      <c r="K2597" s="1">
        <f>_xlfn.XLOOKUP(Comuni[[#This Row],[Regione]],Table_0[Regione],Table_0[Guariti],,0)</f>
        <v>4242764</v>
      </c>
      <c r="L2597" s="1">
        <f>_xlfn.XLOOKUP(Comuni[[#This Row],[Regione]],Table_0[Regione],Table_0[Deceduti],,0)</f>
        <v>47031</v>
      </c>
    </row>
    <row r="2598" spans="1:12" x14ac:dyDescent="0.25">
      <c r="A2598" s="1" t="s">
        <v>2622</v>
      </c>
      <c r="B2598" s="1" t="s">
        <v>1271</v>
      </c>
      <c r="C2598" s="1" t="s">
        <v>2588</v>
      </c>
      <c r="D2598">
        <v>750</v>
      </c>
      <c r="E2598">
        <f>100*Comuni[[#This Row],[Popolazione2011]]/$D$7916</f>
        <v>1.3086231548304465E-3</v>
      </c>
      <c r="F2598">
        <f>100*Comuni[[#This Row],[Popolazione2011]]/(SUMIFS($D$2:$D$7916,$B$2:$B$7916,"Lombardia"))</f>
        <v>7.7286513781576567E-3</v>
      </c>
      <c r="G2598" t="b">
        <f>IF(Comuni[[#This Row],[Popolazione2011]]&gt;300000,"MAGGIORE")</f>
        <v>0</v>
      </c>
      <c r="H2598">
        <f>100*Comuni[[#This Row],[Popolazione2011]]/(SUMIFS($D$2:$D$7916,$B$2:$B$7916,"Piemonte"))</f>
        <v>1.7186398638287262E-2</v>
      </c>
      <c r="I2598" s="1" t="str">
        <f>_xlfn.XLOOKUP(Comuni[[#This Row],[Regione]],Ripartizione_geografica[Regione],Ripartizione_geografica[Ripartizione geografica],,0)</f>
        <v>Nord-ovest</v>
      </c>
      <c r="J2598" s="1">
        <f>_xlfn.XLOOKUP(Comuni[[#This Row],[Regione]],Table_0[Regione],Table_0[Totale contagiati],,0)</f>
        <v>4308126</v>
      </c>
      <c r="K2598" s="1">
        <f>_xlfn.XLOOKUP(Comuni[[#This Row],[Regione]],Table_0[Regione],Table_0[Guariti],,0)</f>
        <v>4242764</v>
      </c>
      <c r="L2598" s="1">
        <f>_xlfn.XLOOKUP(Comuni[[#This Row],[Regione]],Table_0[Regione],Table_0[Deceduti],,0)</f>
        <v>47031</v>
      </c>
    </row>
    <row r="2599" spans="1:12" x14ac:dyDescent="0.25">
      <c r="A2599" s="1" t="s">
        <v>2623</v>
      </c>
      <c r="B2599" s="1" t="s">
        <v>1271</v>
      </c>
      <c r="C2599" s="1" t="s">
        <v>2588</v>
      </c>
      <c r="D2599">
        <v>8587</v>
      </c>
      <c r="E2599">
        <f>100*Comuni[[#This Row],[Popolazione2011]]/$D$7916</f>
        <v>1.4982862707372058E-2</v>
      </c>
      <c r="F2599">
        <f>100*Comuni[[#This Row],[Popolazione2011]]/(SUMIFS($D$2:$D$7916,$B$2:$B$7916,"Lombardia"))</f>
        <v>8.8487905845653067E-2</v>
      </c>
      <c r="G2599" t="b">
        <f>IF(Comuni[[#This Row],[Popolazione2011]]&gt;300000,"MAGGIORE")</f>
        <v>0</v>
      </c>
      <c r="H2599">
        <f>100*Comuni[[#This Row],[Popolazione2011]]/(SUMIFS($D$2:$D$7916,$B$2:$B$7916,"Piemonte"))</f>
        <v>0.19677280680929696</v>
      </c>
      <c r="I2599" s="1" t="str">
        <f>_xlfn.XLOOKUP(Comuni[[#This Row],[Regione]],Ripartizione_geografica[Regione],Ripartizione_geografica[Ripartizione geografica],,0)</f>
        <v>Nord-ovest</v>
      </c>
      <c r="J2599" s="1">
        <f>_xlfn.XLOOKUP(Comuni[[#This Row],[Regione]],Table_0[Regione],Table_0[Totale contagiati],,0)</f>
        <v>4308126</v>
      </c>
      <c r="K2599" s="1">
        <f>_xlfn.XLOOKUP(Comuni[[#This Row],[Regione]],Table_0[Regione],Table_0[Guariti],,0)</f>
        <v>4242764</v>
      </c>
      <c r="L2599" s="1">
        <f>_xlfn.XLOOKUP(Comuni[[#This Row],[Regione]],Table_0[Regione],Table_0[Deceduti],,0)</f>
        <v>47031</v>
      </c>
    </row>
    <row r="2600" spans="1:12" x14ac:dyDescent="0.25">
      <c r="A2600" s="1" t="s">
        <v>2624</v>
      </c>
      <c r="B2600" s="1" t="s">
        <v>1271</v>
      </c>
      <c r="C2600" s="1" t="s">
        <v>2588</v>
      </c>
      <c r="D2600">
        <v>2430</v>
      </c>
      <c r="E2600">
        <f>100*Comuni[[#This Row],[Popolazione2011]]/$D$7916</f>
        <v>4.2399390216506464E-3</v>
      </c>
      <c r="F2600">
        <f>100*Comuni[[#This Row],[Popolazione2011]]/(SUMIFS($D$2:$D$7916,$B$2:$B$7916,"Lombardia"))</f>
        <v>2.5040830465230805E-2</v>
      </c>
      <c r="G2600" t="b">
        <f>IF(Comuni[[#This Row],[Popolazione2011]]&gt;300000,"MAGGIORE")</f>
        <v>0</v>
      </c>
      <c r="H2600">
        <f>100*Comuni[[#This Row],[Popolazione2011]]/(SUMIFS($D$2:$D$7916,$B$2:$B$7916,"Piemonte"))</f>
        <v>5.5683931588050732E-2</v>
      </c>
      <c r="I2600" s="1" t="str">
        <f>_xlfn.XLOOKUP(Comuni[[#This Row],[Regione]],Ripartizione_geografica[Regione],Ripartizione_geografica[Ripartizione geografica],,0)</f>
        <v>Nord-ovest</v>
      </c>
      <c r="J2600" s="1">
        <f>_xlfn.XLOOKUP(Comuni[[#This Row],[Regione]],Table_0[Regione],Table_0[Totale contagiati],,0)</f>
        <v>4308126</v>
      </c>
      <c r="K2600" s="1">
        <f>_xlfn.XLOOKUP(Comuni[[#This Row],[Regione]],Table_0[Regione],Table_0[Guariti],,0)</f>
        <v>4242764</v>
      </c>
      <c r="L2600" s="1">
        <f>_xlfn.XLOOKUP(Comuni[[#This Row],[Regione]],Table_0[Regione],Table_0[Deceduti],,0)</f>
        <v>47031</v>
      </c>
    </row>
    <row r="2601" spans="1:12" x14ac:dyDescent="0.25">
      <c r="A2601" s="1" t="s">
        <v>2625</v>
      </c>
      <c r="B2601" s="1" t="s">
        <v>1271</v>
      </c>
      <c r="C2601" s="1" t="s">
        <v>2588</v>
      </c>
      <c r="D2601">
        <v>2617</v>
      </c>
      <c r="E2601">
        <f>100*Comuni[[#This Row],[Popolazione2011]]/$D$7916</f>
        <v>4.5662223949217047E-3</v>
      </c>
      <c r="F2601">
        <f>100*Comuni[[#This Row],[Popolazione2011]]/(SUMIFS($D$2:$D$7916,$B$2:$B$7916,"Lombardia"))</f>
        <v>2.6967840875518116E-2</v>
      </c>
      <c r="G2601" t="b">
        <f>IF(Comuni[[#This Row],[Popolazione2011]]&gt;300000,"MAGGIORE")</f>
        <v>0</v>
      </c>
      <c r="H2601">
        <f>100*Comuni[[#This Row],[Popolazione2011]]/(SUMIFS($D$2:$D$7916,$B$2:$B$7916,"Piemonte"))</f>
        <v>5.9969073648530359E-2</v>
      </c>
      <c r="I2601" s="1" t="str">
        <f>_xlfn.XLOOKUP(Comuni[[#This Row],[Regione]],Ripartizione_geografica[Regione],Ripartizione_geografica[Ripartizione geografica],,0)</f>
        <v>Nord-ovest</v>
      </c>
      <c r="J2601" s="1">
        <f>_xlfn.XLOOKUP(Comuni[[#This Row],[Regione]],Table_0[Regione],Table_0[Totale contagiati],,0)</f>
        <v>4308126</v>
      </c>
      <c r="K2601" s="1">
        <f>_xlfn.XLOOKUP(Comuni[[#This Row],[Regione]],Table_0[Regione],Table_0[Guariti],,0)</f>
        <v>4242764</v>
      </c>
      <c r="L2601" s="1">
        <f>_xlfn.XLOOKUP(Comuni[[#This Row],[Regione]],Table_0[Regione],Table_0[Deceduti],,0)</f>
        <v>47031</v>
      </c>
    </row>
    <row r="2602" spans="1:12" x14ac:dyDescent="0.25">
      <c r="A2602" s="1" t="s">
        <v>2626</v>
      </c>
      <c r="B2602" s="1" t="s">
        <v>1271</v>
      </c>
      <c r="C2602" s="1" t="s">
        <v>2588</v>
      </c>
      <c r="D2602">
        <v>2408</v>
      </c>
      <c r="E2602">
        <f>100*Comuni[[#This Row],[Popolazione2011]]/$D$7916</f>
        <v>4.2015527424422872E-3</v>
      </c>
      <c r="F2602">
        <f>100*Comuni[[#This Row],[Popolazione2011]]/(SUMIFS($D$2:$D$7916,$B$2:$B$7916,"Lombardia"))</f>
        <v>2.4814123358138183E-2</v>
      </c>
      <c r="G2602" t="b">
        <f>IF(Comuni[[#This Row],[Popolazione2011]]&gt;300000,"MAGGIORE")</f>
        <v>0</v>
      </c>
      <c r="H2602">
        <f>100*Comuni[[#This Row],[Popolazione2011]]/(SUMIFS($D$2:$D$7916,$B$2:$B$7916,"Piemonte"))</f>
        <v>5.5179797227994307E-2</v>
      </c>
      <c r="I2602" s="1" t="str">
        <f>_xlfn.XLOOKUP(Comuni[[#This Row],[Regione]],Ripartizione_geografica[Regione],Ripartizione_geografica[Ripartizione geografica],,0)</f>
        <v>Nord-ovest</v>
      </c>
      <c r="J2602" s="1">
        <f>_xlfn.XLOOKUP(Comuni[[#This Row],[Regione]],Table_0[Regione],Table_0[Totale contagiati],,0)</f>
        <v>4308126</v>
      </c>
      <c r="K2602" s="1">
        <f>_xlfn.XLOOKUP(Comuni[[#This Row],[Regione]],Table_0[Regione],Table_0[Guariti],,0)</f>
        <v>4242764</v>
      </c>
      <c r="L2602" s="1">
        <f>_xlfn.XLOOKUP(Comuni[[#This Row],[Regione]],Table_0[Regione],Table_0[Deceduti],,0)</f>
        <v>47031</v>
      </c>
    </row>
    <row r="2603" spans="1:12" x14ac:dyDescent="0.25">
      <c r="A2603" s="1" t="s">
        <v>2627</v>
      </c>
      <c r="B2603" s="1" t="s">
        <v>1271</v>
      </c>
      <c r="C2603" s="1" t="s">
        <v>2588</v>
      </c>
      <c r="D2603">
        <v>2003</v>
      </c>
      <c r="E2603">
        <f>100*Comuni[[#This Row],[Popolazione2011]]/$D$7916</f>
        <v>3.4948962388338459E-3</v>
      </c>
      <c r="F2603">
        <f>100*Comuni[[#This Row],[Popolazione2011]]/(SUMIFS($D$2:$D$7916,$B$2:$B$7916,"Lombardia"))</f>
        <v>2.0640651613933046E-2</v>
      </c>
      <c r="G2603" t="b">
        <f>IF(Comuni[[#This Row],[Popolazione2011]]&gt;300000,"MAGGIORE")</f>
        <v>0</v>
      </c>
      <c r="H2603">
        <f>100*Comuni[[#This Row],[Popolazione2011]]/(SUMIFS($D$2:$D$7916,$B$2:$B$7916,"Piemonte"))</f>
        <v>4.5899141963319186E-2</v>
      </c>
      <c r="I2603" s="1" t="str">
        <f>_xlfn.XLOOKUP(Comuni[[#This Row],[Regione]],Ripartizione_geografica[Regione],Ripartizione_geografica[Ripartizione geografica],,0)</f>
        <v>Nord-ovest</v>
      </c>
      <c r="J2603" s="1">
        <f>_xlfn.XLOOKUP(Comuni[[#This Row],[Regione]],Table_0[Regione],Table_0[Totale contagiati],,0)</f>
        <v>4308126</v>
      </c>
      <c r="K2603" s="1">
        <f>_xlfn.XLOOKUP(Comuni[[#This Row],[Regione]],Table_0[Regione],Table_0[Guariti],,0)</f>
        <v>4242764</v>
      </c>
      <c r="L2603" s="1">
        <f>_xlfn.XLOOKUP(Comuni[[#This Row],[Regione]],Table_0[Regione],Table_0[Deceduti],,0)</f>
        <v>47031</v>
      </c>
    </row>
    <row r="2604" spans="1:12" x14ac:dyDescent="0.25">
      <c r="A2604" s="1" t="s">
        <v>2628</v>
      </c>
      <c r="B2604" s="1" t="s">
        <v>1271</v>
      </c>
      <c r="C2604" s="1" t="s">
        <v>2588</v>
      </c>
      <c r="D2604">
        <v>46705</v>
      </c>
      <c r="E2604">
        <f>100*Comuni[[#This Row],[Popolazione2011]]/$D$7916</f>
        <v>8.1492325928474676E-2</v>
      </c>
      <c r="F2604">
        <f>100*Comuni[[#This Row],[Popolazione2011]]/(SUMIFS($D$2:$D$7916,$B$2:$B$7916,"Lombardia"))</f>
        <v>0.48128888348913779</v>
      </c>
      <c r="G2604" t="b">
        <f>IF(Comuni[[#This Row],[Popolazione2011]]&gt;300000,"MAGGIORE")</f>
        <v>0</v>
      </c>
      <c r="H2604">
        <f>100*Comuni[[#This Row],[Popolazione2011]]/(SUMIFS($D$2:$D$7916,$B$2:$B$7916,"Piemonte"))</f>
        <v>1.0702543312016088</v>
      </c>
      <c r="I2604" s="1" t="str">
        <f>_xlfn.XLOOKUP(Comuni[[#This Row],[Regione]],Ripartizione_geografica[Regione],Ripartizione_geografica[Ripartizione geografica],,0)</f>
        <v>Nord-ovest</v>
      </c>
      <c r="J2604" s="1">
        <f>_xlfn.XLOOKUP(Comuni[[#This Row],[Regione]],Table_0[Regione],Table_0[Totale contagiati],,0)</f>
        <v>4308126</v>
      </c>
      <c r="K2604" s="1">
        <f>_xlfn.XLOOKUP(Comuni[[#This Row],[Regione]],Table_0[Regione],Table_0[Guariti],,0)</f>
        <v>4242764</v>
      </c>
      <c r="L2604" s="1">
        <f>_xlfn.XLOOKUP(Comuni[[#This Row],[Regione]],Table_0[Regione],Table_0[Deceduti],,0)</f>
        <v>47031</v>
      </c>
    </row>
    <row r="2605" spans="1:12" x14ac:dyDescent="0.25">
      <c r="A2605" s="1" t="s">
        <v>2629</v>
      </c>
      <c r="B2605" s="1" t="s">
        <v>1271</v>
      </c>
      <c r="C2605" s="1" t="s">
        <v>2588</v>
      </c>
      <c r="D2605">
        <v>2232</v>
      </c>
      <c r="E2605">
        <f>100*Comuni[[#This Row],[Popolazione2011]]/$D$7916</f>
        <v>3.894462508775409E-3</v>
      </c>
      <c r="F2605">
        <f>100*Comuni[[#This Row],[Popolazione2011]]/(SUMIFS($D$2:$D$7916,$B$2:$B$7916,"Lombardia"))</f>
        <v>2.3000466501397185E-2</v>
      </c>
      <c r="G2605" t="b">
        <f>IF(Comuni[[#This Row],[Popolazione2011]]&gt;300000,"MAGGIORE")</f>
        <v>0</v>
      </c>
      <c r="H2605">
        <f>100*Comuni[[#This Row],[Popolazione2011]]/(SUMIFS($D$2:$D$7916,$B$2:$B$7916,"Piemonte"))</f>
        <v>5.1146722347542896E-2</v>
      </c>
      <c r="I2605" s="1" t="str">
        <f>_xlfn.XLOOKUP(Comuni[[#This Row],[Regione]],Ripartizione_geografica[Regione],Ripartizione_geografica[Ripartizione geografica],,0)</f>
        <v>Nord-ovest</v>
      </c>
      <c r="J2605" s="1">
        <f>_xlfn.XLOOKUP(Comuni[[#This Row],[Regione]],Table_0[Regione],Table_0[Totale contagiati],,0)</f>
        <v>4308126</v>
      </c>
      <c r="K2605" s="1">
        <f>_xlfn.XLOOKUP(Comuni[[#This Row],[Regione]],Table_0[Regione],Table_0[Guariti],,0)</f>
        <v>4242764</v>
      </c>
      <c r="L2605" s="1">
        <f>_xlfn.XLOOKUP(Comuni[[#This Row],[Regione]],Table_0[Regione],Table_0[Deceduti],,0)</f>
        <v>47031</v>
      </c>
    </row>
    <row r="2606" spans="1:12" x14ac:dyDescent="0.25">
      <c r="A2606" s="1" t="s">
        <v>2630</v>
      </c>
      <c r="B2606" s="1" t="s">
        <v>1271</v>
      </c>
      <c r="C2606" s="1" t="s">
        <v>2588</v>
      </c>
      <c r="D2606">
        <v>4899</v>
      </c>
      <c r="E2606">
        <f>100*Comuni[[#This Row],[Popolazione2011]]/$D$7916</f>
        <v>8.5479264473524771E-3</v>
      </c>
      <c r="F2606">
        <f>100*Comuni[[#This Row],[Popolazione2011]]/(SUMIFS($D$2:$D$7916,$B$2:$B$7916,"Lombardia"))</f>
        <v>5.0483550802125812E-2</v>
      </c>
      <c r="G2606" t="b">
        <f>IF(Comuni[[#This Row],[Popolazione2011]]&gt;300000,"MAGGIORE")</f>
        <v>0</v>
      </c>
      <c r="H2606">
        <f>100*Comuni[[#This Row],[Popolazione2011]]/(SUMIFS($D$2:$D$7916,$B$2:$B$7916,"Piemonte"))</f>
        <v>0.1122615559052924</v>
      </c>
      <c r="I2606" s="1" t="str">
        <f>_xlfn.XLOOKUP(Comuni[[#This Row],[Regione]],Ripartizione_geografica[Regione],Ripartizione_geografica[Ripartizione geografica],,0)</f>
        <v>Nord-ovest</v>
      </c>
      <c r="J2606" s="1">
        <f>_xlfn.XLOOKUP(Comuni[[#This Row],[Regione]],Table_0[Regione],Table_0[Totale contagiati],,0)</f>
        <v>4308126</v>
      </c>
      <c r="K2606" s="1">
        <f>_xlfn.XLOOKUP(Comuni[[#This Row],[Regione]],Table_0[Regione],Table_0[Guariti],,0)</f>
        <v>4242764</v>
      </c>
      <c r="L2606" s="1">
        <f>_xlfn.XLOOKUP(Comuni[[#This Row],[Regione]],Table_0[Regione],Table_0[Deceduti],,0)</f>
        <v>47031</v>
      </c>
    </row>
    <row r="2607" spans="1:12" x14ac:dyDescent="0.25">
      <c r="A2607" s="1" t="s">
        <v>2631</v>
      </c>
      <c r="B2607" s="1" t="s">
        <v>1271</v>
      </c>
      <c r="C2607" s="1" t="s">
        <v>2588</v>
      </c>
      <c r="D2607">
        <v>4216</v>
      </c>
      <c r="E2607">
        <f>100*Comuni[[#This Row],[Popolazione2011]]/$D$7916</f>
        <v>7.3562069610202162E-3</v>
      </c>
      <c r="F2607">
        <f>100*Comuni[[#This Row],[Popolazione2011]]/(SUMIFS($D$2:$D$7916,$B$2:$B$7916,"Lombardia"))</f>
        <v>4.3445325613750238E-2</v>
      </c>
      <c r="G2607" t="b">
        <f>IF(Comuni[[#This Row],[Popolazione2011]]&gt;300000,"MAGGIORE")</f>
        <v>0</v>
      </c>
      <c r="H2607">
        <f>100*Comuni[[#This Row],[Popolazione2011]]/(SUMIFS($D$2:$D$7916,$B$2:$B$7916,"Piemonte"))</f>
        <v>9.6610475545358801E-2</v>
      </c>
      <c r="I2607" s="1" t="str">
        <f>_xlfn.XLOOKUP(Comuni[[#This Row],[Regione]],Ripartizione_geografica[Regione],Ripartizione_geografica[Ripartizione geografica],,0)</f>
        <v>Nord-ovest</v>
      </c>
      <c r="J2607" s="1">
        <f>_xlfn.XLOOKUP(Comuni[[#This Row],[Regione]],Table_0[Regione],Table_0[Totale contagiati],,0)</f>
        <v>4308126</v>
      </c>
      <c r="K2607" s="1">
        <f>_xlfn.XLOOKUP(Comuni[[#This Row],[Regione]],Table_0[Regione],Table_0[Guariti],,0)</f>
        <v>4242764</v>
      </c>
      <c r="L2607" s="1">
        <f>_xlfn.XLOOKUP(Comuni[[#This Row],[Regione]],Table_0[Regione],Table_0[Deceduti],,0)</f>
        <v>47031</v>
      </c>
    </row>
    <row r="2608" spans="1:12" x14ac:dyDescent="0.25">
      <c r="A2608" s="1" t="s">
        <v>2632</v>
      </c>
      <c r="B2608" s="1" t="s">
        <v>1271</v>
      </c>
      <c r="C2608" s="1" t="s">
        <v>2588</v>
      </c>
      <c r="D2608">
        <v>10578</v>
      </c>
      <c r="E2608">
        <f>100*Comuni[[#This Row],[Popolazione2011]]/$D$7916</f>
        <v>1.8456820975728618E-2</v>
      </c>
      <c r="F2608">
        <f>100*Comuni[[#This Row],[Popolazione2011]]/(SUMIFS($D$2:$D$7916,$B$2:$B$7916,"Lombardia"))</f>
        <v>0.10900489903753559</v>
      </c>
      <c r="G2608" t="b">
        <f>IF(Comuni[[#This Row],[Popolazione2011]]&gt;300000,"MAGGIORE")</f>
        <v>0</v>
      </c>
      <c r="H2608">
        <f>100*Comuni[[#This Row],[Popolazione2011]]/(SUMIFS($D$2:$D$7916,$B$2:$B$7916,"Piemonte"))</f>
        <v>0.24239696639440356</v>
      </c>
      <c r="I2608" s="1" t="str">
        <f>_xlfn.XLOOKUP(Comuni[[#This Row],[Regione]],Ripartizione_geografica[Regione],Ripartizione_geografica[Ripartizione geografica],,0)</f>
        <v>Nord-ovest</v>
      </c>
      <c r="J2608" s="1">
        <f>_xlfn.XLOOKUP(Comuni[[#This Row],[Regione]],Table_0[Regione],Table_0[Totale contagiati],,0)</f>
        <v>4308126</v>
      </c>
      <c r="K2608" s="1">
        <f>_xlfn.XLOOKUP(Comuni[[#This Row],[Regione]],Table_0[Regione],Table_0[Guariti],,0)</f>
        <v>4242764</v>
      </c>
      <c r="L2608" s="1">
        <f>_xlfn.XLOOKUP(Comuni[[#This Row],[Regione]],Table_0[Regione],Table_0[Deceduti],,0)</f>
        <v>47031</v>
      </c>
    </row>
    <row r="2609" spans="1:12" x14ac:dyDescent="0.25">
      <c r="A2609" s="1" t="s">
        <v>2633</v>
      </c>
      <c r="B2609" s="1" t="s">
        <v>1271</v>
      </c>
      <c r="C2609" s="1" t="s">
        <v>2588</v>
      </c>
      <c r="D2609">
        <v>375</v>
      </c>
      <c r="E2609">
        <f>100*Comuni[[#This Row],[Popolazione2011]]/$D$7916</f>
        <v>6.5431157741522325E-4</v>
      </c>
      <c r="F2609">
        <f>100*Comuni[[#This Row],[Popolazione2011]]/(SUMIFS($D$2:$D$7916,$B$2:$B$7916,"Lombardia"))</f>
        <v>3.8643256890788283E-3</v>
      </c>
      <c r="G2609" t="b">
        <f>IF(Comuni[[#This Row],[Popolazione2011]]&gt;300000,"MAGGIORE")</f>
        <v>0</v>
      </c>
      <c r="H2609">
        <f>100*Comuni[[#This Row],[Popolazione2011]]/(SUMIFS($D$2:$D$7916,$B$2:$B$7916,"Piemonte"))</f>
        <v>8.5931993191436309E-3</v>
      </c>
      <c r="I2609" s="1" t="str">
        <f>_xlfn.XLOOKUP(Comuni[[#This Row],[Regione]],Ripartizione_geografica[Regione],Ripartizione_geografica[Ripartizione geografica],,0)</f>
        <v>Nord-ovest</v>
      </c>
      <c r="J2609" s="1">
        <f>_xlfn.XLOOKUP(Comuni[[#This Row],[Regione]],Table_0[Regione],Table_0[Totale contagiati],,0)</f>
        <v>4308126</v>
      </c>
      <c r="K2609" s="1">
        <f>_xlfn.XLOOKUP(Comuni[[#This Row],[Regione]],Table_0[Regione],Table_0[Guariti],,0)</f>
        <v>4242764</v>
      </c>
      <c r="L2609" s="1">
        <f>_xlfn.XLOOKUP(Comuni[[#This Row],[Regione]],Table_0[Regione],Table_0[Deceduti],,0)</f>
        <v>47031</v>
      </c>
    </row>
    <row r="2610" spans="1:12" x14ac:dyDescent="0.25">
      <c r="A2610" s="1" t="s">
        <v>2634</v>
      </c>
      <c r="B2610" s="1" t="s">
        <v>1271</v>
      </c>
      <c r="C2610" s="1" t="s">
        <v>2588</v>
      </c>
      <c r="D2610">
        <v>14583</v>
      </c>
      <c r="E2610">
        <f>100*Comuni[[#This Row],[Popolazione2011]]/$D$7916</f>
        <v>2.5444868622523202E-2</v>
      </c>
      <c r="F2610">
        <f>100*Comuni[[#This Row],[Popolazione2011]]/(SUMIFS($D$2:$D$7916,$B$2:$B$7916,"Lombardia"))</f>
        <v>0.15027589739689748</v>
      </c>
      <c r="G2610" t="b">
        <f>IF(Comuni[[#This Row],[Popolazione2011]]&gt;300000,"MAGGIORE")</f>
        <v>0</v>
      </c>
      <c r="H2610">
        <f>100*Comuni[[#This Row],[Popolazione2011]]/(SUMIFS($D$2:$D$7916,$B$2:$B$7916,"Piemonte"))</f>
        <v>0.33417233512285754</v>
      </c>
      <c r="I2610" s="1" t="str">
        <f>_xlfn.XLOOKUP(Comuni[[#This Row],[Regione]],Ripartizione_geografica[Regione],Ripartizione_geografica[Ripartizione geografica],,0)</f>
        <v>Nord-ovest</v>
      </c>
      <c r="J2610" s="1">
        <f>_xlfn.XLOOKUP(Comuni[[#This Row],[Regione]],Table_0[Regione],Table_0[Totale contagiati],,0)</f>
        <v>4308126</v>
      </c>
      <c r="K2610" s="1">
        <f>_xlfn.XLOOKUP(Comuni[[#This Row],[Regione]],Table_0[Regione],Table_0[Guariti],,0)</f>
        <v>4242764</v>
      </c>
      <c r="L2610" s="1">
        <f>_xlfn.XLOOKUP(Comuni[[#This Row],[Regione]],Table_0[Regione],Table_0[Deceduti],,0)</f>
        <v>47031</v>
      </c>
    </row>
    <row r="2611" spans="1:12" x14ac:dyDescent="0.25">
      <c r="A2611" s="1" t="s">
        <v>2635</v>
      </c>
      <c r="B2611" s="1" t="s">
        <v>1271</v>
      </c>
      <c r="C2611" s="1" t="s">
        <v>2588</v>
      </c>
      <c r="D2611">
        <v>8579</v>
      </c>
      <c r="E2611">
        <f>100*Comuni[[#This Row],[Popolazione2011]]/$D$7916</f>
        <v>1.49689040603872E-2</v>
      </c>
      <c r="F2611">
        <f>100*Comuni[[#This Row],[Popolazione2011]]/(SUMIFS($D$2:$D$7916,$B$2:$B$7916,"Lombardia"))</f>
        <v>8.8405466897619384E-2</v>
      </c>
      <c r="G2611" t="b">
        <f>IF(Comuni[[#This Row],[Popolazione2011]]&gt;300000,"MAGGIORE")</f>
        <v>0</v>
      </c>
      <c r="H2611">
        <f>100*Comuni[[#This Row],[Popolazione2011]]/(SUMIFS($D$2:$D$7916,$B$2:$B$7916,"Piemonte"))</f>
        <v>0.19658948522382191</v>
      </c>
      <c r="I2611" s="1" t="str">
        <f>_xlfn.XLOOKUP(Comuni[[#This Row],[Regione]],Ripartizione_geografica[Regione],Ripartizione_geografica[Ripartizione geografica],,0)</f>
        <v>Nord-ovest</v>
      </c>
      <c r="J2611" s="1">
        <f>_xlfn.XLOOKUP(Comuni[[#This Row],[Regione]],Table_0[Regione],Table_0[Totale contagiati],,0)</f>
        <v>4308126</v>
      </c>
      <c r="K2611" s="1">
        <f>_xlfn.XLOOKUP(Comuni[[#This Row],[Regione]],Table_0[Regione],Table_0[Guariti],,0)</f>
        <v>4242764</v>
      </c>
      <c r="L2611" s="1">
        <f>_xlfn.XLOOKUP(Comuni[[#This Row],[Regione]],Table_0[Regione],Table_0[Deceduti],,0)</f>
        <v>47031</v>
      </c>
    </row>
    <row r="2612" spans="1:12" x14ac:dyDescent="0.25">
      <c r="A2612" s="1" t="s">
        <v>2636</v>
      </c>
      <c r="B2612" s="1" t="s">
        <v>1271</v>
      </c>
      <c r="C2612" s="1" t="s">
        <v>2588</v>
      </c>
      <c r="D2612">
        <v>503</v>
      </c>
      <c r="E2612">
        <f>100*Comuni[[#This Row],[Popolazione2011]]/$D$7916</f>
        <v>8.7764992917295276E-4</v>
      </c>
      <c r="F2612">
        <f>100*Comuni[[#This Row],[Popolazione2011]]/(SUMIFS($D$2:$D$7916,$B$2:$B$7916,"Lombardia"))</f>
        <v>5.1833488576177346E-3</v>
      </c>
      <c r="G2612" t="b">
        <f>IF(Comuni[[#This Row],[Popolazione2011]]&gt;300000,"MAGGIORE")</f>
        <v>0</v>
      </c>
      <c r="H2612">
        <f>100*Comuni[[#This Row],[Popolazione2011]]/(SUMIFS($D$2:$D$7916,$B$2:$B$7916,"Piemonte"))</f>
        <v>1.1526344686744659E-2</v>
      </c>
      <c r="I2612" s="1" t="str">
        <f>_xlfn.XLOOKUP(Comuni[[#This Row],[Regione]],Ripartizione_geografica[Regione],Ripartizione_geografica[Ripartizione geografica],,0)</f>
        <v>Nord-ovest</v>
      </c>
      <c r="J2612" s="1">
        <f>_xlfn.XLOOKUP(Comuni[[#This Row],[Regione]],Table_0[Regione],Table_0[Totale contagiati],,0)</f>
        <v>4308126</v>
      </c>
      <c r="K2612" s="1">
        <f>_xlfn.XLOOKUP(Comuni[[#This Row],[Regione]],Table_0[Regione],Table_0[Guariti],,0)</f>
        <v>4242764</v>
      </c>
      <c r="L2612" s="1">
        <f>_xlfn.XLOOKUP(Comuni[[#This Row],[Regione]],Table_0[Regione],Table_0[Deceduti],,0)</f>
        <v>47031</v>
      </c>
    </row>
    <row r="2613" spans="1:12" x14ac:dyDescent="0.25">
      <c r="A2613" s="1" t="s">
        <v>2637</v>
      </c>
      <c r="B2613" s="1" t="s">
        <v>1271</v>
      </c>
      <c r="C2613" s="1" t="s">
        <v>2588</v>
      </c>
      <c r="D2613">
        <v>3587</v>
      </c>
      <c r="E2613">
        <f>100*Comuni[[#This Row],[Popolazione2011]]/$D$7916</f>
        <v>6.2587083418357489E-3</v>
      </c>
      <c r="F2613">
        <f>100*Comuni[[#This Row],[Popolazione2011]]/(SUMIFS($D$2:$D$7916,$B$2:$B$7916,"Lombardia"))</f>
        <v>3.6963563324602017E-2</v>
      </c>
      <c r="G2613" t="b">
        <f>IF(Comuni[[#This Row],[Popolazione2011]]&gt;300000,"MAGGIORE")</f>
        <v>0</v>
      </c>
      <c r="H2613">
        <f>100*Comuni[[#This Row],[Popolazione2011]]/(SUMIFS($D$2:$D$7916,$B$2:$B$7916,"Piemonte"))</f>
        <v>8.2196815887381883E-2</v>
      </c>
      <c r="I2613" s="1" t="str">
        <f>_xlfn.XLOOKUP(Comuni[[#This Row],[Regione]],Ripartizione_geografica[Regione],Ripartizione_geografica[Ripartizione geografica],,0)</f>
        <v>Nord-ovest</v>
      </c>
      <c r="J2613" s="1">
        <f>_xlfn.XLOOKUP(Comuni[[#This Row],[Regione]],Table_0[Regione],Table_0[Totale contagiati],,0)</f>
        <v>4308126</v>
      </c>
      <c r="K2613" s="1">
        <f>_xlfn.XLOOKUP(Comuni[[#This Row],[Regione]],Table_0[Regione],Table_0[Guariti],,0)</f>
        <v>4242764</v>
      </c>
      <c r="L2613" s="1">
        <f>_xlfn.XLOOKUP(Comuni[[#This Row],[Regione]],Table_0[Regione],Table_0[Deceduti],,0)</f>
        <v>47031</v>
      </c>
    </row>
    <row r="2614" spans="1:12" x14ac:dyDescent="0.25">
      <c r="A2614" s="1" t="s">
        <v>2638</v>
      </c>
      <c r="B2614" s="1" t="s">
        <v>1271</v>
      </c>
      <c r="C2614" s="1" t="s">
        <v>2588</v>
      </c>
      <c r="D2614">
        <v>1971</v>
      </c>
      <c r="E2614">
        <f>100*Comuni[[#This Row],[Popolazione2011]]/$D$7916</f>
        <v>3.4390616508944132E-3</v>
      </c>
      <c r="F2614">
        <f>100*Comuni[[#This Row],[Popolazione2011]]/(SUMIFS($D$2:$D$7916,$B$2:$B$7916,"Lombardia"))</f>
        <v>2.0310895821798323E-2</v>
      </c>
      <c r="G2614" t="b">
        <f>IF(Comuni[[#This Row],[Popolazione2011]]&gt;300000,"MAGGIORE")</f>
        <v>0</v>
      </c>
      <c r="H2614">
        <f>100*Comuni[[#This Row],[Popolazione2011]]/(SUMIFS($D$2:$D$7916,$B$2:$B$7916,"Piemonte"))</f>
        <v>4.5165855621418928E-2</v>
      </c>
      <c r="I2614" s="1" t="str">
        <f>_xlfn.XLOOKUP(Comuni[[#This Row],[Regione]],Ripartizione_geografica[Regione],Ripartizione_geografica[Ripartizione geografica],,0)</f>
        <v>Nord-ovest</v>
      </c>
      <c r="J2614" s="1">
        <f>_xlfn.XLOOKUP(Comuni[[#This Row],[Regione]],Table_0[Regione],Table_0[Totale contagiati],,0)</f>
        <v>4308126</v>
      </c>
      <c r="K2614" s="1">
        <f>_xlfn.XLOOKUP(Comuni[[#This Row],[Regione]],Table_0[Regione],Table_0[Guariti],,0)</f>
        <v>4242764</v>
      </c>
      <c r="L2614" s="1">
        <f>_xlfn.XLOOKUP(Comuni[[#This Row],[Regione]],Table_0[Regione],Table_0[Deceduti],,0)</f>
        <v>47031</v>
      </c>
    </row>
    <row r="2615" spans="1:12" x14ac:dyDescent="0.25">
      <c r="A2615" s="1" t="s">
        <v>2639</v>
      </c>
      <c r="B2615" s="1" t="s">
        <v>1271</v>
      </c>
      <c r="C2615" s="1" t="s">
        <v>2588</v>
      </c>
      <c r="D2615">
        <v>2480</v>
      </c>
      <c r="E2615">
        <f>100*Comuni[[#This Row],[Popolazione2011]]/$D$7916</f>
        <v>4.3271805653060094E-3</v>
      </c>
      <c r="F2615">
        <f>100*Comuni[[#This Row],[Popolazione2011]]/(SUMIFS($D$2:$D$7916,$B$2:$B$7916,"Lombardia"))</f>
        <v>2.5556073890441316E-2</v>
      </c>
      <c r="G2615" t="b">
        <f>IF(Comuni[[#This Row],[Popolazione2011]]&gt;300000,"MAGGIORE")</f>
        <v>0</v>
      </c>
      <c r="H2615">
        <f>100*Comuni[[#This Row],[Popolazione2011]]/(SUMIFS($D$2:$D$7916,$B$2:$B$7916,"Piemonte"))</f>
        <v>5.6829691497269887E-2</v>
      </c>
      <c r="I2615" s="1" t="str">
        <f>_xlfn.XLOOKUP(Comuni[[#This Row],[Regione]],Ripartizione_geografica[Regione],Ripartizione_geografica[Ripartizione geografica],,0)</f>
        <v>Nord-ovest</v>
      </c>
      <c r="J2615" s="1">
        <f>_xlfn.XLOOKUP(Comuni[[#This Row],[Regione]],Table_0[Regione],Table_0[Totale contagiati],,0)</f>
        <v>4308126</v>
      </c>
      <c r="K2615" s="1">
        <f>_xlfn.XLOOKUP(Comuni[[#This Row],[Regione]],Table_0[Regione],Table_0[Guariti],,0)</f>
        <v>4242764</v>
      </c>
      <c r="L2615" s="1">
        <f>_xlfn.XLOOKUP(Comuni[[#This Row],[Regione]],Table_0[Regione],Table_0[Deceduti],,0)</f>
        <v>47031</v>
      </c>
    </row>
    <row r="2616" spans="1:12" x14ac:dyDescent="0.25">
      <c r="A2616" s="1" t="s">
        <v>2640</v>
      </c>
      <c r="B2616" s="1" t="s">
        <v>1271</v>
      </c>
      <c r="C2616" s="1" t="s">
        <v>2588</v>
      </c>
      <c r="D2616">
        <v>4217</v>
      </c>
      <c r="E2616">
        <f>100*Comuni[[#This Row],[Popolazione2011]]/$D$7916</f>
        <v>7.3579517918933241E-3</v>
      </c>
      <c r="F2616">
        <f>100*Comuni[[#This Row],[Popolazione2011]]/(SUMIFS($D$2:$D$7916,$B$2:$B$7916,"Lombardia"))</f>
        <v>4.3455630482254447E-2</v>
      </c>
      <c r="G2616" t="b">
        <f>IF(Comuni[[#This Row],[Popolazione2011]]&gt;300000,"MAGGIORE")</f>
        <v>0</v>
      </c>
      <c r="H2616">
        <f>100*Comuni[[#This Row],[Popolazione2011]]/(SUMIFS($D$2:$D$7916,$B$2:$B$7916,"Piemonte"))</f>
        <v>9.6633390743543185E-2</v>
      </c>
      <c r="I2616" s="1" t="str">
        <f>_xlfn.XLOOKUP(Comuni[[#This Row],[Regione]],Ripartizione_geografica[Regione],Ripartizione_geografica[Ripartizione geografica],,0)</f>
        <v>Nord-ovest</v>
      </c>
      <c r="J2616" s="1">
        <f>_xlfn.XLOOKUP(Comuni[[#This Row],[Regione]],Table_0[Regione],Table_0[Totale contagiati],,0)</f>
        <v>4308126</v>
      </c>
      <c r="K2616" s="1">
        <f>_xlfn.XLOOKUP(Comuni[[#This Row],[Regione]],Table_0[Regione],Table_0[Guariti],,0)</f>
        <v>4242764</v>
      </c>
      <c r="L2616" s="1">
        <f>_xlfn.XLOOKUP(Comuni[[#This Row],[Regione]],Table_0[Regione],Table_0[Deceduti],,0)</f>
        <v>47031</v>
      </c>
    </row>
    <row r="2617" spans="1:12" x14ac:dyDescent="0.25">
      <c r="A2617" s="1" t="s">
        <v>2641</v>
      </c>
      <c r="B2617" s="1" t="s">
        <v>1271</v>
      </c>
      <c r="C2617" s="1" t="s">
        <v>2588</v>
      </c>
      <c r="D2617">
        <v>34</v>
      </c>
      <c r="E2617">
        <f>100*Comuni[[#This Row],[Popolazione2011]]/$D$7916</f>
        <v>5.932424968564691E-5</v>
      </c>
      <c r="F2617">
        <f>100*Comuni[[#This Row],[Popolazione2011]]/(SUMIFS($D$2:$D$7916,$B$2:$B$7916,"Lombardia"))</f>
        <v>3.503655291431471E-4</v>
      </c>
      <c r="G2617" t="b">
        <f>IF(Comuni[[#This Row],[Popolazione2011]]&gt;300000,"MAGGIORE")</f>
        <v>0</v>
      </c>
      <c r="H2617">
        <f>100*Comuni[[#This Row],[Popolazione2011]]/(SUMIFS($D$2:$D$7916,$B$2:$B$7916,"Piemonte"))</f>
        <v>7.7911673826902257E-4</v>
      </c>
      <c r="I2617" s="1" t="str">
        <f>_xlfn.XLOOKUP(Comuni[[#This Row],[Regione]],Ripartizione_geografica[Regione],Ripartizione_geografica[Ripartizione geografica],,0)</f>
        <v>Nord-ovest</v>
      </c>
      <c r="J2617" s="1">
        <f>_xlfn.XLOOKUP(Comuni[[#This Row],[Regione]],Table_0[Regione],Table_0[Totale contagiati],,0)</f>
        <v>4308126</v>
      </c>
      <c r="K2617" s="1">
        <f>_xlfn.XLOOKUP(Comuni[[#This Row],[Regione]],Table_0[Regione],Table_0[Guariti],,0)</f>
        <v>4242764</v>
      </c>
      <c r="L2617" s="1">
        <f>_xlfn.XLOOKUP(Comuni[[#This Row],[Regione]],Table_0[Regione],Table_0[Deceduti],,0)</f>
        <v>47031</v>
      </c>
    </row>
    <row r="2618" spans="1:12" x14ac:dyDescent="0.25">
      <c r="A2618" s="1" t="s">
        <v>2642</v>
      </c>
      <c r="B2618" s="1" t="s">
        <v>1271</v>
      </c>
      <c r="C2618" s="1" t="s">
        <v>2588</v>
      </c>
      <c r="D2618">
        <v>3630</v>
      </c>
      <c r="E2618">
        <f>100*Comuni[[#This Row],[Popolazione2011]]/$D$7916</f>
        <v>6.3337360693793612E-3</v>
      </c>
      <c r="F2618">
        <f>100*Comuni[[#This Row],[Popolazione2011]]/(SUMIFS($D$2:$D$7916,$B$2:$B$7916,"Lombardia"))</f>
        <v>3.740667267028306E-2</v>
      </c>
      <c r="G2618" t="b">
        <f>IF(Comuni[[#This Row],[Popolazione2011]]&gt;300000,"MAGGIORE")</f>
        <v>0</v>
      </c>
      <c r="H2618">
        <f>100*Comuni[[#This Row],[Popolazione2011]]/(SUMIFS($D$2:$D$7916,$B$2:$B$7916,"Piemonte"))</f>
        <v>8.318216940931035E-2</v>
      </c>
      <c r="I2618" s="1" t="str">
        <f>_xlfn.XLOOKUP(Comuni[[#This Row],[Regione]],Ripartizione_geografica[Regione],Ripartizione_geografica[Ripartizione geografica],,0)</f>
        <v>Nord-ovest</v>
      </c>
      <c r="J2618" s="1">
        <f>_xlfn.XLOOKUP(Comuni[[#This Row],[Regione]],Table_0[Regione],Table_0[Totale contagiati],,0)</f>
        <v>4308126</v>
      </c>
      <c r="K2618" s="1">
        <f>_xlfn.XLOOKUP(Comuni[[#This Row],[Regione]],Table_0[Regione],Table_0[Guariti],,0)</f>
        <v>4242764</v>
      </c>
      <c r="L2618" s="1">
        <f>_xlfn.XLOOKUP(Comuni[[#This Row],[Regione]],Table_0[Regione],Table_0[Deceduti],,0)</f>
        <v>47031</v>
      </c>
    </row>
    <row r="2619" spans="1:12" x14ac:dyDescent="0.25">
      <c r="A2619" s="1" t="s">
        <v>2643</v>
      </c>
      <c r="B2619" s="1" t="s">
        <v>1271</v>
      </c>
      <c r="C2619" s="1" t="s">
        <v>2588</v>
      </c>
      <c r="D2619">
        <v>8750</v>
      </c>
      <c r="E2619">
        <f>100*Comuni[[#This Row],[Popolazione2011]]/$D$7916</f>
        <v>1.5267270139688543E-2</v>
      </c>
      <c r="F2619">
        <f>100*Comuni[[#This Row],[Popolazione2011]]/(SUMIFS($D$2:$D$7916,$B$2:$B$7916,"Lombardia"))</f>
        <v>9.0167599411839328E-2</v>
      </c>
      <c r="G2619" t="b">
        <f>IF(Comuni[[#This Row],[Popolazione2011]]&gt;300000,"MAGGIORE")</f>
        <v>0</v>
      </c>
      <c r="H2619">
        <f>100*Comuni[[#This Row],[Popolazione2011]]/(SUMIFS($D$2:$D$7916,$B$2:$B$7916,"Piemonte"))</f>
        <v>0.20050798411335141</v>
      </c>
      <c r="I2619" s="1" t="str">
        <f>_xlfn.XLOOKUP(Comuni[[#This Row],[Regione]],Ripartizione_geografica[Regione],Ripartizione_geografica[Ripartizione geografica],,0)</f>
        <v>Nord-ovest</v>
      </c>
      <c r="J2619" s="1">
        <f>_xlfn.XLOOKUP(Comuni[[#This Row],[Regione]],Table_0[Regione],Table_0[Totale contagiati],,0)</f>
        <v>4308126</v>
      </c>
      <c r="K2619" s="1">
        <f>_xlfn.XLOOKUP(Comuni[[#This Row],[Regione]],Table_0[Regione],Table_0[Guariti],,0)</f>
        <v>4242764</v>
      </c>
      <c r="L2619" s="1">
        <f>_xlfn.XLOOKUP(Comuni[[#This Row],[Regione]],Table_0[Regione],Table_0[Deceduti],,0)</f>
        <v>47031</v>
      </c>
    </row>
    <row r="2620" spans="1:12" x14ac:dyDescent="0.25">
      <c r="A2620" s="1" t="s">
        <v>2644</v>
      </c>
      <c r="B2620" s="1" t="s">
        <v>1271</v>
      </c>
      <c r="C2620" s="1" t="s">
        <v>2588</v>
      </c>
      <c r="D2620">
        <v>6190</v>
      </c>
      <c r="E2620">
        <f>100*Comuni[[#This Row],[Popolazione2011]]/$D$7916</f>
        <v>1.0800503104533952E-2</v>
      </c>
      <c r="F2620">
        <f>100*Comuni[[#This Row],[Popolazione2011]]/(SUMIFS($D$2:$D$7916,$B$2:$B$7916,"Lombardia"))</f>
        <v>6.378713604106119E-2</v>
      </c>
      <c r="G2620" t="b">
        <f>IF(Comuni[[#This Row],[Popolazione2011]]&gt;300000,"MAGGIORE")</f>
        <v>0</v>
      </c>
      <c r="H2620">
        <f>100*Comuni[[#This Row],[Popolazione2011]]/(SUMIFS($D$2:$D$7916,$B$2:$B$7916,"Piemonte"))</f>
        <v>0.14184507676133087</v>
      </c>
      <c r="I2620" s="1" t="str">
        <f>_xlfn.XLOOKUP(Comuni[[#This Row],[Regione]],Ripartizione_geografica[Regione],Ripartizione_geografica[Ripartizione geografica],,0)</f>
        <v>Nord-ovest</v>
      </c>
      <c r="J2620" s="1">
        <f>_xlfn.XLOOKUP(Comuni[[#This Row],[Regione]],Table_0[Regione],Table_0[Totale contagiati],,0)</f>
        <v>4308126</v>
      </c>
      <c r="K2620" s="1">
        <f>_xlfn.XLOOKUP(Comuni[[#This Row],[Regione]],Table_0[Regione],Table_0[Guariti],,0)</f>
        <v>4242764</v>
      </c>
      <c r="L2620" s="1">
        <f>_xlfn.XLOOKUP(Comuni[[#This Row],[Regione]],Table_0[Regione],Table_0[Deceduti],,0)</f>
        <v>47031</v>
      </c>
    </row>
    <row r="2621" spans="1:12" x14ac:dyDescent="0.25">
      <c r="A2621" s="1" t="s">
        <v>2645</v>
      </c>
      <c r="B2621" s="1" t="s">
        <v>1271</v>
      </c>
      <c r="C2621" s="1" t="s">
        <v>2588</v>
      </c>
      <c r="D2621">
        <v>7102</v>
      </c>
      <c r="E2621">
        <f>100*Comuni[[#This Row],[Popolazione2011]]/$D$7916</f>
        <v>1.2391788860807775E-2</v>
      </c>
      <c r="F2621">
        <f>100*Comuni[[#This Row],[Popolazione2011]]/(SUMIFS($D$2:$D$7916,$B$2:$B$7916,"Lombardia"))</f>
        <v>7.3185176116900896E-2</v>
      </c>
      <c r="G2621" t="b">
        <f>IF(Comuni[[#This Row],[Popolazione2011]]&gt;300000,"MAGGIORE")</f>
        <v>0</v>
      </c>
      <c r="H2621">
        <f>100*Comuni[[#This Row],[Popolazione2011]]/(SUMIFS($D$2:$D$7916,$B$2:$B$7916,"Piemonte"))</f>
        <v>0.16274373750548818</v>
      </c>
      <c r="I2621" s="1" t="str">
        <f>_xlfn.XLOOKUP(Comuni[[#This Row],[Regione]],Ripartizione_geografica[Regione],Ripartizione_geografica[Ripartizione geografica],,0)</f>
        <v>Nord-ovest</v>
      </c>
      <c r="J2621" s="1">
        <f>_xlfn.XLOOKUP(Comuni[[#This Row],[Regione]],Table_0[Regione],Table_0[Totale contagiati],,0)</f>
        <v>4308126</v>
      </c>
      <c r="K2621" s="1">
        <f>_xlfn.XLOOKUP(Comuni[[#This Row],[Regione]],Table_0[Regione],Table_0[Guariti],,0)</f>
        <v>4242764</v>
      </c>
      <c r="L2621" s="1">
        <f>_xlfn.XLOOKUP(Comuni[[#This Row],[Regione]],Table_0[Regione],Table_0[Deceduti],,0)</f>
        <v>47031</v>
      </c>
    </row>
    <row r="2622" spans="1:12" x14ac:dyDescent="0.25">
      <c r="A2622" s="1" t="s">
        <v>2646</v>
      </c>
      <c r="B2622" s="1" t="s">
        <v>1271</v>
      </c>
      <c r="C2622" s="1" t="s">
        <v>2588</v>
      </c>
      <c r="D2622">
        <v>1192</v>
      </c>
      <c r="E2622">
        <f>100*Comuni[[#This Row],[Popolazione2011]]/$D$7916</f>
        <v>2.0798384007438562E-3</v>
      </c>
      <c r="F2622">
        <f>100*Comuni[[#This Row],[Popolazione2011]]/(SUMIFS($D$2:$D$7916,$B$2:$B$7916,"Lombardia"))</f>
        <v>1.2283403257018568E-2</v>
      </c>
      <c r="G2622" t="b">
        <f>IF(Comuni[[#This Row],[Popolazione2011]]&gt;300000,"MAGGIORE")</f>
        <v>0</v>
      </c>
      <c r="H2622">
        <f>100*Comuni[[#This Row],[Popolazione2011]]/(SUMIFS($D$2:$D$7916,$B$2:$B$7916,"Piemonte"))</f>
        <v>2.7314916235784557E-2</v>
      </c>
      <c r="I2622" s="1" t="str">
        <f>_xlfn.XLOOKUP(Comuni[[#This Row],[Regione]],Ripartizione_geografica[Regione],Ripartizione_geografica[Ripartizione geografica],,0)</f>
        <v>Nord-ovest</v>
      </c>
      <c r="J2622" s="1">
        <f>_xlfn.XLOOKUP(Comuni[[#This Row],[Regione]],Table_0[Regione],Table_0[Totale contagiati],,0)</f>
        <v>4308126</v>
      </c>
      <c r="K2622" s="1">
        <f>_xlfn.XLOOKUP(Comuni[[#This Row],[Regione]],Table_0[Regione],Table_0[Guariti],,0)</f>
        <v>4242764</v>
      </c>
      <c r="L2622" s="1">
        <f>_xlfn.XLOOKUP(Comuni[[#This Row],[Regione]],Table_0[Regione],Table_0[Deceduti],,0)</f>
        <v>47031</v>
      </c>
    </row>
    <row r="2623" spans="1:12" x14ac:dyDescent="0.25">
      <c r="A2623" s="1" t="s">
        <v>2647</v>
      </c>
      <c r="B2623" s="1" t="s">
        <v>1271</v>
      </c>
      <c r="C2623" s="1" t="s">
        <v>2588</v>
      </c>
      <c r="D2623">
        <v>4807</v>
      </c>
      <c r="E2623">
        <f>100*Comuni[[#This Row],[Popolazione2011]]/$D$7916</f>
        <v>8.3874020070266089E-3</v>
      </c>
      <c r="F2623">
        <f>100*Comuni[[#This Row],[Popolazione2011]]/(SUMIFS($D$2:$D$7916,$B$2:$B$7916,"Lombardia"))</f>
        <v>4.9535502899738473E-2</v>
      </c>
      <c r="G2623" t="b">
        <f>IF(Comuni[[#This Row],[Popolazione2011]]&gt;300000,"MAGGIORE")</f>
        <v>0</v>
      </c>
      <c r="H2623">
        <f>100*Comuni[[#This Row],[Popolazione2011]]/(SUMIFS($D$2:$D$7916,$B$2:$B$7916,"Piemonte"))</f>
        <v>0.11015335767232916</v>
      </c>
      <c r="I2623" s="1" t="str">
        <f>_xlfn.XLOOKUP(Comuni[[#This Row],[Regione]],Ripartizione_geografica[Regione],Ripartizione_geografica[Ripartizione geografica],,0)</f>
        <v>Nord-ovest</v>
      </c>
      <c r="J2623" s="1">
        <f>_xlfn.XLOOKUP(Comuni[[#This Row],[Regione]],Table_0[Regione],Table_0[Totale contagiati],,0)</f>
        <v>4308126</v>
      </c>
      <c r="K2623" s="1">
        <f>_xlfn.XLOOKUP(Comuni[[#This Row],[Regione]],Table_0[Regione],Table_0[Guariti],,0)</f>
        <v>4242764</v>
      </c>
      <c r="L2623" s="1">
        <f>_xlfn.XLOOKUP(Comuni[[#This Row],[Regione]],Table_0[Regione],Table_0[Deceduti],,0)</f>
        <v>47031</v>
      </c>
    </row>
    <row r="2624" spans="1:12" x14ac:dyDescent="0.25">
      <c r="A2624" s="1" t="s">
        <v>2648</v>
      </c>
      <c r="B2624" s="1" t="s">
        <v>1271</v>
      </c>
      <c r="C2624" s="1" t="s">
        <v>2588</v>
      </c>
      <c r="D2624">
        <v>3881</v>
      </c>
      <c r="E2624">
        <f>100*Comuni[[#This Row],[Popolazione2011]]/$D$7916</f>
        <v>6.7716886185292839E-3</v>
      </c>
      <c r="F2624">
        <f>100*Comuni[[#This Row],[Popolazione2011]]/(SUMIFS($D$2:$D$7916,$B$2:$B$7916,"Lombardia"))</f>
        <v>3.9993194664839818E-2</v>
      </c>
      <c r="G2624" t="b">
        <f>IF(Comuni[[#This Row],[Popolazione2011]]&gt;300000,"MAGGIORE")</f>
        <v>0</v>
      </c>
      <c r="H2624">
        <f>100*Comuni[[#This Row],[Popolazione2011]]/(SUMIFS($D$2:$D$7916,$B$2:$B$7916,"Piemonte"))</f>
        <v>8.8933884153590492E-2</v>
      </c>
      <c r="I2624" s="1" t="str">
        <f>_xlfn.XLOOKUP(Comuni[[#This Row],[Regione]],Ripartizione_geografica[Regione],Ripartizione_geografica[Ripartizione geografica],,0)</f>
        <v>Nord-ovest</v>
      </c>
      <c r="J2624" s="1">
        <f>_xlfn.XLOOKUP(Comuni[[#This Row],[Regione]],Table_0[Regione],Table_0[Totale contagiati],,0)</f>
        <v>4308126</v>
      </c>
      <c r="K2624" s="1">
        <f>_xlfn.XLOOKUP(Comuni[[#This Row],[Regione]],Table_0[Regione],Table_0[Guariti],,0)</f>
        <v>4242764</v>
      </c>
      <c r="L2624" s="1">
        <f>_xlfn.XLOOKUP(Comuni[[#This Row],[Regione]],Table_0[Regione],Table_0[Deceduti],,0)</f>
        <v>47031</v>
      </c>
    </row>
    <row r="2625" spans="1:12" x14ac:dyDescent="0.25">
      <c r="A2625" s="1" t="s">
        <v>2649</v>
      </c>
      <c r="B2625" s="1" t="s">
        <v>1271</v>
      </c>
      <c r="C2625" s="1" t="s">
        <v>2588</v>
      </c>
      <c r="D2625">
        <v>402</v>
      </c>
      <c r="E2625">
        <f>100*Comuni[[#This Row],[Popolazione2011]]/$D$7916</f>
        <v>7.0142201098911928E-4</v>
      </c>
      <c r="F2625">
        <f>100*Comuni[[#This Row],[Popolazione2011]]/(SUMIFS($D$2:$D$7916,$B$2:$B$7916,"Lombardia"))</f>
        <v>4.1425571386925035E-3</v>
      </c>
      <c r="G2625" t="b">
        <f>IF(Comuni[[#This Row],[Popolazione2011]]&gt;300000,"MAGGIORE")</f>
        <v>0</v>
      </c>
      <c r="H2625">
        <f>100*Comuni[[#This Row],[Popolazione2011]]/(SUMIFS($D$2:$D$7916,$B$2:$B$7916,"Piemonte"))</f>
        <v>9.2119096701219726E-3</v>
      </c>
      <c r="I2625" s="1" t="str">
        <f>_xlfn.XLOOKUP(Comuni[[#This Row],[Regione]],Ripartizione_geografica[Regione],Ripartizione_geografica[Ripartizione geografica],,0)</f>
        <v>Nord-ovest</v>
      </c>
      <c r="J2625" s="1">
        <f>_xlfn.XLOOKUP(Comuni[[#This Row],[Regione]],Table_0[Regione],Table_0[Totale contagiati],,0)</f>
        <v>4308126</v>
      </c>
      <c r="K2625" s="1">
        <f>_xlfn.XLOOKUP(Comuni[[#This Row],[Regione]],Table_0[Regione],Table_0[Guariti],,0)</f>
        <v>4242764</v>
      </c>
      <c r="L2625" s="1">
        <f>_xlfn.XLOOKUP(Comuni[[#This Row],[Regione]],Table_0[Regione],Table_0[Deceduti],,0)</f>
        <v>47031</v>
      </c>
    </row>
    <row r="2626" spans="1:12" x14ac:dyDescent="0.25">
      <c r="A2626" s="1" t="s">
        <v>2650</v>
      </c>
      <c r="B2626" s="1" t="s">
        <v>1271</v>
      </c>
      <c r="C2626" s="1" t="s">
        <v>2588</v>
      </c>
      <c r="D2626">
        <v>141</v>
      </c>
      <c r="E2626">
        <f>100*Comuni[[#This Row],[Popolazione2011]]/$D$7916</f>
        <v>2.4602115310812397E-4</v>
      </c>
      <c r="F2626">
        <f>100*Comuni[[#This Row],[Popolazione2011]]/(SUMIFS($D$2:$D$7916,$B$2:$B$7916,"Lombardia"))</f>
        <v>1.4529864590936395E-3</v>
      </c>
      <c r="G2626" t="b">
        <f>IF(Comuni[[#This Row],[Popolazione2011]]&gt;300000,"MAGGIORE")</f>
        <v>0</v>
      </c>
      <c r="H2626">
        <f>100*Comuni[[#This Row],[Popolazione2011]]/(SUMIFS($D$2:$D$7916,$B$2:$B$7916,"Piemonte"))</f>
        <v>3.2310429439980056E-3</v>
      </c>
      <c r="I2626" s="1" t="str">
        <f>_xlfn.XLOOKUP(Comuni[[#This Row],[Regione]],Ripartizione_geografica[Regione],Ripartizione_geografica[Ripartizione geografica],,0)</f>
        <v>Nord-ovest</v>
      </c>
      <c r="J2626" s="1">
        <f>_xlfn.XLOOKUP(Comuni[[#This Row],[Regione]],Table_0[Regione],Table_0[Totale contagiati],,0)</f>
        <v>4308126</v>
      </c>
      <c r="K2626" s="1">
        <f>_xlfn.XLOOKUP(Comuni[[#This Row],[Regione]],Table_0[Regione],Table_0[Guariti],,0)</f>
        <v>4242764</v>
      </c>
      <c r="L2626" s="1">
        <f>_xlfn.XLOOKUP(Comuni[[#This Row],[Regione]],Table_0[Regione],Table_0[Deceduti],,0)</f>
        <v>47031</v>
      </c>
    </row>
    <row r="2627" spans="1:12" x14ac:dyDescent="0.25">
      <c r="A2627" s="1" t="s">
        <v>2651</v>
      </c>
      <c r="B2627" s="1" t="s">
        <v>1271</v>
      </c>
      <c r="C2627" s="1" t="s">
        <v>2588</v>
      </c>
      <c r="D2627">
        <v>1961</v>
      </c>
      <c r="E2627">
        <f>100*Comuni[[#This Row],[Popolazione2011]]/$D$7916</f>
        <v>3.4216133421633406E-3</v>
      </c>
      <c r="F2627">
        <f>100*Comuni[[#This Row],[Popolazione2011]]/(SUMIFS($D$2:$D$7916,$B$2:$B$7916,"Lombardia"))</f>
        <v>2.0207847136756218E-2</v>
      </c>
      <c r="G2627" t="b">
        <f>IF(Comuni[[#This Row],[Popolazione2011]]&gt;300000,"MAGGIORE")</f>
        <v>0</v>
      </c>
      <c r="H2627">
        <f>100*Comuni[[#This Row],[Popolazione2011]]/(SUMIFS($D$2:$D$7916,$B$2:$B$7916,"Piemonte"))</f>
        <v>4.4936703639575096E-2</v>
      </c>
      <c r="I2627" s="1" t="str">
        <f>_xlfn.XLOOKUP(Comuni[[#This Row],[Regione]],Ripartizione_geografica[Regione],Ripartizione_geografica[Ripartizione geografica],,0)</f>
        <v>Nord-ovest</v>
      </c>
      <c r="J2627" s="1">
        <f>_xlfn.XLOOKUP(Comuni[[#This Row],[Regione]],Table_0[Regione],Table_0[Totale contagiati],,0)</f>
        <v>4308126</v>
      </c>
      <c r="K2627" s="1">
        <f>_xlfn.XLOOKUP(Comuni[[#This Row],[Regione]],Table_0[Regione],Table_0[Guariti],,0)</f>
        <v>4242764</v>
      </c>
      <c r="L2627" s="1">
        <f>_xlfn.XLOOKUP(Comuni[[#This Row],[Regione]],Table_0[Regione],Table_0[Deceduti],,0)</f>
        <v>47031</v>
      </c>
    </row>
    <row r="2628" spans="1:12" x14ac:dyDescent="0.25">
      <c r="A2628" s="1" t="s">
        <v>2652</v>
      </c>
      <c r="B2628" s="1" t="s">
        <v>1271</v>
      </c>
      <c r="C2628" s="1" t="s">
        <v>2588</v>
      </c>
      <c r="D2628">
        <v>1025</v>
      </c>
      <c r="E2628">
        <f>100*Comuni[[#This Row],[Popolazione2011]]/$D$7916</f>
        <v>1.7884516449349435E-3</v>
      </c>
      <c r="F2628">
        <f>100*Comuni[[#This Row],[Popolazione2011]]/(SUMIFS($D$2:$D$7916,$B$2:$B$7916,"Lombardia"))</f>
        <v>1.0562490216815464E-2</v>
      </c>
      <c r="G2628" t="b">
        <f>IF(Comuni[[#This Row],[Popolazione2011]]&gt;300000,"MAGGIORE")</f>
        <v>0</v>
      </c>
      <c r="H2628">
        <f>100*Comuni[[#This Row],[Popolazione2011]]/(SUMIFS($D$2:$D$7916,$B$2:$B$7916,"Piemonte"))</f>
        <v>2.3488078138992594E-2</v>
      </c>
      <c r="I2628" s="1" t="str">
        <f>_xlfn.XLOOKUP(Comuni[[#This Row],[Regione]],Ripartizione_geografica[Regione],Ripartizione_geografica[Ripartizione geografica],,0)</f>
        <v>Nord-ovest</v>
      </c>
      <c r="J2628" s="1">
        <f>_xlfn.XLOOKUP(Comuni[[#This Row],[Regione]],Table_0[Regione],Table_0[Totale contagiati],,0)</f>
        <v>4308126</v>
      </c>
      <c r="K2628" s="1">
        <f>_xlfn.XLOOKUP(Comuni[[#This Row],[Regione]],Table_0[Regione],Table_0[Guariti],,0)</f>
        <v>4242764</v>
      </c>
      <c r="L2628" s="1">
        <f>_xlfn.XLOOKUP(Comuni[[#This Row],[Regione]],Table_0[Regione],Table_0[Deceduti],,0)</f>
        <v>47031</v>
      </c>
    </row>
    <row r="2629" spans="1:12" x14ac:dyDescent="0.25">
      <c r="A2629" s="1" t="s">
        <v>2653</v>
      </c>
      <c r="B2629" s="1" t="s">
        <v>1271</v>
      </c>
      <c r="C2629" s="1" t="s">
        <v>2588</v>
      </c>
      <c r="D2629">
        <v>2188</v>
      </c>
      <c r="E2629">
        <f>100*Comuni[[#This Row],[Popolazione2011]]/$D$7916</f>
        <v>3.8176899503586893E-3</v>
      </c>
      <c r="F2629">
        <f>100*Comuni[[#This Row],[Popolazione2011]]/(SUMIFS($D$2:$D$7916,$B$2:$B$7916,"Lombardia"))</f>
        <v>2.2547052287211936E-2</v>
      </c>
      <c r="G2629" t="b">
        <f>IF(Comuni[[#This Row],[Popolazione2011]]&gt;300000,"MAGGIORE")</f>
        <v>0</v>
      </c>
      <c r="H2629">
        <f>100*Comuni[[#This Row],[Popolazione2011]]/(SUMIFS($D$2:$D$7916,$B$2:$B$7916,"Piemonte"))</f>
        <v>5.0138453627430045E-2</v>
      </c>
      <c r="I2629" s="1" t="str">
        <f>_xlfn.XLOOKUP(Comuni[[#This Row],[Regione]],Ripartizione_geografica[Regione],Ripartizione_geografica[Ripartizione geografica],,0)</f>
        <v>Nord-ovest</v>
      </c>
      <c r="J2629" s="1">
        <f>_xlfn.XLOOKUP(Comuni[[#This Row],[Regione]],Table_0[Regione],Table_0[Totale contagiati],,0)</f>
        <v>4308126</v>
      </c>
      <c r="K2629" s="1">
        <f>_xlfn.XLOOKUP(Comuni[[#This Row],[Regione]],Table_0[Regione],Table_0[Guariti],,0)</f>
        <v>4242764</v>
      </c>
      <c r="L2629" s="1">
        <f>_xlfn.XLOOKUP(Comuni[[#This Row],[Regione]],Table_0[Regione],Table_0[Deceduti],,0)</f>
        <v>47031</v>
      </c>
    </row>
    <row r="2630" spans="1:12" x14ac:dyDescent="0.25">
      <c r="A2630" s="1" t="s">
        <v>2654</v>
      </c>
      <c r="B2630" s="1" t="s">
        <v>1271</v>
      </c>
      <c r="C2630" s="1" t="s">
        <v>2588</v>
      </c>
      <c r="D2630">
        <v>2288</v>
      </c>
      <c r="E2630">
        <f>100*Comuni[[#This Row],[Popolazione2011]]/$D$7916</f>
        <v>3.9921730376694152E-3</v>
      </c>
      <c r="F2630">
        <f>100*Comuni[[#This Row],[Popolazione2011]]/(SUMIFS($D$2:$D$7916,$B$2:$B$7916,"Lombardia"))</f>
        <v>2.3577539137632959E-2</v>
      </c>
      <c r="G2630" t="b">
        <f>IF(Comuni[[#This Row],[Popolazione2011]]&gt;300000,"MAGGIORE")</f>
        <v>0</v>
      </c>
      <c r="H2630">
        <f>100*Comuni[[#This Row],[Popolazione2011]]/(SUMIFS($D$2:$D$7916,$B$2:$B$7916,"Piemonte"))</f>
        <v>5.2429973445868347E-2</v>
      </c>
      <c r="I2630" s="1" t="str">
        <f>_xlfn.XLOOKUP(Comuni[[#This Row],[Regione]],Ripartizione_geografica[Regione],Ripartizione_geografica[Ripartizione geografica],,0)</f>
        <v>Nord-ovest</v>
      </c>
      <c r="J2630" s="1">
        <f>_xlfn.XLOOKUP(Comuni[[#This Row],[Regione]],Table_0[Regione],Table_0[Totale contagiati],,0)</f>
        <v>4308126</v>
      </c>
      <c r="K2630" s="1">
        <f>_xlfn.XLOOKUP(Comuni[[#This Row],[Regione]],Table_0[Regione],Table_0[Guariti],,0)</f>
        <v>4242764</v>
      </c>
      <c r="L2630" s="1">
        <f>_xlfn.XLOOKUP(Comuni[[#This Row],[Regione]],Table_0[Regione],Table_0[Deceduti],,0)</f>
        <v>47031</v>
      </c>
    </row>
    <row r="2631" spans="1:12" x14ac:dyDescent="0.25">
      <c r="A2631" s="1" t="s">
        <v>2655</v>
      </c>
      <c r="B2631" s="1" t="s">
        <v>1271</v>
      </c>
      <c r="C2631" s="1" t="s">
        <v>2588</v>
      </c>
      <c r="D2631">
        <v>2187</v>
      </c>
      <c r="E2631">
        <f>100*Comuni[[#This Row],[Popolazione2011]]/$D$7916</f>
        <v>3.8159451194855819E-3</v>
      </c>
      <c r="F2631">
        <f>100*Comuni[[#This Row],[Popolazione2011]]/(SUMIFS($D$2:$D$7916,$B$2:$B$7916,"Lombardia"))</f>
        <v>2.2536747418707728E-2</v>
      </c>
      <c r="G2631" t="b">
        <f>IF(Comuni[[#This Row],[Popolazione2011]]&gt;300000,"MAGGIORE")</f>
        <v>0</v>
      </c>
      <c r="H2631">
        <f>100*Comuni[[#This Row],[Popolazione2011]]/(SUMIFS($D$2:$D$7916,$B$2:$B$7916,"Piemonte"))</f>
        <v>5.0115538429245661E-2</v>
      </c>
      <c r="I2631" s="1" t="str">
        <f>_xlfn.XLOOKUP(Comuni[[#This Row],[Regione]],Ripartizione_geografica[Regione],Ripartizione_geografica[Ripartizione geografica],,0)</f>
        <v>Nord-ovest</v>
      </c>
      <c r="J2631" s="1">
        <f>_xlfn.XLOOKUP(Comuni[[#This Row],[Regione]],Table_0[Regione],Table_0[Totale contagiati],,0)</f>
        <v>4308126</v>
      </c>
      <c r="K2631" s="1">
        <f>_xlfn.XLOOKUP(Comuni[[#This Row],[Regione]],Table_0[Regione],Table_0[Guariti],,0)</f>
        <v>4242764</v>
      </c>
      <c r="L2631" s="1">
        <f>_xlfn.XLOOKUP(Comuni[[#This Row],[Regione]],Table_0[Regione],Table_0[Deceduti],,0)</f>
        <v>47031</v>
      </c>
    </row>
    <row r="2632" spans="1:12" x14ac:dyDescent="0.25">
      <c r="A2632" s="1" t="s">
        <v>2656</v>
      </c>
      <c r="B2632" s="1" t="s">
        <v>1271</v>
      </c>
      <c r="C2632" s="1" t="s">
        <v>2588</v>
      </c>
      <c r="D2632">
        <v>6101</v>
      </c>
      <c r="E2632">
        <f>100*Comuni[[#This Row],[Popolazione2011]]/$D$7916</f>
        <v>1.0645213156827406E-2</v>
      </c>
      <c r="F2632">
        <f>100*Comuni[[#This Row],[Popolazione2011]]/(SUMIFS($D$2:$D$7916,$B$2:$B$7916,"Lombardia"))</f>
        <v>6.2870002744186484E-2</v>
      </c>
      <c r="G2632" t="b">
        <f>IF(Comuni[[#This Row],[Popolazione2011]]&gt;300000,"MAGGIORE")</f>
        <v>0</v>
      </c>
      <c r="H2632">
        <f>100*Comuni[[#This Row],[Popolazione2011]]/(SUMIFS($D$2:$D$7916,$B$2:$B$7916,"Piemonte"))</f>
        <v>0.1398056241229208</v>
      </c>
      <c r="I2632" s="1" t="str">
        <f>_xlfn.XLOOKUP(Comuni[[#This Row],[Regione]],Ripartizione_geografica[Regione],Ripartizione_geografica[Ripartizione geografica],,0)</f>
        <v>Nord-ovest</v>
      </c>
      <c r="J2632" s="1">
        <f>_xlfn.XLOOKUP(Comuni[[#This Row],[Regione]],Table_0[Regione],Table_0[Totale contagiati],,0)</f>
        <v>4308126</v>
      </c>
      <c r="K2632" s="1">
        <f>_xlfn.XLOOKUP(Comuni[[#This Row],[Regione]],Table_0[Regione],Table_0[Guariti],,0)</f>
        <v>4242764</v>
      </c>
      <c r="L2632" s="1">
        <f>_xlfn.XLOOKUP(Comuni[[#This Row],[Regione]],Table_0[Regione],Table_0[Deceduti],,0)</f>
        <v>47031</v>
      </c>
    </row>
    <row r="2633" spans="1:12" x14ac:dyDescent="0.25">
      <c r="A2633" s="1" t="s">
        <v>2657</v>
      </c>
      <c r="B2633" s="1" t="s">
        <v>1271</v>
      </c>
      <c r="C2633" s="1" t="s">
        <v>2588</v>
      </c>
      <c r="D2633">
        <v>3197</v>
      </c>
      <c r="E2633">
        <f>100*Comuni[[#This Row],[Popolazione2011]]/$D$7916</f>
        <v>5.5782243013239169E-3</v>
      </c>
      <c r="F2633">
        <f>100*Comuni[[#This Row],[Popolazione2011]]/(SUMIFS($D$2:$D$7916,$B$2:$B$7916,"Lombardia"))</f>
        <v>3.2944664607960035E-2</v>
      </c>
      <c r="G2633" t="b">
        <f>IF(Comuni[[#This Row],[Popolazione2011]]&gt;300000,"MAGGIORE")</f>
        <v>0</v>
      </c>
      <c r="H2633">
        <f>100*Comuni[[#This Row],[Popolazione2011]]/(SUMIFS($D$2:$D$7916,$B$2:$B$7916,"Piemonte"))</f>
        <v>7.32598885954725E-2</v>
      </c>
      <c r="I2633" s="1" t="str">
        <f>_xlfn.XLOOKUP(Comuni[[#This Row],[Regione]],Ripartizione_geografica[Regione],Ripartizione_geografica[Ripartizione geografica],,0)</f>
        <v>Nord-ovest</v>
      </c>
      <c r="J2633" s="1">
        <f>_xlfn.XLOOKUP(Comuni[[#This Row],[Regione]],Table_0[Regione],Table_0[Totale contagiati],,0)</f>
        <v>4308126</v>
      </c>
      <c r="K2633" s="1">
        <f>_xlfn.XLOOKUP(Comuni[[#This Row],[Regione]],Table_0[Regione],Table_0[Guariti],,0)</f>
        <v>4242764</v>
      </c>
      <c r="L2633" s="1">
        <f>_xlfn.XLOOKUP(Comuni[[#This Row],[Regione]],Table_0[Regione],Table_0[Deceduti],,0)</f>
        <v>47031</v>
      </c>
    </row>
    <row r="2634" spans="1:12" x14ac:dyDescent="0.25">
      <c r="A2634" s="1" t="s">
        <v>2658</v>
      </c>
      <c r="B2634" s="1" t="s">
        <v>1271</v>
      </c>
      <c r="C2634" s="1" t="s">
        <v>2588</v>
      </c>
      <c r="D2634">
        <v>2207</v>
      </c>
      <c r="E2634">
        <f>100*Comuni[[#This Row],[Popolazione2011]]/$D$7916</f>
        <v>3.850841736947727E-3</v>
      </c>
      <c r="F2634">
        <f>100*Comuni[[#This Row],[Popolazione2011]]/(SUMIFS($D$2:$D$7916,$B$2:$B$7916,"Lombardia"))</f>
        <v>2.2742844788791929E-2</v>
      </c>
      <c r="G2634" t="b">
        <f>IF(Comuni[[#This Row],[Popolazione2011]]&gt;300000,"MAGGIORE")</f>
        <v>0</v>
      </c>
      <c r="H2634">
        <f>100*Comuni[[#This Row],[Popolazione2011]]/(SUMIFS($D$2:$D$7916,$B$2:$B$7916,"Piemonte"))</f>
        <v>5.0573842392933319E-2</v>
      </c>
      <c r="I2634" s="1" t="str">
        <f>_xlfn.XLOOKUP(Comuni[[#This Row],[Regione]],Ripartizione_geografica[Regione],Ripartizione_geografica[Ripartizione geografica],,0)</f>
        <v>Nord-ovest</v>
      </c>
      <c r="J2634" s="1">
        <f>_xlfn.XLOOKUP(Comuni[[#This Row],[Regione]],Table_0[Regione],Table_0[Totale contagiati],,0)</f>
        <v>4308126</v>
      </c>
      <c r="K2634" s="1">
        <f>_xlfn.XLOOKUP(Comuni[[#This Row],[Regione]],Table_0[Regione],Table_0[Guariti],,0)</f>
        <v>4242764</v>
      </c>
      <c r="L2634" s="1">
        <f>_xlfn.XLOOKUP(Comuni[[#This Row],[Regione]],Table_0[Regione],Table_0[Deceduti],,0)</f>
        <v>47031</v>
      </c>
    </row>
    <row r="2635" spans="1:12" x14ac:dyDescent="0.25">
      <c r="A2635" s="1" t="s">
        <v>2659</v>
      </c>
      <c r="B2635" s="1" t="s">
        <v>1271</v>
      </c>
      <c r="C2635" s="1" t="s">
        <v>2588</v>
      </c>
      <c r="D2635">
        <v>2391</v>
      </c>
      <c r="E2635">
        <f>100*Comuni[[#This Row],[Popolazione2011]]/$D$7916</f>
        <v>4.171890617599463E-3</v>
      </c>
      <c r="F2635">
        <f>100*Comuni[[#This Row],[Popolazione2011]]/(SUMIFS($D$2:$D$7916,$B$2:$B$7916,"Lombardia"))</f>
        <v>2.4638940593566607E-2</v>
      </c>
      <c r="G2635" t="b">
        <f>IF(Comuni[[#This Row],[Popolazione2011]]&gt;300000,"MAGGIORE")</f>
        <v>0</v>
      </c>
      <c r="H2635">
        <f>100*Comuni[[#This Row],[Popolazione2011]]/(SUMIFS($D$2:$D$7916,$B$2:$B$7916,"Piemonte"))</f>
        <v>5.4790238858859794E-2</v>
      </c>
      <c r="I2635" s="1" t="str">
        <f>_xlfn.XLOOKUP(Comuni[[#This Row],[Regione]],Ripartizione_geografica[Regione],Ripartizione_geografica[Ripartizione geografica],,0)</f>
        <v>Nord-ovest</v>
      </c>
      <c r="J2635" s="1">
        <f>_xlfn.XLOOKUP(Comuni[[#This Row],[Regione]],Table_0[Regione],Table_0[Totale contagiati],,0)</f>
        <v>4308126</v>
      </c>
      <c r="K2635" s="1">
        <f>_xlfn.XLOOKUP(Comuni[[#This Row],[Regione]],Table_0[Regione],Table_0[Guariti],,0)</f>
        <v>4242764</v>
      </c>
      <c r="L2635" s="1">
        <f>_xlfn.XLOOKUP(Comuni[[#This Row],[Regione]],Table_0[Regione],Table_0[Deceduti],,0)</f>
        <v>47031</v>
      </c>
    </row>
    <row r="2636" spans="1:12" x14ac:dyDescent="0.25">
      <c r="A2636" s="1" t="s">
        <v>2660</v>
      </c>
      <c r="B2636" s="1" t="s">
        <v>1271</v>
      </c>
      <c r="C2636" s="1" t="s">
        <v>2588</v>
      </c>
      <c r="D2636">
        <v>2920</v>
      </c>
      <c r="E2636">
        <f>100*Comuni[[#This Row],[Popolazione2011]]/$D$7916</f>
        <v>5.0949061494732053E-3</v>
      </c>
      <c r="F2636">
        <f>100*Comuni[[#This Row],[Popolazione2011]]/(SUMIFS($D$2:$D$7916,$B$2:$B$7916,"Lombardia"))</f>
        <v>3.0090216032293809E-2</v>
      </c>
      <c r="G2636" t="b">
        <f>IF(Comuni[[#This Row],[Popolazione2011]]&gt;300000,"MAGGIORE")</f>
        <v>0</v>
      </c>
      <c r="H2636">
        <f>100*Comuni[[#This Row],[Popolazione2011]]/(SUMIFS($D$2:$D$7916,$B$2:$B$7916,"Piemonte"))</f>
        <v>6.6912378698398417E-2</v>
      </c>
      <c r="I2636" s="1" t="str">
        <f>_xlfn.XLOOKUP(Comuni[[#This Row],[Regione]],Ripartizione_geografica[Regione],Ripartizione_geografica[Ripartizione geografica],,0)</f>
        <v>Nord-ovest</v>
      </c>
      <c r="J2636" s="1">
        <f>_xlfn.XLOOKUP(Comuni[[#This Row],[Regione]],Table_0[Regione],Table_0[Totale contagiati],,0)</f>
        <v>4308126</v>
      </c>
      <c r="K2636" s="1">
        <f>_xlfn.XLOOKUP(Comuni[[#This Row],[Regione]],Table_0[Regione],Table_0[Guariti],,0)</f>
        <v>4242764</v>
      </c>
      <c r="L2636" s="1">
        <f>_xlfn.XLOOKUP(Comuni[[#This Row],[Regione]],Table_0[Regione],Table_0[Deceduti],,0)</f>
        <v>47031</v>
      </c>
    </row>
    <row r="2637" spans="1:12" x14ac:dyDescent="0.25">
      <c r="A2637" s="1" t="s">
        <v>2661</v>
      </c>
      <c r="B2637" s="1" t="s">
        <v>1271</v>
      </c>
      <c r="C2637" s="1" t="s">
        <v>2588</v>
      </c>
      <c r="D2637">
        <v>147</v>
      </c>
      <c r="E2637">
        <f>100*Comuni[[#This Row],[Popolazione2011]]/$D$7916</f>
        <v>2.5649013834676753E-4</v>
      </c>
      <c r="F2637">
        <f>100*Comuni[[#This Row],[Popolazione2011]]/(SUMIFS($D$2:$D$7916,$B$2:$B$7916,"Lombardia"))</f>
        <v>1.5148156701189006E-3</v>
      </c>
      <c r="G2637" t="b">
        <f>IF(Comuni[[#This Row],[Popolazione2011]]&gt;300000,"MAGGIORE")</f>
        <v>0</v>
      </c>
      <c r="H2637">
        <f>100*Comuni[[#This Row],[Popolazione2011]]/(SUMIFS($D$2:$D$7916,$B$2:$B$7916,"Piemonte"))</f>
        <v>3.3685341331043035E-3</v>
      </c>
      <c r="I2637" s="1" t="str">
        <f>_xlfn.XLOOKUP(Comuni[[#This Row],[Regione]],Ripartizione_geografica[Regione],Ripartizione_geografica[Ripartizione geografica],,0)</f>
        <v>Nord-ovest</v>
      </c>
      <c r="J2637" s="1">
        <f>_xlfn.XLOOKUP(Comuni[[#This Row],[Regione]],Table_0[Regione],Table_0[Totale contagiati],,0)</f>
        <v>4308126</v>
      </c>
      <c r="K2637" s="1">
        <f>_xlfn.XLOOKUP(Comuni[[#This Row],[Regione]],Table_0[Regione],Table_0[Guariti],,0)</f>
        <v>4242764</v>
      </c>
      <c r="L2637" s="1">
        <f>_xlfn.XLOOKUP(Comuni[[#This Row],[Regione]],Table_0[Regione],Table_0[Deceduti],,0)</f>
        <v>47031</v>
      </c>
    </row>
    <row r="2638" spans="1:12" x14ac:dyDescent="0.25">
      <c r="A2638" s="1" t="s">
        <v>2662</v>
      </c>
      <c r="B2638" s="1" t="s">
        <v>1271</v>
      </c>
      <c r="C2638" s="1" t="s">
        <v>2588</v>
      </c>
      <c r="D2638">
        <v>1686</v>
      </c>
      <c r="E2638">
        <f>100*Comuni[[#This Row],[Popolazione2011]]/$D$7916</f>
        <v>2.9417848520588439E-3</v>
      </c>
      <c r="F2638">
        <f>100*Comuni[[#This Row],[Popolazione2011]]/(SUMIFS($D$2:$D$7916,$B$2:$B$7916,"Lombardia"))</f>
        <v>1.737400829809841E-2</v>
      </c>
      <c r="G2638" t="b">
        <f>IF(Comuni[[#This Row],[Popolazione2011]]&gt;300000,"MAGGIORE")</f>
        <v>0</v>
      </c>
      <c r="H2638">
        <f>100*Comuni[[#This Row],[Popolazione2011]]/(SUMIFS($D$2:$D$7916,$B$2:$B$7916,"Piemonte"))</f>
        <v>3.8635024138869767E-2</v>
      </c>
      <c r="I2638" s="1" t="str">
        <f>_xlfn.XLOOKUP(Comuni[[#This Row],[Regione]],Ripartizione_geografica[Regione],Ripartizione_geografica[Ripartizione geografica],,0)</f>
        <v>Nord-ovest</v>
      </c>
      <c r="J2638" s="1">
        <f>_xlfn.XLOOKUP(Comuni[[#This Row],[Regione]],Table_0[Regione],Table_0[Totale contagiati],,0)</f>
        <v>4308126</v>
      </c>
      <c r="K2638" s="1">
        <f>_xlfn.XLOOKUP(Comuni[[#This Row],[Regione]],Table_0[Regione],Table_0[Guariti],,0)</f>
        <v>4242764</v>
      </c>
      <c r="L2638" s="1">
        <f>_xlfn.XLOOKUP(Comuni[[#This Row],[Regione]],Table_0[Regione],Table_0[Deceduti],,0)</f>
        <v>47031</v>
      </c>
    </row>
    <row r="2639" spans="1:12" x14ac:dyDescent="0.25">
      <c r="A2639" s="1" t="s">
        <v>2663</v>
      </c>
      <c r="B2639" s="1" t="s">
        <v>1271</v>
      </c>
      <c r="C2639" s="1" t="s">
        <v>2588</v>
      </c>
      <c r="D2639">
        <v>541</v>
      </c>
      <c r="E2639">
        <f>100*Comuni[[#This Row],[Popolazione2011]]/$D$7916</f>
        <v>9.439535023510287E-4</v>
      </c>
      <c r="F2639">
        <f>100*Comuni[[#This Row],[Popolazione2011]]/(SUMIFS($D$2:$D$7916,$B$2:$B$7916,"Lombardia"))</f>
        <v>5.5749338607777232E-3</v>
      </c>
      <c r="G2639" t="b">
        <f>IF(Comuni[[#This Row],[Popolazione2011]]&gt;300000,"MAGGIORE")</f>
        <v>0</v>
      </c>
      <c r="H2639">
        <f>100*Comuni[[#This Row],[Popolazione2011]]/(SUMIFS($D$2:$D$7916,$B$2:$B$7916,"Piemonte"))</f>
        <v>1.2397122217751213E-2</v>
      </c>
      <c r="I2639" s="1" t="str">
        <f>_xlfn.XLOOKUP(Comuni[[#This Row],[Regione]],Ripartizione_geografica[Regione],Ripartizione_geografica[Ripartizione geografica],,0)</f>
        <v>Nord-ovest</v>
      </c>
      <c r="J2639" s="1">
        <f>_xlfn.XLOOKUP(Comuni[[#This Row],[Regione]],Table_0[Regione],Table_0[Totale contagiati],,0)</f>
        <v>4308126</v>
      </c>
      <c r="K2639" s="1">
        <f>_xlfn.XLOOKUP(Comuni[[#This Row],[Regione]],Table_0[Regione],Table_0[Guariti],,0)</f>
        <v>4242764</v>
      </c>
      <c r="L2639" s="1">
        <f>_xlfn.XLOOKUP(Comuni[[#This Row],[Regione]],Table_0[Regione],Table_0[Deceduti],,0)</f>
        <v>47031</v>
      </c>
    </row>
    <row r="2640" spans="1:12" x14ac:dyDescent="0.25">
      <c r="A2640" s="1" t="s">
        <v>2664</v>
      </c>
      <c r="B2640" s="1" t="s">
        <v>1271</v>
      </c>
      <c r="C2640" s="1" t="s">
        <v>2588</v>
      </c>
      <c r="D2640">
        <v>3410</v>
      </c>
      <c r="E2640">
        <f>100*Comuni[[#This Row],[Popolazione2011]]/$D$7916</f>
        <v>5.9498732772957632E-3</v>
      </c>
      <c r="F2640">
        <f>100*Comuni[[#This Row],[Popolazione2011]]/(SUMIFS($D$2:$D$7916,$B$2:$B$7916,"Lombardia"))</f>
        <v>3.5139601599356814E-2</v>
      </c>
      <c r="G2640" t="b">
        <f>IF(Comuni[[#This Row],[Popolazione2011]]&gt;300000,"MAGGIORE")</f>
        <v>0</v>
      </c>
      <c r="H2640">
        <f>100*Comuni[[#This Row],[Popolazione2011]]/(SUMIFS($D$2:$D$7916,$B$2:$B$7916,"Piemonte"))</f>
        <v>7.8140825808746095E-2</v>
      </c>
      <c r="I2640" s="1" t="str">
        <f>_xlfn.XLOOKUP(Comuni[[#This Row],[Regione]],Ripartizione_geografica[Regione],Ripartizione_geografica[Ripartizione geografica],,0)</f>
        <v>Nord-ovest</v>
      </c>
      <c r="J2640" s="1">
        <f>_xlfn.XLOOKUP(Comuni[[#This Row],[Regione]],Table_0[Regione],Table_0[Totale contagiati],,0)</f>
        <v>4308126</v>
      </c>
      <c r="K2640" s="1">
        <f>_xlfn.XLOOKUP(Comuni[[#This Row],[Regione]],Table_0[Regione],Table_0[Guariti],,0)</f>
        <v>4242764</v>
      </c>
      <c r="L2640" s="1">
        <f>_xlfn.XLOOKUP(Comuni[[#This Row],[Regione]],Table_0[Regione],Table_0[Deceduti],,0)</f>
        <v>47031</v>
      </c>
    </row>
    <row r="2641" spans="1:12" x14ac:dyDescent="0.25">
      <c r="A2641" s="1" t="s">
        <v>2665</v>
      </c>
      <c r="B2641" s="1" t="s">
        <v>1271</v>
      </c>
      <c r="C2641" s="1" t="s">
        <v>2588</v>
      </c>
      <c r="D2641">
        <v>11612</v>
      </c>
      <c r="E2641">
        <f>100*Comuni[[#This Row],[Popolazione2011]]/$D$7916</f>
        <v>2.0260976098521528E-2</v>
      </c>
      <c r="F2641">
        <f>100*Comuni[[#This Row],[Popolazione2011]]/(SUMIFS($D$2:$D$7916,$B$2:$B$7916,"Lombardia"))</f>
        <v>0.11966013307088894</v>
      </c>
      <c r="G2641" t="b">
        <f>IF(Comuni[[#This Row],[Popolazione2011]]&gt;300000,"MAGGIORE")</f>
        <v>0</v>
      </c>
      <c r="H2641">
        <f>100*Comuni[[#This Row],[Popolazione2011]]/(SUMIFS($D$2:$D$7916,$B$2:$B$7916,"Piemonte"))</f>
        <v>0.26609128131705562</v>
      </c>
      <c r="I2641" s="1" t="str">
        <f>_xlfn.XLOOKUP(Comuni[[#This Row],[Regione]],Ripartizione_geografica[Regione],Ripartizione_geografica[Ripartizione geografica],,0)</f>
        <v>Nord-ovest</v>
      </c>
      <c r="J2641" s="1">
        <f>_xlfn.XLOOKUP(Comuni[[#This Row],[Regione]],Table_0[Regione],Table_0[Totale contagiati],,0)</f>
        <v>4308126</v>
      </c>
      <c r="K2641" s="1">
        <f>_xlfn.XLOOKUP(Comuni[[#This Row],[Regione]],Table_0[Regione],Table_0[Guariti],,0)</f>
        <v>4242764</v>
      </c>
      <c r="L2641" s="1">
        <f>_xlfn.XLOOKUP(Comuni[[#This Row],[Regione]],Table_0[Regione],Table_0[Deceduti],,0)</f>
        <v>47031</v>
      </c>
    </row>
    <row r="2642" spans="1:12" x14ac:dyDescent="0.25">
      <c r="A2642" s="1" t="s">
        <v>2666</v>
      </c>
      <c r="B2642" s="1" t="s">
        <v>1271</v>
      </c>
      <c r="C2642" s="1" t="s">
        <v>2588</v>
      </c>
      <c r="D2642">
        <v>765</v>
      </c>
      <c r="E2642">
        <f>100*Comuni[[#This Row],[Popolazione2011]]/$D$7916</f>
        <v>1.3347956179270554E-3</v>
      </c>
      <c r="F2642">
        <f>100*Comuni[[#This Row],[Popolazione2011]]/(SUMIFS($D$2:$D$7916,$B$2:$B$7916,"Lombardia"))</f>
        <v>7.8832244057208088E-3</v>
      </c>
      <c r="G2642" t="b">
        <f>IF(Comuni[[#This Row],[Popolazione2011]]&gt;300000,"MAGGIORE")</f>
        <v>0</v>
      </c>
      <c r="H2642">
        <f>100*Comuni[[#This Row],[Popolazione2011]]/(SUMIFS($D$2:$D$7916,$B$2:$B$7916,"Piemonte"))</f>
        <v>1.7530126611053007E-2</v>
      </c>
      <c r="I2642" s="1" t="str">
        <f>_xlfn.XLOOKUP(Comuni[[#This Row],[Regione]],Ripartizione_geografica[Regione],Ripartizione_geografica[Ripartizione geografica],,0)</f>
        <v>Nord-ovest</v>
      </c>
      <c r="J2642" s="1">
        <f>_xlfn.XLOOKUP(Comuni[[#This Row],[Regione]],Table_0[Regione],Table_0[Totale contagiati],,0)</f>
        <v>4308126</v>
      </c>
      <c r="K2642" s="1">
        <f>_xlfn.XLOOKUP(Comuni[[#This Row],[Regione]],Table_0[Regione],Table_0[Guariti],,0)</f>
        <v>4242764</v>
      </c>
      <c r="L2642" s="1">
        <f>_xlfn.XLOOKUP(Comuni[[#This Row],[Regione]],Table_0[Regione],Table_0[Deceduti],,0)</f>
        <v>47031</v>
      </c>
    </row>
    <row r="2643" spans="1:12" x14ac:dyDescent="0.25">
      <c r="A2643" s="1" t="s">
        <v>2667</v>
      </c>
      <c r="B2643" s="1" t="s">
        <v>1271</v>
      </c>
      <c r="C2643" s="1" t="s">
        <v>2588</v>
      </c>
      <c r="D2643">
        <v>319</v>
      </c>
      <c r="E2643">
        <f>100*Comuni[[#This Row],[Popolazione2011]]/$D$7916</f>
        <v>5.5660104852121655E-4</v>
      </c>
      <c r="F2643">
        <f>100*Comuni[[#This Row],[Popolazione2011]]/(SUMIFS($D$2:$D$7916,$B$2:$B$7916,"Lombardia"))</f>
        <v>3.2872530528430567E-3</v>
      </c>
      <c r="G2643" t="b">
        <f>IF(Comuni[[#This Row],[Popolazione2011]]&gt;300000,"MAGGIORE")</f>
        <v>0</v>
      </c>
      <c r="H2643">
        <f>100*Comuni[[#This Row],[Popolazione2011]]/(SUMIFS($D$2:$D$7916,$B$2:$B$7916,"Piemonte"))</f>
        <v>7.3099482208181825E-3</v>
      </c>
      <c r="I2643" s="1" t="str">
        <f>_xlfn.XLOOKUP(Comuni[[#This Row],[Regione]],Ripartizione_geografica[Regione],Ripartizione_geografica[Ripartizione geografica],,0)</f>
        <v>Nord-ovest</v>
      </c>
      <c r="J2643" s="1">
        <f>_xlfn.XLOOKUP(Comuni[[#This Row],[Regione]],Table_0[Regione],Table_0[Totale contagiati],,0)</f>
        <v>4308126</v>
      </c>
      <c r="K2643" s="1">
        <f>_xlfn.XLOOKUP(Comuni[[#This Row],[Regione]],Table_0[Regione],Table_0[Guariti],,0)</f>
        <v>4242764</v>
      </c>
      <c r="L2643" s="1">
        <f>_xlfn.XLOOKUP(Comuni[[#This Row],[Regione]],Table_0[Regione],Table_0[Deceduti],,0)</f>
        <v>47031</v>
      </c>
    </row>
    <row r="2644" spans="1:12" x14ac:dyDescent="0.25">
      <c r="A2644" s="1" t="s">
        <v>2668</v>
      </c>
      <c r="B2644" s="1" t="s">
        <v>1271</v>
      </c>
      <c r="C2644" s="1" t="s">
        <v>2588</v>
      </c>
      <c r="D2644">
        <v>2833</v>
      </c>
      <c r="E2644">
        <f>100*Comuni[[#This Row],[Popolazione2011]]/$D$7916</f>
        <v>4.9431058635128729E-3</v>
      </c>
      <c r="F2644">
        <f>100*Comuni[[#This Row],[Popolazione2011]]/(SUMIFS($D$2:$D$7916,$B$2:$B$7916,"Lombardia"))</f>
        <v>2.9193692472427521E-2</v>
      </c>
      <c r="G2644" t="b">
        <f>IF(Comuni[[#This Row],[Popolazione2011]]&gt;300000,"MAGGIORE")</f>
        <v>0</v>
      </c>
      <c r="H2644">
        <f>100*Comuni[[#This Row],[Popolazione2011]]/(SUMIFS($D$2:$D$7916,$B$2:$B$7916,"Piemonte"))</f>
        <v>6.4918756456357085E-2</v>
      </c>
      <c r="I2644" s="1" t="str">
        <f>_xlfn.XLOOKUP(Comuni[[#This Row],[Regione]],Ripartizione_geografica[Regione],Ripartizione_geografica[Ripartizione geografica],,0)</f>
        <v>Nord-ovest</v>
      </c>
      <c r="J2644" s="1">
        <f>_xlfn.XLOOKUP(Comuni[[#This Row],[Regione]],Table_0[Regione],Table_0[Totale contagiati],,0)</f>
        <v>4308126</v>
      </c>
      <c r="K2644" s="1">
        <f>_xlfn.XLOOKUP(Comuni[[#This Row],[Regione]],Table_0[Regione],Table_0[Guariti],,0)</f>
        <v>4242764</v>
      </c>
      <c r="L2644" s="1">
        <f>_xlfn.XLOOKUP(Comuni[[#This Row],[Regione]],Table_0[Regione],Table_0[Deceduti],,0)</f>
        <v>47031</v>
      </c>
    </row>
    <row r="2645" spans="1:12" x14ac:dyDescent="0.25">
      <c r="A2645" s="1" t="s">
        <v>2669</v>
      </c>
      <c r="B2645" s="1" t="s">
        <v>1271</v>
      </c>
      <c r="C2645" s="1" t="s">
        <v>2588</v>
      </c>
      <c r="D2645">
        <v>2012</v>
      </c>
      <c r="E2645">
        <f>100*Comuni[[#This Row],[Popolazione2011]]/$D$7916</f>
        <v>3.510599716691811E-3</v>
      </c>
      <c r="F2645">
        <f>100*Comuni[[#This Row],[Popolazione2011]]/(SUMIFS($D$2:$D$7916,$B$2:$B$7916,"Lombardia"))</f>
        <v>2.0733395430470938E-2</v>
      </c>
      <c r="G2645" t="b">
        <f>IF(Comuni[[#This Row],[Popolazione2011]]&gt;300000,"MAGGIORE")</f>
        <v>0</v>
      </c>
      <c r="H2645">
        <f>100*Comuni[[#This Row],[Popolazione2011]]/(SUMIFS($D$2:$D$7916,$B$2:$B$7916,"Piemonte"))</f>
        <v>4.6105378746978634E-2</v>
      </c>
      <c r="I2645" s="1" t="str">
        <f>_xlfn.XLOOKUP(Comuni[[#This Row],[Regione]],Ripartizione_geografica[Regione],Ripartizione_geografica[Ripartizione geografica],,0)</f>
        <v>Nord-ovest</v>
      </c>
      <c r="J2645" s="1">
        <f>_xlfn.XLOOKUP(Comuni[[#This Row],[Regione]],Table_0[Regione],Table_0[Totale contagiati],,0)</f>
        <v>4308126</v>
      </c>
      <c r="K2645" s="1">
        <f>_xlfn.XLOOKUP(Comuni[[#This Row],[Regione]],Table_0[Regione],Table_0[Guariti],,0)</f>
        <v>4242764</v>
      </c>
      <c r="L2645" s="1">
        <f>_xlfn.XLOOKUP(Comuni[[#This Row],[Regione]],Table_0[Regione],Table_0[Deceduti],,0)</f>
        <v>47031</v>
      </c>
    </row>
    <row r="2646" spans="1:12" x14ac:dyDescent="0.25">
      <c r="A2646" s="1" t="s">
        <v>2670</v>
      </c>
      <c r="B2646" s="1" t="s">
        <v>1271</v>
      </c>
      <c r="C2646" s="1" t="s">
        <v>2588</v>
      </c>
      <c r="D2646">
        <v>5659</v>
      </c>
      <c r="E2646">
        <f>100*Comuni[[#This Row],[Popolazione2011]]/$D$7916</f>
        <v>9.873997910913996E-3</v>
      </c>
      <c r="F2646">
        <f>100*Comuni[[#This Row],[Popolazione2011]]/(SUMIFS($D$2:$D$7916,$B$2:$B$7916,"Lombardia"))</f>
        <v>5.8315250865325567E-2</v>
      </c>
      <c r="G2646" t="b">
        <f>IF(Comuni[[#This Row],[Popolazione2011]]&gt;300000,"MAGGIORE")</f>
        <v>0</v>
      </c>
      <c r="H2646">
        <f>100*Comuni[[#This Row],[Popolazione2011]]/(SUMIFS($D$2:$D$7916,$B$2:$B$7916,"Piemonte"))</f>
        <v>0.1296771065254235</v>
      </c>
      <c r="I2646" s="1" t="str">
        <f>_xlfn.XLOOKUP(Comuni[[#This Row],[Regione]],Ripartizione_geografica[Regione],Ripartizione_geografica[Ripartizione geografica],,0)</f>
        <v>Nord-ovest</v>
      </c>
      <c r="J2646" s="1">
        <f>_xlfn.XLOOKUP(Comuni[[#This Row],[Regione]],Table_0[Regione],Table_0[Totale contagiati],,0)</f>
        <v>4308126</v>
      </c>
      <c r="K2646" s="1">
        <f>_xlfn.XLOOKUP(Comuni[[#This Row],[Regione]],Table_0[Regione],Table_0[Guariti],,0)</f>
        <v>4242764</v>
      </c>
      <c r="L2646" s="1">
        <f>_xlfn.XLOOKUP(Comuni[[#This Row],[Regione]],Table_0[Regione],Table_0[Deceduti],,0)</f>
        <v>47031</v>
      </c>
    </row>
    <row r="2647" spans="1:12" x14ac:dyDescent="0.25">
      <c r="A2647" s="1" t="s">
        <v>2671</v>
      </c>
      <c r="B2647" s="1" t="s">
        <v>1271</v>
      </c>
      <c r="C2647" s="1" t="s">
        <v>2588</v>
      </c>
      <c r="D2647">
        <v>4676</v>
      </c>
      <c r="E2647">
        <f>100*Comuni[[#This Row],[Popolazione2011]]/$D$7916</f>
        <v>8.1588291626495564E-3</v>
      </c>
      <c r="F2647">
        <f>100*Comuni[[#This Row],[Popolazione2011]]/(SUMIFS($D$2:$D$7916,$B$2:$B$7916,"Lombardia"))</f>
        <v>4.8185565125686933E-2</v>
      </c>
      <c r="G2647" t="b">
        <f>IF(Comuni[[#This Row],[Popolazione2011]]&gt;300000,"MAGGIORE")</f>
        <v>0</v>
      </c>
      <c r="H2647">
        <f>100*Comuni[[#This Row],[Popolazione2011]]/(SUMIFS($D$2:$D$7916,$B$2:$B$7916,"Piemonte"))</f>
        <v>0.10715146671017499</v>
      </c>
      <c r="I2647" s="1" t="str">
        <f>_xlfn.XLOOKUP(Comuni[[#This Row],[Regione]],Ripartizione_geografica[Regione],Ripartizione_geografica[Ripartizione geografica],,0)</f>
        <v>Nord-ovest</v>
      </c>
      <c r="J2647" s="1">
        <f>_xlfn.XLOOKUP(Comuni[[#This Row],[Regione]],Table_0[Regione],Table_0[Totale contagiati],,0)</f>
        <v>4308126</v>
      </c>
      <c r="K2647" s="1">
        <f>_xlfn.XLOOKUP(Comuni[[#This Row],[Regione]],Table_0[Regione],Table_0[Guariti],,0)</f>
        <v>4242764</v>
      </c>
      <c r="L2647" s="1">
        <f>_xlfn.XLOOKUP(Comuni[[#This Row],[Regione]],Table_0[Regione],Table_0[Deceduti],,0)</f>
        <v>47031</v>
      </c>
    </row>
    <row r="2648" spans="1:12" x14ac:dyDescent="0.25">
      <c r="A2648" s="1" t="s">
        <v>2672</v>
      </c>
      <c r="B2648" s="1" t="s">
        <v>1271</v>
      </c>
      <c r="C2648" s="1" t="s">
        <v>2588</v>
      </c>
      <c r="D2648">
        <v>615</v>
      </c>
      <c r="E2648">
        <f>100*Comuni[[#This Row],[Popolazione2011]]/$D$7916</f>
        <v>1.073070986960966E-3</v>
      </c>
      <c r="F2648">
        <f>100*Comuni[[#This Row],[Popolazione2011]]/(SUMIFS($D$2:$D$7916,$B$2:$B$7916,"Lombardia"))</f>
        <v>6.3374941300892787E-3</v>
      </c>
      <c r="G2648" t="b">
        <f>IF(Comuni[[#This Row],[Popolazione2011]]&gt;300000,"MAGGIORE")</f>
        <v>0</v>
      </c>
      <c r="H2648">
        <f>100*Comuni[[#This Row],[Popolazione2011]]/(SUMIFS($D$2:$D$7916,$B$2:$B$7916,"Piemonte"))</f>
        <v>1.4092846883395556E-2</v>
      </c>
      <c r="I2648" s="1" t="str">
        <f>_xlfn.XLOOKUP(Comuni[[#This Row],[Regione]],Ripartizione_geografica[Regione],Ripartizione_geografica[Ripartizione geografica],,0)</f>
        <v>Nord-ovest</v>
      </c>
      <c r="J2648" s="1">
        <f>_xlfn.XLOOKUP(Comuni[[#This Row],[Regione]],Table_0[Regione],Table_0[Totale contagiati],,0)</f>
        <v>4308126</v>
      </c>
      <c r="K2648" s="1">
        <f>_xlfn.XLOOKUP(Comuni[[#This Row],[Regione]],Table_0[Regione],Table_0[Guariti],,0)</f>
        <v>4242764</v>
      </c>
      <c r="L2648" s="1">
        <f>_xlfn.XLOOKUP(Comuni[[#This Row],[Regione]],Table_0[Regione],Table_0[Deceduti],,0)</f>
        <v>47031</v>
      </c>
    </row>
    <row r="2649" spans="1:12" x14ac:dyDescent="0.25">
      <c r="A2649" s="1" t="s">
        <v>2673</v>
      </c>
      <c r="B2649" s="1" t="s">
        <v>1271</v>
      </c>
      <c r="C2649" s="1" t="s">
        <v>2674</v>
      </c>
      <c r="D2649">
        <v>297</v>
      </c>
      <c r="E2649">
        <f>100*Comuni[[#This Row],[Popolazione2011]]/$D$7916</f>
        <v>5.1821476931285682E-4</v>
      </c>
      <c r="F2649">
        <f>100*Comuni[[#This Row],[Popolazione2011]]/(SUMIFS($D$2:$D$7916,$B$2:$B$7916,"Lombardia"))</f>
        <v>3.060545945750432E-3</v>
      </c>
      <c r="G2649" t="b">
        <f>IF(Comuni[[#This Row],[Popolazione2011]]&gt;300000,"MAGGIORE")</f>
        <v>0</v>
      </c>
      <c r="H2649">
        <f>100*Comuni[[#This Row],[Popolazione2011]]/(SUMIFS($D$2:$D$7916,$B$2:$B$7916,"Piemonte"))</f>
        <v>6.8058138607617561E-3</v>
      </c>
      <c r="I2649" s="1" t="str">
        <f>_xlfn.XLOOKUP(Comuni[[#This Row],[Regione]],Ripartizione_geografica[Regione],Ripartizione_geografica[Ripartizione geografica],,0)</f>
        <v>Nord-ovest</v>
      </c>
      <c r="J2649" s="1">
        <f>_xlfn.XLOOKUP(Comuni[[#This Row],[Regione]],Table_0[Regione],Table_0[Totale contagiati],,0)</f>
        <v>4308126</v>
      </c>
      <c r="K2649" s="1">
        <f>_xlfn.XLOOKUP(Comuni[[#This Row],[Regione]],Table_0[Regione],Table_0[Guariti],,0)</f>
        <v>4242764</v>
      </c>
      <c r="L2649" s="1">
        <f>_xlfn.XLOOKUP(Comuni[[#This Row],[Regione]],Table_0[Regione],Table_0[Deceduti],,0)</f>
        <v>47031</v>
      </c>
    </row>
    <row r="2650" spans="1:12" x14ac:dyDescent="0.25">
      <c r="A2650" s="1" t="s">
        <v>2675</v>
      </c>
      <c r="B2650" s="1" t="s">
        <v>1271</v>
      </c>
      <c r="C2650" s="1" t="s">
        <v>2674</v>
      </c>
      <c r="D2650">
        <v>1168</v>
      </c>
      <c r="E2650">
        <f>100*Comuni[[#This Row],[Popolazione2011]]/$D$7916</f>
        <v>2.0379624597892821E-3</v>
      </c>
      <c r="F2650">
        <f>100*Comuni[[#This Row],[Popolazione2011]]/(SUMIFS($D$2:$D$7916,$B$2:$B$7916,"Lombardia"))</f>
        <v>1.2036086412917524E-2</v>
      </c>
      <c r="G2650" t="b">
        <f>IF(Comuni[[#This Row],[Popolazione2011]]&gt;300000,"MAGGIORE")</f>
        <v>0</v>
      </c>
      <c r="H2650">
        <f>100*Comuni[[#This Row],[Popolazione2011]]/(SUMIFS($D$2:$D$7916,$B$2:$B$7916,"Piemonte"))</f>
        <v>2.6764951479359363E-2</v>
      </c>
      <c r="I2650" s="1" t="str">
        <f>_xlfn.XLOOKUP(Comuni[[#This Row],[Regione]],Ripartizione_geografica[Regione],Ripartizione_geografica[Ripartizione geografica],,0)</f>
        <v>Nord-ovest</v>
      </c>
      <c r="J2650" s="1">
        <f>_xlfn.XLOOKUP(Comuni[[#This Row],[Regione]],Table_0[Regione],Table_0[Totale contagiati],,0)</f>
        <v>4308126</v>
      </c>
      <c r="K2650" s="1">
        <f>_xlfn.XLOOKUP(Comuni[[#This Row],[Regione]],Table_0[Regione],Table_0[Guariti],,0)</f>
        <v>4242764</v>
      </c>
      <c r="L2650" s="1">
        <f>_xlfn.XLOOKUP(Comuni[[#This Row],[Regione]],Table_0[Regione],Table_0[Deceduti],,0)</f>
        <v>47031</v>
      </c>
    </row>
    <row r="2651" spans="1:12" x14ac:dyDescent="0.25">
      <c r="A2651" s="1" t="s">
        <v>2676</v>
      </c>
      <c r="B2651" s="1" t="s">
        <v>1271</v>
      </c>
      <c r="C2651" s="1" t="s">
        <v>2674</v>
      </c>
      <c r="D2651">
        <v>1705</v>
      </c>
      <c r="E2651">
        <f>100*Comuni[[#This Row],[Popolazione2011]]/$D$7916</f>
        <v>2.9749366386478816E-3</v>
      </c>
      <c r="F2651">
        <f>100*Comuni[[#This Row],[Popolazione2011]]/(SUMIFS($D$2:$D$7916,$B$2:$B$7916,"Lombardia"))</f>
        <v>1.7569800799678407E-2</v>
      </c>
      <c r="G2651" t="b">
        <f>IF(Comuni[[#This Row],[Popolazione2011]]&gt;300000,"MAGGIORE")</f>
        <v>0</v>
      </c>
      <c r="H2651">
        <f>100*Comuni[[#This Row],[Popolazione2011]]/(SUMIFS($D$2:$D$7916,$B$2:$B$7916,"Piemonte"))</f>
        <v>3.9070412904373047E-2</v>
      </c>
      <c r="I2651" s="1" t="str">
        <f>_xlfn.XLOOKUP(Comuni[[#This Row],[Regione]],Ripartizione_geografica[Regione],Ripartizione_geografica[Ripartizione geografica],,0)</f>
        <v>Nord-ovest</v>
      </c>
      <c r="J2651" s="1">
        <f>_xlfn.XLOOKUP(Comuni[[#This Row],[Regione]],Table_0[Regione],Table_0[Totale contagiati],,0)</f>
        <v>4308126</v>
      </c>
      <c r="K2651" s="1">
        <f>_xlfn.XLOOKUP(Comuni[[#This Row],[Regione]],Table_0[Regione],Table_0[Guariti],,0)</f>
        <v>4242764</v>
      </c>
      <c r="L2651" s="1">
        <f>_xlfn.XLOOKUP(Comuni[[#This Row],[Regione]],Table_0[Regione],Table_0[Deceduti],,0)</f>
        <v>47031</v>
      </c>
    </row>
    <row r="2652" spans="1:12" x14ac:dyDescent="0.25">
      <c r="A2652" s="1" t="s">
        <v>2677</v>
      </c>
      <c r="B2652" s="1" t="s">
        <v>1271</v>
      </c>
      <c r="C2652" s="1" t="s">
        <v>2674</v>
      </c>
      <c r="D2652">
        <v>4379</v>
      </c>
      <c r="E2652">
        <f>100*Comuni[[#This Row],[Popolazione2011]]/$D$7916</f>
        <v>7.6406143933367004E-3</v>
      </c>
      <c r="F2652">
        <f>100*Comuni[[#This Row],[Popolazione2011]]/(SUMIFS($D$2:$D$7916,$B$2:$B$7916,"Lombardia"))</f>
        <v>4.5125019179936506E-2</v>
      </c>
      <c r="G2652" t="b">
        <f>IF(Comuni[[#This Row],[Popolazione2011]]&gt;300000,"MAGGIORE")</f>
        <v>0</v>
      </c>
      <c r="H2652">
        <f>100*Comuni[[#This Row],[Popolazione2011]]/(SUMIFS($D$2:$D$7916,$B$2:$B$7916,"Piemonte"))</f>
        <v>0.10034565284941323</v>
      </c>
      <c r="I2652" s="1" t="str">
        <f>_xlfn.XLOOKUP(Comuni[[#This Row],[Regione]],Ripartizione_geografica[Regione],Ripartizione_geografica[Ripartizione geografica],,0)</f>
        <v>Nord-ovest</v>
      </c>
      <c r="J2652" s="1">
        <f>_xlfn.XLOOKUP(Comuni[[#This Row],[Regione]],Table_0[Regione],Table_0[Totale contagiati],,0)</f>
        <v>4308126</v>
      </c>
      <c r="K2652" s="1">
        <f>_xlfn.XLOOKUP(Comuni[[#This Row],[Regione]],Table_0[Regione],Table_0[Guariti],,0)</f>
        <v>4242764</v>
      </c>
      <c r="L2652" s="1">
        <f>_xlfn.XLOOKUP(Comuni[[#This Row],[Regione]],Table_0[Regione],Table_0[Deceduti],,0)</f>
        <v>47031</v>
      </c>
    </row>
    <row r="2653" spans="1:12" x14ac:dyDescent="0.25">
      <c r="A2653" s="1" t="s">
        <v>2678</v>
      </c>
      <c r="B2653" s="1" t="s">
        <v>1271</v>
      </c>
      <c r="C2653" s="1" t="s">
        <v>2674</v>
      </c>
      <c r="D2653">
        <v>2213</v>
      </c>
      <c r="E2653">
        <f>100*Comuni[[#This Row],[Popolazione2011]]/$D$7916</f>
        <v>3.8613107221863708E-3</v>
      </c>
      <c r="F2653">
        <f>100*Comuni[[#This Row],[Popolazione2011]]/(SUMIFS($D$2:$D$7916,$B$2:$B$7916,"Lombardia"))</f>
        <v>2.2804673999817192E-2</v>
      </c>
      <c r="G2653" t="b">
        <f>IF(Comuni[[#This Row],[Popolazione2011]]&gt;300000,"MAGGIORE")</f>
        <v>0</v>
      </c>
      <c r="H2653">
        <f>100*Comuni[[#This Row],[Popolazione2011]]/(SUMIFS($D$2:$D$7916,$B$2:$B$7916,"Piemonte"))</f>
        <v>5.0711333582039615E-2</v>
      </c>
      <c r="I2653" s="1" t="str">
        <f>_xlfn.XLOOKUP(Comuni[[#This Row],[Regione]],Ripartizione_geografica[Regione],Ripartizione_geografica[Ripartizione geografica],,0)</f>
        <v>Nord-ovest</v>
      </c>
      <c r="J2653" s="1">
        <f>_xlfn.XLOOKUP(Comuni[[#This Row],[Regione]],Table_0[Regione],Table_0[Totale contagiati],,0)</f>
        <v>4308126</v>
      </c>
      <c r="K2653" s="1">
        <f>_xlfn.XLOOKUP(Comuni[[#This Row],[Regione]],Table_0[Regione],Table_0[Guariti],,0)</f>
        <v>4242764</v>
      </c>
      <c r="L2653" s="1">
        <f>_xlfn.XLOOKUP(Comuni[[#This Row],[Regione]],Table_0[Regione],Table_0[Deceduti],,0)</f>
        <v>47031</v>
      </c>
    </row>
    <row r="2654" spans="1:12" x14ac:dyDescent="0.25">
      <c r="A2654" s="1" t="s">
        <v>2679</v>
      </c>
      <c r="B2654" s="1" t="s">
        <v>1271</v>
      </c>
      <c r="C2654" s="1" t="s">
        <v>2674</v>
      </c>
      <c r="D2654">
        <v>2647</v>
      </c>
      <c r="E2654">
        <f>100*Comuni[[#This Row],[Popolazione2011]]/$D$7916</f>
        <v>4.6185673211149225E-3</v>
      </c>
      <c r="F2654">
        <f>100*Comuni[[#This Row],[Popolazione2011]]/(SUMIFS($D$2:$D$7916,$B$2:$B$7916,"Lombardia"))</f>
        <v>2.7276986930644422E-2</v>
      </c>
      <c r="G2654" t="b">
        <f>IF(Comuni[[#This Row],[Popolazione2011]]&gt;300000,"MAGGIORE")</f>
        <v>0</v>
      </c>
      <c r="H2654">
        <f>100*Comuni[[#This Row],[Popolazione2011]]/(SUMIFS($D$2:$D$7916,$B$2:$B$7916,"Piemonte"))</f>
        <v>6.0656529594061849E-2</v>
      </c>
      <c r="I2654" s="1" t="str">
        <f>_xlfn.XLOOKUP(Comuni[[#This Row],[Regione]],Ripartizione_geografica[Regione],Ripartizione_geografica[Ripartizione geografica],,0)</f>
        <v>Nord-ovest</v>
      </c>
      <c r="J2654" s="1">
        <f>_xlfn.XLOOKUP(Comuni[[#This Row],[Regione]],Table_0[Regione],Table_0[Totale contagiati],,0)</f>
        <v>4308126</v>
      </c>
      <c r="K2654" s="1">
        <f>_xlfn.XLOOKUP(Comuni[[#This Row],[Regione]],Table_0[Regione],Table_0[Guariti],,0)</f>
        <v>4242764</v>
      </c>
      <c r="L2654" s="1">
        <f>_xlfn.XLOOKUP(Comuni[[#This Row],[Regione]],Table_0[Regione],Table_0[Deceduti],,0)</f>
        <v>47031</v>
      </c>
    </row>
    <row r="2655" spans="1:12" x14ac:dyDescent="0.25">
      <c r="A2655" s="1" t="s">
        <v>2680</v>
      </c>
      <c r="B2655" s="1" t="s">
        <v>1271</v>
      </c>
      <c r="C2655" s="1" t="s">
        <v>2674</v>
      </c>
      <c r="D2655">
        <v>2779</v>
      </c>
      <c r="E2655">
        <f>100*Comuni[[#This Row],[Popolazione2011]]/$D$7916</f>
        <v>4.8488849963650811E-3</v>
      </c>
      <c r="F2655">
        <f>100*Comuni[[#This Row],[Popolazione2011]]/(SUMIFS($D$2:$D$7916,$B$2:$B$7916,"Lombardia"))</f>
        <v>2.8637229573200168E-2</v>
      </c>
      <c r="G2655" t="b">
        <f>IF(Comuni[[#This Row],[Popolazione2011]]&gt;300000,"MAGGIORE")</f>
        <v>0</v>
      </c>
      <c r="H2655">
        <f>100*Comuni[[#This Row],[Popolazione2011]]/(SUMIFS($D$2:$D$7916,$B$2:$B$7916,"Piemonte"))</f>
        <v>6.3681335754400409E-2</v>
      </c>
      <c r="I2655" s="1" t="str">
        <f>_xlfn.XLOOKUP(Comuni[[#This Row],[Regione]],Ripartizione_geografica[Regione],Ripartizione_geografica[Ripartizione geografica],,0)</f>
        <v>Nord-ovest</v>
      </c>
      <c r="J2655" s="1">
        <f>_xlfn.XLOOKUP(Comuni[[#This Row],[Regione]],Table_0[Regione],Table_0[Totale contagiati],,0)</f>
        <v>4308126</v>
      </c>
      <c r="K2655" s="1">
        <f>_xlfn.XLOOKUP(Comuni[[#This Row],[Regione]],Table_0[Regione],Table_0[Guariti],,0)</f>
        <v>4242764</v>
      </c>
      <c r="L2655" s="1">
        <f>_xlfn.XLOOKUP(Comuni[[#This Row],[Regione]],Table_0[Regione],Table_0[Deceduti],,0)</f>
        <v>47031</v>
      </c>
    </row>
    <row r="2656" spans="1:12" x14ac:dyDescent="0.25">
      <c r="A2656" s="1" t="s">
        <v>2681</v>
      </c>
      <c r="B2656" s="1" t="s">
        <v>1271</v>
      </c>
      <c r="C2656" s="1" t="s">
        <v>2674</v>
      </c>
      <c r="D2656">
        <v>3069</v>
      </c>
      <c r="E2656">
        <f>100*Comuni[[#This Row],[Popolazione2011]]/$D$7916</f>
        <v>5.3548859495661872E-3</v>
      </c>
      <c r="F2656">
        <f>100*Comuni[[#This Row],[Popolazione2011]]/(SUMIFS($D$2:$D$7916,$B$2:$B$7916,"Lombardia"))</f>
        <v>3.1625641439421127E-2</v>
      </c>
      <c r="G2656" t="b">
        <f>IF(Comuni[[#This Row],[Popolazione2011]]&gt;300000,"MAGGIORE")</f>
        <v>0</v>
      </c>
      <c r="H2656">
        <f>100*Comuni[[#This Row],[Popolazione2011]]/(SUMIFS($D$2:$D$7916,$B$2:$B$7916,"Piemonte"))</f>
        <v>7.0326743227871483E-2</v>
      </c>
      <c r="I2656" s="1" t="str">
        <f>_xlfn.XLOOKUP(Comuni[[#This Row],[Regione]],Ripartizione_geografica[Regione],Ripartizione_geografica[Ripartizione geografica],,0)</f>
        <v>Nord-ovest</v>
      </c>
      <c r="J2656" s="1">
        <f>_xlfn.XLOOKUP(Comuni[[#This Row],[Regione]],Table_0[Regione],Table_0[Totale contagiati],,0)</f>
        <v>4308126</v>
      </c>
      <c r="K2656" s="1">
        <f>_xlfn.XLOOKUP(Comuni[[#This Row],[Regione]],Table_0[Regione],Table_0[Guariti],,0)</f>
        <v>4242764</v>
      </c>
      <c r="L2656" s="1">
        <f>_xlfn.XLOOKUP(Comuni[[#This Row],[Regione]],Table_0[Regione],Table_0[Deceduti],,0)</f>
        <v>47031</v>
      </c>
    </row>
    <row r="2657" spans="1:12" x14ac:dyDescent="0.25">
      <c r="A2657" s="1" t="s">
        <v>2682</v>
      </c>
      <c r="B2657" s="1" t="s">
        <v>1271</v>
      </c>
      <c r="C2657" s="1" t="s">
        <v>2674</v>
      </c>
      <c r="D2657">
        <v>14852</v>
      </c>
      <c r="E2657">
        <f>100*Comuni[[#This Row],[Popolazione2011]]/$D$7916</f>
        <v>2.5914228127389055E-2</v>
      </c>
      <c r="F2657">
        <f>100*Comuni[[#This Row],[Popolazione2011]]/(SUMIFS($D$2:$D$7916,$B$2:$B$7916,"Lombardia"))</f>
        <v>0.15304790702453003</v>
      </c>
      <c r="G2657" t="b">
        <f>IF(Comuni[[#This Row],[Popolazione2011]]&gt;300000,"MAGGIORE")</f>
        <v>0</v>
      </c>
      <c r="H2657">
        <f>100*Comuni[[#This Row],[Popolazione2011]]/(SUMIFS($D$2:$D$7916,$B$2:$B$7916,"Piemonte"))</f>
        <v>0.34033652343445658</v>
      </c>
      <c r="I2657" s="1" t="str">
        <f>_xlfn.XLOOKUP(Comuni[[#This Row],[Regione]],Ripartizione_geografica[Regione],Ripartizione_geografica[Ripartizione geografica],,0)</f>
        <v>Nord-ovest</v>
      </c>
      <c r="J2657" s="1">
        <f>_xlfn.XLOOKUP(Comuni[[#This Row],[Regione]],Table_0[Regione],Table_0[Totale contagiati],,0)</f>
        <v>4308126</v>
      </c>
      <c r="K2657" s="1">
        <f>_xlfn.XLOOKUP(Comuni[[#This Row],[Regione]],Table_0[Regione],Table_0[Guariti],,0)</f>
        <v>4242764</v>
      </c>
      <c r="L2657" s="1">
        <f>_xlfn.XLOOKUP(Comuni[[#This Row],[Regione]],Table_0[Regione],Table_0[Deceduti],,0)</f>
        <v>47031</v>
      </c>
    </row>
    <row r="2658" spans="1:12" x14ac:dyDescent="0.25">
      <c r="A2658" s="1" t="s">
        <v>2683</v>
      </c>
      <c r="B2658" s="1" t="s">
        <v>1271</v>
      </c>
      <c r="C2658" s="1" t="s">
        <v>2674</v>
      </c>
      <c r="D2658">
        <v>1652</v>
      </c>
      <c r="E2658">
        <f>100*Comuni[[#This Row],[Popolazione2011]]/$D$7916</f>
        <v>2.8824606023731968E-3</v>
      </c>
      <c r="F2658">
        <f>100*Comuni[[#This Row],[Popolazione2011]]/(SUMIFS($D$2:$D$7916,$B$2:$B$7916,"Lombardia"))</f>
        <v>1.7023642768955266E-2</v>
      </c>
      <c r="G2658" t="b">
        <f>IF(Comuni[[#This Row],[Popolazione2011]]&gt;300000,"MAGGIORE")</f>
        <v>0</v>
      </c>
      <c r="H2658">
        <f>100*Comuni[[#This Row],[Popolazione2011]]/(SUMIFS($D$2:$D$7916,$B$2:$B$7916,"Piemonte"))</f>
        <v>3.7855907400600748E-2</v>
      </c>
      <c r="I2658" s="1" t="str">
        <f>_xlfn.XLOOKUP(Comuni[[#This Row],[Regione]],Ripartizione_geografica[Regione],Ripartizione_geografica[Ripartizione geografica],,0)</f>
        <v>Nord-ovest</v>
      </c>
      <c r="J2658" s="1">
        <f>_xlfn.XLOOKUP(Comuni[[#This Row],[Regione]],Table_0[Regione],Table_0[Totale contagiati],,0)</f>
        <v>4308126</v>
      </c>
      <c r="K2658" s="1">
        <f>_xlfn.XLOOKUP(Comuni[[#This Row],[Regione]],Table_0[Regione],Table_0[Guariti],,0)</f>
        <v>4242764</v>
      </c>
      <c r="L2658" s="1">
        <f>_xlfn.XLOOKUP(Comuni[[#This Row],[Regione]],Table_0[Regione],Table_0[Deceduti],,0)</f>
        <v>47031</v>
      </c>
    </row>
    <row r="2659" spans="1:12" x14ac:dyDescent="0.25">
      <c r="A2659" s="1" t="s">
        <v>2684</v>
      </c>
      <c r="B2659" s="1" t="s">
        <v>1271</v>
      </c>
      <c r="C2659" s="1" t="s">
        <v>2674</v>
      </c>
      <c r="D2659">
        <v>3100</v>
      </c>
      <c r="E2659">
        <f>100*Comuni[[#This Row],[Popolazione2011]]/$D$7916</f>
        <v>5.4089757066325119E-3</v>
      </c>
      <c r="F2659">
        <f>100*Comuni[[#This Row],[Popolazione2011]]/(SUMIFS($D$2:$D$7916,$B$2:$B$7916,"Lombardia"))</f>
        <v>3.1945092363051646E-2</v>
      </c>
      <c r="G2659" t="b">
        <f>IF(Comuni[[#This Row],[Popolazione2011]]&gt;300000,"MAGGIORE")</f>
        <v>0</v>
      </c>
      <c r="H2659">
        <f>100*Comuni[[#This Row],[Popolazione2011]]/(SUMIFS($D$2:$D$7916,$B$2:$B$7916,"Piemonte"))</f>
        <v>7.1037114371587357E-2</v>
      </c>
      <c r="I2659" s="1" t="str">
        <f>_xlfn.XLOOKUP(Comuni[[#This Row],[Regione]],Ripartizione_geografica[Regione],Ripartizione_geografica[Ripartizione geografica],,0)</f>
        <v>Nord-ovest</v>
      </c>
      <c r="J2659" s="1">
        <f>_xlfn.XLOOKUP(Comuni[[#This Row],[Regione]],Table_0[Regione],Table_0[Totale contagiati],,0)</f>
        <v>4308126</v>
      </c>
      <c r="K2659" s="1">
        <f>_xlfn.XLOOKUP(Comuni[[#This Row],[Regione]],Table_0[Regione],Table_0[Guariti],,0)</f>
        <v>4242764</v>
      </c>
      <c r="L2659" s="1">
        <f>_xlfn.XLOOKUP(Comuni[[#This Row],[Regione]],Table_0[Regione],Table_0[Deceduti],,0)</f>
        <v>47031</v>
      </c>
    </row>
    <row r="2660" spans="1:12" x14ac:dyDescent="0.25">
      <c r="A2660" s="1" t="s">
        <v>2685</v>
      </c>
      <c r="B2660" s="1" t="s">
        <v>1271</v>
      </c>
      <c r="C2660" s="1" t="s">
        <v>2674</v>
      </c>
      <c r="D2660">
        <v>1700</v>
      </c>
      <c r="E2660">
        <f>100*Comuni[[#This Row],[Popolazione2011]]/$D$7916</f>
        <v>2.9662124842823453E-3</v>
      </c>
      <c r="F2660">
        <f>100*Comuni[[#This Row],[Popolazione2011]]/(SUMIFS($D$2:$D$7916,$B$2:$B$7916,"Lombardia"))</f>
        <v>1.7518276457157353E-2</v>
      </c>
      <c r="G2660" t="b">
        <f>IF(Comuni[[#This Row],[Popolazione2011]]&gt;300000,"MAGGIORE")</f>
        <v>0</v>
      </c>
      <c r="H2660">
        <f>100*Comuni[[#This Row],[Popolazione2011]]/(SUMIFS($D$2:$D$7916,$B$2:$B$7916,"Piemonte"))</f>
        <v>3.8955836913451128E-2</v>
      </c>
      <c r="I2660" s="1" t="str">
        <f>_xlfn.XLOOKUP(Comuni[[#This Row],[Regione]],Ripartizione_geografica[Regione],Ripartizione_geografica[Ripartizione geografica],,0)</f>
        <v>Nord-ovest</v>
      </c>
      <c r="J2660" s="1">
        <f>_xlfn.XLOOKUP(Comuni[[#This Row],[Regione]],Table_0[Regione],Table_0[Totale contagiati],,0)</f>
        <v>4308126</v>
      </c>
      <c r="K2660" s="1">
        <f>_xlfn.XLOOKUP(Comuni[[#This Row],[Regione]],Table_0[Regione],Table_0[Guariti],,0)</f>
        <v>4242764</v>
      </c>
      <c r="L2660" s="1">
        <f>_xlfn.XLOOKUP(Comuni[[#This Row],[Regione]],Table_0[Regione],Table_0[Deceduti],,0)</f>
        <v>47031</v>
      </c>
    </row>
    <row r="2661" spans="1:12" x14ac:dyDescent="0.25">
      <c r="A2661" s="1" t="s">
        <v>2686</v>
      </c>
      <c r="B2661" s="1" t="s">
        <v>1271</v>
      </c>
      <c r="C2661" s="1" t="s">
        <v>2674</v>
      </c>
      <c r="D2661">
        <v>4818</v>
      </c>
      <c r="E2661">
        <f>100*Comuni[[#This Row],[Popolazione2011]]/$D$7916</f>
        <v>8.4065951466307885E-3</v>
      </c>
      <c r="F2661">
        <f>100*Comuni[[#This Row],[Popolazione2011]]/(SUMIFS($D$2:$D$7916,$B$2:$B$7916,"Lombardia"))</f>
        <v>4.9648856453284783E-2</v>
      </c>
      <c r="G2661" t="b">
        <f>IF(Comuni[[#This Row],[Popolazione2011]]&gt;300000,"MAGGIORE")</f>
        <v>0</v>
      </c>
      <c r="H2661">
        <f>100*Comuni[[#This Row],[Popolazione2011]]/(SUMIFS($D$2:$D$7916,$B$2:$B$7916,"Piemonte"))</f>
        <v>0.11040542485235738</v>
      </c>
      <c r="I2661" s="1" t="str">
        <f>_xlfn.XLOOKUP(Comuni[[#This Row],[Regione]],Ripartizione_geografica[Regione],Ripartizione_geografica[Ripartizione geografica],,0)</f>
        <v>Nord-ovest</v>
      </c>
      <c r="J2661" s="1">
        <f>_xlfn.XLOOKUP(Comuni[[#This Row],[Regione]],Table_0[Regione],Table_0[Totale contagiati],,0)</f>
        <v>4308126</v>
      </c>
      <c r="K2661" s="1">
        <f>_xlfn.XLOOKUP(Comuni[[#This Row],[Regione]],Table_0[Regione],Table_0[Guariti],,0)</f>
        <v>4242764</v>
      </c>
      <c r="L2661" s="1">
        <f>_xlfn.XLOOKUP(Comuni[[#This Row],[Regione]],Table_0[Regione],Table_0[Deceduti],,0)</f>
        <v>47031</v>
      </c>
    </row>
    <row r="2662" spans="1:12" x14ac:dyDescent="0.25">
      <c r="A2662" s="1" t="s">
        <v>2687</v>
      </c>
      <c r="B2662" s="1" t="s">
        <v>1271</v>
      </c>
      <c r="C2662" s="1" t="s">
        <v>2674</v>
      </c>
      <c r="D2662">
        <v>2624</v>
      </c>
      <c r="E2662">
        <f>100*Comuni[[#This Row],[Popolazione2011]]/$D$7916</f>
        <v>4.5784362110334554E-3</v>
      </c>
      <c r="F2662">
        <f>100*Comuni[[#This Row],[Popolazione2011]]/(SUMIFS($D$2:$D$7916,$B$2:$B$7916,"Lombardia"))</f>
        <v>2.7039974955047587E-2</v>
      </c>
      <c r="G2662" t="b">
        <f>IF(Comuni[[#This Row],[Popolazione2011]]&gt;300000,"MAGGIORE")</f>
        <v>0</v>
      </c>
      <c r="H2662">
        <f>100*Comuni[[#This Row],[Popolazione2011]]/(SUMIFS($D$2:$D$7916,$B$2:$B$7916,"Piemonte"))</f>
        <v>6.012948003582104E-2</v>
      </c>
      <c r="I2662" s="1" t="str">
        <f>_xlfn.XLOOKUP(Comuni[[#This Row],[Regione]],Ripartizione_geografica[Regione],Ripartizione_geografica[Ripartizione geografica],,0)</f>
        <v>Nord-ovest</v>
      </c>
      <c r="J2662" s="1">
        <f>_xlfn.XLOOKUP(Comuni[[#This Row],[Regione]],Table_0[Regione],Table_0[Totale contagiati],,0)</f>
        <v>4308126</v>
      </c>
      <c r="K2662" s="1">
        <f>_xlfn.XLOOKUP(Comuni[[#This Row],[Regione]],Table_0[Regione],Table_0[Guariti],,0)</f>
        <v>4242764</v>
      </c>
      <c r="L2662" s="1">
        <f>_xlfn.XLOOKUP(Comuni[[#This Row],[Regione]],Table_0[Regione],Table_0[Deceduti],,0)</f>
        <v>47031</v>
      </c>
    </row>
    <row r="2663" spans="1:12" x14ac:dyDescent="0.25">
      <c r="A2663" s="1" t="s">
        <v>2688</v>
      </c>
      <c r="B2663" s="1" t="s">
        <v>1271</v>
      </c>
      <c r="C2663" s="1" t="s">
        <v>2674</v>
      </c>
      <c r="D2663">
        <v>2259</v>
      </c>
      <c r="E2663">
        <f>100*Comuni[[#This Row],[Popolazione2011]]/$D$7916</f>
        <v>3.9415729423493044E-3</v>
      </c>
      <c r="F2663">
        <f>100*Comuni[[#This Row],[Popolazione2011]]/(SUMIFS($D$2:$D$7916,$B$2:$B$7916,"Lombardia"))</f>
        <v>2.3278697951010861E-2</v>
      </c>
      <c r="G2663" t="b">
        <f>IF(Comuni[[#This Row],[Popolazione2011]]&gt;300000,"MAGGIORE")</f>
        <v>0</v>
      </c>
      <c r="H2663">
        <f>100*Comuni[[#This Row],[Popolazione2011]]/(SUMIFS($D$2:$D$7916,$B$2:$B$7916,"Piemonte"))</f>
        <v>5.1765432698521234E-2</v>
      </c>
      <c r="I2663" s="1" t="str">
        <f>_xlfn.XLOOKUP(Comuni[[#This Row],[Regione]],Ripartizione_geografica[Regione],Ripartizione_geografica[Ripartizione geografica],,0)</f>
        <v>Nord-ovest</v>
      </c>
      <c r="J2663" s="1">
        <f>_xlfn.XLOOKUP(Comuni[[#This Row],[Regione]],Table_0[Regione],Table_0[Totale contagiati],,0)</f>
        <v>4308126</v>
      </c>
      <c r="K2663" s="1">
        <f>_xlfn.XLOOKUP(Comuni[[#This Row],[Regione]],Table_0[Regione],Table_0[Guariti],,0)</f>
        <v>4242764</v>
      </c>
      <c r="L2663" s="1">
        <f>_xlfn.XLOOKUP(Comuni[[#This Row],[Regione]],Table_0[Regione],Table_0[Deceduti],,0)</f>
        <v>47031</v>
      </c>
    </row>
    <row r="2664" spans="1:12" x14ac:dyDescent="0.25">
      <c r="A2664" s="1" t="s">
        <v>2689</v>
      </c>
      <c r="B2664" s="1" t="s">
        <v>1271</v>
      </c>
      <c r="C2664" s="1" t="s">
        <v>2674</v>
      </c>
      <c r="D2664">
        <v>2119</v>
      </c>
      <c r="E2664">
        <f>100*Comuni[[#This Row],[Popolazione2011]]/$D$7916</f>
        <v>3.6972966201142881E-3</v>
      </c>
      <c r="F2664">
        <f>100*Comuni[[#This Row],[Popolazione2011]]/(SUMIFS($D$2:$D$7916,$B$2:$B$7916,"Lombardia"))</f>
        <v>2.1836016360421432E-2</v>
      </c>
      <c r="G2664" t="b">
        <f>IF(Comuni[[#This Row],[Popolazione2011]]&gt;300000,"MAGGIORE")</f>
        <v>0</v>
      </c>
      <c r="H2664">
        <f>100*Comuni[[#This Row],[Popolazione2011]]/(SUMIFS($D$2:$D$7916,$B$2:$B$7916,"Piemonte"))</f>
        <v>4.8557304952707617E-2</v>
      </c>
      <c r="I2664" s="1" t="str">
        <f>_xlfn.XLOOKUP(Comuni[[#This Row],[Regione]],Ripartizione_geografica[Regione],Ripartizione_geografica[Ripartizione geografica],,0)</f>
        <v>Nord-ovest</v>
      </c>
      <c r="J2664" s="1">
        <f>_xlfn.XLOOKUP(Comuni[[#This Row],[Regione]],Table_0[Regione],Table_0[Totale contagiati],,0)</f>
        <v>4308126</v>
      </c>
      <c r="K2664" s="1">
        <f>_xlfn.XLOOKUP(Comuni[[#This Row],[Regione]],Table_0[Regione],Table_0[Guariti],,0)</f>
        <v>4242764</v>
      </c>
      <c r="L2664" s="1">
        <f>_xlfn.XLOOKUP(Comuni[[#This Row],[Regione]],Table_0[Regione],Table_0[Deceduti],,0)</f>
        <v>47031</v>
      </c>
    </row>
    <row r="2665" spans="1:12" x14ac:dyDescent="0.25">
      <c r="A2665" s="1" t="s">
        <v>2690</v>
      </c>
      <c r="B2665" s="1" t="s">
        <v>1271</v>
      </c>
      <c r="C2665" s="1" t="s">
        <v>2674</v>
      </c>
      <c r="D2665">
        <v>15371</v>
      </c>
      <c r="E2665">
        <f>100*Comuni[[#This Row],[Popolazione2011]]/$D$7916</f>
        <v>2.6819795350531726E-2</v>
      </c>
      <c r="F2665">
        <f>100*Comuni[[#This Row],[Popolazione2011]]/(SUMIFS($D$2:$D$7916,$B$2:$B$7916,"Lombardia"))</f>
        <v>0.15839613377821513</v>
      </c>
      <c r="G2665" t="b">
        <f>IF(Comuni[[#This Row],[Popolazione2011]]&gt;300000,"MAGGIORE")</f>
        <v>0</v>
      </c>
      <c r="H2665">
        <f>100*Comuni[[#This Row],[Popolazione2011]]/(SUMIFS($D$2:$D$7916,$B$2:$B$7916,"Piemonte"))</f>
        <v>0.35222951129215135</v>
      </c>
      <c r="I2665" s="1" t="str">
        <f>_xlfn.XLOOKUP(Comuni[[#This Row],[Regione]],Ripartizione_geografica[Regione],Ripartizione_geografica[Ripartizione geografica],,0)</f>
        <v>Nord-ovest</v>
      </c>
      <c r="J2665" s="1">
        <f>_xlfn.XLOOKUP(Comuni[[#This Row],[Regione]],Table_0[Regione],Table_0[Totale contagiati],,0)</f>
        <v>4308126</v>
      </c>
      <c r="K2665" s="1">
        <f>_xlfn.XLOOKUP(Comuni[[#This Row],[Regione]],Table_0[Regione],Table_0[Guariti],,0)</f>
        <v>4242764</v>
      </c>
      <c r="L2665" s="1">
        <f>_xlfn.XLOOKUP(Comuni[[#This Row],[Regione]],Table_0[Regione],Table_0[Deceduti],,0)</f>
        <v>47031</v>
      </c>
    </row>
    <row r="2666" spans="1:12" x14ac:dyDescent="0.25">
      <c r="A2666" s="1" t="s">
        <v>2691</v>
      </c>
      <c r="B2666" s="1" t="s">
        <v>1271</v>
      </c>
      <c r="C2666" s="1" t="s">
        <v>2674</v>
      </c>
      <c r="D2666">
        <v>2183</v>
      </c>
      <c r="E2666">
        <f>100*Comuni[[#This Row],[Popolazione2011]]/$D$7916</f>
        <v>3.808965795993153E-3</v>
      </c>
      <c r="F2666">
        <f>100*Comuni[[#This Row],[Popolazione2011]]/(SUMIFS($D$2:$D$7916,$B$2:$B$7916,"Lombardia"))</f>
        <v>2.2495527944690886E-2</v>
      </c>
      <c r="G2666" t="b">
        <f>IF(Comuni[[#This Row],[Popolazione2011]]&gt;300000,"MAGGIORE")</f>
        <v>0</v>
      </c>
      <c r="H2666">
        <f>100*Comuni[[#This Row],[Popolazione2011]]/(SUMIFS($D$2:$D$7916,$B$2:$B$7916,"Piemonte"))</f>
        <v>5.0023877636508125E-2</v>
      </c>
      <c r="I2666" s="1" t="str">
        <f>_xlfn.XLOOKUP(Comuni[[#This Row],[Regione]],Ripartizione_geografica[Regione],Ripartizione_geografica[Ripartizione geografica],,0)</f>
        <v>Nord-ovest</v>
      </c>
      <c r="J2666" s="1">
        <f>_xlfn.XLOOKUP(Comuni[[#This Row],[Regione]],Table_0[Regione],Table_0[Totale contagiati],,0)</f>
        <v>4308126</v>
      </c>
      <c r="K2666" s="1">
        <f>_xlfn.XLOOKUP(Comuni[[#This Row],[Regione]],Table_0[Regione],Table_0[Guariti],,0)</f>
        <v>4242764</v>
      </c>
      <c r="L2666" s="1">
        <f>_xlfn.XLOOKUP(Comuni[[#This Row],[Regione]],Table_0[Regione],Table_0[Deceduti],,0)</f>
        <v>47031</v>
      </c>
    </row>
    <row r="2667" spans="1:12" x14ac:dyDescent="0.25">
      <c r="A2667" s="1" t="s">
        <v>2692</v>
      </c>
      <c r="B2667" s="1" t="s">
        <v>1271</v>
      </c>
      <c r="C2667" s="1" t="s">
        <v>2674</v>
      </c>
      <c r="D2667">
        <v>2838</v>
      </c>
      <c r="E2667">
        <f>100*Comuni[[#This Row],[Popolazione2011]]/$D$7916</f>
        <v>4.9518300178784096E-3</v>
      </c>
      <c r="F2667">
        <f>100*Comuni[[#This Row],[Popolazione2011]]/(SUMIFS($D$2:$D$7916,$B$2:$B$7916,"Lombardia"))</f>
        <v>2.9245216814948571E-2</v>
      </c>
      <c r="G2667" t="b">
        <f>IF(Comuni[[#This Row],[Popolazione2011]]&gt;300000,"MAGGIORE")</f>
        <v>0</v>
      </c>
      <c r="H2667">
        <f>100*Comuni[[#This Row],[Popolazione2011]]/(SUMIFS($D$2:$D$7916,$B$2:$B$7916,"Piemonte"))</f>
        <v>6.5033332447279005E-2</v>
      </c>
      <c r="I2667" s="1" t="str">
        <f>_xlfn.XLOOKUP(Comuni[[#This Row],[Regione]],Ripartizione_geografica[Regione],Ripartizione_geografica[Ripartizione geografica],,0)</f>
        <v>Nord-ovest</v>
      </c>
      <c r="J2667" s="1">
        <f>_xlfn.XLOOKUP(Comuni[[#This Row],[Regione]],Table_0[Regione],Table_0[Totale contagiati],,0)</f>
        <v>4308126</v>
      </c>
      <c r="K2667" s="1">
        <f>_xlfn.XLOOKUP(Comuni[[#This Row],[Regione]],Table_0[Regione],Table_0[Guariti],,0)</f>
        <v>4242764</v>
      </c>
      <c r="L2667" s="1">
        <f>_xlfn.XLOOKUP(Comuni[[#This Row],[Regione]],Table_0[Regione],Table_0[Deceduti],,0)</f>
        <v>47031</v>
      </c>
    </row>
    <row r="2668" spans="1:12" x14ac:dyDescent="0.25">
      <c r="A2668" s="1" t="s">
        <v>2693</v>
      </c>
      <c r="B2668" s="1" t="s">
        <v>1271</v>
      </c>
      <c r="C2668" s="1" t="s">
        <v>2674</v>
      </c>
      <c r="D2668">
        <v>1193</v>
      </c>
      <c r="E2668">
        <f>100*Comuni[[#This Row],[Popolazione2011]]/$D$7916</f>
        <v>2.0815832316169636E-3</v>
      </c>
      <c r="F2668">
        <f>100*Comuni[[#This Row],[Popolazione2011]]/(SUMIFS($D$2:$D$7916,$B$2:$B$7916,"Lombardia"))</f>
        <v>1.2293708125522778E-2</v>
      </c>
      <c r="G2668" t="b">
        <f>IF(Comuni[[#This Row],[Popolazione2011]]&gt;300000,"MAGGIORE")</f>
        <v>0</v>
      </c>
      <c r="H2668">
        <f>100*Comuni[[#This Row],[Popolazione2011]]/(SUMIFS($D$2:$D$7916,$B$2:$B$7916,"Piemonte"))</f>
        <v>2.7337831433968941E-2</v>
      </c>
      <c r="I2668" s="1" t="str">
        <f>_xlfn.XLOOKUP(Comuni[[#This Row],[Regione]],Ripartizione_geografica[Regione],Ripartizione_geografica[Ripartizione geografica],,0)</f>
        <v>Nord-ovest</v>
      </c>
      <c r="J2668" s="1">
        <f>_xlfn.XLOOKUP(Comuni[[#This Row],[Regione]],Table_0[Regione],Table_0[Totale contagiati],,0)</f>
        <v>4308126</v>
      </c>
      <c r="K2668" s="1">
        <f>_xlfn.XLOOKUP(Comuni[[#This Row],[Regione]],Table_0[Regione],Table_0[Guariti],,0)</f>
        <v>4242764</v>
      </c>
      <c r="L2668" s="1">
        <f>_xlfn.XLOOKUP(Comuni[[#This Row],[Regione]],Table_0[Regione],Table_0[Deceduti],,0)</f>
        <v>47031</v>
      </c>
    </row>
    <row r="2669" spans="1:12" x14ac:dyDescent="0.25">
      <c r="A2669" s="1" t="s">
        <v>2694</v>
      </c>
      <c r="B2669" s="1" t="s">
        <v>1271</v>
      </c>
      <c r="C2669" s="1" t="s">
        <v>2674</v>
      </c>
      <c r="D2669">
        <v>226</v>
      </c>
      <c r="E2669">
        <f>100*Comuni[[#This Row],[Popolazione2011]]/$D$7916</f>
        <v>3.9433177732224123E-4</v>
      </c>
      <c r="F2669">
        <f>100*Comuni[[#This Row],[Popolazione2011]]/(SUMIFS($D$2:$D$7916,$B$2:$B$7916,"Lombardia"))</f>
        <v>2.3289002819515073E-3</v>
      </c>
      <c r="G2669" t="b">
        <f>IF(Comuni[[#This Row],[Popolazione2011]]&gt;300000,"MAGGIORE")</f>
        <v>0</v>
      </c>
      <c r="H2669">
        <f>100*Comuni[[#This Row],[Popolazione2011]]/(SUMIFS($D$2:$D$7916,$B$2:$B$7916,"Piemonte"))</f>
        <v>5.1788347896705618E-3</v>
      </c>
      <c r="I2669" s="1" t="str">
        <f>_xlfn.XLOOKUP(Comuni[[#This Row],[Regione]],Ripartizione_geografica[Regione],Ripartizione_geografica[Ripartizione geografica],,0)</f>
        <v>Nord-ovest</v>
      </c>
      <c r="J2669" s="1">
        <f>_xlfn.XLOOKUP(Comuni[[#This Row],[Regione]],Table_0[Regione],Table_0[Totale contagiati],,0)</f>
        <v>4308126</v>
      </c>
      <c r="K2669" s="1">
        <f>_xlfn.XLOOKUP(Comuni[[#This Row],[Regione]],Table_0[Regione],Table_0[Guariti],,0)</f>
        <v>4242764</v>
      </c>
      <c r="L2669" s="1">
        <f>_xlfn.XLOOKUP(Comuni[[#This Row],[Regione]],Table_0[Regione],Table_0[Deceduti],,0)</f>
        <v>47031</v>
      </c>
    </row>
    <row r="2670" spans="1:12" x14ac:dyDescent="0.25">
      <c r="A2670" s="1" t="s">
        <v>2695</v>
      </c>
      <c r="B2670" s="1" t="s">
        <v>1271</v>
      </c>
      <c r="C2670" s="1" t="s">
        <v>2674</v>
      </c>
      <c r="D2670">
        <v>1550</v>
      </c>
      <c r="E2670">
        <f>100*Comuni[[#This Row],[Popolazione2011]]/$D$7916</f>
        <v>2.704487853316256E-3</v>
      </c>
      <c r="F2670">
        <f>100*Comuni[[#This Row],[Popolazione2011]]/(SUMIFS($D$2:$D$7916,$B$2:$B$7916,"Lombardia"))</f>
        <v>1.5972546181525823E-2</v>
      </c>
      <c r="G2670" t="b">
        <f>IF(Comuni[[#This Row],[Popolazione2011]]&gt;300000,"MAGGIORE")</f>
        <v>0</v>
      </c>
      <c r="H2670">
        <f>100*Comuni[[#This Row],[Popolazione2011]]/(SUMIFS($D$2:$D$7916,$B$2:$B$7916,"Piemonte"))</f>
        <v>3.5518557185793678E-2</v>
      </c>
      <c r="I2670" s="1" t="str">
        <f>_xlfn.XLOOKUP(Comuni[[#This Row],[Regione]],Ripartizione_geografica[Regione],Ripartizione_geografica[Ripartizione geografica],,0)</f>
        <v>Nord-ovest</v>
      </c>
      <c r="J2670" s="1">
        <f>_xlfn.XLOOKUP(Comuni[[#This Row],[Regione]],Table_0[Regione],Table_0[Totale contagiati],,0)</f>
        <v>4308126</v>
      </c>
      <c r="K2670" s="1">
        <f>_xlfn.XLOOKUP(Comuni[[#This Row],[Regione]],Table_0[Regione],Table_0[Guariti],,0)</f>
        <v>4242764</v>
      </c>
      <c r="L2670" s="1">
        <f>_xlfn.XLOOKUP(Comuni[[#This Row],[Regione]],Table_0[Regione],Table_0[Deceduti],,0)</f>
        <v>47031</v>
      </c>
    </row>
    <row r="2671" spans="1:12" x14ac:dyDescent="0.25">
      <c r="A2671" s="1" t="s">
        <v>2696</v>
      </c>
      <c r="B2671" s="1" t="s">
        <v>1271</v>
      </c>
      <c r="C2671" s="1" t="s">
        <v>2674</v>
      </c>
      <c r="D2671">
        <v>2137</v>
      </c>
      <c r="E2671">
        <f>100*Comuni[[#This Row],[Popolazione2011]]/$D$7916</f>
        <v>3.7287035758302189E-3</v>
      </c>
      <c r="F2671">
        <f>100*Comuni[[#This Row],[Popolazione2011]]/(SUMIFS($D$2:$D$7916,$B$2:$B$7916,"Lombardia"))</f>
        <v>2.2021503993497216E-2</v>
      </c>
      <c r="G2671" t="b">
        <f>IF(Comuni[[#This Row],[Popolazione2011]]&gt;300000,"MAGGIORE")</f>
        <v>0</v>
      </c>
      <c r="H2671">
        <f>100*Comuni[[#This Row],[Popolazione2011]]/(SUMIFS($D$2:$D$7916,$B$2:$B$7916,"Piemonte"))</f>
        <v>4.8969778520026506E-2</v>
      </c>
      <c r="I2671" s="1" t="str">
        <f>_xlfn.XLOOKUP(Comuni[[#This Row],[Regione]],Ripartizione_geografica[Regione],Ripartizione_geografica[Ripartizione geografica],,0)</f>
        <v>Nord-ovest</v>
      </c>
      <c r="J2671" s="1">
        <f>_xlfn.XLOOKUP(Comuni[[#This Row],[Regione]],Table_0[Regione],Table_0[Totale contagiati],,0)</f>
        <v>4308126</v>
      </c>
      <c r="K2671" s="1">
        <f>_xlfn.XLOOKUP(Comuni[[#This Row],[Regione]],Table_0[Regione],Table_0[Guariti],,0)</f>
        <v>4242764</v>
      </c>
      <c r="L2671" s="1">
        <f>_xlfn.XLOOKUP(Comuni[[#This Row],[Regione]],Table_0[Regione],Table_0[Deceduti],,0)</f>
        <v>47031</v>
      </c>
    </row>
    <row r="2672" spans="1:12" x14ac:dyDescent="0.25">
      <c r="A2672" s="1" t="s">
        <v>2697</v>
      </c>
      <c r="B2672" s="1" t="s">
        <v>1271</v>
      </c>
      <c r="C2672" s="1" t="s">
        <v>2674</v>
      </c>
      <c r="D2672">
        <v>2288</v>
      </c>
      <c r="E2672">
        <f>100*Comuni[[#This Row],[Popolazione2011]]/$D$7916</f>
        <v>3.9921730376694152E-3</v>
      </c>
      <c r="F2672">
        <f>100*Comuni[[#This Row],[Popolazione2011]]/(SUMIFS($D$2:$D$7916,$B$2:$B$7916,"Lombardia"))</f>
        <v>2.3577539137632959E-2</v>
      </c>
      <c r="G2672" t="b">
        <f>IF(Comuni[[#This Row],[Popolazione2011]]&gt;300000,"MAGGIORE")</f>
        <v>0</v>
      </c>
      <c r="H2672">
        <f>100*Comuni[[#This Row],[Popolazione2011]]/(SUMIFS($D$2:$D$7916,$B$2:$B$7916,"Piemonte"))</f>
        <v>5.2429973445868347E-2</v>
      </c>
      <c r="I2672" s="1" t="str">
        <f>_xlfn.XLOOKUP(Comuni[[#This Row],[Regione]],Ripartizione_geografica[Regione],Ripartizione_geografica[Ripartizione geografica],,0)</f>
        <v>Nord-ovest</v>
      </c>
      <c r="J2672" s="1">
        <f>_xlfn.XLOOKUP(Comuni[[#This Row],[Regione]],Table_0[Regione],Table_0[Totale contagiati],,0)</f>
        <v>4308126</v>
      </c>
      <c r="K2672" s="1">
        <f>_xlfn.XLOOKUP(Comuni[[#This Row],[Regione]],Table_0[Regione],Table_0[Guariti],,0)</f>
        <v>4242764</v>
      </c>
      <c r="L2672" s="1">
        <f>_xlfn.XLOOKUP(Comuni[[#This Row],[Regione]],Table_0[Regione],Table_0[Deceduti],,0)</f>
        <v>47031</v>
      </c>
    </row>
    <row r="2673" spans="1:12" x14ac:dyDescent="0.25">
      <c r="A2673" s="1" t="s">
        <v>2698</v>
      </c>
      <c r="B2673" s="1" t="s">
        <v>1271</v>
      </c>
      <c r="C2673" s="1" t="s">
        <v>2674</v>
      </c>
      <c r="D2673">
        <v>1208</v>
      </c>
      <c r="E2673">
        <f>100*Comuni[[#This Row],[Popolazione2011]]/$D$7916</f>
        <v>2.1077556947135725E-3</v>
      </c>
      <c r="F2673">
        <f>100*Comuni[[#This Row],[Popolazione2011]]/(SUMIFS($D$2:$D$7916,$B$2:$B$7916,"Lombardia"))</f>
        <v>1.2448281153085931E-2</v>
      </c>
      <c r="G2673" t="b">
        <f>IF(Comuni[[#This Row],[Popolazione2011]]&gt;300000,"MAGGIORE")</f>
        <v>0</v>
      </c>
      <c r="H2673">
        <f>100*Comuni[[#This Row],[Popolazione2011]]/(SUMIFS($D$2:$D$7916,$B$2:$B$7916,"Piemonte"))</f>
        <v>2.7681559406734686E-2</v>
      </c>
      <c r="I2673" s="1" t="str">
        <f>_xlfn.XLOOKUP(Comuni[[#This Row],[Regione]],Ripartizione_geografica[Regione],Ripartizione_geografica[Ripartizione geografica],,0)</f>
        <v>Nord-ovest</v>
      </c>
      <c r="J2673" s="1">
        <f>_xlfn.XLOOKUP(Comuni[[#This Row],[Regione]],Table_0[Regione],Table_0[Totale contagiati],,0)</f>
        <v>4308126</v>
      </c>
      <c r="K2673" s="1">
        <f>_xlfn.XLOOKUP(Comuni[[#This Row],[Regione]],Table_0[Regione],Table_0[Guariti],,0)</f>
        <v>4242764</v>
      </c>
      <c r="L2673" s="1">
        <f>_xlfn.XLOOKUP(Comuni[[#This Row],[Regione]],Table_0[Regione],Table_0[Deceduti],,0)</f>
        <v>47031</v>
      </c>
    </row>
    <row r="2674" spans="1:12" x14ac:dyDescent="0.25">
      <c r="A2674" s="1" t="s">
        <v>2699</v>
      </c>
      <c r="B2674" s="1" t="s">
        <v>1271</v>
      </c>
      <c r="C2674" s="1" t="s">
        <v>2674</v>
      </c>
      <c r="D2674">
        <v>2604</v>
      </c>
      <c r="E2674">
        <f>100*Comuni[[#This Row],[Popolazione2011]]/$D$7916</f>
        <v>4.5435395935713102E-3</v>
      </c>
      <c r="F2674">
        <f>100*Comuni[[#This Row],[Popolazione2011]]/(SUMIFS($D$2:$D$7916,$B$2:$B$7916,"Lombardia"))</f>
        <v>2.6833877584963382E-2</v>
      </c>
      <c r="G2674" t="b">
        <f>IF(Comuni[[#This Row],[Popolazione2011]]&gt;300000,"MAGGIORE")</f>
        <v>0</v>
      </c>
      <c r="H2674">
        <f>100*Comuni[[#This Row],[Popolazione2011]]/(SUMIFS($D$2:$D$7916,$B$2:$B$7916,"Piemonte"))</f>
        <v>5.9671176072133375E-2</v>
      </c>
      <c r="I2674" s="1" t="str">
        <f>_xlfn.XLOOKUP(Comuni[[#This Row],[Regione]],Ripartizione_geografica[Regione],Ripartizione_geografica[Ripartizione geografica],,0)</f>
        <v>Nord-ovest</v>
      </c>
      <c r="J2674" s="1">
        <f>_xlfn.XLOOKUP(Comuni[[#This Row],[Regione]],Table_0[Regione],Table_0[Totale contagiati],,0)</f>
        <v>4308126</v>
      </c>
      <c r="K2674" s="1">
        <f>_xlfn.XLOOKUP(Comuni[[#This Row],[Regione]],Table_0[Regione],Table_0[Guariti],,0)</f>
        <v>4242764</v>
      </c>
      <c r="L2674" s="1">
        <f>_xlfn.XLOOKUP(Comuni[[#This Row],[Regione]],Table_0[Regione],Table_0[Deceduti],,0)</f>
        <v>47031</v>
      </c>
    </row>
    <row r="2675" spans="1:12" x14ac:dyDescent="0.25">
      <c r="A2675" s="1" t="s">
        <v>2700</v>
      </c>
      <c r="B2675" s="1" t="s">
        <v>1271</v>
      </c>
      <c r="C2675" s="1" t="s">
        <v>2674</v>
      </c>
      <c r="D2675">
        <v>2687</v>
      </c>
      <c r="E2675">
        <f>100*Comuni[[#This Row],[Popolazione2011]]/$D$7916</f>
        <v>4.6883605560392129E-3</v>
      </c>
      <c r="F2675">
        <f>100*Comuni[[#This Row],[Popolazione2011]]/(SUMIFS($D$2:$D$7916,$B$2:$B$7916,"Lombardia"))</f>
        <v>2.7689181670812829E-2</v>
      </c>
      <c r="G2675" t="b">
        <f>IF(Comuni[[#This Row],[Popolazione2011]]&gt;300000,"MAGGIORE")</f>
        <v>0</v>
      </c>
      <c r="H2675">
        <f>100*Comuni[[#This Row],[Popolazione2011]]/(SUMIFS($D$2:$D$7916,$B$2:$B$7916,"Piemonte"))</f>
        <v>6.1573137521437171E-2</v>
      </c>
      <c r="I2675" s="1" t="str">
        <f>_xlfn.XLOOKUP(Comuni[[#This Row],[Regione]],Ripartizione_geografica[Regione],Ripartizione_geografica[Ripartizione geografica],,0)</f>
        <v>Nord-ovest</v>
      </c>
      <c r="J2675" s="1">
        <f>_xlfn.XLOOKUP(Comuni[[#This Row],[Regione]],Table_0[Regione],Table_0[Totale contagiati],,0)</f>
        <v>4308126</v>
      </c>
      <c r="K2675" s="1">
        <f>_xlfn.XLOOKUP(Comuni[[#This Row],[Regione]],Table_0[Regione],Table_0[Guariti],,0)</f>
        <v>4242764</v>
      </c>
      <c r="L2675" s="1">
        <f>_xlfn.XLOOKUP(Comuni[[#This Row],[Regione]],Table_0[Regione],Table_0[Deceduti],,0)</f>
        <v>47031</v>
      </c>
    </row>
    <row r="2676" spans="1:12" x14ac:dyDescent="0.25">
      <c r="A2676" s="1" t="s">
        <v>2701</v>
      </c>
      <c r="B2676" s="1" t="s">
        <v>1271</v>
      </c>
      <c r="C2676" s="1" t="s">
        <v>2674</v>
      </c>
      <c r="D2676">
        <v>2602</v>
      </c>
      <c r="E2676">
        <f>100*Comuni[[#This Row],[Popolazione2011]]/$D$7916</f>
        <v>4.5400499318250954E-3</v>
      </c>
      <c r="F2676">
        <f>100*Comuni[[#This Row],[Popolazione2011]]/(SUMIFS($D$2:$D$7916,$B$2:$B$7916,"Lombardia"))</f>
        <v>2.6813267847954961E-2</v>
      </c>
      <c r="G2676" t="b">
        <f>IF(Comuni[[#This Row],[Popolazione2011]]&gt;300000,"MAGGIORE")</f>
        <v>0</v>
      </c>
      <c r="H2676">
        <f>100*Comuni[[#This Row],[Popolazione2011]]/(SUMIFS($D$2:$D$7916,$B$2:$B$7916,"Piemonte"))</f>
        <v>5.9625345675764614E-2</v>
      </c>
      <c r="I2676" s="1" t="str">
        <f>_xlfn.XLOOKUP(Comuni[[#This Row],[Regione]],Ripartizione_geografica[Regione],Ripartizione_geografica[Ripartizione geografica],,0)</f>
        <v>Nord-ovest</v>
      </c>
      <c r="J2676" s="1">
        <f>_xlfn.XLOOKUP(Comuni[[#This Row],[Regione]],Table_0[Regione],Table_0[Totale contagiati],,0)</f>
        <v>4308126</v>
      </c>
      <c r="K2676" s="1">
        <f>_xlfn.XLOOKUP(Comuni[[#This Row],[Regione]],Table_0[Regione],Table_0[Guariti],,0)</f>
        <v>4242764</v>
      </c>
      <c r="L2676" s="1">
        <f>_xlfn.XLOOKUP(Comuni[[#This Row],[Regione]],Table_0[Regione],Table_0[Deceduti],,0)</f>
        <v>47031</v>
      </c>
    </row>
    <row r="2677" spans="1:12" x14ac:dyDescent="0.25">
      <c r="A2677" s="1" t="s">
        <v>2702</v>
      </c>
      <c r="B2677" s="1" t="s">
        <v>1271</v>
      </c>
      <c r="C2677" s="1" t="s">
        <v>2674</v>
      </c>
      <c r="D2677">
        <v>43332</v>
      </c>
      <c r="E2677">
        <f>100*Comuni[[#This Row],[Popolazione2011]]/$D$7916</f>
        <v>7.5607011393483872E-2</v>
      </c>
      <c r="F2677">
        <f>100*Comuni[[#This Row],[Popolazione2011]]/(SUMIFS($D$2:$D$7916,$B$2:$B$7916,"Lombardia"))</f>
        <v>0.44653056202443675</v>
      </c>
      <c r="G2677" t="b">
        <f>IF(Comuni[[#This Row],[Popolazione2011]]&gt;300000,"MAGGIORE")</f>
        <v>0</v>
      </c>
      <c r="H2677">
        <f>100*Comuni[[#This Row],[Popolazione2011]]/(SUMIFS($D$2:$D$7916,$B$2:$B$7916,"Piemonte"))</f>
        <v>0.99296136772568488</v>
      </c>
      <c r="I2677" s="1" t="str">
        <f>_xlfn.XLOOKUP(Comuni[[#This Row],[Regione]],Ripartizione_geografica[Regione],Ripartizione_geografica[Ripartizione geografica],,0)</f>
        <v>Nord-ovest</v>
      </c>
      <c r="J2677" s="1">
        <f>_xlfn.XLOOKUP(Comuni[[#This Row],[Regione]],Table_0[Regione],Table_0[Totale contagiati],,0)</f>
        <v>4308126</v>
      </c>
      <c r="K2677" s="1">
        <f>_xlfn.XLOOKUP(Comuni[[#This Row],[Regione]],Table_0[Regione],Table_0[Guariti],,0)</f>
        <v>4242764</v>
      </c>
      <c r="L2677" s="1">
        <f>_xlfn.XLOOKUP(Comuni[[#This Row],[Regione]],Table_0[Regione],Table_0[Deceduti],,0)</f>
        <v>47031</v>
      </c>
    </row>
    <row r="2678" spans="1:12" x14ac:dyDescent="0.25">
      <c r="A2678" s="1" t="s">
        <v>2703</v>
      </c>
      <c r="B2678" s="1" t="s">
        <v>1271</v>
      </c>
      <c r="C2678" s="1" t="s">
        <v>2674</v>
      </c>
      <c r="D2678">
        <v>7356</v>
      </c>
      <c r="E2678">
        <f>100*Comuni[[#This Row],[Popolazione2011]]/$D$7916</f>
        <v>1.2834975902577019E-2</v>
      </c>
      <c r="F2678">
        <f>100*Comuni[[#This Row],[Popolazione2011]]/(SUMIFS($D$2:$D$7916,$B$2:$B$7916,"Lombardia"))</f>
        <v>7.5802612716970294E-2</v>
      </c>
      <c r="G2678" t="b">
        <f>IF(Comuni[[#This Row],[Popolazione2011]]&gt;300000,"MAGGIORE")</f>
        <v>0</v>
      </c>
      <c r="H2678">
        <f>100*Comuni[[#This Row],[Popolazione2011]]/(SUMIFS($D$2:$D$7916,$B$2:$B$7916,"Piemonte"))</f>
        <v>0.16856419784432147</v>
      </c>
      <c r="I2678" s="1" t="str">
        <f>_xlfn.XLOOKUP(Comuni[[#This Row],[Regione]],Ripartizione_geografica[Regione],Ripartizione_geografica[Ripartizione geografica],,0)</f>
        <v>Nord-ovest</v>
      </c>
      <c r="J2678" s="1">
        <f>_xlfn.XLOOKUP(Comuni[[#This Row],[Regione]],Table_0[Regione],Table_0[Totale contagiati],,0)</f>
        <v>4308126</v>
      </c>
      <c r="K2678" s="1">
        <f>_xlfn.XLOOKUP(Comuni[[#This Row],[Regione]],Table_0[Regione],Table_0[Guariti],,0)</f>
        <v>4242764</v>
      </c>
      <c r="L2678" s="1">
        <f>_xlfn.XLOOKUP(Comuni[[#This Row],[Regione]],Table_0[Regione],Table_0[Deceduti],,0)</f>
        <v>47031</v>
      </c>
    </row>
    <row r="2679" spans="1:12" x14ac:dyDescent="0.25">
      <c r="A2679" s="1" t="s">
        <v>2704</v>
      </c>
      <c r="B2679" s="1" t="s">
        <v>1271</v>
      </c>
      <c r="C2679" s="1" t="s">
        <v>2674</v>
      </c>
      <c r="D2679">
        <v>60</v>
      </c>
      <c r="E2679">
        <f>100*Comuni[[#This Row],[Popolazione2011]]/$D$7916</f>
        <v>1.0468985238643571E-4</v>
      </c>
      <c r="F2679">
        <f>100*Comuni[[#This Row],[Popolazione2011]]/(SUMIFS($D$2:$D$7916,$B$2:$B$7916,"Lombardia"))</f>
        <v>6.1829211025261248E-4</v>
      </c>
      <c r="G2679" t="b">
        <f>IF(Comuni[[#This Row],[Popolazione2011]]&gt;300000,"MAGGIORE")</f>
        <v>0</v>
      </c>
      <c r="H2679">
        <f>100*Comuni[[#This Row],[Popolazione2011]]/(SUMIFS($D$2:$D$7916,$B$2:$B$7916,"Piemonte"))</f>
        <v>1.3749118910629811E-3</v>
      </c>
      <c r="I2679" s="1" t="str">
        <f>_xlfn.XLOOKUP(Comuni[[#This Row],[Regione]],Ripartizione_geografica[Regione],Ripartizione_geografica[Ripartizione geografica],,0)</f>
        <v>Nord-ovest</v>
      </c>
      <c r="J2679" s="1">
        <f>_xlfn.XLOOKUP(Comuni[[#This Row],[Regione]],Table_0[Regione],Table_0[Totale contagiati],,0)</f>
        <v>4308126</v>
      </c>
      <c r="K2679" s="1">
        <f>_xlfn.XLOOKUP(Comuni[[#This Row],[Regione]],Table_0[Regione],Table_0[Guariti],,0)</f>
        <v>4242764</v>
      </c>
      <c r="L2679" s="1">
        <f>_xlfn.XLOOKUP(Comuni[[#This Row],[Regione]],Table_0[Regione],Table_0[Deceduti],,0)</f>
        <v>47031</v>
      </c>
    </row>
    <row r="2680" spans="1:12" x14ac:dyDescent="0.25">
      <c r="A2680" s="1" t="s">
        <v>2705</v>
      </c>
      <c r="B2680" s="1" t="s">
        <v>1271</v>
      </c>
      <c r="C2680" s="1" t="s">
        <v>2674</v>
      </c>
      <c r="D2680">
        <v>1397</v>
      </c>
      <c r="E2680">
        <f>100*Comuni[[#This Row],[Popolazione2011]]/$D$7916</f>
        <v>2.4375287297308452E-3</v>
      </c>
      <c r="F2680">
        <f>100*Comuni[[#This Row],[Popolazione2011]]/(SUMIFS($D$2:$D$7916,$B$2:$B$7916,"Lombardia"))</f>
        <v>1.4395901300381661E-2</v>
      </c>
      <c r="G2680" t="b">
        <f>IF(Comuni[[#This Row],[Popolazione2011]]&gt;300000,"MAGGIORE")</f>
        <v>0</v>
      </c>
      <c r="H2680">
        <f>100*Comuni[[#This Row],[Popolazione2011]]/(SUMIFS($D$2:$D$7916,$B$2:$B$7916,"Piemonte"))</f>
        <v>3.2012531863583077E-2</v>
      </c>
      <c r="I2680" s="1" t="str">
        <f>_xlfn.XLOOKUP(Comuni[[#This Row],[Regione]],Ripartizione_geografica[Regione],Ripartizione_geografica[Ripartizione geografica],,0)</f>
        <v>Nord-ovest</v>
      </c>
      <c r="J2680" s="1">
        <f>_xlfn.XLOOKUP(Comuni[[#This Row],[Regione]],Table_0[Regione],Table_0[Totale contagiati],,0)</f>
        <v>4308126</v>
      </c>
      <c r="K2680" s="1">
        <f>_xlfn.XLOOKUP(Comuni[[#This Row],[Regione]],Table_0[Regione],Table_0[Guariti],,0)</f>
        <v>4242764</v>
      </c>
      <c r="L2680" s="1">
        <f>_xlfn.XLOOKUP(Comuni[[#This Row],[Regione]],Table_0[Regione],Table_0[Deceduti],,0)</f>
        <v>47031</v>
      </c>
    </row>
    <row r="2681" spans="1:12" x14ac:dyDescent="0.25">
      <c r="A2681" s="1" t="s">
        <v>2706</v>
      </c>
      <c r="B2681" s="1" t="s">
        <v>1271</v>
      </c>
      <c r="C2681" s="1" t="s">
        <v>2674</v>
      </c>
      <c r="D2681">
        <v>3249</v>
      </c>
      <c r="E2681">
        <f>100*Comuni[[#This Row],[Popolazione2011]]/$D$7916</f>
        <v>5.6689555067254939E-3</v>
      </c>
      <c r="F2681">
        <f>100*Comuni[[#This Row],[Popolazione2011]]/(SUMIFS($D$2:$D$7916,$B$2:$B$7916,"Lombardia"))</f>
        <v>3.3480517770178971E-2</v>
      </c>
      <c r="G2681" t="b">
        <f>IF(Comuni[[#This Row],[Popolazione2011]]&gt;300000,"MAGGIORE")</f>
        <v>0</v>
      </c>
      <c r="H2681">
        <f>100*Comuni[[#This Row],[Popolazione2011]]/(SUMIFS($D$2:$D$7916,$B$2:$B$7916,"Piemonte"))</f>
        <v>7.4451478901060422E-2</v>
      </c>
      <c r="I2681" s="1" t="str">
        <f>_xlfn.XLOOKUP(Comuni[[#This Row],[Regione]],Ripartizione_geografica[Regione],Ripartizione_geografica[Ripartizione geografica],,0)</f>
        <v>Nord-ovest</v>
      </c>
      <c r="J2681" s="1">
        <f>_xlfn.XLOOKUP(Comuni[[#This Row],[Regione]],Table_0[Regione],Table_0[Totale contagiati],,0)</f>
        <v>4308126</v>
      </c>
      <c r="K2681" s="1">
        <f>_xlfn.XLOOKUP(Comuni[[#This Row],[Regione]],Table_0[Regione],Table_0[Guariti],,0)</f>
        <v>4242764</v>
      </c>
      <c r="L2681" s="1">
        <f>_xlfn.XLOOKUP(Comuni[[#This Row],[Regione]],Table_0[Regione],Table_0[Deceduti],,0)</f>
        <v>47031</v>
      </c>
    </row>
    <row r="2682" spans="1:12" x14ac:dyDescent="0.25">
      <c r="A2682" s="1" t="s">
        <v>2707</v>
      </c>
      <c r="B2682" s="1" t="s">
        <v>1271</v>
      </c>
      <c r="C2682" s="1" t="s">
        <v>2674</v>
      </c>
      <c r="D2682">
        <v>1568</v>
      </c>
      <c r="E2682">
        <f>100*Comuni[[#This Row],[Popolazione2011]]/$D$7916</f>
        <v>2.7358948090321867E-3</v>
      </c>
      <c r="F2682">
        <f>100*Comuni[[#This Row],[Popolazione2011]]/(SUMIFS($D$2:$D$7916,$B$2:$B$7916,"Lombardia"))</f>
        <v>1.6158033814601607E-2</v>
      </c>
      <c r="G2682" t="b">
        <f>IF(Comuni[[#This Row],[Popolazione2011]]&gt;300000,"MAGGIORE")</f>
        <v>0</v>
      </c>
      <c r="H2682">
        <f>100*Comuni[[#This Row],[Popolazione2011]]/(SUMIFS($D$2:$D$7916,$B$2:$B$7916,"Piemonte"))</f>
        <v>3.5931030753112568E-2</v>
      </c>
      <c r="I2682" s="1" t="str">
        <f>_xlfn.XLOOKUP(Comuni[[#This Row],[Regione]],Ripartizione_geografica[Regione],Ripartizione_geografica[Ripartizione geografica],,0)</f>
        <v>Nord-ovest</v>
      </c>
      <c r="J2682" s="1">
        <f>_xlfn.XLOOKUP(Comuni[[#This Row],[Regione]],Table_0[Regione],Table_0[Totale contagiati],,0)</f>
        <v>4308126</v>
      </c>
      <c r="K2682" s="1">
        <f>_xlfn.XLOOKUP(Comuni[[#This Row],[Regione]],Table_0[Regione],Table_0[Guariti],,0)</f>
        <v>4242764</v>
      </c>
      <c r="L2682" s="1">
        <f>_xlfn.XLOOKUP(Comuni[[#This Row],[Regione]],Table_0[Regione],Table_0[Deceduti],,0)</f>
        <v>47031</v>
      </c>
    </row>
    <row r="2683" spans="1:12" x14ac:dyDescent="0.25">
      <c r="A2683" s="1" t="s">
        <v>2708</v>
      </c>
      <c r="B2683" s="1" t="s">
        <v>1271</v>
      </c>
      <c r="C2683" s="1" t="s">
        <v>2674</v>
      </c>
      <c r="D2683">
        <v>4192</v>
      </c>
      <c r="E2683">
        <f>100*Comuni[[#This Row],[Popolazione2011]]/$D$7916</f>
        <v>7.3143310200656422E-3</v>
      </c>
      <c r="F2683">
        <f>100*Comuni[[#This Row],[Popolazione2011]]/(SUMIFS($D$2:$D$7916,$B$2:$B$7916,"Lombardia"))</f>
        <v>4.3198008769649195E-2</v>
      </c>
      <c r="G2683" t="b">
        <f>IF(Comuni[[#This Row],[Popolazione2011]]&gt;300000,"MAGGIORE")</f>
        <v>0</v>
      </c>
      <c r="H2683">
        <f>100*Comuni[[#This Row],[Popolazione2011]]/(SUMIFS($D$2:$D$7916,$B$2:$B$7916,"Piemonte"))</f>
        <v>9.6060510788933615E-2</v>
      </c>
      <c r="I2683" s="1" t="str">
        <f>_xlfn.XLOOKUP(Comuni[[#This Row],[Regione]],Ripartizione_geografica[Regione],Ripartizione_geografica[Ripartizione geografica],,0)</f>
        <v>Nord-ovest</v>
      </c>
      <c r="J2683" s="1">
        <f>_xlfn.XLOOKUP(Comuni[[#This Row],[Regione]],Table_0[Regione],Table_0[Totale contagiati],,0)</f>
        <v>4308126</v>
      </c>
      <c r="K2683" s="1">
        <f>_xlfn.XLOOKUP(Comuni[[#This Row],[Regione]],Table_0[Regione],Table_0[Guariti],,0)</f>
        <v>4242764</v>
      </c>
      <c r="L2683" s="1">
        <f>_xlfn.XLOOKUP(Comuni[[#This Row],[Regione]],Table_0[Regione],Table_0[Deceduti],,0)</f>
        <v>47031</v>
      </c>
    </row>
    <row r="2684" spans="1:12" x14ac:dyDescent="0.25">
      <c r="A2684" s="1" t="s">
        <v>2709</v>
      </c>
      <c r="B2684" s="1" t="s">
        <v>1271</v>
      </c>
      <c r="C2684" s="1" t="s">
        <v>2674</v>
      </c>
      <c r="D2684">
        <v>466</v>
      </c>
      <c r="E2684">
        <f>100*Comuni[[#This Row],[Popolazione2011]]/$D$7916</f>
        <v>8.1309118686798414E-4</v>
      </c>
      <c r="F2684">
        <f>100*Comuni[[#This Row],[Popolazione2011]]/(SUMIFS($D$2:$D$7916,$B$2:$B$7916,"Lombardia"))</f>
        <v>4.8020687229619573E-3</v>
      </c>
      <c r="G2684" t="b">
        <f>IF(Comuni[[#This Row],[Popolazione2011]]&gt;300000,"MAGGIORE")</f>
        <v>0</v>
      </c>
      <c r="H2684">
        <f>100*Comuni[[#This Row],[Popolazione2011]]/(SUMIFS($D$2:$D$7916,$B$2:$B$7916,"Piemonte"))</f>
        <v>1.0678482353922486E-2</v>
      </c>
      <c r="I2684" s="1" t="str">
        <f>_xlfn.XLOOKUP(Comuni[[#This Row],[Regione]],Ripartizione_geografica[Regione],Ripartizione_geografica[Ripartizione geografica],,0)</f>
        <v>Nord-ovest</v>
      </c>
      <c r="J2684" s="1">
        <f>_xlfn.XLOOKUP(Comuni[[#This Row],[Regione]],Table_0[Regione],Table_0[Totale contagiati],,0)</f>
        <v>4308126</v>
      </c>
      <c r="K2684" s="1">
        <f>_xlfn.XLOOKUP(Comuni[[#This Row],[Regione]],Table_0[Regione],Table_0[Guariti],,0)</f>
        <v>4242764</v>
      </c>
      <c r="L2684" s="1">
        <f>_xlfn.XLOOKUP(Comuni[[#This Row],[Regione]],Table_0[Regione],Table_0[Deceduti],,0)</f>
        <v>47031</v>
      </c>
    </row>
    <row r="2685" spans="1:12" x14ac:dyDescent="0.25">
      <c r="A2685" s="1" t="s">
        <v>2710</v>
      </c>
      <c r="B2685" s="1" t="s">
        <v>1271</v>
      </c>
      <c r="C2685" s="1" t="s">
        <v>2674</v>
      </c>
      <c r="D2685">
        <v>1772</v>
      </c>
      <c r="E2685">
        <f>100*Comuni[[#This Row],[Popolazione2011]]/$D$7916</f>
        <v>3.0918403071460683E-3</v>
      </c>
      <c r="F2685">
        <f>100*Comuni[[#This Row],[Popolazione2011]]/(SUMIFS($D$2:$D$7916,$B$2:$B$7916,"Lombardia"))</f>
        <v>1.826022698946049E-2</v>
      </c>
      <c r="G2685" t="b">
        <f>IF(Comuni[[#This Row],[Popolazione2011]]&gt;300000,"MAGGIORE")</f>
        <v>0</v>
      </c>
      <c r="H2685">
        <f>100*Comuni[[#This Row],[Popolazione2011]]/(SUMIFS($D$2:$D$7916,$B$2:$B$7916,"Piemonte"))</f>
        <v>4.0605731182726708E-2</v>
      </c>
      <c r="I2685" s="1" t="str">
        <f>_xlfn.XLOOKUP(Comuni[[#This Row],[Regione]],Ripartizione_geografica[Regione],Ripartizione_geografica[Ripartizione geografica],,0)</f>
        <v>Nord-ovest</v>
      </c>
      <c r="J2685" s="1">
        <f>_xlfn.XLOOKUP(Comuni[[#This Row],[Regione]],Table_0[Regione],Table_0[Totale contagiati],,0)</f>
        <v>4308126</v>
      </c>
      <c r="K2685" s="1">
        <f>_xlfn.XLOOKUP(Comuni[[#This Row],[Regione]],Table_0[Regione],Table_0[Guariti],,0)</f>
        <v>4242764</v>
      </c>
      <c r="L2685" s="1">
        <f>_xlfn.XLOOKUP(Comuni[[#This Row],[Regione]],Table_0[Regione],Table_0[Deceduti],,0)</f>
        <v>47031</v>
      </c>
    </row>
    <row r="2686" spans="1:12" x14ac:dyDescent="0.25">
      <c r="A2686" s="1" t="s">
        <v>2711</v>
      </c>
      <c r="B2686" s="1" t="s">
        <v>1271</v>
      </c>
      <c r="C2686" s="1" t="s">
        <v>2674</v>
      </c>
      <c r="D2686">
        <v>2231</v>
      </c>
      <c r="E2686">
        <f>100*Comuni[[#This Row],[Popolazione2011]]/$D$7916</f>
        <v>3.8927176779023015E-3</v>
      </c>
      <c r="F2686">
        <f>100*Comuni[[#This Row],[Popolazione2011]]/(SUMIFS($D$2:$D$7916,$B$2:$B$7916,"Lombardia"))</f>
        <v>2.2990161632892976E-2</v>
      </c>
      <c r="G2686" t="b">
        <f>IF(Comuni[[#This Row],[Popolazione2011]]&gt;300000,"MAGGIORE")</f>
        <v>0</v>
      </c>
      <c r="H2686">
        <f>100*Comuni[[#This Row],[Popolazione2011]]/(SUMIFS($D$2:$D$7916,$B$2:$B$7916,"Piemonte"))</f>
        <v>5.1123807149358512E-2</v>
      </c>
      <c r="I2686" s="1" t="str">
        <f>_xlfn.XLOOKUP(Comuni[[#This Row],[Regione]],Ripartizione_geografica[Regione],Ripartizione_geografica[Ripartizione geografica],,0)</f>
        <v>Nord-ovest</v>
      </c>
      <c r="J2686" s="1">
        <f>_xlfn.XLOOKUP(Comuni[[#This Row],[Regione]],Table_0[Regione],Table_0[Totale contagiati],,0)</f>
        <v>4308126</v>
      </c>
      <c r="K2686" s="1">
        <f>_xlfn.XLOOKUP(Comuni[[#This Row],[Regione]],Table_0[Regione],Table_0[Guariti],,0)</f>
        <v>4242764</v>
      </c>
      <c r="L2686" s="1">
        <f>_xlfn.XLOOKUP(Comuni[[#This Row],[Regione]],Table_0[Regione],Table_0[Deceduti],,0)</f>
        <v>47031</v>
      </c>
    </row>
    <row r="2687" spans="1:12" x14ac:dyDescent="0.25">
      <c r="A2687" s="1" t="s">
        <v>2712</v>
      </c>
      <c r="B2687" s="1" t="s">
        <v>1271</v>
      </c>
      <c r="C2687" s="1" t="s">
        <v>2674</v>
      </c>
      <c r="D2687">
        <v>5733</v>
      </c>
      <c r="E2687">
        <f>100*Comuni[[#This Row],[Popolazione2011]]/$D$7916</f>
        <v>1.0003115395523933E-2</v>
      </c>
      <c r="F2687">
        <f>100*Comuni[[#This Row],[Popolazione2011]]/(SUMIFS($D$2:$D$7916,$B$2:$B$7916,"Lombardia"))</f>
        <v>5.9077811134637129E-2</v>
      </c>
      <c r="G2687" t="b">
        <f>IF(Comuni[[#This Row],[Popolazione2011]]&gt;300000,"MAGGIORE")</f>
        <v>0</v>
      </c>
      <c r="H2687">
        <f>100*Comuni[[#This Row],[Popolazione2011]]/(SUMIFS($D$2:$D$7916,$B$2:$B$7916,"Piemonte"))</f>
        <v>0.13137283119106785</v>
      </c>
      <c r="I2687" s="1" t="str">
        <f>_xlfn.XLOOKUP(Comuni[[#This Row],[Regione]],Ripartizione_geografica[Regione],Ripartizione_geografica[Ripartizione geografica],,0)</f>
        <v>Nord-ovest</v>
      </c>
      <c r="J2687" s="1">
        <f>_xlfn.XLOOKUP(Comuni[[#This Row],[Regione]],Table_0[Regione],Table_0[Totale contagiati],,0)</f>
        <v>4308126</v>
      </c>
      <c r="K2687" s="1">
        <f>_xlfn.XLOOKUP(Comuni[[#This Row],[Regione]],Table_0[Regione],Table_0[Guariti],,0)</f>
        <v>4242764</v>
      </c>
      <c r="L2687" s="1">
        <f>_xlfn.XLOOKUP(Comuni[[#This Row],[Regione]],Table_0[Regione],Table_0[Deceduti],,0)</f>
        <v>47031</v>
      </c>
    </row>
    <row r="2688" spans="1:12" x14ac:dyDescent="0.25">
      <c r="A2688" s="1" t="s">
        <v>2713</v>
      </c>
      <c r="B2688" s="1" t="s">
        <v>1271</v>
      </c>
      <c r="C2688" s="1" t="s">
        <v>2674</v>
      </c>
      <c r="D2688">
        <v>2023</v>
      </c>
      <c r="E2688">
        <f>100*Comuni[[#This Row],[Popolazione2011]]/$D$7916</f>
        <v>3.5297928562959911E-3</v>
      </c>
      <c r="F2688">
        <f>100*Comuni[[#This Row],[Popolazione2011]]/(SUMIFS($D$2:$D$7916,$B$2:$B$7916,"Lombardia"))</f>
        <v>2.0846748984017251E-2</v>
      </c>
      <c r="G2688" t="b">
        <f>IF(Comuni[[#This Row],[Popolazione2011]]&gt;300000,"MAGGIORE")</f>
        <v>0</v>
      </c>
      <c r="H2688">
        <f>100*Comuni[[#This Row],[Popolazione2011]]/(SUMIFS($D$2:$D$7916,$B$2:$B$7916,"Piemonte"))</f>
        <v>4.6357445927006843E-2</v>
      </c>
      <c r="I2688" s="1" t="str">
        <f>_xlfn.XLOOKUP(Comuni[[#This Row],[Regione]],Ripartizione_geografica[Regione],Ripartizione_geografica[Ripartizione geografica],,0)</f>
        <v>Nord-ovest</v>
      </c>
      <c r="J2688" s="1">
        <f>_xlfn.XLOOKUP(Comuni[[#This Row],[Regione]],Table_0[Regione],Table_0[Totale contagiati],,0)</f>
        <v>4308126</v>
      </c>
      <c r="K2688" s="1">
        <f>_xlfn.XLOOKUP(Comuni[[#This Row],[Regione]],Table_0[Regione],Table_0[Guariti],,0)</f>
        <v>4242764</v>
      </c>
      <c r="L2688" s="1">
        <f>_xlfn.XLOOKUP(Comuni[[#This Row],[Regione]],Table_0[Regione],Table_0[Deceduti],,0)</f>
        <v>47031</v>
      </c>
    </row>
    <row r="2689" spans="1:12" x14ac:dyDescent="0.25">
      <c r="A2689" s="1" t="s">
        <v>2714</v>
      </c>
      <c r="B2689" s="1" t="s">
        <v>1271</v>
      </c>
      <c r="C2689" s="1" t="s">
        <v>2674</v>
      </c>
      <c r="D2689">
        <v>1853</v>
      </c>
      <c r="E2689">
        <f>100*Comuni[[#This Row],[Popolazione2011]]/$D$7916</f>
        <v>3.2331716078677565E-3</v>
      </c>
      <c r="F2689">
        <f>100*Comuni[[#This Row],[Popolazione2011]]/(SUMIFS($D$2:$D$7916,$B$2:$B$7916,"Lombardia"))</f>
        <v>1.9094921338301516E-2</v>
      </c>
      <c r="G2689" t="b">
        <f>IF(Comuni[[#This Row],[Popolazione2011]]&gt;300000,"MAGGIORE")</f>
        <v>0</v>
      </c>
      <c r="H2689">
        <f>100*Comuni[[#This Row],[Popolazione2011]]/(SUMIFS($D$2:$D$7916,$B$2:$B$7916,"Piemonte"))</f>
        <v>4.2461862235661729E-2</v>
      </c>
      <c r="I2689" s="1" t="str">
        <f>_xlfn.XLOOKUP(Comuni[[#This Row],[Regione]],Ripartizione_geografica[Regione],Ripartizione_geografica[Ripartizione geografica],,0)</f>
        <v>Nord-ovest</v>
      </c>
      <c r="J2689" s="1">
        <f>_xlfn.XLOOKUP(Comuni[[#This Row],[Regione]],Table_0[Regione],Table_0[Totale contagiati],,0)</f>
        <v>4308126</v>
      </c>
      <c r="K2689" s="1">
        <f>_xlfn.XLOOKUP(Comuni[[#This Row],[Regione]],Table_0[Regione],Table_0[Guariti],,0)</f>
        <v>4242764</v>
      </c>
      <c r="L2689" s="1">
        <f>_xlfn.XLOOKUP(Comuni[[#This Row],[Regione]],Table_0[Regione],Table_0[Deceduti],,0)</f>
        <v>47031</v>
      </c>
    </row>
    <row r="2690" spans="1:12" x14ac:dyDescent="0.25">
      <c r="A2690" s="1" t="s">
        <v>2715</v>
      </c>
      <c r="B2690" s="1" t="s">
        <v>1271</v>
      </c>
      <c r="C2690" s="1" t="s">
        <v>2674</v>
      </c>
      <c r="D2690">
        <v>1412</v>
      </c>
      <c r="E2690">
        <f>100*Comuni[[#This Row],[Popolazione2011]]/$D$7916</f>
        <v>2.4637011928274541E-3</v>
      </c>
      <c r="F2690">
        <f>100*Comuni[[#This Row],[Popolazione2011]]/(SUMIFS($D$2:$D$7916,$B$2:$B$7916,"Lombardia"))</f>
        <v>1.4550474327944814E-2</v>
      </c>
      <c r="G2690" t="b">
        <f>IF(Comuni[[#This Row],[Popolazione2011]]&gt;300000,"MAGGIORE")</f>
        <v>0</v>
      </c>
      <c r="H2690">
        <f>100*Comuni[[#This Row],[Popolazione2011]]/(SUMIFS($D$2:$D$7916,$B$2:$B$7916,"Piemonte"))</f>
        <v>3.2356259836348822E-2</v>
      </c>
      <c r="I2690" s="1" t="str">
        <f>_xlfn.XLOOKUP(Comuni[[#This Row],[Regione]],Ripartizione_geografica[Regione],Ripartizione_geografica[Ripartizione geografica],,0)</f>
        <v>Nord-ovest</v>
      </c>
      <c r="J2690" s="1">
        <f>_xlfn.XLOOKUP(Comuni[[#This Row],[Regione]],Table_0[Regione],Table_0[Totale contagiati],,0)</f>
        <v>4308126</v>
      </c>
      <c r="K2690" s="1">
        <f>_xlfn.XLOOKUP(Comuni[[#This Row],[Regione]],Table_0[Regione],Table_0[Guariti],,0)</f>
        <v>4242764</v>
      </c>
      <c r="L2690" s="1">
        <f>_xlfn.XLOOKUP(Comuni[[#This Row],[Regione]],Table_0[Regione],Table_0[Deceduti],,0)</f>
        <v>47031</v>
      </c>
    </row>
    <row r="2691" spans="1:12" x14ac:dyDescent="0.25">
      <c r="A2691" s="1" t="s">
        <v>2716</v>
      </c>
      <c r="B2691" s="1" t="s">
        <v>1271</v>
      </c>
      <c r="C2691" s="1" t="s">
        <v>2674</v>
      </c>
      <c r="D2691">
        <v>1604</v>
      </c>
      <c r="E2691">
        <f>100*Comuni[[#This Row],[Popolazione2011]]/$D$7916</f>
        <v>2.7987087204640482E-3</v>
      </c>
      <c r="F2691">
        <f>100*Comuni[[#This Row],[Popolazione2011]]/(SUMIFS($D$2:$D$7916,$B$2:$B$7916,"Lombardia"))</f>
        <v>1.6529009080753176E-2</v>
      </c>
      <c r="G2691" t="b">
        <f>IF(Comuni[[#This Row],[Popolazione2011]]&gt;300000,"MAGGIORE")</f>
        <v>0</v>
      </c>
      <c r="H2691">
        <f>100*Comuni[[#This Row],[Popolazione2011]]/(SUMIFS($D$2:$D$7916,$B$2:$B$7916,"Piemonte"))</f>
        <v>3.6755977887750362E-2</v>
      </c>
      <c r="I2691" s="1" t="str">
        <f>_xlfn.XLOOKUP(Comuni[[#This Row],[Regione]],Ripartizione_geografica[Regione],Ripartizione_geografica[Ripartizione geografica],,0)</f>
        <v>Nord-ovest</v>
      </c>
      <c r="J2691" s="1">
        <f>_xlfn.XLOOKUP(Comuni[[#This Row],[Regione]],Table_0[Regione],Table_0[Totale contagiati],,0)</f>
        <v>4308126</v>
      </c>
      <c r="K2691" s="1">
        <f>_xlfn.XLOOKUP(Comuni[[#This Row],[Regione]],Table_0[Regione],Table_0[Guariti],,0)</f>
        <v>4242764</v>
      </c>
      <c r="L2691" s="1">
        <f>_xlfn.XLOOKUP(Comuni[[#This Row],[Regione]],Table_0[Regione],Table_0[Deceduti],,0)</f>
        <v>47031</v>
      </c>
    </row>
    <row r="2692" spans="1:12" x14ac:dyDescent="0.25">
      <c r="A2692" s="1" t="s">
        <v>2717</v>
      </c>
      <c r="B2692" s="1" t="s">
        <v>1271</v>
      </c>
      <c r="C2692" s="1" t="s">
        <v>2674</v>
      </c>
      <c r="D2692">
        <v>2653</v>
      </c>
      <c r="E2692">
        <f>100*Comuni[[#This Row],[Popolazione2011]]/$D$7916</f>
        <v>4.6290363063535662E-3</v>
      </c>
      <c r="F2692">
        <f>100*Comuni[[#This Row],[Popolazione2011]]/(SUMIFS($D$2:$D$7916,$B$2:$B$7916,"Lombardia"))</f>
        <v>2.7338816141669685E-2</v>
      </c>
      <c r="G2692" t="b">
        <f>IF(Comuni[[#This Row],[Popolazione2011]]&gt;300000,"MAGGIORE")</f>
        <v>0</v>
      </c>
      <c r="H2692">
        <f>100*Comuni[[#This Row],[Popolazione2011]]/(SUMIFS($D$2:$D$7916,$B$2:$B$7916,"Piemonte"))</f>
        <v>6.0794020783168146E-2</v>
      </c>
      <c r="I2692" s="1" t="str">
        <f>_xlfn.XLOOKUP(Comuni[[#This Row],[Regione]],Ripartizione_geografica[Regione],Ripartizione_geografica[Ripartizione geografica],,0)</f>
        <v>Nord-ovest</v>
      </c>
      <c r="J2692" s="1">
        <f>_xlfn.XLOOKUP(Comuni[[#This Row],[Regione]],Table_0[Regione],Table_0[Totale contagiati],,0)</f>
        <v>4308126</v>
      </c>
      <c r="K2692" s="1">
        <f>_xlfn.XLOOKUP(Comuni[[#This Row],[Regione]],Table_0[Regione],Table_0[Guariti],,0)</f>
        <v>4242764</v>
      </c>
      <c r="L2692" s="1">
        <f>_xlfn.XLOOKUP(Comuni[[#This Row],[Regione]],Table_0[Regione],Table_0[Deceduti],,0)</f>
        <v>47031</v>
      </c>
    </row>
    <row r="2693" spans="1:12" x14ac:dyDescent="0.25">
      <c r="A2693" s="1" t="s">
        <v>2718</v>
      </c>
      <c r="B2693" s="1" t="s">
        <v>1271</v>
      </c>
      <c r="C2693" s="1" t="s">
        <v>2674</v>
      </c>
      <c r="D2693">
        <v>1804</v>
      </c>
      <c r="E2693">
        <f>100*Comuni[[#This Row],[Popolazione2011]]/$D$7916</f>
        <v>3.1476748950855006E-3</v>
      </c>
      <c r="F2693">
        <f>100*Comuni[[#This Row],[Popolazione2011]]/(SUMIFS($D$2:$D$7916,$B$2:$B$7916,"Lombardia"))</f>
        <v>1.8589982781595217E-2</v>
      </c>
      <c r="G2693" t="b">
        <f>IF(Comuni[[#This Row],[Popolazione2011]]&gt;300000,"MAGGIORE")</f>
        <v>0</v>
      </c>
      <c r="H2693">
        <f>100*Comuni[[#This Row],[Popolazione2011]]/(SUMIFS($D$2:$D$7916,$B$2:$B$7916,"Piemonte"))</f>
        <v>4.1339017524626966E-2</v>
      </c>
      <c r="I2693" s="1" t="str">
        <f>_xlfn.XLOOKUP(Comuni[[#This Row],[Regione]],Ripartizione_geografica[Regione],Ripartizione_geografica[Ripartizione geografica],,0)</f>
        <v>Nord-ovest</v>
      </c>
      <c r="J2693" s="1">
        <f>_xlfn.XLOOKUP(Comuni[[#This Row],[Regione]],Table_0[Regione],Table_0[Totale contagiati],,0)</f>
        <v>4308126</v>
      </c>
      <c r="K2693" s="1">
        <f>_xlfn.XLOOKUP(Comuni[[#This Row],[Regione]],Table_0[Regione],Table_0[Guariti],,0)</f>
        <v>4242764</v>
      </c>
      <c r="L2693" s="1">
        <f>_xlfn.XLOOKUP(Comuni[[#This Row],[Regione]],Table_0[Regione],Table_0[Deceduti],,0)</f>
        <v>47031</v>
      </c>
    </row>
    <row r="2694" spans="1:12" x14ac:dyDescent="0.25">
      <c r="A2694" s="1" t="s">
        <v>2719</v>
      </c>
      <c r="B2694" s="1" t="s">
        <v>1271</v>
      </c>
      <c r="C2694" s="1" t="s">
        <v>2674</v>
      </c>
      <c r="D2694">
        <v>3624</v>
      </c>
      <c r="E2694">
        <f>100*Comuni[[#This Row],[Popolazione2011]]/$D$7916</f>
        <v>6.3232670841407174E-3</v>
      </c>
      <c r="F2694">
        <f>100*Comuni[[#This Row],[Popolazione2011]]/(SUMIFS($D$2:$D$7916,$B$2:$B$7916,"Lombardia"))</f>
        <v>3.7344843459257794E-2</v>
      </c>
      <c r="G2694" t="b">
        <f>IF(Comuni[[#This Row],[Popolazione2011]]&gt;300000,"MAGGIORE")</f>
        <v>0</v>
      </c>
      <c r="H2694">
        <f>100*Comuni[[#This Row],[Popolazione2011]]/(SUMIFS($D$2:$D$7916,$B$2:$B$7916,"Piemonte"))</f>
        <v>8.304467822020406E-2</v>
      </c>
      <c r="I2694" s="1" t="str">
        <f>_xlfn.XLOOKUP(Comuni[[#This Row],[Regione]],Ripartizione_geografica[Regione],Ripartizione_geografica[Ripartizione geografica],,0)</f>
        <v>Nord-ovest</v>
      </c>
      <c r="J2694" s="1">
        <f>_xlfn.XLOOKUP(Comuni[[#This Row],[Regione]],Table_0[Regione],Table_0[Totale contagiati],,0)</f>
        <v>4308126</v>
      </c>
      <c r="K2694" s="1">
        <f>_xlfn.XLOOKUP(Comuni[[#This Row],[Regione]],Table_0[Regione],Table_0[Guariti],,0)</f>
        <v>4242764</v>
      </c>
      <c r="L2694" s="1">
        <f>_xlfn.XLOOKUP(Comuni[[#This Row],[Regione]],Table_0[Regione],Table_0[Deceduti],,0)</f>
        <v>47031</v>
      </c>
    </row>
    <row r="2695" spans="1:12" x14ac:dyDescent="0.25">
      <c r="A2695" s="1" t="s">
        <v>2720</v>
      </c>
      <c r="B2695" s="1" t="s">
        <v>1271</v>
      </c>
      <c r="C2695" s="1" t="s">
        <v>2674</v>
      </c>
      <c r="D2695">
        <v>3464</v>
      </c>
      <c r="E2695">
        <f>100*Comuni[[#This Row],[Popolazione2011]]/$D$7916</f>
        <v>6.0440941444435559E-3</v>
      </c>
      <c r="F2695">
        <f>100*Comuni[[#This Row],[Popolazione2011]]/(SUMIFS($D$2:$D$7916,$B$2:$B$7916,"Lombardia"))</f>
        <v>3.569606449858416E-2</v>
      </c>
      <c r="G2695" t="b">
        <f>IF(Comuni[[#This Row],[Popolazione2011]]&gt;300000,"MAGGIORE")</f>
        <v>0</v>
      </c>
      <c r="H2695">
        <f>100*Comuni[[#This Row],[Popolazione2011]]/(SUMIFS($D$2:$D$7916,$B$2:$B$7916,"Piemonte"))</f>
        <v>7.9378246510702771E-2</v>
      </c>
      <c r="I2695" s="1" t="str">
        <f>_xlfn.XLOOKUP(Comuni[[#This Row],[Regione]],Ripartizione_geografica[Regione],Ripartizione_geografica[Ripartizione geografica],,0)</f>
        <v>Nord-ovest</v>
      </c>
      <c r="J2695" s="1">
        <f>_xlfn.XLOOKUP(Comuni[[#This Row],[Regione]],Table_0[Regione],Table_0[Totale contagiati],,0)</f>
        <v>4308126</v>
      </c>
      <c r="K2695" s="1">
        <f>_xlfn.XLOOKUP(Comuni[[#This Row],[Regione]],Table_0[Regione],Table_0[Guariti],,0)</f>
        <v>4242764</v>
      </c>
      <c r="L2695" s="1">
        <f>_xlfn.XLOOKUP(Comuni[[#This Row],[Regione]],Table_0[Regione],Table_0[Deceduti],,0)</f>
        <v>47031</v>
      </c>
    </row>
    <row r="2696" spans="1:12" x14ac:dyDescent="0.25">
      <c r="A2696" s="1" t="s">
        <v>2721</v>
      </c>
      <c r="B2696" s="1" t="s">
        <v>1271</v>
      </c>
      <c r="C2696" s="1" t="s">
        <v>2674</v>
      </c>
      <c r="D2696">
        <v>12665</v>
      </c>
      <c r="E2696">
        <f>100*Comuni[[#This Row],[Popolazione2011]]/$D$7916</f>
        <v>2.2098283007903473E-2</v>
      </c>
      <c r="F2696">
        <f>100*Comuni[[#This Row],[Popolazione2011]]/(SUMIFS($D$2:$D$7916,$B$2:$B$7916,"Lombardia"))</f>
        <v>0.1305111596058223</v>
      </c>
      <c r="G2696" t="b">
        <f>IF(Comuni[[#This Row],[Popolazione2011]]&gt;300000,"MAGGIORE")</f>
        <v>0</v>
      </c>
      <c r="H2696">
        <f>100*Comuni[[#This Row],[Popolazione2011]]/(SUMIFS($D$2:$D$7916,$B$2:$B$7916,"Piemonte"))</f>
        <v>0.29022098500521093</v>
      </c>
      <c r="I2696" s="1" t="str">
        <f>_xlfn.XLOOKUP(Comuni[[#This Row],[Regione]],Ripartizione_geografica[Regione],Ripartizione_geografica[Ripartizione geografica],,0)</f>
        <v>Nord-ovest</v>
      </c>
      <c r="J2696" s="1">
        <f>_xlfn.XLOOKUP(Comuni[[#This Row],[Regione]],Table_0[Regione],Table_0[Totale contagiati],,0)</f>
        <v>4308126</v>
      </c>
      <c r="K2696" s="1">
        <f>_xlfn.XLOOKUP(Comuni[[#This Row],[Regione]],Table_0[Regione],Table_0[Guariti],,0)</f>
        <v>4242764</v>
      </c>
      <c r="L2696" s="1">
        <f>_xlfn.XLOOKUP(Comuni[[#This Row],[Regione]],Table_0[Regione],Table_0[Deceduti],,0)</f>
        <v>47031</v>
      </c>
    </row>
    <row r="2697" spans="1:12" x14ac:dyDescent="0.25">
      <c r="A2697" s="1" t="s">
        <v>2722</v>
      </c>
      <c r="B2697" s="1" t="s">
        <v>1271</v>
      </c>
      <c r="C2697" s="1" t="s">
        <v>2674</v>
      </c>
      <c r="D2697">
        <v>1902</v>
      </c>
      <c r="E2697">
        <f>100*Comuni[[#This Row],[Popolazione2011]]/$D$7916</f>
        <v>3.3186683206500125E-3</v>
      </c>
      <c r="F2697">
        <f>100*Comuni[[#This Row],[Popolazione2011]]/(SUMIFS($D$2:$D$7916,$B$2:$B$7916,"Lombardia"))</f>
        <v>1.9599859895007815E-2</v>
      </c>
      <c r="G2697" t="b">
        <f>IF(Comuni[[#This Row],[Popolazione2011]]&gt;300000,"MAGGIORE")</f>
        <v>0</v>
      </c>
      <c r="H2697">
        <f>100*Comuni[[#This Row],[Popolazione2011]]/(SUMIFS($D$2:$D$7916,$B$2:$B$7916,"Piemonte"))</f>
        <v>4.35847069466965E-2</v>
      </c>
      <c r="I2697" s="1" t="str">
        <f>_xlfn.XLOOKUP(Comuni[[#This Row],[Regione]],Ripartizione_geografica[Regione],Ripartizione_geografica[Ripartizione geografica],,0)</f>
        <v>Nord-ovest</v>
      </c>
      <c r="J2697" s="1">
        <f>_xlfn.XLOOKUP(Comuni[[#This Row],[Regione]],Table_0[Regione],Table_0[Totale contagiati],,0)</f>
        <v>4308126</v>
      </c>
      <c r="K2697" s="1">
        <f>_xlfn.XLOOKUP(Comuni[[#This Row],[Regione]],Table_0[Regione],Table_0[Guariti],,0)</f>
        <v>4242764</v>
      </c>
      <c r="L2697" s="1">
        <f>_xlfn.XLOOKUP(Comuni[[#This Row],[Regione]],Table_0[Regione],Table_0[Deceduti],,0)</f>
        <v>47031</v>
      </c>
    </row>
    <row r="2698" spans="1:12" x14ac:dyDescent="0.25">
      <c r="A2698" s="1" t="s">
        <v>2723</v>
      </c>
      <c r="B2698" s="1" t="s">
        <v>1271</v>
      </c>
      <c r="C2698" s="1" t="s">
        <v>2674</v>
      </c>
      <c r="D2698">
        <v>1984</v>
      </c>
      <c r="E2698">
        <f>100*Comuni[[#This Row],[Popolazione2011]]/$D$7916</f>
        <v>3.4617444522448077E-3</v>
      </c>
      <c r="F2698">
        <f>100*Comuni[[#This Row],[Popolazione2011]]/(SUMIFS($D$2:$D$7916,$B$2:$B$7916,"Lombardia"))</f>
        <v>2.0444859112353053E-2</v>
      </c>
      <c r="G2698" t="b">
        <f>IF(Comuni[[#This Row],[Popolazione2011]]&gt;300000,"MAGGIORE")</f>
        <v>0</v>
      </c>
      <c r="H2698">
        <f>100*Comuni[[#This Row],[Popolazione2011]]/(SUMIFS($D$2:$D$7916,$B$2:$B$7916,"Piemonte"))</f>
        <v>4.5463753197815905E-2</v>
      </c>
      <c r="I2698" s="1" t="str">
        <f>_xlfn.XLOOKUP(Comuni[[#This Row],[Regione]],Ripartizione_geografica[Regione],Ripartizione_geografica[Ripartizione geografica],,0)</f>
        <v>Nord-ovest</v>
      </c>
      <c r="J2698" s="1">
        <f>_xlfn.XLOOKUP(Comuni[[#This Row],[Regione]],Table_0[Regione],Table_0[Totale contagiati],,0)</f>
        <v>4308126</v>
      </c>
      <c r="K2698" s="1">
        <f>_xlfn.XLOOKUP(Comuni[[#This Row],[Regione]],Table_0[Regione],Table_0[Guariti],,0)</f>
        <v>4242764</v>
      </c>
      <c r="L2698" s="1">
        <f>_xlfn.XLOOKUP(Comuni[[#This Row],[Regione]],Table_0[Regione],Table_0[Deceduti],,0)</f>
        <v>47031</v>
      </c>
    </row>
    <row r="2699" spans="1:12" x14ac:dyDescent="0.25">
      <c r="A2699" s="1" t="s">
        <v>2724</v>
      </c>
      <c r="B2699" s="1" t="s">
        <v>1271</v>
      </c>
      <c r="C2699" s="1" t="s">
        <v>2674</v>
      </c>
      <c r="D2699">
        <v>1997</v>
      </c>
      <c r="E2699">
        <f>100*Comuni[[#This Row],[Popolazione2011]]/$D$7916</f>
        <v>3.4844272535952021E-3</v>
      </c>
      <c r="F2699">
        <f>100*Comuni[[#This Row],[Popolazione2011]]/(SUMIFS($D$2:$D$7916,$B$2:$B$7916,"Lombardia"))</f>
        <v>2.0578822402907787E-2</v>
      </c>
      <c r="G2699" t="b">
        <f>IF(Comuni[[#This Row],[Popolazione2011]]&gt;300000,"MAGGIORE")</f>
        <v>0</v>
      </c>
      <c r="H2699">
        <f>100*Comuni[[#This Row],[Popolazione2011]]/(SUMIFS($D$2:$D$7916,$B$2:$B$7916,"Piemonte"))</f>
        <v>4.5761650774212889E-2</v>
      </c>
      <c r="I2699" s="1" t="str">
        <f>_xlfn.XLOOKUP(Comuni[[#This Row],[Regione]],Ripartizione_geografica[Regione],Ripartizione_geografica[Ripartizione geografica],,0)</f>
        <v>Nord-ovest</v>
      </c>
      <c r="J2699" s="1">
        <f>_xlfn.XLOOKUP(Comuni[[#This Row],[Regione]],Table_0[Regione],Table_0[Totale contagiati],,0)</f>
        <v>4308126</v>
      </c>
      <c r="K2699" s="1">
        <f>_xlfn.XLOOKUP(Comuni[[#This Row],[Regione]],Table_0[Regione],Table_0[Guariti],,0)</f>
        <v>4242764</v>
      </c>
      <c r="L2699" s="1">
        <f>_xlfn.XLOOKUP(Comuni[[#This Row],[Regione]],Table_0[Regione],Table_0[Deceduti],,0)</f>
        <v>47031</v>
      </c>
    </row>
    <row r="2700" spans="1:12" x14ac:dyDescent="0.25">
      <c r="A2700" s="1" t="s">
        <v>2725</v>
      </c>
      <c r="B2700" s="1" t="s">
        <v>1271</v>
      </c>
      <c r="C2700" s="1" t="s">
        <v>2674</v>
      </c>
      <c r="D2700">
        <v>3661</v>
      </c>
      <c r="E2700">
        <f>100*Comuni[[#This Row],[Popolazione2011]]/$D$7916</f>
        <v>6.3878258264456859E-3</v>
      </c>
      <c r="F2700">
        <f>100*Comuni[[#This Row],[Popolazione2011]]/(SUMIFS($D$2:$D$7916,$B$2:$B$7916,"Lombardia"))</f>
        <v>3.7726123593913571E-2</v>
      </c>
      <c r="G2700" t="b">
        <f>IF(Comuni[[#This Row],[Popolazione2011]]&gt;300000,"MAGGIORE")</f>
        <v>0</v>
      </c>
      <c r="H2700">
        <f>100*Comuni[[#This Row],[Popolazione2011]]/(SUMIFS($D$2:$D$7916,$B$2:$B$7916,"Piemonte"))</f>
        <v>8.3892540553026224E-2</v>
      </c>
      <c r="I2700" s="1" t="str">
        <f>_xlfn.XLOOKUP(Comuni[[#This Row],[Regione]],Ripartizione_geografica[Regione],Ripartizione_geografica[Ripartizione geografica],,0)</f>
        <v>Nord-ovest</v>
      </c>
      <c r="J2700" s="1">
        <f>_xlfn.XLOOKUP(Comuni[[#This Row],[Regione]],Table_0[Regione],Table_0[Totale contagiati],,0)</f>
        <v>4308126</v>
      </c>
      <c r="K2700" s="1">
        <f>_xlfn.XLOOKUP(Comuni[[#This Row],[Regione]],Table_0[Regione],Table_0[Guariti],,0)</f>
        <v>4242764</v>
      </c>
      <c r="L2700" s="1">
        <f>_xlfn.XLOOKUP(Comuni[[#This Row],[Regione]],Table_0[Regione],Table_0[Deceduti],,0)</f>
        <v>47031</v>
      </c>
    </row>
    <row r="2701" spans="1:12" x14ac:dyDescent="0.25">
      <c r="A2701" s="1" t="s">
        <v>2726</v>
      </c>
      <c r="B2701" s="1" t="s">
        <v>1271</v>
      </c>
      <c r="C2701" s="1" t="s">
        <v>2674</v>
      </c>
      <c r="D2701">
        <v>3149</v>
      </c>
      <c r="E2701">
        <f>100*Comuni[[#This Row],[Popolazione2011]]/$D$7916</f>
        <v>5.4944724194147679E-3</v>
      </c>
      <c r="F2701">
        <f>100*Comuni[[#This Row],[Popolazione2011]]/(SUMIFS($D$2:$D$7916,$B$2:$B$7916,"Lombardia"))</f>
        <v>3.2450030919757948E-2</v>
      </c>
      <c r="G2701" t="b">
        <f>IF(Comuni[[#This Row],[Popolazione2011]]&gt;300000,"MAGGIORE")</f>
        <v>0</v>
      </c>
      <c r="H2701">
        <f>100*Comuni[[#This Row],[Popolazione2011]]/(SUMIFS($D$2:$D$7916,$B$2:$B$7916,"Piemonte"))</f>
        <v>7.2159959082622127E-2</v>
      </c>
      <c r="I2701" s="1" t="str">
        <f>_xlfn.XLOOKUP(Comuni[[#This Row],[Regione]],Ripartizione_geografica[Regione],Ripartizione_geografica[Ripartizione geografica],,0)</f>
        <v>Nord-ovest</v>
      </c>
      <c r="J2701" s="1">
        <f>_xlfn.XLOOKUP(Comuni[[#This Row],[Regione]],Table_0[Regione],Table_0[Totale contagiati],,0)</f>
        <v>4308126</v>
      </c>
      <c r="K2701" s="1">
        <f>_xlfn.XLOOKUP(Comuni[[#This Row],[Regione]],Table_0[Regione],Table_0[Guariti],,0)</f>
        <v>4242764</v>
      </c>
      <c r="L2701" s="1">
        <f>_xlfn.XLOOKUP(Comuni[[#This Row],[Regione]],Table_0[Regione],Table_0[Deceduti],,0)</f>
        <v>47031</v>
      </c>
    </row>
    <row r="2702" spans="1:12" x14ac:dyDescent="0.25">
      <c r="A2702" s="1" t="s">
        <v>2727</v>
      </c>
      <c r="B2702" s="1" t="s">
        <v>1271</v>
      </c>
      <c r="C2702" s="1" t="s">
        <v>2674</v>
      </c>
      <c r="D2702">
        <v>6099</v>
      </c>
      <c r="E2702">
        <f>100*Comuni[[#This Row],[Popolazione2011]]/$D$7916</f>
        <v>1.064172349508119E-2</v>
      </c>
      <c r="F2702">
        <f>100*Comuni[[#This Row],[Popolazione2011]]/(SUMIFS($D$2:$D$7916,$B$2:$B$7916,"Lombardia"))</f>
        <v>6.2849393007178067E-2</v>
      </c>
      <c r="G2702" t="b">
        <f>IF(Comuni[[#This Row],[Popolazione2011]]&gt;300000,"MAGGIORE")</f>
        <v>0</v>
      </c>
      <c r="H2702">
        <f>100*Comuni[[#This Row],[Popolazione2011]]/(SUMIFS($D$2:$D$7916,$B$2:$B$7916,"Piemonte"))</f>
        <v>0.13975979372655203</v>
      </c>
      <c r="I2702" s="1" t="str">
        <f>_xlfn.XLOOKUP(Comuni[[#This Row],[Regione]],Ripartizione_geografica[Regione],Ripartizione_geografica[Ripartizione geografica],,0)</f>
        <v>Nord-ovest</v>
      </c>
      <c r="J2702" s="1">
        <f>_xlfn.XLOOKUP(Comuni[[#This Row],[Regione]],Table_0[Regione],Table_0[Totale contagiati],,0)</f>
        <v>4308126</v>
      </c>
      <c r="K2702" s="1">
        <f>_xlfn.XLOOKUP(Comuni[[#This Row],[Regione]],Table_0[Regione],Table_0[Guariti],,0)</f>
        <v>4242764</v>
      </c>
      <c r="L2702" s="1">
        <f>_xlfn.XLOOKUP(Comuni[[#This Row],[Regione]],Table_0[Regione],Table_0[Deceduti],,0)</f>
        <v>47031</v>
      </c>
    </row>
    <row r="2703" spans="1:12" x14ac:dyDescent="0.25">
      <c r="A2703" s="1" t="s">
        <v>2728</v>
      </c>
      <c r="B2703" s="1" t="s">
        <v>1271</v>
      </c>
      <c r="C2703" s="1" t="s">
        <v>2674</v>
      </c>
      <c r="D2703">
        <v>906</v>
      </c>
      <c r="E2703">
        <f>100*Comuni[[#This Row],[Popolazione2011]]/$D$7916</f>
        <v>1.5808167710351794E-3</v>
      </c>
      <c r="F2703">
        <f>100*Comuni[[#This Row],[Popolazione2011]]/(SUMIFS($D$2:$D$7916,$B$2:$B$7916,"Lombardia"))</f>
        <v>9.3362108648144485E-3</v>
      </c>
      <c r="G2703" t="b">
        <f>IF(Comuni[[#This Row],[Popolazione2011]]&gt;300000,"MAGGIORE")</f>
        <v>0</v>
      </c>
      <c r="H2703">
        <f>100*Comuni[[#This Row],[Popolazione2011]]/(SUMIFS($D$2:$D$7916,$B$2:$B$7916,"Piemonte"))</f>
        <v>2.0761169555051015E-2</v>
      </c>
      <c r="I2703" s="1" t="str">
        <f>_xlfn.XLOOKUP(Comuni[[#This Row],[Regione]],Ripartizione_geografica[Regione],Ripartizione_geografica[Ripartizione geografica],,0)</f>
        <v>Nord-ovest</v>
      </c>
      <c r="J2703" s="1">
        <f>_xlfn.XLOOKUP(Comuni[[#This Row],[Regione]],Table_0[Regione],Table_0[Totale contagiati],,0)</f>
        <v>4308126</v>
      </c>
      <c r="K2703" s="1">
        <f>_xlfn.XLOOKUP(Comuni[[#This Row],[Regione]],Table_0[Regione],Table_0[Guariti],,0)</f>
        <v>4242764</v>
      </c>
      <c r="L2703" s="1">
        <f>_xlfn.XLOOKUP(Comuni[[#This Row],[Regione]],Table_0[Regione],Table_0[Deceduti],,0)</f>
        <v>47031</v>
      </c>
    </row>
    <row r="2704" spans="1:12" x14ac:dyDescent="0.25">
      <c r="A2704" s="1" t="s">
        <v>2729</v>
      </c>
      <c r="B2704" s="1" t="s">
        <v>1271</v>
      </c>
      <c r="C2704" s="1" t="s">
        <v>2674</v>
      </c>
      <c r="D2704">
        <v>1538</v>
      </c>
      <c r="E2704">
        <f>100*Comuni[[#This Row],[Popolazione2011]]/$D$7916</f>
        <v>2.6835498828389689E-3</v>
      </c>
      <c r="F2704">
        <f>100*Comuni[[#This Row],[Popolazione2011]]/(SUMIFS($D$2:$D$7916,$B$2:$B$7916,"Lombardia"))</f>
        <v>1.5848887759475301E-2</v>
      </c>
      <c r="G2704" t="b">
        <f>IF(Comuni[[#This Row],[Popolazione2011]]&gt;300000,"MAGGIORE")</f>
        <v>0</v>
      </c>
      <c r="H2704">
        <f>100*Comuni[[#This Row],[Popolazione2011]]/(SUMIFS($D$2:$D$7916,$B$2:$B$7916,"Piemonte"))</f>
        <v>3.5243574807581078E-2</v>
      </c>
      <c r="I2704" s="1" t="str">
        <f>_xlfn.XLOOKUP(Comuni[[#This Row],[Regione]],Ripartizione_geografica[Regione],Ripartizione_geografica[Ripartizione geografica],,0)</f>
        <v>Nord-ovest</v>
      </c>
      <c r="J2704" s="1">
        <f>_xlfn.XLOOKUP(Comuni[[#This Row],[Regione]],Table_0[Regione],Table_0[Totale contagiati],,0)</f>
        <v>4308126</v>
      </c>
      <c r="K2704" s="1">
        <f>_xlfn.XLOOKUP(Comuni[[#This Row],[Regione]],Table_0[Regione],Table_0[Guariti],,0)</f>
        <v>4242764</v>
      </c>
      <c r="L2704" s="1">
        <f>_xlfn.XLOOKUP(Comuni[[#This Row],[Regione]],Table_0[Regione],Table_0[Deceduti],,0)</f>
        <v>47031</v>
      </c>
    </row>
    <row r="2705" spans="1:12" x14ac:dyDescent="0.25">
      <c r="A2705" s="1" t="s">
        <v>2730</v>
      </c>
      <c r="B2705" s="1" t="s">
        <v>1271</v>
      </c>
      <c r="C2705" s="1" t="s">
        <v>2674</v>
      </c>
      <c r="D2705">
        <v>1669</v>
      </c>
      <c r="E2705">
        <f>100*Comuni[[#This Row],[Popolazione2011]]/$D$7916</f>
        <v>2.9121227272160201E-3</v>
      </c>
      <c r="F2705">
        <f>100*Comuni[[#This Row],[Popolazione2011]]/(SUMIFS($D$2:$D$7916,$B$2:$B$7916,"Lombardia"))</f>
        <v>1.7198825533526838E-2</v>
      </c>
      <c r="G2705" t="b">
        <f>IF(Comuni[[#This Row],[Popolazione2011]]&gt;300000,"MAGGIORE")</f>
        <v>0</v>
      </c>
      <c r="H2705">
        <f>100*Comuni[[#This Row],[Popolazione2011]]/(SUMIFS($D$2:$D$7916,$B$2:$B$7916,"Piemonte"))</f>
        <v>3.8245465769735254E-2</v>
      </c>
      <c r="I2705" s="1" t="str">
        <f>_xlfn.XLOOKUP(Comuni[[#This Row],[Regione]],Ripartizione_geografica[Regione],Ripartizione_geografica[Ripartizione geografica],,0)</f>
        <v>Nord-ovest</v>
      </c>
      <c r="J2705" s="1">
        <f>_xlfn.XLOOKUP(Comuni[[#This Row],[Regione]],Table_0[Regione],Table_0[Totale contagiati],,0)</f>
        <v>4308126</v>
      </c>
      <c r="K2705" s="1">
        <f>_xlfn.XLOOKUP(Comuni[[#This Row],[Regione]],Table_0[Regione],Table_0[Guariti],,0)</f>
        <v>4242764</v>
      </c>
      <c r="L2705" s="1">
        <f>_xlfn.XLOOKUP(Comuni[[#This Row],[Regione]],Table_0[Regione],Table_0[Deceduti],,0)</f>
        <v>47031</v>
      </c>
    </row>
    <row r="2706" spans="1:12" x14ac:dyDescent="0.25">
      <c r="A2706" s="1" t="s">
        <v>2731</v>
      </c>
      <c r="B2706" s="1" t="s">
        <v>1271</v>
      </c>
      <c r="C2706" s="1" t="s">
        <v>2674</v>
      </c>
      <c r="D2706">
        <v>1732</v>
      </c>
      <c r="E2706">
        <f>100*Comuni[[#This Row],[Popolazione2011]]/$D$7916</f>
        <v>3.022047072221778E-3</v>
      </c>
      <c r="F2706">
        <f>100*Comuni[[#This Row],[Popolazione2011]]/(SUMIFS($D$2:$D$7916,$B$2:$B$7916,"Lombardia"))</f>
        <v>1.784803224929208E-2</v>
      </c>
      <c r="G2706" t="b">
        <f>IF(Comuni[[#This Row],[Popolazione2011]]&gt;300000,"MAGGIORE")</f>
        <v>0</v>
      </c>
      <c r="H2706">
        <f>100*Comuni[[#This Row],[Popolazione2011]]/(SUMIFS($D$2:$D$7916,$B$2:$B$7916,"Piemonte"))</f>
        <v>3.9689123255351386E-2</v>
      </c>
      <c r="I2706" s="1" t="str">
        <f>_xlfn.XLOOKUP(Comuni[[#This Row],[Regione]],Ripartizione_geografica[Regione],Ripartizione_geografica[Ripartizione geografica],,0)</f>
        <v>Nord-ovest</v>
      </c>
      <c r="J2706" s="1">
        <f>_xlfn.XLOOKUP(Comuni[[#This Row],[Regione]],Table_0[Regione],Table_0[Totale contagiati],,0)</f>
        <v>4308126</v>
      </c>
      <c r="K2706" s="1">
        <f>_xlfn.XLOOKUP(Comuni[[#This Row],[Regione]],Table_0[Regione],Table_0[Guariti],,0)</f>
        <v>4242764</v>
      </c>
      <c r="L2706" s="1">
        <f>_xlfn.XLOOKUP(Comuni[[#This Row],[Regione]],Table_0[Regione],Table_0[Deceduti],,0)</f>
        <v>47031</v>
      </c>
    </row>
    <row r="2707" spans="1:12" x14ac:dyDescent="0.25">
      <c r="A2707" s="1" t="s">
        <v>2732</v>
      </c>
      <c r="B2707" s="1" t="s">
        <v>1271</v>
      </c>
      <c r="C2707" s="1" t="s">
        <v>2674</v>
      </c>
      <c r="D2707">
        <v>6872</v>
      </c>
      <c r="E2707">
        <f>100*Comuni[[#This Row],[Popolazione2011]]/$D$7916</f>
        <v>1.1990477759993104E-2</v>
      </c>
      <c r="F2707">
        <f>100*Comuni[[#This Row],[Popolazione2011]]/(SUMIFS($D$2:$D$7916,$B$2:$B$7916,"Lombardia"))</f>
        <v>7.0815056360932549E-2</v>
      </c>
      <c r="G2707" t="b">
        <f>IF(Comuni[[#This Row],[Popolazione2011]]&gt;300000,"MAGGIORE")</f>
        <v>0</v>
      </c>
      <c r="H2707">
        <f>100*Comuni[[#This Row],[Popolazione2011]]/(SUMIFS($D$2:$D$7916,$B$2:$B$7916,"Piemonte"))</f>
        <v>0.1574732419230801</v>
      </c>
      <c r="I2707" s="1" t="str">
        <f>_xlfn.XLOOKUP(Comuni[[#This Row],[Regione]],Ripartizione_geografica[Regione],Ripartizione_geografica[Ripartizione geografica],,0)</f>
        <v>Nord-ovest</v>
      </c>
      <c r="J2707" s="1">
        <f>_xlfn.XLOOKUP(Comuni[[#This Row],[Regione]],Table_0[Regione],Table_0[Totale contagiati],,0)</f>
        <v>4308126</v>
      </c>
      <c r="K2707" s="1">
        <f>_xlfn.XLOOKUP(Comuni[[#This Row],[Regione]],Table_0[Regione],Table_0[Guariti],,0)</f>
        <v>4242764</v>
      </c>
      <c r="L2707" s="1">
        <f>_xlfn.XLOOKUP(Comuni[[#This Row],[Regione]],Table_0[Regione],Table_0[Deceduti],,0)</f>
        <v>47031</v>
      </c>
    </row>
    <row r="2708" spans="1:12" x14ac:dyDescent="0.25">
      <c r="A2708" s="1" t="s">
        <v>2733</v>
      </c>
      <c r="B2708" s="1" t="s">
        <v>1271</v>
      </c>
      <c r="C2708" s="1" t="s">
        <v>2674</v>
      </c>
      <c r="D2708">
        <v>1520</v>
      </c>
      <c r="E2708">
        <f>100*Comuni[[#This Row],[Popolazione2011]]/$D$7916</f>
        <v>2.6521429271230382E-3</v>
      </c>
      <c r="F2708">
        <f>100*Comuni[[#This Row],[Popolazione2011]]/(SUMIFS($D$2:$D$7916,$B$2:$B$7916,"Lombardia"))</f>
        <v>1.5663400126399517E-2</v>
      </c>
      <c r="G2708" t="b">
        <f>IF(Comuni[[#This Row],[Popolazione2011]]&gt;300000,"MAGGIORE")</f>
        <v>0</v>
      </c>
      <c r="H2708">
        <f>100*Comuni[[#This Row],[Popolazione2011]]/(SUMIFS($D$2:$D$7916,$B$2:$B$7916,"Piemonte"))</f>
        <v>3.4831101240262188E-2</v>
      </c>
      <c r="I2708" s="1" t="str">
        <f>_xlfn.XLOOKUP(Comuni[[#This Row],[Regione]],Ripartizione_geografica[Regione],Ripartizione_geografica[Ripartizione geografica],,0)</f>
        <v>Nord-ovest</v>
      </c>
      <c r="J2708" s="1">
        <f>_xlfn.XLOOKUP(Comuni[[#This Row],[Regione]],Table_0[Regione],Table_0[Totale contagiati],,0)</f>
        <v>4308126</v>
      </c>
      <c r="K2708" s="1">
        <f>_xlfn.XLOOKUP(Comuni[[#This Row],[Regione]],Table_0[Regione],Table_0[Guariti],,0)</f>
        <v>4242764</v>
      </c>
      <c r="L2708" s="1">
        <f>_xlfn.XLOOKUP(Comuni[[#This Row],[Regione]],Table_0[Regione],Table_0[Deceduti],,0)</f>
        <v>47031</v>
      </c>
    </row>
    <row r="2709" spans="1:12" x14ac:dyDescent="0.25">
      <c r="A2709" s="1" t="s">
        <v>2734</v>
      </c>
      <c r="B2709" s="1" t="s">
        <v>1271</v>
      </c>
      <c r="C2709" s="1" t="s">
        <v>2735</v>
      </c>
      <c r="D2709">
        <v>14770</v>
      </c>
      <c r="E2709">
        <f>100*Comuni[[#This Row],[Popolazione2011]]/$D$7916</f>
        <v>2.5771151995794259E-2</v>
      </c>
      <c r="F2709">
        <f>100*Comuni[[#This Row],[Popolazione2011]]/(SUMIFS($D$2:$D$7916,$B$2:$B$7916,"Lombardia"))</f>
        <v>0.15220290780718479</v>
      </c>
      <c r="G2709" t="b">
        <f>IF(Comuni[[#This Row],[Popolazione2011]]&gt;300000,"MAGGIORE")</f>
        <v>0</v>
      </c>
      <c r="H2709">
        <f>100*Comuni[[#This Row],[Popolazione2011]]/(SUMIFS($D$2:$D$7916,$B$2:$B$7916,"Piemonte"))</f>
        <v>0.33845747718333719</v>
      </c>
      <c r="I2709" s="1" t="str">
        <f>_xlfn.XLOOKUP(Comuni[[#This Row],[Regione]],Ripartizione_geografica[Regione],Ripartizione_geografica[Ripartizione geografica],,0)</f>
        <v>Nord-ovest</v>
      </c>
      <c r="J2709" s="1">
        <f>_xlfn.XLOOKUP(Comuni[[#This Row],[Regione]],Table_0[Regione],Table_0[Totale contagiati],,0)</f>
        <v>4308126</v>
      </c>
      <c r="K2709" s="1">
        <f>_xlfn.XLOOKUP(Comuni[[#This Row],[Regione]],Table_0[Regione],Table_0[Guariti],,0)</f>
        <v>4242764</v>
      </c>
      <c r="L2709" s="1">
        <f>_xlfn.XLOOKUP(Comuni[[#This Row],[Regione]],Table_0[Regione],Table_0[Deceduti],,0)</f>
        <v>47031</v>
      </c>
    </row>
    <row r="2710" spans="1:12" x14ac:dyDescent="0.25">
      <c r="A2710" s="1" t="s">
        <v>2736</v>
      </c>
      <c r="B2710" s="1" t="s">
        <v>1271</v>
      </c>
      <c r="C2710" s="1" t="s">
        <v>2735</v>
      </c>
      <c r="D2710">
        <v>2067</v>
      </c>
      <c r="E2710">
        <f>100*Comuni[[#This Row],[Popolazione2011]]/$D$7916</f>
        <v>3.6065654147127107E-3</v>
      </c>
      <c r="F2710">
        <f>100*Comuni[[#This Row],[Popolazione2011]]/(SUMIFS($D$2:$D$7916,$B$2:$B$7916,"Lombardia"))</f>
        <v>2.13001631982025E-2</v>
      </c>
      <c r="G2710" t="b">
        <f>IF(Comuni[[#This Row],[Popolazione2011]]&gt;300000,"MAGGIORE")</f>
        <v>0</v>
      </c>
      <c r="H2710">
        <f>100*Comuni[[#This Row],[Popolazione2011]]/(SUMIFS($D$2:$D$7916,$B$2:$B$7916,"Piemonte"))</f>
        <v>4.7365714647119694E-2</v>
      </c>
      <c r="I2710" s="1" t="str">
        <f>_xlfn.XLOOKUP(Comuni[[#This Row],[Regione]],Ripartizione_geografica[Regione],Ripartizione_geografica[Ripartizione geografica],,0)</f>
        <v>Nord-ovest</v>
      </c>
      <c r="J2710" s="1">
        <f>_xlfn.XLOOKUP(Comuni[[#This Row],[Regione]],Table_0[Regione],Table_0[Totale contagiati],,0)</f>
        <v>4308126</v>
      </c>
      <c r="K2710" s="1">
        <f>_xlfn.XLOOKUP(Comuni[[#This Row],[Regione]],Table_0[Regione],Table_0[Guariti],,0)</f>
        <v>4242764</v>
      </c>
      <c r="L2710" s="1">
        <f>_xlfn.XLOOKUP(Comuni[[#This Row],[Regione]],Table_0[Regione],Table_0[Deceduti],,0)</f>
        <v>47031</v>
      </c>
    </row>
    <row r="2711" spans="1:12" x14ac:dyDescent="0.25">
      <c r="A2711" s="1" t="s">
        <v>2737</v>
      </c>
      <c r="B2711" s="1" t="s">
        <v>1271</v>
      </c>
      <c r="C2711" s="1" t="s">
        <v>2735</v>
      </c>
      <c r="D2711">
        <v>6190</v>
      </c>
      <c r="E2711">
        <f>100*Comuni[[#This Row],[Popolazione2011]]/$D$7916</f>
        <v>1.0800503104533952E-2</v>
      </c>
      <c r="F2711">
        <f>100*Comuni[[#This Row],[Popolazione2011]]/(SUMIFS($D$2:$D$7916,$B$2:$B$7916,"Lombardia"))</f>
        <v>6.378713604106119E-2</v>
      </c>
      <c r="G2711" t="b">
        <f>IF(Comuni[[#This Row],[Popolazione2011]]&gt;300000,"MAGGIORE")</f>
        <v>0</v>
      </c>
      <c r="H2711">
        <f>100*Comuni[[#This Row],[Popolazione2011]]/(SUMIFS($D$2:$D$7916,$B$2:$B$7916,"Piemonte"))</f>
        <v>0.14184507676133087</v>
      </c>
      <c r="I2711" s="1" t="str">
        <f>_xlfn.XLOOKUP(Comuni[[#This Row],[Regione]],Ripartizione_geografica[Regione],Ripartizione_geografica[Ripartizione geografica],,0)</f>
        <v>Nord-ovest</v>
      </c>
      <c r="J2711" s="1">
        <f>_xlfn.XLOOKUP(Comuni[[#This Row],[Regione]],Table_0[Regione],Table_0[Totale contagiati],,0)</f>
        <v>4308126</v>
      </c>
      <c r="K2711" s="1">
        <f>_xlfn.XLOOKUP(Comuni[[#This Row],[Regione]],Table_0[Regione],Table_0[Guariti],,0)</f>
        <v>4242764</v>
      </c>
      <c r="L2711" s="1">
        <f>_xlfn.XLOOKUP(Comuni[[#This Row],[Regione]],Table_0[Regione],Table_0[Deceduti],,0)</f>
        <v>47031</v>
      </c>
    </row>
    <row r="2712" spans="1:12" x14ac:dyDescent="0.25">
      <c r="A2712" s="1" t="s">
        <v>2738</v>
      </c>
      <c r="B2712" s="1" t="s">
        <v>1271</v>
      </c>
      <c r="C2712" s="1" t="s">
        <v>2735</v>
      </c>
      <c r="D2712">
        <v>17285</v>
      </c>
      <c r="E2712">
        <f>100*Comuni[[#This Row],[Popolazione2011]]/$D$7916</f>
        <v>3.0159401641659023E-2</v>
      </c>
      <c r="F2712">
        <f>100*Comuni[[#This Row],[Popolazione2011]]/(SUMIFS($D$2:$D$7916,$B$2:$B$7916,"Lombardia"))</f>
        <v>0.17811965209527345</v>
      </c>
      <c r="G2712" t="b">
        <f>IF(Comuni[[#This Row],[Popolazione2011]]&gt;300000,"MAGGIORE")</f>
        <v>0</v>
      </c>
      <c r="H2712">
        <f>100*Comuni[[#This Row],[Popolazione2011]]/(SUMIFS($D$2:$D$7916,$B$2:$B$7916,"Piemonte"))</f>
        <v>0.39608920061706043</v>
      </c>
      <c r="I2712" s="1" t="str">
        <f>_xlfn.XLOOKUP(Comuni[[#This Row],[Regione]],Ripartizione_geografica[Regione],Ripartizione_geografica[Ripartizione geografica],,0)</f>
        <v>Nord-ovest</v>
      </c>
      <c r="J2712" s="1">
        <f>_xlfn.XLOOKUP(Comuni[[#This Row],[Regione]],Table_0[Regione],Table_0[Totale contagiati],,0)</f>
        <v>4308126</v>
      </c>
      <c r="K2712" s="1">
        <f>_xlfn.XLOOKUP(Comuni[[#This Row],[Regione]],Table_0[Regione],Table_0[Guariti],,0)</f>
        <v>4242764</v>
      </c>
      <c r="L2712" s="1">
        <f>_xlfn.XLOOKUP(Comuni[[#This Row],[Regione]],Table_0[Regione],Table_0[Deceduti],,0)</f>
        <v>47031</v>
      </c>
    </row>
    <row r="2713" spans="1:12" x14ac:dyDescent="0.25">
      <c r="A2713" s="1" t="s">
        <v>2739</v>
      </c>
      <c r="B2713" s="1" t="s">
        <v>1271</v>
      </c>
      <c r="C2713" s="1" t="s">
        <v>2735</v>
      </c>
      <c r="D2713">
        <v>6826</v>
      </c>
      <c r="E2713">
        <f>100*Comuni[[#This Row],[Popolazione2011]]/$D$7916</f>
        <v>1.191021553983017E-2</v>
      </c>
      <c r="F2713">
        <f>100*Comuni[[#This Row],[Popolazione2011]]/(SUMIFS($D$2:$D$7916,$B$2:$B$7916,"Lombardia"))</f>
        <v>7.0341032409738879E-2</v>
      </c>
      <c r="G2713" t="b">
        <f>IF(Comuni[[#This Row],[Popolazione2011]]&gt;300000,"MAGGIORE")</f>
        <v>0</v>
      </c>
      <c r="H2713">
        <f>100*Comuni[[#This Row],[Popolazione2011]]/(SUMIFS($D$2:$D$7916,$B$2:$B$7916,"Piemonte"))</f>
        <v>0.15641914280659847</v>
      </c>
      <c r="I2713" s="1" t="str">
        <f>_xlfn.XLOOKUP(Comuni[[#This Row],[Regione]],Ripartizione_geografica[Regione],Ripartizione_geografica[Ripartizione geografica],,0)</f>
        <v>Nord-ovest</v>
      </c>
      <c r="J2713" s="1">
        <f>_xlfn.XLOOKUP(Comuni[[#This Row],[Regione]],Table_0[Regione],Table_0[Totale contagiati],,0)</f>
        <v>4308126</v>
      </c>
      <c r="K2713" s="1">
        <f>_xlfn.XLOOKUP(Comuni[[#This Row],[Regione]],Table_0[Regione],Table_0[Guariti],,0)</f>
        <v>4242764</v>
      </c>
      <c r="L2713" s="1">
        <f>_xlfn.XLOOKUP(Comuni[[#This Row],[Regione]],Table_0[Regione],Table_0[Deceduti],,0)</f>
        <v>47031</v>
      </c>
    </row>
    <row r="2714" spans="1:12" x14ac:dyDescent="0.25">
      <c r="A2714" s="1" t="s">
        <v>2740</v>
      </c>
      <c r="B2714" s="1" t="s">
        <v>1271</v>
      </c>
      <c r="C2714" s="1" t="s">
        <v>2735</v>
      </c>
      <c r="D2714">
        <v>7212</v>
      </c>
      <c r="E2714">
        <f>100*Comuni[[#This Row],[Popolazione2011]]/$D$7916</f>
        <v>1.2583720256849574E-2</v>
      </c>
      <c r="F2714">
        <f>100*Comuni[[#This Row],[Popolazione2011]]/(SUMIFS($D$2:$D$7916,$B$2:$B$7916,"Lombardia"))</f>
        <v>7.431871165236402E-2</v>
      </c>
      <c r="G2714" t="b">
        <f>IF(Comuni[[#This Row],[Popolazione2011]]&gt;300000,"MAGGIORE")</f>
        <v>0</v>
      </c>
      <c r="H2714">
        <f>100*Comuni[[#This Row],[Popolazione2011]]/(SUMIFS($D$2:$D$7916,$B$2:$B$7916,"Piemonte"))</f>
        <v>0.16526440930577033</v>
      </c>
      <c r="I2714" s="1" t="str">
        <f>_xlfn.XLOOKUP(Comuni[[#This Row],[Regione]],Ripartizione_geografica[Regione],Ripartizione_geografica[Ripartizione geografica],,0)</f>
        <v>Nord-ovest</v>
      </c>
      <c r="J2714" s="1">
        <f>_xlfn.XLOOKUP(Comuni[[#This Row],[Regione]],Table_0[Regione],Table_0[Totale contagiati],,0)</f>
        <v>4308126</v>
      </c>
      <c r="K2714" s="1">
        <f>_xlfn.XLOOKUP(Comuni[[#This Row],[Regione]],Table_0[Regione],Table_0[Guariti],,0)</f>
        <v>4242764</v>
      </c>
      <c r="L2714" s="1">
        <f>_xlfn.XLOOKUP(Comuni[[#This Row],[Regione]],Table_0[Regione],Table_0[Deceduti],,0)</f>
        <v>47031</v>
      </c>
    </row>
    <row r="2715" spans="1:12" x14ac:dyDescent="0.25">
      <c r="A2715" s="1" t="s">
        <v>2741</v>
      </c>
      <c r="B2715" s="1" t="s">
        <v>1271</v>
      </c>
      <c r="C2715" s="1" t="s">
        <v>2735</v>
      </c>
      <c r="D2715">
        <v>10555</v>
      </c>
      <c r="E2715">
        <f>100*Comuni[[#This Row],[Popolazione2011]]/$D$7916</f>
        <v>1.8416689865647151E-2</v>
      </c>
      <c r="F2715">
        <f>100*Comuni[[#This Row],[Popolazione2011]]/(SUMIFS($D$2:$D$7916,$B$2:$B$7916,"Lombardia"))</f>
        <v>0.10876788706193875</v>
      </c>
      <c r="G2715" t="b">
        <f>IF(Comuni[[#This Row],[Popolazione2011]]&gt;300000,"MAGGIORE")</f>
        <v>0</v>
      </c>
      <c r="H2715">
        <f>100*Comuni[[#This Row],[Popolazione2011]]/(SUMIFS($D$2:$D$7916,$B$2:$B$7916,"Piemonte"))</f>
        <v>0.24186991683616274</v>
      </c>
      <c r="I2715" s="1" t="str">
        <f>_xlfn.XLOOKUP(Comuni[[#This Row],[Regione]],Ripartizione_geografica[Regione],Ripartizione_geografica[Ripartizione geografica],,0)</f>
        <v>Nord-ovest</v>
      </c>
      <c r="J2715" s="1">
        <f>_xlfn.XLOOKUP(Comuni[[#This Row],[Regione]],Table_0[Regione],Table_0[Totale contagiati],,0)</f>
        <v>4308126</v>
      </c>
      <c r="K2715" s="1">
        <f>_xlfn.XLOOKUP(Comuni[[#This Row],[Regione]],Table_0[Regione],Table_0[Guariti],,0)</f>
        <v>4242764</v>
      </c>
      <c r="L2715" s="1">
        <f>_xlfn.XLOOKUP(Comuni[[#This Row],[Regione]],Table_0[Regione],Table_0[Deceduti],,0)</f>
        <v>47031</v>
      </c>
    </row>
    <row r="2716" spans="1:12" x14ac:dyDescent="0.25">
      <c r="A2716" s="1" t="s">
        <v>2742</v>
      </c>
      <c r="B2716" s="1" t="s">
        <v>1271</v>
      </c>
      <c r="C2716" s="1" t="s">
        <v>2735</v>
      </c>
      <c r="D2716">
        <v>15510</v>
      </c>
      <c r="E2716">
        <f>100*Comuni[[#This Row],[Popolazione2011]]/$D$7916</f>
        <v>2.7062326841893632E-2</v>
      </c>
      <c r="F2716">
        <f>100*Comuni[[#This Row],[Popolazione2011]]/(SUMIFS($D$2:$D$7916,$B$2:$B$7916,"Lombardia"))</f>
        <v>0.15982851050030034</v>
      </c>
      <c r="G2716" t="b">
        <f>IF(Comuni[[#This Row],[Popolazione2011]]&gt;300000,"MAGGIORE")</f>
        <v>0</v>
      </c>
      <c r="H2716">
        <f>100*Comuni[[#This Row],[Popolazione2011]]/(SUMIFS($D$2:$D$7916,$B$2:$B$7916,"Piemonte"))</f>
        <v>0.35541472383978062</v>
      </c>
      <c r="I2716" s="1" t="str">
        <f>_xlfn.XLOOKUP(Comuni[[#This Row],[Regione]],Ripartizione_geografica[Regione],Ripartizione_geografica[Ripartizione geografica],,0)</f>
        <v>Nord-ovest</v>
      </c>
      <c r="J2716" s="1">
        <f>_xlfn.XLOOKUP(Comuni[[#This Row],[Regione]],Table_0[Regione],Table_0[Totale contagiati],,0)</f>
        <v>4308126</v>
      </c>
      <c r="K2716" s="1">
        <f>_xlfn.XLOOKUP(Comuni[[#This Row],[Regione]],Table_0[Regione],Table_0[Guariti],,0)</f>
        <v>4242764</v>
      </c>
      <c r="L2716" s="1">
        <f>_xlfn.XLOOKUP(Comuni[[#This Row],[Regione]],Table_0[Regione],Table_0[Deceduti],,0)</f>
        <v>47031</v>
      </c>
    </row>
    <row r="2717" spans="1:12" x14ac:dyDescent="0.25">
      <c r="A2717" s="1" t="s">
        <v>2743</v>
      </c>
      <c r="B2717" s="1" t="s">
        <v>1271</v>
      </c>
      <c r="C2717" s="1" t="s">
        <v>2735</v>
      </c>
      <c r="D2717">
        <v>11697</v>
      </c>
      <c r="E2717">
        <f>100*Comuni[[#This Row],[Popolazione2011]]/$D$7916</f>
        <v>2.0409286722735644E-2</v>
      </c>
      <c r="F2717">
        <f>100*Comuni[[#This Row],[Popolazione2011]]/(SUMIFS($D$2:$D$7916,$B$2:$B$7916,"Lombardia"))</f>
        <v>0.12053604689374681</v>
      </c>
      <c r="G2717" t="b">
        <f>IF(Comuni[[#This Row],[Popolazione2011]]&gt;300000,"MAGGIORE")</f>
        <v>0</v>
      </c>
      <c r="H2717">
        <f>100*Comuni[[#This Row],[Popolazione2011]]/(SUMIFS($D$2:$D$7916,$B$2:$B$7916,"Piemonte"))</f>
        <v>0.26803907316272818</v>
      </c>
      <c r="I2717" s="1" t="str">
        <f>_xlfn.XLOOKUP(Comuni[[#This Row],[Regione]],Ripartizione_geografica[Regione],Ripartizione_geografica[Ripartizione geografica],,0)</f>
        <v>Nord-ovest</v>
      </c>
      <c r="J2717" s="1">
        <f>_xlfn.XLOOKUP(Comuni[[#This Row],[Regione]],Table_0[Regione],Table_0[Totale contagiati],,0)</f>
        <v>4308126</v>
      </c>
      <c r="K2717" s="1">
        <f>_xlfn.XLOOKUP(Comuni[[#This Row],[Regione]],Table_0[Regione],Table_0[Guariti],,0)</f>
        <v>4242764</v>
      </c>
      <c r="L2717" s="1">
        <f>_xlfn.XLOOKUP(Comuni[[#This Row],[Regione]],Table_0[Regione],Table_0[Deceduti],,0)</f>
        <v>47031</v>
      </c>
    </row>
    <row r="2718" spans="1:12" x14ac:dyDescent="0.25">
      <c r="A2718" s="1" t="s">
        <v>2744</v>
      </c>
      <c r="B2718" s="1" t="s">
        <v>1271</v>
      </c>
      <c r="C2718" s="1" t="s">
        <v>2735</v>
      </c>
      <c r="D2718">
        <v>16596</v>
      </c>
      <c r="E2718">
        <f>100*Comuni[[#This Row],[Popolazione2011]]/$D$7916</f>
        <v>2.895721317008812E-2</v>
      </c>
      <c r="F2718">
        <f>100*Comuni[[#This Row],[Popolazione2011]]/(SUMIFS($D$2:$D$7916,$B$2:$B$7916,"Lombardia"))</f>
        <v>0.17101959769587263</v>
      </c>
      <c r="G2718" t="b">
        <f>IF(Comuni[[#This Row],[Popolazione2011]]&gt;300000,"MAGGIORE")</f>
        <v>0</v>
      </c>
      <c r="H2718">
        <f>100*Comuni[[#This Row],[Popolazione2011]]/(SUMIFS($D$2:$D$7916,$B$2:$B$7916,"Piemonte"))</f>
        <v>0.38030062906802053</v>
      </c>
      <c r="I2718" s="1" t="str">
        <f>_xlfn.XLOOKUP(Comuni[[#This Row],[Regione]],Ripartizione_geografica[Regione],Ripartizione_geografica[Ripartizione geografica],,0)</f>
        <v>Nord-ovest</v>
      </c>
      <c r="J2718" s="1">
        <f>_xlfn.XLOOKUP(Comuni[[#This Row],[Regione]],Table_0[Regione],Table_0[Totale contagiati],,0)</f>
        <v>4308126</v>
      </c>
      <c r="K2718" s="1">
        <f>_xlfn.XLOOKUP(Comuni[[#This Row],[Regione]],Table_0[Regione],Table_0[Guariti],,0)</f>
        <v>4242764</v>
      </c>
      <c r="L2718" s="1">
        <f>_xlfn.XLOOKUP(Comuni[[#This Row],[Regione]],Table_0[Regione],Table_0[Deceduti],,0)</f>
        <v>47031</v>
      </c>
    </row>
    <row r="2719" spans="1:12" x14ac:dyDescent="0.25">
      <c r="A2719" s="1" t="s">
        <v>2745</v>
      </c>
      <c r="B2719" s="1" t="s">
        <v>1271</v>
      </c>
      <c r="C2719" s="1" t="s">
        <v>2735</v>
      </c>
      <c r="D2719">
        <v>5966</v>
      </c>
      <c r="E2719">
        <f>100*Comuni[[#This Row],[Popolazione2011]]/$D$7916</f>
        <v>1.0409660988957925E-2</v>
      </c>
      <c r="F2719">
        <f>100*Comuni[[#This Row],[Popolazione2011]]/(SUMIFS($D$2:$D$7916,$B$2:$B$7916,"Lombardia"))</f>
        <v>6.1478845496118102E-2</v>
      </c>
      <c r="G2719" t="b">
        <f>IF(Comuni[[#This Row],[Popolazione2011]]&gt;300000,"MAGGIORE")</f>
        <v>0</v>
      </c>
      <c r="H2719">
        <f>100*Comuni[[#This Row],[Popolazione2011]]/(SUMIFS($D$2:$D$7916,$B$2:$B$7916,"Piemonte"))</f>
        <v>0.13671207236802907</v>
      </c>
      <c r="I2719" s="1" t="str">
        <f>_xlfn.XLOOKUP(Comuni[[#This Row],[Regione]],Ripartizione_geografica[Regione],Ripartizione_geografica[Ripartizione geografica],,0)</f>
        <v>Nord-ovest</v>
      </c>
      <c r="J2719" s="1">
        <f>_xlfn.XLOOKUP(Comuni[[#This Row],[Regione]],Table_0[Regione],Table_0[Totale contagiati],,0)</f>
        <v>4308126</v>
      </c>
      <c r="K2719" s="1">
        <f>_xlfn.XLOOKUP(Comuni[[#This Row],[Regione]],Table_0[Regione],Table_0[Guariti],,0)</f>
        <v>4242764</v>
      </c>
      <c r="L2719" s="1">
        <f>_xlfn.XLOOKUP(Comuni[[#This Row],[Regione]],Table_0[Regione],Table_0[Deceduti],,0)</f>
        <v>47031</v>
      </c>
    </row>
    <row r="2720" spans="1:12" x14ac:dyDescent="0.25">
      <c r="A2720" s="1" t="s">
        <v>2746</v>
      </c>
      <c r="B2720" s="1" t="s">
        <v>1271</v>
      </c>
      <c r="C2720" s="1" t="s">
        <v>2735</v>
      </c>
      <c r="D2720">
        <v>33170</v>
      </c>
      <c r="E2720">
        <f>100*Comuni[[#This Row],[Popolazione2011]]/$D$7916</f>
        <v>5.787604006096788E-2</v>
      </c>
      <c r="F2720">
        <f>100*Comuni[[#This Row],[Popolazione2011]]/(SUMIFS($D$2:$D$7916,$B$2:$B$7916,"Lombardia"))</f>
        <v>0.3418124882846526</v>
      </c>
      <c r="G2720" t="b">
        <f>IF(Comuni[[#This Row],[Popolazione2011]]&gt;300000,"MAGGIORE")</f>
        <v>0</v>
      </c>
      <c r="H2720">
        <f>100*Comuni[[#This Row],[Popolazione2011]]/(SUMIFS($D$2:$D$7916,$B$2:$B$7916,"Piemonte"))</f>
        <v>0.76009712377598471</v>
      </c>
      <c r="I2720" s="1" t="str">
        <f>_xlfn.XLOOKUP(Comuni[[#This Row],[Regione]],Ripartizione_geografica[Regione],Ripartizione_geografica[Ripartizione geografica],,0)</f>
        <v>Nord-ovest</v>
      </c>
      <c r="J2720" s="1">
        <f>_xlfn.XLOOKUP(Comuni[[#This Row],[Regione]],Table_0[Regione],Table_0[Totale contagiati],,0)</f>
        <v>4308126</v>
      </c>
      <c r="K2720" s="1">
        <f>_xlfn.XLOOKUP(Comuni[[#This Row],[Regione]],Table_0[Regione],Table_0[Guariti],,0)</f>
        <v>4242764</v>
      </c>
      <c r="L2720" s="1">
        <f>_xlfn.XLOOKUP(Comuni[[#This Row],[Regione]],Table_0[Regione],Table_0[Deceduti],,0)</f>
        <v>47031</v>
      </c>
    </row>
    <row r="2721" spans="1:12" x14ac:dyDescent="0.25">
      <c r="A2721" s="1" t="s">
        <v>2747</v>
      </c>
      <c r="B2721" s="1" t="s">
        <v>1271</v>
      </c>
      <c r="C2721" s="1" t="s">
        <v>2735</v>
      </c>
      <c r="D2721">
        <v>4240</v>
      </c>
      <c r="E2721">
        <f>100*Comuni[[#This Row],[Popolazione2011]]/$D$7916</f>
        <v>7.3980829019747911E-3</v>
      </c>
      <c r="F2721">
        <f>100*Comuni[[#This Row],[Popolazione2011]]/(SUMIFS($D$2:$D$7916,$B$2:$B$7916,"Lombardia"))</f>
        <v>4.3692642457851281E-2</v>
      </c>
      <c r="G2721" t="b">
        <f>IF(Comuni[[#This Row],[Popolazione2011]]&gt;300000,"MAGGIORE")</f>
        <v>0</v>
      </c>
      <c r="H2721">
        <f>100*Comuni[[#This Row],[Popolazione2011]]/(SUMIFS($D$2:$D$7916,$B$2:$B$7916,"Piemonte"))</f>
        <v>9.7160440301783987E-2</v>
      </c>
      <c r="I2721" s="1" t="str">
        <f>_xlfn.XLOOKUP(Comuni[[#This Row],[Regione]],Ripartizione_geografica[Regione],Ripartizione_geografica[Ripartizione geografica],,0)</f>
        <v>Nord-ovest</v>
      </c>
      <c r="J2721" s="1">
        <f>_xlfn.XLOOKUP(Comuni[[#This Row],[Regione]],Table_0[Regione],Table_0[Totale contagiati],,0)</f>
        <v>4308126</v>
      </c>
      <c r="K2721" s="1">
        <f>_xlfn.XLOOKUP(Comuni[[#This Row],[Regione]],Table_0[Regione],Table_0[Guariti],,0)</f>
        <v>4242764</v>
      </c>
      <c r="L2721" s="1">
        <f>_xlfn.XLOOKUP(Comuni[[#This Row],[Regione]],Table_0[Regione],Table_0[Deceduti],,0)</f>
        <v>47031</v>
      </c>
    </row>
    <row r="2722" spans="1:12" x14ac:dyDescent="0.25">
      <c r="A2722" s="1" t="s">
        <v>2748</v>
      </c>
      <c r="B2722" s="1" t="s">
        <v>1271</v>
      </c>
      <c r="C2722" s="1" t="s">
        <v>2735</v>
      </c>
      <c r="D2722">
        <v>2074</v>
      </c>
      <c r="E2722">
        <f>100*Comuni[[#This Row],[Popolazione2011]]/$D$7916</f>
        <v>3.6187792308244615E-3</v>
      </c>
      <c r="F2722">
        <f>100*Comuni[[#This Row],[Popolazione2011]]/(SUMIFS($D$2:$D$7916,$B$2:$B$7916,"Lombardia"))</f>
        <v>2.1372297277731971E-2</v>
      </c>
      <c r="G2722" t="b">
        <f>IF(Comuni[[#This Row],[Popolazione2011]]&gt;300000,"MAGGIORE")</f>
        <v>0</v>
      </c>
      <c r="H2722">
        <f>100*Comuni[[#This Row],[Popolazione2011]]/(SUMIFS($D$2:$D$7916,$B$2:$B$7916,"Piemonte"))</f>
        <v>4.7526121034410375E-2</v>
      </c>
      <c r="I2722" s="1" t="str">
        <f>_xlfn.XLOOKUP(Comuni[[#This Row],[Regione]],Ripartizione_geografica[Regione],Ripartizione_geografica[Ripartizione geografica],,0)</f>
        <v>Nord-ovest</v>
      </c>
      <c r="J2722" s="1">
        <f>_xlfn.XLOOKUP(Comuni[[#This Row],[Regione]],Table_0[Regione],Table_0[Totale contagiati],,0)</f>
        <v>4308126</v>
      </c>
      <c r="K2722" s="1">
        <f>_xlfn.XLOOKUP(Comuni[[#This Row],[Regione]],Table_0[Regione],Table_0[Guariti],,0)</f>
        <v>4242764</v>
      </c>
      <c r="L2722" s="1">
        <f>_xlfn.XLOOKUP(Comuni[[#This Row],[Regione]],Table_0[Regione],Table_0[Deceduti],,0)</f>
        <v>47031</v>
      </c>
    </row>
    <row r="2723" spans="1:12" x14ac:dyDescent="0.25">
      <c r="A2723" s="1" t="s">
        <v>2749</v>
      </c>
      <c r="B2723" s="1" t="s">
        <v>1271</v>
      </c>
      <c r="C2723" s="1" t="s">
        <v>2735</v>
      </c>
      <c r="D2723">
        <v>17684</v>
      </c>
      <c r="E2723">
        <f>100*Comuni[[#This Row],[Popolazione2011]]/$D$7916</f>
        <v>3.0855589160028823E-2</v>
      </c>
      <c r="F2723">
        <f>100*Comuni[[#This Row],[Popolazione2011]]/(SUMIFS($D$2:$D$7916,$B$2:$B$7916,"Lombardia"))</f>
        <v>0.18223129462845333</v>
      </c>
      <c r="G2723" t="b">
        <f>IF(Comuni[[#This Row],[Popolazione2011]]&gt;300000,"MAGGIORE")</f>
        <v>0</v>
      </c>
      <c r="H2723">
        <f>100*Comuni[[#This Row],[Popolazione2011]]/(SUMIFS($D$2:$D$7916,$B$2:$B$7916,"Piemonte"))</f>
        <v>0.4052323646926293</v>
      </c>
      <c r="I2723" s="1" t="str">
        <f>_xlfn.XLOOKUP(Comuni[[#This Row],[Regione]],Ripartizione_geografica[Regione],Ripartizione_geografica[Ripartizione geografica],,0)</f>
        <v>Nord-ovest</v>
      </c>
      <c r="J2723" s="1">
        <f>_xlfn.XLOOKUP(Comuni[[#This Row],[Regione]],Table_0[Regione],Table_0[Totale contagiati],,0)</f>
        <v>4308126</v>
      </c>
      <c r="K2723" s="1">
        <f>_xlfn.XLOOKUP(Comuni[[#This Row],[Regione]],Table_0[Regione],Table_0[Guariti],,0)</f>
        <v>4242764</v>
      </c>
      <c r="L2723" s="1">
        <f>_xlfn.XLOOKUP(Comuni[[#This Row],[Regione]],Table_0[Regione],Table_0[Deceduti],,0)</f>
        <v>47031</v>
      </c>
    </row>
    <row r="2724" spans="1:12" x14ac:dyDescent="0.25">
      <c r="A2724" s="1" t="s">
        <v>2750</v>
      </c>
      <c r="B2724" s="1" t="s">
        <v>1271</v>
      </c>
      <c r="C2724" s="1" t="s">
        <v>2735</v>
      </c>
      <c r="D2724">
        <v>7177</v>
      </c>
      <c r="E2724">
        <f>100*Comuni[[#This Row],[Popolazione2011]]/$D$7916</f>
        <v>1.252265117629082E-2</v>
      </c>
      <c r="F2724">
        <f>100*Comuni[[#This Row],[Popolazione2011]]/(SUMIFS($D$2:$D$7916,$B$2:$B$7916,"Lombardia"))</f>
        <v>7.3958041254716667E-2</v>
      </c>
      <c r="G2724" t="b">
        <f>IF(Comuni[[#This Row],[Popolazione2011]]&gt;300000,"MAGGIORE")</f>
        <v>0</v>
      </c>
      <c r="H2724">
        <f>100*Comuni[[#This Row],[Popolazione2011]]/(SUMIFS($D$2:$D$7916,$B$2:$B$7916,"Piemonte"))</f>
        <v>0.1644623773693169</v>
      </c>
      <c r="I2724" s="1" t="str">
        <f>_xlfn.XLOOKUP(Comuni[[#This Row],[Regione]],Ripartizione_geografica[Regione],Ripartizione_geografica[Ripartizione geografica],,0)</f>
        <v>Nord-ovest</v>
      </c>
      <c r="J2724" s="1">
        <f>_xlfn.XLOOKUP(Comuni[[#This Row],[Regione]],Table_0[Regione],Table_0[Totale contagiati],,0)</f>
        <v>4308126</v>
      </c>
      <c r="K2724" s="1">
        <f>_xlfn.XLOOKUP(Comuni[[#This Row],[Regione]],Table_0[Regione],Table_0[Guariti],,0)</f>
        <v>4242764</v>
      </c>
      <c r="L2724" s="1">
        <f>_xlfn.XLOOKUP(Comuni[[#This Row],[Regione]],Table_0[Regione],Table_0[Deceduti],,0)</f>
        <v>47031</v>
      </c>
    </row>
    <row r="2725" spans="1:12" x14ac:dyDescent="0.25">
      <c r="A2725" s="1" t="s">
        <v>2751</v>
      </c>
      <c r="B2725" s="1" t="s">
        <v>1271</v>
      </c>
      <c r="C2725" s="1" t="s">
        <v>2735</v>
      </c>
      <c r="D2725">
        <v>6883</v>
      </c>
      <c r="E2725">
        <f>100*Comuni[[#This Row],[Popolazione2011]]/$D$7916</f>
        <v>1.2009670899597284E-2</v>
      </c>
      <c r="F2725">
        <f>100*Comuni[[#This Row],[Popolazione2011]]/(SUMIFS($D$2:$D$7916,$B$2:$B$7916,"Lombardia"))</f>
        <v>7.0928409914478865E-2</v>
      </c>
      <c r="G2725" t="b">
        <f>IF(Comuni[[#This Row],[Popolazione2011]]&gt;300000,"MAGGIORE")</f>
        <v>0</v>
      </c>
      <c r="H2725">
        <f>100*Comuni[[#This Row],[Popolazione2011]]/(SUMIFS($D$2:$D$7916,$B$2:$B$7916,"Piemonte"))</f>
        <v>0.15772530910310831</v>
      </c>
      <c r="I2725" s="1" t="str">
        <f>_xlfn.XLOOKUP(Comuni[[#This Row],[Regione]],Ripartizione_geografica[Regione],Ripartizione_geografica[Ripartizione geografica],,0)</f>
        <v>Nord-ovest</v>
      </c>
      <c r="J2725" s="1">
        <f>_xlfn.XLOOKUP(Comuni[[#This Row],[Regione]],Table_0[Regione],Table_0[Totale contagiati],,0)</f>
        <v>4308126</v>
      </c>
      <c r="K2725" s="1">
        <f>_xlfn.XLOOKUP(Comuni[[#This Row],[Regione]],Table_0[Regione],Table_0[Guariti],,0)</f>
        <v>4242764</v>
      </c>
      <c r="L2725" s="1">
        <f>_xlfn.XLOOKUP(Comuni[[#This Row],[Regione]],Table_0[Regione],Table_0[Deceduti],,0)</f>
        <v>47031</v>
      </c>
    </row>
    <row r="2726" spans="1:12" x14ac:dyDescent="0.25">
      <c r="A2726" s="1" t="s">
        <v>2752</v>
      </c>
      <c r="B2726" s="1" t="s">
        <v>1271</v>
      </c>
      <c r="C2726" s="1" t="s">
        <v>2735</v>
      </c>
      <c r="D2726">
        <v>6324</v>
      </c>
      <c r="E2726">
        <f>100*Comuni[[#This Row],[Popolazione2011]]/$D$7916</f>
        <v>1.1034310441530325E-2</v>
      </c>
      <c r="F2726">
        <f>100*Comuni[[#This Row],[Popolazione2011]]/(SUMIFS($D$2:$D$7916,$B$2:$B$7916,"Lombardia"))</f>
        <v>6.5167988420625364E-2</v>
      </c>
      <c r="G2726" t="b">
        <f>IF(Comuni[[#This Row],[Popolazione2011]]&gt;300000,"MAGGIORE")</f>
        <v>0</v>
      </c>
      <c r="H2726">
        <f>100*Comuni[[#This Row],[Popolazione2011]]/(SUMIFS($D$2:$D$7916,$B$2:$B$7916,"Piemonte"))</f>
        <v>0.14491571331803821</v>
      </c>
      <c r="I2726" s="1" t="str">
        <f>_xlfn.XLOOKUP(Comuni[[#This Row],[Regione]],Ripartizione_geografica[Regione],Ripartizione_geografica[Ripartizione geografica],,0)</f>
        <v>Nord-ovest</v>
      </c>
      <c r="J2726" s="1">
        <f>_xlfn.XLOOKUP(Comuni[[#This Row],[Regione]],Table_0[Regione],Table_0[Totale contagiati],,0)</f>
        <v>4308126</v>
      </c>
      <c r="K2726" s="1">
        <f>_xlfn.XLOOKUP(Comuni[[#This Row],[Regione]],Table_0[Regione],Table_0[Guariti],,0)</f>
        <v>4242764</v>
      </c>
      <c r="L2726" s="1">
        <f>_xlfn.XLOOKUP(Comuni[[#This Row],[Regione]],Table_0[Regione],Table_0[Deceduti],,0)</f>
        <v>47031</v>
      </c>
    </row>
    <row r="2727" spans="1:12" x14ac:dyDescent="0.25">
      <c r="A2727" s="1" t="s">
        <v>2753</v>
      </c>
      <c r="B2727" s="1" t="s">
        <v>1271</v>
      </c>
      <c r="C2727" s="1" t="s">
        <v>2735</v>
      </c>
      <c r="D2727">
        <v>37010</v>
      </c>
      <c r="E2727">
        <f>100*Comuni[[#This Row],[Popolazione2011]]/$D$7916</f>
        <v>6.4576190613699763E-2</v>
      </c>
      <c r="F2727">
        <f>100*Comuni[[#This Row],[Popolazione2011]]/(SUMIFS($D$2:$D$7916,$B$2:$B$7916,"Lombardia"))</f>
        <v>0.38138318334081983</v>
      </c>
      <c r="G2727" t="b">
        <f>IF(Comuni[[#This Row],[Popolazione2011]]&gt;300000,"MAGGIORE")</f>
        <v>0</v>
      </c>
      <c r="H2727">
        <f>100*Comuni[[#This Row],[Popolazione2011]]/(SUMIFS($D$2:$D$7916,$B$2:$B$7916,"Piemonte"))</f>
        <v>0.84809148480401553</v>
      </c>
      <c r="I2727" s="1" t="str">
        <f>_xlfn.XLOOKUP(Comuni[[#This Row],[Regione]],Ripartizione_geografica[Regione],Ripartizione_geografica[Ripartizione geografica],,0)</f>
        <v>Nord-ovest</v>
      </c>
      <c r="J2727" s="1">
        <f>_xlfn.XLOOKUP(Comuni[[#This Row],[Regione]],Table_0[Regione],Table_0[Totale contagiati],,0)</f>
        <v>4308126</v>
      </c>
      <c r="K2727" s="1">
        <f>_xlfn.XLOOKUP(Comuni[[#This Row],[Regione]],Table_0[Regione],Table_0[Guariti],,0)</f>
        <v>4242764</v>
      </c>
      <c r="L2727" s="1">
        <f>_xlfn.XLOOKUP(Comuni[[#This Row],[Regione]],Table_0[Regione],Table_0[Deceduti],,0)</f>
        <v>47031</v>
      </c>
    </row>
    <row r="2728" spans="1:12" x14ac:dyDescent="0.25">
      <c r="A2728" s="1" t="s">
        <v>2754</v>
      </c>
      <c r="B2728" s="1" t="s">
        <v>1271</v>
      </c>
      <c r="C2728" s="1" t="s">
        <v>2735</v>
      </c>
      <c r="D2728">
        <v>8450</v>
      </c>
      <c r="E2728">
        <f>100*Comuni[[#This Row],[Popolazione2011]]/$D$7916</f>
        <v>1.4743820877756364E-2</v>
      </c>
      <c r="F2728">
        <f>100*Comuni[[#This Row],[Popolazione2011]]/(SUMIFS($D$2:$D$7916,$B$2:$B$7916,"Lombardia"))</f>
        <v>8.707613886057626E-2</v>
      </c>
      <c r="G2728" t="b">
        <f>IF(Comuni[[#This Row],[Popolazione2011]]&gt;300000,"MAGGIORE")</f>
        <v>0</v>
      </c>
      <c r="H2728">
        <f>100*Comuni[[#This Row],[Popolazione2011]]/(SUMIFS($D$2:$D$7916,$B$2:$B$7916,"Piemonte"))</f>
        <v>0.19363342465803648</v>
      </c>
      <c r="I2728" s="1" t="str">
        <f>_xlfn.XLOOKUP(Comuni[[#This Row],[Regione]],Ripartizione_geografica[Regione],Ripartizione_geografica[Ripartizione geografica],,0)</f>
        <v>Nord-ovest</v>
      </c>
      <c r="J2728" s="1">
        <f>_xlfn.XLOOKUP(Comuni[[#This Row],[Regione]],Table_0[Regione],Table_0[Totale contagiati],,0)</f>
        <v>4308126</v>
      </c>
      <c r="K2728" s="1">
        <f>_xlfn.XLOOKUP(Comuni[[#This Row],[Regione]],Table_0[Regione],Table_0[Guariti],,0)</f>
        <v>4242764</v>
      </c>
      <c r="L2728" s="1">
        <f>_xlfn.XLOOKUP(Comuni[[#This Row],[Regione]],Table_0[Regione],Table_0[Deceduti],,0)</f>
        <v>47031</v>
      </c>
    </row>
    <row r="2729" spans="1:12" x14ac:dyDescent="0.25">
      <c r="A2729" s="1" t="s">
        <v>2755</v>
      </c>
      <c r="B2729" s="1" t="s">
        <v>1271</v>
      </c>
      <c r="C2729" s="1" t="s">
        <v>2735</v>
      </c>
      <c r="D2729">
        <v>15193</v>
      </c>
      <c r="E2729">
        <f>100*Comuni[[#This Row],[Popolazione2011]]/$D$7916</f>
        <v>2.6509215455118633E-2</v>
      </c>
      <c r="F2729">
        <f>100*Comuni[[#This Row],[Popolazione2011]]/(SUMIFS($D$2:$D$7916,$B$2:$B$7916,"Lombardia"))</f>
        <v>0.15656186718446569</v>
      </c>
      <c r="G2729" t="b">
        <f>IF(Comuni[[#This Row],[Popolazione2011]]&gt;300000,"MAGGIORE")</f>
        <v>0</v>
      </c>
      <c r="H2729">
        <f>100*Comuni[[#This Row],[Popolazione2011]]/(SUMIFS($D$2:$D$7916,$B$2:$B$7916,"Piemonte"))</f>
        <v>0.34815060601533121</v>
      </c>
      <c r="I2729" s="1" t="str">
        <f>_xlfn.XLOOKUP(Comuni[[#This Row],[Regione]],Ripartizione_geografica[Regione],Ripartizione_geografica[Ripartizione geografica],,0)</f>
        <v>Nord-ovest</v>
      </c>
      <c r="J2729" s="1">
        <f>_xlfn.XLOOKUP(Comuni[[#This Row],[Regione]],Table_0[Regione],Table_0[Totale contagiati],,0)</f>
        <v>4308126</v>
      </c>
      <c r="K2729" s="1">
        <f>_xlfn.XLOOKUP(Comuni[[#This Row],[Regione]],Table_0[Regione],Table_0[Guariti],,0)</f>
        <v>4242764</v>
      </c>
      <c r="L2729" s="1">
        <f>_xlfn.XLOOKUP(Comuni[[#This Row],[Regione]],Table_0[Regione],Table_0[Deceduti],,0)</f>
        <v>47031</v>
      </c>
    </row>
    <row r="2730" spans="1:12" x14ac:dyDescent="0.25">
      <c r="A2730" s="1" t="s">
        <v>2756</v>
      </c>
      <c r="B2730" s="1" t="s">
        <v>1271</v>
      </c>
      <c r="C2730" s="1" t="s">
        <v>2735</v>
      </c>
      <c r="D2730">
        <v>2657</v>
      </c>
      <c r="E2730">
        <f>100*Comuni[[#This Row],[Popolazione2011]]/$D$7916</f>
        <v>4.6360156298459951E-3</v>
      </c>
      <c r="F2730">
        <f>100*Comuni[[#This Row],[Popolazione2011]]/(SUMIFS($D$2:$D$7916,$B$2:$B$7916,"Lombardia"))</f>
        <v>2.7380035615686523E-2</v>
      </c>
      <c r="G2730" t="b">
        <f>IF(Comuni[[#This Row],[Popolazione2011]]&gt;300000,"MAGGIORE")</f>
        <v>0</v>
      </c>
      <c r="H2730">
        <f>100*Comuni[[#This Row],[Popolazione2011]]/(SUMIFS($D$2:$D$7916,$B$2:$B$7916,"Piemonte"))</f>
        <v>6.0885681575905674E-2</v>
      </c>
      <c r="I2730" s="1" t="str">
        <f>_xlfn.XLOOKUP(Comuni[[#This Row],[Regione]],Ripartizione_geografica[Regione],Ripartizione_geografica[Ripartizione geografica],,0)</f>
        <v>Nord-ovest</v>
      </c>
      <c r="J2730" s="1">
        <f>_xlfn.XLOOKUP(Comuni[[#This Row],[Regione]],Table_0[Regione],Table_0[Totale contagiati],,0)</f>
        <v>4308126</v>
      </c>
      <c r="K2730" s="1">
        <f>_xlfn.XLOOKUP(Comuni[[#This Row],[Regione]],Table_0[Regione],Table_0[Guariti],,0)</f>
        <v>4242764</v>
      </c>
      <c r="L2730" s="1">
        <f>_xlfn.XLOOKUP(Comuni[[#This Row],[Regione]],Table_0[Regione],Table_0[Deceduti],,0)</f>
        <v>47031</v>
      </c>
    </row>
    <row r="2731" spans="1:12" x14ac:dyDescent="0.25">
      <c r="A2731" s="1" t="s">
        <v>2757</v>
      </c>
      <c r="B2731" s="1" t="s">
        <v>1271</v>
      </c>
      <c r="C2731" s="1" t="s">
        <v>2735</v>
      </c>
      <c r="D2731">
        <v>40397</v>
      </c>
      <c r="E2731">
        <f>100*Comuni[[#This Row],[Popolazione2011]]/$D$7916</f>
        <v>7.0485932780914057E-2</v>
      </c>
      <c r="F2731">
        <f>100*Comuni[[#This Row],[Popolazione2011]]/(SUMIFS($D$2:$D$7916,$B$2:$B$7916,"Lombardia"))</f>
        <v>0.4162857729645798</v>
      </c>
      <c r="G2731" t="b">
        <f>IF(Comuni[[#This Row],[Popolazione2011]]&gt;300000,"MAGGIORE")</f>
        <v>0</v>
      </c>
      <c r="H2731">
        <f>100*Comuni[[#This Row],[Popolazione2011]]/(SUMIFS($D$2:$D$7916,$B$2:$B$7916,"Piemonte"))</f>
        <v>0.92570526105452078</v>
      </c>
      <c r="I2731" s="1" t="str">
        <f>_xlfn.XLOOKUP(Comuni[[#This Row],[Regione]],Ripartizione_geografica[Regione],Ripartizione_geografica[Ripartizione geografica],,0)</f>
        <v>Nord-ovest</v>
      </c>
      <c r="J2731" s="1">
        <f>_xlfn.XLOOKUP(Comuni[[#This Row],[Regione]],Table_0[Regione],Table_0[Totale contagiati],,0)</f>
        <v>4308126</v>
      </c>
      <c r="K2731" s="1">
        <f>_xlfn.XLOOKUP(Comuni[[#This Row],[Regione]],Table_0[Regione],Table_0[Guariti],,0)</f>
        <v>4242764</v>
      </c>
      <c r="L2731" s="1">
        <f>_xlfn.XLOOKUP(Comuni[[#This Row],[Regione]],Table_0[Regione],Table_0[Deceduti],,0)</f>
        <v>47031</v>
      </c>
    </row>
    <row r="2732" spans="1:12" x14ac:dyDescent="0.25">
      <c r="A2732" s="1" t="s">
        <v>2758</v>
      </c>
      <c r="B2732" s="1" t="s">
        <v>1271</v>
      </c>
      <c r="C2732" s="1" t="s">
        <v>2735</v>
      </c>
      <c r="D2732">
        <v>24527</v>
      </c>
      <c r="E2732">
        <f>100*Comuni[[#This Row],[Popolazione2011]]/$D$7916</f>
        <v>4.2795466824701818E-2</v>
      </c>
      <c r="F2732">
        <f>100*Comuni[[#This Row],[Popolazione2011]]/(SUMIFS($D$2:$D$7916,$B$2:$B$7916,"Lombardia"))</f>
        <v>0.25274750980276378</v>
      </c>
      <c r="G2732" t="b">
        <f>IF(Comuni[[#This Row],[Popolazione2011]]&gt;300000,"MAGGIORE")</f>
        <v>0</v>
      </c>
      <c r="H2732">
        <f>100*Comuni[[#This Row],[Popolazione2011]]/(SUMIFS($D$2:$D$7916,$B$2:$B$7916,"Piemonte"))</f>
        <v>0.56204106586836222</v>
      </c>
      <c r="I2732" s="1" t="str">
        <f>_xlfn.XLOOKUP(Comuni[[#This Row],[Regione]],Ripartizione_geografica[Regione],Ripartizione_geografica[Ripartizione geografica],,0)</f>
        <v>Nord-ovest</v>
      </c>
      <c r="J2732" s="1">
        <f>_xlfn.XLOOKUP(Comuni[[#This Row],[Regione]],Table_0[Regione],Table_0[Totale contagiati],,0)</f>
        <v>4308126</v>
      </c>
      <c r="K2732" s="1">
        <f>_xlfn.XLOOKUP(Comuni[[#This Row],[Regione]],Table_0[Regione],Table_0[Guariti],,0)</f>
        <v>4242764</v>
      </c>
      <c r="L2732" s="1">
        <f>_xlfn.XLOOKUP(Comuni[[#This Row],[Regione]],Table_0[Regione],Table_0[Deceduti],,0)</f>
        <v>47031</v>
      </c>
    </row>
    <row r="2733" spans="1:12" x14ac:dyDescent="0.25">
      <c r="A2733" s="1" t="s">
        <v>2759</v>
      </c>
      <c r="B2733" s="1" t="s">
        <v>1271</v>
      </c>
      <c r="C2733" s="1" t="s">
        <v>2735</v>
      </c>
      <c r="D2733">
        <v>7603</v>
      </c>
      <c r="E2733">
        <f>100*Comuni[[#This Row],[Popolazione2011]]/$D$7916</f>
        <v>1.3265949128234512E-2</v>
      </c>
      <c r="F2733">
        <f>100*Comuni[[#This Row],[Popolazione2011]]/(SUMIFS($D$2:$D$7916,$B$2:$B$7916,"Lombardia"))</f>
        <v>7.834791523751021E-2</v>
      </c>
      <c r="G2733" t="b">
        <f>IF(Comuni[[#This Row],[Popolazione2011]]&gt;300000,"MAGGIORE")</f>
        <v>0</v>
      </c>
      <c r="H2733">
        <f>100*Comuni[[#This Row],[Popolazione2011]]/(SUMIFS($D$2:$D$7916,$B$2:$B$7916,"Piemonte"))</f>
        <v>0.17422425179586409</v>
      </c>
      <c r="I2733" s="1" t="str">
        <f>_xlfn.XLOOKUP(Comuni[[#This Row],[Regione]],Ripartizione_geografica[Regione],Ripartizione_geografica[Ripartizione geografica],,0)</f>
        <v>Nord-ovest</v>
      </c>
      <c r="J2733" s="1">
        <f>_xlfn.XLOOKUP(Comuni[[#This Row],[Regione]],Table_0[Regione],Table_0[Totale contagiati],,0)</f>
        <v>4308126</v>
      </c>
      <c r="K2733" s="1">
        <f>_xlfn.XLOOKUP(Comuni[[#This Row],[Regione]],Table_0[Regione],Table_0[Guariti],,0)</f>
        <v>4242764</v>
      </c>
      <c r="L2733" s="1">
        <f>_xlfn.XLOOKUP(Comuni[[#This Row],[Regione]],Table_0[Regione],Table_0[Deceduti],,0)</f>
        <v>47031</v>
      </c>
    </row>
    <row r="2734" spans="1:12" x14ac:dyDescent="0.25">
      <c r="A2734" s="1" t="s">
        <v>2760</v>
      </c>
      <c r="B2734" s="1" t="s">
        <v>1271</v>
      </c>
      <c r="C2734" s="1" t="s">
        <v>2735</v>
      </c>
      <c r="D2734">
        <v>8094</v>
      </c>
      <c r="E2734">
        <f>100*Comuni[[#This Row],[Popolazione2011]]/$D$7916</f>
        <v>1.4122661086930178E-2</v>
      </c>
      <c r="F2734">
        <f>100*Comuni[[#This Row],[Popolazione2011]]/(SUMIFS($D$2:$D$7916,$B$2:$B$7916,"Lombardia"))</f>
        <v>8.3407605673077423E-2</v>
      </c>
      <c r="G2734" t="b">
        <f>IF(Comuni[[#This Row],[Popolazione2011]]&gt;300000,"MAGGIORE")</f>
        <v>0</v>
      </c>
      <c r="H2734">
        <f>100*Comuni[[#This Row],[Popolazione2011]]/(SUMIFS($D$2:$D$7916,$B$2:$B$7916,"Piemonte"))</f>
        <v>0.18547561410439614</v>
      </c>
      <c r="I2734" s="1" t="str">
        <f>_xlfn.XLOOKUP(Comuni[[#This Row],[Regione]],Ripartizione_geografica[Regione],Ripartizione_geografica[Ripartizione geografica],,0)</f>
        <v>Nord-ovest</v>
      </c>
      <c r="J2734" s="1">
        <f>_xlfn.XLOOKUP(Comuni[[#This Row],[Regione]],Table_0[Regione],Table_0[Totale contagiati],,0)</f>
        <v>4308126</v>
      </c>
      <c r="K2734" s="1">
        <f>_xlfn.XLOOKUP(Comuni[[#This Row],[Regione]],Table_0[Regione],Table_0[Guariti],,0)</f>
        <v>4242764</v>
      </c>
      <c r="L2734" s="1">
        <f>_xlfn.XLOOKUP(Comuni[[#This Row],[Regione]],Table_0[Regione],Table_0[Deceduti],,0)</f>
        <v>47031</v>
      </c>
    </row>
    <row r="2735" spans="1:12" x14ac:dyDescent="0.25">
      <c r="A2735" s="1" t="s">
        <v>2761</v>
      </c>
      <c r="B2735" s="1" t="s">
        <v>1271</v>
      </c>
      <c r="C2735" s="1" t="s">
        <v>2735</v>
      </c>
      <c r="D2735">
        <v>33903</v>
      </c>
      <c r="E2735">
        <f>100*Comuni[[#This Row],[Popolazione2011]]/$D$7916</f>
        <v>5.9155001090955506E-2</v>
      </c>
      <c r="F2735">
        <f>100*Comuni[[#This Row],[Popolazione2011]]/(SUMIFS($D$2:$D$7916,$B$2:$B$7916,"Lombardia"))</f>
        <v>0.34936595689823868</v>
      </c>
      <c r="G2735" t="b">
        <f>IF(Comuni[[#This Row],[Popolazione2011]]&gt;300000,"MAGGIORE")</f>
        <v>0</v>
      </c>
      <c r="H2735">
        <f>100*Comuni[[#This Row],[Popolazione2011]]/(SUMIFS($D$2:$D$7916,$B$2:$B$7916,"Piemonte"))</f>
        <v>0.77689396404513744</v>
      </c>
      <c r="I2735" s="1" t="str">
        <f>_xlfn.XLOOKUP(Comuni[[#This Row],[Regione]],Ripartizione_geografica[Regione],Ripartizione_geografica[Ripartizione geografica],,0)</f>
        <v>Nord-ovest</v>
      </c>
      <c r="J2735" s="1">
        <f>_xlfn.XLOOKUP(Comuni[[#This Row],[Regione]],Table_0[Regione],Table_0[Totale contagiati],,0)</f>
        <v>4308126</v>
      </c>
      <c r="K2735" s="1">
        <f>_xlfn.XLOOKUP(Comuni[[#This Row],[Regione]],Table_0[Regione],Table_0[Guariti],,0)</f>
        <v>4242764</v>
      </c>
      <c r="L2735" s="1">
        <f>_xlfn.XLOOKUP(Comuni[[#This Row],[Regione]],Table_0[Regione],Table_0[Deceduti],,0)</f>
        <v>47031</v>
      </c>
    </row>
    <row r="2736" spans="1:12" x14ac:dyDescent="0.25">
      <c r="A2736" s="1" t="s">
        <v>2762</v>
      </c>
      <c r="B2736" s="1" t="s">
        <v>1271</v>
      </c>
      <c r="C2736" s="1" t="s">
        <v>2735</v>
      </c>
      <c r="D2736">
        <v>42220</v>
      </c>
      <c r="E2736">
        <f>100*Comuni[[#This Row],[Popolazione2011]]/$D$7916</f>
        <v>7.3666759462588605E-2</v>
      </c>
      <c r="F2736">
        <f>100*Comuni[[#This Row],[Popolazione2011]]/(SUMIFS($D$2:$D$7916,$B$2:$B$7916,"Lombardia"))</f>
        <v>0.43507154824775501</v>
      </c>
      <c r="G2736" t="b">
        <f>IF(Comuni[[#This Row],[Popolazione2011]]&gt;300000,"MAGGIORE")</f>
        <v>0</v>
      </c>
      <c r="H2736">
        <f>100*Comuni[[#This Row],[Popolazione2011]]/(SUMIFS($D$2:$D$7916,$B$2:$B$7916,"Piemonte"))</f>
        <v>0.96747966734465096</v>
      </c>
      <c r="I2736" s="1" t="str">
        <f>_xlfn.XLOOKUP(Comuni[[#This Row],[Regione]],Ripartizione_geografica[Regione],Ripartizione_geografica[Ripartizione geografica],,0)</f>
        <v>Nord-ovest</v>
      </c>
      <c r="J2736" s="1">
        <f>_xlfn.XLOOKUP(Comuni[[#This Row],[Regione]],Table_0[Regione],Table_0[Totale contagiati],,0)</f>
        <v>4308126</v>
      </c>
      <c r="K2736" s="1">
        <f>_xlfn.XLOOKUP(Comuni[[#This Row],[Regione]],Table_0[Regione],Table_0[Guariti],,0)</f>
        <v>4242764</v>
      </c>
      <c r="L2736" s="1">
        <f>_xlfn.XLOOKUP(Comuni[[#This Row],[Regione]],Table_0[Regione],Table_0[Deceduti],,0)</f>
        <v>47031</v>
      </c>
    </row>
    <row r="2737" spans="1:12" x14ac:dyDescent="0.25">
      <c r="A2737" s="1" t="s">
        <v>2763</v>
      </c>
      <c r="B2737" s="1" t="s">
        <v>1271</v>
      </c>
      <c r="C2737" s="1" t="s">
        <v>2735</v>
      </c>
      <c r="D2737">
        <v>7130</v>
      </c>
      <c r="E2737">
        <f>100*Comuni[[#This Row],[Popolazione2011]]/$D$7916</f>
        <v>1.2440644125254778E-2</v>
      </c>
      <c r="F2737">
        <f>100*Comuni[[#This Row],[Popolazione2011]]/(SUMIFS($D$2:$D$7916,$B$2:$B$7916,"Lombardia"))</f>
        <v>7.3473712435018781E-2</v>
      </c>
      <c r="G2737" t="b">
        <f>IF(Comuni[[#This Row],[Popolazione2011]]&gt;300000,"MAGGIORE")</f>
        <v>0</v>
      </c>
      <c r="H2737">
        <f>100*Comuni[[#This Row],[Popolazione2011]]/(SUMIFS($D$2:$D$7916,$B$2:$B$7916,"Piemonte"))</f>
        <v>0.1633853630546509</v>
      </c>
      <c r="I2737" s="1" t="str">
        <f>_xlfn.XLOOKUP(Comuni[[#This Row],[Regione]],Ripartizione_geografica[Regione],Ripartizione_geografica[Ripartizione geografica],,0)</f>
        <v>Nord-ovest</v>
      </c>
      <c r="J2737" s="1">
        <f>_xlfn.XLOOKUP(Comuni[[#This Row],[Regione]],Table_0[Regione],Table_0[Totale contagiati],,0)</f>
        <v>4308126</v>
      </c>
      <c r="K2737" s="1">
        <f>_xlfn.XLOOKUP(Comuni[[#This Row],[Regione]],Table_0[Regione],Table_0[Guariti],,0)</f>
        <v>4242764</v>
      </c>
      <c r="L2737" s="1">
        <f>_xlfn.XLOOKUP(Comuni[[#This Row],[Regione]],Table_0[Regione],Table_0[Deceduti],,0)</f>
        <v>47031</v>
      </c>
    </row>
    <row r="2738" spans="1:12" x14ac:dyDescent="0.25">
      <c r="A2738" s="1" t="s">
        <v>2764</v>
      </c>
      <c r="B2738" s="1" t="s">
        <v>1271</v>
      </c>
      <c r="C2738" s="1" t="s">
        <v>2735</v>
      </c>
      <c r="D2738">
        <v>23073</v>
      </c>
      <c r="E2738">
        <f>100*Comuni[[#This Row],[Popolazione2011]]/$D$7916</f>
        <v>4.0258482735203854E-2</v>
      </c>
      <c r="F2738">
        <f>100*Comuni[[#This Row],[Popolazione2011]]/(SUMIFS($D$2:$D$7916,$B$2:$B$7916,"Lombardia"))</f>
        <v>0.23776423099764216</v>
      </c>
      <c r="G2738" t="b">
        <f>IF(Comuni[[#This Row],[Popolazione2011]]&gt;300000,"MAGGIORE")</f>
        <v>0</v>
      </c>
      <c r="H2738">
        <f>100*Comuni[[#This Row],[Popolazione2011]]/(SUMIFS($D$2:$D$7916,$B$2:$B$7916,"Piemonte"))</f>
        <v>0.52872236770826941</v>
      </c>
      <c r="I2738" s="1" t="str">
        <f>_xlfn.XLOOKUP(Comuni[[#This Row],[Regione]],Ripartizione_geografica[Regione],Ripartizione_geografica[Ripartizione geografica],,0)</f>
        <v>Nord-ovest</v>
      </c>
      <c r="J2738" s="1">
        <f>_xlfn.XLOOKUP(Comuni[[#This Row],[Regione]],Table_0[Regione],Table_0[Totale contagiati],,0)</f>
        <v>4308126</v>
      </c>
      <c r="K2738" s="1">
        <f>_xlfn.XLOOKUP(Comuni[[#This Row],[Regione]],Table_0[Regione],Table_0[Guariti],,0)</f>
        <v>4242764</v>
      </c>
      <c r="L2738" s="1">
        <f>_xlfn.XLOOKUP(Comuni[[#This Row],[Regione]],Table_0[Regione],Table_0[Deceduti],,0)</f>
        <v>47031</v>
      </c>
    </row>
    <row r="2739" spans="1:12" x14ac:dyDescent="0.25">
      <c r="A2739" s="1" t="s">
        <v>2765</v>
      </c>
      <c r="B2739" s="1" t="s">
        <v>1271</v>
      </c>
      <c r="C2739" s="1" t="s">
        <v>2735</v>
      </c>
      <c r="D2739">
        <v>4106</v>
      </c>
      <c r="E2739">
        <f>100*Comuni[[#This Row],[Popolazione2011]]/$D$7916</f>
        <v>7.1642755649784177E-3</v>
      </c>
      <c r="F2739">
        <f>100*Comuni[[#This Row],[Popolazione2011]]/(SUMIFS($D$2:$D$7916,$B$2:$B$7916,"Lombardia"))</f>
        <v>4.2311790078287115E-2</v>
      </c>
      <c r="G2739" t="b">
        <f>IF(Comuni[[#This Row],[Popolazione2011]]&gt;300000,"MAGGIORE")</f>
        <v>0</v>
      </c>
      <c r="H2739">
        <f>100*Comuni[[#This Row],[Popolazione2011]]/(SUMIFS($D$2:$D$7916,$B$2:$B$7916,"Piemonte"))</f>
        <v>9.4089803745076667E-2</v>
      </c>
      <c r="I2739" s="1" t="str">
        <f>_xlfn.XLOOKUP(Comuni[[#This Row],[Regione]],Ripartizione_geografica[Regione],Ripartizione_geografica[Ripartizione geografica],,0)</f>
        <v>Nord-ovest</v>
      </c>
      <c r="J2739" s="1">
        <f>_xlfn.XLOOKUP(Comuni[[#This Row],[Regione]],Table_0[Regione],Table_0[Totale contagiati],,0)</f>
        <v>4308126</v>
      </c>
      <c r="K2739" s="1">
        <f>_xlfn.XLOOKUP(Comuni[[#This Row],[Regione]],Table_0[Regione],Table_0[Guariti],,0)</f>
        <v>4242764</v>
      </c>
      <c r="L2739" s="1">
        <f>_xlfn.XLOOKUP(Comuni[[#This Row],[Regione]],Table_0[Regione],Table_0[Deceduti],,0)</f>
        <v>47031</v>
      </c>
    </row>
    <row r="2740" spans="1:12" x14ac:dyDescent="0.25">
      <c r="A2740" s="1" t="s">
        <v>2766</v>
      </c>
      <c r="B2740" s="1" t="s">
        <v>1271</v>
      </c>
      <c r="C2740" s="1" t="s">
        <v>2735</v>
      </c>
      <c r="D2740">
        <v>5195</v>
      </c>
      <c r="E2740">
        <f>100*Comuni[[#This Row],[Popolazione2011]]/$D$7916</f>
        <v>9.0643963857922269E-3</v>
      </c>
      <c r="F2740">
        <f>100*Comuni[[#This Row],[Popolazione2011]]/(SUMIFS($D$2:$D$7916,$B$2:$B$7916,"Lombardia"))</f>
        <v>5.3533791879372031E-2</v>
      </c>
      <c r="G2740" t="b">
        <f>IF(Comuni[[#This Row],[Popolazione2011]]&gt;300000,"MAGGIORE")</f>
        <v>0</v>
      </c>
      <c r="H2740">
        <f>100*Comuni[[#This Row],[Popolazione2011]]/(SUMIFS($D$2:$D$7916,$B$2:$B$7916,"Piemonte"))</f>
        <v>0.11904445456786977</v>
      </c>
      <c r="I2740" s="1" t="str">
        <f>_xlfn.XLOOKUP(Comuni[[#This Row],[Regione]],Ripartizione_geografica[Regione],Ripartizione_geografica[Ripartizione geografica],,0)</f>
        <v>Nord-ovest</v>
      </c>
      <c r="J2740" s="1">
        <f>_xlfn.XLOOKUP(Comuni[[#This Row],[Regione]],Table_0[Regione],Table_0[Totale contagiati],,0)</f>
        <v>4308126</v>
      </c>
      <c r="K2740" s="1">
        <f>_xlfn.XLOOKUP(Comuni[[#This Row],[Regione]],Table_0[Regione],Table_0[Guariti],,0)</f>
        <v>4242764</v>
      </c>
      <c r="L2740" s="1">
        <f>_xlfn.XLOOKUP(Comuni[[#This Row],[Regione]],Table_0[Regione],Table_0[Deceduti],,0)</f>
        <v>47031</v>
      </c>
    </row>
    <row r="2741" spans="1:12" x14ac:dyDescent="0.25">
      <c r="A2741" s="1" t="s">
        <v>2767</v>
      </c>
      <c r="B2741" s="1" t="s">
        <v>1271</v>
      </c>
      <c r="C2741" s="1" t="s">
        <v>2735</v>
      </c>
      <c r="D2741">
        <v>119856</v>
      </c>
      <c r="E2741">
        <f>100*Comuni[[#This Row],[Popolazione2011]]/$D$7916</f>
        <v>0.20912844912714398</v>
      </c>
      <c r="F2741">
        <f>100*Comuni[[#This Row],[Popolazione2011]]/(SUMIFS($D$2:$D$7916,$B$2:$B$7916,"Lombardia"))</f>
        <v>1.2351003194406187</v>
      </c>
      <c r="G2741" t="b">
        <f>IF(Comuni[[#This Row],[Popolazione2011]]&gt;300000,"MAGGIORE")</f>
        <v>0</v>
      </c>
      <c r="H2741">
        <f>100*Comuni[[#This Row],[Popolazione2011]]/(SUMIFS($D$2:$D$7916,$B$2:$B$7916,"Piemonte"))</f>
        <v>2.7465239935874108</v>
      </c>
      <c r="I2741" s="1" t="str">
        <f>_xlfn.XLOOKUP(Comuni[[#This Row],[Regione]],Ripartizione_geografica[Regione],Ripartizione_geografica[Ripartizione geografica],,0)</f>
        <v>Nord-ovest</v>
      </c>
      <c r="J2741" s="1">
        <f>_xlfn.XLOOKUP(Comuni[[#This Row],[Regione]],Table_0[Regione],Table_0[Totale contagiati],,0)</f>
        <v>4308126</v>
      </c>
      <c r="K2741" s="1">
        <f>_xlfn.XLOOKUP(Comuni[[#This Row],[Regione]],Table_0[Regione],Table_0[Guariti],,0)</f>
        <v>4242764</v>
      </c>
      <c r="L2741" s="1">
        <f>_xlfn.XLOOKUP(Comuni[[#This Row],[Regione]],Table_0[Regione],Table_0[Deceduti],,0)</f>
        <v>47031</v>
      </c>
    </row>
    <row r="2742" spans="1:12" x14ac:dyDescent="0.25">
      <c r="A2742" s="1" t="s">
        <v>2768</v>
      </c>
      <c r="B2742" s="1" t="s">
        <v>1271</v>
      </c>
      <c r="C2742" s="1" t="s">
        <v>2735</v>
      </c>
      <c r="D2742">
        <v>23208</v>
      </c>
      <c r="E2742">
        <f>100*Comuni[[#This Row],[Popolazione2011]]/$D$7916</f>
        <v>4.0494034903073337E-2</v>
      </c>
      <c r="F2742">
        <f>100*Comuni[[#This Row],[Popolazione2011]]/(SUMIFS($D$2:$D$7916,$B$2:$B$7916,"Lombardia"))</f>
        <v>0.23915538824571053</v>
      </c>
      <c r="G2742" t="b">
        <f>IF(Comuni[[#This Row],[Popolazione2011]]&gt;300000,"MAGGIORE")</f>
        <v>0</v>
      </c>
      <c r="H2742">
        <f>100*Comuni[[#This Row],[Popolazione2011]]/(SUMIFS($D$2:$D$7916,$B$2:$B$7916,"Piemonte"))</f>
        <v>0.53181591946316109</v>
      </c>
      <c r="I2742" s="1" t="str">
        <f>_xlfn.XLOOKUP(Comuni[[#This Row],[Regione]],Ripartizione_geografica[Regione],Ripartizione_geografica[Ripartizione geografica],,0)</f>
        <v>Nord-ovest</v>
      </c>
      <c r="J2742" s="1">
        <f>_xlfn.XLOOKUP(Comuni[[#This Row],[Regione]],Table_0[Regione],Table_0[Totale contagiati],,0)</f>
        <v>4308126</v>
      </c>
      <c r="K2742" s="1">
        <f>_xlfn.XLOOKUP(Comuni[[#This Row],[Regione]],Table_0[Regione],Table_0[Guariti],,0)</f>
        <v>4242764</v>
      </c>
      <c r="L2742" s="1">
        <f>_xlfn.XLOOKUP(Comuni[[#This Row],[Regione]],Table_0[Regione],Table_0[Deceduti],,0)</f>
        <v>47031</v>
      </c>
    </row>
    <row r="2743" spans="1:12" x14ac:dyDescent="0.25">
      <c r="A2743" s="1" t="s">
        <v>2769</v>
      </c>
      <c r="B2743" s="1" t="s">
        <v>1271</v>
      </c>
      <c r="C2743" s="1" t="s">
        <v>2735</v>
      </c>
      <c r="D2743">
        <v>22315</v>
      </c>
      <c r="E2743">
        <f>100*Comuni[[#This Row],[Popolazione2011]]/$D$7916</f>
        <v>3.8935900933388549E-2</v>
      </c>
      <c r="F2743">
        <f>100*Comuni[[#This Row],[Popolazione2011]]/(SUMIFS($D$2:$D$7916,$B$2:$B$7916,"Lombardia"))</f>
        <v>0.22995314067145081</v>
      </c>
      <c r="G2743" t="b">
        <f>IF(Comuni[[#This Row],[Popolazione2011]]&gt;300000,"MAGGIORE")</f>
        <v>0</v>
      </c>
      <c r="H2743">
        <f>100*Comuni[[#This Row],[Popolazione2011]]/(SUMIFS($D$2:$D$7916,$B$2:$B$7916,"Piemonte"))</f>
        <v>0.51135264748450704</v>
      </c>
      <c r="I2743" s="1" t="str">
        <f>_xlfn.XLOOKUP(Comuni[[#This Row],[Regione]],Ripartizione_geografica[Regione],Ripartizione_geografica[Ripartizione geografica],,0)</f>
        <v>Nord-ovest</v>
      </c>
      <c r="J2743" s="1">
        <f>_xlfn.XLOOKUP(Comuni[[#This Row],[Regione]],Table_0[Regione],Table_0[Totale contagiati],,0)</f>
        <v>4308126</v>
      </c>
      <c r="K2743" s="1">
        <f>_xlfn.XLOOKUP(Comuni[[#This Row],[Regione]],Table_0[Regione],Table_0[Guariti],,0)</f>
        <v>4242764</v>
      </c>
      <c r="L2743" s="1">
        <f>_xlfn.XLOOKUP(Comuni[[#This Row],[Regione]],Table_0[Regione],Table_0[Deceduti],,0)</f>
        <v>47031</v>
      </c>
    </row>
    <row r="2744" spans="1:12" x14ac:dyDescent="0.25">
      <c r="A2744" s="1" t="s">
        <v>2770</v>
      </c>
      <c r="B2744" s="1" t="s">
        <v>1271</v>
      </c>
      <c r="C2744" s="1" t="s">
        <v>2735</v>
      </c>
      <c r="D2744">
        <v>4702</v>
      </c>
      <c r="E2744">
        <f>100*Comuni[[#This Row],[Popolazione2011]]/$D$7916</f>
        <v>8.2041947653503453E-3</v>
      </c>
      <c r="F2744">
        <f>100*Comuni[[#This Row],[Popolazione2011]]/(SUMIFS($D$2:$D$7916,$B$2:$B$7916,"Lombardia"))</f>
        <v>4.84534917067964E-2</v>
      </c>
      <c r="G2744" t="b">
        <f>IF(Comuni[[#This Row],[Popolazione2011]]&gt;300000,"MAGGIORE")</f>
        <v>0</v>
      </c>
      <c r="H2744">
        <f>100*Comuni[[#This Row],[Popolazione2011]]/(SUMIFS($D$2:$D$7916,$B$2:$B$7916,"Piemonte"))</f>
        <v>0.10774726186296894</v>
      </c>
      <c r="I2744" s="1" t="str">
        <f>_xlfn.XLOOKUP(Comuni[[#This Row],[Regione]],Ripartizione_geografica[Regione],Ripartizione_geografica[Ripartizione geografica],,0)</f>
        <v>Nord-ovest</v>
      </c>
      <c r="J2744" s="1">
        <f>_xlfn.XLOOKUP(Comuni[[#This Row],[Regione]],Table_0[Regione],Table_0[Totale contagiati],,0)</f>
        <v>4308126</v>
      </c>
      <c r="K2744" s="1">
        <f>_xlfn.XLOOKUP(Comuni[[#This Row],[Regione]],Table_0[Regione],Table_0[Guariti],,0)</f>
        <v>4242764</v>
      </c>
      <c r="L2744" s="1">
        <f>_xlfn.XLOOKUP(Comuni[[#This Row],[Regione]],Table_0[Regione],Table_0[Deceduti],,0)</f>
        <v>47031</v>
      </c>
    </row>
    <row r="2745" spans="1:12" x14ac:dyDescent="0.25">
      <c r="A2745" s="1" t="s">
        <v>2771</v>
      </c>
      <c r="B2745" s="1" t="s">
        <v>1271</v>
      </c>
      <c r="C2745" s="1" t="s">
        <v>2735</v>
      </c>
      <c r="D2745">
        <v>4177</v>
      </c>
      <c r="E2745">
        <f>100*Comuni[[#This Row],[Popolazione2011]]/$D$7916</f>
        <v>7.2881585569690337E-3</v>
      </c>
      <c r="F2745">
        <f>100*Comuni[[#This Row],[Popolazione2011]]/(SUMIFS($D$2:$D$7916,$B$2:$B$7916,"Lombardia"))</f>
        <v>4.3043435742086043E-2</v>
      </c>
      <c r="G2745" t="b">
        <f>IF(Comuni[[#This Row],[Popolazione2011]]&gt;300000,"MAGGIORE")</f>
        <v>0</v>
      </c>
      <c r="H2745">
        <f>100*Comuni[[#This Row],[Popolazione2011]]/(SUMIFS($D$2:$D$7916,$B$2:$B$7916,"Piemonte"))</f>
        <v>9.571678281616787E-2</v>
      </c>
      <c r="I2745" s="1" t="str">
        <f>_xlfn.XLOOKUP(Comuni[[#This Row],[Regione]],Ripartizione_geografica[Regione],Ripartizione_geografica[Ripartizione geografica],,0)</f>
        <v>Nord-ovest</v>
      </c>
      <c r="J2745" s="1">
        <f>_xlfn.XLOOKUP(Comuni[[#This Row],[Regione]],Table_0[Regione],Table_0[Totale contagiati],,0)</f>
        <v>4308126</v>
      </c>
      <c r="K2745" s="1">
        <f>_xlfn.XLOOKUP(Comuni[[#This Row],[Regione]],Table_0[Regione],Table_0[Guariti],,0)</f>
        <v>4242764</v>
      </c>
      <c r="L2745" s="1">
        <f>_xlfn.XLOOKUP(Comuni[[#This Row],[Regione]],Table_0[Regione],Table_0[Deceduti],,0)</f>
        <v>47031</v>
      </c>
    </row>
    <row r="2746" spans="1:12" x14ac:dyDescent="0.25">
      <c r="A2746" s="1" t="s">
        <v>2772</v>
      </c>
      <c r="B2746" s="1" t="s">
        <v>1271</v>
      </c>
      <c r="C2746" s="1" t="s">
        <v>2735</v>
      </c>
      <c r="D2746">
        <v>3389</v>
      </c>
      <c r="E2746">
        <f>100*Comuni[[#This Row],[Popolazione2011]]/$D$7916</f>
        <v>5.913231828960511E-3</v>
      </c>
      <c r="F2746">
        <f>100*Comuni[[#This Row],[Popolazione2011]]/(SUMIFS($D$2:$D$7916,$B$2:$B$7916,"Lombardia"))</f>
        <v>3.4923199360768396E-2</v>
      </c>
      <c r="G2746" t="b">
        <f>IF(Comuni[[#This Row],[Popolazione2011]]&gt;300000,"MAGGIORE")</f>
        <v>0</v>
      </c>
      <c r="H2746">
        <f>100*Comuni[[#This Row],[Popolazione2011]]/(SUMIFS($D$2:$D$7916,$B$2:$B$7916,"Piemonte"))</f>
        <v>7.7659606646874046E-2</v>
      </c>
      <c r="I2746" s="1" t="str">
        <f>_xlfn.XLOOKUP(Comuni[[#This Row],[Regione]],Ripartizione_geografica[Regione],Ripartizione_geografica[Ripartizione geografica],,0)</f>
        <v>Nord-ovest</v>
      </c>
      <c r="J2746" s="1">
        <f>_xlfn.XLOOKUP(Comuni[[#This Row],[Regione]],Table_0[Regione],Table_0[Totale contagiati],,0)</f>
        <v>4308126</v>
      </c>
      <c r="K2746" s="1">
        <f>_xlfn.XLOOKUP(Comuni[[#This Row],[Regione]],Table_0[Regione],Table_0[Guariti],,0)</f>
        <v>4242764</v>
      </c>
      <c r="L2746" s="1">
        <f>_xlfn.XLOOKUP(Comuni[[#This Row],[Regione]],Table_0[Regione],Table_0[Deceduti],,0)</f>
        <v>47031</v>
      </c>
    </row>
    <row r="2747" spans="1:12" x14ac:dyDescent="0.25">
      <c r="A2747" s="1" t="s">
        <v>2773</v>
      </c>
      <c r="B2747" s="1" t="s">
        <v>1271</v>
      </c>
      <c r="C2747" s="1" t="s">
        <v>2735</v>
      </c>
      <c r="D2747">
        <v>43001</v>
      </c>
      <c r="E2747">
        <f>100*Comuni[[#This Row],[Popolazione2011]]/$D$7916</f>
        <v>7.5029472374485373E-2</v>
      </c>
      <c r="F2747">
        <f>100*Comuni[[#This Row],[Popolazione2011]]/(SUMIFS($D$2:$D$7916,$B$2:$B$7916,"Lombardia"))</f>
        <v>0.44311965054954316</v>
      </c>
      <c r="G2747" t="b">
        <f>IF(Comuni[[#This Row],[Popolazione2011]]&gt;300000,"MAGGIORE")</f>
        <v>0</v>
      </c>
      <c r="H2747">
        <f>100*Comuni[[#This Row],[Popolazione2011]]/(SUMIFS($D$2:$D$7916,$B$2:$B$7916,"Piemonte"))</f>
        <v>0.98537643712665413</v>
      </c>
      <c r="I2747" s="1" t="str">
        <f>_xlfn.XLOOKUP(Comuni[[#This Row],[Regione]],Ripartizione_geografica[Regione],Ripartizione_geografica[Ripartizione geografica],,0)</f>
        <v>Nord-ovest</v>
      </c>
      <c r="J2747" s="1">
        <f>_xlfn.XLOOKUP(Comuni[[#This Row],[Regione]],Table_0[Regione],Table_0[Totale contagiati],,0)</f>
        <v>4308126</v>
      </c>
      <c r="K2747" s="1">
        <f>_xlfn.XLOOKUP(Comuni[[#This Row],[Regione]],Table_0[Regione],Table_0[Guariti],,0)</f>
        <v>4242764</v>
      </c>
      <c r="L2747" s="1">
        <f>_xlfn.XLOOKUP(Comuni[[#This Row],[Regione]],Table_0[Regione],Table_0[Deceduti],,0)</f>
        <v>47031</v>
      </c>
    </row>
    <row r="2748" spans="1:12" x14ac:dyDescent="0.25">
      <c r="A2748" s="1" t="s">
        <v>2774</v>
      </c>
      <c r="B2748" s="1" t="s">
        <v>1271</v>
      </c>
      <c r="C2748" s="1" t="s">
        <v>2735</v>
      </c>
      <c r="D2748">
        <v>22733</v>
      </c>
      <c r="E2748">
        <f>100*Comuni[[#This Row],[Popolazione2011]]/$D$7916</f>
        <v>3.9665240238347388E-2</v>
      </c>
      <c r="F2748">
        <f>100*Comuni[[#This Row],[Popolazione2011]]/(SUMIFS($D$2:$D$7916,$B$2:$B$7916,"Lombardia"))</f>
        <v>0.23426057570621067</v>
      </c>
      <c r="G2748" t="b">
        <f>IF(Comuni[[#This Row],[Popolazione2011]]&gt;300000,"MAGGIORE")</f>
        <v>0</v>
      </c>
      <c r="H2748">
        <f>100*Comuni[[#This Row],[Popolazione2011]]/(SUMIFS($D$2:$D$7916,$B$2:$B$7916,"Piemonte"))</f>
        <v>0.52093120032557916</v>
      </c>
      <c r="I2748" s="1" t="str">
        <f>_xlfn.XLOOKUP(Comuni[[#This Row],[Regione]],Ripartizione_geografica[Regione],Ripartizione_geografica[Ripartizione geografica],,0)</f>
        <v>Nord-ovest</v>
      </c>
      <c r="J2748" s="1">
        <f>_xlfn.XLOOKUP(Comuni[[#This Row],[Regione]],Table_0[Regione],Table_0[Totale contagiati],,0)</f>
        <v>4308126</v>
      </c>
      <c r="K2748" s="1">
        <f>_xlfn.XLOOKUP(Comuni[[#This Row],[Regione]],Table_0[Regione],Table_0[Guariti],,0)</f>
        <v>4242764</v>
      </c>
      <c r="L2748" s="1">
        <f>_xlfn.XLOOKUP(Comuni[[#This Row],[Regione]],Table_0[Regione],Table_0[Deceduti],,0)</f>
        <v>47031</v>
      </c>
    </row>
    <row r="2749" spans="1:12" x14ac:dyDescent="0.25">
      <c r="A2749" s="1" t="s">
        <v>2775</v>
      </c>
      <c r="B2749" s="1" t="s">
        <v>1271</v>
      </c>
      <c r="C2749" s="1" t="s">
        <v>2735</v>
      </c>
      <c r="D2749">
        <v>8069</v>
      </c>
      <c r="E2749">
        <f>100*Comuni[[#This Row],[Popolazione2011]]/$D$7916</f>
        <v>1.4079040315102497E-2</v>
      </c>
      <c r="F2749">
        <f>100*Comuni[[#This Row],[Popolazione2011]]/(SUMIFS($D$2:$D$7916,$B$2:$B$7916,"Lombardia"))</f>
        <v>8.3149983960472171E-2</v>
      </c>
      <c r="G2749" t="b">
        <f>IF(Comuni[[#This Row],[Popolazione2011]]&gt;300000,"MAGGIORE")</f>
        <v>0</v>
      </c>
      <c r="H2749">
        <f>100*Comuni[[#This Row],[Popolazione2011]]/(SUMIFS($D$2:$D$7916,$B$2:$B$7916,"Piemonte"))</f>
        <v>0.18490273414978656</v>
      </c>
      <c r="I2749" s="1" t="str">
        <f>_xlfn.XLOOKUP(Comuni[[#This Row],[Regione]],Ripartizione_geografica[Regione],Ripartizione_geografica[Ripartizione geografica],,0)</f>
        <v>Nord-ovest</v>
      </c>
      <c r="J2749" s="1">
        <f>_xlfn.XLOOKUP(Comuni[[#This Row],[Regione]],Table_0[Regione],Table_0[Totale contagiati],,0)</f>
        <v>4308126</v>
      </c>
      <c r="K2749" s="1">
        <f>_xlfn.XLOOKUP(Comuni[[#This Row],[Regione]],Table_0[Regione],Table_0[Guariti],,0)</f>
        <v>4242764</v>
      </c>
      <c r="L2749" s="1">
        <f>_xlfn.XLOOKUP(Comuni[[#This Row],[Regione]],Table_0[Regione],Table_0[Deceduti],,0)</f>
        <v>47031</v>
      </c>
    </row>
    <row r="2750" spans="1:12" x14ac:dyDescent="0.25">
      <c r="A2750" s="1" t="s">
        <v>2776</v>
      </c>
      <c r="B2750" s="1" t="s">
        <v>1271</v>
      </c>
      <c r="C2750" s="1" t="s">
        <v>2735</v>
      </c>
      <c r="D2750">
        <v>4067</v>
      </c>
      <c r="E2750">
        <f>100*Comuni[[#This Row],[Popolazione2011]]/$D$7916</f>
        <v>7.0962271609272343E-3</v>
      </c>
      <c r="F2750">
        <f>100*Comuni[[#This Row],[Popolazione2011]]/(SUMIFS($D$2:$D$7916,$B$2:$B$7916,"Lombardia"))</f>
        <v>4.190990020662292E-2</v>
      </c>
      <c r="G2750" t="b">
        <f>IF(Comuni[[#This Row],[Popolazione2011]]&gt;300000,"MAGGIORE")</f>
        <v>0</v>
      </c>
      <c r="H2750">
        <f>100*Comuni[[#This Row],[Popolazione2011]]/(SUMIFS($D$2:$D$7916,$B$2:$B$7916,"Piemonte"))</f>
        <v>9.3196111015885735E-2</v>
      </c>
      <c r="I2750" s="1" t="str">
        <f>_xlfn.XLOOKUP(Comuni[[#This Row],[Regione]],Ripartizione_geografica[Regione],Ripartizione_geografica[Ripartizione geografica],,0)</f>
        <v>Nord-ovest</v>
      </c>
      <c r="J2750" s="1">
        <f>_xlfn.XLOOKUP(Comuni[[#This Row],[Regione]],Table_0[Regione],Table_0[Totale contagiati],,0)</f>
        <v>4308126</v>
      </c>
      <c r="K2750" s="1">
        <f>_xlfn.XLOOKUP(Comuni[[#This Row],[Regione]],Table_0[Regione],Table_0[Guariti],,0)</f>
        <v>4242764</v>
      </c>
      <c r="L2750" s="1">
        <f>_xlfn.XLOOKUP(Comuni[[#This Row],[Regione]],Table_0[Regione],Table_0[Deceduti],,0)</f>
        <v>47031</v>
      </c>
    </row>
    <row r="2751" spans="1:12" x14ac:dyDescent="0.25">
      <c r="A2751" s="1" t="s">
        <v>2777</v>
      </c>
      <c r="B2751" s="1" t="s">
        <v>1271</v>
      </c>
      <c r="C2751" s="1" t="s">
        <v>2735</v>
      </c>
      <c r="D2751">
        <v>8546</v>
      </c>
      <c r="E2751">
        <f>100*Comuni[[#This Row],[Popolazione2011]]/$D$7916</f>
        <v>1.4911324641574662E-2</v>
      </c>
      <c r="F2751">
        <f>100*Comuni[[#This Row],[Popolazione2011]]/(SUMIFS($D$2:$D$7916,$B$2:$B$7916,"Lombardia"))</f>
        <v>8.8065406236980448E-2</v>
      </c>
      <c r="G2751" t="b">
        <f>IF(Comuni[[#This Row],[Popolazione2011]]&gt;300000,"MAGGIORE")</f>
        <v>0</v>
      </c>
      <c r="H2751">
        <f>100*Comuni[[#This Row],[Popolazione2011]]/(SUMIFS($D$2:$D$7916,$B$2:$B$7916,"Piemonte"))</f>
        <v>0.19583328368373726</v>
      </c>
      <c r="I2751" s="1" t="str">
        <f>_xlfn.XLOOKUP(Comuni[[#This Row],[Regione]],Ripartizione_geografica[Regione],Ripartizione_geografica[Ripartizione geografica],,0)</f>
        <v>Nord-ovest</v>
      </c>
      <c r="J2751" s="1">
        <f>_xlfn.XLOOKUP(Comuni[[#This Row],[Regione]],Table_0[Regione],Table_0[Totale contagiati],,0)</f>
        <v>4308126</v>
      </c>
      <c r="K2751" s="1">
        <f>_xlfn.XLOOKUP(Comuni[[#This Row],[Regione]],Table_0[Regione],Table_0[Guariti],,0)</f>
        <v>4242764</v>
      </c>
      <c r="L2751" s="1">
        <f>_xlfn.XLOOKUP(Comuni[[#This Row],[Regione]],Table_0[Regione],Table_0[Deceduti],,0)</f>
        <v>47031</v>
      </c>
    </row>
    <row r="2752" spans="1:12" x14ac:dyDescent="0.25">
      <c r="A2752" s="1" t="s">
        <v>2778</v>
      </c>
      <c r="B2752" s="1" t="s">
        <v>1271</v>
      </c>
      <c r="C2752" s="1" t="s">
        <v>2735</v>
      </c>
      <c r="D2752">
        <v>10033</v>
      </c>
      <c r="E2752">
        <f>100*Comuni[[#This Row],[Popolazione2011]]/$D$7916</f>
        <v>1.7505888149885161E-2</v>
      </c>
      <c r="F2752">
        <f>100*Comuni[[#This Row],[Popolazione2011]]/(SUMIFS($D$2:$D$7916,$B$2:$B$7916,"Lombardia"))</f>
        <v>0.10338874570274102</v>
      </c>
      <c r="G2752" t="b">
        <f>IF(Comuni[[#This Row],[Popolazione2011]]&gt;300000,"MAGGIORE")</f>
        <v>0</v>
      </c>
      <c r="H2752">
        <f>100*Comuni[[#This Row],[Popolazione2011]]/(SUMIFS($D$2:$D$7916,$B$2:$B$7916,"Piemonte"))</f>
        <v>0.2299081833839148</v>
      </c>
      <c r="I2752" s="1" t="str">
        <f>_xlfn.XLOOKUP(Comuni[[#This Row],[Regione]],Ripartizione_geografica[Regione],Ripartizione_geografica[Ripartizione geografica],,0)</f>
        <v>Nord-ovest</v>
      </c>
      <c r="J2752" s="1">
        <f>_xlfn.XLOOKUP(Comuni[[#This Row],[Regione]],Table_0[Regione],Table_0[Totale contagiati],,0)</f>
        <v>4308126</v>
      </c>
      <c r="K2752" s="1">
        <f>_xlfn.XLOOKUP(Comuni[[#This Row],[Regione]],Table_0[Regione],Table_0[Guariti],,0)</f>
        <v>4242764</v>
      </c>
      <c r="L2752" s="1">
        <f>_xlfn.XLOOKUP(Comuni[[#This Row],[Regione]],Table_0[Regione],Table_0[Deceduti],,0)</f>
        <v>47031</v>
      </c>
    </row>
    <row r="2753" spans="1:12" x14ac:dyDescent="0.25">
      <c r="A2753" s="1" t="s">
        <v>2779</v>
      </c>
      <c r="B2753" s="1" t="s">
        <v>1271</v>
      </c>
      <c r="C2753" s="1" t="s">
        <v>2735</v>
      </c>
      <c r="D2753">
        <v>12773</v>
      </c>
      <c r="E2753">
        <f>100*Comuni[[#This Row],[Popolazione2011]]/$D$7916</f>
        <v>2.2286724742199056E-2</v>
      </c>
      <c r="F2753">
        <f>100*Comuni[[#This Row],[Popolazione2011]]/(SUMIFS($D$2:$D$7916,$B$2:$B$7916,"Lombardia"))</f>
        <v>0.131624085404277</v>
      </c>
      <c r="G2753" t="b">
        <f>IF(Comuni[[#This Row],[Popolazione2011]]&gt;300000,"MAGGIORE")</f>
        <v>0</v>
      </c>
      <c r="H2753">
        <f>100*Comuni[[#This Row],[Popolazione2011]]/(SUMIFS($D$2:$D$7916,$B$2:$B$7916,"Piemonte"))</f>
        <v>0.29269582640912428</v>
      </c>
      <c r="I2753" s="1" t="str">
        <f>_xlfn.XLOOKUP(Comuni[[#This Row],[Regione]],Ripartizione_geografica[Regione],Ripartizione_geografica[Ripartizione geografica],,0)</f>
        <v>Nord-ovest</v>
      </c>
      <c r="J2753" s="1">
        <f>_xlfn.XLOOKUP(Comuni[[#This Row],[Regione]],Table_0[Regione],Table_0[Totale contagiati],,0)</f>
        <v>4308126</v>
      </c>
      <c r="K2753" s="1">
        <f>_xlfn.XLOOKUP(Comuni[[#This Row],[Regione]],Table_0[Regione],Table_0[Guariti],,0)</f>
        <v>4242764</v>
      </c>
      <c r="L2753" s="1">
        <f>_xlfn.XLOOKUP(Comuni[[#This Row],[Regione]],Table_0[Regione],Table_0[Deceduti],,0)</f>
        <v>47031</v>
      </c>
    </row>
    <row r="2754" spans="1:12" x14ac:dyDescent="0.25">
      <c r="A2754" s="1" t="s">
        <v>2780</v>
      </c>
      <c r="B2754" s="1" t="s">
        <v>1271</v>
      </c>
      <c r="C2754" s="1" t="s">
        <v>2735</v>
      </c>
      <c r="D2754">
        <v>7426</v>
      </c>
      <c r="E2754">
        <f>100*Comuni[[#This Row],[Popolazione2011]]/$D$7916</f>
        <v>1.2957114063694528E-2</v>
      </c>
      <c r="F2754">
        <f>100*Comuni[[#This Row],[Popolazione2011]]/(SUMIFS($D$2:$D$7916,$B$2:$B$7916,"Lombardia"))</f>
        <v>7.6523953512265014E-2</v>
      </c>
      <c r="G2754" t="b">
        <f>IF(Comuni[[#This Row],[Popolazione2011]]&gt;300000,"MAGGIORE")</f>
        <v>0</v>
      </c>
      <c r="H2754">
        <f>100*Comuni[[#This Row],[Popolazione2011]]/(SUMIFS($D$2:$D$7916,$B$2:$B$7916,"Piemonte"))</f>
        <v>0.17016826171722829</v>
      </c>
      <c r="I2754" s="1" t="str">
        <f>_xlfn.XLOOKUP(Comuni[[#This Row],[Regione]],Ripartizione_geografica[Regione],Ripartizione_geografica[Ripartizione geografica],,0)</f>
        <v>Nord-ovest</v>
      </c>
      <c r="J2754" s="1">
        <f>_xlfn.XLOOKUP(Comuni[[#This Row],[Regione]],Table_0[Regione],Table_0[Totale contagiati],,0)</f>
        <v>4308126</v>
      </c>
      <c r="K2754" s="1">
        <f>_xlfn.XLOOKUP(Comuni[[#This Row],[Regione]],Table_0[Regione],Table_0[Guariti],,0)</f>
        <v>4242764</v>
      </c>
      <c r="L2754" s="1">
        <f>_xlfn.XLOOKUP(Comuni[[#This Row],[Regione]],Table_0[Regione],Table_0[Deceduti],,0)</f>
        <v>47031</v>
      </c>
    </row>
    <row r="2755" spans="1:12" x14ac:dyDescent="0.25">
      <c r="A2755" s="1" t="s">
        <v>2781</v>
      </c>
      <c r="B2755" s="1" t="s">
        <v>1271</v>
      </c>
      <c r="C2755" s="1" t="s">
        <v>2735</v>
      </c>
      <c r="D2755">
        <v>4434</v>
      </c>
      <c r="E2755">
        <f>100*Comuni[[#This Row],[Popolazione2011]]/$D$7916</f>
        <v>7.7365800913575993E-3</v>
      </c>
      <c r="F2755">
        <f>100*Comuni[[#This Row],[Popolazione2011]]/(SUMIFS($D$2:$D$7916,$B$2:$B$7916,"Lombardia"))</f>
        <v>4.5691786947668067E-2</v>
      </c>
      <c r="G2755" t="b">
        <f>IF(Comuni[[#This Row],[Popolazione2011]]&gt;300000,"MAGGIORE")</f>
        <v>0</v>
      </c>
      <c r="H2755">
        <f>100*Comuni[[#This Row],[Popolazione2011]]/(SUMIFS($D$2:$D$7916,$B$2:$B$7916,"Piemonte"))</f>
        <v>0.1016059887495543</v>
      </c>
      <c r="I2755" s="1" t="str">
        <f>_xlfn.XLOOKUP(Comuni[[#This Row],[Regione]],Ripartizione_geografica[Regione],Ripartizione_geografica[Ripartizione geografica],,0)</f>
        <v>Nord-ovest</v>
      </c>
      <c r="J2755" s="1">
        <f>_xlfn.XLOOKUP(Comuni[[#This Row],[Regione]],Table_0[Regione],Table_0[Totale contagiati],,0)</f>
        <v>4308126</v>
      </c>
      <c r="K2755" s="1">
        <f>_xlfn.XLOOKUP(Comuni[[#This Row],[Regione]],Table_0[Regione],Table_0[Guariti],,0)</f>
        <v>4242764</v>
      </c>
      <c r="L2755" s="1">
        <f>_xlfn.XLOOKUP(Comuni[[#This Row],[Regione]],Table_0[Regione],Table_0[Deceduti],,0)</f>
        <v>47031</v>
      </c>
    </row>
    <row r="2756" spans="1:12" x14ac:dyDescent="0.25">
      <c r="A2756" s="1" t="s">
        <v>2782</v>
      </c>
      <c r="B2756" s="1" t="s">
        <v>1271</v>
      </c>
      <c r="C2756" s="1" t="s">
        <v>2735</v>
      </c>
      <c r="D2756">
        <v>9275</v>
      </c>
      <c r="E2756">
        <f>100*Comuni[[#This Row],[Popolazione2011]]/$D$7916</f>
        <v>1.6183306348069856E-2</v>
      </c>
      <c r="F2756">
        <f>100*Comuni[[#This Row],[Popolazione2011]]/(SUMIFS($D$2:$D$7916,$B$2:$B$7916,"Lombardia"))</f>
        <v>9.5577655376549692E-2</v>
      </c>
      <c r="G2756" t="b">
        <f>IF(Comuni[[#This Row],[Popolazione2011]]&gt;300000,"MAGGIORE")</f>
        <v>0</v>
      </c>
      <c r="H2756">
        <f>100*Comuni[[#This Row],[Popolazione2011]]/(SUMIFS($D$2:$D$7916,$B$2:$B$7916,"Piemonte"))</f>
        <v>0.21253846316015249</v>
      </c>
      <c r="I2756" s="1" t="str">
        <f>_xlfn.XLOOKUP(Comuni[[#This Row],[Regione]],Ripartizione_geografica[Regione],Ripartizione_geografica[Ripartizione geografica],,0)</f>
        <v>Nord-ovest</v>
      </c>
      <c r="J2756" s="1">
        <f>_xlfn.XLOOKUP(Comuni[[#This Row],[Regione]],Table_0[Regione],Table_0[Totale contagiati],,0)</f>
        <v>4308126</v>
      </c>
      <c r="K2756" s="1">
        <f>_xlfn.XLOOKUP(Comuni[[#This Row],[Regione]],Table_0[Regione],Table_0[Guariti],,0)</f>
        <v>4242764</v>
      </c>
      <c r="L2756" s="1">
        <f>_xlfn.XLOOKUP(Comuni[[#This Row],[Regione]],Table_0[Regione],Table_0[Deceduti],,0)</f>
        <v>47031</v>
      </c>
    </row>
    <row r="2757" spans="1:12" x14ac:dyDescent="0.25">
      <c r="A2757" s="1" t="s">
        <v>2783</v>
      </c>
      <c r="B2757" s="1" t="s">
        <v>1271</v>
      </c>
      <c r="C2757" s="1" t="s">
        <v>2735</v>
      </c>
      <c r="D2757">
        <v>13619</v>
      </c>
      <c r="E2757">
        <f>100*Comuni[[#This Row],[Popolazione2011]]/$D$7916</f>
        <v>2.3762851660847802E-2</v>
      </c>
      <c r="F2757">
        <f>100*Comuni[[#This Row],[Popolazione2011]]/(SUMIFS($D$2:$D$7916,$B$2:$B$7916,"Lombardia"))</f>
        <v>0.14034200415883882</v>
      </c>
      <c r="G2757" t="b">
        <f>IF(Comuni[[#This Row],[Popolazione2011]]&gt;300000,"MAGGIORE")</f>
        <v>0</v>
      </c>
      <c r="H2757">
        <f>100*Comuni[[#This Row],[Popolazione2011]]/(SUMIFS($D$2:$D$7916,$B$2:$B$7916,"Piemonte"))</f>
        <v>0.31208208407311233</v>
      </c>
      <c r="I2757" s="1" t="str">
        <f>_xlfn.XLOOKUP(Comuni[[#This Row],[Regione]],Ripartizione_geografica[Regione],Ripartizione_geografica[Ripartizione geografica],,0)</f>
        <v>Nord-ovest</v>
      </c>
      <c r="J2757" s="1">
        <f>_xlfn.XLOOKUP(Comuni[[#This Row],[Regione]],Table_0[Regione],Table_0[Totale contagiati],,0)</f>
        <v>4308126</v>
      </c>
      <c r="K2757" s="1">
        <f>_xlfn.XLOOKUP(Comuni[[#This Row],[Regione]],Table_0[Regione],Table_0[Guariti],,0)</f>
        <v>4242764</v>
      </c>
      <c r="L2757" s="1">
        <f>_xlfn.XLOOKUP(Comuni[[#This Row],[Regione]],Table_0[Regione],Table_0[Deceduti],,0)</f>
        <v>47031</v>
      </c>
    </row>
    <row r="2758" spans="1:12" x14ac:dyDescent="0.25">
      <c r="A2758" s="1" t="s">
        <v>2784</v>
      </c>
      <c r="B2758" s="1" t="s">
        <v>1271</v>
      </c>
      <c r="C2758" s="1" t="s">
        <v>2735</v>
      </c>
      <c r="D2758">
        <v>25309</v>
      </c>
      <c r="E2758">
        <f>100*Comuni[[#This Row],[Popolazione2011]]/$D$7916</f>
        <v>4.4159924567471691E-2</v>
      </c>
      <c r="F2758">
        <f>100*Comuni[[#This Row],[Popolazione2011]]/(SUMIFS($D$2:$D$7916,$B$2:$B$7916,"Lombardia"))</f>
        <v>0.26080591697305616</v>
      </c>
      <c r="G2758" t="b">
        <f>IF(Comuni[[#This Row],[Popolazione2011]]&gt;300000,"MAGGIORE")</f>
        <v>0</v>
      </c>
      <c r="H2758">
        <f>100*Comuni[[#This Row],[Popolazione2011]]/(SUMIFS($D$2:$D$7916,$B$2:$B$7916,"Piemonte"))</f>
        <v>0.57996075084854981</v>
      </c>
      <c r="I2758" s="1" t="str">
        <f>_xlfn.XLOOKUP(Comuni[[#This Row],[Regione]],Ripartizione_geografica[Regione],Ripartizione_geografica[Ripartizione geografica],,0)</f>
        <v>Nord-ovest</v>
      </c>
      <c r="J2758" s="1">
        <f>_xlfn.XLOOKUP(Comuni[[#This Row],[Regione]],Table_0[Regione],Table_0[Totale contagiati],,0)</f>
        <v>4308126</v>
      </c>
      <c r="K2758" s="1">
        <f>_xlfn.XLOOKUP(Comuni[[#This Row],[Regione]],Table_0[Regione],Table_0[Guariti],,0)</f>
        <v>4242764</v>
      </c>
      <c r="L2758" s="1">
        <f>_xlfn.XLOOKUP(Comuni[[#This Row],[Regione]],Table_0[Regione],Table_0[Deceduti],,0)</f>
        <v>47031</v>
      </c>
    </row>
    <row r="2759" spans="1:12" x14ac:dyDescent="0.25">
      <c r="A2759" s="1" t="s">
        <v>2785</v>
      </c>
      <c r="B2759" s="1" t="s">
        <v>1271</v>
      </c>
      <c r="C2759" s="1" t="s">
        <v>2735</v>
      </c>
      <c r="D2759">
        <v>6413</v>
      </c>
      <c r="E2759">
        <f>100*Comuni[[#This Row],[Popolazione2011]]/$D$7916</f>
        <v>1.1189600389236871E-2</v>
      </c>
      <c r="F2759">
        <f>100*Comuni[[#This Row],[Popolazione2011]]/(SUMIFS($D$2:$D$7916,$B$2:$B$7916,"Lombardia"))</f>
        <v>6.608512171750007E-2</v>
      </c>
      <c r="G2759" t="b">
        <f>IF(Comuni[[#This Row],[Popolazione2011]]&gt;300000,"MAGGIORE")</f>
        <v>0</v>
      </c>
      <c r="H2759">
        <f>100*Comuni[[#This Row],[Popolazione2011]]/(SUMIFS($D$2:$D$7916,$B$2:$B$7916,"Piemonte"))</f>
        <v>0.14695516595644828</v>
      </c>
      <c r="I2759" s="1" t="str">
        <f>_xlfn.XLOOKUP(Comuni[[#This Row],[Regione]],Ripartizione_geografica[Regione],Ripartizione_geografica[Ripartizione geografica],,0)</f>
        <v>Nord-ovest</v>
      </c>
      <c r="J2759" s="1">
        <f>_xlfn.XLOOKUP(Comuni[[#This Row],[Regione]],Table_0[Regione],Table_0[Totale contagiati],,0)</f>
        <v>4308126</v>
      </c>
      <c r="K2759" s="1">
        <f>_xlfn.XLOOKUP(Comuni[[#This Row],[Regione]],Table_0[Regione],Table_0[Guariti],,0)</f>
        <v>4242764</v>
      </c>
      <c r="L2759" s="1">
        <f>_xlfn.XLOOKUP(Comuni[[#This Row],[Regione]],Table_0[Regione],Table_0[Deceduti],,0)</f>
        <v>47031</v>
      </c>
    </row>
    <row r="2760" spans="1:12" x14ac:dyDescent="0.25">
      <c r="A2760" s="1" t="s">
        <v>2786</v>
      </c>
      <c r="B2760" s="1" t="s">
        <v>1271</v>
      </c>
      <c r="C2760" s="1" t="s">
        <v>2735</v>
      </c>
      <c r="D2760">
        <v>5226</v>
      </c>
      <c r="E2760">
        <f>100*Comuni[[#This Row],[Popolazione2011]]/$D$7916</f>
        <v>9.1184861428585517E-3</v>
      </c>
      <c r="F2760">
        <f>100*Comuni[[#This Row],[Popolazione2011]]/(SUMIFS($D$2:$D$7916,$B$2:$B$7916,"Lombardia"))</f>
        <v>5.3853242803002549E-2</v>
      </c>
      <c r="G2760" t="b">
        <f>IF(Comuni[[#This Row],[Popolazione2011]]&gt;300000,"MAGGIORE")</f>
        <v>0</v>
      </c>
      <c r="H2760">
        <f>100*Comuni[[#This Row],[Popolazione2011]]/(SUMIFS($D$2:$D$7916,$B$2:$B$7916,"Piemonte"))</f>
        <v>0.11975482571158565</v>
      </c>
      <c r="I2760" s="1" t="str">
        <f>_xlfn.XLOOKUP(Comuni[[#This Row],[Regione]],Ripartizione_geografica[Regione],Ripartizione_geografica[Ripartizione geografica],,0)</f>
        <v>Nord-ovest</v>
      </c>
      <c r="J2760" s="1">
        <f>_xlfn.XLOOKUP(Comuni[[#This Row],[Regione]],Table_0[Regione],Table_0[Totale contagiati],,0)</f>
        <v>4308126</v>
      </c>
      <c r="K2760" s="1">
        <f>_xlfn.XLOOKUP(Comuni[[#This Row],[Regione]],Table_0[Regione],Table_0[Guariti],,0)</f>
        <v>4242764</v>
      </c>
      <c r="L2760" s="1">
        <f>_xlfn.XLOOKUP(Comuni[[#This Row],[Regione]],Table_0[Regione],Table_0[Deceduti],,0)</f>
        <v>47031</v>
      </c>
    </row>
    <row r="2761" spans="1:12" x14ac:dyDescent="0.25">
      <c r="A2761" s="1" t="s">
        <v>2787</v>
      </c>
      <c r="B2761" s="1" t="s">
        <v>1271</v>
      </c>
      <c r="C2761" s="1" t="s">
        <v>2735</v>
      </c>
      <c r="D2761">
        <v>10363</v>
      </c>
      <c r="E2761">
        <f>100*Comuni[[#This Row],[Popolazione2011]]/$D$7916</f>
        <v>1.8081682338010555E-2</v>
      </c>
      <c r="F2761">
        <f>100*Comuni[[#This Row],[Popolazione2011]]/(SUMIFS($D$2:$D$7916,$B$2:$B$7916,"Lombardia"))</f>
        <v>0.10678935230913039</v>
      </c>
      <c r="G2761" t="b">
        <f>IF(Comuni[[#This Row],[Popolazione2011]]&gt;300000,"MAGGIORE")</f>
        <v>0</v>
      </c>
      <c r="H2761">
        <f>100*Comuni[[#This Row],[Popolazione2011]]/(SUMIFS($D$2:$D$7916,$B$2:$B$7916,"Piemonte"))</f>
        <v>0.23747019878476122</v>
      </c>
      <c r="I2761" s="1" t="str">
        <f>_xlfn.XLOOKUP(Comuni[[#This Row],[Regione]],Ripartizione_geografica[Regione],Ripartizione_geografica[Ripartizione geografica],,0)</f>
        <v>Nord-ovest</v>
      </c>
      <c r="J2761" s="1">
        <f>_xlfn.XLOOKUP(Comuni[[#This Row],[Regione]],Table_0[Regione],Table_0[Totale contagiati],,0)</f>
        <v>4308126</v>
      </c>
      <c r="K2761" s="1">
        <f>_xlfn.XLOOKUP(Comuni[[#This Row],[Regione]],Table_0[Regione],Table_0[Guariti],,0)</f>
        <v>4242764</v>
      </c>
      <c r="L2761" s="1">
        <f>_xlfn.XLOOKUP(Comuni[[#This Row],[Regione]],Table_0[Regione],Table_0[Deceduti],,0)</f>
        <v>47031</v>
      </c>
    </row>
    <row r="2762" spans="1:12" x14ac:dyDescent="0.25">
      <c r="A2762" s="1" t="s">
        <v>2788</v>
      </c>
      <c r="B2762" s="1" t="s">
        <v>1271</v>
      </c>
      <c r="C2762" s="1" t="s">
        <v>2735</v>
      </c>
      <c r="D2762">
        <v>15486</v>
      </c>
      <c r="E2762">
        <f>100*Comuni[[#This Row],[Popolazione2011]]/$D$7916</f>
        <v>2.7020450900939061E-2</v>
      </c>
      <c r="F2762">
        <f>100*Comuni[[#This Row],[Popolazione2011]]/(SUMIFS($D$2:$D$7916,$B$2:$B$7916,"Lombardia"))</f>
        <v>0.1595811936561993</v>
      </c>
      <c r="G2762" t="b">
        <f>IF(Comuni[[#This Row],[Popolazione2011]]&gt;300000,"MAGGIORE")</f>
        <v>0</v>
      </c>
      <c r="H2762">
        <f>100*Comuni[[#This Row],[Popolazione2011]]/(SUMIFS($D$2:$D$7916,$B$2:$B$7916,"Piemonte"))</f>
        <v>0.35486475908335541</v>
      </c>
      <c r="I2762" s="1" t="str">
        <f>_xlfn.XLOOKUP(Comuni[[#This Row],[Regione]],Ripartizione_geografica[Regione],Ripartizione_geografica[Ripartizione geografica],,0)</f>
        <v>Nord-ovest</v>
      </c>
      <c r="J2762" s="1">
        <f>_xlfn.XLOOKUP(Comuni[[#This Row],[Regione]],Table_0[Regione],Table_0[Totale contagiati],,0)</f>
        <v>4308126</v>
      </c>
      <c r="K2762" s="1">
        <f>_xlfn.XLOOKUP(Comuni[[#This Row],[Regione]],Table_0[Regione],Table_0[Guariti],,0)</f>
        <v>4242764</v>
      </c>
      <c r="L2762" s="1">
        <f>_xlfn.XLOOKUP(Comuni[[#This Row],[Regione]],Table_0[Regione],Table_0[Deceduti],,0)</f>
        <v>47031</v>
      </c>
    </row>
    <row r="2763" spans="1:12" x14ac:dyDescent="0.25">
      <c r="A2763" s="1" t="s">
        <v>2789</v>
      </c>
      <c r="B2763" s="1" t="s">
        <v>1271</v>
      </c>
      <c r="C2763" s="1" t="s">
        <v>2735</v>
      </c>
      <c r="D2763">
        <v>3925</v>
      </c>
      <c r="E2763">
        <f>100*Comuni[[#This Row],[Popolazione2011]]/$D$7916</f>
        <v>6.8484611769460031E-3</v>
      </c>
      <c r="F2763">
        <f>100*Comuni[[#This Row],[Popolazione2011]]/(SUMIFS($D$2:$D$7916,$B$2:$B$7916,"Lombardia"))</f>
        <v>4.044660887902507E-2</v>
      </c>
      <c r="G2763" t="b">
        <f>IF(Comuni[[#This Row],[Popolazione2011]]&gt;300000,"MAGGIORE")</f>
        <v>0</v>
      </c>
      <c r="H2763">
        <f>100*Comuni[[#This Row],[Popolazione2011]]/(SUMIFS($D$2:$D$7916,$B$2:$B$7916,"Piemonte"))</f>
        <v>8.9942152873703343E-2</v>
      </c>
      <c r="I2763" s="1" t="str">
        <f>_xlfn.XLOOKUP(Comuni[[#This Row],[Regione]],Ripartizione_geografica[Regione],Ripartizione_geografica[Ripartizione geografica],,0)</f>
        <v>Nord-ovest</v>
      </c>
      <c r="J2763" s="1">
        <f>_xlfn.XLOOKUP(Comuni[[#This Row],[Regione]],Table_0[Regione],Table_0[Totale contagiati],,0)</f>
        <v>4308126</v>
      </c>
      <c r="K2763" s="1">
        <f>_xlfn.XLOOKUP(Comuni[[#This Row],[Regione]],Table_0[Regione],Table_0[Guariti],,0)</f>
        <v>4242764</v>
      </c>
      <c r="L2763" s="1">
        <f>_xlfn.XLOOKUP(Comuni[[#This Row],[Regione]],Table_0[Regione],Table_0[Deceduti],,0)</f>
        <v>47031</v>
      </c>
    </row>
    <row r="2764" spans="1:12" x14ac:dyDescent="0.25">
      <c r="A2764" s="1" t="s">
        <v>2790</v>
      </c>
      <c r="B2764" s="1" t="s">
        <v>2791</v>
      </c>
      <c r="C2764" s="1" t="s">
        <v>2792</v>
      </c>
      <c r="D2764">
        <v>1651</v>
      </c>
      <c r="E2764">
        <f>100*Comuni[[#This Row],[Popolazione2011]]/$D$7916</f>
        <v>2.8807157715000893E-3</v>
      </c>
      <c r="F2764">
        <f>100*Comuni[[#This Row],[Popolazione2011]]/(SUMIFS($D$2:$D$7916,$B$2:$B$7916,"Trentino-Alto Adige/Südtirol"))</f>
        <v>0.16037300565822385</v>
      </c>
      <c r="G2764" t="b">
        <f>IF(Comuni[[#This Row],[Popolazione2011]]&gt;300000,"MAGGIORE")</f>
        <v>0</v>
      </c>
      <c r="H2764">
        <f>100*Comuni[[#This Row],[Popolazione2011]]/(SUMIFS($D$2:$D$7916,$B$2:$B$7916,"Piemonte"))</f>
        <v>3.7832992202416364E-2</v>
      </c>
      <c r="I2764" s="1" t="str">
        <f>_xlfn.XLOOKUP(Comuni[[#This Row],[Regione]],Ripartizione_geografica[Regione],Ripartizione_geografica[Ripartizione geografica],,0)</f>
        <v>Nord-est</v>
      </c>
      <c r="J2764" s="1">
        <f>_xlfn.XLOOKUP(Comuni[[#This Row],[Regione]],Table_0[Regione],Table_0[Totale contagiati],,0)</f>
        <v>552594</v>
      </c>
      <c r="K2764" s="1">
        <f>_xlfn.XLOOKUP(Comuni[[#This Row],[Regione]],Table_0[Regione],Table_0[Guariti],,0)</f>
        <v>548473</v>
      </c>
      <c r="L2764" s="1">
        <f>_xlfn.XLOOKUP(Comuni[[#This Row],[Regione]],Table_0[Regione],Table_0[Deceduti],,0)</f>
        <v>3318</v>
      </c>
    </row>
    <row r="2765" spans="1:12" x14ac:dyDescent="0.25">
      <c r="A2765" s="1" t="s">
        <v>2793</v>
      </c>
      <c r="B2765" s="1" t="s">
        <v>2791</v>
      </c>
      <c r="C2765" s="1" t="s">
        <v>2792</v>
      </c>
      <c r="D2765">
        <v>1035</v>
      </c>
      <c r="E2765">
        <f>100*Comuni[[#This Row],[Popolazione2011]]/$D$7916</f>
        <v>1.8058999536660161E-3</v>
      </c>
      <c r="F2765">
        <f>100*Comuni[[#This Row],[Popolazione2011]]/(SUMIFS($D$2:$D$7916,$B$2:$B$7916,"Trentino-Alto Adige/Südtirol"))</f>
        <v>0.10053668131814759</v>
      </c>
      <c r="G2765" t="b">
        <f>IF(Comuni[[#This Row],[Popolazione2011]]&gt;300000,"MAGGIORE")</f>
        <v>0</v>
      </c>
      <c r="H2765">
        <f>100*Comuni[[#This Row],[Popolazione2011]]/(SUMIFS($D$2:$D$7916,$B$2:$B$7916,"Piemonte"))</f>
        <v>2.3717230120836423E-2</v>
      </c>
      <c r="I2765" s="1" t="str">
        <f>_xlfn.XLOOKUP(Comuni[[#This Row],[Regione]],Ripartizione_geografica[Regione],Ripartizione_geografica[Ripartizione geografica],,0)</f>
        <v>Nord-est</v>
      </c>
      <c r="J2765" s="1">
        <f>_xlfn.XLOOKUP(Comuni[[#This Row],[Regione]],Table_0[Regione],Table_0[Totale contagiati],,0)</f>
        <v>552594</v>
      </c>
      <c r="K2765" s="1">
        <f>_xlfn.XLOOKUP(Comuni[[#This Row],[Regione]],Table_0[Regione],Table_0[Guariti],,0)</f>
        <v>548473</v>
      </c>
      <c r="L2765" s="1">
        <f>_xlfn.XLOOKUP(Comuni[[#This Row],[Regione]],Table_0[Regione],Table_0[Deceduti],,0)</f>
        <v>3318</v>
      </c>
    </row>
    <row r="2766" spans="1:12" x14ac:dyDescent="0.25">
      <c r="A2766" s="1" t="s">
        <v>2794</v>
      </c>
      <c r="B2766" s="1" t="s">
        <v>2791</v>
      </c>
      <c r="C2766" s="1" t="s">
        <v>2792</v>
      </c>
      <c r="D2766">
        <v>383</v>
      </c>
      <c r="E2766">
        <f>100*Comuni[[#This Row],[Popolazione2011]]/$D$7916</f>
        <v>6.682702244000813E-4</v>
      </c>
      <c r="F2766">
        <f>100*Comuni[[#This Row],[Popolazione2011]]/(SUMIFS($D$2:$D$7916,$B$2:$B$7916,"Trentino-Alto Adige/Südtirol"))</f>
        <v>3.7203428932222733E-2</v>
      </c>
      <c r="G2766" t="b">
        <f>IF(Comuni[[#This Row],[Popolazione2011]]&gt;300000,"MAGGIORE")</f>
        <v>0</v>
      </c>
      <c r="H2766">
        <f>100*Comuni[[#This Row],[Popolazione2011]]/(SUMIFS($D$2:$D$7916,$B$2:$B$7916,"Piemonte"))</f>
        <v>8.7765209046186954E-3</v>
      </c>
      <c r="I2766" s="1" t="str">
        <f>_xlfn.XLOOKUP(Comuni[[#This Row],[Regione]],Ripartizione_geografica[Regione],Ripartizione_geografica[Ripartizione geografica],,0)</f>
        <v>Nord-est</v>
      </c>
      <c r="J2766" s="1">
        <f>_xlfn.XLOOKUP(Comuni[[#This Row],[Regione]],Table_0[Regione],Table_0[Totale contagiati],,0)</f>
        <v>552594</v>
      </c>
      <c r="K2766" s="1">
        <f>_xlfn.XLOOKUP(Comuni[[#This Row],[Regione]],Table_0[Regione],Table_0[Guariti],,0)</f>
        <v>548473</v>
      </c>
      <c r="L2766" s="1">
        <f>_xlfn.XLOOKUP(Comuni[[#This Row],[Regione]],Table_0[Regione],Table_0[Deceduti],,0)</f>
        <v>3318</v>
      </c>
    </row>
    <row r="2767" spans="1:12" x14ac:dyDescent="0.25">
      <c r="A2767" s="1" t="s">
        <v>2795</v>
      </c>
      <c r="B2767" s="1" t="s">
        <v>2791</v>
      </c>
      <c r="C2767" s="1" t="s">
        <v>2792</v>
      </c>
      <c r="D2767">
        <v>13988</v>
      </c>
      <c r="E2767">
        <f>100*Comuni[[#This Row],[Popolazione2011]]/$D$7916</f>
        <v>2.4406694253024382E-2</v>
      </c>
      <c r="F2767">
        <f>100*Comuni[[#This Row],[Popolazione2011]]/(SUMIFS($D$2:$D$7916,$B$2:$B$7916,"Trentino-Alto Adige/Südtirol"))</f>
        <v>1.3587508195925107</v>
      </c>
      <c r="G2767" t="b">
        <f>IF(Comuni[[#This Row],[Popolazione2011]]&gt;300000,"MAGGIORE")</f>
        <v>0</v>
      </c>
      <c r="H2767">
        <f>100*Comuni[[#This Row],[Popolazione2011]]/(SUMIFS($D$2:$D$7916,$B$2:$B$7916,"Piemonte"))</f>
        <v>0.32053779220314965</v>
      </c>
      <c r="I2767" s="1" t="str">
        <f>_xlfn.XLOOKUP(Comuni[[#This Row],[Regione]],Ripartizione_geografica[Regione],Ripartizione_geografica[Ripartizione geografica],,0)</f>
        <v>Nord-est</v>
      </c>
      <c r="J2767" s="1">
        <f>_xlfn.XLOOKUP(Comuni[[#This Row],[Regione]],Table_0[Regione],Table_0[Totale contagiati],,0)</f>
        <v>552594</v>
      </c>
      <c r="K2767" s="1">
        <f>_xlfn.XLOOKUP(Comuni[[#This Row],[Regione]],Table_0[Regione],Table_0[Guariti],,0)</f>
        <v>548473</v>
      </c>
      <c r="L2767" s="1">
        <f>_xlfn.XLOOKUP(Comuni[[#This Row],[Regione]],Table_0[Regione],Table_0[Deceduti],,0)</f>
        <v>3318</v>
      </c>
    </row>
    <row r="2768" spans="1:12" x14ac:dyDescent="0.25">
      <c r="A2768" s="1" t="s">
        <v>2796</v>
      </c>
      <c r="B2768" s="1" t="s">
        <v>2791</v>
      </c>
      <c r="C2768" s="1" t="s">
        <v>2792</v>
      </c>
      <c r="D2768">
        <v>739</v>
      </c>
      <c r="E2768">
        <f>100*Comuni[[#This Row],[Popolazione2011]]/$D$7916</f>
        <v>1.2894300152262667E-3</v>
      </c>
      <c r="F2768">
        <f>100*Comuni[[#This Row],[Popolazione2011]]/(SUMIFS($D$2:$D$7916,$B$2:$B$7916,"Trentino-Alto Adige/Südtirol"))</f>
        <v>7.1784161830059007E-2</v>
      </c>
      <c r="G2768" t="b">
        <f>IF(Comuni[[#This Row],[Popolazione2011]]&gt;300000,"MAGGIORE")</f>
        <v>0</v>
      </c>
      <c r="H2768">
        <f>100*Comuni[[#This Row],[Popolazione2011]]/(SUMIFS($D$2:$D$7916,$B$2:$B$7916,"Piemonte"))</f>
        <v>1.6934331458259049E-2</v>
      </c>
      <c r="I2768" s="1" t="str">
        <f>_xlfn.XLOOKUP(Comuni[[#This Row],[Regione]],Ripartizione_geografica[Regione],Ripartizione_geografica[Ripartizione geografica],,0)</f>
        <v>Nord-est</v>
      </c>
      <c r="J2768" s="1">
        <f>_xlfn.XLOOKUP(Comuni[[#This Row],[Regione]],Table_0[Regione],Table_0[Totale contagiati],,0)</f>
        <v>552594</v>
      </c>
      <c r="K2768" s="1">
        <f>_xlfn.XLOOKUP(Comuni[[#This Row],[Regione]],Table_0[Regione],Table_0[Guariti],,0)</f>
        <v>548473</v>
      </c>
      <c r="L2768" s="1">
        <f>_xlfn.XLOOKUP(Comuni[[#This Row],[Regione]],Table_0[Regione],Table_0[Deceduti],,0)</f>
        <v>3318</v>
      </c>
    </row>
    <row r="2769" spans="1:12" x14ac:dyDescent="0.25">
      <c r="A2769" s="1" t="s">
        <v>2797</v>
      </c>
      <c r="B2769" s="1" t="s">
        <v>2791</v>
      </c>
      <c r="C2769" s="1" t="s">
        <v>2792</v>
      </c>
      <c r="D2769">
        <v>3360</v>
      </c>
      <c r="E2769">
        <f>100*Comuni[[#This Row],[Popolazione2011]]/$D$7916</f>
        <v>5.8626317336404003E-3</v>
      </c>
      <c r="F2769">
        <f>100*Comuni[[#This Row],[Popolazione2011]]/(SUMIFS($D$2:$D$7916,$B$2:$B$7916,"Trentino-Alto Adige/Südtirol"))</f>
        <v>0.32637995094587047</v>
      </c>
      <c r="G2769" t="b">
        <f>IF(Comuni[[#This Row],[Popolazione2011]]&gt;300000,"MAGGIORE")</f>
        <v>0</v>
      </c>
      <c r="H2769">
        <f>100*Comuni[[#This Row],[Popolazione2011]]/(SUMIFS($D$2:$D$7916,$B$2:$B$7916,"Piemonte"))</f>
        <v>7.699506589952694E-2</v>
      </c>
      <c r="I2769" s="1" t="str">
        <f>_xlfn.XLOOKUP(Comuni[[#This Row],[Regione]],Ripartizione_geografica[Regione],Ripartizione_geografica[Ripartizione geografica],,0)</f>
        <v>Nord-est</v>
      </c>
      <c r="J2769" s="1">
        <f>_xlfn.XLOOKUP(Comuni[[#This Row],[Regione]],Table_0[Regione],Table_0[Totale contagiati],,0)</f>
        <v>552594</v>
      </c>
      <c r="K2769" s="1">
        <f>_xlfn.XLOOKUP(Comuni[[#This Row],[Regione]],Table_0[Regione],Table_0[Guariti],,0)</f>
        <v>548473</v>
      </c>
      <c r="L2769" s="1">
        <f>_xlfn.XLOOKUP(Comuni[[#This Row],[Regione]],Table_0[Regione],Table_0[Deceduti],,0)</f>
        <v>3318</v>
      </c>
    </row>
    <row r="2770" spans="1:12" x14ac:dyDescent="0.25">
      <c r="A2770" s="1" t="s">
        <v>2798</v>
      </c>
      <c r="B2770" s="1" t="s">
        <v>2791</v>
      </c>
      <c r="C2770" s="1" t="s">
        <v>2792</v>
      </c>
      <c r="D2770">
        <v>1596</v>
      </c>
      <c r="E2770">
        <f>100*Comuni[[#This Row],[Popolazione2011]]/$D$7916</f>
        <v>2.7847500734791901E-3</v>
      </c>
      <c r="F2770">
        <f>100*Comuni[[#This Row],[Popolazione2011]]/(SUMIFS($D$2:$D$7916,$B$2:$B$7916,"Trentino-Alto Adige/Südtirol"))</f>
        <v>0.15503047669928846</v>
      </c>
      <c r="G2770" t="b">
        <f>IF(Comuni[[#This Row],[Popolazione2011]]&gt;300000,"MAGGIORE")</f>
        <v>0</v>
      </c>
      <c r="H2770">
        <f>100*Comuni[[#This Row],[Popolazione2011]]/(SUMIFS($D$2:$D$7916,$B$2:$B$7916,"Piemonte"))</f>
        <v>3.6572656302275297E-2</v>
      </c>
      <c r="I2770" s="1" t="str">
        <f>_xlfn.XLOOKUP(Comuni[[#This Row],[Regione]],Ripartizione_geografica[Regione],Ripartizione_geografica[Ripartizione geografica],,0)</f>
        <v>Nord-est</v>
      </c>
      <c r="J2770" s="1">
        <f>_xlfn.XLOOKUP(Comuni[[#This Row],[Regione]],Table_0[Regione],Table_0[Totale contagiati],,0)</f>
        <v>552594</v>
      </c>
      <c r="K2770" s="1">
        <f>_xlfn.XLOOKUP(Comuni[[#This Row],[Regione]],Table_0[Regione],Table_0[Guariti],,0)</f>
        <v>548473</v>
      </c>
      <c r="L2770" s="1">
        <f>_xlfn.XLOOKUP(Comuni[[#This Row],[Regione]],Table_0[Regione],Table_0[Deceduti],,0)</f>
        <v>3318</v>
      </c>
    </row>
    <row r="2771" spans="1:12" x14ac:dyDescent="0.25">
      <c r="A2771" s="1" t="s">
        <v>2799</v>
      </c>
      <c r="B2771" s="1" t="s">
        <v>2791</v>
      </c>
      <c r="C2771" s="1" t="s">
        <v>2792</v>
      </c>
      <c r="D2771">
        <v>102575</v>
      </c>
      <c r="E2771">
        <f>100*Comuni[[#This Row],[Popolazione2011]]/$D$7916</f>
        <v>0.1789760268089774</v>
      </c>
      <c r="F2771">
        <f>100*Comuni[[#This Row],[Popolazione2011]]/(SUMIFS($D$2:$D$7916,$B$2:$B$7916,"Trentino-Alto Adige/Südtirol"))</f>
        <v>9.9638165084144834</v>
      </c>
      <c r="G2771" t="b">
        <f>IF(Comuni[[#This Row],[Popolazione2011]]&gt;300000,"MAGGIORE")</f>
        <v>0</v>
      </c>
      <c r="H2771">
        <f>100*Comuni[[#This Row],[Popolazione2011]]/(SUMIFS($D$2:$D$7916,$B$2:$B$7916,"Piemonte"))</f>
        <v>2.3505264537630879</v>
      </c>
      <c r="I2771" s="1" t="str">
        <f>_xlfn.XLOOKUP(Comuni[[#This Row],[Regione]],Ripartizione_geografica[Regione],Ripartizione_geografica[Ripartizione geografica],,0)</f>
        <v>Nord-est</v>
      </c>
      <c r="J2771" s="1">
        <f>_xlfn.XLOOKUP(Comuni[[#This Row],[Regione]],Table_0[Regione],Table_0[Totale contagiati],,0)</f>
        <v>552594</v>
      </c>
      <c r="K2771" s="1">
        <f>_xlfn.XLOOKUP(Comuni[[#This Row],[Regione]],Table_0[Regione],Table_0[Guariti],,0)</f>
        <v>548473</v>
      </c>
      <c r="L2771" s="1">
        <f>_xlfn.XLOOKUP(Comuni[[#This Row],[Regione]],Table_0[Regione],Table_0[Deceduti],,0)</f>
        <v>3318</v>
      </c>
    </row>
    <row r="2772" spans="1:12" x14ac:dyDescent="0.25">
      <c r="A2772" s="1" t="s">
        <v>2800</v>
      </c>
      <c r="B2772" s="1" t="s">
        <v>2791</v>
      </c>
      <c r="C2772" s="1" t="s">
        <v>2792</v>
      </c>
      <c r="D2772">
        <v>672</v>
      </c>
      <c r="E2772">
        <f>100*Comuni[[#This Row],[Popolazione2011]]/$D$7916</f>
        <v>1.17252634672808E-3</v>
      </c>
      <c r="F2772">
        <f>100*Comuni[[#This Row],[Popolazione2011]]/(SUMIFS($D$2:$D$7916,$B$2:$B$7916,"Trentino-Alto Adige/Südtirol"))</f>
        <v>6.5275990189174099E-2</v>
      </c>
      <c r="G2772" t="b">
        <f>IF(Comuni[[#This Row],[Popolazione2011]]&gt;300000,"MAGGIORE")</f>
        <v>0</v>
      </c>
      <c r="H2772">
        <f>100*Comuni[[#This Row],[Popolazione2011]]/(SUMIFS($D$2:$D$7916,$B$2:$B$7916,"Piemonte"))</f>
        <v>1.5399013179905387E-2</v>
      </c>
      <c r="I2772" s="1" t="str">
        <f>_xlfn.XLOOKUP(Comuni[[#This Row],[Regione]],Ripartizione_geografica[Regione],Ripartizione_geografica[Ripartizione geografica],,0)</f>
        <v>Nord-est</v>
      </c>
      <c r="J2772" s="1">
        <f>_xlfn.XLOOKUP(Comuni[[#This Row],[Regione]],Table_0[Regione],Table_0[Totale contagiati],,0)</f>
        <v>552594</v>
      </c>
      <c r="K2772" s="1">
        <f>_xlfn.XLOOKUP(Comuni[[#This Row],[Regione]],Table_0[Regione],Table_0[Guariti],,0)</f>
        <v>548473</v>
      </c>
      <c r="L2772" s="1">
        <f>_xlfn.XLOOKUP(Comuni[[#This Row],[Regione]],Table_0[Regione],Table_0[Deceduti],,0)</f>
        <v>3318</v>
      </c>
    </row>
    <row r="2773" spans="1:12" x14ac:dyDescent="0.25">
      <c r="A2773" s="1" t="s">
        <v>2801</v>
      </c>
      <c r="B2773" s="1" t="s">
        <v>2791</v>
      </c>
      <c r="C2773" s="1" t="s">
        <v>2792</v>
      </c>
      <c r="D2773">
        <v>2087</v>
      </c>
      <c r="E2773">
        <f>100*Comuni[[#This Row],[Popolazione2011]]/$D$7916</f>
        <v>3.6414620321748559E-3</v>
      </c>
      <c r="F2773">
        <f>100*Comuni[[#This Row],[Popolazione2011]]/(SUMIFS($D$2:$D$7916,$B$2:$B$7916,"Trentino-Alto Adige/Südtirol"))</f>
        <v>0.20272468976905705</v>
      </c>
      <c r="G2773" t="b">
        <f>IF(Comuni[[#This Row],[Popolazione2011]]&gt;300000,"MAGGIORE")</f>
        <v>0</v>
      </c>
      <c r="H2773">
        <f>100*Comuni[[#This Row],[Popolazione2011]]/(SUMIFS($D$2:$D$7916,$B$2:$B$7916,"Piemonte"))</f>
        <v>4.7824018610807359E-2</v>
      </c>
      <c r="I2773" s="1" t="str">
        <f>_xlfn.XLOOKUP(Comuni[[#This Row],[Regione]],Ripartizione_geografica[Regione],Ripartizione_geografica[Ripartizione geografica],,0)</f>
        <v>Nord-est</v>
      </c>
      <c r="J2773" s="1">
        <f>_xlfn.XLOOKUP(Comuni[[#This Row],[Regione]],Table_0[Regione],Table_0[Totale contagiati],,0)</f>
        <v>552594</v>
      </c>
      <c r="K2773" s="1">
        <f>_xlfn.XLOOKUP(Comuni[[#This Row],[Regione]],Table_0[Regione],Table_0[Guariti],,0)</f>
        <v>548473</v>
      </c>
      <c r="L2773" s="1">
        <f>_xlfn.XLOOKUP(Comuni[[#This Row],[Regione]],Table_0[Regione],Table_0[Deceduti],,0)</f>
        <v>3318</v>
      </c>
    </row>
    <row r="2774" spans="1:12" x14ac:dyDescent="0.25">
      <c r="A2774" s="1" t="s">
        <v>2802</v>
      </c>
      <c r="B2774" s="1" t="s">
        <v>2791</v>
      </c>
      <c r="C2774" s="1" t="s">
        <v>2792</v>
      </c>
      <c r="D2774">
        <v>20677</v>
      </c>
      <c r="E2774">
        <f>100*Comuni[[#This Row],[Popolazione2011]]/$D$7916</f>
        <v>3.6077867963238856E-2</v>
      </c>
      <c r="F2774">
        <f>100*Comuni[[#This Row],[Popolazione2011]]/(SUMIFS($D$2:$D$7916,$B$2:$B$7916,"Trentino-Alto Adige/Südtirol"))</f>
        <v>2.0084994778892153</v>
      </c>
      <c r="G2774" t="b">
        <f>IF(Comuni[[#This Row],[Popolazione2011]]&gt;300000,"MAGGIORE")</f>
        <v>0</v>
      </c>
      <c r="H2774">
        <f>100*Comuni[[#This Row],[Popolazione2011]]/(SUMIFS($D$2:$D$7916,$B$2:$B$7916,"Piemonte"))</f>
        <v>0.47381755285848765</v>
      </c>
      <c r="I2774" s="1" t="str">
        <f>_xlfn.XLOOKUP(Comuni[[#This Row],[Regione]],Ripartizione_geografica[Regione],Ripartizione_geografica[Ripartizione geografica],,0)</f>
        <v>Nord-est</v>
      </c>
      <c r="J2774" s="1">
        <f>_xlfn.XLOOKUP(Comuni[[#This Row],[Regione]],Table_0[Regione],Table_0[Totale contagiati],,0)</f>
        <v>552594</v>
      </c>
      <c r="K2774" s="1">
        <f>_xlfn.XLOOKUP(Comuni[[#This Row],[Regione]],Table_0[Regione],Table_0[Guariti],,0)</f>
        <v>548473</v>
      </c>
      <c r="L2774" s="1">
        <f>_xlfn.XLOOKUP(Comuni[[#This Row],[Regione]],Table_0[Regione],Table_0[Deceduti],,0)</f>
        <v>3318</v>
      </c>
    </row>
    <row r="2775" spans="1:12" x14ac:dyDescent="0.25">
      <c r="A2775" s="1" t="s">
        <v>2803</v>
      </c>
      <c r="B2775" s="1" t="s">
        <v>2791</v>
      </c>
      <c r="C2775" s="1" t="s">
        <v>2792</v>
      </c>
      <c r="D2775">
        <v>2628</v>
      </c>
      <c r="E2775">
        <f>100*Comuni[[#This Row],[Popolazione2011]]/$D$7916</f>
        <v>4.5854155345258843E-3</v>
      </c>
      <c r="F2775">
        <f>100*Comuni[[#This Row],[Popolazione2011]]/(SUMIFS($D$2:$D$7916,$B$2:$B$7916,"Trentino-Alto Adige/Südtirol"))</f>
        <v>0.25527574734694869</v>
      </c>
      <c r="G2775" t="b">
        <f>IF(Comuni[[#This Row],[Popolazione2011]]&gt;300000,"MAGGIORE")</f>
        <v>0</v>
      </c>
      <c r="H2775">
        <f>100*Comuni[[#This Row],[Popolazione2011]]/(SUMIFS($D$2:$D$7916,$B$2:$B$7916,"Piemonte"))</f>
        <v>6.0221140828558568E-2</v>
      </c>
      <c r="I2775" s="1" t="str">
        <f>_xlfn.XLOOKUP(Comuni[[#This Row],[Regione]],Ripartizione_geografica[Regione],Ripartizione_geografica[Ripartizione geografica],,0)</f>
        <v>Nord-est</v>
      </c>
      <c r="J2775" s="1">
        <f>_xlfn.XLOOKUP(Comuni[[#This Row],[Regione]],Table_0[Regione],Table_0[Totale contagiati],,0)</f>
        <v>552594</v>
      </c>
      <c r="K2775" s="1">
        <f>_xlfn.XLOOKUP(Comuni[[#This Row],[Regione]],Table_0[Regione],Table_0[Guariti],,0)</f>
        <v>548473</v>
      </c>
      <c r="L2775" s="1">
        <f>_xlfn.XLOOKUP(Comuni[[#This Row],[Regione]],Table_0[Regione],Table_0[Deceduti],,0)</f>
        <v>3318</v>
      </c>
    </row>
    <row r="2776" spans="1:12" x14ac:dyDescent="0.25">
      <c r="A2776" s="1" t="s">
        <v>2804</v>
      </c>
      <c r="B2776" s="1" t="s">
        <v>2791</v>
      </c>
      <c r="C2776" s="1" t="s">
        <v>2792</v>
      </c>
      <c r="D2776">
        <v>15397</v>
      </c>
      <c r="E2776">
        <f>100*Comuni[[#This Row],[Popolazione2011]]/$D$7916</f>
        <v>2.6865160953232513E-2</v>
      </c>
      <c r="F2776">
        <f>100*Comuni[[#This Row],[Popolazione2011]]/(SUMIFS($D$2:$D$7916,$B$2:$B$7916,"Trentino-Alto Adige/Südtirol"))</f>
        <v>1.4956166978314189</v>
      </c>
      <c r="G2776" t="b">
        <f>IF(Comuni[[#This Row],[Popolazione2011]]&gt;300000,"MAGGIORE")</f>
        <v>0</v>
      </c>
      <c r="H2776">
        <f>100*Comuni[[#This Row],[Popolazione2011]]/(SUMIFS($D$2:$D$7916,$B$2:$B$7916,"Piemonte"))</f>
        <v>0.35282530644494531</v>
      </c>
      <c r="I2776" s="1" t="str">
        <f>_xlfn.XLOOKUP(Comuni[[#This Row],[Regione]],Ripartizione_geografica[Regione],Ripartizione_geografica[Ripartizione geografica],,0)</f>
        <v>Nord-est</v>
      </c>
      <c r="J2776" s="1">
        <f>_xlfn.XLOOKUP(Comuni[[#This Row],[Regione]],Table_0[Regione],Table_0[Totale contagiati],,0)</f>
        <v>552594</v>
      </c>
      <c r="K2776" s="1">
        <f>_xlfn.XLOOKUP(Comuni[[#This Row],[Regione]],Table_0[Regione],Table_0[Guariti],,0)</f>
        <v>548473</v>
      </c>
      <c r="L2776" s="1">
        <f>_xlfn.XLOOKUP(Comuni[[#This Row],[Regione]],Table_0[Regione],Table_0[Deceduti],,0)</f>
        <v>3318</v>
      </c>
    </row>
    <row r="2777" spans="1:12" x14ac:dyDescent="0.25">
      <c r="A2777" s="1" t="s">
        <v>2805</v>
      </c>
      <c r="B2777" s="1" t="s">
        <v>2791</v>
      </c>
      <c r="C2777" s="1" t="s">
        <v>2792</v>
      </c>
      <c r="D2777">
        <v>413</v>
      </c>
      <c r="E2777">
        <f>100*Comuni[[#This Row],[Popolazione2011]]/$D$7916</f>
        <v>7.2061515059329919E-4</v>
      </c>
      <c r="F2777">
        <f>100*Comuni[[#This Row],[Popolazione2011]]/(SUMIFS($D$2:$D$7916,$B$2:$B$7916,"Trentino-Alto Adige/Südtirol"))</f>
        <v>4.011753563709658E-2</v>
      </c>
      <c r="G2777" t="b">
        <f>IF(Comuni[[#This Row],[Popolazione2011]]&gt;300000,"MAGGIORE")</f>
        <v>0</v>
      </c>
      <c r="H2777">
        <f>100*Comuni[[#This Row],[Popolazione2011]]/(SUMIFS($D$2:$D$7916,$B$2:$B$7916,"Piemonte"))</f>
        <v>9.463976850150187E-3</v>
      </c>
      <c r="I2777" s="1" t="str">
        <f>_xlfn.XLOOKUP(Comuni[[#This Row],[Regione]],Ripartizione_geografica[Regione],Ripartizione_geografica[Ripartizione geografica],,0)</f>
        <v>Nord-est</v>
      </c>
      <c r="J2777" s="1">
        <f>_xlfn.XLOOKUP(Comuni[[#This Row],[Regione]],Table_0[Regione],Table_0[Totale contagiati],,0)</f>
        <v>552594</v>
      </c>
      <c r="K2777" s="1">
        <f>_xlfn.XLOOKUP(Comuni[[#This Row],[Regione]],Table_0[Regione],Table_0[Guariti],,0)</f>
        <v>548473</v>
      </c>
      <c r="L2777" s="1">
        <f>_xlfn.XLOOKUP(Comuni[[#This Row],[Regione]],Table_0[Regione],Table_0[Deceduti],,0)</f>
        <v>3318</v>
      </c>
    </row>
    <row r="2778" spans="1:12" x14ac:dyDescent="0.25">
      <c r="A2778" s="1" t="s">
        <v>2806</v>
      </c>
      <c r="B2778" s="1" t="s">
        <v>2791</v>
      </c>
      <c r="C2778" s="1" t="s">
        <v>2792</v>
      </c>
      <c r="D2778">
        <v>7660</v>
      </c>
      <c r="E2778">
        <f>100*Comuni[[#This Row],[Popolazione2011]]/$D$7916</f>
        <v>1.3365404488001626E-2</v>
      </c>
      <c r="F2778">
        <f>100*Comuni[[#This Row],[Popolazione2011]]/(SUMIFS($D$2:$D$7916,$B$2:$B$7916,"Trentino-Alto Adige/Südtirol"))</f>
        <v>0.74406857864445475</v>
      </c>
      <c r="G2778" t="b">
        <f>IF(Comuni[[#This Row],[Popolazione2011]]&gt;300000,"MAGGIORE")</f>
        <v>0</v>
      </c>
      <c r="H2778">
        <f>100*Comuni[[#This Row],[Popolazione2011]]/(SUMIFS($D$2:$D$7916,$B$2:$B$7916,"Piemonte"))</f>
        <v>0.17553041809237391</v>
      </c>
      <c r="I2778" s="1" t="str">
        <f>_xlfn.XLOOKUP(Comuni[[#This Row],[Regione]],Ripartizione_geografica[Regione],Ripartizione_geografica[Ripartizione geografica],,0)</f>
        <v>Nord-est</v>
      </c>
      <c r="J2778" s="1">
        <f>_xlfn.XLOOKUP(Comuni[[#This Row],[Regione]],Table_0[Regione],Table_0[Totale contagiati],,0)</f>
        <v>552594</v>
      </c>
      <c r="K2778" s="1">
        <f>_xlfn.XLOOKUP(Comuni[[#This Row],[Regione]],Table_0[Regione],Table_0[Guariti],,0)</f>
        <v>548473</v>
      </c>
      <c r="L2778" s="1">
        <f>_xlfn.XLOOKUP(Comuni[[#This Row],[Regione]],Table_0[Regione],Table_0[Deceduti],,0)</f>
        <v>3318</v>
      </c>
    </row>
    <row r="2779" spans="1:12" x14ac:dyDescent="0.25">
      <c r="A2779" s="1" t="s">
        <v>2807</v>
      </c>
      <c r="B2779" s="1" t="s">
        <v>2791</v>
      </c>
      <c r="C2779" s="1" t="s">
        <v>2792</v>
      </c>
      <c r="D2779">
        <v>2671</v>
      </c>
      <c r="E2779">
        <f>100*Comuni[[#This Row],[Popolazione2011]]/$D$7916</f>
        <v>4.6604432620694965E-3</v>
      </c>
      <c r="F2779">
        <f>100*Comuni[[#This Row],[Popolazione2011]]/(SUMIFS($D$2:$D$7916,$B$2:$B$7916,"Trentino-Alto Adige/Südtirol"))</f>
        <v>0.2594526336239345</v>
      </c>
      <c r="G2779" t="b">
        <f>IF(Comuni[[#This Row],[Popolazione2011]]&gt;300000,"MAGGIORE")</f>
        <v>0</v>
      </c>
      <c r="H2779">
        <f>100*Comuni[[#This Row],[Popolazione2011]]/(SUMIFS($D$2:$D$7916,$B$2:$B$7916,"Piemonte"))</f>
        <v>6.1206494350487042E-2</v>
      </c>
      <c r="I2779" s="1" t="str">
        <f>_xlfn.XLOOKUP(Comuni[[#This Row],[Regione]],Ripartizione_geografica[Regione],Ripartizione_geografica[Ripartizione geografica],,0)</f>
        <v>Nord-est</v>
      </c>
      <c r="J2779" s="1">
        <f>_xlfn.XLOOKUP(Comuni[[#This Row],[Regione]],Table_0[Regione],Table_0[Totale contagiati],,0)</f>
        <v>552594</v>
      </c>
      <c r="K2779" s="1">
        <f>_xlfn.XLOOKUP(Comuni[[#This Row],[Regione]],Table_0[Regione],Table_0[Guariti],,0)</f>
        <v>548473</v>
      </c>
      <c r="L2779" s="1">
        <f>_xlfn.XLOOKUP(Comuni[[#This Row],[Regione]],Table_0[Regione],Table_0[Deceduti],,0)</f>
        <v>3318</v>
      </c>
    </row>
    <row r="2780" spans="1:12" x14ac:dyDescent="0.25">
      <c r="A2780" s="1" t="s">
        <v>2808</v>
      </c>
      <c r="B2780" s="1" t="s">
        <v>2791</v>
      </c>
      <c r="C2780" s="1" t="s">
        <v>2792</v>
      </c>
      <c r="D2780">
        <v>5272</v>
      </c>
      <c r="E2780">
        <f>100*Comuni[[#This Row],[Popolazione2011]]/$D$7916</f>
        <v>9.1987483630214858E-3</v>
      </c>
      <c r="F2780">
        <f>100*Comuni[[#This Row],[Popolazione2011]]/(SUMIFS($D$2:$D$7916,$B$2:$B$7916,"Trentino-Alto Adige/Südtirol"))</f>
        <v>0.51210568493649677</v>
      </c>
      <c r="G2780" t="b">
        <f>IF(Comuni[[#This Row],[Popolazione2011]]&gt;300000,"MAGGIORE")</f>
        <v>0</v>
      </c>
      <c r="H2780">
        <f>100*Comuni[[#This Row],[Popolazione2011]]/(SUMIFS($D$2:$D$7916,$B$2:$B$7916,"Piemonte"))</f>
        <v>0.12080892482806727</v>
      </c>
      <c r="I2780" s="1" t="str">
        <f>_xlfn.XLOOKUP(Comuni[[#This Row],[Regione]],Ripartizione_geografica[Regione],Ripartizione_geografica[Ripartizione geografica],,0)</f>
        <v>Nord-est</v>
      </c>
      <c r="J2780" s="1">
        <f>_xlfn.XLOOKUP(Comuni[[#This Row],[Regione]],Table_0[Regione],Table_0[Totale contagiati],,0)</f>
        <v>552594</v>
      </c>
      <c r="K2780" s="1">
        <f>_xlfn.XLOOKUP(Comuni[[#This Row],[Regione]],Table_0[Regione],Table_0[Guariti],,0)</f>
        <v>548473</v>
      </c>
      <c r="L2780" s="1">
        <f>_xlfn.XLOOKUP(Comuni[[#This Row],[Regione]],Table_0[Regione],Table_0[Deceduti],,0)</f>
        <v>3318</v>
      </c>
    </row>
    <row r="2781" spans="1:12" x14ac:dyDescent="0.25">
      <c r="A2781" s="1" t="s">
        <v>2809</v>
      </c>
      <c r="B2781" s="1" t="s">
        <v>2791</v>
      </c>
      <c r="C2781" s="1" t="s">
        <v>2792</v>
      </c>
      <c r="D2781">
        <v>2378</v>
      </c>
      <c r="E2781">
        <f>100*Comuni[[#This Row],[Popolazione2011]]/$D$7916</f>
        <v>4.1492078162490694E-3</v>
      </c>
      <c r="F2781">
        <f>100*Comuni[[#This Row],[Popolazione2011]]/(SUMIFS($D$2:$D$7916,$B$2:$B$7916,"Trentino-Alto Adige/Südtirol"))</f>
        <v>0.23099152480633334</v>
      </c>
      <c r="G2781" t="b">
        <f>IF(Comuni[[#This Row],[Popolazione2011]]&gt;300000,"MAGGIORE")</f>
        <v>0</v>
      </c>
      <c r="H2781">
        <f>100*Comuni[[#This Row],[Popolazione2011]]/(SUMIFS($D$2:$D$7916,$B$2:$B$7916,"Piemonte"))</f>
        <v>5.4492341282462817E-2</v>
      </c>
      <c r="I2781" s="1" t="str">
        <f>_xlfn.XLOOKUP(Comuni[[#This Row],[Regione]],Ripartizione_geografica[Regione],Ripartizione_geografica[Ripartizione geografica],,0)</f>
        <v>Nord-est</v>
      </c>
      <c r="J2781" s="1">
        <f>_xlfn.XLOOKUP(Comuni[[#This Row],[Regione]],Table_0[Regione],Table_0[Totale contagiati],,0)</f>
        <v>552594</v>
      </c>
      <c r="K2781" s="1">
        <f>_xlfn.XLOOKUP(Comuni[[#This Row],[Regione]],Table_0[Regione],Table_0[Guariti],,0)</f>
        <v>548473</v>
      </c>
      <c r="L2781" s="1">
        <f>_xlfn.XLOOKUP(Comuni[[#This Row],[Regione]],Table_0[Regione],Table_0[Deceduti],,0)</f>
        <v>3318</v>
      </c>
    </row>
    <row r="2782" spans="1:12" x14ac:dyDescent="0.25">
      <c r="A2782" s="1" t="s">
        <v>2810</v>
      </c>
      <c r="B2782" s="1" t="s">
        <v>2791</v>
      </c>
      <c r="C2782" s="1" t="s">
        <v>2792</v>
      </c>
      <c r="D2782">
        <v>6459</v>
      </c>
      <c r="E2782">
        <f>100*Comuni[[#This Row],[Popolazione2011]]/$D$7916</f>
        <v>1.1269862609399805E-2</v>
      </c>
      <c r="F2782">
        <f>100*Comuni[[#This Row],[Popolazione2011]]/(SUMIFS($D$2:$D$7916,$B$2:$B$7916,"Trentino-Alto Adige/Südtirol"))</f>
        <v>0.6274071735593385</v>
      </c>
      <c r="G2782" t="b">
        <f>IF(Comuni[[#This Row],[Popolazione2011]]&gt;300000,"MAGGIORE")</f>
        <v>0</v>
      </c>
      <c r="H2782">
        <f>100*Comuni[[#This Row],[Popolazione2011]]/(SUMIFS($D$2:$D$7916,$B$2:$B$7916,"Piemonte"))</f>
        <v>0.14800926507292991</v>
      </c>
      <c r="I2782" s="1" t="str">
        <f>_xlfn.XLOOKUP(Comuni[[#This Row],[Regione]],Ripartizione_geografica[Regione],Ripartizione_geografica[Ripartizione geografica],,0)</f>
        <v>Nord-est</v>
      </c>
      <c r="J2782" s="1">
        <f>_xlfn.XLOOKUP(Comuni[[#This Row],[Regione]],Table_0[Regione],Table_0[Totale contagiati],,0)</f>
        <v>552594</v>
      </c>
      <c r="K2782" s="1">
        <f>_xlfn.XLOOKUP(Comuni[[#This Row],[Regione]],Table_0[Regione],Table_0[Guariti],,0)</f>
        <v>548473</v>
      </c>
      <c r="L2782" s="1">
        <f>_xlfn.XLOOKUP(Comuni[[#This Row],[Regione]],Table_0[Regione],Table_0[Deceduti],,0)</f>
        <v>3318</v>
      </c>
    </row>
    <row r="2783" spans="1:12" x14ac:dyDescent="0.25">
      <c r="A2783" s="1" t="s">
        <v>2811</v>
      </c>
      <c r="B2783" s="1" t="s">
        <v>2791</v>
      </c>
      <c r="C2783" s="1" t="s">
        <v>2792</v>
      </c>
      <c r="D2783">
        <v>1411</v>
      </c>
      <c r="E2783">
        <f>100*Comuni[[#This Row],[Popolazione2011]]/$D$7916</f>
        <v>2.4619563619543467E-3</v>
      </c>
      <c r="F2783">
        <f>100*Comuni[[#This Row],[Popolazione2011]]/(SUMIFS($D$2:$D$7916,$B$2:$B$7916,"Trentino-Alto Adige/Südtirol"))</f>
        <v>0.13706015201923311</v>
      </c>
      <c r="G2783" t="b">
        <f>IF(Comuni[[#This Row],[Popolazione2011]]&gt;300000,"MAGGIORE")</f>
        <v>0</v>
      </c>
      <c r="H2783">
        <f>100*Comuni[[#This Row],[Popolazione2011]]/(SUMIFS($D$2:$D$7916,$B$2:$B$7916,"Piemonte"))</f>
        <v>3.2333344638164438E-2</v>
      </c>
      <c r="I2783" s="1" t="str">
        <f>_xlfn.XLOOKUP(Comuni[[#This Row],[Regione]],Ripartizione_geografica[Regione],Ripartizione_geografica[Ripartizione geografica],,0)</f>
        <v>Nord-est</v>
      </c>
      <c r="J2783" s="1">
        <f>_xlfn.XLOOKUP(Comuni[[#This Row],[Regione]],Table_0[Regione],Table_0[Totale contagiati],,0)</f>
        <v>552594</v>
      </c>
      <c r="K2783" s="1">
        <f>_xlfn.XLOOKUP(Comuni[[#This Row],[Regione]],Table_0[Regione],Table_0[Guariti],,0)</f>
        <v>548473</v>
      </c>
      <c r="L2783" s="1">
        <f>_xlfn.XLOOKUP(Comuni[[#This Row],[Regione]],Table_0[Regione],Table_0[Deceduti],,0)</f>
        <v>3318</v>
      </c>
    </row>
    <row r="2784" spans="1:12" x14ac:dyDescent="0.25">
      <c r="A2784" s="1" t="s">
        <v>2812</v>
      </c>
      <c r="B2784" s="1" t="s">
        <v>2791</v>
      </c>
      <c r="C2784" s="1" t="s">
        <v>2792</v>
      </c>
      <c r="D2784">
        <v>2695</v>
      </c>
      <c r="E2784">
        <f>100*Comuni[[#This Row],[Popolazione2011]]/$D$7916</f>
        <v>4.7023192030240715E-3</v>
      </c>
      <c r="F2784">
        <f>100*Comuni[[#This Row],[Popolazione2011]]/(SUMIFS($D$2:$D$7916,$B$2:$B$7916,"Trentino-Alto Adige/Südtirol"))</f>
        <v>0.2617839189878336</v>
      </c>
      <c r="G2784" t="b">
        <f>IF(Comuni[[#This Row],[Popolazione2011]]&gt;300000,"MAGGIORE")</f>
        <v>0</v>
      </c>
      <c r="H2784">
        <f>100*Comuni[[#This Row],[Popolazione2011]]/(SUMIFS($D$2:$D$7916,$B$2:$B$7916,"Piemonte"))</f>
        <v>6.1756459106912229E-2</v>
      </c>
      <c r="I2784" s="1" t="str">
        <f>_xlfn.XLOOKUP(Comuni[[#This Row],[Regione]],Ripartizione_geografica[Regione],Ripartizione_geografica[Ripartizione geografica],,0)</f>
        <v>Nord-est</v>
      </c>
      <c r="J2784" s="1">
        <f>_xlfn.XLOOKUP(Comuni[[#This Row],[Regione]],Table_0[Regione],Table_0[Totale contagiati],,0)</f>
        <v>552594</v>
      </c>
      <c r="K2784" s="1">
        <f>_xlfn.XLOOKUP(Comuni[[#This Row],[Regione]],Table_0[Regione],Table_0[Guariti],,0)</f>
        <v>548473</v>
      </c>
      <c r="L2784" s="1">
        <f>_xlfn.XLOOKUP(Comuni[[#This Row],[Regione]],Table_0[Regione],Table_0[Deceduti],,0)</f>
        <v>3318</v>
      </c>
    </row>
    <row r="2785" spans="1:12" x14ac:dyDescent="0.25">
      <c r="A2785" s="1" t="s">
        <v>2813</v>
      </c>
      <c r="B2785" s="1" t="s">
        <v>2791</v>
      </c>
      <c r="C2785" s="1" t="s">
        <v>2792</v>
      </c>
      <c r="D2785">
        <v>5144</v>
      </c>
      <c r="E2785">
        <f>100*Comuni[[#This Row],[Popolazione2011]]/$D$7916</f>
        <v>8.9754100112637552E-3</v>
      </c>
      <c r="F2785">
        <f>100*Comuni[[#This Row],[Popolazione2011]]/(SUMIFS($D$2:$D$7916,$B$2:$B$7916,"Trentino-Alto Adige/Südtirol"))</f>
        <v>0.49967216299570172</v>
      </c>
      <c r="G2785" t="b">
        <f>IF(Comuni[[#This Row],[Popolazione2011]]&gt;300000,"MAGGIORE")</f>
        <v>0</v>
      </c>
      <c r="H2785">
        <f>100*Comuni[[#This Row],[Popolazione2011]]/(SUMIFS($D$2:$D$7916,$B$2:$B$7916,"Piemonte"))</f>
        <v>0.11787577946046625</v>
      </c>
      <c r="I2785" s="1" t="str">
        <f>_xlfn.XLOOKUP(Comuni[[#This Row],[Regione]],Ripartizione_geografica[Regione],Ripartizione_geografica[Ripartizione geografica],,0)</f>
        <v>Nord-est</v>
      </c>
      <c r="J2785" s="1">
        <f>_xlfn.XLOOKUP(Comuni[[#This Row],[Regione]],Table_0[Regione],Table_0[Totale contagiati],,0)</f>
        <v>552594</v>
      </c>
      <c r="K2785" s="1">
        <f>_xlfn.XLOOKUP(Comuni[[#This Row],[Regione]],Table_0[Regione],Table_0[Guariti],,0)</f>
        <v>548473</v>
      </c>
      <c r="L2785" s="1">
        <f>_xlfn.XLOOKUP(Comuni[[#This Row],[Regione]],Table_0[Regione],Table_0[Deceduti],,0)</f>
        <v>3318</v>
      </c>
    </row>
    <row r="2786" spans="1:12" x14ac:dyDescent="0.25">
      <c r="A2786" s="1" t="s">
        <v>2814</v>
      </c>
      <c r="B2786" s="1" t="s">
        <v>2791</v>
      </c>
      <c r="C2786" s="1" t="s">
        <v>2792</v>
      </c>
      <c r="D2786">
        <v>3312</v>
      </c>
      <c r="E2786">
        <f>100*Comuni[[#This Row],[Popolazione2011]]/$D$7916</f>
        <v>5.7788798517312522E-3</v>
      </c>
      <c r="F2786">
        <f>100*Comuni[[#This Row],[Popolazione2011]]/(SUMIFS($D$2:$D$7916,$B$2:$B$7916,"Trentino-Alto Adige/Südtirol"))</f>
        <v>0.32171738021807234</v>
      </c>
      <c r="G2786" t="b">
        <f>IF(Comuni[[#This Row],[Popolazione2011]]&gt;300000,"MAGGIORE")</f>
        <v>0</v>
      </c>
      <c r="H2786">
        <f>100*Comuni[[#This Row],[Popolazione2011]]/(SUMIFS($D$2:$D$7916,$B$2:$B$7916,"Piemonte"))</f>
        <v>7.5895136386676554E-2</v>
      </c>
      <c r="I2786" s="1" t="str">
        <f>_xlfn.XLOOKUP(Comuni[[#This Row],[Regione]],Ripartizione_geografica[Regione],Ripartizione_geografica[Ripartizione geografica],,0)</f>
        <v>Nord-est</v>
      </c>
      <c r="J2786" s="1">
        <f>_xlfn.XLOOKUP(Comuni[[#This Row],[Regione]],Table_0[Regione],Table_0[Totale contagiati],,0)</f>
        <v>552594</v>
      </c>
      <c r="K2786" s="1">
        <f>_xlfn.XLOOKUP(Comuni[[#This Row],[Regione]],Table_0[Regione],Table_0[Guariti],,0)</f>
        <v>548473</v>
      </c>
      <c r="L2786" s="1">
        <f>_xlfn.XLOOKUP(Comuni[[#This Row],[Regione]],Table_0[Regione],Table_0[Deceduti],,0)</f>
        <v>3318</v>
      </c>
    </row>
    <row r="2787" spans="1:12" x14ac:dyDescent="0.25">
      <c r="A2787" s="1" t="s">
        <v>2815</v>
      </c>
      <c r="B2787" s="1" t="s">
        <v>2791</v>
      </c>
      <c r="C2787" s="1" t="s">
        <v>2792</v>
      </c>
      <c r="D2787">
        <v>2228</v>
      </c>
      <c r="E2787">
        <f>100*Comuni[[#This Row],[Popolazione2011]]/$D$7916</f>
        <v>3.8874831852829797E-3</v>
      </c>
      <c r="F2787">
        <f>100*Comuni[[#This Row],[Popolazione2011]]/(SUMIFS($D$2:$D$7916,$B$2:$B$7916,"Trentino-Alto Adige/Südtirol"))</f>
        <v>0.2164209912819641</v>
      </c>
      <c r="G2787" t="b">
        <f>IF(Comuni[[#This Row],[Popolazione2011]]&gt;300000,"MAGGIORE")</f>
        <v>0</v>
      </c>
      <c r="H2787">
        <f>100*Comuni[[#This Row],[Popolazione2011]]/(SUMIFS($D$2:$D$7916,$B$2:$B$7916,"Piemonte"))</f>
        <v>5.105506155480536E-2</v>
      </c>
      <c r="I2787" s="1" t="str">
        <f>_xlfn.XLOOKUP(Comuni[[#This Row],[Regione]],Ripartizione_geografica[Regione],Ripartizione_geografica[Ripartizione geografica],,0)</f>
        <v>Nord-est</v>
      </c>
      <c r="J2787" s="1">
        <f>_xlfn.XLOOKUP(Comuni[[#This Row],[Regione]],Table_0[Regione],Table_0[Totale contagiati],,0)</f>
        <v>552594</v>
      </c>
      <c r="K2787" s="1">
        <f>_xlfn.XLOOKUP(Comuni[[#This Row],[Regione]],Table_0[Regione],Table_0[Guariti],,0)</f>
        <v>548473</v>
      </c>
      <c r="L2787" s="1">
        <f>_xlfn.XLOOKUP(Comuni[[#This Row],[Regione]],Table_0[Regione],Table_0[Deceduti],,0)</f>
        <v>3318</v>
      </c>
    </row>
    <row r="2788" spans="1:12" x14ac:dyDescent="0.25">
      <c r="A2788" s="1" t="s">
        <v>2816</v>
      </c>
      <c r="B2788" s="1" t="s">
        <v>2791</v>
      </c>
      <c r="C2788" s="1" t="s">
        <v>2792</v>
      </c>
      <c r="D2788">
        <v>656</v>
      </c>
      <c r="E2788">
        <f>100*Comuni[[#This Row],[Popolazione2011]]/$D$7916</f>
        <v>1.1446090527583639E-3</v>
      </c>
      <c r="F2788">
        <f>100*Comuni[[#This Row],[Popolazione2011]]/(SUMIFS($D$2:$D$7916,$B$2:$B$7916,"Trentino-Alto Adige/Südtirol"))</f>
        <v>6.3721799946574717E-2</v>
      </c>
      <c r="G2788" t="b">
        <f>IF(Comuni[[#This Row],[Popolazione2011]]&gt;300000,"MAGGIORE")</f>
        <v>0</v>
      </c>
      <c r="H2788">
        <f>100*Comuni[[#This Row],[Popolazione2011]]/(SUMIFS($D$2:$D$7916,$B$2:$B$7916,"Piemonte"))</f>
        <v>1.503237000895526E-2</v>
      </c>
      <c r="I2788" s="1" t="str">
        <f>_xlfn.XLOOKUP(Comuni[[#This Row],[Regione]],Ripartizione_geografica[Regione],Ripartizione_geografica[Ripartizione geografica],,0)</f>
        <v>Nord-est</v>
      </c>
      <c r="J2788" s="1">
        <f>_xlfn.XLOOKUP(Comuni[[#This Row],[Regione]],Table_0[Regione],Table_0[Totale contagiati],,0)</f>
        <v>552594</v>
      </c>
      <c r="K2788" s="1">
        <f>_xlfn.XLOOKUP(Comuni[[#This Row],[Regione]],Table_0[Regione],Table_0[Guariti],,0)</f>
        <v>548473</v>
      </c>
      <c r="L2788" s="1">
        <f>_xlfn.XLOOKUP(Comuni[[#This Row],[Regione]],Table_0[Regione],Table_0[Deceduti],,0)</f>
        <v>3318</v>
      </c>
    </row>
    <row r="2789" spans="1:12" x14ac:dyDescent="0.25">
      <c r="A2789" s="1" t="s">
        <v>2817</v>
      </c>
      <c r="B2789" s="1" t="s">
        <v>2791</v>
      </c>
      <c r="C2789" s="1" t="s">
        <v>2792</v>
      </c>
      <c r="D2789">
        <v>1320</v>
      </c>
      <c r="E2789">
        <f>100*Comuni[[#This Row],[Popolazione2011]]/$D$7916</f>
        <v>2.3031767525015859E-3</v>
      </c>
      <c r="F2789">
        <f>100*Comuni[[#This Row],[Popolazione2011]]/(SUMIFS($D$2:$D$7916,$B$2:$B$7916,"Trentino-Alto Adige/Südtirol"))</f>
        <v>0.1282206950144491</v>
      </c>
      <c r="G2789" t="b">
        <f>IF(Comuni[[#This Row],[Popolazione2011]]&gt;300000,"MAGGIORE")</f>
        <v>0</v>
      </c>
      <c r="H2789">
        <f>100*Comuni[[#This Row],[Popolazione2011]]/(SUMIFS($D$2:$D$7916,$B$2:$B$7916,"Piemonte"))</f>
        <v>3.0248061603385584E-2</v>
      </c>
      <c r="I2789" s="1" t="str">
        <f>_xlfn.XLOOKUP(Comuni[[#This Row],[Regione]],Ripartizione_geografica[Regione],Ripartizione_geografica[Ripartizione geografica],,0)</f>
        <v>Nord-est</v>
      </c>
      <c r="J2789" s="1">
        <f>_xlfn.XLOOKUP(Comuni[[#This Row],[Regione]],Table_0[Regione],Table_0[Totale contagiati],,0)</f>
        <v>552594</v>
      </c>
      <c r="K2789" s="1">
        <f>_xlfn.XLOOKUP(Comuni[[#This Row],[Regione]],Table_0[Regione],Table_0[Guariti],,0)</f>
        <v>548473</v>
      </c>
      <c r="L2789" s="1">
        <f>_xlfn.XLOOKUP(Comuni[[#This Row],[Regione]],Table_0[Regione],Table_0[Deceduti],,0)</f>
        <v>3318</v>
      </c>
    </row>
    <row r="2790" spans="1:12" x14ac:dyDescent="0.25">
      <c r="A2790" s="1" t="s">
        <v>2818</v>
      </c>
      <c r="B2790" s="1" t="s">
        <v>2791</v>
      </c>
      <c r="C2790" s="1" t="s">
        <v>2792</v>
      </c>
      <c r="D2790">
        <v>2423</v>
      </c>
      <c r="E2790">
        <f>100*Comuni[[#This Row],[Popolazione2011]]/$D$7916</f>
        <v>4.2277252055388957E-3</v>
      </c>
      <c r="F2790">
        <f>100*Comuni[[#This Row],[Popolazione2011]]/(SUMIFS($D$2:$D$7916,$B$2:$B$7916,"Trentino-Alto Adige/Südtirol"))</f>
        <v>0.23536268486364409</v>
      </c>
      <c r="G2790" t="b">
        <f>IF(Comuni[[#This Row],[Popolazione2011]]&gt;300000,"MAGGIORE")</f>
        <v>0</v>
      </c>
      <c r="H2790">
        <f>100*Comuni[[#This Row],[Popolazione2011]]/(SUMIFS($D$2:$D$7916,$B$2:$B$7916,"Piemonte"))</f>
        <v>5.5523525200760052E-2</v>
      </c>
      <c r="I2790" s="1" t="str">
        <f>_xlfn.XLOOKUP(Comuni[[#This Row],[Regione]],Ripartizione_geografica[Regione],Ripartizione_geografica[Ripartizione geografica],,0)</f>
        <v>Nord-est</v>
      </c>
      <c r="J2790" s="1">
        <f>_xlfn.XLOOKUP(Comuni[[#This Row],[Regione]],Table_0[Regione],Table_0[Totale contagiati],,0)</f>
        <v>552594</v>
      </c>
      <c r="K2790" s="1">
        <f>_xlfn.XLOOKUP(Comuni[[#This Row],[Regione]],Table_0[Regione],Table_0[Guariti],,0)</f>
        <v>548473</v>
      </c>
      <c r="L2790" s="1">
        <f>_xlfn.XLOOKUP(Comuni[[#This Row],[Regione]],Table_0[Regione],Table_0[Deceduti],,0)</f>
        <v>3318</v>
      </c>
    </row>
    <row r="2791" spans="1:12" x14ac:dyDescent="0.25">
      <c r="A2791" s="1" t="s">
        <v>2819</v>
      </c>
      <c r="B2791" s="1" t="s">
        <v>2791</v>
      </c>
      <c r="C2791" s="1" t="s">
        <v>2792</v>
      </c>
      <c r="D2791">
        <v>3314</v>
      </c>
      <c r="E2791">
        <f>100*Comuni[[#This Row],[Popolazione2011]]/$D$7916</f>
        <v>5.7823695134774662E-3</v>
      </c>
      <c r="F2791">
        <f>100*Comuni[[#This Row],[Popolazione2011]]/(SUMIFS($D$2:$D$7916,$B$2:$B$7916,"Trentino-Alto Adige/Südtirol"))</f>
        <v>0.32191165399839722</v>
      </c>
      <c r="G2791" t="b">
        <f>IF(Comuni[[#This Row],[Popolazione2011]]&gt;300000,"MAGGIORE")</f>
        <v>0</v>
      </c>
      <c r="H2791">
        <f>100*Comuni[[#This Row],[Popolazione2011]]/(SUMIFS($D$2:$D$7916,$B$2:$B$7916,"Piemonte"))</f>
        <v>7.5940966783045322E-2</v>
      </c>
      <c r="I2791" s="1" t="str">
        <f>_xlfn.XLOOKUP(Comuni[[#This Row],[Regione]],Ripartizione_geografica[Regione],Ripartizione_geografica[Ripartizione geografica],,0)</f>
        <v>Nord-est</v>
      </c>
      <c r="J2791" s="1">
        <f>_xlfn.XLOOKUP(Comuni[[#This Row],[Regione]],Table_0[Regione],Table_0[Totale contagiati],,0)</f>
        <v>552594</v>
      </c>
      <c r="K2791" s="1">
        <f>_xlfn.XLOOKUP(Comuni[[#This Row],[Regione]],Table_0[Regione],Table_0[Guariti],,0)</f>
        <v>548473</v>
      </c>
      <c r="L2791" s="1">
        <f>_xlfn.XLOOKUP(Comuni[[#This Row],[Regione]],Table_0[Regione],Table_0[Deceduti],,0)</f>
        <v>3318</v>
      </c>
    </row>
    <row r="2792" spans="1:12" x14ac:dyDescent="0.25">
      <c r="A2792" s="1" t="s">
        <v>2820</v>
      </c>
      <c r="B2792" s="1" t="s">
        <v>2791</v>
      </c>
      <c r="C2792" s="1" t="s">
        <v>2792</v>
      </c>
      <c r="D2792">
        <v>4992</v>
      </c>
      <c r="E2792">
        <f>100*Comuni[[#This Row],[Popolazione2011]]/$D$7916</f>
        <v>8.7101957185514514E-3</v>
      </c>
      <c r="F2792">
        <f>100*Comuni[[#This Row],[Popolazione2011]]/(SUMIFS($D$2:$D$7916,$B$2:$B$7916,"Trentino-Alto Adige/Südtirol"))</f>
        <v>0.48490735569100757</v>
      </c>
      <c r="G2792" t="b">
        <f>IF(Comuni[[#This Row],[Popolazione2011]]&gt;300000,"MAGGIORE")</f>
        <v>0</v>
      </c>
      <c r="H2792">
        <f>100*Comuni[[#This Row],[Popolazione2011]]/(SUMIFS($D$2:$D$7916,$B$2:$B$7916,"Piemonte"))</f>
        <v>0.11439266933644002</v>
      </c>
      <c r="I2792" s="1" t="str">
        <f>_xlfn.XLOOKUP(Comuni[[#This Row],[Regione]],Ripartizione_geografica[Regione],Ripartizione_geografica[Ripartizione geografica],,0)</f>
        <v>Nord-est</v>
      </c>
      <c r="J2792" s="1">
        <f>_xlfn.XLOOKUP(Comuni[[#This Row],[Regione]],Table_0[Regione],Table_0[Totale contagiati],,0)</f>
        <v>552594</v>
      </c>
      <c r="K2792" s="1">
        <f>_xlfn.XLOOKUP(Comuni[[#This Row],[Regione]],Table_0[Regione],Table_0[Guariti],,0)</f>
        <v>548473</v>
      </c>
      <c r="L2792" s="1">
        <f>_xlfn.XLOOKUP(Comuni[[#This Row],[Regione]],Table_0[Regione],Table_0[Deceduti],,0)</f>
        <v>3318</v>
      </c>
    </row>
    <row r="2793" spans="1:12" x14ac:dyDescent="0.25">
      <c r="A2793" s="1" t="s">
        <v>2821</v>
      </c>
      <c r="B2793" s="1" t="s">
        <v>2791</v>
      </c>
      <c r="C2793" s="1" t="s">
        <v>2792</v>
      </c>
      <c r="D2793">
        <v>2668</v>
      </c>
      <c r="E2793">
        <f>100*Comuni[[#This Row],[Popolazione2011]]/$D$7916</f>
        <v>4.6552087694501747E-3</v>
      </c>
      <c r="F2793">
        <f>100*Comuni[[#This Row],[Popolazione2011]]/(SUMIFS($D$2:$D$7916,$B$2:$B$7916,"Trentino-Alto Adige/Südtirol"))</f>
        <v>0.25916122295344712</v>
      </c>
      <c r="G2793" t="b">
        <f>IF(Comuni[[#This Row],[Popolazione2011]]&gt;300000,"MAGGIORE")</f>
        <v>0</v>
      </c>
      <c r="H2793">
        <f>100*Comuni[[#This Row],[Popolazione2011]]/(SUMIFS($D$2:$D$7916,$B$2:$B$7916,"Piemonte"))</f>
        <v>6.1137748755933891E-2</v>
      </c>
      <c r="I2793" s="1" t="str">
        <f>_xlfn.XLOOKUP(Comuni[[#This Row],[Regione]],Ripartizione_geografica[Regione],Ripartizione_geografica[Ripartizione geografica],,0)</f>
        <v>Nord-est</v>
      </c>
      <c r="J2793" s="1">
        <f>_xlfn.XLOOKUP(Comuni[[#This Row],[Regione]],Table_0[Regione],Table_0[Totale contagiati],,0)</f>
        <v>552594</v>
      </c>
      <c r="K2793" s="1">
        <f>_xlfn.XLOOKUP(Comuni[[#This Row],[Regione]],Table_0[Regione],Table_0[Guariti],,0)</f>
        <v>548473</v>
      </c>
      <c r="L2793" s="1">
        <f>_xlfn.XLOOKUP(Comuni[[#This Row],[Regione]],Table_0[Regione],Table_0[Deceduti],,0)</f>
        <v>3318</v>
      </c>
    </row>
    <row r="2794" spans="1:12" x14ac:dyDescent="0.25">
      <c r="A2794" s="1" t="s">
        <v>2822</v>
      </c>
      <c r="B2794" s="1" t="s">
        <v>2791</v>
      </c>
      <c r="C2794" s="1" t="s">
        <v>2792</v>
      </c>
      <c r="D2794">
        <v>3451</v>
      </c>
      <c r="E2794">
        <f>100*Comuni[[#This Row],[Popolazione2011]]/$D$7916</f>
        <v>6.0214113430931615E-3</v>
      </c>
      <c r="F2794">
        <f>100*Comuni[[#This Row],[Popolazione2011]]/(SUMIFS($D$2:$D$7916,$B$2:$B$7916,"Trentino-Alto Adige/Südtirol"))</f>
        <v>0.33521940795065447</v>
      </c>
      <c r="G2794" t="b">
        <f>IF(Comuni[[#This Row],[Popolazione2011]]&gt;300000,"MAGGIORE")</f>
        <v>0</v>
      </c>
      <c r="H2794">
        <f>100*Comuni[[#This Row],[Popolazione2011]]/(SUMIFS($D$2:$D$7916,$B$2:$B$7916,"Piemonte"))</f>
        <v>7.9080348934305794E-2</v>
      </c>
      <c r="I2794" s="1" t="str">
        <f>_xlfn.XLOOKUP(Comuni[[#This Row],[Regione]],Ripartizione_geografica[Regione],Ripartizione_geografica[Ripartizione geografica],,0)</f>
        <v>Nord-est</v>
      </c>
      <c r="J2794" s="1">
        <f>_xlfn.XLOOKUP(Comuni[[#This Row],[Regione]],Table_0[Regione],Table_0[Totale contagiati],,0)</f>
        <v>552594</v>
      </c>
      <c r="K2794" s="1">
        <f>_xlfn.XLOOKUP(Comuni[[#This Row],[Regione]],Table_0[Regione],Table_0[Guariti],,0)</f>
        <v>548473</v>
      </c>
      <c r="L2794" s="1">
        <f>_xlfn.XLOOKUP(Comuni[[#This Row],[Regione]],Table_0[Regione],Table_0[Deceduti],,0)</f>
        <v>3318</v>
      </c>
    </row>
    <row r="2795" spans="1:12" x14ac:dyDescent="0.25">
      <c r="A2795" s="1" t="s">
        <v>2823</v>
      </c>
      <c r="B2795" s="1" t="s">
        <v>2791</v>
      </c>
      <c r="C2795" s="1" t="s">
        <v>2792</v>
      </c>
      <c r="D2795">
        <v>970</v>
      </c>
      <c r="E2795">
        <f>100*Comuni[[#This Row],[Popolazione2011]]/$D$7916</f>
        <v>1.6924859469140442E-3</v>
      </c>
      <c r="F2795">
        <f>100*Comuni[[#This Row],[Popolazione2011]]/(SUMIFS($D$2:$D$7916,$B$2:$B$7916,"Trentino-Alto Adige/Südtirol"))</f>
        <v>9.4222783457587611E-2</v>
      </c>
      <c r="G2795" t="b">
        <f>IF(Comuni[[#This Row],[Popolazione2011]]&gt;300000,"MAGGIORE")</f>
        <v>0</v>
      </c>
      <c r="H2795">
        <f>100*Comuni[[#This Row],[Popolazione2011]]/(SUMIFS($D$2:$D$7916,$B$2:$B$7916,"Piemonte"))</f>
        <v>2.2227742238851527E-2</v>
      </c>
      <c r="I2795" s="1" t="str">
        <f>_xlfn.XLOOKUP(Comuni[[#This Row],[Regione]],Ripartizione_geografica[Regione],Ripartizione_geografica[Ripartizione geografica],,0)</f>
        <v>Nord-est</v>
      </c>
      <c r="J2795" s="1">
        <f>_xlfn.XLOOKUP(Comuni[[#This Row],[Regione]],Table_0[Regione],Table_0[Totale contagiati],,0)</f>
        <v>552594</v>
      </c>
      <c r="K2795" s="1">
        <f>_xlfn.XLOOKUP(Comuni[[#This Row],[Regione]],Table_0[Regione],Table_0[Guariti],,0)</f>
        <v>548473</v>
      </c>
      <c r="L2795" s="1">
        <f>_xlfn.XLOOKUP(Comuni[[#This Row],[Regione]],Table_0[Regione],Table_0[Deceduti],,0)</f>
        <v>3318</v>
      </c>
    </row>
    <row r="2796" spans="1:12" x14ac:dyDescent="0.25">
      <c r="A2796" s="1" t="s">
        <v>2824</v>
      </c>
      <c r="B2796" s="1" t="s">
        <v>2791</v>
      </c>
      <c r="C2796" s="1" t="s">
        <v>2792</v>
      </c>
      <c r="D2796">
        <v>2571</v>
      </c>
      <c r="E2796">
        <f>100*Comuni[[#This Row],[Popolazione2011]]/$D$7916</f>
        <v>4.4859601747587706E-3</v>
      </c>
      <c r="F2796">
        <f>100*Comuni[[#This Row],[Popolazione2011]]/(SUMIFS($D$2:$D$7916,$B$2:$B$7916,"Trentino-Alto Adige/Südtirol"))</f>
        <v>0.24973894460768839</v>
      </c>
      <c r="G2796" t="b">
        <f>IF(Comuni[[#This Row],[Popolazione2011]]&gt;300000,"MAGGIORE")</f>
        <v>0</v>
      </c>
      <c r="H2796">
        <f>100*Comuni[[#This Row],[Popolazione2011]]/(SUMIFS($D$2:$D$7916,$B$2:$B$7916,"Piemonte"))</f>
        <v>5.891497453204874E-2</v>
      </c>
      <c r="I2796" s="1" t="str">
        <f>_xlfn.XLOOKUP(Comuni[[#This Row],[Regione]],Ripartizione_geografica[Regione],Ripartizione_geografica[Ripartizione geografica],,0)</f>
        <v>Nord-est</v>
      </c>
      <c r="J2796" s="1">
        <f>_xlfn.XLOOKUP(Comuni[[#This Row],[Regione]],Table_0[Regione],Table_0[Totale contagiati],,0)</f>
        <v>552594</v>
      </c>
      <c r="K2796" s="1">
        <f>_xlfn.XLOOKUP(Comuni[[#This Row],[Regione]],Table_0[Regione],Table_0[Guariti],,0)</f>
        <v>548473</v>
      </c>
      <c r="L2796" s="1">
        <f>_xlfn.XLOOKUP(Comuni[[#This Row],[Regione]],Table_0[Regione],Table_0[Deceduti],,0)</f>
        <v>3318</v>
      </c>
    </row>
    <row r="2797" spans="1:12" x14ac:dyDescent="0.25">
      <c r="A2797" s="1" t="s">
        <v>2825</v>
      </c>
      <c r="B2797" s="1" t="s">
        <v>2791</v>
      </c>
      <c r="C2797" s="1" t="s">
        <v>2792</v>
      </c>
      <c r="D2797">
        <v>3167</v>
      </c>
      <c r="E2797">
        <f>100*Comuni[[#This Row],[Popolazione2011]]/$D$7916</f>
        <v>5.5258793751306991E-3</v>
      </c>
      <c r="F2797">
        <f>100*Comuni[[#This Row],[Popolazione2011]]/(SUMIFS($D$2:$D$7916,$B$2:$B$7916,"Trentino-Alto Adige/Südtirol"))</f>
        <v>0.30763253114451539</v>
      </c>
      <c r="G2797" t="b">
        <f>IF(Comuni[[#This Row],[Popolazione2011]]&gt;300000,"MAGGIORE")</f>
        <v>0</v>
      </c>
      <c r="H2797">
        <f>100*Comuni[[#This Row],[Popolazione2011]]/(SUMIFS($D$2:$D$7916,$B$2:$B$7916,"Piemonte"))</f>
        <v>7.257243264994101E-2</v>
      </c>
      <c r="I2797" s="1" t="str">
        <f>_xlfn.XLOOKUP(Comuni[[#This Row],[Regione]],Ripartizione_geografica[Regione],Ripartizione_geografica[Ripartizione geografica],,0)</f>
        <v>Nord-est</v>
      </c>
      <c r="J2797" s="1">
        <f>_xlfn.XLOOKUP(Comuni[[#This Row],[Regione]],Table_0[Regione],Table_0[Totale contagiati],,0)</f>
        <v>552594</v>
      </c>
      <c r="K2797" s="1">
        <f>_xlfn.XLOOKUP(Comuni[[#This Row],[Regione]],Table_0[Regione],Table_0[Guariti],,0)</f>
        <v>548473</v>
      </c>
      <c r="L2797" s="1">
        <f>_xlfn.XLOOKUP(Comuni[[#This Row],[Regione]],Table_0[Regione],Table_0[Deceduti],,0)</f>
        <v>3318</v>
      </c>
    </row>
    <row r="2798" spans="1:12" x14ac:dyDescent="0.25">
      <c r="A2798" s="1" t="s">
        <v>2826</v>
      </c>
      <c r="B2798" s="1" t="s">
        <v>2791</v>
      </c>
      <c r="C2798" s="1" t="s">
        <v>2792</v>
      </c>
      <c r="D2798">
        <v>1665</v>
      </c>
      <c r="E2798">
        <f>100*Comuni[[#This Row],[Popolazione2011]]/$D$7916</f>
        <v>2.9051434037235912E-3</v>
      </c>
      <c r="F2798">
        <f>100*Comuni[[#This Row],[Popolazione2011]]/(SUMIFS($D$2:$D$7916,$B$2:$B$7916,"Trentino-Alto Adige/Südtirol"))</f>
        <v>0.16173292212049831</v>
      </c>
      <c r="G2798" t="b">
        <f>IF(Comuni[[#This Row],[Popolazione2011]]&gt;300000,"MAGGIORE")</f>
        <v>0</v>
      </c>
      <c r="H2798">
        <f>100*Comuni[[#This Row],[Popolazione2011]]/(SUMIFS($D$2:$D$7916,$B$2:$B$7916,"Piemonte"))</f>
        <v>3.8153804976997725E-2</v>
      </c>
      <c r="I2798" s="1" t="str">
        <f>_xlfn.XLOOKUP(Comuni[[#This Row],[Regione]],Ripartizione_geografica[Regione],Ripartizione_geografica[Ripartizione geografica],,0)</f>
        <v>Nord-est</v>
      </c>
      <c r="J2798" s="1">
        <f>_xlfn.XLOOKUP(Comuni[[#This Row],[Regione]],Table_0[Regione],Table_0[Totale contagiati],,0)</f>
        <v>552594</v>
      </c>
      <c r="K2798" s="1">
        <f>_xlfn.XLOOKUP(Comuni[[#This Row],[Regione]],Table_0[Regione],Table_0[Guariti],,0)</f>
        <v>548473</v>
      </c>
      <c r="L2798" s="1">
        <f>_xlfn.XLOOKUP(Comuni[[#This Row],[Regione]],Table_0[Regione],Table_0[Deceduti],,0)</f>
        <v>3318</v>
      </c>
    </row>
    <row r="2799" spans="1:12" x14ac:dyDescent="0.25">
      <c r="A2799" s="1" t="s">
        <v>2827</v>
      </c>
      <c r="B2799" s="1" t="s">
        <v>2791</v>
      </c>
      <c r="C2799" s="1" t="s">
        <v>2792</v>
      </c>
      <c r="D2799">
        <v>889</v>
      </c>
      <c r="E2799">
        <f>100*Comuni[[#This Row],[Popolazione2011]]/$D$7916</f>
        <v>1.5511546461923558E-3</v>
      </c>
      <c r="F2799">
        <f>100*Comuni[[#This Row],[Popolazione2011]]/(SUMIFS($D$2:$D$7916,$B$2:$B$7916,"Trentino-Alto Adige/Südtirol"))</f>
        <v>8.6354695354428232E-2</v>
      </c>
      <c r="G2799" t="b">
        <f>IF(Comuni[[#This Row],[Popolazione2011]]&gt;300000,"MAGGIORE")</f>
        <v>0</v>
      </c>
      <c r="H2799">
        <f>100*Comuni[[#This Row],[Popolazione2011]]/(SUMIFS($D$2:$D$7916,$B$2:$B$7916,"Piemonte"))</f>
        <v>2.0371611185916502E-2</v>
      </c>
      <c r="I2799" s="1" t="str">
        <f>_xlfn.XLOOKUP(Comuni[[#This Row],[Regione]],Ripartizione_geografica[Regione],Ripartizione_geografica[Ripartizione geografica],,0)</f>
        <v>Nord-est</v>
      </c>
      <c r="J2799" s="1">
        <f>_xlfn.XLOOKUP(Comuni[[#This Row],[Regione]],Table_0[Regione],Table_0[Totale contagiati],,0)</f>
        <v>552594</v>
      </c>
      <c r="K2799" s="1">
        <f>_xlfn.XLOOKUP(Comuni[[#This Row],[Regione]],Table_0[Regione],Table_0[Guariti],,0)</f>
        <v>548473</v>
      </c>
      <c r="L2799" s="1">
        <f>_xlfn.XLOOKUP(Comuni[[#This Row],[Regione]],Table_0[Regione],Table_0[Deceduti],,0)</f>
        <v>3318</v>
      </c>
    </row>
    <row r="2800" spans="1:12" x14ac:dyDescent="0.25">
      <c r="A2800" s="1" t="s">
        <v>2828</v>
      </c>
      <c r="B2800" s="1" t="s">
        <v>2791</v>
      </c>
      <c r="C2800" s="1" t="s">
        <v>2792</v>
      </c>
      <c r="D2800">
        <v>5126</v>
      </c>
      <c r="E2800">
        <f>100*Comuni[[#This Row],[Popolazione2011]]/$D$7916</f>
        <v>8.9440030555478257E-3</v>
      </c>
      <c r="F2800">
        <f>100*Comuni[[#This Row],[Popolazione2011]]/(SUMIFS($D$2:$D$7916,$B$2:$B$7916,"Trentino-Alto Adige/Südtirol"))</f>
        <v>0.49792369897277738</v>
      </c>
      <c r="G2800" t="b">
        <f>IF(Comuni[[#This Row],[Popolazione2011]]&gt;300000,"MAGGIORE")</f>
        <v>0</v>
      </c>
      <c r="H2800">
        <f>100*Comuni[[#This Row],[Popolazione2011]]/(SUMIFS($D$2:$D$7916,$B$2:$B$7916,"Piemonte"))</f>
        <v>0.11746330589314735</v>
      </c>
      <c r="I2800" s="1" t="str">
        <f>_xlfn.XLOOKUP(Comuni[[#This Row],[Regione]],Ripartizione_geografica[Regione],Ripartizione_geografica[Ripartizione geografica],,0)</f>
        <v>Nord-est</v>
      </c>
      <c r="J2800" s="1">
        <f>_xlfn.XLOOKUP(Comuni[[#This Row],[Regione]],Table_0[Regione],Table_0[Totale contagiati],,0)</f>
        <v>552594</v>
      </c>
      <c r="K2800" s="1">
        <f>_xlfn.XLOOKUP(Comuni[[#This Row],[Regione]],Table_0[Regione],Table_0[Guariti],,0)</f>
        <v>548473</v>
      </c>
      <c r="L2800" s="1">
        <f>_xlfn.XLOOKUP(Comuni[[#This Row],[Regione]],Table_0[Regione],Table_0[Deceduti],,0)</f>
        <v>3318</v>
      </c>
    </row>
    <row r="2801" spans="1:12" x14ac:dyDescent="0.25">
      <c r="A2801" s="1" t="s">
        <v>2829</v>
      </c>
      <c r="B2801" s="1" t="s">
        <v>2791</v>
      </c>
      <c r="C2801" s="1" t="s">
        <v>2792</v>
      </c>
      <c r="D2801">
        <v>4873</v>
      </c>
      <c r="E2801">
        <f>100*Comuni[[#This Row],[Popolazione2011]]/$D$7916</f>
        <v>8.5025608446516882E-3</v>
      </c>
      <c r="F2801">
        <f>100*Comuni[[#This Row],[Popolazione2011]]/(SUMIFS($D$2:$D$7916,$B$2:$B$7916,"Trentino-Alto Adige/Südtirol"))</f>
        <v>0.47334806576167465</v>
      </c>
      <c r="G2801" t="b">
        <f>IF(Comuni[[#This Row],[Popolazione2011]]&gt;300000,"MAGGIORE")</f>
        <v>0</v>
      </c>
      <c r="H2801">
        <f>100*Comuni[[#This Row],[Popolazione2011]]/(SUMIFS($D$2:$D$7916,$B$2:$B$7916,"Piemonte"))</f>
        <v>0.11166576075249844</v>
      </c>
      <c r="I2801" s="1" t="str">
        <f>_xlfn.XLOOKUP(Comuni[[#This Row],[Regione]],Ripartizione_geografica[Regione],Ripartizione_geografica[Ripartizione geografica],,0)</f>
        <v>Nord-est</v>
      </c>
      <c r="J2801" s="1">
        <f>_xlfn.XLOOKUP(Comuni[[#This Row],[Regione]],Table_0[Regione],Table_0[Totale contagiati],,0)</f>
        <v>552594</v>
      </c>
      <c r="K2801" s="1">
        <f>_xlfn.XLOOKUP(Comuni[[#This Row],[Regione]],Table_0[Regione],Table_0[Guariti],,0)</f>
        <v>548473</v>
      </c>
      <c r="L2801" s="1">
        <f>_xlfn.XLOOKUP(Comuni[[#This Row],[Regione]],Table_0[Regione],Table_0[Deceduti],,0)</f>
        <v>3318</v>
      </c>
    </row>
    <row r="2802" spans="1:12" x14ac:dyDescent="0.25">
      <c r="A2802" s="1" t="s">
        <v>2830</v>
      </c>
      <c r="B2802" s="1" t="s">
        <v>2791</v>
      </c>
      <c r="C2802" s="1" t="s">
        <v>2792</v>
      </c>
      <c r="D2802">
        <v>2619</v>
      </c>
      <c r="E2802">
        <f>100*Comuni[[#This Row],[Popolazione2011]]/$D$7916</f>
        <v>4.5697120566679196E-3</v>
      </c>
      <c r="F2802">
        <f>100*Comuni[[#This Row],[Popolazione2011]]/(SUMIFS($D$2:$D$7916,$B$2:$B$7916,"Trentino-Alto Adige/Südtirol"))</f>
        <v>0.25440151533548655</v>
      </c>
      <c r="G2802" t="b">
        <f>IF(Comuni[[#This Row],[Popolazione2011]]&gt;300000,"MAGGIORE")</f>
        <v>0</v>
      </c>
      <c r="H2802">
        <f>100*Comuni[[#This Row],[Popolazione2011]]/(SUMIFS($D$2:$D$7916,$B$2:$B$7916,"Piemonte"))</f>
        <v>6.001490404489912E-2</v>
      </c>
      <c r="I2802" s="1" t="str">
        <f>_xlfn.XLOOKUP(Comuni[[#This Row],[Regione]],Ripartizione_geografica[Regione],Ripartizione_geografica[Ripartizione geografica],,0)</f>
        <v>Nord-est</v>
      </c>
      <c r="J2802" s="1">
        <f>_xlfn.XLOOKUP(Comuni[[#This Row],[Regione]],Table_0[Regione],Table_0[Totale contagiati],,0)</f>
        <v>552594</v>
      </c>
      <c r="K2802" s="1">
        <f>_xlfn.XLOOKUP(Comuni[[#This Row],[Regione]],Table_0[Regione],Table_0[Guariti],,0)</f>
        <v>548473</v>
      </c>
      <c r="L2802" s="1">
        <f>_xlfn.XLOOKUP(Comuni[[#This Row],[Regione]],Table_0[Regione],Table_0[Deceduti],,0)</f>
        <v>3318</v>
      </c>
    </row>
    <row r="2803" spans="1:12" x14ac:dyDescent="0.25">
      <c r="A2803" s="1" t="s">
        <v>2831</v>
      </c>
      <c r="B2803" s="1" t="s">
        <v>2791</v>
      </c>
      <c r="C2803" s="1" t="s">
        <v>2792</v>
      </c>
      <c r="D2803">
        <v>16909</v>
      </c>
      <c r="E2803">
        <f>100*Comuni[[#This Row],[Popolazione2011]]/$D$7916</f>
        <v>2.9503345233370695E-2</v>
      </c>
      <c r="F2803">
        <f>100*Comuni[[#This Row],[Popolazione2011]]/(SUMIFS($D$2:$D$7916,$B$2:$B$7916,"Trentino-Alto Adige/Südtirol"))</f>
        <v>1.6424876757570606</v>
      </c>
      <c r="G2803" t="b">
        <f>IF(Comuni[[#This Row],[Popolazione2011]]&gt;300000,"MAGGIORE")</f>
        <v>0</v>
      </c>
      <c r="H2803">
        <f>100*Comuni[[#This Row],[Popolazione2011]]/(SUMIFS($D$2:$D$7916,$B$2:$B$7916,"Piemonte"))</f>
        <v>0.38747308609973247</v>
      </c>
      <c r="I2803" s="1" t="str">
        <f>_xlfn.XLOOKUP(Comuni[[#This Row],[Regione]],Ripartizione_geografica[Regione],Ripartizione_geografica[Ripartizione geografica],,0)</f>
        <v>Nord-est</v>
      </c>
      <c r="J2803" s="1">
        <f>_xlfn.XLOOKUP(Comuni[[#This Row],[Regione]],Table_0[Regione],Table_0[Totale contagiati],,0)</f>
        <v>552594</v>
      </c>
      <c r="K2803" s="1">
        <f>_xlfn.XLOOKUP(Comuni[[#This Row],[Regione]],Table_0[Regione],Table_0[Guariti],,0)</f>
        <v>548473</v>
      </c>
      <c r="L2803" s="1">
        <f>_xlfn.XLOOKUP(Comuni[[#This Row],[Regione]],Table_0[Regione],Table_0[Deceduti],,0)</f>
        <v>3318</v>
      </c>
    </row>
    <row r="2804" spans="1:12" x14ac:dyDescent="0.25">
      <c r="A2804" s="1" t="s">
        <v>2832</v>
      </c>
      <c r="B2804" s="1" t="s">
        <v>2791</v>
      </c>
      <c r="C2804" s="1" t="s">
        <v>2792</v>
      </c>
      <c r="D2804">
        <v>11251</v>
      </c>
      <c r="E2804">
        <f>100*Comuni[[#This Row],[Popolazione2011]]/$D$7916</f>
        <v>1.9631092153329803E-2</v>
      </c>
      <c r="F2804">
        <f>100*Comuni[[#This Row],[Popolazione2011]]/(SUMIFS($D$2:$D$7916,$B$2:$B$7916,"Trentino-Alto Adige/Südtirol"))</f>
        <v>1.0928871512178537</v>
      </c>
      <c r="G2804" t="b">
        <f>IF(Comuni[[#This Row],[Popolazione2011]]&gt;300000,"MAGGIORE")</f>
        <v>0</v>
      </c>
      <c r="H2804">
        <f>100*Comuni[[#This Row],[Popolazione2011]]/(SUMIFS($D$2:$D$7916,$B$2:$B$7916,"Piemonte"))</f>
        <v>0.25781889477249331</v>
      </c>
      <c r="I2804" s="1" t="str">
        <f>_xlfn.XLOOKUP(Comuni[[#This Row],[Regione]],Ripartizione_geografica[Regione],Ripartizione_geografica[Ripartizione geografica],,0)</f>
        <v>Nord-est</v>
      </c>
      <c r="J2804" s="1">
        <f>_xlfn.XLOOKUP(Comuni[[#This Row],[Regione]],Table_0[Regione],Table_0[Totale contagiati],,0)</f>
        <v>552594</v>
      </c>
      <c r="K2804" s="1">
        <f>_xlfn.XLOOKUP(Comuni[[#This Row],[Regione]],Table_0[Regione],Table_0[Guariti],,0)</f>
        <v>548473</v>
      </c>
      <c r="L2804" s="1">
        <f>_xlfn.XLOOKUP(Comuni[[#This Row],[Regione]],Table_0[Regione],Table_0[Deceduti],,0)</f>
        <v>3318</v>
      </c>
    </row>
    <row r="2805" spans="1:12" x14ac:dyDescent="0.25">
      <c r="A2805" s="1" t="s">
        <v>2833</v>
      </c>
      <c r="B2805" s="1" t="s">
        <v>2791</v>
      </c>
      <c r="C2805" s="1" t="s">
        <v>2792</v>
      </c>
      <c r="D2805">
        <v>3932</v>
      </c>
      <c r="E2805">
        <f>100*Comuni[[#This Row],[Popolazione2011]]/$D$7916</f>
        <v>6.8606749930577538E-3</v>
      </c>
      <c r="F2805">
        <f>100*Comuni[[#This Row],[Popolazione2011]]/(SUMIFS($D$2:$D$7916,$B$2:$B$7916,"Trentino-Alto Adige/Südtirol"))</f>
        <v>0.3819422521187984</v>
      </c>
      <c r="G2805" t="b">
        <f>IF(Comuni[[#This Row],[Popolazione2011]]&gt;300000,"MAGGIORE")</f>
        <v>0</v>
      </c>
      <c r="H2805">
        <f>100*Comuni[[#This Row],[Popolazione2011]]/(SUMIFS($D$2:$D$7916,$B$2:$B$7916,"Piemonte"))</f>
        <v>9.0102559260994031E-2</v>
      </c>
      <c r="I2805" s="1" t="str">
        <f>_xlfn.XLOOKUP(Comuni[[#This Row],[Regione]],Ripartizione_geografica[Regione],Ripartizione_geografica[Ripartizione geografica],,0)</f>
        <v>Nord-est</v>
      </c>
      <c r="J2805" s="1">
        <f>_xlfn.XLOOKUP(Comuni[[#This Row],[Regione]],Table_0[Regione],Table_0[Totale contagiati],,0)</f>
        <v>552594</v>
      </c>
      <c r="K2805" s="1">
        <f>_xlfn.XLOOKUP(Comuni[[#This Row],[Regione]],Table_0[Regione],Table_0[Guariti],,0)</f>
        <v>548473</v>
      </c>
      <c r="L2805" s="1">
        <f>_xlfn.XLOOKUP(Comuni[[#This Row],[Regione]],Table_0[Regione],Table_0[Deceduti],,0)</f>
        <v>3318</v>
      </c>
    </row>
    <row r="2806" spans="1:12" x14ac:dyDescent="0.25">
      <c r="A2806" s="1" t="s">
        <v>2834</v>
      </c>
      <c r="B2806" s="1" t="s">
        <v>2791</v>
      </c>
      <c r="C2806" s="1" t="s">
        <v>2792</v>
      </c>
      <c r="D2806">
        <v>344</v>
      </c>
      <c r="E2806">
        <f>100*Comuni[[#This Row],[Popolazione2011]]/$D$7916</f>
        <v>6.0022182034889814E-4</v>
      </c>
      <c r="F2806">
        <f>100*Comuni[[#This Row],[Popolazione2011]]/(SUMIFS($D$2:$D$7916,$B$2:$B$7916,"Trentino-Alto Adige/Südtirol"))</f>
        <v>3.341509021588674E-2</v>
      </c>
      <c r="G2806" t="b">
        <f>IF(Comuni[[#This Row],[Popolazione2011]]&gt;300000,"MAGGIORE")</f>
        <v>0</v>
      </c>
      <c r="H2806">
        <f>100*Comuni[[#This Row],[Popolazione2011]]/(SUMIFS($D$2:$D$7916,$B$2:$B$7916,"Piemonte"))</f>
        <v>7.8828281754277588E-3</v>
      </c>
      <c r="I2806" s="1" t="str">
        <f>_xlfn.XLOOKUP(Comuni[[#This Row],[Regione]],Ripartizione_geografica[Regione],Ripartizione_geografica[Ripartizione geografica],,0)</f>
        <v>Nord-est</v>
      </c>
      <c r="J2806" s="1">
        <f>_xlfn.XLOOKUP(Comuni[[#This Row],[Regione]],Table_0[Regione],Table_0[Totale contagiati],,0)</f>
        <v>552594</v>
      </c>
      <c r="K2806" s="1">
        <f>_xlfn.XLOOKUP(Comuni[[#This Row],[Regione]],Table_0[Regione],Table_0[Guariti],,0)</f>
        <v>548473</v>
      </c>
      <c r="L2806" s="1">
        <f>_xlfn.XLOOKUP(Comuni[[#This Row],[Regione]],Table_0[Regione],Table_0[Deceduti],,0)</f>
        <v>3318</v>
      </c>
    </row>
    <row r="2807" spans="1:12" x14ac:dyDescent="0.25">
      <c r="A2807" s="1" t="s">
        <v>2835</v>
      </c>
      <c r="B2807" s="1" t="s">
        <v>2791</v>
      </c>
      <c r="C2807" s="1" t="s">
        <v>2792</v>
      </c>
      <c r="D2807">
        <v>1527</v>
      </c>
      <c r="E2807">
        <f>100*Comuni[[#This Row],[Popolazione2011]]/$D$7916</f>
        <v>2.6643567432347889E-3</v>
      </c>
      <c r="F2807">
        <f>100*Comuni[[#This Row],[Popolazione2011]]/(SUMIFS($D$2:$D$7916,$B$2:$B$7916,"Trentino-Alto Adige/Südtirol"))</f>
        <v>0.14832803127807864</v>
      </c>
      <c r="G2807" t="b">
        <f>IF(Comuni[[#This Row],[Popolazione2011]]&gt;300000,"MAGGIORE")</f>
        <v>0</v>
      </c>
      <c r="H2807">
        <f>100*Comuni[[#This Row],[Popolazione2011]]/(SUMIFS($D$2:$D$7916,$B$2:$B$7916,"Piemonte"))</f>
        <v>3.4991507627552869E-2</v>
      </c>
      <c r="I2807" s="1" t="str">
        <f>_xlfn.XLOOKUP(Comuni[[#This Row],[Regione]],Ripartizione_geografica[Regione],Ripartizione_geografica[Ripartizione geografica],,0)</f>
        <v>Nord-est</v>
      </c>
      <c r="J2807" s="1">
        <f>_xlfn.XLOOKUP(Comuni[[#This Row],[Regione]],Table_0[Regione],Table_0[Totale contagiati],,0)</f>
        <v>552594</v>
      </c>
      <c r="K2807" s="1">
        <f>_xlfn.XLOOKUP(Comuni[[#This Row],[Regione]],Table_0[Regione],Table_0[Guariti],,0)</f>
        <v>548473</v>
      </c>
      <c r="L2807" s="1">
        <f>_xlfn.XLOOKUP(Comuni[[#This Row],[Regione]],Table_0[Regione],Table_0[Deceduti],,0)</f>
        <v>3318</v>
      </c>
    </row>
    <row r="2808" spans="1:12" x14ac:dyDescent="0.25">
      <c r="A2808" s="1" t="s">
        <v>2836</v>
      </c>
      <c r="B2808" s="1" t="s">
        <v>2791</v>
      </c>
      <c r="C2808" s="1" t="s">
        <v>2792</v>
      </c>
      <c r="D2808">
        <v>1281</v>
      </c>
      <c r="E2808">
        <f>100*Comuni[[#This Row],[Popolazione2011]]/$D$7916</f>
        <v>2.2351283484504025E-3</v>
      </c>
      <c r="F2808">
        <f>100*Comuni[[#This Row],[Popolazione2011]]/(SUMIFS($D$2:$D$7916,$B$2:$B$7916,"Trentino-Alto Adige/Südtirol"))</f>
        <v>0.12443235629811311</v>
      </c>
      <c r="G2808" t="b">
        <f>IF(Comuni[[#This Row],[Popolazione2011]]&gt;300000,"MAGGIORE")</f>
        <v>0</v>
      </c>
      <c r="H2808">
        <f>100*Comuni[[#This Row],[Popolazione2011]]/(SUMIFS($D$2:$D$7916,$B$2:$B$7916,"Piemonte"))</f>
        <v>2.9354368874194646E-2</v>
      </c>
      <c r="I2808" s="1" t="str">
        <f>_xlfn.XLOOKUP(Comuni[[#This Row],[Regione]],Ripartizione_geografica[Regione],Ripartizione_geografica[Ripartizione geografica],,0)</f>
        <v>Nord-est</v>
      </c>
      <c r="J2808" s="1">
        <f>_xlfn.XLOOKUP(Comuni[[#This Row],[Regione]],Table_0[Regione],Table_0[Totale contagiati],,0)</f>
        <v>552594</v>
      </c>
      <c r="K2808" s="1">
        <f>_xlfn.XLOOKUP(Comuni[[#This Row],[Regione]],Table_0[Regione],Table_0[Guariti],,0)</f>
        <v>548473</v>
      </c>
      <c r="L2808" s="1">
        <f>_xlfn.XLOOKUP(Comuni[[#This Row],[Regione]],Table_0[Regione],Table_0[Deceduti],,0)</f>
        <v>3318</v>
      </c>
    </row>
    <row r="2809" spans="1:12" x14ac:dyDescent="0.25">
      <c r="A2809" s="1" t="s">
        <v>2837</v>
      </c>
      <c r="B2809" s="1" t="s">
        <v>2791</v>
      </c>
      <c r="C2809" s="1" t="s">
        <v>2792</v>
      </c>
      <c r="D2809">
        <v>5086</v>
      </c>
      <c r="E2809">
        <f>100*Comuni[[#This Row],[Popolazione2011]]/$D$7916</f>
        <v>8.8742098206235354E-3</v>
      </c>
      <c r="F2809">
        <f>100*Comuni[[#This Row],[Popolazione2011]]/(SUMIFS($D$2:$D$7916,$B$2:$B$7916,"Trentino-Alto Adige/Südtirol"))</f>
        <v>0.49403822336627895</v>
      </c>
      <c r="G2809" t="b">
        <f>IF(Comuni[[#This Row],[Popolazione2011]]&gt;300000,"MAGGIORE")</f>
        <v>0</v>
      </c>
      <c r="H2809">
        <f>100*Comuni[[#This Row],[Popolazione2011]]/(SUMIFS($D$2:$D$7916,$B$2:$B$7916,"Piemonte"))</f>
        <v>0.11654669796577202</v>
      </c>
      <c r="I2809" s="1" t="str">
        <f>_xlfn.XLOOKUP(Comuni[[#This Row],[Regione]],Ripartizione_geografica[Regione],Ripartizione_geografica[Ripartizione geografica],,0)</f>
        <v>Nord-est</v>
      </c>
      <c r="J2809" s="1">
        <f>_xlfn.XLOOKUP(Comuni[[#This Row],[Regione]],Table_0[Regione],Table_0[Totale contagiati],,0)</f>
        <v>552594</v>
      </c>
      <c r="K2809" s="1">
        <f>_xlfn.XLOOKUP(Comuni[[#This Row],[Regione]],Table_0[Regione],Table_0[Guariti],,0)</f>
        <v>548473</v>
      </c>
      <c r="L2809" s="1">
        <f>_xlfn.XLOOKUP(Comuni[[#This Row],[Regione]],Table_0[Regione],Table_0[Deceduti],,0)</f>
        <v>3318</v>
      </c>
    </row>
    <row r="2810" spans="1:12" x14ac:dyDescent="0.25">
      <c r="A2810" s="1" t="s">
        <v>2838</v>
      </c>
      <c r="B2810" s="1" t="s">
        <v>2791</v>
      </c>
      <c r="C2810" s="1" t="s">
        <v>2792</v>
      </c>
      <c r="D2810">
        <v>2907</v>
      </c>
      <c r="E2810">
        <f>100*Comuni[[#This Row],[Popolazione2011]]/$D$7916</f>
        <v>5.0722233481228108E-3</v>
      </c>
      <c r="F2810">
        <f>100*Comuni[[#This Row],[Popolazione2011]]/(SUMIFS($D$2:$D$7916,$B$2:$B$7916,"Trentino-Alto Adige/Südtirol"))</f>
        <v>0.28237693970227545</v>
      </c>
      <c r="G2810" t="b">
        <f>IF(Comuni[[#This Row],[Popolazione2011]]&gt;300000,"MAGGIORE")</f>
        <v>0</v>
      </c>
      <c r="H2810">
        <f>100*Comuni[[#This Row],[Popolazione2011]]/(SUMIFS($D$2:$D$7916,$B$2:$B$7916,"Piemonte"))</f>
        <v>6.6614481122001426E-2</v>
      </c>
      <c r="I2810" s="1" t="str">
        <f>_xlfn.XLOOKUP(Comuni[[#This Row],[Regione]],Ripartizione_geografica[Regione],Ripartizione_geografica[Ripartizione geografica],,0)</f>
        <v>Nord-est</v>
      </c>
      <c r="J2810" s="1">
        <f>_xlfn.XLOOKUP(Comuni[[#This Row],[Regione]],Table_0[Regione],Table_0[Totale contagiati],,0)</f>
        <v>552594</v>
      </c>
      <c r="K2810" s="1">
        <f>_xlfn.XLOOKUP(Comuni[[#This Row],[Regione]],Table_0[Regione],Table_0[Guariti],,0)</f>
        <v>548473</v>
      </c>
      <c r="L2810" s="1">
        <f>_xlfn.XLOOKUP(Comuni[[#This Row],[Regione]],Table_0[Regione],Table_0[Deceduti],,0)</f>
        <v>3318</v>
      </c>
    </row>
    <row r="2811" spans="1:12" x14ac:dyDescent="0.25">
      <c r="A2811" s="1" t="s">
        <v>2839</v>
      </c>
      <c r="B2811" s="1" t="s">
        <v>2791</v>
      </c>
      <c r="C2811" s="1" t="s">
        <v>2792</v>
      </c>
      <c r="D2811">
        <v>2533</v>
      </c>
      <c r="E2811">
        <f>100*Comuni[[#This Row],[Popolazione2011]]/$D$7916</f>
        <v>4.4196566015806942E-3</v>
      </c>
      <c r="F2811">
        <f>100*Comuni[[#This Row],[Popolazione2011]]/(SUMIFS($D$2:$D$7916,$B$2:$B$7916,"Trentino-Alto Adige/Südtirol"))</f>
        <v>0.24604774278151484</v>
      </c>
      <c r="G2811" t="b">
        <f>IF(Comuni[[#This Row],[Popolazione2011]]&gt;300000,"MAGGIORE")</f>
        <v>0</v>
      </c>
      <c r="H2811">
        <f>100*Comuni[[#This Row],[Popolazione2011]]/(SUMIFS($D$2:$D$7916,$B$2:$B$7916,"Piemonte"))</f>
        <v>5.8044197001042186E-2</v>
      </c>
      <c r="I2811" s="1" t="str">
        <f>_xlfn.XLOOKUP(Comuni[[#This Row],[Regione]],Ripartizione_geografica[Regione],Ripartizione_geografica[Ripartizione geografica],,0)</f>
        <v>Nord-est</v>
      </c>
      <c r="J2811" s="1">
        <f>_xlfn.XLOOKUP(Comuni[[#This Row],[Regione]],Table_0[Regione],Table_0[Totale contagiati],,0)</f>
        <v>552594</v>
      </c>
      <c r="K2811" s="1">
        <f>_xlfn.XLOOKUP(Comuni[[#This Row],[Regione]],Table_0[Regione],Table_0[Guariti],,0)</f>
        <v>548473</v>
      </c>
      <c r="L2811" s="1">
        <f>_xlfn.XLOOKUP(Comuni[[#This Row],[Regione]],Table_0[Regione],Table_0[Deceduti],,0)</f>
        <v>3318</v>
      </c>
    </row>
    <row r="2812" spans="1:12" x14ac:dyDescent="0.25">
      <c r="A2812" s="1" t="s">
        <v>2840</v>
      </c>
      <c r="B2812" s="1" t="s">
        <v>2791</v>
      </c>
      <c r="C2812" s="1" t="s">
        <v>2792</v>
      </c>
      <c r="D2812">
        <v>879</v>
      </c>
      <c r="E2812">
        <f>100*Comuni[[#This Row],[Popolazione2011]]/$D$7916</f>
        <v>1.5337063374612832E-3</v>
      </c>
      <c r="F2812">
        <f>100*Comuni[[#This Row],[Popolazione2011]]/(SUMIFS($D$2:$D$7916,$B$2:$B$7916,"Trentino-Alto Adige/Südtirol"))</f>
        <v>8.538332645280361E-2</v>
      </c>
      <c r="G2812" t="b">
        <f>IF(Comuni[[#This Row],[Popolazione2011]]&gt;300000,"MAGGIORE")</f>
        <v>0</v>
      </c>
      <c r="H2812">
        <f>100*Comuni[[#This Row],[Popolazione2011]]/(SUMIFS($D$2:$D$7916,$B$2:$B$7916,"Piemonte"))</f>
        <v>2.0142459204072673E-2</v>
      </c>
      <c r="I2812" s="1" t="str">
        <f>_xlfn.XLOOKUP(Comuni[[#This Row],[Regione]],Ripartizione_geografica[Regione],Ripartizione_geografica[Ripartizione geografica],,0)</f>
        <v>Nord-est</v>
      </c>
      <c r="J2812" s="1">
        <f>_xlfn.XLOOKUP(Comuni[[#This Row],[Regione]],Table_0[Regione],Table_0[Totale contagiati],,0)</f>
        <v>552594</v>
      </c>
      <c r="K2812" s="1">
        <f>_xlfn.XLOOKUP(Comuni[[#This Row],[Regione]],Table_0[Regione],Table_0[Guariti],,0)</f>
        <v>548473</v>
      </c>
      <c r="L2812" s="1">
        <f>_xlfn.XLOOKUP(Comuni[[#This Row],[Regione]],Table_0[Regione],Table_0[Deceduti],,0)</f>
        <v>3318</v>
      </c>
    </row>
    <row r="2813" spans="1:12" x14ac:dyDescent="0.25">
      <c r="A2813" s="1" t="s">
        <v>2841</v>
      </c>
      <c r="B2813" s="1" t="s">
        <v>2791</v>
      </c>
      <c r="C2813" s="1" t="s">
        <v>2792</v>
      </c>
      <c r="D2813">
        <v>1648</v>
      </c>
      <c r="E2813">
        <f>100*Comuni[[#This Row],[Popolazione2011]]/$D$7916</f>
        <v>2.8754812788807679E-3</v>
      </c>
      <c r="F2813">
        <f>100*Comuni[[#This Row],[Popolazione2011]]/(SUMIFS($D$2:$D$7916,$B$2:$B$7916,"Trentino-Alto Adige/Südtirol"))</f>
        <v>0.16008159498773647</v>
      </c>
      <c r="G2813" t="b">
        <f>IF(Comuni[[#This Row],[Popolazione2011]]&gt;300000,"MAGGIORE")</f>
        <v>0</v>
      </c>
      <c r="H2813">
        <f>100*Comuni[[#This Row],[Popolazione2011]]/(SUMIFS($D$2:$D$7916,$B$2:$B$7916,"Piemonte"))</f>
        <v>3.7764246607863212E-2</v>
      </c>
      <c r="I2813" s="1" t="str">
        <f>_xlfn.XLOOKUP(Comuni[[#This Row],[Regione]],Ripartizione_geografica[Regione],Ripartizione_geografica[Ripartizione geografica],,0)</f>
        <v>Nord-est</v>
      </c>
      <c r="J2813" s="1">
        <f>_xlfn.XLOOKUP(Comuni[[#This Row],[Regione]],Table_0[Regione],Table_0[Totale contagiati],,0)</f>
        <v>552594</v>
      </c>
      <c r="K2813" s="1">
        <f>_xlfn.XLOOKUP(Comuni[[#This Row],[Regione]],Table_0[Regione],Table_0[Guariti],,0)</f>
        <v>548473</v>
      </c>
      <c r="L2813" s="1">
        <f>_xlfn.XLOOKUP(Comuni[[#This Row],[Regione]],Table_0[Regione],Table_0[Deceduti],,0)</f>
        <v>3318</v>
      </c>
    </row>
    <row r="2814" spans="1:12" x14ac:dyDescent="0.25">
      <c r="A2814" s="1" t="s">
        <v>2842</v>
      </c>
      <c r="B2814" s="1" t="s">
        <v>2791</v>
      </c>
      <c r="C2814" s="1" t="s">
        <v>2792</v>
      </c>
      <c r="D2814">
        <v>37368</v>
      </c>
      <c r="E2814">
        <f>100*Comuni[[#This Row],[Popolazione2011]]/$D$7916</f>
        <v>6.5200840066272164E-2</v>
      </c>
      <c r="F2814">
        <f>100*Comuni[[#This Row],[Popolazione2011]]/(SUMIFS($D$2:$D$7916,$B$2:$B$7916,"Trentino-Alto Adige/Südtirol"))</f>
        <v>3.6298113115908595</v>
      </c>
      <c r="G2814" t="b">
        <f>IF(Comuni[[#This Row],[Popolazione2011]]&gt;300000,"MAGGIORE")</f>
        <v>0</v>
      </c>
      <c r="H2814">
        <f>100*Comuni[[#This Row],[Popolazione2011]]/(SUMIFS($D$2:$D$7916,$B$2:$B$7916,"Piemonte"))</f>
        <v>0.85629512575402456</v>
      </c>
      <c r="I2814" s="1" t="str">
        <f>_xlfn.XLOOKUP(Comuni[[#This Row],[Regione]],Ripartizione_geografica[Regione],Ripartizione_geografica[Ripartizione geografica],,0)</f>
        <v>Nord-est</v>
      </c>
      <c r="J2814" s="1">
        <f>_xlfn.XLOOKUP(Comuni[[#This Row],[Regione]],Table_0[Regione],Table_0[Totale contagiati],,0)</f>
        <v>552594</v>
      </c>
      <c r="K2814" s="1">
        <f>_xlfn.XLOOKUP(Comuni[[#This Row],[Regione]],Table_0[Regione],Table_0[Guariti],,0)</f>
        <v>548473</v>
      </c>
      <c r="L2814" s="1">
        <f>_xlfn.XLOOKUP(Comuni[[#This Row],[Regione]],Table_0[Regione],Table_0[Deceduti],,0)</f>
        <v>3318</v>
      </c>
    </row>
    <row r="2815" spans="1:12" x14ac:dyDescent="0.25">
      <c r="A2815" s="1" t="s">
        <v>2843</v>
      </c>
      <c r="B2815" s="1" t="s">
        <v>2791</v>
      </c>
      <c r="C2815" s="1" t="s">
        <v>2792</v>
      </c>
      <c r="D2815">
        <v>2797</v>
      </c>
      <c r="E2815">
        <f>100*Comuni[[#This Row],[Popolazione2011]]/$D$7916</f>
        <v>4.8802919520810114E-3</v>
      </c>
      <c r="F2815">
        <f>100*Comuni[[#This Row],[Popolazione2011]]/(SUMIFS($D$2:$D$7916,$B$2:$B$7916,"Trentino-Alto Adige/Südtirol"))</f>
        <v>0.27169188178440468</v>
      </c>
      <c r="G2815" t="b">
        <f>IF(Comuni[[#This Row],[Popolazione2011]]&gt;300000,"MAGGIORE")</f>
        <v>0</v>
      </c>
      <c r="H2815">
        <f>100*Comuni[[#This Row],[Popolazione2011]]/(SUMIFS($D$2:$D$7916,$B$2:$B$7916,"Piemonte"))</f>
        <v>6.4093809321719306E-2</v>
      </c>
      <c r="I2815" s="1" t="str">
        <f>_xlfn.XLOOKUP(Comuni[[#This Row],[Regione]],Ripartizione_geografica[Regione],Ripartizione_geografica[Ripartizione geografica],,0)</f>
        <v>Nord-est</v>
      </c>
      <c r="J2815" s="1">
        <f>_xlfn.XLOOKUP(Comuni[[#This Row],[Regione]],Table_0[Regione],Table_0[Totale contagiati],,0)</f>
        <v>552594</v>
      </c>
      <c r="K2815" s="1">
        <f>_xlfn.XLOOKUP(Comuni[[#This Row],[Regione]],Table_0[Regione],Table_0[Guariti],,0)</f>
        <v>548473</v>
      </c>
      <c r="L2815" s="1">
        <f>_xlfn.XLOOKUP(Comuni[[#This Row],[Regione]],Table_0[Regione],Table_0[Deceduti],,0)</f>
        <v>3318</v>
      </c>
    </row>
    <row r="2816" spans="1:12" x14ac:dyDescent="0.25">
      <c r="A2816" s="1" t="s">
        <v>2844</v>
      </c>
      <c r="B2816" s="1" t="s">
        <v>2791</v>
      </c>
      <c r="C2816" s="1" t="s">
        <v>2792</v>
      </c>
      <c r="D2816">
        <v>1627</v>
      </c>
      <c r="E2816">
        <f>100*Comuni[[#This Row],[Popolazione2011]]/$D$7916</f>
        <v>2.8388398305455153E-3</v>
      </c>
      <c r="F2816">
        <f>100*Comuni[[#This Row],[Popolazione2011]]/(SUMIFS($D$2:$D$7916,$B$2:$B$7916,"Trentino-Alto Adige/Südtirol"))</f>
        <v>0.15804172029432478</v>
      </c>
      <c r="G2816" t="b">
        <f>IF(Comuni[[#This Row],[Popolazione2011]]&gt;300000,"MAGGIORE")</f>
        <v>0</v>
      </c>
      <c r="H2816">
        <f>100*Comuni[[#This Row],[Popolazione2011]]/(SUMIFS($D$2:$D$7916,$B$2:$B$7916,"Piemonte"))</f>
        <v>3.7283027445991171E-2</v>
      </c>
      <c r="I2816" s="1" t="str">
        <f>_xlfn.XLOOKUP(Comuni[[#This Row],[Regione]],Ripartizione_geografica[Regione],Ripartizione_geografica[Ripartizione geografica],,0)</f>
        <v>Nord-est</v>
      </c>
      <c r="J2816" s="1">
        <f>_xlfn.XLOOKUP(Comuni[[#This Row],[Regione]],Table_0[Regione],Table_0[Totale contagiati],,0)</f>
        <v>552594</v>
      </c>
      <c r="K2816" s="1">
        <f>_xlfn.XLOOKUP(Comuni[[#This Row],[Regione]],Table_0[Regione],Table_0[Guariti],,0)</f>
        <v>548473</v>
      </c>
      <c r="L2816" s="1">
        <f>_xlfn.XLOOKUP(Comuni[[#This Row],[Regione]],Table_0[Regione],Table_0[Deceduti],,0)</f>
        <v>3318</v>
      </c>
    </row>
    <row r="2817" spans="1:12" x14ac:dyDescent="0.25">
      <c r="A2817" s="1" t="s">
        <v>2845</v>
      </c>
      <c r="B2817" s="1" t="s">
        <v>2791</v>
      </c>
      <c r="C2817" s="1" t="s">
        <v>2792</v>
      </c>
      <c r="D2817">
        <v>2171</v>
      </c>
      <c r="E2817">
        <f>100*Comuni[[#This Row],[Popolazione2011]]/$D$7916</f>
        <v>3.788027825515866E-3</v>
      </c>
      <c r="F2817">
        <f>100*Comuni[[#This Row],[Popolazione2011]]/(SUMIFS($D$2:$D$7916,$B$2:$B$7916,"Trentino-Alto Adige/Südtirol"))</f>
        <v>0.2108841885427038</v>
      </c>
      <c r="G2817" t="b">
        <f>IF(Comuni[[#This Row],[Popolazione2011]]&gt;300000,"MAGGIORE")</f>
        <v>0</v>
      </c>
      <c r="H2817">
        <f>100*Comuni[[#This Row],[Popolazione2011]]/(SUMIFS($D$2:$D$7916,$B$2:$B$7916,"Piemonte"))</f>
        <v>4.9748895258295532E-2</v>
      </c>
      <c r="I2817" s="1" t="str">
        <f>_xlfn.XLOOKUP(Comuni[[#This Row],[Regione]],Ripartizione_geografica[Regione],Ripartizione_geografica[Ripartizione geografica],,0)</f>
        <v>Nord-est</v>
      </c>
      <c r="J2817" s="1">
        <f>_xlfn.XLOOKUP(Comuni[[#This Row],[Regione]],Table_0[Regione],Table_0[Totale contagiati],,0)</f>
        <v>552594</v>
      </c>
      <c r="K2817" s="1">
        <f>_xlfn.XLOOKUP(Comuni[[#This Row],[Regione]],Table_0[Regione],Table_0[Guariti],,0)</f>
        <v>548473</v>
      </c>
      <c r="L2817" s="1">
        <f>_xlfn.XLOOKUP(Comuni[[#This Row],[Regione]],Table_0[Regione],Table_0[Deceduti],,0)</f>
        <v>3318</v>
      </c>
    </row>
    <row r="2818" spans="1:12" x14ac:dyDescent="0.25">
      <c r="A2818" s="1" t="s">
        <v>2846</v>
      </c>
      <c r="B2818" s="1" t="s">
        <v>2791</v>
      </c>
      <c r="C2818" s="1" t="s">
        <v>2792</v>
      </c>
      <c r="D2818">
        <v>1831</v>
      </c>
      <c r="E2818">
        <f>100*Comuni[[#This Row],[Popolazione2011]]/$D$7916</f>
        <v>3.1947853286593969E-3</v>
      </c>
      <c r="F2818">
        <f>100*Comuni[[#This Row],[Popolazione2011]]/(SUMIFS($D$2:$D$7916,$B$2:$B$7916,"Trentino-Alto Adige/Südtirol"))</f>
        <v>0.17785764588746691</v>
      </c>
      <c r="G2818" t="b">
        <f>IF(Comuni[[#This Row],[Popolazione2011]]&gt;300000,"MAGGIORE")</f>
        <v>0</v>
      </c>
      <c r="H2818">
        <f>100*Comuni[[#This Row],[Popolazione2011]]/(SUMIFS($D$2:$D$7916,$B$2:$B$7916,"Piemonte"))</f>
        <v>4.1957727875605304E-2</v>
      </c>
      <c r="I2818" s="1" t="str">
        <f>_xlfn.XLOOKUP(Comuni[[#This Row],[Regione]],Ripartizione_geografica[Regione],Ripartizione_geografica[Ripartizione geografica],,0)</f>
        <v>Nord-est</v>
      </c>
      <c r="J2818" s="1">
        <f>_xlfn.XLOOKUP(Comuni[[#This Row],[Regione]],Table_0[Regione],Table_0[Totale contagiati],,0)</f>
        <v>552594</v>
      </c>
      <c r="K2818" s="1">
        <f>_xlfn.XLOOKUP(Comuni[[#This Row],[Regione]],Table_0[Regione],Table_0[Guariti],,0)</f>
        <v>548473</v>
      </c>
      <c r="L2818" s="1">
        <f>_xlfn.XLOOKUP(Comuni[[#This Row],[Regione]],Table_0[Regione],Table_0[Deceduti],,0)</f>
        <v>3318</v>
      </c>
    </row>
    <row r="2819" spans="1:12" x14ac:dyDescent="0.25">
      <c r="A2819" s="1" t="s">
        <v>2847</v>
      </c>
      <c r="B2819" s="1" t="s">
        <v>2791</v>
      </c>
      <c r="C2819" s="1" t="s">
        <v>2792</v>
      </c>
      <c r="D2819">
        <v>5554</v>
      </c>
      <c r="E2819">
        <f>100*Comuni[[#This Row],[Popolazione2011]]/$D$7916</f>
        <v>9.6907906692377324E-3</v>
      </c>
      <c r="F2819">
        <f>100*Comuni[[#This Row],[Popolazione2011]]/(SUMIFS($D$2:$D$7916,$B$2:$B$7916,"Trentino-Alto Adige/Südtirol"))</f>
        <v>0.53949828796231092</v>
      </c>
      <c r="G2819" t="b">
        <f>IF(Comuni[[#This Row],[Popolazione2011]]&gt;300000,"MAGGIORE")</f>
        <v>0</v>
      </c>
      <c r="H2819">
        <f>100*Comuni[[#This Row],[Popolazione2011]]/(SUMIFS($D$2:$D$7916,$B$2:$B$7916,"Piemonte"))</f>
        <v>0.12727101071606328</v>
      </c>
      <c r="I2819" s="1" t="str">
        <f>_xlfn.XLOOKUP(Comuni[[#This Row],[Regione]],Ripartizione_geografica[Regione],Ripartizione_geografica[Ripartizione geografica],,0)</f>
        <v>Nord-est</v>
      </c>
      <c r="J2819" s="1">
        <f>_xlfn.XLOOKUP(Comuni[[#This Row],[Regione]],Table_0[Regione],Table_0[Totale contagiati],,0)</f>
        <v>552594</v>
      </c>
      <c r="K2819" s="1">
        <f>_xlfn.XLOOKUP(Comuni[[#This Row],[Regione]],Table_0[Regione],Table_0[Guariti],,0)</f>
        <v>548473</v>
      </c>
      <c r="L2819" s="1">
        <f>_xlfn.XLOOKUP(Comuni[[#This Row],[Regione]],Table_0[Regione],Table_0[Deceduti],,0)</f>
        <v>3318</v>
      </c>
    </row>
    <row r="2820" spans="1:12" x14ac:dyDescent="0.25">
      <c r="A2820" s="1" t="s">
        <v>2848</v>
      </c>
      <c r="B2820" s="1" t="s">
        <v>2791</v>
      </c>
      <c r="C2820" s="1" t="s">
        <v>2792</v>
      </c>
      <c r="D2820">
        <v>2886</v>
      </c>
      <c r="E2820">
        <f>100*Comuni[[#This Row],[Popolazione2011]]/$D$7916</f>
        <v>5.0355818997875577E-3</v>
      </c>
      <c r="F2820">
        <f>100*Comuni[[#This Row],[Popolazione2011]]/(SUMIFS($D$2:$D$7916,$B$2:$B$7916,"Trentino-Alto Adige/Südtirol"))</f>
        <v>0.28033706500886374</v>
      </c>
      <c r="G2820" t="b">
        <f>IF(Comuni[[#This Row],[Popolazione2011]]&gt;300000,"MAGGIORE")</f>
        <v>0</v>
      </c>
      <c r="H2820">
        <f>100*Comuni[[#This Row],[Popolazione2011]]/(SUMIFS($D$2:$D$7916,$B$2:$B$7916,"Piemonte"))</f>
        <v>6.6133261960129391E-2</v>
      </c>
      <c r="I2820" s="1" t="str">
        <f>_xlfn.XLOOKUP(Comuni[[#This Row],[Regione]],Ripartizione_geografica[Regione],Ripartizione_geografica[Ripartizione geografica],,0)</f>
        <v>Nord-est</v>
      </c>
      <c r="J2820" s="1">
        <f>_xlfn.XLOOKUP(Comuni[[#This Row],[Regione]],Table_0[Regione],Table_0[Totale contagiati],,0)</f>
        <v>552594</v>
      </c>
      <c r="K2820" s="1">
        <f>_xlfn.XLOOKUP(Comuni[[#This Row],[Regione]],Table_0[Regione],Table_0[Guariti],,0)</f>
        <v>548473</v>
      </c>
      <c r="L2820" s="1">
        <f>_xlfn.XLOOKUP(Comuni[[#This Row],[Regione]],Table_0[Regione],Table_0[Deceduti],,0)</f>
        <v>3318</v>
      </c>
    </row>
    <row r="2821" spans="1:12" x14ac:dyDescent="0.25">
      <c r="A2821" s="1" t="s">
        <v>2849</v>
      </c>
      <c r="B2821" s="1" t="s">
        <v>2791</v>
      </c>
      <c r="C2821" s="1" t="s">
        <v>2792</v>
      </c>
      <c r="D2821">
        <v>1903</v>
      </c>
      <c r="E2821">
        <f>100*Comuni[[#This Row],[Popolazione2011]]/$D$7916</f>
        <v>3.3204131515231195E-3</v>
      </c>
      <c r="F2821">
        <f>100*Comuni[[#This Row],[Popolazione2011]]/(SUMIFS($D$2:$D$7916,$B$2:$B$7916,"Trentino-Alto Adige/Südtirol"))</f>
        <v>0.18485150197916414</v>
      </c>
      <c r="G2821" t="b">
        <f>IF(Comuni[[#This Row],[Popolazione2011]]&gt;300000,"MAGGIORE")</f>
        <v>0</v>
      </c>
      <c r="H2821">
        <f>100*Comuni[[#This Row],[Popolazione2011]]/(SUMIFS($D$2:$D$7916,$B$2:$B$7916,"Piemonte"))</f>
        <v>4.3607622144880884E-2</v>
      </c>
      <c r="I2821" s="1" t="str">
        <f>_xlfn.XLOOKUP(Comuni[[#This Row],[Regione]],Ripartizione_geografica[Regione],Ripartizione_geografica[Ripartizione geografica],,0)</f>
        <v>Nord-est</v>
      </c>
      <c r="J2821" s="1">
        <f>_xlfn.XLOOKUP(Comuni[[#This Row],[Regione]],Table_0[Regione],Table_0[Totale contagiati],,0)</f>
        <v>552594</v>
      </c>
      <c r="K2821" s="1">
        <f>_xlfn.XLOOKUP(Comuni[[#This Row],[Regione]],Table_0[Regione],Table_0[Guariti],,0)</f>
        <v>548473</v>
      </c>
      <c r="L2821" s="1">
        <f>_xlfn.XLOOKUP(Comuni[[#This Row],[Regione]],Table_0[Regione],Table_0[Deceduti],,0)</f>
        <v>3318</v>
      </c>
    </row>
    <row r="2822" spans="1:12" x14ac:dyDescent="0.25">
      <c r="A2822" s="1" t="s">
        <v>2850</v>
      </c>
      <c r="B2822" s="1" t="s">
        <v>2791</v>
      </c>
      <c r="C2822" s="1" t="s">
        <v>2792</v>
      </c>
      <c r="D2822">
        <v>3898</v>
      </c>
      <c r="E2822">
        <f>100*Comuni[[#This Row],[Popolazione2011]]/$D$7916</f>
        <v>6.8013507433721072E-3</v>
      </c>
      <c r="F2822">
        <f>100*Comuni[[#This Row],[Popolazione2011]]/(SUMIFS($D$2:$D$7916,$B$2:$B$7916,"Trentino-Alto Adige/Südtirol"))</f>
        <v>0.37863959785327472</v>
      </c>
      <c r="G2822" t="b">
        <f>IF(Comuni[[#This Row],[Popolazione2011]]&gt;300000,"MAGGIORE")</f>
        <v>0</v>
      </c>
      <c r="H2822">
        <f>100*Comuni[[#This Row],[Popolazione2011]]/(SUMIFS($D$2:$D$7916,$B$2:$B$7916,"Piemonte"))</f>
        <v>8.9323442522725005E-2</v>
      </c>
      <c r="I2822" s="1" t="str">
        <f>_xlfn.XLOOKUP(Comuni[[#This Row],[Regione]],Ripartizione_geografica[Regione],Ripartizione_geografica[Ripartizione geografica],,0)</f>
        <v>Nord-est</v>
      </c>
      <c r="J2822" s="1">
        <f>_xlfn.XLOOKUP(Comuni[[#This Row],[Regione]],Table_0[Regione],Table_0[Totale contagiati],,0)</f>
        <v>552594</v>
      </c>
      <c r="K2822" s="1">
        <f>_xlfn.XLOOKUP(Comuni[[#This Row],[Regione]],Table_0[Regione],Table_0[Guariti],,0)</f>
        <v>548473</v>
      </c>
      <c r="L2822" s="1">
        <f>_xlfn.XLOOKUP(Comuni[[#This Row],[Regione]],Table_0[Regione],Table_0[Deceduti],,0)</f>
        <v>3318</v>
      </c>
    </row>
    <row r="2823" spans="1:12" x14ac:dyDescent="0.25">
      <c r="A2823" s="1" t="s">
        <v>2851</v>
      </c>
      <c r="B2823" s="1" t="s">
        <v>2791</v>
      </c>
      <c r="C2823" s="1" t="s">
        <v>2792</v>
      </c>
      <c r="D2823">
        <v>3554</v>
      </c>
      <c r="E2823">
        <f>100*Comuni[[#This Row],[Popolazione2011]]/$D$7916</f>
        <v>6.2011289230232093E-3</v>
      </c>
      <c r="F2823">
        <f>100*Comuni[[#This Row],[Popolazione2011]]/(SUMIFS($D$2:$D$7916,$B$2:$B$7916,"Trentino-Alto Adige/Südtirol"))</f>
        <v>0.34522450763738799</v>
      </c>
      <c r="G2823" t="b">
        <f>IF(Comuni[[#This Row],[Popolazione2011]]&gt;300000,"MAGGIORE")</f>
        <v>0</v>
      </c>
      <c r="H2823">
        <f>100*Comuni[[#This Row],[Popolazione2011]]/(SUMIFS($D$2:$D$7916,$B$2:$B$7916,"Piemonte"))</f>
        <v>8.1440614347297241E-2</v>
      </c>
      <c r="I2823" s="1" t="str">
        <f>_xlfn.XLOOKUP(Comuni[[#This Row],[Regione]],Ripartizione_geografica[Regione],Ripartizione_geografica[Ripartizione geografica],,0)</f>
        <v>Nord-est</v>
      </c>
      <c r="J2823" s="1">
        <f>_xlfn.XLOOKUP(Comuni[[#This Row],[Regione]],Table_0[Regione],Table_0[Totale contagiati],,0)</f>
        <v>552594</v>
      </c>
      <c r="K2823" s="1">
        <f>_xlfn.XLOOKUP(Comuni[[#This Row],[Regione]],Table_0[Regione],Table_0[Guariti],,0)</f>
        <v>548473</v>
      </c>
      <c r="L2823" s="1">
        <f>_xlfn.XLOOKUP(Comuni[[#This Row],[Regione]],Table_0[Regione],Table_0[Deceduti],,0)</f>
        <v>3318</v>
      </c>
    </row>
    <row r="2824" spans="1:12" x14ac:dyDescent="0.25">
      <c r="A2824" s="1" t="s">
        <v>2852</v>
      </c>
      <c r="B2824" s="1" t="s">
        <v>2791</v>
      </c>
      <c r="C2824" s="1" t="s">
        <v>2792</v>
      </c>
      <c r="D2824">
        <v>4653</v>
      </c>
      <c r="E2824">
        <f>100*Comuni[[#This Row],[Popolazione2011]]/$D$7916</f>
        <v>8.1186980525680894E-3</v>
      </c>
      <c r="F2824">
        <f>100*Comuni[[#This Row],[Popolazione2011]]/(SUMIFS($D$2:$D$7916,$B$2:$B$7916,"Trentino-Alto Adige/Südtirol"))</f>
        <v>0.4519779499259331</v>
      </c>
      <c r="G2824" t="b">
        <f>IF(Comuni[[#This Row],[Popolazione2011]]&gt;300000,"MAGGIORE")</f>
        <v>0</v>
      </c>
      <c r="H2824">
        <f>100*Comuni[[#This Row],[Popolazione2011]]/(SUMIFS($D$2:$D$7916,$B$2:$B$7916,"Piemonte"))</f>
        <v>0.10662441715193419</v>
      </c>
      <c r="I2824" s="1" t="str">
        <f>_xlfn.XLOOKUP(Comuni[[#This Row],[Regione]],Ripartizione_geografica[Regione],Ripartizione_geografica[Ripartizione geografica],,0)</f>
        <v>Nord-est</v>
      </c>
      <c r="J2824" s="1">
        <f>_xlfn.XLOOKUP(Comuni[[#This Row],[Regione]],Table_0[Regione],Table_0[Totale contagiati],,0)</f>
        <v>552594</v>
      </c>
      <c r="K2824" s="1">
        <f>_xlfn.XLOOKUP(Comuni[[#This Row],[Regione]],Table_0[Regione],Table_0[Guariti],,0)</f>
        <v>548473</v>
      </c>
      <c r="L2824" s="1">
        <f>_xlfn.XLOOKUP(Comuni[[#This Row],[Regione]],Table_0[Regione],Table_0[Deceduti],,0)</f>
        <v>3318</v>
      </c>
    </row>
    <row r="2825" spans="1:12" x14ac:dyDescent="0.25">
      <c r="A2825" s="1" t="s">
        <v>2853</v>
      </c>
      <c r="B2825" s="1" t="s">
        <v>2791</v>
      </c>
      <c r="C2825" s="1" t="s">
        <v>2792</v>
      </c>
      <c r="D2825">
        <v>3536</v>
      </c>
      <c r="E2825">
        <f>100*Comuni[[#This Row],[Popolazione2011]]/$D$7916</f>
        <v>6.1697219673072781E-3</v>
      </c>
      <c r="F2825">
        <f>100*Comuni[[#This Row],[Popolazione2011]]/(SUMIFS($D$2:$D$7916,$B$2:$B$7916,"Trentino-Alto Adige/Südtirol"))</f>
        <v>0.34347604361446366</v>
      </c>
      <c r="G2825" t="b">
        <f>IF(Comuni[[#This Row],[Popolazione2011]]&gt;300000,"MAGGIORE")</f>
        <v>0</v>
      </c>
      <c r="H2825">
        <f>100*Comuni[[#This Row],[Popolazione2011]]/(SUMIFS($D$2:$D$7916,$B$2:$B$7916,"Piemonte"))</f>
        <v>8.1028140779978344E-2</v>
      </c>
      <c r="I2825" s="1" t="str">
        <f>_xlfn.XLOOKUP(Comuni[[#This Row],[Regione]],Ripartizione_geografica[Regione],Ripartizione_geografica[Ripartizione geografica],,0)</f>
        <v>Nord-est</v>
      </c>
      <c r="J2825" s="1">
        <f>_xlfn.XLOOKUP(Comuni[[#This Row],[Regione]],Table_0[Regione],Table_0[Totale contagiati],,0)</f>
        <v>552594</v>
      </c>
      <c r="K2825" s="1">
        <f>_xlfn.XLOOKUP(Comuni[[#This Row],[Regione]],Table_0[Regione],Table_0[Guariti],,0)</f>
        <v>548473</v>
      </c>
      <c r="L2825" s="1">
        <f>_xlfn.XLOOKUP(Comuni[[#This Row],[Regione]],Table_0[Regione],Table_0[Deceduti],,0)</f>
        <v>3318</v>
      </c>
    </row>
    <row r="2826" spans="1:12" x14ac:dyDescent="0.25">
      <c r="A2826" s="1" t="s">
        <v>2854</v>
      </c>
      <c r="B2826" s="1" t="s">
        <v>2791</v>
      </c>
      <c r="C2826" s="1" t="s">
        <v>2792</v>
      </c>
      <c r="D2826">
        <v>1460</v>
      </c>
      <c r="E2826">
        <f>100*Comuni[[#This Row],[Popolazione2011]]/$D$7916</f>
        <v>2.5474530747366026E-3</v>
      </c>
      <c r="F2826">
        <f>100*Comuni[[#This Row],[Popolazione2011]]/(SUMIFS($D$2:$D$7916,$B$2:$B$7916,"Trentino-Alto Adige/Südtirol"))</f>
        <v>0.14181985963719371</v>
      </c>
      <c r="G2826" t="b">
        <f>IF(Comuni[[#This Row],[Popolazione2011]]&gt;300000,"MAGGIORE")</f>
        <v>0</v>
      </c>
      <c r="H2826">
        <f>100*Comuni[[#This Row],[Popolazione2011]]/(SUMIFS($D$2:$D$7916,$B$2:$B$7916,"Piemonte"))</f>
        <v>3.3456189349199209E-2</v>
      </c>
      <c r="I2826" s="1" t="str">
        <f>_xlfn.XLOOKUP(Comuni[[#This Row],[Regione]],Ripartizione_geografica[Regione],Ripartizione_geografica[Ripartizione geografica],,0)</f>
        <v>Nord-est</v>
      </c>
      <c r="J2826" s="1">
        <f>_xlfn.XLOOKUP(Comuni[[#This Row],[Regione]],Table_0[Regione],Table_0[Totale contagiati],,0)</f>
        <v>552594</v>
      </c>
      <c r="K2826" s="1">
        <f>_xlfn.XLOOKUP(Comuni[[#This Row],[Regione]],Table_0[Regione],Table_0[Guariti],,0)</f>
        <v>548473</v>
      </c>
      <c r="L2826" s="1">
        <f>_xlfn.XLOOKUP(Comuni[[#This Row],[Regione]],Table_0[Regione],Table_0[Deceduti],,0)</f>
        <v>3318</v>
      </c>
    </row>
    <row r="2827" spans="1:12" x14ac:dyDescent="0.25">
      <c r="A2827" s="1" t="s">
        <v>2855</v>
      </c>
      <c r="B2827" s="1" t="s">
        <v>2791</v>
      </c>
      <c r="C2827" s="1" t="s">
        <v>2792</v>
      </c>
      <c r="D2827">
        <v>692</v>
      </c>
      <c r="E2827">
        <f>100*Comuni[[#This Row],[Popolazione2011]]/$D$7916</f>
        <v>1.2074229641902254E-3</v>
      </c>
      <c r="F2827">
        <f>100*Comuni[[#This Row],[Popolazione2011]]/(SUMIFS($D$2:$D$7916,$B$2:$B$7916,"Trentino-Alto Adige/Südtirol"))</f>
        <v>6.7218727992423316E-2</v>
      </c>
      <c r="G2827" t="b">
        <f>IF(Comuni[[#This Row],[Popolazione2011]]&gt;300000,"MAGGIORE")</f>
        <v>0</v>
      </c>
      <c r="H2827">
        <f>100*Comuni[[#This Row],[Popolazione2011]]/(SUMIFS($D$2:$D$7916,$B$2:$B$7916,"Piemonte"))</f>
        <v>1.5857317143593046E-2</v>
      </c>
      <c r="I2827" s="1" t="str">
        <f>_xlfn.XLOOKUP(Comuni[[#This Row],[Regione]],Ripartizione_geografica[Regione],Ripartizione_geografica[Ripartizione geografica],,0)</f>
        <v>Nord-est</v>
      </c>
      <c r="J2827" s="1">
        <f>_xlfn.XLOOKUP(Comuni[[#This Row],[Regione]],Table_0[Regione],Table_0[Totale contagiati],,0)</f>
        <v>552594</v>
      </c>
      <c r="K2827" s="1">
        <f>_xlfn.XLOOKUP(Comuni[[#This Row],[Regione]],Table_0[Regione],Table_0[Guariti],,0)</f>
        <v>548473</v>
      </c>
      <c r="L2827" s="1">
        <f>_xlfn.XLOOKUP(Comuni[[#This Row],[Regione]],Table_0[Regione],Table_0[Deceduti],,0)</f>
        <v>3318</v>
      </c>
    </row>
    <row r="2828" spans="1:12" x14ac:dyDescent="0.25">
      <c r="A2828" s="1" t="s">
        <v>2856</v>
      </c>
      <c r="B2828" s="1" t="s">
        <v>2791</v>
      </c>
      <c r="C2828" s="1" t="s">
        <v>2792</v>
      </c>
      <c r="D2828">
        <v>195</v>
      </c>
      <c r="E2828">
        <f>100*Comuni[[#This Row],[Popolazione2011]]/$D$7916</f>
        <v>3.4024202025591607E-4</v>
      </c>
      <c r="F2828">
        <f>100*Comuni[[#This Row],[Popolazione2011]]/(SUMIFS($D$2:$D$7916,$B$2:$B$7916,"Trentino-Alto Adige/Südtirol"))</f>
        <v>1.8941693581679981E-2</v>
      </c>
      <c r="G2828" t="b">
        <f>IF(Comuni[[#This Row],[Popolazione2011]]&gt;300000,"MAGGIORE")</f>
        <v>0</v>
      </c>
      <c r="H2828">
        <f>100*Comuni[[#This Row],[Popolazione2011]]/(SUMIFS($D$2:$D$7916,$B$2:$B$7916,"Piemonte"))</f>
        <v>4.4684636459546888E-3</v>
      </c>
      <c r="I2828" s="1" t="str">
        <f>_xlfn.XLOOKUP(Comuni[[#This Row],[Regione]],Ripartizione_geografica[Regione],Ripartizione_geografica[Ripartizione geografica],,0)</f>
        <v>Nord-est</v>
      </c>
      <c r="J2828" s="1">
        <f>_xlfn.XLOOKUP(Comuni[[#This Row],[Regione]],Table_0[Regione],Table_0[Totale contagiati],,0)</f>
        <v>552594</v>
      </c>
      <c r="K2828" s="1">
        <f>_xlfn.XLOOKUP(Comuni[[#This Row],[Regione]],Table_0[Regione],Table_0[Guariti],,0)</f>
        <v>548473</v>
      </c>
      <c r="L2828" s="1">
        <f>_xlfn.XLOOKUP(Comuni[[#This Row],[Regione]],Table_0[Regione],Table_0[Deceduti],,0)</f>
        <v>3318</v>
      </c>
    </row>
    <row r="2829" spans="1:12" x14ac:dyDescent="0.25">
      <c r="A2829" s="1" t="s">
        <v>2857</v>
      </c>
      <c r="B2829" s="1" t="s">
        <v>2791</v>
      </c>
      <c r="C2829" s="1" t="s">
        <v>2792</v>
      </c>
      <c r="D2829">
        <v>1763</v>
      </c>
      <c r="E2829">
        <f>100*Comuni[[#This Row],[Popolazione2011]]/$D$7916</f>
        <v>3.0761368292881027E-3</v>
      </c>
      <c r="F2829">
        <f>100*Comuni[[#This Row],[Popolazione2011]]/(SUMIFS($D$2:$D$7916,$B$2:$B$7916,"Trentino-Alto Adige/Südtirol"))</f>
        <v>0.17125233735641954</v>
      </c>
      <c r="G2829" t="b">
        <f>IF(Comuni[[#This Row],[Popolazione2011]]&gt;300000,"MAGGIORE")</f>
        <v>0</v>
      </c>
      <c r="H2829">
        <f>100*Comuni[[#This Row],[Popolazione2011]]/(SUMIFS($D$2:$D$7916,$B$2:$B$7916,"Piemonte"))</f>
        <v>4.0399494399067259E-2</v>
      </c>
      <c r="I2829" s="1" t="str">
        <f>_xlfn.XLOOKUP(Comuni[[#This Row],[Regione]],Ripartizione_geografica[Regione],Ripartizione_geografica[Ripartizione geografica],,0)</f>
        <v>Nord-est</v>
      </c>
      <c r="J2829" s="1">
        <f>_xlfn.XLOOKUP(Comuni[[#This Row],[Regione]],Table_0[Regione],Table_0[Totale contagiati],,0)</f>
        <v>552594</v>
      </c>
      <c r="K2829" s="1">
        <f>_xlfn.XLOOKUP(Comuni[[#This Row],[Regione]],Table_0[Regione],Table_0[Guariti],,0)</f>
        <v>548473</v>
      </c>
      <c r="L2829" s="1">
        <f>_xlfn.XLOOKUP(Comuni[[#This Row],[Regione]],Table_0[Regione],Table_0[Deceduti],,0)</f>
        <v>3318</v>
      </c>
    </row>
    <row r="2830" spans="1:12" x14ac:dyDescent="0.25">
      <c r="A2830" s="1" t="s">
        <v>2858</v>
      </c>
      <c r="B2830" s="1" t="s">
        <v>2791</v>
      </c>
      <c r="C2830" s="1" t="s">
        <v>2792</v>
      </c>
      <c r="D2830">
        <v>3356</v>
      </c>
      <c r="E2830">
        <f>100*Comuni[[#This Row],[Popolazione2011]]/$D$7916</f>
        <v>5.8556524101479714E-3</v>
      </c>
      <c r="F2830">
        <f>100*Comuni[[#This Row],[Popolazione2011]]/(SUMIFS($D$2:$D$7916,$B$2:$B$7916,"Trentino-Alto Adige/Südtirol"))</f>
        <v>0.32599140338522065</v>
      </c>
      <c r="G2830" t="b">
        <f>IF(Comuni[[#This Row],[Popolazione2011]]&gt;300000,"MAGGIORE")</f>
        <v>0</v>
      </c>
      <c r="H2830">
        <f>100*Comuni[[#This Row],[Popolazione2011]]/(SUMIFS($D$2:$D$7916,$B$2:$B$7916,"Piemonte"))</f>
        <v>7.6903405106789405E-2</v>
      </c>
      <c r="I2830" s="1" t="str">
        <f>_xlfn.XLOOKUP(Comuni[[#This Row],[Regione]],Ripartizione_geografica[Regione],Ripartizione_geografica[Ripartizione geografica],,0)</f>
        <v>Nord-est</v>
      </c>
      <c r="J2830" s="1">
        <f>_xlfn.XLOOKUP(Comuni[[#This Row],[Regione]],Table_0[Regione],Table_0[Totale contagiati],,0)</f>
        <v>552594</v>
      </c>
      <c r="K2830" s="1">
        <f>_xlfn.XLOOKUP(Comuni[[#This Row],[Regione]],Table_0[Regione],Table_0[Guariti],,0)</f>
        <v>548473</v>
      </c>
      <c r="L2830" s="1">
        <f>_xlfn.XLOOKUP(Comuni[[#This Row],[Regione]],Table_0[Regione],Table_0[Deceduti],,0)</f>
        <v>3318</v>
      </c>
    </row>
    <row r="2831" spans="1:12" x14ac:dyDescent="0.25">
      <c r="A2831" s="1" t="s">
        <v>2859</v>
      </c>
      <c r="B2831" s="1" t="s">
        <v>2791</v>
      </c>
      <c r="C2831" s="1" t="s">
        <v>2792</v>
      </c>
      <c r="D2831">
        <v>604</v>
      </c>
      <c r="E2831">
        <f>100*Comuni[[#This Row],[Popolazione2011]]/$D$7916</f>
        <v>1.0538778473567862E-3</v>
      </c>
      <c r="F2831">
        <f>100*Comuni[[#This Row],[Popolazione2011]]/(SUMIFS($D$2:$D$7916,$B$2:$B$7916,"Trentino-Alto Adige/Südtirol"))</f>
        <v>5.8670681658126715E-2</v>
      </c>
      <c r="G2831" t="b">
        <f>IF(Comuni[[#This Row],[Popolazione2011]]&gt;300000,"MAGGIORE")</f>
        <v>0</v>
      </c>
      <c r="H2831">
        <f>100*Comuni[[#This Row],[Popolazione2011]]/(SUMIFS($D$2:$D$7916,$B$2:$B$7916,"Piemonte"))</f>
        <v>1.3840779703367343E-2</v>
      </c>
      <c r="I2831" s="1" t="str">
        <f>_xlfn.XLOOKUP(Comuni[[#This Row],[Regione]],Ripartizione_geografica[Regione],Ripartizione_geografica[Ripartizione geografica],,0)</f>
        <v>Nord-est</v>
      </c>
      <c r="J2831" s="1">
        <f>_xlfn.XLOOKUP(Comuni[[#This Row],[Regione]],Table_0[Regione],Table_0[Totale contagiati],,0)</f>
        <v>552594</v>
      </c>
      <c r="K2831" s="1">
        <f>_xlfn.XLOOKUP(Comuni[[#This Row],[Regione]],Table_0[Regione],Table_0[Guariti],,0)</f>
        <v>548473</v>
      </c>
      <c r="L2831" s="1">
        <f>_xlfn.XLOOKUP(Comuni[[#This Row],[Regione]],Table_0[Regione],Table_0[Deceduti],,0)</f>
        <v>3318</v>
      </c>
    </row>
    <row r="2832" spans="1:12" x14ac:dyDescent="0.25">
      <c r="A2832" s="1" t="s">
        <v>2860</v>
      </c>
      <c r="B2832" s="1" t="s">
        <v>2791</v>
      </c>
      <c r="C2832" s="1" t="s">
        <v>2792</v>
      </c>
      <c r="D2832">
        <v>267</v>
      </c>
      <c r="E2832">
        <f>100*Comuni[[#This Row],[Popolazione2011]]/$D$7916</f>
        <v>4.6586984311963893E-4</v>
      </c>
      <c r="F2832">
        <f>100*Comuni[[#This Row],[Popolazione2011]]/(SUMIFS($D$2:$D$7916,$B$2:$B$7916,"Trentino-Alto Adige/Südtirol"))</f>
        <v>2.5935549673377207E-2</v>
      </c>
      <c r="G2832" t="b">
        <f>IF(Comuni[[#This Row],[Popolazione2011]]&gt;300000,"MAGGIORE")</f>
        <v>0</v>
      </c>
      <c r="H2832">
        <f>100*Comuni[[#This Row],[Popolazione2011]]/(SUMIFS($D$2:$D$7916,$B$2:$B$7916,"Piemonte"))</f>
        <v>6.1183579152302653E-3</v>
      </c>
      <c r="I2832" s="1" t="str">
        <f>_xlfn.XLOOKUP(Comuni[[#This Row],[Regione]],Ripartizione_geografica[Regione],Ripartizione_geografica[Ripartizione geografica],,0)</f>
        <v>Nord-est</v>
      </c>
      <c r="J2832" s="1">
        <f>_xlfn.XLOOKUP(Comuni[[#This Row],[Regione]],Table_0[Regione],Table_0[Totale contagiati],,0)</f>
        <v>552594</v>
      </c>
      <c r="K2832" s="1">
        <f>_xlfn.XLOOKUP(Comuni[[#This Row],[Regione]],Table_0[Regione],Table_0[Guariti],,0)</f>
        <v>548473</v>
      </c>
      <c r="L2832" s="1">
        <f>_xlfn.XLOOKUP(Comuni[[#This Row],[Regione]],Table_0[Regione],Table_0[Deceduti],,0)</f>
        <v>3318</v>
      </c>
    </row>
    <row r="2833" spans="1:12" x14ac:dyDescent="0.25">
      <c r="A2833" s="1" t="s">
        <v>2861</v>
      </c>
      <c r="B2833" s="1" t="s">
        <v>2791</v>
      </c>
      <c r="C2833" s="1" t="s">
        <v>2792</v>
      </c>
      <c r="D2833">
        <v>4389</v>
      </c>
      <c r="E2833">
        <f>100*Comuni[[#This Row],[Popolazione2011]]/$D$7916</f>
        <v>7.658062702067773E-3</v>
      </c>
      <c r="F2833">
        <f>100*Comuni[[#This Row],[Popolazione2011]]/(SUMIFS($D$2:$D$7916,$B$2:$B$7916,"Trentino-Alto Adige/Südtirol"))</f>
        <v>0.42633381092304329</v>
      </c>
      <c r="G2833" t="b">
        <f>IF(Comuni[[#This Row],[Popolazione2011]]&gt;300000,"MAGGIORE")</f>
        <v>0</v>
      </c>
      <c r="H2833">
        <f>100*Comuni[[#This Row],[Popolazione2011]]/(SUMIFS($D$2:$D$7916,$B$2:$B$7916,"Piemonte"))</f>
        <v>0.10057480483125707</v>
      </c>
      <c r="I2833" s="1" t="str">
        <f>_xlfn.XLOOKUP(Comuni[[#This Row],[Regione]],Ripartizione_geografica[Regione],Ripartizione_geografica[Ripartizione geografica],,0)</f>
        <v>Nord-est</v>
      </c>
      <c r="J2833" s="1">
        <f>_xlfn.XLOOKUP(Comuni[[#This Row],[Regione]],Table_0[Regione],Table_0[Totale contagiati],,0)</f>
        <v>552594</v>
      </c>
      <c r="K2833" s="1">
        <f>_xlfn.XLOOKUP(Comuni[[#This Row],[Regione]],Table_0[Regione],Table_0[Guariti],,0)</f>
        <v>548473</v>
      </c>
      <c r="L2833" s="1">
        <f>_xlfn.XLOOKUP(Comuni[[#This Row],[Regione]],Table_0[Regione],Table_0[Deceduti],,0)</f>
        <v>3318</v>
      </c>
    </row>
    <row r="2834" spans="1:12" x14ac:dyDescent="0.25">
      <c r="A2834" s="1" t="s">
        <v>2862</v>
      </c>
      <c r="B2834" s="1" t="s">
        <v>2791</v>
      </c>
      <c r="C2834" s="1" t="s">
        <v>2792</v>
      </c>
      <c r="D2834">
        <v>2869</v>
      </c>
      <c r="E2834">
        <f>100*Comuni[[#This Row],[Popolazione2011]]/$D$7916</f>
        <v>5.0059197749447344E-3</v>
      </c>
      <c r="F2834">
        <f>100*Comuni[[#This Row],[Popolazione2011]]/(SUMIFS($D$2:$D$7916,$B$2:$B$7916,"Trentino-Alto Adige/Südtirol"))</f>
        <v>0.2786857378761019</v>
      </c>
      <c r="G2834" t="b">
        <f>IF(Comuni[[#This Row],[Popolazione2011]]&gt;300000,"MAGGIORE")</f>
        <v>0</v>
      </c>
      <c r="H2834">
        <f>100*Comuni[[#This Row],[Popolazione2011]]/(SUMIFS($D$2:$D$7916,$B$2:$B$7916,"Piemonte"))</f>
        <v>6.5743703590994879E-2</v>
      </c>
      <c r="I2834" s="1" t="str">
        <f>_xlfn.XLOOKUP(Comuni[[#This Row],[Regione]],Ripartizione_geografica[Regione],Ripartizione_geografica[Ripartizione geografica],,0)</f>
        <v>Nord-est</v>
      </c>
      <c r="J2834" s="1">
        <f>_xlfn.XLOOKUP(Comuni[[#This Row],[Regione]],Table_0[Regione],Table_0[Totale contagiati],,0)</f>
        <v>552594</v>
      </c>
      <c r="K2834" s="1">
        <f>_xlfn.XLOOKUP(Comuni[[#This Row],[Regione]],Table_0[Regione],Table_0[Guariti],,0)</f>
        <v>548473</v>
      </c>
      <c r="L2834" s="1">
        <f>_xlfn.XLOOKUP(Comuni[[#This Row],[Regione]],Table_0[Regione],Table_0[Deceduti],,0)</f>
        <v>3318</v>
      </c>
    </row>
    <row r="2835" spans="1:12" x14ac:dyDescent="0.25">
      <c r="A2835" s="1" t="s">
        <v>2863</v>
      </c>
      <c r="B2835" s="1" t="s">
        <v>2791</v>
      </c>
      <c r="C2835" s="1" t="s">
        <v>2792</v>
      </c>
      <c r="D2835">
        <v>7642</v>
      </c>
      <c r="E2835">
        <f>100*Comuni[[#This Row],[Popolazione2011]]/$D$7916</f>
        <v>1.3333997532285697E-2</v>
      </c>
      <c r="F2835">
        <f>100*Comuni[[#This Row],[Popolazione2011]]/(SUMIFS($D$2:$D$7916,$B$2:$B$7916,"Trentino-Alto Adige/Südtirol"))</f>
        <v>0.74232011462153036</v>
      </c>
      <c r="G2835" t="b">
        <f>IF(Comuni[[#This Row],[Popolazione2011]]&gt;300000,"MAGGIORE")</f>
        <v>0</v>
      </c>
      <c r="H2835">
        <f>100*Comuni[[#This Row],[Popolazione2011]]/(SUMIFS($D$2:$D$7916,$B$2:$B$7916,"Piemonte"))</f>
        <v>0.17511794452505502</v>
      </c>
      <c r="I2835" s="1" t="str">
        <f>_xlfn.XLOOKUP(Comuni[[#This Row],[Regione]],Ripartizione_geografica[Regione],Ripartizione_geografica[Ripartizione geografica],,0)</f>
        <v>Nord-est</v>
      </c>
      <c r="J2835" s="1">
        <f>_xlfn.XLOOKUP(Comuni[[#This Row],[Regione]],Table_0[Regione],Table_0[Totale contagiati],,0)</f>
        <v>552594</v>
      </c>
      <c r="K2835" s="1">
        <f>_xlfn.XLOOKUP(Comuni[[#This Row],[Regione]],Table_0[Regione],Table_0[Guariti],,0)</f>
        <v>548473</v>
      </c>
      <c r="L2835" s="1">
        <f>_xlfn.XLOOKUP(Comuni[[#This Row],[Regione]],Table_0[Regione],Table_0[Deceduti],,0)</f>
        <v>3318</v>
      </c>
    </row>
    <row r="2836" spans="1:12" x14ac:dyDescent="0.25">
      <c r="A2836" s="1" t="s">
        <v>2864</v>
      </c>
      <c r="B2836" s="1" t="s">
        <v>2791</v>
      </c>
      <c r="C2836" s="1" t="s">
        <v>2792</v>
      </c>
      <c r="D2836">
        <v>1333</v>
      </c>
      <c r="E2836">
        <f>100*Comuni[[#This Row],[Popolazione2011]]/$D$7916</f>
        <v>2.3258595538519803E-3</v>
      </c>
      <c r="F2836">
        <f>100*Comuni[[#This Row],[Popolazione2011]]/(SUMIFS($D$2:$D$7916,$B$2:$B$7916,"Trentino-Alto Adige/Südtirol"))</f>
        <v>0.12948347458656112</v>
      </c>
      <c r="G2836" t="b">
        <f>IF(Comuni[[#This Row],[Popolazione2011]]&gt;300000,"MAGGIORE")</f>
        <v>0</v>
      </c>
      <c r="H2836">
        <f>100*Comuni[[#This Row],[Popolazione2011]]/(SUMIFS($D$2:$D$7916,$B$2:$B$7916,"Piemonte"))</f>
        <v>3.0545959179782561E-2</v>
      </c>
      <c r="I2836" s="1" t="str">
        <f>_xlfn.XLOOKUP(Comuni[[#This Row],[Regione]],Ripartizione_geografica[Regione],Ripartizione_geografica[Ripartizione geografica],,0)</f>
        <v>Nord-est</v>
      </c>
      <c r="J2836" s="1">
        <f>_xlfn.XLOOKUP(Comuni[[#This Row],[Regione]],Table_0[Regione],Table_0[Totale contagiati],,0)</f>
        <v>552594</v>
      </c>
      <c r="K2836" s="1">
        <f>_xlfn.XLOOKUP(Comuni[[#This Row],[Regione]],Table_0[Regione],Table_0[Guariti],,0)</f>
        <v>548473</v>
      </c>
      <c r="L2836" s="1">
        <f>_xlfn.XLOOKUP(Comuni[[#This Row],[Regione]],Table_0[Regione],Table_0[Deceduti],,0)</f>
        <v>3318</v>
      </c>
    </row>
    <row r="2837" spans="1:12" x14ac:dyDescent="0.25">
      <c r="A2837" s="1" t="s">
        <v>2865</v>
      </c>
      <c r="B2837" s="1" t="s">
        <v>2791</v>
      </c>
      <c r="C2837" s="1" t="s">
        <v>2792</v>
      </c>
      <c r="D2837">
        <v>2912</v>
      </c>
      <c r="E2837">
        <f>100*Comuni[[#This Row],[Popolazione2011]]/$D$7916</f>
        <v>5.0809475024883467E-3</v>
      </c>
      <c r="F2837">
        <f>100*Comuni[[#This Row],[Popolazione2011]]/(SUMIFS($D$2:$D$7916,$B$2:$B$7916,"Trentino-Alto Adige/Südtirol"))</f>
        <v>0.28286262415308772</v>
      </c>
      <c r="G2837" t="b">
        <f>IF(Comuni[[#This Row],[Popolazione2011]]&gt;300000,"MAGGIORE")</f>
        <v>0</v>
      </c>
      <c r="H2837">
        <f>100*Comuni[[#This Row],[Popolazione2011]]/(SUMIFS($D$2:$D$7916,$B$2:$B$7916,"Piemonte"))</f>
        <v>6.6729057112923346E-2</v>
      </c>
      <c r="I2837" s="1" t="str">
        <f>_xlfn.XLOOKUP(Comuni[[#This Row],[Regione]],Ripartizione_geografica[Regione],Ripartizione_geografica[Ripartizione geografica],,0)</f>
        <v>Nord-est</v>
      </c>
      <c r="J2837" s="1">
        <f>_xlfn.XLOOKUP(Comuni[[#This Row],[Regione]],Table_0[Regione],Table_0[Totale contagiati],,0)</f>
        <v>552594</v>
      </c>
      <c r="K2837" s="1">
        <f>_xlfn.XLOOKUP(Comuni[[#This Row],[Regione]],Table_0[Regione],Table_0[Guariti],,0)</f>
        <v>548473</v>
      </c>
      <c r="L2837" s="1">
        <f>_xlfn.XLOOKUP(Comuni[[#This Row],[Regione]],Table_0[Regione],Table_0[Deceduti],,0)</f>
        <v>3318</v>
      </c>
    </row>
    <row r="2838" spans="1:12" x14ac:dyDescent="0.25">
      <c r="A2838" s="1" t="s">
        <v>2866</v>
      </c>
      <c r="B2838" s="1" t="s">
        <v>2791</v>
      </c>
      <c r="C2838" s="1" t="s">
        <v>2792</v>
      </c>
      <c r="D2838">
        <v>1195</v>
      </c>
      <c r="E2838">
        <f>100*Comuni[[#This Row],[Popolazione2011]]/$D$7916</f>
        <v>2.085072893363178E-3</v>
      </c>
      <c r="F2838">
        <f>100*Comuni[[#This Row],[Popolazione2011]]/(SUMIFS($D$2:$D$7916,$B$2:$B$7916,"Trentino-Alto Adige/Südtirol"))</f>
        <v>0.11607858374414143</v>
      </c>
      <c r="G2838" t="b">
        <f>IF(Comuni[[#This Row],[Popolazione2011]]&gt;300000,"MAGGIORE")</f>
        <v>0</v>
      </c>
      <c r="H2838">
        <f>100*Comuni[[#This Row],[Popolazione2011]]/(SUMIFS($D$2:$D$7916,$B$2:$B$7916,"Piemonte"))</f>
        <v>2.7383661830337705E-2</v>
      </c>
      <c r="I2838" s="1" t="str">
        <f>_xlfn.XLOOKUP(Comuni[[#This Row],[Regione]],Ripartizione_geografica[Regione],Ripartizione_geografica[Ripartizione geografica],,0)</f>
        <v>Nord-est</v>
      </c>
      <c r="J2838" s="1">
        <f>_xlfn.XLOOKUP(Comuni[[#This Row],[Regione]],Table_0[Regione],Table_0[Totale contagiati],,0)</f>
        <v>552594</v>
      </c>
      <c r="K2838" s="1">
        <f>_xlfn.XLOOKUP(Comuni[[#This Row],[Regione]],Table_0[Regione],Table_0[Guariti],,0)</f>
        <v>548473</v>
      </c>
      <c r="L2838" s="1">
        <f>_xlfn.XLOOKUP(Comuni[[#This Row],[Regione]],Table_0[Regione],Table_0[Deceduti],,0)</f>
        <v>3318</v>
      </c>
    </row>
    <row r="2839" spans="1:12" x14ac:dyDescent="0.25">
      <c r="A2839" s="1" t="s">
        <v>2867</v>
      </c>
      <c r="B2839" s="1" t="s">
        <v>2791</v>
      </c>
      <c r="C2839" s="1" t="s">
        <v>2792</v>
      </c>
      <c r="D2839">
        <v>3533</v>
      </c>
      <c r="E2839">
        <f>100*Comuni[[#This Row],[Popolazione2011]]/$D$7916</f>
        <v>6.1644874746879562E-3</v>
      </c>
      <c r="F2839">
        <f>100*Comuni[[#This Row],[Popolazione2011]]/(SUMIFS($D$2:$D$7916,$B$2:$B$7916,"Trentino-Alto Adige/Südtirol"))</f>
        <v>0.34318463294397628</v>
      </c>
      <c r="G2839" t="b">
        <f>IF(Comuni[[#This Row],[Popolazione2011]]&gt;300000,"MAGGIORE")</f>
        <v>0</v>
      </c>
      <c r="H2839">
        <f>100*Comuni[[#This Row],[Popolazione2011]]/(SUMIFS($D$2:$D$7916,$B$2:$B$7916,"Piemonte"))</f>
        <v>8.0959395185425206E-2</v>
      </c>
      <c r="I2839" s="1" t="str">
        <f>_xlfn.XLOOKUP(Comuni[[#This Row],[Regione]],Ripartizione_geografica[Regione],Ripartizione_geografica[Ripartizione geografica],,0)</f>
        <v>Nord-est</v>
      </c>
      <c r="J2839" s="1">
        <f>_xlfn.XLOOKUP(Comuni[[#This Row],[Regione]],Table_0[Regione],Table_0[Totale contagiati],,0)</f>
        <v>552594</v>
      </c>
      <c r="K2839" s="1">
        <f>_xlfn.XLOOKUP(Comuni[[#This Row],[Regione]],Table_0[Regione],Table_0[Guariti],,0)</f>
        <v>548473</v>
      </c>
      <c r="L2839" s="1">
        <f>_xlfn.XLOOKUP(Comuni[[#This Row],[Regione]],Table_0[Regione],Table_0[Deceduti],,0)</f>
        <v>3318</v>
      </c>
    </row>
    <row r="2840" spans="1:12" x14ac:dyDescent="0.25">
      <c r="A2840" s="1" t="s">
        <v>2868</v>
      </c>
      <c r="B2840" s="1" t="s">
        <v>2791</v>
      </c>
      <c r="C2840" s="1" t="s">
        <v>2792</v>
      </c>
      <c r="D2840">
        <v>3204</v>
      </c>
      <c r="E2840">
        <f>100*Comuni[[#This Row],[Popolazione2011]]/$D$7916</f>
        <v>5.5904381174356676E-3</v>
      </c>
      <c r="F2840">
        <f>100*Comuni[[#This Row],[Popolazione2011]]/(SUMIFS($D$2:$D$7916,$B$2:$B$7916,"Trentino-Alto Adige/Südtirol"))</f>
        <v>0.3112265960805265</v>
      </c>
      <c r="G2840" t="b">
        <f>IF(Comuni[[#This Row],[Popolazione2011]]&gt;300000,"MAGGIORE")</f>
        <v>0</v>
      </c>
      <c r="H2840">
        <f>100*Comuni[[#This Row],[Popolazione2011]]/(SUMIFS($D$2:$D$7916,$B$2:$B$7916,"Piemonte"))</f>
        <v>7.3420294982763187E-2</v>
      </c>
      <c r="I2840" s="1" t="str">
        <f>_xlfn.XLOOKUP(Comuni[[#This Row],[Regione]],Ripartizione_geografica[Regione],Ripartizione_geografica[Ripartizione geografica],,0)</f>
        <v>Nord-est</v>
      </c>
      <c r="J2840" s="1">
        <f>_xlfn.XLOOKUP(Comuni[[#This Row],[Regione]],Table_0[Regione],Table_0[Totale contagiati],,0)</f>
        <v>552594</v>
      </c>
      <c r="K2840" s="1">
        <f>_xlfn.XLOOKUP(Comuni[[#This Row],[Regione]],Table_0[Regione],Table_0[Guariti],,0)</f>
        <v>548473</v>
      </c>
      <c r="L2840" s="1">
        <f>_xlfn.XLOOKUP(Comuni[[#This Row],[Regione]],Table_0[Regione],Table_0[Deceduti],,0)</f>
        <v>3318</v>
      </c>
    </row>
    <row r="2841" spans="1:12" x14ac:dyDescent="0.25">
      <c r="A2841" s="1" t="s">
        <v>2869</v>
      </c>
      <c r="B2841" s="1" t="s">
        <v>2791</v>
      </c>
      <c r="C2841" s="1" t="s">
        <v>2792</v>
      </c>
      <c r="D2841">
        <v>2937</v>
      </c>
      <c r="E2841">
        <f>100*Comuni[[#This Row],[Popolazione2011]]/$D$7916</f>
        <v>5.1245682743160286E-3</v>
      </c>
      <c r="F2841">
        <f>100*Comuni[[#This Row],[Popolazione2011]]/(SUMIFS($D$2:$D$7916,$B$2:$B$7916,"Trentino-Alto Adige/Südtirol"))</f>
        <v>0.28529104640714925</v>
      </c>
      <c r="G2841" t="b">
        <f>IF(Comuni[[#This Row],[Popolazione2011]]&gt;300000,"MAGGIORE")</f>
        <v>0</v>
      </c>
      <c r="H2841">
        <f>100*Comuni[[#This Row],[Popolazione2011]]/(SUMIFS($D$2:$D$7916,$B$2:$B$7916,"Piemonte"))</f>
        <v>6.7301937067532916E-2</v>
      </c>
      <c r="I2841" s="1" t="str">
        <f>_xlfn.XLOOKUP(Comuni[[#This Row],[Regione]],Ripartizione_geografica[Regione],Ripartizione_geografica[Ripartizione geografica],,0)</f>
        <v>Nord-est</v>
      </c>
      <c r="J2841" s="1">
        <f>_xlfn.XLOOKUP(Comuni[[#This Row],[Regione]],Table_0[Regione],Table_0[Totale contagiati],,0)</f>
        <v>552594</v>
      </c>
      <c r="K2841" s="1">
        <f>_xlfn.XLOOKUP(Comuni[[#This Row],[Regione]],Table_0[Regione],Table_0[Guariti],,0)</f>
        <v>548473</v>
      </c>
      <c r="L2841" s="1">
        <f>_xlfn.XLOOKUP(Comuni[[#This Row],[Regione]],Table_0[Regione],Table_0[Deceduti],,0)</f>
        <v>3318</v>
      </c>
    </row>
    <row r="2842" spans="1:12" x14ac:dyDescent="0.25">
      <c r="A2842" s="1" t="s">
        <v>2870</v>
      </c>
      <c r="B2842" s="1" t="s">
        <v>2791</v>
      </c>
      <c r="C2842" s="1" t="s">
        <v>2792</v>
      </c>
      <c r="D2842">
        <v>3508</v>
      </c>
      <c r="E2842">
        <f>100*Comuni[[#This Row],[Popolazione2011]]/$D$7916</f>
        <v>6.1208667028602752E-3</v>
      </c>
      <c r="F2842">
        <f>100*Comuni[[#This Row],[Popolazione2011]]/(SUMIFS($D$2:$D$7916,$B$2:$B$7916,"Trentino-Alto Adige/Südtirol"))</f>
        <v>0.34075621068991474</v>
      </c>
      <c r="G2842" t="b">
        <f>IF(Comuni[[#This Row],[Popolazione2011]]&gt;300000,"MAGGIORE")</f>
        <v>0</v>
      </c>
      <c r="H2842">
        <f>100*Comuni[[#This Row],[Popolazione2011]]/(SUMIFS($D$2:$D$7916,$B$2:$B$7916,"Piemonte"))</f>
        <v>8.0386515230815622E-2</v>
      </c>
      <c r="I2842" s="1" t="str">
        <f>_xlfn.XLOOKUP(Comuni[[#This Row],[Regione]],Ripartizione_geografica[Regione],Ripartizione_geografica[Ripartizione geografica],,0)</f>
        <v>Nord-est</v>
      </c>
      <c r="J2842" s="1">
        <f>_xlfn.XLOOKUP(Comuni[[#This Row],[Regione]],Table_0[Regione],Table_0[Totale contagiati],,0)</f>
        <v>552594</v>
      </c>
      <c r="K2842" s="1">
        <f>_xlfn.XLOOKUP(Comuni[[#This Row],[Regione]],Table_0[Regione],Table_0[Guariti],,0)</f>
        <v>548473</v>
      </c>
      <c r="L2842" s="1">
        <f>_xlfn.XLOOKUP(Comuni[[#This Row],[Regione]],Table_0[Regione],Table_0[Deceduti],,0)</f>
        <v>3318</v>
      </c>
    </row>
    <row r="2843" spans="1:12" x14ac:dyDescent="0.25">
      <c r="A2843" s="1" t="s">
        <v>2871</v>
      </c>
      <c r="B2843" s="1" t="s">
        <v>2791</v>
      </c>
      <c r="C2843" s="1" t="s">
        <v>2792</v>
      </c>
      <c r="D2843">
        <v>3767</v>
      </c>
      <c r="E2843">
        <f>100*Comuni[[#This Row],[Popolazione2011]]/$D$7916</f>
        <v>6.5727778989950556E-3</v>
      </c>
      <c r="F2843">
        <f>100*Comuni[[#This Row],[Popolazione2011]]/(SUMIFS($D$2:$D$7916,$B$2:$B$7916,"Trentino-Alto Adige/Südtirol"))</f>
        <v>0.36591466524199229</v>
      </c>
      <c r="G2843" t="b">
        <f>IF(Comuni[[#This Row],[Popolazione2011]]&gt;300000,"MAGGIORE")</f>
        <v>0</v>
      </c>
      <c r="H2843">
        <f>100*Comuni[[#This Row],[Popolazione2011]]/(SUMIFS($D$2:$D$7916,$B$2:$B$7916,"Piemonte"))</f>
        <v>8.6321551560570822E-2</v>
      </c>
      <c r="I2843" s="1" t="str">
        <f>_xlfn.XLOOKUP(Comuni[[#This Row],[Regione]],Ripartizione_geografica[Regione],Ripartizione_geografica[Ripartizione geografica],,0)</f>
        <v>Nord-est</v>
      </c>
      <c r="J2843" s="1">
        <f>_xlfn.XLOOKUP(Comuni[[#This Row],[Regione]],Table_0[Regione],Table_0[Totale contagiati],,0)</f>
        <v>552594</v>
      </c>
      <c r="K2843" s="1">
        <f>_xlfn.XLOOKUP(Comuni[[#This Row],[Regione]],Table_0[Regione],Table_0[Guariti],,0)</f>
        <v>548473</v>
      </c>
      <c r="L2843" s="1">
        <f>_xlfn.XLOOKUP(Comuni[[#This Row],[Regione]],Table_0[Regione],Table_0[Deceduti],,0)</f>
        <v>3318</v>
      </c>
    </row>
    <row r="2844" spans="1:12" x14ac:dyDescent="0.25">
      <c r="A2844" s="1" t="s">
        <v>2872</v>
      </c>
      <c r="B2844" s="1" t="s">
        <v>2791</v>
      </c>
      <c r="C2844" s="1" t="s">
        <v>2792</v>
      </c>
      <c r="D2844">
        <v>1729</v>
      </c>
      <c r="E2844">
        <f>100*Comuni[[#This Row],[Popolazione2011]]/$D$7916</f>
        <v>3.0168125796024561E-3</v>
      </c>
      <c r="F2844">
        <f>100*Comuni[[#This Row],[Popolazione2011]]/(SUMIFS($D$2:$D$7916,$B$2:$B$7916,"Trentino-Alto Adige/Südtirol"))</f>
        <v>0.16794968309089583</v>
      </c>
      <c r="G2844" t="b">
        <f>IF(Comuni[[#This Row],[Popolazione2011]]&gt;300000,"MAGGIORE")</f>
        <v>0</v>
      </c>
      <c r="H2844">
        <f>100*Comuni[[#This Row],[Popolazione2011]]/(SUMIFS($D$2:$D$7916,$B$2:$B$7916,"Piemonte"))</f>
        <v>3.9620377660798234E-2</v>
      </c>
      <c r="I2844" s="1" t="str">
        <f>_xlfn.XLOOKUP(Comuni[[#This Row],[Regione]],Ripartizione_geografica[Regione],Ripartizione_geografica[Ripartizione geografica],,0)</f>
        <v>Nord-est</v>
      </c>
      <c r="J2844" s="1">
        <f>_xlfn.XLOOKUP(Comuni[[#This Row],[Regione]],Table_0[Regione],Table_0[Totale contagiati],,0)</f>
        <v>552594</v>
      </c>
      <c r="K2844" s="1">
        <f>_xlfn.XLOOKUP(Comuni[[#This Row],[Regione]],Table_0[Regione],Table_0[Guariti],,0)</f>
        <v>548473</v>
      </c>
      <c r="L2844" s="1">
        <f>_xlfn.XLOOKUP(Comuni[[#This Row],[Regione]],Table_0[Regione],Table_0[Deceduti],,0)</f>
        <v>3318</v>
      </c>
    </row>
    <row r="2845" spans="1:12" x14ac:dyDescent="0.25">
      <c r="A2845" s="1" t="s">
        <v>2873</v>
      </c>
      <c r="B2845" s="1" t="s">
        <v>2791</v>
      </c>
      <c r="C2845" s="1" t="s">
        <v>2792</v>
      </c>
      <c r="D2845">
        <v>3136</v>
      </c>
      <c r="E2845">
        <f>100*Comuni[[#This Row],[Popolazione2011]]/$D$7916</f>
        <v>5.4717896180643735E-3</v>
      </c>
      <c r="F2845">
        <f>100*Comuni[[#This Row],[Popolazione2011]]/(SUMIFS($D$2:$D$7916,$B$2:$B$7916,"Trentino-Alto Adige/Südtirol"))</f>
        <v>0.30462128754947909</v>
      </c>
      <c r="G2845" t="b">
        <f>IF(Comuni[[#This Row],[Popolazione2011]]&gt;300000,"MAGGIORE")</f>
        <v>0</v>
      </c>
      <c r="H2845">
        <f>100*Comuni[[#This Row],[Popolazione2011]]/(SUMIFS($D$2:$D$7916,$B$2:$B$7916,"Piemonte"))</f>
        <v>7.1862061506225136E-2</v>
      </c>
      <c r="I2845" s="1" t="str">
        <f>_xlfn.XLOOKUP(Comuni[[#This Row],[Regione]],Ripartizione_geografica[Regione],Ripartizione_geografica[Ripartizione geografica],,0)</f>
        <v>Nord-est</v>
      </c>
      <c r="J2845" s="1">
        <f>_xlfn.XLOOKUP(Comuni[[#This Row],[Regione]],Table_0[Regione],Table_0[Totale contagiati],,0)</f>
        <v>552594</v>
      </c>
      <c r="K2845" s="1">
        <f>_xlfn.XLOOKUP(Comuni[[#This Row],[Regione]],Table_0[Regione],Table_0[Guariti],,0)</f>
        <v>548473</v>
      </c>
      <c r="L2845" s="1">
        <f>_xlfn.XLOOKUP(Comuni[[#This Row],[Regione]],Table_0[Regione],Table_0[Deceduti],,0)</f>
        <v>3318</v>
      </c>
    </row>
    <row r="2846" spans="1:12" x14ac:dyDescent="0.25">
      <c r="A2846" s="1" t="s">
        <v>2874</v>
      </c>
      <c r="B2846" s="1" t="s">
        <v>2791</v>
      </c>
      <c r="C2846" s="1" t="s">
        <v>2792</v>
      </c>
      <c r="D2846">
        <v>1584</v>
      </c>
      <c r="E2846">
        <f>100*Comuni[[#This Row],[Popolazione2011]]/$D$7916</f>
        <v>2.7638121030019031E-3</v>
      </c>
      <c r="F2846">
        <f>100*Comuni[[#This Row],[Popolazione2011]]/(SUMIFS($D$2:$D$7916,$B$2:$B$7916,"Trentino-Alto Adige/Südtirol"))</f>
        <v>0.15386483401733894</v>
      </c>
      <c r="G2846" t="b">
        <f>IF(Comuni[[#This Row],[Popolazione2011]]&gt;300000,"MAGGIORE")</f>
        <v>0</v>
      </c>
      <c r="H2846">
        <f>100*Comuni[[#This Row],[Popolazione2011]]/(SUMIFS($D$2:$D$7916,$B$2:$B$7916,"Piemonte"))</f>
        <v>3.6297673924062697E-2</v>
      </c>
      <c r="I2846" s="1" t="str">
        <f>_xlfn.XLOOKUP(Comuni[[#This Row],[Regione]],Ripartizione_geografica[Regione],Ripartizione_geografica[Ripartizione geografica],,0)</f>
        <v>Nord-est</v>
      </c>
      <c r="J2846" s="1">
        <f>_xlfn.XLOOKUP(Comuni[[#This Row],[Regione]],Table_0[Regione],Table_0[Totale contagiati],,0)</f>
        <v>552594</v>
      </c>
      <c r="K2846" s="1">
        <f>_xlfn.XLOOKUP(Comuni[[#This Row],[Regione]],Table_0[Regione],Table_0[Guariti],,0)</f>
        <v>548473</v>
      </c>
      <c r="L2846" s="1">
        <f>_xlfn.XLOOKUP(Comuni[[#This Row],[Regione]],Table_0[Regione],Table_0[Deceduti],,0)</f>
        <v>3318</v>
      </c>
    </row>
    <row r="2847" spans="1:12" x14ac:dyDescent="0.25">
      <c r="A2847" s="1" t="s">
        <v>2875</v>
      </c>
      <c r="B2847" s="1" t="s">
        <v>2791</v>
      </c>
      <c r="C2847" s="1" t="s">
        <v>2792</v>
      </c>
      <c r="D2847">
        <v>1871</v>
      </c>
      <c r="E2847">
        <f>100*Comuni[[#This Row],[Popolazione2011]]/$D$7916</f>
        <v>3.2645785635836873E-3</v>
      </c>
      <c r="F2847">
        <f>100*Comuni[[#This Row],[Popolazione2011]]/(SUMIFS($D$2:$D$7916,$B$2:$B$7916,"Trentino-Alto Adige/Südtirol"))</f>
        <v>0.18174312149396538</v>
      </c>
      <c r="G2847" t="b">
        <f>IF(Comuni[[#This Row],[Popolazione2011]]&gt;300000,"MAGGIORE")</f>
        <v>0</v>
      </c>
      <c r="H2847">
        <f>100*Comuni[[#This Row],[Popolazione2011]]/(SUMIFS($D$2:$D$7916,$B$2:$B$7916,"Piemonte"))</f>
        <v>4.2874335802980626E-2</v>
      </c>
      <c r="I2847" s="1" t="str">
        <f>_xlfn.XLOOKUP(Comuni[[#This Row],[Regione]],Ripartizione_geografica[Regione],Ripartizione_geografica[Ripartizione geografica],,0)</f>
        <v>Nord-est</v>
      </c>
      <c r="J2847" s="1">
        <f>_xlfn.XLOOKUP(Comuni[[#This Row],[Regione]],Table_0[Regione],Table_0[Totale contagiati],,0)</f>
        <v>552594</v>
      </c>
      <c r="K2847" s="1">
        <f>_xlfn.XLOOKUP(Comuni[[#This Row],[Regione]],Table_0[Regione],Table_0[Guariti],,0)</f>
        <v>548473</v>
      </c>
      <c r="L2847" s="1">
        <f>_xlfn.XLOOKUP(Comuni[[#This Row],[Regione]],Table_0[Regione],Table_0[Deceduti],,0)</f>
        <v>3318</v>
      </c>
    </row>
    <row r="2848" spans="1:12" x14ac:dyDescent="0.25">
      <c r="A2848" s="1" t="s">
        <v>2876</v>
      </c>
      <c r="B2848" s="1" t="s">
        <v>2791</v>
      </c>
      <c r="C2848" s="1" t="s">
        <v>2792</v>
      </c>
      <c r="D2848">
        <v>6890</v>
      </c>
      <c r="E2848">
        <f>100*Comuni[[#This Row],[Popolazione2011]]/$D$7916</f>
        <v>1.2021884715709035E-2</v>
      </c>
      <c r="F2848">
        <f>100*Comuni[[#This Row],[Popolazione2011]]/(SUMIFS($D$2:$D$7916,$B$2:$B$7916,"Trentino-Alto Adige/Südtirol"))</f>
        <v>0.66927317321935942</v>
      </c>
      <c r="G2848" t="b">
        <f>IF(Comuni[[#This Row],[Popolazione2011]]&gt;300000,"MAGGIORE")</f>
        <v>0</v>
      </c>
      <c r="H2848">
        <f>100*Comuni[[#This Row],[Popolazione2011]]/(SUMIFS($D$2:$D$7916,$B$2:$B$7916,"Piemonte"))</f>
        <v>0.15788571549039898</v>
      </c>
      <c r="I2848" s="1" t="str">
        <f>_xlfn.XLOOKUP(Comuni[[#This Row],[Regione]],Ripartizione_geografica[Regione],Ripartizione_geografica[Ripartizione geografica],,0)</f>
        <v>Nord-est</v>
      </c>
      <c r="J2848" s="1">
        <f>_xlfn.XLOOKUP(Comuni[[#This Row],[Regione]],Table_0[Regione],Table_0[Totale contagiati],,0)</f>
        <v>552594</v>
      </c>
      <c r="K2848" s="1">
        <f>_xlfn.XLOOKUP(Comuni[[#This Row],[Regione]],Table_0[Regione],Table_0[Guariti],,0)</f>
        <v>548473</v>
      </c>
      <c r="L2848" s="1">
        <f>_xlfn.XLOOKUP(Comuni[[#This Row],[Regione]],Table_0[Regione],Table_0[Deceduti],,0)</f>
        <v>3318</v>
      </c>
    </row>
    <row r="2849" spans="1:12" x14ac:dyDescent="0.25">
      <c r="A2849" s="1" t="s">
        <v>2877</v>
      </c>
      <c r="B2849" s="1" t="s">
        <v>2791</v>
      </c>
      <c r="C2849" s="1" t="s">
        <v>2792</v>
      </c>
      <c r="D2849">
        <v>2838</v>
      </c>
      <c r="E2849">
        <f>100*Comuni[[#This Row],[Popolazione2011]]/$D$7916</f>
        <v>4.9518300178784096E-3</v>
      </c>
      <c r="F2849">
        <f>100*Comuni[[#This Row],[Popolazione2011]]/(SUMIFS($D$2:$D$7916,$B$2:$B$7916,"Trentino-Alto Adige/Südtirol"))</f>
        <v>0.27567449428106561</v>
      </c>
      <c r="G2849" t="b">
        <f>IF(Comuni[[#This Row],[Popolazione2011]]&gt;300000,"MAGGIORE")</f>
        <v>0</v>
      </c>
      <c r="H2849">
        <f>100*Comuni[[#This Row],[Popolazione2011]]/(SUMIFS($D$2:$D$7916,$B$2:$B$7916,"Piemonte"))</f>
        <v>6.5033332447279005E-2</v>
      </c>
      <c r="I2849" s="1" t="str">
        <f>_xlfn.XLOOKUP(Comuni[[#This Row],[Regione]],Ripartizione_geografica[Regione],Ripartizione_geografica[Ripartizione geografica],,0)</f>
        <v>Nord-est</v>
      </c>
      <c r="J2849" s="1">
        <f>_xlfn.XLOOKUP(Comuni[[#This Row],[Regione]],Table_0[Regione],Table_0[Totale contagiati],,0)</f>
        <v>552594</v>
      </c>
      <c r="K2849" s="1">
        <f>_xlfn.XLOOKUP(Comuni[[#This Row],[Regione]],Table_0[Regione],Table_0[Guariti],,0)</f>
        <v>548473</v>
      </c>
      <c r="L2849" s="1">
        <f>_xlfn.XLOOKUP(Comuni[[#This Row],[Regione]],Table_0[Regione],Table_0[Deceduti],,0)</f>
        <v>3318</v>
      </c>
    </row>
    <row r="2850" spans="1:12" x14ac:dyDescent="0.25">
      <c r="A2850" s="1" t="s">
        <v>2878</v>
      </c>
      <c r="B2850" s="1" t="s">
        <v>2791</v>
      </c>
      <c r="C2850" s="1" t="s">
        <v>2792</v>
      </c>
      <c r="D2850">
        <v>1473</v>
      </c>
      <c r="E2850">
        <f>100*Comuni[[#This Row],[Popolazione2011]]/$D$7916</f>
        <v>2.5701358760869971E-3</v>
      </c>
      <c r="F2850">
        <f>100*Comuni[[#This Row],[Popolazione2011]]/(SUMIFS($D$2:$D$7916,$B$2:$B$7916,"Trentino-Alto Adige/Südtirol"))</f>
        <v>0.14308263920930572</v>
      </c>
      <c r="G2850" t="b">
        <f>IF(Comuni[[#This Row],[Popolazione2011]]&gt;300000,"MAGGIORE")</f>
        <v>0</v>
      </c>
      <c r="H2850">
        <f>100*Comuni[[#This Row],[Popolazione2011]]/(SUMIFS($D$2:$D$7916,$B$2:$B$7916,"Piemonte"))</f>
        <v>3.3754086925596186E-2</v>
      </c>
      <c r="I2850" s="1" t="str">
        <f>_xlfn.XLOOKUP(Comuni[[#This Row],[Regione]],Ripartizione_geografica[Regione],Ripartizione_geografica[Ripartizione geografica],,0)</f>
        <v>Nord-est</v>
      </c>
      <c r="J2850" s="1">
        <f>_xlfn.XLOOKUP(Comuni[[#This Row],[Regione]],Table_0[Regione],Table_0[Totale contagiati],,0)</f>
        <v>552594</v>
      </c>
      <c r="K2850" s="1">
        <f>_xlfn.XLOOKUP(Comuni[[#This Row],[Regione]],Table_0[Regione],Table_0[Guariti],,0)</f>
        <v>548473</v>
      </c>
      <c r="L2850" s="1">
        <f>_xlfn.XLOOKUP(Comuni[[#This Row],[Regione]],Table_0[Regione],Table_0[Deceduti],,0)</f>
        <v>3318</v>
      </c>
    </row>
    <row r="2851" spans="1:12" x14ac:dyDescent="0.25">
      <c r="A2851" s="1" t="s">
        <v>2879</v>
      </c>
      <c r="B2851" s="1" t="s">
        <v>2791</v>
      </c>
      <c r="C2851" s="1" t="s">
        <v>2792</v>
      </c>
      <c r="D2851">
        <v>2660</v>
      </c>
      <c r="E2851">
        <f>100*Comuni[[#This Row],[Popolazione2011]]/$D$7916</f>
        <v>4.6412501224653169E-3</v>
      </c>
      <c r="F2851">
        <f>100*Comuni[[#This Row],[Popolazione2011]]/(SUMIFS($D$2:$D$7916,$B$2:$B$7916,"Trentino-Alto Adige/Südtirol"))</f>
        <v>0.25838412783214748</v>
      </c>
      <c r="G2851" t="b">
        <f>IF(Comuni[[#This Row],[Popolazione2011]]&gt;300000,"MAGGIORE")</f>
        <v>0</v>
      </c>
      <c r="H2851">
        <f>100*Comuni[[#This Row],[Popolazione2011]]/(SUMIFS($D$2:$D$7916,$B$2:$B$7916,"Piemonte"))</f>
        <v>6.0954427170458826E-2</v>
      </c>
      <c r="I2851" s="1" t="str">
        <f>_xlfn.XLOOKUP(Comuni[[#This Row],[Regione]],Ripartizione_geografica[Regione],Ripartizione_geografica[Ripartizione geografica],,0)</f>
        <v>Nord-est</v>
      </c>
      <c r="J2851" s="1">
        <f>_xlfn.XLOOKUP(Comuni[[#This Row],[Regione]],Table_0[Regione],Table_0[Totale contagiati],,0)</f>
        <v>552594</v>
      </c>
      <c r="K2851" s="1">
        <f>_xlfn.XLOOKUP(Comuni[[#This Row],[Regione]],Table_0[Regione],Table_0[Guariti],,0)</f>
        <v>548473</v>
      </c>
      <c r="L2851" s="1">
        <f>_xlfn.XLOOKUP(Comuni[[#This Row],[Regione]],Table_0[Regione],Table_0[Deceduti],,0)</f>
        <v>3318</v>
      </c>
    </row>
    <row r="2852" spans="1:12" x14ac:dyDescent="0.25">
      <c r="A2852" s="1" t="s">
        <v>2880</v>
      </c>
      <c r="B2852" s="1" t="s">
        <v>2791</v>
      </c>
      <c r="C2852" s="1" t="s">
        <v>2792</v>
      </c>
      <c r="D2852">
        <v>1314</v>
      </c>
      <c r="E2852">
        <f>100*Comuni[[#This Row],[Popolazione2011]]/$D$7916</f>
        <v>2.2927077672629421E-3</v>
      </c>
      <c r="F2852">
        <f>100*Comuni[[#This Row],[Popolazione2011]]/(SUMIFS($D$2:$D$7916,$B$2:$B$7916,"Trentino-Alto Adige/Südtirol"))</f>
        <v>0.12763787367347434</v>
      </c>
      <c r="G2852" t="b">
        <f>IF(Comuni[[#This Row],[Popolazione2011]]&gt;300000,"MAGGIORE")</f>
        <v>0</v>
      </c>
      <c r="H2852">
        <f>100*Comuni[[#This Row],[Popolazione2011]]/(SUMIFS($D$2:$D$7916,$B$2:$B$7916,"Piemonte"))</f>
        <v>3.0110570414279284E-2</v>
      </c>
      <c r="I2852" s="1" t="str">
        <f>_xlfn.XLOOKUP(Comuni[[#This Row],[Regione]],Ripartizione_geografica[Regione],Ripartizione_geografica[Ripartizione geografica],,0)</f>
        <v>Nord-est</v>
      </c>
      <c r="J2852" s="1">
        <f>_xlfn.XLOOKUP(Comuni[[#This Row],[Regione]],Table_0[Regione],Table_0[Totale contagiati],,0)</f>
        <v>552594</v>
      </c>
      <c r="K2852" s="1">
        <f>_xlfn.XLOOKUP(Comuni[[#This Row],[Regione]],Table_0[Regione],Table_0[Guariti],,0)</f>
        <v>548473</v>
      </c>
      <c r="L2852" s="1">
        <f>_xlfn.XLOOKUP(Comuni[[#This Row],[Regione]],Table_0[Regione],Table_0[Deceduti],,0)</f>
        <v>3318</v>
      </c>
    </row>
    <row r="2853" spans="1:12" x14ac:dyDescent="0.25">
      <c r="A2853" s="1" t="s">
        <v>2881</v>
      </c>
      <c r="B2853" s="1" t="s">
        <v>2791</v>
      </c>
      <c r="C2853" s="1" t="s">
        <v>2792</v>
      </c>
      <c r="D2853">
        <v>1937</v>
      </c>
      <c r="E2853">
        <f>100*Comuni[[#This Row],[Popolazione2011]]/$D$7916</f>
        <v>3.3797374012087666E-3</v>
      </c>
      <c r="F2853">
        <f>100*Comuni[[#This Row],[Popolazione2011]]/(SUMIFS($D$2:$D$7916,$B$2:$B$7916,"Trentino-Alto Adige/Südtirol"))</f>
        <v>0.18815415624468781</v>
      </c>
      <c r="G2853" t="b">
        <f>IF(Comuni[[#This Row],[Popolazione2011]]&gt;300000,"MAGGIORE")</f>
        <v>0</v>
      </c>
      <c r="H2853">
        <f>100*Comuni[[#This Row],[Popolazione2011]]/(SUMIFS($D$2:$D$7916,$B$2:$B$7916,"Piemonte"))</f>
        <v>4.4386738883149902E-2</v>
      </c>
      <c r="I2853" s="1" t="str">
        <f>_xlfn.XLOOKUP(Comuni[[#This Row],[Regione]],Ripartizione_geografica[Regione],Ripartizione_geografica[Ripartizione geografica],,0)</f>
        <v>Nord-est</v>
      </c>
      <c r="J2853" s="1">
        <f>_xlfn.XLOOKUP(Comuni[[#This Row],[Regione]],Table_0[Regione],Table_0[Totale contagiati],,0)</f>
        <v>552594</v>
      </c>
      <c r="K2853" s="1">
        <f>_xlfn.XLOOKUP(Comuni[[#This Row],[Regione]],Table_0[Regione],Table_0[Guariti],,0)</f>
        <v>548473</v>
      </c>
      <c r="L2853" s="1">
        <f>_xlfn.XLOOKUP(Comuni[[#This Row],[Regione]],Table_0[Regione],Table_0[Deceduti],,0)</f>
        <v>3318</v>
      </c>
    </row>
    <row r="2854" spans="1:12" x14ac:dyDescent="0.25">
      <c r="A2854" s="1" t="s">
        <v>2882</v>
      </c>
      <c r="B2854" s="1" t="s">
        <v>2791</v>
      </c>
      <c r="C2854" s="1" t="s">
        <v>2792</v>
      </c>
      <c r="D2854">
        <v>5947</v>
      </c>
      <c r="E2854">
        <f>100*Comuni[[#This Row],[Popolazione2011]]/$D$7916</f>
        <v>1.0376509202368886E-2</v>
      </c>
      <c r="F2854">
        <f>100*Comuni[[#This Row],[Popolazione2011]]/(SUMIFS($D$2:$D$7916,$B$2:$B$7916,"Trentino-Alto Adige/Südtirol"))</f>
        <v>0.57767308579615828</v>
      </c>
      <c r="G2854" t="b">
        <f>IF(Comuni[[#This Row],[Popolazione2011]]&gt;300000,"MAGGIORE")</f>
        <v>0</v>
      </c>
      <c r="H2854">
        <f>100*Comuni[[#This Row],[Popolazione2011]]/(SUMIFS($D$2:$D$7916,$B$2:$B$7916,"Piemonte"))</f>
        <v>0.13627668360252582</v>
      </c>
      <c r="I2854" s="1" t="str">
        <f>_xlfn.XLOOKUP(Comuni[[#This Row],[Regione]],Ripartizione_geografica[Regione],Ripartizione_geografica[Ripartizione geografica],,0)</f>
        <v>Nord-est</v>
      </c>
      <c r="J2854" s="1">
        <f>_xlfn.XLOOKUP(Comuni[[#This Row],[Regione]],Table_0[Regione],Table_0[Totale contagiati],,0)</f>
        <v>552594</v>
      </c>
      <c r="K2854" s="1">
        <f>_xlfn.XLOOKUP(Comuni[[#This Row],[Regione]],Table_0[Regione],Table_0[Guariti],,0)</f>
        <v>548473</v>
      </c>
      <c r="L2854" s="1">
        <f>_xlfn.XLOOKUP(Comuni[[#This Row],[Regione]],Table_0[Regione],Table_0[Deceduti],,0)</f>
        <v>3318</v>
      </c>
    </row>
    <row r="2855" spans="1:12" x14ac:dyDescent="0.25">
      <c r="A2855" s="1" t="s">
        <v>2883</v>
      </c>
      <c r="B2855" s="1" t="s">
        <v>2791</v>
      </c>
      <c r="C2855" s="1" t="s">
        <v>2792</v>
      </c>
      <c r="D2855">
        <v>1832</v>
      </c>
      <c r="E2855">
        <f>100*Comuni[[#This Row],[Popolazione2011]]/$D$7916</f>
        <v>3.1965301595325039E-3</v>
      </c>
      <c r="F2855">
        <f>100*Comuni[[#This Row],[Popolazione2011]]/(SUMIFS($D$2:$D$7916,$B$2:$B$7916,"Trentino-Alto Adige/Südtirol"))</f>
        <v>0.17795478277762938</v>
      </c>
      <c r="G2855" t="b">
        <f>IF(Comuni[[#This Row],[Popolazione2011]]&gt;300000,"MAGGIORE")</f>
        <v>0</v>
      </c>
      <c r="H2855">
        <f>100*Comuni[[#This Row],[Popolazione2011]]/(SUMIFS($D$2:$D$7916,$B$2:$B$7916,"Piemonte"))</f>
        <v>4.1980643073789688E-2</v>
      </c>
      <c r="I2855" s="1" t="str">
        <f>_xlfn.XLOOKUP(Comuni[[#This Row],[Regione]],Ripartizione_geografica[Regione],Ripartizione_geografica[Ripartizione geografica],,0)</f>
        <v>Nord-est</v>
      </c>
      <c r="J2855" s="1">
        <f>_xlfn.XLOOKUP(Comuni[[#This Row],[Regione]],Table_0[Regione],Table_0[Totale contagiati],,0)</f>
        <v>552594</v>
      </c>
      <c r="K2855" s="1">
        <f>_xlfn.XLOOKUP(Comuni[[#This Row],[Regione]],Table_0[Regione],Table_0[Guariti],,0)</f>
        <v>548473</v>
      </c>
      <c r="L2855" s="1">
        <f>_xlfn.XLOOKUP(Comuni[[#This Row],[Regione]],Table_0[Regione],Table_0[Deceduti],,0)</f>
        <v>3318</v>
      </c>
    </row>
    <row r="2856" spans="1:12" x14ac:dyDescent="0.25">
      <c r="A2856" s="1" t="s">
        <v>2884</v>
      </c>
      <c r="B2856" s="1" t="s">
        <v>2791</v>
      </c>
      <c r="C2856" s="1" t="s">
        <v>2792</v>
      </c>
      <c r="D2856">
        <v>1190</v>
      </c>
      <c r="E2856">
        <f>100*Comuni[[#This Row],[Popolazione2011]]/$D$7916</f>
        <v>2.0763487389976417E-3</v>
      </c>
      <c r="F2856">
        <f>100*Comuni[[#This Row],[Popolazione2011]]/(SUMIFS($D$2:$D$7916,$B$2:$B$7916,"Trentino-Alto Adige/Südtirol"))</f>
        <v>0.11559289929332912</v>
      </c>
      <c r="G2856" t="b">
        <f>IF(Comuni[[#This Row],[Popolazione2011]]&gt;300000,"MAGGIORE")</f>
        <v>0</v>
      </c>
      <c r="H2856">
        <f>100*Comuni[[#This Row],[Popolazione2011]]/(SUMIFS($D$2:$D$7916,$B$2:$B$7916,"Piemonte"))</f>
        <v>2.7269085839415792E-2</v>
      </c>
      <c r="I2856" s="1" t="str">
        <f>_xlfn.XLOOKUP(Comuni[[#This Row],[Regione]],Ripartizione_geografica[Regione],Ripartizione_geografica[Ripartizione geografica],,0)</f>
        <v>Nord-est</v>
      </c>
      <c r="J2856" s="1">
        <f>_xlfn.XLOOKUP(Comuni[[#This Row],[Regione]],Table_0[Regione],Table_0[Totale contagiati],,0)</f>
        <v>552594</v>
      </c>
      <c r="K2856" s="1">
        <f>_xlfn.XLOOKUP(Comuni[[#This Row],[Regione]],Table_0[Regione],Table_0[Guariti],,0)</f>
        <v>548473</v>
      </c>
      <c r="L2856" s="1">
        <f>_xlfn.XLOOKUP(Comuni[[#This Row],[Regione]],Table_0[Regione],Table_0[Deceduti],,0)</f>
        <v>3318</v>
      </c>
    </row>
    <row r="2857" spans="1:12" x14ac:dyDescent="0.25">
      <c r="A2857" s="1" t="s">
        <v>2885</v>
      </c>
      <c r="B2857" s="1" t="s">
        <v>2791</v>
      </c>
      <c r="C2857" s="1" t="s">
        <v>2792</v>
      </c>
      <c r="D2857">
        <v>1733</v>
      </c>
      <c r="E2857">
        <f>100*Comuni[[#This Row],[Popolazione2011]]/$D$7916</f>
        <v>3.023791903094885E-3</v>
      </c>
      <c r="F2857">
        <f>100*Comuni[[#This Row],[Popolazione2011]]/(SUMIFS($D$2:$D$7916,$B$2:$B$7916,"Trentino-Alto Adige/Südtirol"))</f>
        <v>0.16833823065154568</v>
      </c>
      <c r="G2857" t="b">
        <f>IF(Comuni[[#This Row],[Popolazione2011]]&gt;300000,"MAGGIORE")</f>
        <v>0</v>
      </c>
      <c r="H2857">
        <f>100*Comuni[[#This Row],[Popolazione2011]]/(SUMIFS($D$2:$D$7916,$B$2:$B$7916,"Piemonte"))</f>
        <v>3.971203845353577E-2</v>
      </c>
      <c r="I2857" s="1" t="str">
        <f>_xlfn.XLOOKUP(Comuni[[#This Row],[Regione]],Ripartizione_geografica[Regione],Ripartizione_geografica[Ripartizione geografica],,0)</f>
        <v>Nord-est</v>
      </c>
      <c r="J2857" s="1">
        <f>_xlfn.XLOOKUP(Comuni[[#This Row],[Regione]],Table_0[Regione],Table_0[Totale contagiati],,0)</f>
        <v>552594</v>
      </c>
      <c r="K2857" s="1">
        <f>_xlfn.XLOOKUP(Comuni[[#This Row],[Regione]],Table_0[Regione],Table_0[Guariti],,0)</f>
        <v>548473</v>
      </c>
      <c r="L2857" s="1">
        <f>_xlfn.XLOOKUP(Comuni[[#This Row],[Regione]],Table_0[Regione],Table_0[Deceduti],,0)</f>
        <v>3318</v>
      </c>
    </row>
    <row r="2858" spans="1:12" x14ac:dyDescent="0.25">
      <c r="A2858" s="1" t="s">
        <v>2886</v>
      </c>
      <c r="B2858" s="1" t="s">
        <v>2791</v>
      </c>
      <c r="C2858" s="1" t="s">
        <v>2792</v>
      </c>
      <c r="D2858">
        <v>4139</v>
      </c>
      <c r="E2858">
        <f>100*Comuni[[#This Row],[Popolazione2011]]/$D$7916</f>
        <v>7.2218549837909573E-3</v>
      </c>
      <c r="F2858">
        <f>100*Comuni[[#This Row],[Popolazione2011]]/(SUMIFS($D$2:$D$7916,$B$2:$B$7916,"Trentino-Alto Adige/Südtirol"))</f>
        <v>0.40204958838242794</v>
      </c>
      <c r="G2858" t="b">
        <f>IF(Comuni[[#This Row],[Popolazione2011]]&gt;300000,"MAGGIORE")</f>
        <v>0</v>
      </c>
      <c r="H2858">
        <f>100*Comuni[[#This Row],[Popolazione2011]]/(SUMIFS($D$2:$D$7916,$B$2:$B$7916,"Piemonte"))</f>
        <v>9.4846005285161308E-2</v>
      </c>
      <c r="I2858" s="1" t="str">
        <f>_xlfn.XLOOKUP(Comuni[[#This Row],[Regione]],Ripartizione_geografica[Regione],Ripartizione_geografica[Ripartizione geografica],,0)</f>
        <v>Nord-est</v>
      </c>
      <c r="J2858" s="1">
        <f>_xlfn.XLOOKUP(Comuni[[#This Row],[Regione]],Table_0[Regione],Table_0[Totale contagiati],,0)</f>
        <v>552594</v>
      </c>
      <c r="K2858" s="1">
        <f>_xlfn.XLOOKUP(Comuni[[#This Row],[Regione]],Table_0[Regione],Table_0[Guariti],,0)</f>
        <v>548473</v>
      </c>
      <c r="L2858" s="1">
        <f>_xlfn.XLOOKUP(Comuni[[#This Row],[Regione]],Table_0[Regione],Table_0[Deceduti],,0)</f>
        <v>3318</v>
      </c>
    </row>
    <row r="2859" spans="1:12" x14ac:dyDescent="0.25">
      <c r="A2859" s="1" t="s">
        <v>2887</v>
      </c>
      <c r="B2859" s="1" t="s">
        <v>2791</v>
      </c>
      <c r="C2859" s="1" t="s">
        <v>2792</v>
      </c>
      <c r="D2859">
        <v>3305</v>
      </c>
      <c r="E2859">
        <f>100*Comuni[[#This Row],[Popolazione2011]]/$D$7916</f>
        <v>5.7666660356195006E-3</v>
      </c>
      <c r="F2859">
        <f>100*Comuni[[#This Row],[Popolazione2011]]/(SUMIFS($D$2:$D$7916,$B$2:$B$7916,"Trentino-Alto Adige/Südtirol"))</f>
        <v>0.32103742198693508</v>
      </c>
      <c r="G2859" t="b">
        <f>IF(Comuni[[#This Row],[Popolazione2011]]&gt;300000,"MAGGIORE")</f>
        <v>0</v>
      </c>
      <c r="H2859">
        <f>100*Comuni[[#This Row],[Popolazione2011]]/(SUMIFS($D$2:$D$7916,$B$2:$B$7916,"Piemonte"))</f>
        <v>7.5734729999385866E-2</v>
      </c>
      <c r="I2859" s="1" t="str">
        <f>_xlfn.XLOOKUP(Comuni[[#This Row],[Regione]],Ripartizione_geografica[Regione],Ripartizione_geografica[Ripartizione geografica],,0)</f>
        <v>Nord-est</v>
      </c>
      <c r="J2859" s="1">
        <f>_xlfn.XLOOKUP(Comuni[[#This Row],[Regione]],Table_0[Regione],Table_0[Totale contagiati],,0)</f>
        <v>552594</v>
      </c>
      <c r="K2859" s="1">
        <f>_xlfn.XLOOKUP(Comuni[[#This Row],[Regione]],Table_0[Regione],Table_0[Guariti],,0)</f>
        <v>548473</v>
      </c>
      <c r="L2859" s="1">
        <f>_xlfn.XLOOKUP(Comuni[[#This Row],[Regione]],Table_0[Regione],Table_0[Deceduti],,0)</f>
        <v>3318</v>
      </c>
    </row>
    <row r="2860" spans="1:12" x14ac:dyDescent="0.25">
      <c r="A2860" s="1" t="s">
        <v>2888</v>
      </c>
      <c r="B2860" s="1" t="s">
        <v>2791</v>
      </c>
      <c r="C2860" s="1" t="s">
        <v>2792</v>
      </c>
      <c r="D2860">
        <v>1854</v>
      </c>
      <c r="E2860">
        <f>100*Comuni[[#This Row],[Popolazione2011]]/$D$7916</f>
        <v>3.2349164387408635E-3</v>
      </c>
      <c r="F2860">
        <f>100*Comuni[[#This Row],[Popolazione2011]]/(SUMIFS($D$2:$D$7916,$B$2:$B$7916,"Trentino-Alto Adige/Südtirol"))</f>
        <v>0.18009179436120354</v>
      </c>
      <c r="G2860" t="b">
        <f>IF(Comuni[[#This Row],[Popolazione2011]]&gt;300000,"MAGGIORE")</f>
        <v>0</v>
      </c>
      <c r="H2860">
        <f>100*Comuni[[#This Row],[Popolazione2011]]/(SUMIFS($D$2:$D$7916,$B$2:$B$7916,"Piemonte"))</f>
        <v>4.2484777433846113E-2</v>
      </c>
      <c r="I2860" s="1" t="str">
        <f>_xlfn.XLOOKUP(Comuni[[#This Row],[Regione]],Ripartizione_geografica[Regione],Ripartizione_geografica[Ripartizione geografica],,0)</f>
        <v>Nord-est</v>
      </c>
      <c r="J2860" s="1">
        <f>_xlfn.XLOOKUP(Comuni[[#This Row],[Regione]],Table_0[Regione],Table_0[Totale contagiati],,0)</f>
        <v>552594</v>
      </c>
      <c r="K2860" s="1">
        <f>_xlfn.XLOOKUP(Comuni[[#This Row],[Regione]],Table_0[Regione],Table_0[Guariti],,0)</f>
        <v>548473</v>
      </c>
      <c r="L2860" s="1">
        <f>_xlfn.XLOOKUP(Comuni[[#This Row],[Regione]],Table_0[Regione],Table_0[Deceduti],,0)</f>
        <v>3318</v>
      </c>
    </row>
    <row r="2861" spans="1:12" x14ac:dyDescent="0.25">
      <c r="A2861" s="1" t="s">
        <v>2889</v>
      </c>
      <c r="B2861" s="1" t="s">
        <v>2791</v>
      </c>
      <c r="C2861" s="1" t="s">
        <v>2792</v>
      </c>
      <c r="D2861">
        <v>967</v>
      </c>
      <c r="E2861">
        <f>100*Comuni[[#This Row],[Popolazione2011]]/$D$7916</f>
        <v>1.6872514542947224E-3</v>
      </c>
      <c r="F2861">
        <f>100*Comuni[[#This Row],[Popolazione2011]]/(SUMIFS($D$2:$D$7916,$B$2:$B$7916,"Trentino-Alto Adige/Südtirol"))</f>
        <v>9.3931372787100217E-2</v>
      </c>
      <c r="G2861" t="b">
        <f>IF(Comuni[[#This Row],[Popolazione2011]]&gt;300000,"MAGGIORE")</f>
        <v>0</v>
      </c>
      <c r="H2861">
        <f>100*Comuni[[#This Row],[Popolazione2011]]/(SUMIFS($D$2:$D$7916,$B$2:$B$7916,"Piemonte"))</f>
        <v>2.2158996644298379E-2</v>
      </c>
      <c r="I2861" s="1" t="str">
        <f>_xlfn.XLOOKUP(Comuni[[#This Row],[Regione]],Ripartizione_geografica[Regione],Ripartizione_geografica[Ripartizione geografica],,0)</f>
        <v>Nord-est</v>
      </c>
      <c r="J2861" s="1">
        <f>_xlfn.XLOOKUP(Comuni[[#This Row],[Regione]],Table_0[Regione],Table_0[Totale contagiati],,0)</f>
        <v>552594</v>
      </c>
      <c r="K2861" s="1">
        <f>_xlfn.XLOOKUP(Comuni[[#This Row],[Regione]],Table_0[Regione],Table_0[Guariti],,0)</f>
        <v>548473</v>
      </c>
      <c r="L2861" s="1">
        <f>_xlfn.XLOOKUP(Comuni[[#This Row],[Regione]],Table_0[Regione],Table_0[Deceduti],,0)</f>
        <v>3318</v>
      </c>
    </row>
    <row r="2862" spans="1:12" x14ac:dyDescent="0.25">
      <c r="A2862" s="1" t="s">
        <v>2890</v>
      </c>
      <c r="B2862" s="1" t="s">
        <v>2791</v>
      </c>
      <c r="C2862" s="1" t="s">
        <v>2792</v>
      </c>
      <c r="D2862">
        <v>2450</v>
      </c>
      <c r="E2862">
        <f>100*Comuni[[#This Row],[Popolazione2011]]/$D$7916</f>
        <v>4.2748356391127916E-3</v>
      </c>
      <c r="F2862">
        <f>100*Comuni[[#This Row],[Popolazione2011]]/(SUMIFS($D$2:$D$7916,$B$2:$B$7916,"Trentino-Alto Adige/Südtirol"))</f>
        <v>0.23798538089803056</v>
      </c>
      <c r="G2862" t="b">
        <f>IF(Comuni[[#This Row],[Popolazione2011]]&gt;300000,"MAGGIORE")</f>
        <v>0</v>
      </c>
      <c r="H2862">
        <f>100*Comuni[[#This Row],[Popolazione2011]]/(SUMIFS($D$2:$D$7916,$B$2:$B$7916,"Piemonte"))</f>
        <v>5.614223555173839E-2</v>
      </c>
      <c r="I2862" s="1" t="str">
        <f>_xlfn.XLOOKUP(Comuni[[#This Row],[Regione]],Ripartizione_geografica[Regione],Ripartizione_geografica[Ripartizione geografica],,0)</f>
        <v>Nord-est</v>
      </c>
      <c r="J2862" s="1">
        <f>_xlfn.XLOOKUP(Comuni[[#This Row],[Regione]],Table_0[Regione],Table_0[Totale contagiati],,0)</f>
        <v>552594</v>
      </c>
      <c r="K2862" s="1">
        <f>_xlfn.XLOOKUP(Comuni[[#This Row],[Regione]],Table_0[Regione],Table_0[Guariti],,0)</f>
        <v>548473</v>
      </c>
      <c r="L2862" s="1">
        <f>_xlfn.XLOOKUP(Comuni[[#This Row],[Regione]],Table_0[Regione],Table_0[Deceduti],,0)</f>
        <v>3318</v>
      </c>
    </row>
    <row r="2863" spans="1:12" x14ac:dyDescent="0.25">
      <c r="A2863" s="1" t="s">
        <v>2891</v>
      </c>
      <c r="B2863" s="1" t="s">
        <v>2791</v>
      </c>
      <c r="C2863" s="1" t="s">
        <v>2792</v>
      </c>
      <c r="D2863">
        <v>1021</v>
      </c>
      <c r="E2863">
        <f>100*Comuni[[#This Row],[Popolazione2011]]/$D$7916</f>
        <v>1.7814723214425144E-3</v>
      </c>
      <c r="F2863">
        <f>100*Comuni[[#This Row],[Popolazione2011]]/(SUMIFS($D$2:$D$7916,$B$2:$B$7916,"Trentino-Alto Adige/Südtirol"))</f>
        <v>9.9176764855873137E-2</v>
      </c>
      <c r="G2863" t="b">
        <f>IF(Comuni[[#This Row],[Popolazione2011]]&gt;300000,"MAGGIORE")</f>
        <v>0</v>
      </c>
      <c r="H2863">
        <f>100*Comuni[[#This Row],[Popolazione2011]]/(SUMIFS($D$2:$D$7916,$B$2:$B$7916,"Piemonte"))</f>
        <v>2.3396417346255062E-2</v>
      </c>
      <c r="I2863" s="1" t="str">
        <f>_xlfn.XLOOKUP(Comuni[[#This Row],[Regione]],Ripartizione_geografica[Regione],Ripartizione_geografica[Ripartizione geografica],,0)</f>
        <v>Nord-est</v>
      </c>
      <c r="J2863" s="1">
        <f>_xlfn.XLOOKUP(Comuni[[#This Row],[Regione]],Table_0[Regione],Table_0[Totale contagiati],,0)</f>
        <v>552594</v>
      </c>
      <c r="K2863" s="1">
        <f>_xlfn.XLOOKUP(Comuni[[#This Row],[Regione]],Table_0[Regione],Table_0[Guariti],,0)</f>
        <v>548473</v>
      </c>
      <c r="L2863" s="1">
        <f>_xlfn.XLOOKUP(Comuni[[#This Row],[Regione]],Table_0[Regione],Table_0[Deceduti],,0)</f>
        <v>3318</v>
      </c>
    </row>
    <row r="2864" spans="1:12" x14ac:dyDescent="0.25">
      <c r="A2864" s="1" t="s">
        <v>2892</v>
      </c>
      <c r="B2864" s="1" t="s">
        <v>2791</v>
      </c>
      <c r="C2864" s="1" t="s">
        <v>2792</v>
      </c>
      <c r="D2864">
        <v>965</v>
      </c>
      <c r="E2864">
        <f>100*Comuni[[#This Row],[Popolazione2011]]/$D$7916</f>
        <v>1.6837617925485079E-3</v>
      </c>
      <c r="F2864">
        <f>100*Comuni[[#This Row],[Popolazione2011]]/(SUMIFS($D$2:$D$7916,$B$2:$B$7916,"Trentino-Alto Adige/Südtirol"))</f>
        <v>9.3737099006775293E-2</v>
      </c>
      <c r="G2864" t="b">
        <f>IF(Comuni[[#This Row],[Popolazione2011]]&gt;300000,"MAGGIORE")</f>
        <v>0</v>
      </c>
      <c r="H2864">
        <f>100*Comuni[[#This Row],[Popolazione2011]]/(SUMIFS($D$2:$D$7916,$B$2:$B$7916,"Piemonte"))</f>
        <v>2.2113166247929611E-2</v>
      </c>
      <c r="I2864" s="1" t="str">
        <f>_xlfn.XLOOKUP(Comuni[[#This Row],[Regione]],Ripartizione_geografica[Regione],Ripartizione_geografica[Ripartizione geografica],,0)</f>
        <v>Nord-est</v>
      </c>
      <c r="J2864" s="1">
        <f>_xlfn.XLOOKUP(Comuni[[#This Row],[Regione]],Table_0[Regione],Table_0[Totale contagiati],,0)</f>
        <v>552594</v>
      </c>
      <c r="K2864" s="1">
        <f>_xlfn.XLOOKUP(Comuni[[#This Row],[Regione]],Table_0[Regione],Table_0[Guariti],,0)</f>
        <v>548473</v>
      </c>
      <c r="L2864" s="1">
        <f>_xlfn.XLOOKUP(Comuni[[#This Row],[Regione]],Table_0[Regione],Table_0[Deceduti],,0)</f>
        <v>3318</v>
      </c>
    </row>
    <row r="2865" spans="1:12" x14ac:dyDescent="0.25">
      <c r="A2865" s="1" t="s">
        <v>2893</v>
      </c>
      <c r="B2865" s="1" t="s">
        <v>2791</v>
      </c>
      <c r="C2865" s="1" t="s">
        <v>2792</v>
      </c>
      <c r="D2865">
        <v>2920</v>
      </c>
      <c r="E2865">
        <f>100*Comuni[[#This Row],[Popolazione2011]]/$D$7916</f>
        <v>5.0949061494732053E-3</v>
      </c>
      <c r="F2865">
        <f>100*Comuni[[#This Row],[Popolazione2011]]/(SUMIFS($D$2:$D$7916,$B$2:$B$7916,"Trentino-Alto Adige/Südtirol"))</f>
        <v>0.28363971927438741</v>
      </c>
      <c r="G2865" t="b">
        <f>IF(Comuni[[#This Row],[Popolazione2011]]&gt;300000,"MAGGIORE")</f>
        <v>0</v>
      </c>
      <c r="H2865">
        <f>100*Comuni[[#This Row],[Popolazione2011]]/(SUMIFS($D$2:$D$7916,$B$2:$B$7916,"Piemonte"))</f>
        <v>6.6912378698398417E-2</v>
      </c>
      <c r="I2865" s="1" t="str">
        <f>_xlfn.XLOOKUP(Comuni[[#This Row],[Regione]],Ripartizione_geografica[Regione],Ripartizione_geografica[Ripartizione geografica],,0)</f>
        <v>Nord-est</v>
      </c>
      <c r="J2865" s="1">
        <f>_xlfn.XLOOKUP(Comuni[[#This Row],[Regione]],Table_0[Regione],Table_0[Totale contagiati],,0)</f>
        <v>552594</v>
      </c>
      <c r="K2865" s="1">
        <f>_xlfn.XLOOKUP(Comuni[[#This Row],[Regione]],Table_0[Regione],Table_0[Guariti],,0)</f>
        <v>548473</v>
      </c>
      <c r="L2865" s="1">
        <f>_xlfn.XLOOKUP(Comuni[[#This Row],[Regione]],Table_0[Regione],Table_0[Deceduti],,0)</f>
        <v>3318</v>
      </c>
    </row>
    <row r="2866" spans="1:12" x14ac:dyDescent="0.25">
      <c r="A2866" s="1" t="s">
        <v>2894</v>
      </c>
      <c r="B2866" s="1" t="s">
        <v>2791</v>
      </c>
      <c r="C2866" s="1" t="s">
        <v>2792</v>
      </c>
      <c r="D2866">
        <v>1016</v>
      </c>
      <c r="E2866">
        <f>100*Comuni[[#This Row],[Popolazione2011]]/$D$7916</f>
        <v>1.7727481670769781E-3</v>
      </c>
      <c r="F2866">
        <f>100*Comuni[[#This Row],[Popolazione2011]]/(SUMIFS($D$2:$D$7916,$B$2:$B$7916,"Trentino-Alto Adige/Südtirol"))</f>
        <v>9.8691080405060833E-2</v>
      </c>
      <c r="G2866" t="b">
        <f>IF(Comuni[[#This Row],[Popolazione2011]]&gt;300000,"MAGGIORE")</f>
        <v>0</v>
      </c>
      <c r="H2866">
        <f>100*Comuni[[#This Row],[Popolazione2011]]/(SUMIFS($D$2:$D$7916,$B$2:$B$7916,"Piemonte"))</f>
        <v>2.3281841355333146E-2</v>
      </c>
      <c r="I2866" s="1" t="str">
        <f>_xlfn.XLOOKUP(Comuni[[#This Row],[Regione]],Ripartizione_geografica[Regione],Ripartizione_geografica[Ripartizione geografica],,0)</f>
        <v>Nord-est</v>
      </c>
      <c r="J2866" s="1">
        <f>_xlfn.XLOOKUP(Comuni[[#This Row],[Regione]],Table_0[Regione],Table_0[Totale contagiati],,0)</f>
        <v>552594</v>
      </c>
      <c r="K2866" s="1">
        <f>_xlfn.XLOOKUP(Comuni[[#This Row],[Regione]],Table_0[Regione],Table_0[Guariti],,0)</f>
        <v>548473</v>
      </c>
      <c r="L2866" s="1">
        <f>_xlfn.XLOOKUP(Comuni[[#This Row],[Regione]],Table_0[Regione],Table_0[Deceduti],,0)</f>
        <v>3318</v>
      </c>
    </row>
    <row r="2867" spans="1:12" x14ac:dyDescent="0.25">
      <c r="A2867" s="1" t="s">
        <v>2895</v>
      </c>
      <c r="B2867" s="1" t="s">
        <v>2791</v>
      </c>
      <c r="C2867" s="1" t="s">
        <v>2792</v>
      </c>
      <c r="D2867">
        <v>3110</v>
      </c>
      <c r="E2867">
        <f>100*Comuni[[#This Row],[Popolazione2011]]/$D$7916</f>
        <v>5.4264240153635845E-3</v>
      </c>
      <c r="F2867">
        <f>100*Comuni[[#This Row],[Popolazione2011]]/(SUMIFS($D$2:$D$7916,$B$2:$B$7916,"Trentino-Alto Adige/Südtirol"))</f>
        <v>0.30209572840525512</v>
      </c>
      <c r="G2867" t="b">
        <f>IF(Comuni[[#This Row],[Popolazione2011]]&gt;300000,"MAGGIORE")</f>
        <v>0</v>
      </c>
      <c r="H2867">
        <f>100*Comuni[[#This Row],[Popolazione2011]]/(SUMIFS($D$2:$D$7916,$B$2:$B$7916,"Piemonte"))</f>
        <v>7.1266266353431182E-2</v>
      </c>
      <c r="I2867" s="1" t="str">
        <f>_xlfn.XLOOKUP(Comuni[[#This Row],[Regione]],Ripartizione_geografica[Regione],Ripartizione_geografica[Ripartizione geografica],,0)</f>
        <v>Nord-est</v>
      </c>
      <c r="J2867" s="1">
        <f>_xlfn.XLOOKUP(Comuni[[#This Row],[Regione]],Table_0[Regione],Table_0[Totale contagiati],,0)</f>
        <v>552594</v>
      </c>
      <c r="K2867" s="1">
        <f>_xlfn.XLOOKUP(Comuni[[#This Row],[Regione]],Table_0[Regione],Table_0[Guariti],,0)</f>
        <v>548473</v>
      </c>
      <c r="L2867" s="1">
        <f>_xlfn.XLOOKUP(Comuni[[#This Row],[Regione]],Table_0[Regione],Table_0[Deceduti],,0)</f>
        <v>3318</v>
      </c>
    </row>
    <row r="2868" spans="1:12" x14ac:dyDescent="0.25">
      <c r="A2868" s="1" t="s">
        <v>2896</v>
      </c>
      <c r="B2868" s="1" t="s">
        <v>2791</v>
      </c>
      <c r="C2868" s="1" t="s">
        <v>2792</v>
      </c>
      <c r="D2868">
        <v>2736</v>
      </c>
      <c r="E2868">
        <f>100*Comuni[[#This Row],[Popolazione2011]]/$D$7916</f>
        <v>4.7738572688214688E-3</v>
      </c>
      <c r="F2868">
        <f>100*Comuni[[#This Row],[Popolazione2011]]/(SUMIFS($D$2:$D$7916,$B$2:$B$7916,"Trentino-Alto Adige/Südtirol"))</f>
        <v>0.26576653148449453</v>
      </c>
      <c r="G2868" t="b">
        <f>IF(Comuni[[#This Row],[Popolazione2011]]&gt;300000,"MAGGIORE")</f>
        <v>0</v>
      </c>
      <c r="H2868">
        <f>100*Comuni[[#This Row],[Popolazione2011]]/(SUMIFS($D$2:$D$7916,$B$2:$B$7916,"Piemonte"))</f>
        <v>6.2695982232471942E-2</v>
      </c>
      <c r="I2868" s="1" t="str">
        <f>_xlfn.XLOOKUP(Comuni[[#This Row],[Regione]],Ripartizione_geografica[Regione],Ripartizione_geografica[Ripartizione geografica],,0)</f>
        <v>Nord-est</v>
      </c>
      <c r="J2868" s="1">
        <f>_xlfn.XLOOKUP(Comuni[[#This Row],[Regione]],Table_0[Regione],Table_0[Totale contagiati],,0)</f>
        <v>552594</v>
      </c>
      <c r="K2868" s="1">
        <f>_xlfn.XLOOKUP(Comuni[[#This Row],[Regione]],Table_0[Regione],Table_0[Guariti],,0)</f>
        <v>548473</v>
      </c>
      <c r="L2868" s="1">
        <f>_xlfn.XLOOKUP(Comuni[[#This Row],[Regione]],Table_0[Regione],Table_0[Deceduti],,0)</f>
        <v>3318</v>
      </c>
    </row>
    <row r="2869" spans="1:12" x14ac:dyDescent="0.25">
      <c r="A2869" s="1" t="s">
        <v>2897</v>
      </c>
      <c r="B2869" s="1" t="s">
        <v>2791</v>
      </c>
      <c r="C2869" s="1" t="s">
        <v>2792</v>
      </c>
      <c r="D2869">
        <v>5910</v>
      </c>
      <c r="E2869">
        <f>100*Comuni[[#This Row],[Popolazione2011]]/$D$7916</f>
        <v>1.0311950460063918E-2</v>
      </c>
      <c r="F2869">
        <f>100*Comuni[[#This Row],[Popolazione2011]]/(SUMIFS($D$2:$D$7916,$B$2:$B$7916,"Trentino-Alto Adige/Südtirol"))</f>
        <v>0.57407902086014717</v>
      </c>
      <c r="G2869" t="b">
        <f>IF(Comuni[[#This Row],[Popolazione2011]]&gt;300000,"MAGGIORE")</f>
        <v>0</v>
      </c>
      <c r="H2869">
        <f>100*Comuni[[#This Row],[Popolazione2011]]/(SUMIFS($D$2:$D$7916,$B$2:$B$7916,"Piemonte"))</f>
        <v>0.13542882126970363</v>
      </c>
      <c r="I2869" s="1" t="str">
        <f>_xlfn.XLOOKUP(Comuni[[#This Row],[Regione]],Ripartizione_geografica[Regione],Ripartizione_geografica[Ripartizione geografica],,0)</f>
        <v>Nord-est</v>
      </c>
      <c r="J2869" s="1">
        <f>_xlfn.XLOOKUP(Comuni[[#This Row],[Regione]],Table_0[Regione],Table_0[Totale contagiati],,0)</f>
        <v>552594</v>
      </c>
      <c r="K2869" s="1">
        <f>_xlfn.XLOOKUP(Comuni[[#This Row],[Regione]],Table_0[Regione],Table_0[Guariti],,0)</f>
        <v>548473</v>
      </c>
      <c r="L2869" s="1">
        <f>_xlfn.XLOOKUP(Comuni[[#This Row],[Regione]],Table_0[Regione],Table_0[Deceduti],,0)</f>
        <v>3318</v>
      </c>
    </row>
    <row r="2870" spans="1:12" x14ac:dyDescent="0.25">
      <c r="A2870" s="1" t="s">
        <v>2898</v>
      </c>
      <c r="B2870" s="1" t="s">
        <v>2791</v>
      </c>
      <c r="C2870" s="1" t="s">
        <v>2792</v>
      </c>
      <c r="D2870">
        <v>2262</v>
      </c>
      <c r="E2870">
        <f>100*Comuni[[#This Row],[Popolazione2011]]/$D$7916</f>
        <v>3.9468074349686263E-3</v>
      </c>
      <c r="F2870">
        <f>100*Comuni[[#This Row],[Popolazione2011]]/(SUMIFS($D$2:$D$7916,$B$2:$B$7916,"Trentino-Alto Adige/Südtirol"))</f>
        <v>0.2197236455474878</v>
      </c>
      <c r="G2870" t="b">
        <f>IF(Comuni[[#This Row],[Popolazione2011]]&gt;300000,"MAGGIORE")</f>
        <v>0</v>
      </c>
      <c r="H2870">
        <f>100*Comuni[[#This Row],[Popolazione2011]]/(SUMIFS($D$2:$D$7916,$B$2:$B$7916,"Piemonte"))</f>
        <v>5.1834178293074386E-2</v>
      </c>
      <c r="I2870" s="1" t="str">
        <f>_xlfn.XLOOKUP(Comuni[[#This Row],[Regione]],Ripartizione_geografica[Regione],Ripartizione_geografica[Ripartizione geografica],,0)</f>
        <v>Nord-est</v>
      </c>
      <c r="J2870" s="1">
        <f>_xlfn.XLOOKUP(Comuni[[#This Row],[Regione]],Table_0[Regione],Table_0[Totale contagiati],,0)</f>
        <v>552594</v>
      </c>
      <c r="K2870" s="1">
        <f>_xlfn.XLOOKUP(Comuni[[#This Row],[Regione]],Table_0[Regione],Table_0[Guariti],,0)</f>
        <v>548473</v>
      </c>
      <c r="L2870" s="1">
        <f>_xlfn.XLOOKUP(Comuni[[#This Row],[Regione]],Table_0[Regione],Table_0[Deceduti],,0)</f>
        <v>3318</v>
      </c>
    </row>
    <row r="2871" spans="1:12" x14ac:dyDescent="0.25">
      <c r="A2871" s="1" t="s">
        <v>2899</v>
      </c>
      <c r="B2871" s="1" t="s">
        <v>2791</v>
      </c>
      <c r="C2871" s="1" t="s">
        <v>2792</v>
      </c>
      <c r="D2871">
        <v>3251</v>
      </c>
      <c r="E2871">
        <f>100*Comuni[[#This Row],[Popolazione2011]]/$D$7916</f>
        <v>5.6724451684717087E-3</v>
      </c>
      <c r="F2871">
        <f>100*Comuni[[#This Row],[Popolazione2011]]/(SUMIFS($D$2:$D$7916,$B$2:$B$7916,"Trentino-Alto Adige/Südtirol"))</f>
        <v>0.31579202991816219</v>
      </c>
      <c r="G2871" t="b">
        <f>IF(Comuni[[#This Row],[Popolazione2011]]&gt;300000,"MAGGIORE")</f>
        <v>0</v>
      </c>
      <c r="H2871">
        <f>100*Comuni[[#This Row],[Popolazione2011]]/(SUMIFS($D$2:$D$7916,$B$2:$B$7916,"Piemonte"))</f>
        <v>7.449730929742919E-2</v>
      </c>
      <c r="I2871" s="1" t="str">
        <f>_xlfn.XLOOKUP(Comuni[[#This Row],[Regione]],Ripartizione_geografica[Regione],Ripartizione_geografica[Ripartizione geografica],,0)</f>
        <v>Nord-est</v>
      </c>
      <c r="J2871" s="1">
        <f>_xlfn.XLOOKUP(Comuni[[#This Row],[Regione]],Table_0[Regione],Table_0[Totale contagiati],,0)</f>
        <v>552594</v>
      </c>
      <c r="K2871" s="1">
        <f>_xlfn.XLOOKUP(Comuni[[#This Row],[Regione]],Table_0[Regione],Table_0[Guariti],,0)</f>
        <v>548473</v>
      </c>
      <c r="L2871" s="1">
        <f>_xlfn.XLOOKUP(Comuni[[#This Row],[Regione]],Table_0[Regione],Table_0[Deceduti],,0)</f>
        <v>3318</v>
      </c>
    </row>
    <row r="2872" spans="1:12" x14ac:dyDescent="0.25">
      <c r="A2872" s="1" t="s">
        <v>2900</v>
      </c>
      <c r="B2872" s="1" t="s">
        <v>2791</v>
      </c>
      <c r="C2872" s="1" t="s">
        <v>2792</v>
      </c>
      <c r="D2872">
        <v>4253</v>
      </c>
      <c r="E2872">
        <f>100*Comuni[[#This Row],[Popolazione2011]]/$D$7916</f>
        <v>7.4207657033251856E-3</v>
      </c>
      <c r="F2872">
        <f>100*Comuni[[#This Row],[Popolazione2011]]/(SUMIFS($D$2:$D$7916,$B$2:$B$7916,"Trentino-Alto Adige/Südtirol"))</f>
        <v>0.41312319386094853</v>
      </c>
      <c r="G2872" t="b">
        <f>IF(Comuni[[#This Row],[Popolazione2011]]&gt;300000,"MAGGIORE")</f>
        <v>0</v>
      </c>
      <c r="H2872">
        <f>100*Comuni[[#This Row],[Popolazione2011]]/(SUMIFS($D$2:$D$7916,$B$2:$B$7916,"Piemonte"))</f>
        <v>9.7458337878180978E-2</v>
      </c>
      <c r="I2872" s="1" t="str">
        <f>_xlfn.XLOOKUP(Comuni[[#This Row],[Regione]],Ripartizione_geografica[Regione],Ripartizione_geografica[Ripartizione geografica],,0)</f>
        <v>Nord-est</v>
      </c>
      <c r="J2872" s="1">
        <f>_xlfn.XLOOKUP(Comuni[[#This Row],[Regione]],Table_0[Regione],Table_0[Totale contagiati],,0)</f>
        <v>552594</v>
      </c>
      <c r="K2872" s="1">
        <f>_xlfn.XLOOKUP(Comuni[[#This Row],[Regione]],Table_0[Regione],Table_0[Guariti],,0)</f>
        <v>548473</v>
      </c>
      <c r="L2872" s="1">
        <f>_xlfn.XLOOKUP(Comuni[[#This Row],[Regione]],Table_0[Regione],Table_0[Deceduti],,0)</f>
        <v>3318</v>
      </c>
    </row>
    <row r="2873" spans="1:12" x14ac:dyDescent="0.25">
      <c r="A2873" s="1" t="s">
        <v>2901</v>
      </c>
      <c r="B2873" s="1" t="s">
        <v>2791</v>
      </c>
      <c r="C2873" s="1" t="s">
        <v>2792</v>
      </c>
      <c r="D2873">
        <v>929</v>
      </c>
      <c r="E2873">
        <f>100*Comuni[[#This Row],[Popolazione2011]]/$D$7916</f>
        <v>1.6209478811166464E-3</v>
      </c>
      <c r="F2873">
        <f>100*Comuni[[#This Row],[Popolazione2011]]/(SUMIFS($D$2:$D$7916,$B$2:$B$7916,"Trentino-Alto Adige/Südtirol"))</f>
        <v>9.024017096092668E-2</v>
      </c>
      <c r="G2873" t="b">
        <f>IF(Comuni[[#This Row],[Popolazione2011]]&gt;300000,"MAGGIORE")</f>
        <v>0</v>
      </c>
      <c r="H2873">
        <f>100*Comuni[[#This Row],[Popolazione2011]]/(SUMIFS($D$2:$D$7916,$B$2:$B$7916,"Piemonte"))</f>
        <v>2.1288219113291824E-2</v>
      </c>
      <c r="I2873" s="1" t="str">
        <f>_xlfn.XLOOKUP(Comuni[[#This Row],[Regione]],Ripartizione_geografica[Regione],Ripartizione_geografica[Ripartizione geografica],,0)</f>
        <v>Nord-est</v>
      </c>
      <c r="J2873" s="1">
        <f>_xlfn.XLOOKUP(Comuni[[#This Row],[Regione]],Table_0[Regione],Table_0[Totale contagiati],,0)</f>
        <v>552594</v>
      </c>
      <c r="K2873" s="1">
        <f>_xlfn.XLOOKUP(Comuni[[#This Row],[Regione]],Table_0[Regione],Table_0[Guariti],,0)</f>
        <v>548473</v>
      </c>
      <c r="L2873" s="1">
        <f>_xlfn.XLOOKUP(Comuni[[#This Row],[Regione]],Table_0[Regione],Table_0[Deceduti],,0)</f>
        <v>3318</v>
      </c>
    </row>
    <row r="2874" spans="1:12" x14ac:dyDescent="0.25">
      <c r="A2874" s="1" t="s">
        <v>2902</v>
      </c>
      <c r="B2874" s="1" t="s">
        <v>2791</v>
      </c>
      <c r="C2874" s="1" t="s">
        <v>2792</v>
      </c>
      <c r="D2874">
        <v>1479</v>
      </c>
      <c r="E2874">
        <f>100*Comuni[[#This Row],[Popolazione2011]]/$D$7916</f>
        <v>2.5806048613256404E-3</v>
      </c>
      <c r="F2874">
        <f>100*Comuni[[#This Row],[Popolazione2011]]/(SUMIFS($D$2:$D$7916,$B$2:$B$7916,"Trentino-Alto Adige/Südtirol"))</f>
        <v>0.14366546055028048</v>
      </c>
      <c r="G2874" t="b">
        <f>IF(Comuni[[#This Row],[Popolazione2011]]&gt;300000,"MAGGIORE")</f>
        <v>0</v>
      </c>
      <c r="H2874">
        <f>100*Comuni[[#This Row],[Popolazione2011]]/(SUMIFS($D$2:$D$7916,$B$2:$B$7916,"Piemonte"))</f>
        <v>3.3891578114702482E-2</v>
      </c>
      <c r="I2874" s="1" t="str">
        <f>_xlfn.XLOOKUP(Comuni[[#This Row],[Regione]],Ripartizione_geografica[Regione],Ripartizione_geografica[Ripartizione geografica],,0)</f>
        <v>Nord-est</v>
      </c>
      <c r="J2874" s="1">
        <f>_xlfn.XLOOKUP(Comuni[[#This Row],[Regione]],Table_0[Regione],Table_0[Totale contagiati],,0)</f>
        <v>552594</v>
      </c>
      <c r="K2874" s="1">
        <f>_xlfn.XLOOKUP(Comuni[[#This Row],[Regione]],Table_0[Regione],Table_0[Guariti],,0)</f>
        <v>548473</v>
      </c>
      <c r="L2874" s="1">
        <f>_xlfn.XLOOKUP(Comuni[[#This Row],[Regione]],Table_0[Regione],Table_0[Deceduti],,0)</f>
        <v>3318</v>
      </c>
    </row>
    <row r="2875" spans="1:12" x14ac:dyDescent="0.25">
      <c r="A2875" s="1" t="s">
        <v>2903</v>
      </c>
      <c r="B2875" s="1" t="s">
        <v>2791</v>
      </c>
      <c r="C2875" s="1" t="s">
        <v>2792</v>
      </c>
      <c r="D2875">
        <v>1893</v>
      </c>
      <c r="E2875">
        <f>100*Comuni[[#This Row],[Popolazione2011]]/$D$7916</f>
        <v>3.3029648427920469E-3</v>
      </c>
      <c r="F2875">
        <f>100*Comuni[[#This Row],[Popolazione2011]]/(SUMIFS($D$2:$D$7916,$B$2:$B$7916,"Trentino-Alto Adige/Südtirol"))</f>
        <v>0.18388013307753953</v>
      </c>
      <c r="G2875" t="b">
        <f>IF(Comuni[[#This Row],[Popolazione2011]]&gt;300000,"MAGGIORE")</f>
        <v>0</v>
      </c>
      <c r="H2875">
        <f>100*Comuni[[#This Row],[Popolazione2011]]/(SUMIFS($D$2:$D$7916,$B$2:$B$7916,"Piemonte"))</f>
        <v>4.3378470163037051E-2</v>
      </c>
      <c r="I2875" s="1" t="str">
        <f>_xlfn.XLOOKUP(Comuni[[#This Row],[Regione]],Ripartizione_geografica[Regione],Ripartizione_geografica[Ripartizione geografica],,0)</f>
        <v>Nord-est</v>
      </c>
      <c r="J2875" s="1">
        <f>_xlfn.XLOOKUP(Comuni[[#This Row],[Regione]],Table_0[Regione],Table_0[Totale contagiati],,0)</f>
        <v>552594</v>
      </c>
      <c r="K2875" s="1">
        <f>_xlfn.XLOOKUP(Comuni[[#This Row],[Regione]],Table_0[Regione],Table_0[Guariti],,0)</f>
        <v>548473</v>
      </c>
      <c r="L2875" s="1">
        <f>_xlfn.XLOOKUP(Comuni[[#This Row],[Regione]],Table_0[Regione],Table_0[Deceduti],,0)</f>
        <v>3318</v>
      </c>
    </row>
    <row r="2876" spans="1:12" x14ac:dyDescent="0.25">
      <c r="A2876" s="1" t="s">
        <v>2904</v>
      </c>
      <c r="B2876" s="1" t="s">
        <v>2791</v>
      </c>
      <c r="C2876" s="1" t="s">
        <v>2792</v>
      </c>
      <c r="D2876">
        <v>6390</v>
      </c>
      <c r="E2876">
        <f>100*Comuni[[#This Row],[Popolazione2011]]/$D$7916</f>
        <v>1.1149469279155404E-2</v>
      </c>
      <c r="F2876">
        <f>100*Comuni[[#This Row],[Popolazione2011]]/(SUMIFS($D$2:$D$7916,$B$2:$B$7916,"Trentino-Alto Adige/Südtirol"))</f>
        <v>0.6207047281381286</v>
      </c>
      <c r="G2876" t="b">
        <f>IF(Comuni[[#This Row],[Popolazione2011]]&gt;300000,"MAGGIORE")</f>
        <v>0</v>
      </c>
      <c r="H2876">
        <f>100*Comuni[[#This Row],[Popolazione2011]]/(SUMIFS($D$2:$D$7916,$B$2:$B$7916,"Piemonte"))</f>
        <v>0.14642811639820749</v>
      </c>
      <c r="I2876" s="1" t="str">
        <f>_xlfn.XLOOKUP(Comuni[[#This Row],[Regione]],Ripartizione_geografica[Regione],Ripartizione_geografica[Ripartizione geografica],,0)</f>
        <v>Nord-est</v>
      </c>
      <c r="J2876" s="1">
        <f>_xlfn.XLOOKUP(Comuni[[#This Row],[Regione]],Table_0[Regione],Table_0[Totale contagiati],,0)</f>
        <v>552594</v>
      </c>
      <c r="K2876" s="1">
        <f>_xlfn.XLOOKUP(Comuni[[#This Row],[Regione]],Table_0[Regione],Table_0[Guariti],,0)</f>
        <v>548473</v>
      </c>
      <c r="L2876" s="1">
        <f>_xlfn.XLOOKUP(Comuni[[#This Row],[Regione]],Table_0[Regione],Table_0[Deceduti],,0)</f>
        <v>3318</v>
      </c>
    </row>
    <row r="2877" spans="1:12" x14ac:dyDescent="0.25">
      <c r="A2877" s="1" t="s">
        <v>2905</v>
      </c>
      <c r="B2877" s="1" t="s">
        <v>2791</v>
      </c>
      <c r="C2877" s="1" t="s">
        <v>2792</v>
      </c>
      <c r="D2877">
        <v>2742</v>
      </c>
      <c r="E2877">
        <f>100*Comuni[[#This Row],[Popolazione2011]]/$D$7916</f>
        <v>4.7843262540601126E-3</v>
      </c>
      <c r="F2877">
        <f>100*Comuni[[#This Row],[Popolazione2011]]/(SUMIFS($D$2:$D$7916,$B$2:$B$7916,"Trentino-Alto Adige/Südtirol"))</f>
        <v>0.26634935282546929</v>
      </c>
      <c r="G2877" t="b">
        <f>IF(Comuni[[#This Row],[Popolazione2011]]&gt;300000,"MAGGIORE")</f>
        <v>0</v>
      </c>
      <c r="H2877">
        <f>100*Comuni[[#This Row],[Popolazione2011]]/(SUMIFS($D$2:$D$7916,$B$2:$B$7916,"Piemonte"))</f>
        <v>6.2833473421578231E-2</v>
      </c>
      <c r="I2877" s="1" t="str">
        <f>_xlfn.XLOOKUP(Comuni[[#This Row],[Regione]],Ripartizione_geografica[Regione],Ripartizione_geografica[Ripartizione geografica],,0)</f>
        <v>Nord-est</v>
      </c>
      <c r="J2877" s="1">
        <f>_xlfn.XLOOKUP(Comuni[[#This Row],[Regione]],Table_0[Regione],Table_0[Totale contagiati],,0)</f>
        <v>552594</v>
      </c>
      <c r="K2877" s="1">
        <f>_xlfn.XLOOKUP(Comuni[[#This Row],[Regione]],Table_0[Regione],Table_0[Guariti],,0)</f>
        <v>548473</v>
      </c>
      <c r="L2877" s="1">
        <f>_xlfn.XLOOKUP(Comuni[[#This Row],[Regione]],Table_0[Regione],Table_0[Deceduti],,0)</f>
        <v>3318</v>
      </c>
    </row>
    <row r="2878" spans="1:12" x14ac:dyDescent="0.25">
      <c r="A2878" s="1" t="s">
        <v>2906</v>
      </c>
      <c r="B2878" s="1" t="s">
        <v>2791</v>
      </c>
      <c r="C2878" s="1" t="s">
        <v>2792</v>
      </c>
      <c r="D2878">
        <v>1299</v>
      </c>
      <c r="E2878">
        <f>100*Comuni[[#This Row],[Popolazione2011]]/$D$7916</f>
        <v>2.2665353041663333E-3</v>
      </c>
      <c r="F2878">
        <f>100*Comuni[[#This Row],[Popolazione2011]]/(SUMIFS($D$2:$D$7916,$B$2:$B$7916,"Trentino-Alto Adige/Südtirol"))</f>
        <v>0.12618082032103742</v>
      </c>
      <c r="G2878" t="b">
        <f>IF(Comuni[[#This Row],[Popolazione2011]]&gt;300000,"MAGGIORE")</f>
        <v>0</v>
      </c>
      <c r="H2878">
        <f>100*Comuni[[#This Row],[Popolazione2011]]/(SUMIFS($D$2:$D$7916,$B$2:$B$7916,"Piemonte"))</f>
        <v>2.9766842441513539E-2</v>
      </c>
      <c r="I2878" s="1" t="str">
        <f>_xlfn.XLOOKUP(Comuni[[#This Row],[Regione]],Ripartizione_geografica[Regione],Ripartizione_geografica[Ripartizione geografica],,0)</f>
        <v>Nord-est</v>
      </c>
      <c r="J2878" s="1">
        <f>_xlfn.XLOOKUP(Comuni[[#This Row],[Regione]],Table_0[Regione],Table_0[Totale contagiati],,0)</f>
        <v>552594</v>
      </c>
      <c r="K2878" s="1">
        <f>_xlfn.XLOOKUP(Comuni[[#This Row],[Regione]],Table_0[Regione],Table_0[Guariti],,0)</f>
        <v>548473</v>
      </c>
      <c r="L2878" s="1">
        <f>_xlfn.XLOOKUP(Comuni[[#This Row],[Regione]],Table_0[Regione],Table_0[Deceduti],,0)</f>
        <v>3318</v>
      </c>
    </row>
    <row r="2879" spans="1:12" x14ac:dyDescent="0.25">
      <c r="A2879" s="1" t="s">
        <v>2907</v>
      </c>
      <c r="B2879" s="1" t="s">
        <v>2791</v>
      </c>
      <c r="C2879" s="1" t="s">
        <v>2792</v>
      </c>
      <c r="D2879">
        <v>782</v>
      </c>
      <c r="E2879">
        <f>100*Comuni[[#This Row],[Popolazione2011]]/$D$7916</f>
        <v>1.3644577427698789E-3</v>
      </c>
      <c r="F2879">
        <f>100*Comuni[[#This Row],[Popolazione2011]]/(SUMIFS($D$2:$D$7916,$B$2:$B$7916,"Trentino-Alto Adige/Südtirol"))</f>
        <v>7.5961048107044848E-2</v>
      </c>
      <c r="G2879" t="b">
        <f>IF(Comuni[[#This Row],[Popolazione2011]]&gt;300000,"MAGGIORE")</f>
        <v>0</v>
      </c>
      <c r="H2879">
        <f>100*Comuni[[#This Row],[Popolazione2011]]/(SUMIFS($D$2:$D$7916,$B$2:$B$7916,"Piemonte"))</f>
        <v>1.791968498018752E-2</v>
      </c>
      <c r="I2879" s="1" t="str">
        <f>_xlfn.XLOOKUP(Comuni[[#This Row],[Regione]],Ripartizione_geografica[Regione],Ripartizione_geografica[Ripartizione geografica],,0)</f>
        <v>Nord-est</v>
      </c>
      <c r="J2879" s="1">
        <f>_xlfn.XLOOKUP(Comuni[[#This Row],[Regione]],Table_0[Regione],Table_0[Totale contagiati],,0)</f>
        <v>552594</v>
      </c>
      <c r="K2879" s="1">
        <f>_xlfn.XLOOKUP(Comuni[[#This Row],[Regione]],Table_0[Regione],Table_0[Guariti],,0)</f>
        <v>548473</v>
      </c>
      <c r="L2879" s="1">
        <f>_xlfn.XLOOKUP(Comuni[[#This Row],[Regione]],Table_0[Regione],Table_0[Deceduti],,0)</f>
        <v>3318</v>
      </c>
    </row>
    <row r="2880" spans="1:12" x14ac:dyDescent="0.25">
      <c r="A2880" s="1" t="s">
        <v>2908</v>
      </c>
      <c r="B2880" s="1" t="s">
        <v>2791</v>
      </c>
      <c r="C2880" s="1" t="s">
        <v>2909</v>
      </c>
      <c r="D2880">
        <v>8887</v>
      </c>
      <c r="E2880">
        <f>100*Comuni[[#This Row],[Popolazione2011]]/$D$7916</f>
        <v>1.5506311969304238E-2</v>
      </c>
      <c r="F2880">
        <f>100*Comuni[[#This Row],[Popolazione2011]]/(SUMIFS($D$2:$D$7916,$B$2:$B$7916,"Trentino-Alto Adige/Südtirol"))</f>
        <v>0.86325554287379491</v>
      </c>
      <c r="G2880" t="b">
        <f>IF(Comuni[[#This Row],[Popolazione2011]]&gt;300000,"MAGGIORE")</f>
        <v>0</v>
      </c>
      <c r="H2880">
        <f>100*Comuni[[#This Row],[Popolazione2011]]/(SUMIFS($D$2:$D$7916,$B$2:$B$7916,"Piemonte"))</f>
        <v>0.20364736626461188</v>
      </c>
      <c r="I2880" s="1" t="str">
        <f>_xlfn.XLOOKUP(Comuni[[#This Row],[Regione]],Ripartizione_geografica[Regione],Ripartizione_geografica[Ripartizione geografica],,0)</f>
        <v>Nord-est</v>
      </c>
      <c r="J2880" s="1">
        <f>_xlfn.XLOOKUP(Comuni[[#This Row],[Regione]],Table_0[Regione],Table_0[Totale contagiati],,0)</f>
        <v>552594</v>
      </c>
      <c r="K2880" s="1">
        <f>_xlfn.XLOOKUP(Comuni[[#This Row],[Regione]],Table_0[Regione],Table_0[Guariti],,0)</f>
        <v>548473</v>
      </c>
      <c r="L2880" s="1">
        <f>_xlfn.XLOOKUP(Comuni[[#This Row],[Regione]],Table_0[Regione],Table_0[Deceduti],,0)</f>
        <v>3318</v>
      </c>
    </row>
    <row r="2881" spans="1:12" x14ac:dyDescent="0.25">
      <c r="A2881" s="1" t="s">
        <v>2910</v>
      </c>
      <c r="B2881" s="1" t="s">
        <v>2791</v>
      </c>
      <c r="C2881" s="1" t="s">
        <v>2909</v>
      </c>
      <c r="D2881">
        <v>1508</v>
      </c>
      <c r="E2881">
        <f>100*Comuni[[#This Row],[Popolazione2011]]/$D$7916</f>
        <v>2.6312049566457512E-3</v>
      </c>
      <c r="F2881">
        <f>100*Comuni[[#This Row],[Popolazione2011]]/(SUMIFS($D$2:$D$7916,$B$2:$B$7916,"Trentino-Alto Adige/Südtirol"))</f>
        <v>0.14648243036499187</v>
      </c>
      <c r="G2881" t="b">
        <f>IF(Comuni[[#This Row],[Popolazione2011]]&gt;300000,"MAGGIORE")</f>
        <v>0</v>
      </c>
      <c r="H2881">
        <f>100*Comuni[[#This Row],[Popolazione2011]]/(SUMIFS($D$2:$D$7916,$B$2:$B$7916,"Piemonte"))</f>
        <v>3.4556118862049588E-2</v>
      </c>
      <c r="I2881" s="1" t="str">
        <f>_xlfn.XLOOKUP(Comuni[[#This Row],[Regione]],Ripartizione_geografica[Regione],Ripartizione_geografica[Ripartizione geografica],,0)</f>
        <v>Nord-est</v>
      </c>
      <c r="J2881" s="1">
        <f>_xlfn.XLOOKUP(Comuni[[#This Row],[Regione]],Table_0[Regione],Table_0[Totale contagiati],,0)</f>
        <v>552594</v>
      </c>
      <c r="K2881" s="1">
        <f>_xlfn.XLOOKUP(Comuni[[#This Row],[Regione]],Table_0[Regione],Table_0[Guariti],,0)</f>
        <v>548473</v>
      </c>
      <c r="L2881" s="1">
        <f>_xlfn.XLOOKUP(Comuni[[#This Row],[Regione]],Table_0[Regione],Table_0[Deceduti],,0)</f>
        <v>3318</v>
      </c>
    </row>
    <row r="2882" spans="1:12" x14ac:dyDescent="0.25">
      <c r="A2882" s="1" t="s">
        <v>2911</v>
      </c>
      <c r="B2882" s="1" t="s">
        <v>2791</v>
      </c>
      <c r="C2882" s="1" t="s">
        <v>2909</v>
      </c>
      <c r="D2882">
        <v>3036</v>
      </c>
      <c r="E2882">
        <f>100*Comuni[[#This Row],[Popolazione2011]]/$D$7916</f>
        <v>5.2973065307536475E-3</v>
      </c>
      <c r="F2882">
        <f>100*Comuni[[#This Row],[Popolazione2011]]/(SUMIFS($D$2:$D$7916,$B$2:$B$7916,"Trentino-Alto Adige/Südtirol"))</f>
        <v>0.29490759853323295</v>
      </c>
      <c r="G2882" t="b">
        <f>IF(Comuni[[#This Row],[Popolazione2011]]&gt;300000,"MAGGIORE")</f>
        <v>0</v>
      </c>
      <c r="H2882">
        <f>100*Comuni[[#This Row],[Popolazione2011]]/(SUMIFS($D$2:$D$7916,$B$2:$B$7916,"Piemonte"))</f>
        <v>6.9570541687786841E-2</v>
      </c>
      <c r="I2882" s="1" t="str">
        <f>_xlfn.XLOOKUP(Comuni[[#This Row],[Regione]],Ripartizione_geografica[Regione],Ripartizione_geografica[Ripartizione geografica],,0)</f>
        <v>Nord-est</v>
      </c>
      <c r="J2882" s="1">
        <f>_xlfn.XLOOKUP(Comuni[[#This Row],[Regione]],Table_0[Regione],Table_0[Totale contagiati],,0)</f>
        <v>552594</v>
      </c>
      <c r="K2882" s="1">
        <f>_xlfn.XLOOKUP(Comuni[[#This Row],[Regione]],Table_0[Regione],Table_0[Guariti],,0)</f>
        <v>548473</v>
      </c>
      <c r="L2882" s="1">
        <f>_xlfn.XLOOKUP(Comuni[[#This Row],[Regione]],Table_0[Regione],Table_0[Deceduti],,0)</f>
        <v>3318</v>
      </c>
    </row>
    <row r="2883" spans="1:12" x14ac:dyDescent="0.25">
      <c r="A2883" s="1" t="s">
        <v>2912</v>
      </c>
      <c r="B2883" s="1" t="s">
        <v>2791</v>
      </c>
      <c r="C2883" s="1" t="s">
        <v>2909</v>
      </c>
      <c r="D2883">
        <v>1026</v>
      </c>
      <c r="E2883">
        <f>100*Comuni[[#This Row],[Popolazione2011]]/$D$7916</f>
        <v>1.7901964758080507E-3</v>
      </c>
      <c r="F2883">
        <f>100*Comuni[[#This Row],[Popolazione2011]]/(SUMIFS($D$2:$D$7916,$B$2:$B$7916,"Trentino-Alto Adige/Südtirol"))</f>
        <v>9.9662449306685441E-2</v>
      </c>
      <c r="G2883" t="b">
        <f>IF(Comuni[[#This Row],[Popolazione2011]]&gt;300000,"MAGGIORE")</f>
        <v>0</v>
      </c>
      <c r="H2883">
        <f>100*Comuni[[#This Row],[Popolazione2011]]/(SUMIFS($D$2:$D$7916,$B$2:$B$7916,"Piemonte"))</f>
        <v>2.3510993337176975E-2</v>
      </c>
      <c r="I2883" s="1" t="str">
        <f>_xlfn.XLOOKUP(Comuni[[#This Row],[Regione]],Ripartizione_geografica[Regione],Ripartizione_geografica[Ripartizione geografica],,0)</f>
        <v>Nord-est</v>
      </c>
      <c r="J2883" s="1">
        <f>_xlfn.XLOOKUP(Comuni[[#This Row],[Regione]],Table_0[Regione],Table_0[Totale contagiati],,0)</f>
        <v>552594</v>
      </c>
      <c r="K2883" s="1">
        <f>_xlfn.XLOOKUP(Comuni[[#This Row],[Regione]],Table_0[Regione],Table_0[Guariti],,0)</f>
        <v>548473</v>
      </c>
      <c r="L2883" s="1">
        <f>_xlfn.XLOOKUP(Comuni[[#This Row],[Regione]],Table_0[Regione],Table_0[Deceduti],,0)</f>
        <v>3318</v>
      </c>
    </row>
    <row r="2884" spans="1:12" x14ac:dyDescent="0.25">
      <c r="A2884" s="1" t="s">
        <v>2913</v>
      </c>
      <c r="B2884" s="1" t="s">
        <v>2791</v>
      </c>
      <c r="C2884" s="1" t="s">
        <v>2909</v>
      </c>
      <c r="D2884">
        <v>16871</v>
      </c>
      <c r="E2884">
        <f>100*Comuni[[#This Row],[Popolazione2011]]/$D$7916</f>
        <v>2.9437041660192616E-2</v>
      </c>
      <c r="F2884">
        <f>100*Comuni[[#This Row],[Popolazione2011]]/(SUMIFS($D$2:$D$7916,$B$2:$B$7916,"Trentino-Alto Adige/Südtirol"))</f>
        <v>1.6387964739308871</v>
      </c>
      <c r="G2884" t="b">
        <f>IF(Comuni[[#This Row],[Popolazione2011]]&gt;300000,"MAGGIORE")</f>
        <v>0</v>
      </c>
      <c r="H2884">
        <f>100*Comuni[[#This Row],[Popolazione2011]]/(SUMIFS($D$2:$D$7916,$B$2:$B$7916,"Piemonte"))</f>
        <v>0.38660230856872591</v>
      </c>
      <c r="I2884" s="1" t="str">
        <f>_xlfn.XLOOKUP(Comuni[[#This Row],[Regione]],Ripartizione_geografica[Regione],Ripartizione_geografica[Ripartizione geografica],,0)</f>
        <v>Nord-est</v>
      </c>
      <c r="J2884" s="1">
        <f>_xlfn.XLOOKUP(Comuni[[#This Row],[Regione]],Table_0[Regione],Table_0[Totale contagiati],,0)</f>
        <v>552594</v>
      </c>
      <c r="K2884" s="1">
        <f>_xlfn.XLOOKUP(Comuni[[#This Row],[Regione]],Table_0[Regione],Table_0[Guariti],,0)</f>
        <v>548473</v>
      </c>
      <c r="L2884" s="1">
        <f>_xlfn.XLOOKUP(Comuni[[#This Row],[Regione]],Table_0[Regione],Table_0[Deceduti],,0)</f>
        <v>3318</v>
      </c>
    </row>
    <row r="2885" spans="1:12" x14ac:dyDescent="0.25">
      <c r="A2885" s="1" t="s">
        <v>2914</v>
      </c>
      <c r="B2885" s="1" t="s">
        <v>2791</v>
      </c>
      <c r="C2885" s="1" t="s">
        <v>2909</v>
      </c>
      <c r="D2885">
        <v>4115</v>
      </c>
      <c r="E2885">
        <f>100*Comuni[[#This Row],[Popolazione2011]]/$D$7916</f>
        <v>7.1799790428363833E-3</v>
      </c>
      <c r="F2885">
        <f>100*Comuni[[#This Row],[Popolazione2011]]/(SUMIFS($D$2:$D$7916,$B$2:$B$7916,"Trentino-Alto Adige/Südtirol"))</f>
        <v>0.39971830301852884</v>
      </c>
      <c r="G2885" t="b">
        <f>IF(Comuni[[#This Row],[Popolazione2011]]&gt;300000,"MAGGIORE")</f>
        <v>0</v>
      </c>
      <c r="H2885">
        <f>100*Comuni[[#This Row],[Popolazione2011]]/(SUMIFS($D$2:$D$7916,$B$2:$B$7916,"Piemonte"))</f>
        <v>9.4296040528736122E-2</v>
      </c>
      <c r="I2885" s="1" t="str">
        <f>_xlfn.XLOOKUP(Comuni[[#This Row],[Regione]],Ripartizione_geografica[Regione],Ripartizione_geografica[Ripartizione geografica],,0)</f>
        <v>Nord-est</v>
      </c>
      <c r="J2885" s="1">
        <f>_xlfn.XLOOKUP(Comuni[[#This Row],[Regione]],Table_0[Regione],Table_0[Totale contagiati],,0)</f>
        <v>552594</v>
      </c>
      <c r="K2885" s="1">
        <f>_xlfn.XLOOKUP(Comuni[[#This Row],[Regione]],Table_0[Regione],Table_0[Guariti],,0)</f>
        <v>548473</v>
      </c>
      <c r="L2885" s="1">
        <f>_xlfn.XLOOKUP(Comuni[[#This Row],[Regione]],Table_0[Regione],Table_0[Deceduti],,0)</f>
        <v>3318</v>
      </c>
    </row>
    <row r="2886" spans="1:12" x14ac:dyDescent="0.25">
      <c r="A2886" s="1" t="s">
        <v>2915</v>
      </c>
      <c r="B2886" s="1" t="s">
        <v>2791</v>
      </c>
      <c r="C2886" s="1" t="s">
        <v>2909</v>
      </c>
      <c r="D2886">
        <v>4928</v>
      </c>
      <c r="E2886">
        <f>100*Comuni[[#This Row],[Popolazione2011]]/$D$7916</f>
        <v>8.5985265426725879E-3</v>
      </c>
      <c r="F2886">
        <f>100*Comuni[[#This Row],[Popolazione2011]]/(SUMIFS($D$2:$D$7916,$B$2:$B$7916,"Trentino-Alto Adige/Südtirol"))</f>
        <v>0.47869059472061004</v>
      </c>
      <c r="G2886" t="b">
        <f>IF(Comuni[[#This Row],[Popolazione2011]]&gt;300000,"MAGGIORE")</f>
        <v>0</v>
      </c>
      <c r="H2886">
        <f>100*Comuni[[#This Row],[Popolazione2011]]/(SUMIFS($D$2:$D$7916,$B$2:$B$7916,"Piemonte"))</f>
        <v>0.11292609665263952</v>
      </c>
      <c r="I2886" s="1" t="str">
        <f>_xlfn.XLOOKUP(Comuni[[#This Row],[Regione]],Ripartizione_geografica[Regione],Ripartizione_geografica[Ripartizione geografica],,0)</f>
        <v>Nord-est</v>
      </c>
      <c r="J2886" s="1">
        <f>_xlfn.XLOOKUP(Comuni[[#This Row],[Regione]],Table_0[Regione],Table_0[Totale contagiati],,0)</f>
        <v>552594</v>
      </c>
      <c r="K2886" s="1">
        <f>_xlfn.XLOOKUP(Comuni[[#This Row],[Regione]],Table_0[Regione],Table_0[Guariti],,0)</f>
        <v>548473</v>
      </c>
      <c r="L2886" s="1">
        <f>_xlfn.XLOOKUP(Comuni[[#This Row],[Regione]],Table_0[Regione],Table_0[Deceduti],,0)</f>
        <v>3318</v>
      </c>
    </row>
    <row r="2887" spans="1:12" x14ac:dyDescent="0.25">
      <c r="A2887" s="1" t="s">
        <v>2916</v>
      </c>
      <c r="B2887" s="1" t="s">
        <v>2791</v>
      </c>
      <c r="C2887" s="1" t="s">
        <v>2909</v>
      </c>
      <c r="D2887">
        <v>1479</v>
      </c>
      <c r="E2887">
        <f>100*Comuni[[#This Row],[Popolazione2011]]/$D$7916</f>
        <v>2.5806048613256404E-3</v>
      </c>
      <c r="F2887">
        <f>100*Comuni[[#This Row],[Popolazione2011]]/(SUMIFS($D$2:$D$7916,$B$2:$B$7916,"Trentino-Alto Adige/Südtirol"))</f>
        <v>0.14366546055028048</v>
      </c>
      <c r="G2887" t="b">
        <f>IF(Comuni[[#This Row],[Popolazione2011]]&gt;300000,"MAGGIORE")</f>
        <v>0</v>
      </c>
      <c r="H2887">
        <f>100*Comuni[[#This Row],[Popolazione2011]]/(SUMIFS($D$2:$D$7916,$B$2:$B$7916,"Piemonte"))</f>
        <v>3.3891578114702482E-2</v>
      </c>
      <c r="I2887" s="1" t="str">
        <f>_xlfn.XLOOKUP(Comuni[[#This Row],[Regione]],Ripartizione_geografica[Regione],Ripartizione_geografica[Ripartizione geografica],,0)</f>
        <v>Nord-est</v>
      </c>
      <c r="J2887" s="1">
        <f>_xlfn.XLOOKUP(Comuni[[#This Row],[Regione]],Table_0[Regione],Table_0[Totale contagiati],,0)</f>
        <v>552594</v>
      </c>
      <c r="K2887" s="1">
        <f>_xlfn.XLOOKUP(Comuni[[#This Row],[Regione]],Table_0[Regione],Table_0[Guariti],,0)</f>
        <v>548473</v>
      </c>
      <c r="L2887" s="1">
        <f>_xlfn.XLOOKUP(Comuni[[#This Row],[Regione]],Table_0[Regione],Table_0[Deceduti],,0)</f>
        <v>3318</v>
      </c>
    </row>
    <row r="2888" spans="1:12" x14ac:dyDescent="0.25">
      <c r="A2888" s="1" t="s">
        <v>2917</v>
      </c>
      <c r="B2888" s="1" t="s">
        <v>2791</v>
      </c>
      <c r="C2888" s="1" t="s">
        <v>2909</v>
      </c>
      <c r="D2888">
        <v>2511</v>
      </c>
      <c r="E2888">
        <f>100*Comuni[[#This Row],[Popolazione2011]]/$D$7916</f>
        <v>4.381270322372335E-3</v>
      </c>
      <c r="F2888">
        <f>100*Comuni[[#This Row],[Popolazione2011]]/(SUMIFS($D$2:$D$7916,$B$2:$B$7916,"Trentino-Alto Adige/Südtirol"))</f>
        <v>0.24391073119794071</v>
      </c>
      <c r="G2888" t="b">
        <f>IF(Comuni[[#This Row],[Popolazione2011]]&gt;300000,"MAGGIORE")</f>
        <v>0</v>
      </c>
      <c r="H2888">
        <f>100*Comuni[[#This Row],[Popolazione2011]]/(SUMIFS($D$2:$D$7916,$B$2:$B$7916,"Piemonte"))</f>
        <v>5.7540062640985754E-2</v>
      </c>
      <c r="I2888" s="1" t="str">
        <f>_xlfn.XLOOKUP(Comuni[[#This Row],[Regione]],Ripartizione_geografica[Regione],Ripartizione_geografica[Ripartizione geografica],,0)</f>
        <v>Nord-est</v>
      </c>
      <c r="J2888" s="1">
        <f>_xlfn.XLOOKUP(Comuni[[#This Row],[Regione]],Table_0[Regione],Table_0[Totale contagiati],,0)</f>
        <v>552594</v>
      </c>
      <c r="K2888" s="1">
        <f>_xlfn.XLOOKUP(Comuni[[#This Row],[Regione]],Table_0[Regione],Table_0[Guariti],,0)</f>
        <v>548473</v>
      </c>
      <c r="L2888" s="1">
        <f>_xlfn.XLOOKUP(Comuni[[#This Row],[Regione]],Table_0[Regione],Table_0[Deceduti],,0)</f>
        <v>3318</v>
      </c>
    </row>
    <row r="2889" spans="1:12" x14ac:dyDescent="0.25">
      <c r="A2889" s="1" t="s">
        <v>2918</v>
      </c>
      <c r="B2889" s="1" t="s">
        <v>2791</v>
      </c>
      <c r="C2889" s="1" t="s">
        <v>2909</v>
      </c>
      <c r="D2889">
        <v>430</v>
      </c>
      <c r="E2889">
        <f>100*Comuni[[#This Row],[Popolazione2011]]/$D$7916</f>
        <v>7.5027727543612263E-4</v>
      </c>
      <c r="F2889">
        <f>100*Comuni[[#This Row],[Popolazione2011]]/(SUMIFS($D$2:$D$7916,$B$2:$B$7916,"Trentino-Alto Adige/Südtirol"))</f>
        <v>4.1768862769858424E-2</v>
      </c>
      <c r="G2889" t="b">
        <f>IF(Comuni[[#This Row],[Popolazione2011]]&gt;300000,"MAGGIORE")</f>
        <v>0</v>
      </c>
      <c r="H2889">
        <f>100*Comuni[[#This Row],[Popolazione2011]]/(SUMIFS($D$2:$D$7916,$B$2:$B$7916,"Piemonte"))</f>
        <v>9.8535352192846981E-3</v>
      </c>
      <c r="I2889" s="1" t="str">
        <f>_xlfn.XLOOKUP(Comuni[[#This Row],[Regione]],Ripartizione_geografica[Regione],Ripartizione_geografica[Ripartizione geografica],,0)</f>
        <v>Nord-est</v>
      </c>
      <c r="J2889" s="1">
        <f>_xlfn.XLOOKUP(Comuni[[#This Row],[Regione]],Table_0[Regione],Table_0[Totale contagiati],,0)</f>
        <v>552594</v>
      </c>
      <c r="K2889" s="1">
        <f>_xlfn.XLOOKUP(Comuni[[#This Row],[Regione]],Table_0[Regione],Table_0[Guariti],,0)</f>
        <v>548473</v>
      </c>
      <c r="L2889" s="1">
        <f>_xlfn.XLOOKUP(Comuni[[#This Row],[Regione]],Table_0[Regione],Table_0[Deceduti],,0)</f>
        <v>3318</v>
      </c>
    </row>
    <row r="2890" spans="1:12" x14ac:dyDescent="0.25">
      <c r="A2890" s="1" t="s">
        <v>2919</v>
      </c>
      <c r="B2890" s="1" t="s">
        <v>2791</v>
      </c>
      <c r="C2890" s="1" t="s">
        <v>2909</v>
      </c>
      <c r="D2890">
        <v>1600</v>
      </c>
      <c r="E2890">
        <f>100*Comuni[[#This Row],[Popolazione2011]]/$D$7916</f>
        <v>2.7917293969716194E-3</v>
      </c>
      <c r="F2890">
        <f>100*Comuni[[#This Row],[Popolazione2011]]/(SUMIFS($D$2:$D$7916,$B$2:$B$7916,"Trentino-Alto Adige/Südtirol"))</f>
        <v>0.15541902425993831</v>
      </c>
      <c r="G2890" t="b">
        <f>IF(Comuni[[#This Row],[Popolazione2011]]&gt;300000,"MAGGIORE")</f>
        <v>0</v>
      </c>
      <c r="H2890">
        <f>100*Comuni[[#This Row],[Popolazione2011]]/(SUMIFS($D$2:$D$7916,$B$2:$B$7916,"Piemonte"))</f>
        <v>3.6664317095012826E-2</v>
      </c>
      <c r="I2890" s="1" t="str">
        <f>_xlfn.XLOOKUP(Comuni[[#This Row],[Regione]],Ripartizione_geografica[Regione],Ripartizione_geografica[Ripartizione geografica],,0)</f>
        <v>Nord-est</v>
      </c>
      <c r="J2890" s="1">
        <f>_xlfn.XLOOKUP(Comuni[[#This Row],[Regione]],Table_0[Regione],Table_0[Totale contagiati],,0)</f>
        <v>552594</v>
      </c>
      <c r="K2890" s="1">
        <f>_xlfn.XLOOKUP(Comuni[[#This Row],[Regione]],Table_0[Regione],Table_0[Guariti],,0)</f>
        <v>548473</v>
      </c>
      <c r="L2890" s="1">
        <f>_xlfn.XLOOKUP(Comuni[[#This Row],[Regione]],Table_0[Regione],Table_0[Deceduti],,0)</f>
        <v>3318</v>
      </c>
    </row>
    <row r="2891" spans="1:12" x14ac:dyDescent="0.25">
      <c r="A2891" s="1" t="s">
        <v>2920</v>
      </c>
      <c r="B2891" s="1" t="s">
        <v>2791</v>
      </c>
      <c r="C2891" s="1" t="s">
        <v>2909</v>
      </c>
      <c r="D2891">
        <v>407</v>
      </c>
      <c r="E2891">
        <f>100*Comuni[[#This Row],[Popolazione2011]]/$D$7916</f>
        <v>7.1014616535465568E-4</v>
      </c>
      <c r="F2891">
        <f>100*Comuni[[#This Row],[Popolazione2011]]/(SUMIFS($D$2:$D$7916,$B$2:$B$7916,"Trentino-Alto Adige/Südtirol"))</f>
        <v>3.9534714296121806E-2</v>
      </c>
      <c r="G2891" t="b">
        <f>IF(Comuni[[#This Row],[Popolazione2011]]&gt;300000,"MAGGIORE")</f>
        <v>0</v>
      </c>
      <c r="H2891">
        <f>100*Comuni[[#This Row],[Popolazione2011]]/(SUMIFS($D$2:$D$7916,$B$2:$B$7916,"Piemonte"))</f>
        <v>9.3264856610438887E-3</v>
      </c>
      <c r="I2891" s="1" t="str">
        <f>_xlfn.XLOOKUP(Comuni[[#This Row],[Regione]],Ripartizione_geografica[Regione],Ripartizione_geografica[Ripartizione geografica],,0)</f>
        <v>Nord-est</v>
      </c>
      <c r="J2891" s="1">
        <f>_xlfn.XLOOKUP(Comuni[[#This Row],[Regione]],Table_0[Regione],Table_0[Totale contagiati],,0)</f>
        <v>552594</v>
      </c>
      <c r="K2891" s="1">
        <f>_xlfn.XLOOKUP(Comuni[[#This Row],[Regione]],Table_0[Regione],Table_0[Guariti],,0)</f>
        <v>548473</v>
      </c>
      <c r="L2891" s="1">
        <f>_xlfn.XLOOKUP(Comuni[[#This Row],[Regione]],Table_0[Regione],Table_0[Deceduti],,0)</f>
        <v>3318</v>
      </c>
    </row>
    <row r="2892" spans="1:12" x14ac:dyDescent="0.25">
      <c r="A2892" s="1" t="s">
        <v>2921</v>
      </c>
      <c r="B2892" s="1" t="s">
        <v>2791</v>
      </c>
      <c r="C2892" s="1" t="s">
        <v>2909</v>
      </c>
      <c r="D2892">
        <v>668</v>
      </c>
      <c r="E2892">
        <f>100*Comuni[[#This Row],[Popolazione2011]]/$D$7916</f>
        <v>1.1655470232356511E-3</v>
      </c>
      <c r="F2892">
        <f>100*Comuni[[#This Row],[Popolazione2011]]/(SUMIFS($D$2:$D$7916,$B$2:$B$7916,"Trentino-Alto Adige/Südtirol"))</f>
        <v>6.488744262852425E-2</v>
      </c>
      <c r="G2892" t="b">
        <f>IF(Comuni[[#This Row],[Popolazione2011]]&gt;300000,"MAGGIORE")</f>
        <v>0</v>
      </c>
      <c r="H2892">
        <f>100*Comuni[[#This Row],[Popolazione2011]]/(SUMIFS($D$2:$D$7916,$B$2:$B$7916,"Piemonte"))</f>
        <v>1.5307352387167855E-2</v>
      </c>
      <c r="I2892" s="1" t="str">
        <f>_xlfn.XLOOKUP(Comuni[[#This Row],[Regione]],Ripartizione_geografica[Regione],Ripartizione_geografica[Ripartizione geografica],,0)</f>
        <v>Nord-est</v>
      </c>
      <c r="J2892" s="1">
        <f>_xlfn.XLOOKUP(Comuni[[#This Row],[Regione]],Table_0[Regione],Table_0[Totale contagiati],,0)</f>
        <v>552594</v>
      </c>
      <c r="K2892" s="1">
        <f>_xlfn.XLOOKUP(Comuni[[#This Row],[Regione]],Table_0[Regione],Table_0[Guariti],,0)</f>
        <v>548473</v>
      </c>
      <c r="L2892" s="1">
        <f>_xlfn.XLOOKUP(Comuni[[#This Row],[Regione]],Table_0[Regione],Table_0[Deceduti],,0)</f>
        <v>3318</v>
      </c>
    </row>
    <row r="2893" spans="1:12" x14ac:dyDescent="0.25">
      <c r="A2893" s="1" t="s">
        <v>2922</v>
      </c>
      <c r="B2893" s="1" t="s">
        <v>2791</v>
      </c>
      <c r="C2893" s="1" t="s">
        <v>2909</v>
      </c>
      <c r="D2893">
        <v>6826</v>
      </c>
      <c r="E2893">
        <f>100*Comuni[[#This Row],[Popolazione2011]]/$D$7916</f>
        <v>1.191021553983017E-2</v>
      </c>
      <c r="F2893">
        <f>100*Comuni[[#This Row],[Popolazione2011]]/(SUMIFS($D$2:$D$7916,$B$2:$B$7916,"Trentino-Alto Adige/Südtirol"))</f>
        <v>0.66305641224896184</v>
      </c>
      <c r="G2893" t="b">
        <f>IF(Comuni[[#This Row],[Popolazione2011]]&gt;300000,"MAGGIORE")</f>
        <v>0</v>
      </c>
      <c r="H2893">
        <f>100*Comuni[[#This Row],[Popolazione2011]]/(SUMIFS($D$2:$D$7916,$B$2:$B$7916,"Piemonte"))</f>
        <v>0.15641914280659847</v>
      </c>
      <c r="I2893" s="1" t="str">
        <f>_xlfn.XLOOKUP(Comuni[[#This Row],[Regione]],Ripartizione_geografica[Regione],Ripartizione_geografica[Ripartizione geografica],,0)</f>
        <v>Nord-est</v>
      </c>
      <c r="J2893" s="1">
        <f>_xlfn.XLOOKUP(Comuni[[#This Row],[Regione]],Table_0[Regione],Table_0[Totale contagiati],,0)</f>
        <v>552594</v>
      </c>
      <c r="K2893" s="1">
        <f>_xlfn.XLOOKUP(Comuni[[#This Row],[Regione]],Table_0[Regione],Table_0[Guariti],,0)</f>
        <v>548473</v>
      </c>
      <c r="L2893" s="1">
        <f>_xlfn.XLOOKUP(Comuni[[#This Row],[Regione]],Table_0[Regione],Table_0[Deceduti],,0)</f>
        <v>3318</v>
      </c>
    </row>
    <row r="2894" spans="1:12" x14ac:dyDescent="0.25">
      <c r="A2894" s="1" t="s">
        <v>2923</v>
      </c>
      <c r="B2894" s="1" t="s">
        <v>2791</v>
      </c>
      <c r="C2894" s="1" t="s">
        <v>2909</v>
      </c>
      <c r="D2894">
        <v>3882</v>
      </c>
      <c r="E2894">
        <f>100*Comuni[[#This Row],[Popolazione2011]]/$D$7916</f>
        <v>6.7734334494023909E-3</v>
      </c>
      <c r="F2894">
        <f>100*Comuni[[#This Row],[Popolazione2011]]/(SUMIFS($D$2:$D$7916,$B$2:$B$7916,"Trentino-Alto Adige/Südtirol"))</f>
        <v>0.37708540761067533</v>
      </c>
      <c r="G2894" t="b">
        <f>IF(Comuni[[#This Row],[Popolazione2011]]&gt;300000,"MAGGIORE")</f>
        <v>0</v>
      </c>
      <c r="H2894">
        <f>100*Comuni[[#This Row],[Popolazione2011]]/(SUMIFS($D$2:$D$7916,$B$2:$B$7916,"Piemonte"))</f>
        <v>8.8956799351774876E-2</v>
      </c>
      <c r="I2894" s="1" t="str">
        <f>_xlfn.XLOOKUP(Comuni[[#This Row],[Regione]],Ripartizione_geografica[Regione],Ripartizione_geografica[Ripartizione geografica],,0)</f>
        <v>Nord-est</v>
      </c>
      <c r="J2894" s="1">
        <f>_xlfn.XLOOKUP(Comuni[[#This Row],[Regione]],Table_0[Regione],Table_0[Totale contagiati],,0)</f>
        <v>552594</v>
      </c>
      <c r="K2894" s="1">
        <f>_xlfn.XLOOKUP(Comuni[[#This Row],[Regione]],Table_0[Regione],Table_0[Guariti],,0)</f>
        <v>548473</v>
      </c>
      <c r="L2894" s="1">
        <f>_xlfn.XLOOKUP(Comuni[[#This Row],[Regione]],Table_0[Regione],Table_0[Deceduti],,0)</f>
        <v>3318</v>
      </c>
    </row>
    <row r="2895" spans="1:12" x14ac:dyDescent="0.25">
      <c r="A2895" s="1" t="s">
        <v>2924</v>
      </c>
      <c r="B2895" s="1" t="s">
        <v>2791</v>
      </c>
      <c r="C2895" s="1" t="s">
        <v>2909</v>
      </c>
      <c r="D2895">
        <v>254</v>
      </c>
      <c r="E2895">
        <f>100*Comuni[[#This Row],[Popolazione2011]]/$D$7916</f>
        <v>4.4318704176924453E-4</v>
      </c>
      <c r="F2895">
        <f>100*Comuni[[#This Row],[Popolazione2011]]/(SUMIFS($D$2:$D$7916,$B$2:$B$7916,"Trentino-Alto Adige/Südtirol"))</f>
        <v>2.4672770101265208E-2</v>
      </c>
      <c r="G2895" t="b">
        <f>IF(Comuni[[#This Row],[Popolazione2011]]&gt;300000,"MAGGIORE")</f>
        <v>0</v>
      </c>
      <c r="H2895">
        <f>100*Comuni[[#This Row],[Popolazione2011]]/(SUMIFS($D$2:$D$7916,$B$2:$B$7916,"Piemonte"))</f>
        <v>5.8204603388332865E-3</v>
      </c>
      <c r="I2895" s="1" t="str">
        <f>_xlfn.XLOOKUP(Comuni[[#This Row],[Regione]],Ripartizione_geografica[Regione],Ripartizione_geografica[Ripartizione geografica],,0)</f>
        <v>Nord-est</v>
      </c>
      <c r="J2895" s="1">
        <f>_xlfn.XLOOKUP(Comuni[[#This Row],[Regione]],Table_0[Regione],Table_0[Totale contagiati],,0)</f>
        <v>552594</v>
      </c>
      <c r="K2895" s="1">
        <f>_xlfn.XLOOKUP(Comuni[[#This Row],[Regione]],Table_0[Regione],Table_0[Guariti],,0)</f>
        <v>548473</v>
      </c>
      <c r="L2895" s="1">
        <f>_xlfn.XLOOKUP(Comuni[[#This Row],[Regione]],Table_0[Regione],Table_0[Deceduti],,0)</f>
        <v>3318</v>
      </c>
    </row>
    <row r="2896" spans="1:12" x14ac:dyDescent="0.25">
      <c r="A2896" s="1" t="s">
        <v>2925</v>
      </c>
      <c r="B2896" s="1" t="s">
        <v>2791</v>
      </c>
      <c r="C2896" s="1" t="s">
        <v>2909</v>
      </c>
      <c r="D2896">
        <v>706</v>
      </c>
      <c r="E2896">
        <f>100*Comuni[[#This Row],[Popolazione2011]]/$D$7916</f>
        <v>1.231850596413727E-3</v>
      </c>
      <c r="F2896">
        <f>100*Comuni[[#This Row],[Popolazione2011]]/(SUMIFS($D$2:$D$7916,$B$2:$B$7916,"Trentino-Alto Adige/Südtirol"))</f>
        <v>6.8578644454697787E-2</v>
      </c>
      <c r="G2896" t="b">
        <f>IF(Comuni[[#This Row],[Popolazione2011]]&gt;300000,"MAGGIORE")</f>
        <v>0</v>
      </c>
      <c r="H2896">
        <f>100*Comuni[[#This Row],[Popolazione2011]]/(SUMIFS($D$2:$D$7916,$B$2:$B$7916,"Piemonte"))</f>
        <v>1.6178129918174411E-2</v>
      </c>
      <c r="I2896" s="1" t="str">
        <f>_xlfn.XLOOKUP(Comuni[[#This Row],[Regione]],Ripartizione_geografica[Regione],Ripartizione_geografica[Ripartizione geografica],,0)</f>
        <v>Nord-est</v>
      </c>
      <c r="J2896" s="1">
        <f>_xlfn.XLOOKUP(Comuni[[#This Row],[Regione]],Table_0[Regione],Table_0[Totale contagiati],,0)</f>
        <v>552594</v>
      </c>
      <c r="K2896" s="1">
        <f>_xlfn.XLOOKUP(Comuni[[#This Row],[Regione]],Table_0[Regione],Table_0[Guariti],,0)</f>
        <v>548473</v>
      </c>
      <c r="L2896" s="1">
        <f>_xlfn.XLOOKUP(Comuni[[#This Row],[Regione]],Table_0[Regione],Table_0[Deceduti],,0)</f>
        <v>3318</v>
      </c>
    </row>
    <row r="2897" spans="1:12" x14ac:dyDescent="0.25">
      <c r="A2897" s="1" t="s">
        <v>2926</v>
      </c>
      <c r="B2897" s="1" t="s">
        <v>2791</v>
      </c>
      <c r="C2897" s="1" t="s">
        <v>2909</v>
      </c>
      <c r="D2897">
        <v>669</v>
      </c>
      <c r="E2897">
        <f>100*Comuni[[#This Row],[Popolazione2011]]/$D$7916</f>
        <v>1.1672918541087583E-3</v>
      </c>
      <c r="F2897">
        <f>100*Comuni[[#This Row],[Popolazione2011]]/(SUMIFS($D$2:$D$7916,$B$2:$B$7916,"Trentino-Alto Adige/Südtirol"))</f>
        <v>6.4984579518686705E-2</v>
      </c>
      <c r="G2897" t="b">
        <f>IF(Comuni[[#This Row],[Popolazione2011]]&gt;300000,"MAGGIORE")</f>
        <v>0</v>
      </c>
      <c r="H2897">
        <f>100*Comuni[[#This Row],[Popolazione2011]]/(SUMIFS($D$2:$D$7916,$B$2:$B$7916,"Piemonte"))</f>
        <v>1.5330267585352239E-2</v>
      </c>
      <c r="I2897" s="1" t="str">
        <f>_xlfn.XLOOKUP(Comuni[[#This Row],[Regione]],Ripartizione_geografica[Regione],Ripartizione_geografica[Ripartizione geografica],,0)</f>
        <v>Nord-est</v>
      </c>
      <c r="J2897" s="1">
        <f>_xlfn.XLOOKUP(Comuni[[#This Row],[Regione]],Table_0[Regione],Table_0[Totale contagiati],,0)</f>
        <v>552594</v>
      </c>
      <c r="K2897" s="1">
        <f>_xlfn.XLOOKUP(Comuni[[#This Row],[Regione]],Table_0[Regione],Table_0[Guariti],,0)</f>
        <v>548473</v>
      </c>
      <c r="L2897" s="1">
        <f>_xlfn.XLOOKUP(Comuni[[#This Row],[Regione]],Table_0[Regione],Table_0[Deceduti],,0)</f>
        <v>3318</v>
      </c>
    </row>
    <row r="2898" spans="1:12" x14ac:dyDescent="0.25">
      <c r="A2898" s="1" t="s">
        <v>2927</v>
      </c>
      <c r="B2898" s="1" t="s">
        <v>2791</v>
      </c>
      <c r="C2898" s="1" t="s">
        <v>2909</v>
      </c>
      <c r="D2898">
        <v>360</v>
      </c>
      <c r="E2898">
        <f>100*Comuni[[#This Row],[Popolazione2011]]/$D$7916</f>
        <v>6.2813911431861436E-4</v>
      </c>
      <c r="F2898">
        <f>100*Comuni[[#This Row],[Popolazione2011]]/(SUMIFS($D$2:$D$7916,$B$2:$B$7916,"Trentino-Alto Adige/Südtirol"))</f>
        <v>3.4969280458486122E-2</v>
      </c>
      <c r="G2898" t="b">
        <f>IF(Comuni[[#This Row],[Popolazione2011]]&gt;300000,"MAGGIORE")</f>
        <v>0</v>
      </c>
      <c r="H2898">
        <f>100*Comuni[[#This Row],[Popolazione2011]]/(SUMIFS($D$2:$D$7916,$B$2:$B$7916,"Piemonte"))</f>
        <v>8.249471346377886E-3</v>
      </c>
      <c r="I2898" s="1" t="str">
        <f>_xlfn.XLOOKUP(Comuni[[#This Row],[Regione]],Ripartizione_geografica[Regione],Ripartizione_geografica[Ripartizione geografica],,0)</f>
        <v>Nord-est</v>
      </c>
      <c r="J2898" s="1">
        <f>_xlfn.XLOOKUP(Comuni[[#This Row],[Regione]],Table_0[Regione],Table_0[Totale contagiati],,0)</f>
        <v>552594</v>
      </c>
      <c r="K2898" s="1">
        <f>_xlfn.XLOOKUP(Comuni[[#This Row],[Regione]],Table_0[Regione],Table_0[Guariti],,0)</f>
        <v>548473</v>
      </c>
      <c r="L2898" s="1">
        <f>_xlfn.XLOOKUP(Comuni[[#This Row],[Regione]],Table_0[Regione],Table_0[Deceduti],,0)</f>
        <v>3318</v>
      </c>
    </row>
    <row r="2899" spans="1:12" x14ac:dyDescent="0.25">
      <c r="A2899" s="1" t="s">
        <v>2928</v>
      </c>
      <c r="B2899" s="1" t="s">
        <v>2791</v>
      </c>
      <c r="C2899" s="1" t="s">
        <v>2909</v>
      </c>
      <c r="D2899">
        <v>1305</v>
      </c>
      <c r="E2899">
        <f>100*Comuni[[#This Row],[Popolazione2011]]/$D$7916</f>
        <v>2.277004289404977E-3</v>
      </c>
      <c r="F2899">
        <f>100*Comuni[[#This Row],[Popolazione2011]]/(SUMIFS($D$2:$D$7916,$B$2:$B$7916,"Trentino-Alto Adige/Südtirol"))</f>
        <v>0.12676364166201218</v>
      </c>
      <c r="G2899" t="b">
        <f>IF(Comuni[[#This Row],[Popolazione2011]]&gt;300000,"MAGGIORE")</f>
        <v>0</v>
      </c>
      <c r="H2899">
        <f>100*Comuni[[#This Row],[Popolazione2011]]/(SUMIFS($D$2:$D$7916,$B$2:$B$7916,"Piemonte"))</f>
        <v>2.9904333630619839E-2</v>
      </c>
      <c r="I2899" s="1" t="str">
        <f>_xlfn.XLOOKUP(Comuni[[#This Row],[Regione]],Ripartizione_geografica[Regione],Ripartizione_geografica[Ripartizione geografica],,0)</f>
        <v>Nord-est</v>
      </c>
      <c r="J2899" s="1">
        <f>_xlfn.XLOOKUP(Comuni[[#This Row],[Regione]],Table_0[Regione],Table_0[Totale contagiati],,0)</f>
        <v>552594</v>
      </c>
      <c r="K2899" s="1">
        <f>_xlfn.XLOOKUP(Comuni[[#This Row],[Regione]],Table_0[Regione],Table_0[Guariti],,0)</f>
        <v>548473</v>
      </c>
      <c r="L2899" s="1">
        <f>_xlfn.XLOOKUP(Comuni[[#This Row],[Regione]],Table_0[Regione],Table_0[Deceduti],,0)</f>
        <v>3318</v>
      </c>
    </row>
    <row r="2900" spans="1:12" x14ac:dyDescent="0.25">
      <c r="A2900" s="1" t="s">
        <v>2929</v>
      </c>
      <c r="B2900" s="1" t="s">
        <v>2791</v>
      </c>
      <c r="C2900" s="1" t="s">
        <v>2909</v>
      </c>
      <c r="D2900">
        <v>1090</v>
      </c>
      <c r="E2900">
        <f>100*Comuni[[#This Row],[Popolazione2011]]/$D$7916</f>
        <v>1.9018656516869156E-3</v>
      </c>
      <c r="F2900">
        <f>100*Comuni[[#This Row],[Popolazione2011]]/(SUMIFS($D$2:$D$7916,$B$2:$B$7916,"Trentino-Alto Adige/Südtirol"))</f>
        <v>0.10587921027708298</v>
      </c>
      <c r="G2900" t="b">
        <f>IF(Comuni[[#This Row],[Popolazione2011]]&gt;300000,"MAGGIORE")</f>
        <v>0</v>
      </c>
      <c r="H2900">
        <f>100*Comuni[[#This Row],[Popolazione2011]]/(SUMIFS($D$2:$D$7916,$B$2:$B$7916,"Piemonte"))</f>
        <v>2.497756602097749E-2</v>
      </c>
      <c r="I2900" s="1" t="str">
        <f>_xlfn.XLOOKUP(Comuni[[#This Row],[Regione]],Ripartizione_geografica[Regione],Ripartizione_geografica[Ripartizione geografica],,0)</f>
        <v>Nord-est</v>
      </c>
      <c r="J2900" s="1">
        <f>_xlfn.XLOOKUP(Comuni[[#This Row],[Regione]],Table_0[Regione],Table_0[Totale contagiati],,0)</f>
        <v>552594</v>
      </c>
      <c r="K2900" s="1">
        <f>_xlfn.XLOOKUP(Comuni[[#This Row],[Regione]],Table_0[Regione],Table_0[Guariti],,0)</f>
        <v>548473</v>
      </c>
      <c r="L2900" s="1">
        <f>_xlfn.XLOOKUP(Comuni[[#This Row],[Regione]],Table_0[Regione],Table_0[Deceduti],,0)</f>
        <v>3318</v>
      </c>
    </row>
    <row r="2901" spans="1:12" x14ac:dyDescent="0.25">
      <c r="A2901" s="1" t="s">
        <v>2930</v>
      </c>
      <c r="B2901" s="1" t="s">
        <v>2791</v>
      </c>
      <c r="C2901" s="1" t="s">
        <v>2909</v>
      </c>
      <c r="D2901">
        <v>3340</v>
      </c>
      <c r="E2901">
        <f>100*Comuni[[#This Row],[Popolazione2011]]/$D$7916</f>
        <v>5.8277351161782551E-3</v>
      </c>
      <c r="F2901">
        <f>100*Comuni[[#This Row],[Popolazione2011]]/(SUMIFS($D$2:$D$7916,$B$2:$B$7916,"Trentino-Alto Adige/Südtirol"))</f>
        <v>0.32443721314262125</v>
      </c>
      <c r="G2901" t="b">
        <f>IF(Comuni[[#This Row],[Popolazione2011]]&gt;300000,"MAGGIORE")</f>
        <v>0</v>
      </c>
      <c r="H2901">
        <f>100*Comuni[[#This Row],[Popolazione2011]]/(SUMIFS($D$2:$D$7916,$B$2:$B$7916,"Piemonte"))</f>
        <v>7.6536761935839276E-2</v>
      </c>
      <c r="I2901" s="1" t="str">
        <f>_xlfn.XLOOKUP(Comuni[[#This Row],[Regione]],Ripartizione_geografica[Regione],Ripartizione_geografica[Ripartizione geografica],,0)</f>
        <v>Nord-est</v>
      </c>
      <c r="J2901" s="1">
        <f>_xlfn.XLOOKUP(Comuni[[#This Row],[Regione]],Table_0[Regione],Table_0[Totale contagiati],,0)</f>
        <v>552594</v>
      </c>
      <c r="K2901" s="1">
        <f>_xlfn.XLOOKUP(Comuni[[#This Row],[Regione]],Table_0[Regione],Table_0[Guariti],,0)</f>
        <v>548473</v>
      </c>
      <c r="L2901" s="1">
        <f>_xlfn.XLOOKUP(Comuni[[#This Row],[Regione]],Table_0[Regione],Table_0[Deceduti],,0)</f>
        <v>3318</v>
      </c>
    </row>
    <row r="2902" spans="1:12" x14ac:dyDescent="0.25">
      <c r="A2902" s="1" t="s">
        <v>751</v>
      </c>
      <c r="B2902" s="1" t="s">
        <v>2791</v>
      </c>
      <c r="C2902" s="1" t="s">
        <v>2909</v>
      </c>
      <c r="D2902">
        <v>1611</v>
      </c>
      <c r="E2902">
        <f>100*Comuni[[#This Row],[Popolazione2011]]/$D$7916</f>
        <v>2.810922536575799E-3</v>
      </c>
      <c r="F2902">
        <f>100*Comuni[[#This Row],[Popolazione2011]]/(SUMIFS($D$2:$D$7916,$B$2:$B$7916,"Trentino-Alto Adige/Südtirol"))</f>
        <v>0.15648753005172539</v>
      </c>
      <c r="G2902" t="b">
        <f>IF(Comuni[[#This Row],[Popolazione2011]]&gt;300000,"MAGGIORE")</f>
        <v>0</v>
      </c>
      <c r="H2902">
        <f>100*Comuni[[#This Row],[Popolazione2011]]/(SUMIFS($D$2:$D$7916,$B$2:$B$7916,"Piemonte"))</f>
        <v>3.6916384275041042E-2</v>
      </c>
      <c r="I2902" s="1" t="str">
        <f>_xlfn.XLOOKUP(Comuni[[#This Row],[Regione]],Ripartizione_geografica[Regione],Ripartizione_geografica[Ripartizione geografica],,0)</f>
        <v>Nord-est</v>
      </c>
      <c r="J2902" s="1">
        <f>_xlfn.XLOOKUP(Comuni[[#This Row],[Regione]],Table_0[Regione],Table_0[Totale contagiati],,0)</f>
        <v>552594</v>
      </c>
      <c r="K2902" s="1">
        <f>_xlfn.XLOOKUP(Comuni[[#This Row],[Regione]],Table_0[Regione],Table_0[Guariti],,0)</f>
        <v>548473</v>
      </c>
      <c r="L2902" s="1">
        <f>_xlfn.XLOOKUP(Comuni[[#This Row],[Regione]],Table_0[Regione],Table_0[Deceduti],,0)</f>
        <v>3318</v>
      </c>
    </row>
    <row r="2903" spans="1:12" x14ac:dyDescent="0.25">
      <c r="A2903" s="1" t="s">
        <v>2931</v>
      </c>
      <c r="B2903" s="1" t="s">
        <v>2791</v>
      </c>
      <c r="C2903" s="1" t="s">
        <v>2909</v>
      </c>
      <c r="D2903">
        <v>737</v>
      </c>
      <c r="E2903">
        <f>100*Comuni[[#This Row],[Popolazione2011]]/$D$7916</f>
        <v>1.285940353480052E-3</v>
      </c>
      <c r="F2903">
        <f>100*Comuni[[#This Row],[Popolazione2011]]/(SUMIFS($D$2:$D$7916,$B$2:$B$7916,"Trentino-Alto Adige/Südtirol"))</f>
        <v>7.1589888049734082E-2</v>
      </c>
      <c r="G2903" t="b">
        <f>IF(Comuni[[#This Row],[Popolazione2011]]&gt;300000,"MAGGIORE")</f>
        <v>0</v>
      </c>
      <c r="H2903">
        <f>100*Comuni[[#This Row],[Popolazione2011]]/(SUMIFS($D$2:$D$7916,$B$2:$B$7916,"Piemonte"))</f>
        <v>1.6888501061890285E-2</v>
      </c>
      <c r="I2903" s="1" t="str">
        <f>_xlfn.XLOOKUP(Comuni[[#This Row],[Regione]],Ripartizione_geografica[Regione],Ripartizione_geografica[Ripartizione geografica],,0)</f>
        <v>Nord-est</v>
      </c>
      <c r="J2903" s="1">
        <f>_xlfn.XLOOKUP(Comuni[[#This Row],[Regione]],Table_0[Regione],Table_0[Totale contagiati],,0)</f>
        <v>552594</v>
      </c>
      <c r="K2903" s="1">
        <f>_xlfn.XLOOKUP(Comuni[[#This Row],[Regione]],Table_0[Regione],Table_0[Guariti],,0)</f>
        <v>548473</v>
      </c>
      <c r="L2903" s="1">
        <f>_xlfn.XLOOKUP(Comuni[[#This Row],[Regione]],Table_0[Regione],Table_0[Deceduti],,0)</f>
        <v>3318</v>
      </c>
    </row>
    <row r="2904" spans="1:12" x14ac:dyDescent="0.25">
      <c r="A2904" s="1" t="s">
        <v>2932</v>
      </c>
      <c r="B2904" s="1" t="s">
        <v>2791</v>
      </c>
      <c r="C2904" s="1" t="s">
        <v>2909</v>
      </c>
      <c r="D2904">
        <v>1498</v>
      </c>
      <c r="E2904">
        <f>100*Comuni[[#This Row],[Popolazione2011]]/$D$7916</f>
        <v>2.6137566479146786E-3</v>
      </c>
      <c r="F2904">
        <f>100*Comuni[[#This Row],[Popolazione2011]]/(SUMIFS($D$2:$D$7916,$B$2:$B$7916,"Trentino-Alto Adige/Südtirol"))</f>
        <v>0.14551106146336726</v>
      </c>
      <c r="G2904" t="b">
        <f>IF(Comuni[[#This Row],[Popolazione2011]]&gt;300000,"MAGGIORE")</f>
        <v>0</v>
      </c>
      <c r="H2904">
        <f>100*Comuni[[#This Row],[Popolazione2011]]/(SUMIFS($D$2:$D$7916,$B$2:$B$7916,"Piemonte"))</f>
        <v>3.4326966880205763E-2</v>
      </c>
      <c r="I2904" s="1" t="str">
        <f>_xlfn.XLOOKUP(Comuni[[#This Row],[Regione]],Ripartizione_geografica[Regione],Ripartizione_geografica[Ripartizione geografica],,0)</f>
        <v>Nord-est</v>
      </c>
      <c r="J2904" s="1">
        <f>_xlfn.XLOOKUP(Comuni[[#This Row],[Regione]],Table_0[Regione],Table_0[Totale contagiati],,0)</f>
        <v>552594</v>
      </c>
      <c r="K2904" s="1">
        <f>_xlfn.XLOOKUP(Comuni[[#This Row],[Regione]],Table_0[Regione],Table_0[Guariti],,0)</f>
        <v>548473</v>
      </c>
      <c r="L2904" s="1">
        <f>_xlfn.XLOOKUP(Comuni[[#This Row],[Regione]],Table_0[Regione],Table_0[Deceduti],,0)</f>
        <v>3318</v>
      </c>
    </row>
    <row r="2905" spans="1:12" x14ac:dyDescent="0.25">
      <c r="A2905" s="1" t="s">
        <v>2933</v>
      </c>
      <c r="B2905" s="1" t="s">
        <v>2791</v>
      </c>
      <c r="C2905" s="1" t="s">
        <v>2909</v>
      </c>
      <c r="D2905">
        <v>1592</v>
      </c>
      <c r="E2905">
        <f>100*Comuni[[#This Row],[Popolazione2011]]/$D$7916</f>
        <v>2.7777707499867612E-3</v>
      </c>
      <c r="F2905">
        <f>100*Comuni[[#This Row],[Popolazione2011]]/(SUMIFS($D$2:$D$7916,$B$2:$B$7916,"Trentino-Alto Adige/Südtirol"))</f>
        <v>0.15464192913863864</v>
      </c>
      <c r="G2905" t="b">
        <f>IF(Comuni[[#This Row],[Popolazione2011]]&gt;300000,"MAGGIORE")</f>
        <v>0</v>
      </c>
      <c r="H2905">
        <f>100*Comuni[[#This Row],[Popolazione2011]]/(SUMIFS($D$2:$D$7916,$B$2:$B$7916,"Piemonte"))</f>
        <v>3.6480995509537761E-2</v>
      </c>
      <c r="I2905" s="1" t="str">
        <f>_xlfn.XLOOKUP(Comuni[[#This Row],[Regione]],Ripartizione_geografica[Regione],Ripartizione_geografica[Ripartizione geografica],,0)</f>
        <v>Nord-est</v>
      </c>
      <c r="J2905" s="1">
        <f>_xlfn.XLOOKUP(Comuni[[#This Row],[Regione]],Table_0[Regione],Table_0[Totale contagiati],,0)</f>
        <v>552594</v>
      </c>
      <c r="K2905" s="1">
        <f>_xlfn.XLOOKUP(Comuni[[#This Row],[Regione]],Table_0[Regione],Table_0[Guariti],,0)</f>
        <v>548473</v>
      </c>
      <c r="L2905" s="1">
        <f>_xlfn.XLOOKUP(Comuni[[#This Row],[Regione]],Table_0[Regione],Table_0[Deceduti],,0)</f>
        <v>3318</v>
      </c>
    </row>
    <row r="2906" spans="1:12" x14ac:dyDescent="0.25">
      <c r="A2906" s="1" t="s">
        <v>2934</v>
      </c>
      <c r="B2906" s="1" t="s">
        <v>2791</v>
      </c>
      <c r="C2906" s="1" t="s">
        <v>2909</v>
      </c>
      <c r="D2906">
        <v>1907</v>
      </c>
      <c r="E2906">
        <f>100*Comuni[[#This Row],[Popolazione2011]]/$D$7916</f>
        <v>3.3273924750155488E-3</v>
      </c>
      <c r="F2906">
        <f>100*Comuni[[#This Row],[Popolazione2011]]/(SUMIFS($D$2:$D$7916,$B$2:$B$7916,"Trentino-Alto Adige/Südtirol"))</f>
        <v>0.18524004953981399</v>
      </c>
      <c r="G2906" t="b">
        <f>IF(Comuni[[#This Row],[Popolazione2011]]&gt;300000,"MAGGIORE")</f>
        <v>0</v>
      </c>
      <c r="H2906">
        <f>100*Comuni[[#This Row],[Popolazione2011]]/(SUMIFS($D$2:$D$7916,$B$2:$B$7916,"Piemonte"))</f>
        <v>4.3699282937618412E-2</v>
      </c>
      <c r="I2906" s="1" t="str">
        <f>_xlfn.XLOOKUP(Comuni[[#This Row],[Regione]],Ripartizione_geografica[Regione],Ripartizione_geografica[Ripartizione geografica],,0)</f>
        <v>Nord-est</v>
      </c>
      <c r="J2906" s="1">
        <f>_xlfn.XLOOKUP(Comuni[[#This Row],[Regione]],Table_0[Regione],Table_0[Totale contagiati],,0)</f>
        <v>552594</v>
      </c>
      <c r="K2906" s="1">
        <f>_xlfn.XLOOKUP(Comuni[[#This Row],[Regione]],Table_0[Regione],Table_0[Guariti],,0)</f>
        <v>548473</v>
      </c>
      <c r="L2906" s="1">
        <f>_xlfn.XLOOKUP(Comuni[[#This Row],[Regione]],Table_0[Regione],Table_0[Deceduti],,0)</f>
        <v>3318</v>
      </c>
    </row>
    <row r="2907" spans="1:12" x14ac:dyDescent="0.25">
      <c r="A2907" s="1" t="s">
        <v>2935</v>
      </c>
      <c r="B2907" s="1" t="s">
        <v>2791</v>
      </c>
      <c r="C2907" s="1" t="s">
        <v>2909</v>
      </c>
      <c r="D2907">
        <v>605</v>
      </c>
      <c r="E2907">
        <f>100*Comuni[[#This Row],[Popolazione2011]]/$D$7916</f>
        <v>1.0556226782298935E-3</v>
      </c>
      <c r="F2907">
        <f>100*Comuni[[#This Row],[Popolazione2011]]/(SUMIFS($D$2:$D$7916,$B$2:$B$7916,"Trentino-Alto Adige/Südtirol"))</f>
        <v>5.8767818548289177E-2</v>
      </c>
      <c r="G2907" t="b">
        <f>IF(Comuni[[#This Row],[Popolazione2011]]&gt;300000,"MAGGIORE")</f>
        <v>0</v>
      </c>
      <c r="H2907">
        <f>100*Comuni[[#This Row],[Popolazione2011]]/(SUMIFS($D$2:$D$7916,$B$2:$B$7916,"Piemonte"))</f>
        <v>1.3863694901551725E-2</v>
      </c>
      <c r="I2907" s="1" t="str">
        <f>_xlfn.XLOOKUP(Comuni[[#This Row],[Regione]],Ripartizione_geografica[Regione],Ripartizione_geografica[Ripartizione geografica],,0)</f>
        <v>Nord-est</v>
      </c>
      <c r="J2907" s="1">
        <f>_xlfn.XLOOKUP(Comuni[[#This Row],[Regione]],Table_0[Regione],Table_0[Totale contagiati],,0)</f>
        <v>552594</v>
      </c>
      <c r="K2907" s="1">
        <f>_xlfn.XLOOKUP(Comuni[[#This Row],[Regione]],Table_0[Regione],Table_0[Guariti],,0)</f>
        <v>548473</v>
      </c>
      <c r="L2907" s="1">
        <f>_xlfn.XLOOKUP(Comuni[[#This Row],[Regione]],Table_0[Regione],Table_0[Deceduti],,0)</f>
        <v>3318</v>
      </c>
    </row>
    <row r="2908" spans="1:12" x14ac:dyDescent="0.25">
      <c r="A2908" s="1" t="s">
        <v>2936</v>
      </c>
      <c r="B2908" s="1" t="s">
        <v>2791</v>
      </c>
      <c r="C2908" s="1" t="s">
        <v>2909</v>
      </c>
      <c r="D2908">
        <v>1073</v>
      </c>
      <c r="E2908">
        <f>100*Comuni[[#This Row],[Popolazione2011]]/$D$7916</f>
        <v>1.872203526844092E-3</v>
      </c>
      <c r="F2908">
        <f>100*Comuni[[#This Row],[Popolazione2011]]/(SUMIFS($D$2:$D$7916,$B$2:$B$7916,"Trentino-Alto Adige/Südtirol"))</f>
        <v>0.10422788314432113</v>
      </c>
      <c r="G2908" t="b">
        <f>IF(Comuni[[#This Row],[Popolazione2011]]&gt;300000,"MAGGIORE")</f>
        <v>0</v>
      </c>
      <c r="H2908">
        <f>100*Comuni[[#This Row],[Popolazione2011]]/(SUMIFS($D$2:$D$7916,$B$2:$B$7916,"Piemonte"))</f>
        <v>2.4588007651842977E-2</v>
      </c>
      <c r="I2908" s="1" t="str">
        <f>_xlfn.XLOOKUP(Comuni[[#This Row],[Regione]],Ripartizione_geografica[Regione],Ripartizione_geografica[Ripartizione geografica],,0)</f>
        <v>Nord-est</v>
      </c>
      <c r="J2908" s="1">
        <f>_xlfn.XLOOKUP(Comuni[[#This Row],[Regione]],Table_0[Regione],Table_0[Totale contagiati],,0)</f>
        <v>552594</v>
      </c>
      <c r="K2908" s="1">
        <f>_xlfn.XLOOKUP(Comuni[[#This Row],[Regione]],Table_0[Regione],Table_0[Guariti],,0)</f>
        <v>548473</v>
      </c>
      <c r="L2908" s="1">
        <f>_xlfn.XLOOKUP(Comuni[[#This Row],[Regione]],Table_0[Regione],Table_0[Deceduti],,0)</f>
        <v>3318</v>
      </c>
    </row>
    <row r="2909" spans="1:12" x14ac:dyDescent="0.25">
      <c r="A2909" s="1" t="s">
        <v>2937</v>
      </c>
      <c r="B2909" s="1" t="s">
        <v>2791</v>
      </c>
      <c r="C2909" s="1" t="s">
        <v>2909</v>
      </c>
      <c r="D2909">
        <v>984</v>
      </c>
      <c r="E2909">
        <f>100*Comuni[[#This Row],[Popolazione2011]]/$D$7916</f>
        <v>1.7169135791375459E-3</v>
      </c>
      <c r="F2909">
        <f>100*Comuni[[#This Row],[Popolazione2011]]/(SUMIFS($D$2:$D$7916,$B$2:$B$7916,"Trentino-Alto Adige/Südtirol"))</f>
        <v>9.5582699919862069E-2</v>
      </c>
      <c r="G2909" t="b">
        <f>IF(Comuni[[#This Row],[Popolazione2011]]&gt;300000,"MAGGIORE")</f>
        <v>0</v>
      </c>
      <c r="H2909">
        <f>100*Comuni[[#This Row],[Popolazione2011]]/(SUMIFS($D$2:$D$7916,$B$2:$B$7916,"Piemonte"))</f>
        <v>2.2548555013432888E-2</v>
      </c>
      <c r="I2909" s="1" t="str">
        <f>_xlfn.XLOOKUP(Comuni[[#This Row],[Regione]],Ripartizione_geografica[Regione],Ripartizione_geografica[Ripartizione geografica],,0)</f>
        <v>Nord-est</v>
      </c>
      <c r="J2909" s="1">
        <f>_xlfn.XLOOKUP(Comuni[[#This Row],[Regione]],Table_0[Regione],Table_0[Totale contagiati],,0)</f>
        <v>552594</v>
      </c>
      <c r="K2909" s="1">
        <f>_xlfn.XLOOKUP(Comuni[[#This Row],[Regione]],Table_0[Regione],Table_0[Guariti],,0)</f>
        <v>548473</v>
      </c>
      <c r="L2909" s="1">
        <f>_xlfn.XLOOKUP(Comuni[[#This Row],[Regione]],Table_0[Regione],Table_0[Deceduti],,0)</f>
        <v>3318</v>
      </c>
    </row>
    <row r="2910" spans="1:12" x14ac:dyDescent="0.25">
      <c r="A2910" s="1" t="s">
        <v>2938</v>
      </c>
      <c r="B2910" s="1" t="s">
        <v>2791</v>
      </c>
      <c r="C2910" s="1" t="s">
        <v>2909</v>
      </c>
      <c r="D2910">
        <v>505</v>
      </c>
      <c r="E2910">
        <f>100*Comuni[[#This Row],[Popolazione2011]]/$D$7916</f>
        <v>8.811395909191673E-4</v>
      </c>
      <c r="F2910">
        <f>100*Comuni[[#This Row],[Popolazione2011]]/(SUMIFS($D$2:$D$7916,$B$2:$B$7916,"Trentino-Alto Adige/Südtirol"))</f>
        <v>4.905412953204303E-2</v>
      </c>
      <c r="G2910" t="b">
        <f>IF(Comuni[[#This Row],[Popolazione2011]]&gt;300000,"MAGGIORE")</f>
        <v>0</v>
      </c>
      <c r="H2910">
        <f>100*Comuni[[#This Row],[Popolazione2011]]/(SUMIFS($D$2:$D$7916,$B$2:$B$7916,"Piemonte"))</f>
        <v>1.1572175083113425E-2</v>
      </c>
      <c r="I2910" s="1" t="str">
        <f>_xlfn.XLOOKUP(Comuni[[#This Row],[Regione]],Ripartizione_geografica[Regione],Ripartizione_geografica[Ripartizione geografica],,0)</f>
        <v>Nord-est</v>
      </c>
      <c r="J2910" s="1">
        <f>_xlfn.XLOOKUP(Comuni[[#This Row],[Regione]],Table_0[Regione],Table_0[Totale contagiati],,0)</f>
        <v>552594</v>
      </c>
      <c r="K2910" s="1">
        <f>_xlfn.XLOOKUP(Comuni[[#This Row],[Regione]],Table_0[Regione],Table_0[Guariti],,0)</f>
        <v>548473</v>
      </c>
      <c r="L2910" s="1">
        <f>_xlfn.XLOOKUP(Comuni[[#This Row],[Regione]],Table_0[Regione],Table_0[Deceduti],,0)</f>
        <v>3318</v>
      </c>
    </row>
    <row r="2911" spans="1:12" x14ac:dyDescent="0.25">
      <c r="A2911" s="1" t="s">
        <v>2939</v>
      </c>
      <c r="B2911" s="1" t="s">
        <v>2791</v>
      </c>
      <c r="C2911" s="1" t="s">
        <v>2909</v>
      </c>
      <c r="D2911">
        <v>238</v>
      </c>
      <c r="E2911">
        <f>100*Comuni[[#This Row],[Popolazione2011]]/$D$7916</f>
        <v>4.1526974779952837E-4</v>
      </c>
      <c r="F2911">
        <f>100*Comuni[[#This Row],[Popolazione2011]]/(SUMIFS($D$2:$D$7916,$B$2:$B$7916,"Trentino-Alto Adige/Südtirol"))</f>
        <v>2.3118579858665826E-2</v>
      </c>
      <c r="G2911" t="b">
        <f>IF(Comuni[[#This Row],[Popolazione2011]]&gt;300000,"MAGGIORE")</f>
        <v>0</v>
      </c>
      <c r="H2911">
        <f>100*Comuni[[#This Row],[Popolazione2011]]/(SUMIFS($D$2:$D$7916,$B$2:$B$7916,"Piemonte"))</f>
        <v>5.4538171678831585E-3</v>
      </c>
      <c r="I2911" s="1" t="str">
        <f>_xlfn.XLOOKUP(Comuni[[#This Row],[Regione]],Ripartizione_geografica[Regione],Ripartizione_geografica[Ripartizione geografica],,0)</f>
        <v>Nord-est</v>
      </c>
      <c r="J2911" s="1">
        <f>_xlfn.XLOOKUP(Comuni[[#This Row],[Regione]],Table_0[Regione],Table_0[Totale contagiati],,0)</f>
        <v>552594</v>
      </c>
      <c r="K2911" s="1">
        <f>_xlfn.XLOOKUP(Comuni[[#This Row],[Regione]],Table_0[Regione],Table_0[Guariti],,0)</f>
        <v>548473</v>
      </c>
      <c r="L2911" s="1">
        <f>_xlfn.XLOOKUP(Comuni[[#This Row],[Regione]],Table_0[Regione],Table_0[Deceduti],,0)</f>
        <v>3318</v>
      </c>
    </row>
    <row r="2912" spans="1:12" x14ac:dyDescent="0.25">
      <c r="A2912" s="1" t="s">
        <v>2940</v>
      </c>
      <c r="B2912" s="1" t="s">
        <v>2791</v>
      </c>
      <c r="C2912" s="1" t="s">
        <v>2909</v>
      </c>
      <c r="D2912">
        <v>632</v>
      </c>
      <c r="E2912">
        <f>100*Comuni[[#This Row],[Popolazione2011]]/$D$7916</f>
        <v>1.1027331118037896E-3</v>
      </c>
      <c r="F2912">
        <f>100*Comuni[[#This Row],[Popolazione2011]]/(SUMIFS($D$2:$D$7916,$B$2:$B$7916,"Trentino-Alto Adige/Südtirol"))</f>
        <v>6.1390514582675637E-2</v>
      </c>
      <c r="G2912" t="b">
        <f>IF(Comuni[[#This Row],[Popolazione2011]]&gt;300000,"MAGGIORE")</f>
        <v>0</v>
      </c>
      <c r="H2912">
        <f>100*Comuni[[#This Row],[Popolazione2011]]/(SUMIFS($D$2:$D$7916,$B$2:$B$7916,"Piemonte"))</f>
        <v>1.4482405252530067E-2</v>
      </c>
      <c r="I2912" s="1" t="str">
        <f>_xlfn.XLOOKUP(Comuni[[#This Row],[Regione]],Ripartizione_geografica[Regione],Ripartizione_geografica[Ripartizione geografica],,0)</f>
        <v>Nord-est</v>
      </c>
      <c r="J2912" s="1">
        <f>_xlfn.XLOOKUP(Comuni[[#This Row],[Regione]],Table_0[Regione],Table_0[Totale contagiati],,0)</f>
        <v>552594</v>
      </c>
      <c r="K2912" s="1">
        <f>_xlfn.XLOOKUP(Comuni[[#This Row],[Regione]],Table_0[Regione],Table_0[Guariti],,0)</f>
        <v>548473</v>
      </c>
      <c r="L2912" s="1">
        <f>_xlfn.XLOOKUP(Comuni[[#This Row],[Regione]],Table_0[Regione],Table_0[Deceduti],,0)</f>
        <v>3318</v>
      </c>
    </row>
    <row r="2913" spans="1:12" x14ac:dyDescent="0.25">
      <c r="A2913" s="1" t="s">
        <v>2941</v>
      </c>
      <c r="B2913" s="1" t="s">
        <v>2791</v>
      </c>
      <c r="C2913" s="1" t="s">
        <v>2909</v>
      </c>
      <c r="D2913">
        <v>2267</v>
      </c>
      <c r="E2913">
        <f>100*Comuni[[#This Row],[Popolazione2011]]/$D$7916</f>
        <v>3.955531589334163E-3</v>
      </c>
      <c r="F2913">
        <f>100*Comuni[[#This Row],[Popolazione2011]]/(SUMIFS($D$2:$D$7916,$B$2:$B$7916,"Trentino-Alto Adige/Südtirol"))</f>
        <v>0.22020932999830009</v>
      </c>
      <c r="G2913" t="b">
        <f>IF(Comuni[[#This Row],[Popolazione2011]]&gt;300000,"MAGGIORE")</f>
        <v>0</v>
      </c>
      <c r="H2913">
        <f>100*Comuni[[#This Row],[Popolazione2011]]/(SUMIFS($D$2:$D$7916,$B$2:$B$7916,"Piemonte"))</f>
        <v>5.1948754283996298E-2</v>
      </c>
      <c r="I2913" s="1" t="str">
        <f>_xlfn.XLOOKUP(Comuni[[#This Row],[Regione]],Ripartizione_geografica[Regione],Ripartizione_geografica[Ripartizione geografica],,0)</f>
        <v>Nord-est</v>
      </c>
      <c r="J2913" s="1">
        <f>_xlfn.XLOOKUP(Comuni[[#This Row],[Regione]],Table_0[Regione],Table_0[Totale contagiati],,0)</f>
        <v>552594</v>
      </c>
      <c r="K2913" s="1">
        <f>_xlfn.XLOOKUP(Comuni[[#This Row],[Regione]],Table_0[Regione],Table_0[Guariti],,0)</f>
        <v>548473</v>
      </c>
      <c r="L2913" s="1">
        <f>_xlfn.XLOOKUP(Comuni[[#This Row],[Regione]],Table_0[Regione],Table_0[Deceduti],,0)</f>
        <v>3318</v>
      </c>
    </row>
    <row r="2914" spans="1:12" x14ac:dyDescent="0.25">
      <c r="A2914" s="1" t="s">
        <v>2942</v>
      </c>
      <c r="B2914" s="1" t="s">
        <v>2791</v>
      </c>
      <c r="C2914" s="1" t="s">
        <v>2909</v>
      </c>
      <c r="D2914">
        <v>1315</v>
      </c>
      <c r="E2914">
        <f>100*Comuni[[#This Row],[Popolazione2011]]/$D$7916</f>
        <v>2.2944525981360496E-3</v>
      </c>
      <c r="F2914">
        <f>100*Comuni[[#This Row],[Popolazione2011]]/(SUMIFS($D$2:$D$7916,$B$2:$B$7916,"Trentino-Alto Adige/Südtirol"))</f>
        <v>0.12773501056363681</v>
      </c>
      <c r="G2914" t="b">
        <f>IF(Comuni[[#This Row],[Popolazione2011]]&gt;300000,"MAGGIORE")</f>
        <v>0</v>
      </c>
      <c r="H2914">
        <f>100*Comuni[[#This Row],[Popolazione2011]]/(SUMIFS($D$2:$D$7916,$B$2:$B$7916,"Piemonte"))</f>
        <v>3.0133485612463668E-2</v>
      </c>
      <c r="I2914" s="1" t="str">
        <f>_xlfn.XLOOKUP(Comuni[[#This Row],[Regione]],Ripartizione_geografica[Regione],Ripartizione_geografica[Ripartizione geografica],,0)</f>
        <v>Nord-est</v>
      </c>
      <c r="J2914" s="1">
        <f>_xlfn.XLOOKUP(Comuni[[#This Row],[Regione]],Table_0[Regione],Table_0[Totale contagiati],,0)</f>
        <v>552594</v>
      </c>
      <c r="K2914" s="1">
        <f>_xlfn.XLOOKUP(Comuni[[#This Row],[Regione]],Table_0[Regione],Table_0[Guariti],,0)</f>
        <v>548473</v>
      </c>
      <c r="L2914" s="1">
        <f>_xlfn.XLOOKUP(Comuni[[#This Row],[Regione]],Table_0[Regione],Table_0[Deceduti],,0)</f>
        <v>3318</v>
      </c>
    </row>
    <row r="2915" spans="1:12" x14ac:dyDescent="0.25">
      <c r="A2915" s="1" t="s">
        <v>2943</v>
      </c>
      <c r="B2915" s="1" t="s">
        <v>2791</v>
      </c>
      <c r="C2915" s="1" t="s">
        <v>2909</v>
      </c>
      <c r="D2915">
        <v>1035</v>
      </c>
      <c r="E2915">
        <f>100*Comuni[[#This Row],[Popolazione2011]]/$D$7916</f>
        <v>1.8058999536660161E-3</v>
      </c>
      <c r="F2915">
        <f>100*Comuni[[#This Row],[Popolazione2011]]/(SUMIFS($D$2:$D$7916,$B$2:$B$7916,"Trentino-Alto Adige/Südtirol"))</f>
        <v>0.10053668131814759</v>
      </c>
      <c r="G2915" t="b">
        <f>IF(Comuni[[#This Row],[Popolazione2011]]&gt;300000,"MAGGIORE")</f>
        <v>0</v>
      </c>
      <c r="H2915">
        <f>100*Comuni[[#This Row],[Popolazione2011]]/(SUMIFS($D$2:$D$7916,$B$2:$B$7916,"Piemonte"))</f>
        <v>2.3717230120836423E-2</v>
      </c>
      <c r="I2915" s="1" t="str">
        <f>_xlfn.XLOOKUP(Comuni[[#This Row],[Regione]],Ripartizione_geografica[Regione],Ripartizione_geografica[Ripartizione geografica],,0)</f>
        <v>Nord-est</v>
      </c>
      <c r="J2915" s="1">
        <f>_xlfn.XLOOKUP(Comuni[[#This Row],[Regione]],Table_0[Regione],Table_0[Totale contagiati],,0)</f>
        <v>552594</v>
      </c>
      <c r="K2915" s="1">
        <f>_xlfn.XLOOKUP(Comuni[[#This Row],[Regione]],Table_0[Regione],Table_0[Guariti],,0)</f>
        <v>548473</v>
      </c>
      <c r="L2915" s="1">
        <f>_xlfn.XLOOKUP(Comuni[[#This Row],[Regione]],Table_0[Regione],Table_0[Deceduti],,0)</f>
        <v>3318</v>
      </c>
    </row>
    <row r="2916" spans="1:12" x14ac:dyDescent="0.25">
      <c r="A2916" s="1" t="s">
        <v>2944</v>
      </c>
      <c r="B2916" s="1" t="s">
        <v>2791</v>
      </c>
      <c r="C2916" s="1" t="s">
        <v>2909</v>
      </c>
      <c r="D2916">
        <v>3953</v>
      </c>
      <c r="E2916">
        <f>100*Comuni[[#This Row],[Popolazione2011]]/$D$7916</f>
        <v>6.8973164413930069E-3</v>
      </c>
      <c r="F2916">
        <f>100*Comuni[[#This Row],[Popolazione2011]]/(SUMIFS($D$2:$D$7916,$B$2:$B$7916,"Trentino-Alto Adige/Südtirol"))</f>
        <v>0.38398212681221011</v>
      </c>
      <c r="G2916" t="b">
        <f>IF(Comuni[[#This Row],[Popolazione2011]]&gt;300000,"MAGGIORE")</f>
        <v>0</v>
      </c>
      <c r="H2916">
        <f>100*Comuni[[#This Row],[Popolazione2011]]/(SUMIFS($D$2:$D$7916,$B$2:$B$7916,"Piemonte"))</f>
        <v>9.0583778422866065E-2</v>
      </c>
      <c r="I2916" s="1" t="str">
        <f>_xlfn.XLOOKUP(Comuni[[#This Row],[Regione]],Ripartizione_geografica[Regione],Ripartizione_geografica[Ripartizione geografica],,0)</f>
        <v>Nord-est</v>
      </c>
      <c r="J2916" s="1">
        <f>_xlfn.XLOOKUP(Comuni[[#This Row],[Regione]],Table_0[Regione],Table_0[Totale contagiati],,0)</f>
        <v>552594</v>
      </c>
      <c r="K2916" s="1">
        <f>_xlfn.XLOOKUP(Comuni[[#This Row],[Regione]],Table_0[Regione],Table_0[Guariti],,0)</f>
        <v>548473</v>
      </c>
      <c r="L2916" s="1">
        <f>_xlfn.XLOOKUP(Comuni[[#This Row],[Regione]],Table_0[Regione],Table_0[Deceduti],,0)</f>
        <v>3318</v>
      </c>
    </row>
    <row r="2917" spans="1:12" x14ac:dyDescent="0.25">
      <c r="A2917" s="1" t="s">
        <v>2945</v>
      </c>
      <c r="B2917" s="1" t="s">
        <v>2791</v>
      </c>
      <c r="C2917" s="1" t="s">
        <v>2909</v>
      </c>
      <c r="D2917">
        <v>1037</v>
      </c>
      <c r="E2917">
        <f>100*Comuni[[#This Row],[Popolazione2011]]/$D$7916</f>
        <v>1.8093896154122307E-3</v>
      </c>
      <c r="F2917">
        <f>100*Comuni[[#This Row],[Popolazione2011]]/(SUMIFS($D$2:$D$7916,$B$2:$B$7916,"Trentino-Alto Adige/Südtirol"))</f>
        <v>0.10073095509847252</v>
      </c>
      <c r="G2917" t="b">
        <f>IF(Comuni[[#This Row],[Popolazione2011]]&gt;300000,"MAGGIORE")</f>
        <v>0</v>
      </c>
      <c r="H2917">
        <f>100*Comuni[[#This Row],[Popolazione2011]]/(SUMIFS($D$2:$D$7916,$B$2:$B$7916,"Piemonte"))</f>
        <v>2.3763060517205187E-2</v>
      </c>
      <c r="I2917" s="1" t="str">
        <f>_xlfn.XLOOKUP(Comuni[[#This Row],[Regione]],Ripartizione_geografica[Regione],Ripartizione_geografica[Ripartizione geografica],,0)</f>
        <v>Nord-est</v>
      </c>
      <c r="J2917" s="1">
        <f>_xlfn.XLOOKUP(Comuni[[#This Row],[Regione]],Table_0[Regione],Table_0[Totale contagiati],,0)</f>
        <v>552594</v>
      </c>
      <c r="K2917" s="1">
        <f>_xlfn.XLOOKUP(Comuni[[#This Row],[Regione]],Table_0[Regione],Table_0[Guariti],,0)</f>
        <v>548473</v>
      </c>
      <c r="L2917" s="1">
        <f>_xlfn.XLOOKUP(Comuni[[#This Row],[Regione]],Table_0[Regione],Table_0[Deceduti],,0)</f>
        <v>3318</v>
      </c>
    </row>
    <row r="2918" spans="1:12" x14ac:dyDescent="0.25">
      <c r="A2918" s="1" t="s">
        <v>2946</v>
      </c>
      <c r="B2918" s="1" t="s">
        <v>2791</v>
      </c>
      <c r="C2918" s="1" t="s">
        <v>2909</v>
      </c>
      <c r="D2918">
        <v>530</v>
      </c>
      <c r="E2918">
        <f>100*Comuni[[#This Row],[Popolazione2011]]/$D$7916</f>
        <v>9.2476036274684889E-4</v>
      </c>
      <c r="F2918">
        <f>100*Comuni[[#This Row],[Popolazione2011]]/(SUMIFS($D$2:$D$7916,$B$2:$B$7916,"Trentino-Alto Adige/Südtirol"))</f>
        <v>5.1482551786104565E-2</v>
      </c>
      <c r="G2918" t="b">
        <f>IF(Comuni[[#This Row],[Popolazione2011]]&gt;300000,"MAGGIORE")</f>
        <v>0</v>
      </c>
      <c r="H2918">
        <f>100*Comuni[[#This Row],[Popolazione2011]]/(SUMIFS($D$2:$D$7916,$B$2:$B$7916,"Piemonte"))</f>
        <v>1.2145055037722998E-2</v>
      </c>
      <c r="I2918" s="1" t="str">
        <f>_xlfn.XLOOKUP(Comuni[[#This Row],[Regione]],Ripartizione_geografica[Regione],Ripartizione_geografica[Ripartizione geografica],,0)</f>
        <v>Nord-est</v>
      </c>
      <c r="J2918" s="1">
        <f>_xlfn.XLOOKUP(Comuni[[#This Row],[Regione]],Table_0[Regione],Table_0[Totale contagiati],,0)</f>
        <v>552594</v>
      </c>
      <c r="K2918" s="1">
        <f>_xlfn.XLOOKUP(Comuni[[#This Row],[Regione]],Table_0[Regione],Table_0[Guariti],,0)</f>
        <v>548473</v>
      </c>
      <c r="L2918" s="1">
        <f>_xlfn.XLOOKUP(Comuni[[#This Row],[Regione]],Table_0[Regione],Table_0[Deceduti],,0)</f>
        <v>3318</v>
      </c>
    </row>
    <row r="2919" spans="1:12" x14ac:dyDescent="0.25">
      <c r="A2919" s="1" t="s">
        <v>2947</v>
      </c>
      <c r="B2919" s="1" t="s">
        <v>2791</v>
      </c>
      <c r="C2919" s="1" t="s">
        <v>2909</v>
      </c>
      <c r="D2919">
        <v>2916</v>
      </c>
      <c r="E2919">
        <f>100*Comuni[[#This Row],[Popolazione2011]]/$D$7916</f>
        <v>5.0879268259807764E-3</v>
      </c>
      <c r="F2919">
        <f>100*Comuni[[#This Row],[Popolazione2011]]/(SUMIFS($D$2:$D$7916,$B$2:$B$7916,"Trentino-Alto Adige/Südtirol"))</f>
        <v>0.28325117171373759</v>
      </c>
      <c r="G2919" t="b">
        <f>IF(Comuni[[#This Row],[Popolazione2011]]&gt;300000,"MAGGIORE")</f>
        <v>0</v>
      </c>
      <c r="H2919">
        <f>100*Comuni[[#This Row],[Popolazione2011]]/(SUMIFS($D$2:$D$7916,$B$2:$B$7916,"Piemonte"))</f>
        <v>6.6820717905660881E-2</v>
      </c>
      <c r="I2919" s="1" t="str">
        <f>_xlfn.XLOOKUP(Comuni[[#This Row],[Regione]],Ripartizione_geografica[Regione],Ripartizione_geografica[Ripartizione geografica],,0)</f>
        <v>Nord-est</v>
      </c>
      <c r="J2919" s="1">
        <f>_xlfn.XLOOKUP(Comuni[[#This Row],[Regione]],Table_0[Regione],Table_0[Totale contagiati],,0)</f>
        <v>552594</v>
      </c>
      <c r="K2919" s="1">
        <f>_xlfn.XLOOKUP(Comuni[[#This Row],[Regione]],Table_0[Regione],Table_0[Guariti],,0)</f>
        <v>548473</v>
      </c>
      <c r="L2919" s="1">
        <f>_xlfn.XLOOKUP(Comuni[[#This Row],[Regione]],Table_0[Regione],Table_0[Deceduti],,0)</f>
        <v>3318</v>
      </c>
    </row>
    <row r="2920" spans="1:12" x14ac:dyDescent="0.25">
      <c r="A2920" s="1" t="s">
        <v>2948</v>
      </c>
      <c r="B2920" s="1" t="s">
        <v>2791</v>
      </c>
      <c r="C2920" s="1" t="s">
        <v>2909</v>
      </c>
      <c r="D2920">
        <v>259</v>
      </c>
      <c r="E2920">
        <f>100*Comuni[[#This Row],[Popolazione2011]]/$D$7916</f>
        <v>4.5191119613478088E-4</v>
      </c>
      <c r="F2920">
        <f>100*Comuni[[#This Row],[Popolazione2011]]/(SUMIFS($D$2:$D$7916,$B$2:$B$7916,"Trentino-Alto Adige/Südtirol"))</f>
        <v>2.5158454552077516E-2</v>
      </c>
      <c r="G2920" t="b">
        <f>IF(Comuni[[#This Row],[Popolazione2011]]&gt;300000,"MAGGIORE")</f>
        <v>0</v>
      </c>
      <c r="H2920">
        <f>100*Comuni[[#This Row],[Popolazione2011]]/(SUMIFS($D$2:$D$7916,$B$2:$B$7916,"Piemonte"))</f>
        <v>5.9350363297552017E-3</v>
      </c>
      <c r="I2920" s="1" t="str">
        <f>_xlfn.XLOOKUP(Comuni[[#This Row],[Regione]],Ripartizione_geografica[Regione],Ripartizione_geografica[Ripartizione geografica],,0)</f>
        <v>Nord-est</v>
      </c>
      <c r="J2920" s="1">
        <f>_xlfn.XLOOKUP(Comuni[[#This Row],[Regione]],Table_0[Regione],Table_0[Totale contagiati],,0)</f>
        <v>552594</v>
      </c>
      <c r="K2920" s="1">
        <f>_xlfn.XLOOKUP(Comuni[[#This Row],[Regione]],Table_0[Regione],Table_0[Guariti],,0)</f>
        <v>548473</v>
      </c>
      <c r="L2920" s="1">
        <f>_xlfn.XLOOKUP(Comuni[[#This Row],[Regione]],Table_0[Regione],Table_0[Deceduti],,0)</f>
        <v>3318</v>
      </c>
    </row>
    <row r="2921" spans="1:12" x14ac:dyDescent="0.25">
      <c r="A2921" s="1" t="s">
        <v>2949</v>
      </c>
      <c r="B2921" s="1" t="s">
        <v>2791</v>
      </c>
      <c r="C2921" s="1" t="s">
        <v>2909</v>
      </c>
      <c r="D2921">
        <v>685</v>
      </c>
      <c r="E2921">
        <f>100*Comuni[[#This Row],[Popolazione2011]]/$D$7916</f>
        <v>1.1952091480784744E-3</v>
      </c>
      <c r="F2921">
        <f>100*Comuni[[#This Row],[Popolazione2011]]/(SUMIFS($D$2:$D$7916,$B$2:$B$7916,"Trentino-Alto Adige/Südtirol"))</f>
        <v>6.6538769761286087E-2</v>
      </c>
      <c r="G2921" t="b">
        <f>IF(Comuni[[#This Row],[Popolazione2011]]&gt;300000,"MAGGIORE")</f>
        <v>0</v>
      </c>
      <c r="H2921">
        <f>100*Comuni[[#This Row],[Popolazione2011]]/(SUMIFS($D$2:$D$7916,$B$2:$B$7916,"Piemonte"))</f>
        <v>1.5696910756302366E-2</v>
      </c>
      <c r="I2921" s="1" t="str">
        <f>_xlfn.XLOOKUP(Comuni[[#This Row],[Regione]],Ripartizione_geografica[Regione],Ripartizione_geografica[Ripartizione geografica],,0)</f>
        <v>Nord-est</v>
      </c>
      <c r="J2921" s="1">
        <f>_xlfn.XLOOKUP(Comuni[[#This Row],[Regione]],Table_0[Regione],Table_0[Totale contagiati],,0)</f>
        <v>552594</v>
      </c>
      <c r="K2921" s="1">
        <f>_xlfn.XLOOKUP(Comuni[[#This Row],[Regione]],Table_0[Regione],Table_0[Guariti],,0)</f>
        <v>548473</v>
      </c>
      <c r="L2921" s="1">
        <f>_xlfn.XLOOKUP(Comuni[[#This Row],[Regione]],Table_0[Regione],Table_0[Deceduti],,0)</f>
        <v>3318</v>
      </c>
    </row>
    <row r="2922" spans="1:12" x14ac:dyDescent="0.25">
      <c r="A2922" s="1" t="s">
        <v>2950</v>
      </c>
      <c r="B2922" s="1" t="s">
        <v>2791</v>
      </c>
      <c r="C2922" s="1" t="s">
        <v>2909</v>
      </c>
      <c r="D2922">
        <v>372</v>
      </c>
      <c r="E2922">
        <f>100*Comuni[[#This Row],[Popolazione2011]]/$D$7916</f>
        <v>6.4907708479590149E-4</v>
      </c>
      <c r="F2922">
        <f>100*Comuni[[#This Row],[Popolazione2011]]/(SUMIFS($D$2:$D$7916,$B$2:$B$7916,"Trentino-Alto Adige/Südtirol"))</f>
        <v>3.6134923140435656E-2</v>
      </c>
      <c r="G2922" t="b">
        <f>IF(Comuni[[#This Row],[Popolazione2011]]&gt;300000,"MAGGIORE")</f>
        <v>0</v>
      </c>
      <c r="H2922">
        <f>100*Comuni[[#This Row],[Popolazione2011]]/(SUMIFS($D$2:$D$7916,$B$2:$B$7916,"Piemonte"))</f>
        <v>8.5244537245904826E-3</v>
      </c>
      <c r="I2922" s="1" t="str">
        <f>_xlfn.XLOOKUP(Comuni[[#This Row],[Regione]],Ripartizione_geografica[Regione],Ripartizione_geografica[Ripartizione geografica],,0)</f>
        <v>Nord-est</v>
      </c>
      <c r="J2922" s="1">
        <f>_xlfn.XLOOKUP(Comuni[[#This Row],[Regione]],Table_0[Regione],Table_0[Totale contagiati],,0)</f>
        <v>552594</v>
      </c>
      <c r="K2922" s="1">
        <f>_xlfn.XLOOKUP(Comuni[[#This Row],[Regione]],Table_0[Regione],Table_0[Guariti],,0)</f>
        <v>548473</v>
      </c>
      <c r="L2922" s="1">
        <f>_xlfn.XLOOKUP(Comuni[[#This Row],[Regione]],Table_0[Regione],Table_0[Deceduti],,0)</f>
        <v>3318</v>
      </c>
    </row>
    <row r="2923" spans="1:12" x14ac:dyDescent="0.25">
      <c r="A2923" s="1" t="s">
        <v>2951</v>
      </c>
      <c r="B2923" s="1" t="s">
        <v>2791</v>
      </c>
      <c r="C2923" s="1" t="s">
        <v>2909</v>
      </c>
      <c r="D2923">
        <v>309</v>
      </c>
      <c r="E2923">
        <f>100*Comuni[[#This Row],[Popolazione2011]]/$D$7916</f>
        <v>5.3915273979014396E-4</v>
      </c>
      <c r="F2923">
        <f>100*Comuni[[#This Row],[Popolazione2011]]/(SUMIFS($D$2:$D$7916,$B$2:$B$7916,"Trentino-Alto Adige/Südtirol"))</f>
        <v>3.0015299060200586E-2</v>
      </c>
      <c r="G2923" t="b">
        <f>IF(Comuni[[#This Row],[Popolazione2011]]&gt;300000,"MAGGIORE")</f>
        <v>0</v>
      </c>
      <c r="H2923">
        <f>100*Comuni[[#This Row],[Popolazione2011]]/(SUMIFS($D$2:$D$7916,$B$2:$B$7916,"Piemonte"))</f>
        <v>7.0807962389743528E-3</v>
      </c>
      <c r="I2923" s="1" t="str">
        <f>_xlfn.XLOOKUP(Comuni[[#This Row],[Regione]],Ripartizione_geografica[Regione],Ripartizione_geografica[Ripartizione geografica],,0)</f>
        <v>Nord-est</v>
      </c>
      <c r="J2923" s="1">
        <f>_xlfn.XLOOKUP(Comuni[[#This Row],[Regione]],Table_0[Regione],Table_0[Totale contagiati],,0)</f>
        <v>552594</v>
      </c>
      <c r="K2923" s="1">
        <f>_xlfn.XLOOKUP(Comuni[[#This Row],[Regione]],Table_0[Regione],Table_0[Guariti],,0)</f>
        <v>548473</v>
      </c>
      <c r="L2923" s="1">
        <f>_xlfn.XLOOKUP(Comuni[[#This Row],[Regione]],Table_0[Regione],Table_0[Deceduti],,0)</f>
        <v>3318</v>
      </c>
    </row>
    <row r="2924" spans="1:12" x14ac:dyDescent="0.25">
      <c r="A2924" s="1" t="s">
        <v>2952</v>
      </c>
      <c r="B2924" s="1" t="s">
        <v>2791</v>
      </c>
      <c r="C2924" s="1" t="s">
        <v>2909</v>
      </c>
      <c r="D2924">
        <v>3904</v>
      </c>
      <c r="E2924">
        <f>100*Comuni[[#This Row],[Popolazione2011]]/$D$7916</f>
        <v>6.8118197286107509E-3</v>
      </c>
      <c r="F2924">
        <f>100*Comuni[[#This Row],[Popolazione2011]]/(SUMIFS($D$2:$D$7916,$B$2:$B$7916,"Trentino-Alto Adige/Südtirol"))</f>
        <v>0.37922241919424948</v>
      </c>
      <c r="G2924" t="b">
        <f>IF(Comuni[[#This Row],[Popolazione2011]]&gt;300000,"MAGGIORE")</f>
        <v>0</v>
      </c>
      <c r="H2924">
        <f>100*Comuni[[#This Row],[Popolazione2011]]/(SUMIFS($D$2:$D$7916,$B$2:$B$7916,"Piemonte"))</f>
        <v>8.9460933711831295E-2</v>
      </c>
      <c r="I2924" s="1" t="str">
        <f>_xlfn.XLOOKUP(Comuni[[#This Row],[Regione]],Ripartizione_geografica[Regione],Ripartizione_geografica[Ripartizione geografica],,0)</f>
        <v>Nord-est</v>
      </c>
      <c r="J2924" s="1">
        <f>_xlfn.XLOOKUP(Comuni[[#This Row],[Regione]],Table_0[Regione],Table_0[Totale contagiati],,0)</f>
        <v>552594</v>
      </c>
      <c r="K2924" s="1">
        <f>_xlfn.XLOOKUP(Comuni[[#This Row],[Regione]],Table_0[Regione],Table_0[Guariti],,0)</f>
        <v>548473</v>
      </c>
      <c r="L2924" s="1">
        <f>_xlfn.XLOOKUP(Comuni[[#This Row],[Regione]],Table_0[Regione],Table_0[Deceduti],,0)</f>
        <v>3318</v>
      </c>
    </row>
    <row r="2925" spans="1:12" x14ac:dyDescent="0.25">
      <c r="A2925" s="1" t="s">
        <v>2953</v>
      </c>
      <c r="B2925" s="1" t="s">
        <v>2791</v>
      </c>
      <c r="C2925" s="1" t="s">
        <v>2909</v>
      </c>
      <c r="D2925">
        <v>6769</v>
      </c>
      <c r="E2925">
        <f>100*Comuni[[#This Row],[Popolazione2011]]/$D$7916</f>
        <v>1.1810760180063056E-2</v>
      </c>
      <c r="F2925">
        <f>100*Comuni[[#This Row],[Popolazione2011]]/(SUMIFS($D$2:$D$7916,$B$2:$B$7916,"Trentino-Alto Adige/Südtirol"))</f>
        <v>0.65751960950970156</v>
      </c>
      <c r="G2925" t="b">
        <f>IF(Comuni[[#This Row],[Popolazione2011]]&gt;300000,"MAGGIORE")</f>
        <v>0</v>
      </c>
      <c r="H2925">
        <f>100*Comuni[[#This Row],[Popolazione2011]]/(SUMIFS($D$2:$D$7916,$B$2:$B$7916,"Piemonte"))</f>
        <v>0.15511297651008865</v>
      </c>
      <c r="I2925" s="1" t="str">
        <f>_xlfn.XLOOKUP(Comuni[[#This Row],[Regione]],Ripartizione_geografica[Regione],Ripartizione_geografica[Ripartizione geografica],,0)</f>
        <v>Nord-est</v>
      </c>
      <c r="J2925" s="1">
        <f>_xlfn.XLOOKUP(Comuni[[#This Row],[Regione]],Table_0[Regione],Table_0[Totale contagiati],,0)</f>
        <v>552594</v>
      </c>
      <c r="K2925" s="1">
        <f>_xlfn.XLOOKUP(Comuni[[#This Row],[Regione]],Table_0[Regione],Table_0[Guariti],,0)</f>
        <v>548473</v>
      </c>
      <c r="L2925" s="1">
        <f>_xlfn.XLOOKUP(Comuni[[#This Row],[Regione]],Table_0[Regione],Table_0[Deceduti],,0)</f>
        <v>3318</v>
      </c>
    </row>
    <row r="2926" spans="1:12" x14ac:dyDescent="0.25">
      <c r="A2926" s="1" t="s">
        <v>2954</v>
      </c>
      <c r="B2926" s="1" t="s">
        <v>2791</v>
      </c>
      <c r="C2926" s="1" t="s">
        <v>2909</v>
      </c>
      <c r="D2926">
        <v>729</v>
      </c>
      <c r="E2926">
        <f>100*Comuni[[#This Row],[Popolazione2011]]/$D$7916</f>
        <v>1.2719817064951941E-3</v>
      </c>
      <c r="F2926">
        <f>100*Comuni[[#This Row],[Popolazione2011]]/(SUMIFS($D$2:$D$7916,$B$2:$B$7916,"Trentino-Alto Adige/Südtirol"))</f>
        <v>7.0812792928434398E-2</v>
      </c>
      <c r="G2926" t="b">
        <f>IF(Comuni[[#This Row],[Popolazione2011]]&gt;300000,"MAGGIORE")</f>
        <v>0</v>
      </c>
      <c r="H2926">
        <f>100*Comuni[[#This Row],[Popolazione2011]]/(SUMIFS($D$2:$D$7916,$B$2:$B$7916,"Piemonte"))</f>
        <v>1.670517947641522E-2</v>
      </c>
      <c r="I2926" s="1" t="str">
        <f>_xlfn.XLOOKUP(Comuni[[#This Row],[Regione]],Ripartizione_geografica[Regione],Ripartizione_geografica[Ripartizione geografica],,0)</f>
        <v>Nord-est</v>
      </c>
      <c r="J2926" s="1">
        <f>_xlfn.XLOOKUP(Comuni[[#This Row],[Regione]],Table_0[Regione],Table_0[Totale contagiati],,0)</f>
        <v>552594</v>
      </c>
      <c r="K2926" s="1">
        <f>_xlfn.XLOOKUP(Comuni[[#This Row],[Regione]],Table_0[Regione],Table_0[Guariti],,0)</f>
        <v>548473</v>
      </c>
      <c r="L2926" s="1">
        <f>_xlfn.XLOOKUP(Comuni[[#This Row],[Regione]],Table_0[Regione],Table_0[Deceduti],,0)</f>
        <v>3318</v>
      </c>
    </row>
    <row r="2927" spans="1:12" x14ac:dyDescent="0.25">
      <c r="A2927" s="1" t="s">
        <v>2955</v>
      </c>
      <c r="B2927" s="1" t="s">
        <v>2791</v>
      </c>
      <c r="C2927" s="1" t="s">
        <v>2909</v>
      </c>
      <c r="D2927">
        <v>993</v>
      </c>
      <c r="E2927">
        <f>100*Comuni[[#This Row],[Popolazione2011]]/$D$7916</f>
        <v>1.7326170569955111E-3</v>
      </c>
      <c r="F2927">
        <f>100*Comuni[[#This Row],[Popolazione2011]]/(SUMIFS($D$2:$D$7916,$B$2:$B$7916,"Trentino-Alto Adige/Südtirol"))</f>
        <v>9.6456931931324222E-2</v>
      </c>
      <c r="G2927" t="b">
        <f>IF(Comuni[[#This Row],[Popolazione2011]]&gt;300000,"MAGGIORE")</f>
        <v>0</v>
      </c>
      <c r="H2927">
        <f>100*Comuni[[#This Row],[Popolazione2011]]/(SUMIFS($D$2:$D$7916,$B$2:$B$7916,"Piemonte"))</f>
        <v>2.2754791797092336E-2</v>
      </c>
      <c r="I2927" s="1" t="str">
        <f>_xlfn.XLOOKUP(Comuni[[#This Row],[Regione]],Ripartizione_geografica[Regione],Ripartizione_geografica[Ripartizione geografica],,0)</f>
        <v>Nord-est</v>
      </c>
      <c r="J2927" s="1">
        <f>_xlfn.XLOOKUP(Comuni[[#This Row],[Regione]],Table_0[Regione],Table_0[Totale contagiati],,0)</f>
        <v>552594</v>
      </c>
      <c r="K2927" s="1">
        <f>_xlfn.XLOOKUP(Comuni[[#This Row],[Regione]],Table_0[Regione],Table_0[Guariti],,0)</f>
        <v>548473</v>
      </c>
      <c r="L2927" s="1">
        <f>_xlfn.XLOOKUP(Comuni[[#This Row],[Regione]],Table_0[Regione],Table_0[Deceduti],,0)</f>
        <v>3318</v>
      </c>
    </row>
    <row r="2928" spans="1:12" x14ac:dyDescent="0.25">
      <c r="A2928" s="1" t="s">
        <v>2956</v>
      </c>
      <c r="B2928" s="1" t="s">
        <v>2791</v>
      </c>
      <c r="C2928" s="1" t="s">
        <v>2909</v>
      </c>
      <c r="D2928">
        <v>693</v>
      </c>
      <c r="E2928">
        <f>100*Comuni[[#This Row],[Popolazione2011]]/$D$7916</f>
        <v>1.2091677950633326E-3</v>
      </c>
      <c r="F2928">
        <f>100*Comuni[[#This Row],[Popolazione2011]]/(SUMIFS($D$2:$D$7916,$B$2:$B$7916,"Trentino-Alto Adige/Südtirol"))</f>
        <v>6.7315864882585785E-2</v>
      </c>
      <c r="G2928" t="b">
        <f>IF(Comuni[[#This Row],[Popolazione2011]]&gt;300000,"MAGGIORE")</f>
        <v>0</v>
      </c>
      <c r="H2928">
        <f>100*Comuni[[#This Row],[Popolazione2011]]/(SUMIFS($D$2:$D$7916,$B$2:$B$7916,"Piemonte"))</f>
        <v>1.588023234177743E-2</v>
      </c>
      <c r="I2928" s="1" t="str">
        <f>_xlfn.XLOOKUP(Comuni[[#This Row],[Regione]],Ripartizione_geografica[Regione],Ripartizione_geografica[Ripartizione geografica],,0)</f>
        <v>Nord-est</v>
      </c>
      <c r="J2928" s="1">
        <f>_xlfn.XLOOKUP(Comuni[[#This Row],[Regione]],Table_0[Regione],Table_0[Totale contagiati],,0)</f>
        <v>552594</v>
      </c>
      <c r="K2928" s="1">
        <f>_xlfn.XLOOKUP(Comuni[[#This Row],[Regione]],Table_0[Regione],Table_0[Guariti],,0)</f>
        <v>548473</v>
      </c>
      <c r="L2928" s="1">
        <f>_xlfn.XLOOKUP(Comuni[[#This Row],[Regione]],Table_0[Regione],Table_0[Deceduti],,0)</f>
        <v>3318</v>
      </c>
    </row>
    <row r="2929" spans="1:12" x14ac:dyDescent="0.25">
      <c r="A2929" s="1" t="s">
        <v>2957</v>
      </c>
      <c r="B2929" s="1" t="s">
        <v>2791</v>
      </c>
      <c r="C2929" s="1" t="s">
        <v>2909</v>
      </c>
      <c r="D2929">
        <v>692</v>
      </c>
      <c r="E2929">
        <f>100*Comuni[[#This Row],[Popolazione2011]]/$D$7916</f>
        <v>1.2074229641902254E-3</v>
      </c>
      <c r="F2929">
        <f>100*Comuni[[#This Row],[Popolazione2011]]/(SUMIFS($D$2:$D$7916,$B$2:$B$7916,"Trentino-Alto Adige/Südtirol"))</f>
        <v>6.7218727992423316E-2</v>
      </c>
      <c r="G2929" t="b">
        <f>IF(Comuni[[#This Row],[Popolazione2011]]&gt;300000,"MAGGIORE")</f>
        <v>0</v>
      </c>
      <c r="H2929">
        <f>100*Comuni[[#This Row],[Popolazione2011]]/(SUMIFS($D$2:$D$7916,$B$2:$B$7916,"Piemonte"))</f>
        <v>1.5857317143593046E-2</v>
      </c>
      <c r="I2929" s="1" t="str">
        <f>_xlfn.XLOOKUP(Comuni[[#This Row],[Regione]],Ripartizione_geografica[Regione],Ripartizione_geografica[Ripartizione geografica],,0)</f>
        <v>Nord-est</v>
      </c>
      <c r="J2929" s="1">
        <f>_xlfn.XLOOKUP(Comuni[[#This Row],[Regione]],Table_0[Regione],Table_0[Totale contagiati],,0)</f>
        <v>552594</v>
      </c>
      <c r="K2929" s="1">
        <f>_xlfn.XLOOKUP(Comuni[[#This Row],[Regione]],Table_0[Regione],Table_0[Guariti],,0)</f>
        <v>548473</v>
      </c>
      <c r="L2929" s="1">
        <f>_xlfn.XLOOKUP(Comuni[[#This Row],[Regione]],Table_0[Regione],Table_0[Deceduti],,0)</f>
        <v>3318</v>
      </c>
    </row>
    <row r="2930" spans="1:12" x14ac:dyDescent="0.25">
      <c r="A2930" s="1" t="s">
        <v>2958</v>
      </c>
      <c r="B2930" s="1" t="s">
        <v>2791</v>
      </c>
      <c r="C2930" s="1" t="s">
        <v>2909</v>
      </c>
      <c r="D2930">
        <v>435</v>
      </c>
      <c r="E2930">
        <f>100*Comuni[[#This Row],[Popolazione2011]]/$D$7916</f>
        <v>7.5900142980165892E-4</v>
      </c>
      <c r="F2930">
        <f>100*Comuni[[#This Row],[Popolazione2011]]/(SUMIFS($D$2:$D$7916,$B$2:$B$7916,"Trentino-Alto Adige/Südtirol"))</f>
        <v>4.2254547220670728E-2</v>
      </c>
      <c r="G2930" t="b">
        <f>IF(Comuni[[#This Row],[Popolazione2011]]&gt;300000,"MAGGIORE")</f>
        <v>0</v>
      </c>
      <c r="H2930">
        <f>100*Comuni[[#This Row],[Popolazione2011]]/(SUMIFS($D$2:$D$7916,$B$2:$B$7916,"Piemonte"))</f>
        <v>9.9681112102066125E-3</v>
      </c>
      <c r="I2930" s="1" t="str">
        <f>_xlfn.XLOOKUP(Comuni[[#This Row],[Regione]],Ripartizione_geografica[Regione],Ripartizione_geografica[Ripartizione geografica],,0)</f>
        <v>Nord-est</v>
      </c>
      <c r="J2930" s="1">
        <f>_xlfn.XLOOKUP(Comuni[[#This Row],[Regione]],Table_0[Regione],Table_0[Totale contagiati],,0)</f>
        <v>552594</v>
      </c>
      <c r="K2930" s="1">
        <f>_xlfn.XLOOKUP(Comuni[[#This Row],[Regione]],Table_0[Regione],Table_0[Guariti],,0)</f>
        <v>548473</v>
      </c>
      <c r="L2930" s="1">
        <f>_xlfn.XLOOKUP(Comuni[[#This Row],[Regione]],Table_0[Regione],Table_0[Deceduti],,0)</f>
        <v>3318</v>
      </c>
    </row>
    <row r="2931" spans="1:12" x14ac:dyDescent="0.25">
      <c r="A2931" s="1" t="s">
        <v>2959</v>
      </c>
      <c r="B2931" s="1" t="s">
        <v>2791</v>
      </c>
      <c r="C2931" s="1" t="s">
        <v>2909</v>
      </c>
      <c r="D2931">
        <v>1252</v>
      </c>
      <c r="E2931">
        <f>100*Comuni[[#This Row],[Popolazione2011]]/$D$7916</f>
        <v>2.1845282531302922E-3</v>
      </c>
      <c r="F2931">
        <f>100*Comuni[[#This Row],[Popolazione2011]]/(SUMIFS($D$2:$D$7916,$B$2:$B$7916,"Trentino-Alto Adige/Südtirol"))</f>
        <v>0.12161538648340173</v>
      </c>
      <c r="G2931" t="b">
        <f>IF(Comuni[[#This Row],[Popolazione2011]]&gt;300000,"MAGGIORE")</f>
        <v>0</v>
      </c>
      <c r="H2931">
        <f>100*Comuni[[#This Row],[Popolazione2011]]/(SUMIFS($D$2:$D$7916,$B$2:$B$7916,"Piemonte"))</f>
        <v>2.8689828126847536E-2</v>
      </c>
      <c r="I2931" s="1" t="str">
        <f>_xlfn.XLOOKUP(Comuni[[#This Row],[Regione]],Ripartizione_geografica[Regione],Ripartizione_geografica[Ripartizione geografica],,0)</f>
        <v>Nord-est</v>
      </c>
      <c r="J2931" s="1">
        <f>_xlfn.XLOOKUP(Comuni[[#This Row],[Regione]],Table_0[Regione],Table_0[Totale contagiati],,0)</f>
        <v>552594</v>
      </c>
      <c r="K2931" s="1">
        <f>_xlfn.XLOOKUP(Comuni[[#This Row],[Regione]],Table_0[Regione],Table_0[Guariti],,0)</f>
        <v>548473</v>
      </c>
      <c r="L2931" s="1">
        <f>_xlfn.XLOOKUP(Comuni[[#This Row],[Regione]],Table_0[Regione],Table_0[Deceduti],,0)</f>
        <v>3318</v>
      </c>
    </row>
    <row r="2932" spans="1:12" x14ac:dyDescent="0.25">
      <c r="A2932" s="1" t="s">
        <v>2960</v>
      </c>
      <c r="B2932" s="1" t="s">
        <v>2791</v>
      </c>
      <c r="C2932" s="1" t="s">
        <v>2909</v>
      </c>
      <c r="D2932">
        <v>551</v>
      </c>
      <c r="E2932">
        <f>100*Comuni[[#This Row],[Popolazione2011]]/$D$7916</f>
        <v>9.614018110821014E-4</v>
      </c>
      <c r="F2932">
        <f>100*Comuni[[#This Row],[Popolazione2011]]/(SUMIFS($D$2:$D$7916,$B$2:$B$7916,"Trentino-Alto Adige/Südtirol"))</f>
        <v>5.3522426479516258E-2</v>
      </c>
      <c r="G2932" t="b">
        <f>IF(Comuni[[#This Row],[Popolazione2011]]&gt;300000,"MAGGIORE")</f>
        <v>0</v>
      </c>
      <c r="H2932">
        <f>100*Comuni[[#This Row],[Popolazione2011]]/(SUMIFS($D$2:$D$7916,$B$2:$B$7916,"Piemonte"))</f>
        <v>1.2626274199595043E-2</v>
      </c>
      <c r="I2932" s="1" t="str">
        <f>_xlfn.XLOOKUP(Comuni[[#This Row],[Regione]],Ripartizione_geografica[Regione],Ripartizione_geografica[Ripartizione geografica],,0)</f>
        <v>Nord-est</v>
      </c>
      <c r="J2932" s="1">
        <f>_xlfn.XLOOKUP(Comuni[[#This Row],[Regione]],Table_0[Regione],Table_0[Totale contagiati],,0)</f>
        <v>552594</v>
      </c>
      <c r="K2932" s="1">
        <f>_xlfn.XLOOKUP(Comuni[[#This Row],[Regione]],Table_0[Regione],Table_0[Guariti],,0)</f>
        <v>548473</v>
      </c>
      <c r="L2932" s="1">
        <f>_xlfn.XLOOKUP(Comuni[[#This Row],[Regione]],Table_0[Regione],Table_0[Deceduti],,0)</f>
        <v>3318</v>
      </c>
    </row>
    <row r="2933" spans="1:12" x14ac:dyDescent="0.25">
      <c r="A2933" s="1" t="s">
        <v>2961</v>
      </c>
      <c r="B2933" s="1" t="s">
        <v>2791</v>
      </c>
      <c r="C2933" s="1" t="s">
        <v>2909</v>
      </c>
      <c r="D2933">
        <v>4566</v>
      </c>
      <c r="E2933">
        <f>100*Comuni[[#This Row],[Popolazione2011]]/$D$7916</f>
        <v>7.9668977666077587E-3</v>
      </c>
      <c r="F2933">
        <f>100*Comuni[[#This Row],[Popolazione2011]]/(SUMIFS($D$2:$D$7916,$B$2:$B$7916,"Trentino-Alto Adige/Südtirol"))</f>
        <v>0.44352704048179897</v>
      </c>
      <c r="G2933" t="b">
        <f>IF(Comuni[[#This Row],[Popolazione2011]]&gt;300000,"MAGGIORE")</f>
        <v>0</v>
      </c>
      <c r="H2933">
        <f>100*Comuni[[#This Row],[Popolazione2011]]/(SUMIFS($D$2:$D$7916,$B$2:$B$7916,"Piemonte"))</f>
        <v>0.10463079490989285</v>
      </c>
      <c r="I2933" s="1" t="str">
        <f>_xlfn.XLOOKUP(Comuni[[#This Row],[Regione]],Ripartizione_geografica[Regione],Ripartizione_geografica[Ripartizione geografica],,0)</f>
        <v>Nord-est</v>
      </c>
      <c r="J2933" s="1">
        <f>_xlfn.XLOOKUP(Comuni[[#This Row],[Regione]],Table_0[Regione],Table_0[Totale contagiati],,0)</f>
        <v>552594</v>
      </c>
      <c r="K2933" s="1">
        <f>_xlfn.XLOOKUP(Comuni[[#This Row],[Regione]],Table_0[Regione],Table_0[Guariti],,0)</f>
        <v>548473</v>
      </c>
      <c r="L2933" s="1">
        <f>_xlfn.XLOOKUP(Comuni[[#This Row],[Regione]],Table_0[Regione],Table_0[Deceduti],,0)</f>
        <v>3318</v>
      </c>
    </row>
    <row r="2934" spans="1:12" x14ac:dyDescent="0.25">
      <c r="A2934" s="1" t="s">
        <v>2962</v>
      </c>
      <c r="B2934" s="1" t="s">
        <v>2791</v>
      </c>
      <c r="C2934" s="1" t="s">
        <v>2909</v>
      </c>
      <c r="D2934">
        <v>610</v>
      </c>
      <c r="E2934">
        <f>100*Comuni[[#This Row],[Popolazione2011]]/$D$7916</f>
        <v>1.0643468325954298E-3</v>
      </c>
      <c r="F2934">
        <f>100*Comuni[[#This Row],[Popolazione2011]]/(SUMIFS($D$2:$D$7916,$B$2:$B$7916,"Trentino-Alto Adige/Südtirol"))</f>
        <v>5.9253502999101482E-2</v>
      </c>
      <c r="G2934" t="b">
        <f>IF(Comuni[[#This Row],[Popolazione2011]]&gt;300000,"MAGGIORE")</f>
        <v>0</v>
      </c>
      <c r="H2934">
        <f>100*Comuni[[#This Row],[Popolazione2011]]/(SUMIFS($D$2:$D$7916,$B$2:$B$7916,"Piemonte"))</f>
        <v>1.3978270892473641E-2</v>
      </c>
      <c r="I2934" s="1" t="str">
        <f>_xlfn.XLOOKUP(Comuni[[#This Row],[Regione]],Ripartizione_geografica[Regione],Ripartizione_geografica[Ripartizione geografica],,0)</f>
        <v>Nord-est</v>
      </c>
      <c r="J2934" s="1">
        <f>_xlfn.XLOOKUP(Comuni[[#This Row],[Regione]],Table_0[Regione],Table_0[Totale contagiati],,0)</f>
        <v>552594</v>
      </c>
      <c r="K2934" s="1">
        <f>_xlfn.XLOOKUP(Comuni[[#This Row],[Regione]],Table_0[Regione],Table_0[Guariti],,0)</f>
        <v>548473</v>
      </c>
      <c r="L2934" s="1">
        <f>_xlfn.XLOOKUP(Comuni[[#This Row],[Regione]],Table_0[Regione],Table_0[Deceduti],,0)</f>
        <v>3318</v>
      </c>
    </row>
    <row r="2935" spans="1:12" x14ac:dyDescent="0.25">
      <c r="A2935" s="1" t="s">
        <v>2963</v>
      </c>
      <c r="B2935" s="1" t="s">
        <v>2791</v>
      </c>
      <c r="C2935" s="1" t="s">
        <v>2909</v>
      </c>
      <c r="D2935">
        <v>898</v>
      </c>
      <c r="E2935">
        <f>100*Comuni[[#This Row],[Popolazione2011]]/$D$7916</f>
        <v>1.5668581240503212E-3</v>
      </c>
      <c r="F2935">
        <f>100*Comuni[[#This Row],[Popolazione2011]]/(SUMIFS($D$2:$D$7916,$B$2:$B$7916,"Trentino-Alto Adige/Südtirol"))</f>
        <v>8.7228927365890385E-2</v>
      </c>
      <c r="G2935" t="b">
        <f>IF(Comuni[[#This Row],[Popolazione2011]]&gt;300000,"MAGGIORE")</f>
        <v>0</v>
      </c>
      <c r="H2935">
        <f>100*Comuni[[#This Row],[Popolazione2011]]/(SUMIFS($D$2:$D$7916,$B$2:$B$7916,"Piemonte"))</f>
        <v>2.0577847969575951E-2</v>
      </c>
      <c r="I2935" s="1" t="str">
        <f>_xlfn.XLOOKUP(Comuni[[#This Row],[Regione]],Ripartizione_geografica[Regione],Ripartizione_geografica[Ripartizione geografica],,0)</f>
        <v>Nord-est</v>
      </c>
      <c r="J2935" s="1">
        <f>_xlfn.XLOOKUP(Comuni[[#This Row],[Regione]],Table_0[Regione],Table_0[Totale contagiati],,0)</f>
        <v>552594</v>
      </c>
      <c r="K2935" s="1">
        <f>_xlfn.XLOOKUP(Comuni[[#This Row],[Regione]],Table_0[Regione],Table_0[Guariti],,0)</f>
        <v>548473</v>
      </c>
      <c r="L2935" s="1">
        <f>_xlfn.XLOOKUP(Comuni[[#This Row],[Regione]],Table_0[Regione],Table_0[Deceduti],,0)</f>
        <v>3318</v>
      </c>
    </row>
    <row r="2936" spans="1:12" x14ac:dyDescent="0.25">
      <c r="A2936" s="1" t="s">
        <v>2964</v>
      </c>
      <c r="B2936" s="1" t="s">
        <v>2791</v>
      </c>
      <c r="C2936" s="1" t="s">
        <v>2909</v>
      </c>
      <c r="D2936">
        <v>1098</v>
      </c>
      <c r="E2936">
        <f>100*Comuni[[#This Row],[Popolazione2011]]/$D$7916</f>
        <v>1.9158242986717737E-3</v>
      </c>
      <c r="F2936">
        <f>100*Comuni[[#This Row],[Popolazione2011]]/(SUMIFS($D$2:$D$7916,$B$2:$B$7916,"Trentino-Alto Adige/Südtirol"))</f>
        <v>0.10665630539838267</v>
      </c>
      <c r="G2936" t="b">
        <f>IF(Comuni[[#This Row],[Popolazione2011]]&gt;300000,"MAGGIORE")</f>
        <v>0</v>
      </c>
      <c r="H2936">
        <f>100*Comuni[[#This Row],[Popolazione2011]]/(SUMIFS($D$2:$D$7916,$B$2:$B$7916,"Piemonte"))</f>
        <v>2.5160887606452555E-2</v>
      </c>
      <c r="I2936" s="1" t="str">
        <f>_xlfn.XLOOKUP(Comuni[[#This Row],[Regione]],Ripartizione_geografica[Regione],Ripartizione_geografica[Ripartizione geografica],,0)</f>
        <v>Nord-est</v>
      </c>
      <c r="J2936" s="1">
        <f>_xlfn.XLOOKUP(Comuni[[#This Row],[Regione]],Table_0[Regione],Table_0[Totale contagiati],,0)</f>
        <v>552594</v>
      </c>
      <c r="K2936" s="1">
        <f>_xlfn.XLOOKUP(Comuni[[#This Row],[Regione]],Table_0[Regione],Table_0[Guariti],,0)</f>
        <v>548473</v>
      </c>
      <c r="L2936" s="1">
        <f>_xlfn.XLOOKUP(Comuni[[#This Row],[Regione]],Table_0[Regione],Table_0[Deceduti],,0)</f>
        <v>3318</v>
      </c>
    </row>
    <row r="2937" spans="1:12" x14ac:dyDescent="0.25">
      <c r="A2937" s="1" t="s">
        <v>2965</v>
      </c>
      <c r="B2937" s="1" t="s">
        <v>2791</v>
      </c>
      <c r="C2937" s="1" t="s">
        <v>2909</v>
      </c>
      <c r="D2937">
        <v>481</v>
      </c>
      <c r="E2937">
        <f>100*Comuni[[#This Row],[Popolazione2011]]/$D$7916</f>
        <v>8.3926364996459303E-4</v>
      </c>
      <c r="F2937">
        <f>100*Comuni[[#This Row],[Popolazione2011]]/(SUMIFS($D$2:$D$7916,$B$2:$B$7916,"Trentino-Alto Adige/Südtirol"))</f>
        <v>4.6722844168143957E-2</v>
      </c>
      <c r="G2937" t="b">
        <f>IF(Comuni[[#This Row],[Popolazione2011]]&gt;300000,"MAGGIORE")</f>
        <v>0</v>
      </c>
      <c r="H2937">
        <f>100*Comuni[[#This Row],[Popolazione2011]]/(SUMIFS($D$2:$D$7916,$B$2:$B$7916,"Piemonte"))</f>
        <v>1.1022210326688231E-2</v>
      </c>
      <c r="I2937" s="1" t="str">
        <f>_xlfn.XLOOKUP(Comuni[[#This Row],[Regione]],Ripartizione_geografica[Regione],Ripartizione_geografica[Ripartizione geografica],,0)</f>
        <v>Nord-est</v>
      </c>
      <c r="J2937" s="1">
        <f>_xlfn.XLOOKUP(Comuni[[#This Row],[Regione]],Table_0[Regione],Table_0[Totale contagiati],,0)</f>
        <v>552594</v>
      </c>
      <c r="K2937" s="1">
        <f>_xlfn.XLOOKUP(Comuni[[#This Row],[Regione]],Table_0[Regione],Table_0[Guariti],,0)</f>
        <v>548473</v>
      </c>
      <c r="L2937" s="1">
        <f>_xlfn.XLOOKUP(Comuni[[#This Row],[Regione]],Table_0[Regione],Table_0[Deceduti],,0)</f>
        <v>3318</v>
      </c>
    </row>
    <row r="2938" spans="1:12" x14ac:dyDescent="0.25">
      <c r="A2938" s="1" t="s">
        <v>2966</v>
      </c>
      <c r="B2938" s="1" t="s">
        <v>2791</v>
      </c>
      <c r="C2938" s="1" t="s">
        <v>2909</v>
      </c>
      <c r="D2938">
        <v>3130</v>
      </c>
      <c r="E2938">
        <f>100*Comuni[[#This Row],[Popolazione2011]]/$D$7916</f>
        <v>5.4613206328257297E-3</v>
      </c>
      <c r="F2938">
        <f>100*Comuni[[#This Row],[Popolazione2011]]/(SUMIFS($D$2:$D$7916,$B$2:$B$7916,"Trentino-Alto Adige/Südtirol"))</f>
        <v>0.30403846620850433</v>
      </c>
      <c r="G2938" t="b">
        <f>IF(Comuni[[#This Row],[Popolazione2011]]&gt;300000,"MAGGIORE")</f>
        <v>0</v>
      </c>
      <c r="H2938">
        <f>100*Comuni[[#This Row],[Popolazione2011]]/(SUMIFS($D$2:$D$7916,$B$2:$B$7916,"Piemonte"))</f>
        <v>7.1724570317118846E-2</v>
      </c>
      <c r="I2938" s="1" t="str">
        <f>_xlfn.XLOOKUP(Comuni[[#This Row],[Regione]],Ripartizione_geografica[Regione],Ripartizione_geografica[Ripartizione geografica],,0)</f>
        <v>Nord-est</v>
      </c>
      <c r="J2938" s="1">
        <f>_xlfn.XLOOKUP(Comuni[[#This Row],[Regione]],Table_0[Regione],Table_0[Totale contagiati],,0)</f>
        <v>552594</v>
      </c>
      <c r="K2938" s="1">
        <f>_xlfn.XLOOKUP(Comuni[[#This Row],[Regione]],Table_0[Regione],Table_0[Guariti],,0)</f>
        <v>548473</v>
      </c>
      <c r="L2938" s="1">
        <f>_xlfn.XLOOKUP(Comuni[[#This Row],[Regione]],Table_0[Regione],Table_0[Deceduti],,0)</f>
        <v>3318</v>
      </c>
    </row>
    <row r="2939" spans="1:12" x14ac:dyDescent="0.25">
      <c r="A2939" s="1" t="s">
        <v>2967</v>
      </c>
      <c r="B2939" s="1" t="s">
        <v>2791</v>
      </c>
      <c r="C2939" s="1" t="s">
        <v>2909</v>
      </c>
      <c r="D2939">
        <v>1435</v>
      </c>
      <c r="E2939">
        <f>100*Comuni[[#This Row],[Popolazione2011]]/$D$7916</f>
        <v>2.5038323029089211E-3</v>
      </c>
      <c r="F2939">
        <f>100*Comuni[[#This Row],[Popolazione2011]]/(SUMIFS($D$2:$D$7916,$B$2:$B$7916,"Trentino-Alto Adige/Südtirol"))</f>
        <v>0.13939143738313217</v>
      </c>
      <c r="G2939" t="b">
        <f>IF(Comuni[[#This Row],[Popolazione2011]]&gt;300000,"MAGGIORE")</f>
        <v>0</v>
      </c>
      <c r="H2939">
        <f>100*Comuni[[#This Row],[Popolazione2011]]/(SUMIFS($D$2:$D$7916,$B$2:$B$7916,"Piemonte"))</f>
        <v>3.2883309394589631E-2</v>
      </c>
      <c r="I2939" s="1" t="str">
        <f>_xlfn.XLOOKUP(Comuni[[#This Row],[Regione]],Ripartizione_geografica[Regione],Ripartizione_geografica[Ripartizione geografica],,0)</f>
        <v>Nord-est</v>
      </c>
      <c r="J2939" s="1">
        <f>_xlfn.XLOOKUP(Comuni[[#This Row],[Regione]],Table_0[Regione],Table_0[Totale contagiati],,0)</f>
        <v>552594</v>
      </c>
      <c r="K2939" s="1">
        <f>_xlfn.XLOOKUP(Comuni[[#This Row],[Regione]],Table_0[Regione],Table_0[Guariti],,0)</f>
        <v>548473</v>
      </c>
      <c r="L2939" s="1">
        <f>_xlfn.XLOOKUP(Comuni[[#This Row],[Regione]],Table_0[Regione],Table_0[Deceduti],,0)</f>
        <v>3318</v>
      </c>
    </row>
    <row r="2940" spans="1:12" x14ac:dyDescent="0.25">
      <c r="A2940" s="1" t="s">
        <v>2968</v>
      </c>
      <c r="B2940" s="1" t="s">
        <v>2791</v>
      </c>
      <c r="C2940" s="1" t="s">
        <v>2909</v>
      </c>
      <c r="D2940">
        <v>1321</v>
      </c>
      <c r="E2940">
        <f>100*Comuni[[#This Row],[Popolazione2011]]/$D$7916</f>
        <v>2.3049215833746933E-3</v>
      </c>
      <c r="F2940">
        <f>100*Comuni[[#This Row],[Popolazione2011]]/(SUMIFS($D$2:$D$7916,$B$2:$B$7916,"Trentino-Alto Adige/Südtirol"))</f>
        <v>0.12831783190461157</v>
      </c>
      <c r="G2940" t="b">
        <f>IF(Comuni[[#This Row],[Popolazione2011]]&gt;300000,"MAGGIORE")</f>
        <v>0</v>
      </c>
      <c r="H2940">
        <f>100*Comuni[[#This Row],[Popolazione2011]]/(SUMIFS($D$2:$D$7916,$B$2:$B$7916,"Piemonte"))</f>
        <v>3.0270976801569965E-2</v>
      </c>
      <c r="I2940" s="1" t="str">
        <f>_xlfn.XLOOKUP(Comuni[[#This Row],[Regione]],Ripartizione_geografica[Regione],Ripartizione_geografica[Ripartizione geografica],,0)</f>
        <v>Nord-est</v>
      </c>
      <c r="J2940" s="1">
        <f>_xlfn.XLOOKUP(Comuni[[#This Row],[Regione]],Table_0[Regione],Table_0[Totale contagiati],,0)</f>
        <v>552594</v>
      </c>
      <c r="K2940" s="1">
        <f>_xlfn.XLOOKUP(Comuni[[#This Row],[Regione]],Table_0[Regione],Table_0[Guariti],,0)</f>
        <v>548473</v>
      </c>
      <c r="L2940" s="1">
        <f>_xlfn.XLOOKUP(Comuni[[#This Row],[Regione]],Table_0[Regione],Table_0[Deceduti],,0)</f>
        <v>3318</v>
      </c>
    </row>
    <row r="2941" spans="1:12" x14ac:dyDescent="0.25">
      <c r="A2941" s="1" t="s">
        <v>2969</v>
      </c>
      <c r="B2941" s="1" t="s">
        <v>2791</v>
      </c>
      <c r="C2941" s="1" t="s">
        <v>2909</v>
      </c>
      <c r="D2941">
        <v>321</v>
      </c>
      <c r="E2941">
        <f>100*Comuni[[#This Row],[Popolazione2011]]/$D$7916</f>
        <v>5.6009071026743109E-4</v>
      </c>
      <c r="F2941">
        <f>100*Comuni[[#This Row],[Popolazione2011]]/(SUMIFS($D$2:$D$7916,$B$2:$B$7916,"Trentino-Alto Adige/Südtirol"))</f>
        <v>3.1180941742150126E-2</v>
      </c>
      <c r="G2941" t="b">
        <f>IF(Comuni[[#This Row],[Popolazione2011]]&gt;300000,"MAGGIORE")</f>
        <v>0</v>
      </c>
      <c r="H2941">
        <f>100*Comuni[[#This Row],[Popolazione2011]]/(SUMIFS($D$2:$D$7916,$B$2:$B$7916,"Piemonte"))</f>
        <v>7.3557786171869486E-3</v>
      </c>
      <c r="I2941" s="1" t="str">
        <f>_xlfn.XLOOKUP(Comuni[[#This Row],[Regione]],Ripartizione_geografica[Regione],Ripartizione_geografica[Ripartizione geografica],,0)</f>
        <v>Nord-est</v>
      </c>
      <c r="J2941" s="1">
        <f>_xlfn.XLOOKUP(Comuni[[#This Row],[Regione]],Table_0[Regione],Table_0[Totale contagiati],,0)</f>
        <v>552594</v>
      </c>
      <c r="K2941" s="1">
        <f>_xlfn.XLOOKUP(Comuni[[#This Row],[Regione]],Table_0[Regione],Table_0[Guariti],,0)</f>
        <v>548473</v>
      </c>
      <c r="L2941" s="1">
        <f>_xlfn.XLOOKUP(Comuni[[#This Row],[Regione]],Table_0[Regione],Table_0[Deceduti],,0)</f>
        <v>3318</v>
      </c>
    </row>
    <row r="2942" spans="1:12" x14ac:dyDescent="0.25">
      <c r="A2942" s="1" t="s">
        <v>2970</v>
      </c>
      <c r="B2942" s="1" t="s">
        <v>2791</v>
      </c>
      <c r="C2942" s="1" t="s">
        <v>2909</v>
      </c>
      <c r="D2942">
        <v>381</v>
      </c>
      <c r="E2942">
        <f>100*Comuni[[#This Row],[Popolazione2011]]/$D$7916</f>
        <v>6.6478056265386687E-4</v>
      </c>
      <c r="F2942">
        <f>100*Comuni[[#This Row],[Popolazione2011]]/(SUMIFS($D$2:$D$7916,$B$2:$B$7916,"Trentino-Alto Adige/Südtirol"))</f>
        <v>3.7009155151897809E-2</v>
      </c>
      <c r="G2942" t="b">
        <f>IF(Comuni[[#This Row],[Popolazione2011]]&gt;300000,"MAGGIORE")</f>
        <v>0</v>
      </c>
      <c r="H2942">
        <f>100*Comuni[[#This Row],[Popolazione2011]]/(SUMIFS($D$2:$D$7916,$B$2:$B$7916,"Piemonte"))</f>
        <v>8.7306905082499293E-3</v>
      </c>
      <c r="I2942" s="1" t="str">
        <f>_xlfn.XLOOKUP(Comuni[[#This Row],[Regione]],Ripartizione_geografica[Regione],Ripartizione_geografica[Ripartizione geografica],,0)</f>
        <v>Nord-est</v>
      </c>
      <c r="J2942" s="1">
        <f>_xlfn.XLOOKUP(Comuni[[#This Row],[Regione]],Table_0[Regione],Table_0[Totale contagiati],,0)</f>
        <v>552594</v>
      </c>
      <c r="K2942" s="1">
        <f>_xlfn.XLOOKUP(Comuni[[#This Row],[Regione]],Table_0[Regione],Table_0[Guariti],,0)</f>
        <v>548473</v>
      </c>
      <c r="L2942" s="1">
        <f>_xlfn.XLOOKUP(Comuni[[#This Row],[Regione]],Table_0[Regione],Table_0[Deceduti],,0)</f>
        <v>3318</v>
      </c>
    </row>
    <row r="2943" spans="1:12" x14ac:dyDescent="0.25">
      <c r="A2943" s="1" t="s">
        <v>2971</v>
      </c>
      <c r="B2943" s="1" t="s">
        <v>2791</v>
      </c>
      <c r="C2943" s="1" t="s">
        <v>2909</v>
      </c>
      <c r="D2943">
        <v>2465</v>
      </c>
      <c r="E2943">
        <f>100*Comuni[[#This Row],[Popolazione2011]]/$D$7916</f>
        <v>4.3010081022094009E-3</v>
      </c>
      <c r="F2943">
        <f>100*Comuni[[#This Row],[Popolazione2011]]/(SUMIFS($D$2:$D$7916,$B$2:$B$7916,"Trentino-Alto Adige/Südtirol"))</f>
        <v>0.23944243425046746</v>
      </c>
      <c r="G2943" t="b">
        <f>IF(Comuni[[#This Row],[Popolazione2011]]&gt;300000,"MAGGIORE")</f>
        <v>0</v>
      </c>
      <c r="H2943">
        <f>100*Comuni[[#This Row],[Popolazione2011]]/(SUMIFS($D$2:$D$7916,$B$2:$B$7916,"Piemonte"))</f>
        <v>5.6485963524504135E-2</v>
      </c>
      <c r="I2943" s="1" t="str">
        <f>_xlfn.XLOOKUP(Comuni[[#This Row],[Regione]],Ripartizione_geografica[Regione],Ripartizione_geografica[Ripartizione geografica],,0)</f>
        <v>Nord-est</v>
      </c>
      <c r="J2943" s="1">
        <f>_xlfn.XLOOKUP(Comuni[[#This Row],[Regione]],Table_0[Regione],Table_0[Totale contagiati],,0)</f>
        <v>552594</v>
      </c>
      <c r="K2943" s="1">
        <f>_xlfn.XLOOKUP(Comuni[[#This Row],[Regione]],Table_0[Regione],Table_0[Guariti],,0)</f>
        <v>548473</v>
      </c>
      <c r="L2943" s="1">
        <f>_xlfn.XLOOKUP(Comuni[[#This Row],[Regione]],Table_0[Regione],Table_0[Deceduti],,0)</f>
        <v>3318</v>
      </c>
    </row>
    <row r="2944" spans="1:12" x14ac:dyDescent="0.25">
      <c r="A2944" s="1" t="s">
        <v>2972</v>
      </c>
      <c r="B2944" s="1" t="s">
        <v>2791</v>
      </c>
      <c r="C2944" s="1" t="s">
        <v>2909</v>
      </c>
      <c r="D2944">
        <v>743</v>
      </c>
      <c r="E2944">
        <f>100*Comuni[[#This Row],[Popolazione2011]]/$D$7916</f>
        <v>1.2964093387186956E-3</v>
      </c>
      <c r="F2944">
        <f>100*Comuni[[#This Row],[Popolazione2011]]/(SUMIFS($D$2:$D$7916,$B$2:$B$7916,"Trentino-Alto Adige/Südtirol"))</f>
        <v>7.2172709390708856E-2</v>
      </c>
      <c r="G2944" t="b">
        <f>IF(Comuni[[#This Row],[Popolazione2011]]&gt;300000,"MAGGIORE")</f>
        <v>0</v>
      </c>
      <c r="H2944">
        <f>100*Comuni[[#This Row],[Popolazione2011]]/(SUMIFS($D$2:$D$7916,$B$2:$B$7916,"Piemonte"))</f>
        <v>1.7025992250996581E-2</v>
      </c>
      <c r="I2944" s="1" t="str">
        <f>_xlfn.XLOOKUP(Comuni[[#This Row],[Regione]],Ripartizione_geografica[Regione],Ripartizione_geografica[Ripartizione geografica],,0)</f>
        <v>Nord-est</v>
      </c>
      <c r="J2944" s="1">
        <f>_xlfn.XLOOKUP(Comuni[[#This Row],[Regione]],Table_0[Regione],Table_0[Totale contagiati],,0)</f>
        <v>552594</v>
      </c>
      <c r="K2944" s="1">
        <f>_xlfn.XLOOKUP(Comuni[[#This Row],[Regione]],Table_0[Regione],Table_0[Guariti],,0)</f>
        <v>548473</v>
      </c>
      <c r="L2944" s="1">
        <f>_xlfn.XLOOKUP(Comuni[[#This Row],[Regione]],Table_0[Regione],Table_0[Deceduti],,0)</f>
        <v>3318</v>
      </c>
    </row>
    <row r="2945" spans="1:12" x14ac:dyDescent="0.25">
      <c r="A2945" s="1" t="s">
        <v>2973</v>
      </c>
      <c r="B2945" s="1" t="s">
        <v>2791</v>
      </c>
      <c r="C2945" s="1" t="s">
        <v>2909</v>
      </c>
      <c r="D2945">
        <v>2271</v>
      </c>
      <c r="E2945">
        <f>100*Comuni[[#This Row],[Popolazione2011]]/$D$7916</f>
        <v>3.9625109128265919E-3</v>
      </c>
      <c r="F2945">
        <f>100*Comuni[[#This Row],[Popolazione2011]]/(SUMIFS($D$2:$D$7916,$B$2:$B$7916,"Trentino-Alto Adige/Südtirol"))</f>
        <v>0.22059787755894994</v>
      </c>
      <c r="G2945" t="b">
        <f>IF(Comuni[[#This Row],[Popolazione2011]]&gt;300000,"MAGGIORE")</f>
        <v>0</v>
      </c>
      <c r="H2945">
        <f>100*Comuni[[#This Row],[Popolazione2011]]/(SUMIFS($D$2:$D$7916,$B$2:$B$7916,"Piemonte"))</f>
        <v>5.2040415076733834E-2</v>
      </c>
      <c r="I2945" s="1" t="str">
        <f>_xlfn.XLOOKUP(Comuni[[#This Row],[Regione]],Ripartizione_geografica[Regione],Ripartizione_geografica[Ripartizione geografica],,0)</f>
        <v>Nord-est</v>
      </c>
      <c r="J2945" s="1">
        <f>_xlfn.XLOOKUP(Comuni[[#This Row],[Regione]],Table_0[Regione],Table_0[Totale contagiati],,0)</f>
        <v>552594</v>
      </c>
      <c r="K2945" s="1">
        <f>_xlfn.XLOOKUP(Comuni[[#This Row],[Regione]],Table_0[Regione],Table_0[Guariti],,0)</f>
        <v>548473</v>
      </c>
      <c r="L2945" s="1">
        <f>_xlfn.XLOOKUP(Comuni[[#This Row],[Regione]],Table_0[Regione],Table_0[Deceduti],,0)</f>
        <v>3318</v>
      </c>
    </row>
    <row r="2946" spans="1:12" x14ac:dyDescent="0.25">
      <c r="A2946" s="1" t="s">
        <v>2974</v>
      </c>
      <c r="B2946" s="1" t="s">
        <v>2791</v>
      </c>
      <c r="C2946" s="1" t="s">
        <v>2909</v>
      </c>
      <c r="D2946">
        <v>1183</v>
      </c>
      <c r="E2946">
        <f>100*Comuni[[#This Row],[Popolazione2011]]/$D$7916</f>
        <v>2.064134922885891E-3</v>
      </c>
      <c r="F2946">
        <f>100*Comuni[[#This Row],[Popolazione2011]]/(SUMIFS($D$2:$D$7916,$B$2:$B$7916,"Trentino-Alto Adige/Südtirol"))</f>
        <v>0.1149129410621919</v>
      </c>
      <c r="G2946" t="b">
        <f>IF(Comuni[[#This Row],[Popolazione2011]]&gt;300000,"MAGGIORE")</f>
        <v>0</v>
      </c>
      <c r="H2946">
        <f>100*Comuni[[#This Row],[Popolazione2011]]/(SUMIFS($D$2:$D$7916,$B$2:$B$7916,"Piemonte"))</f>
        <v>2.7108679452125108E-2</v>
      </c>
      <c r="I2946" s="1" t="str">
        <f>_xlfn.XLOOKUP(Comuni[[#This Row],[Regione]],Ripartizione_geografica[Regione],Ripartizione_geografica[Ripartizione geografica],,0)</f>
        <v>Nord-est</v>
      </c>
      <c r="J2946" s="1">
        <f>_xlfn.XLOOKUP(Comuni[[#This Row],[Regione]],Table_0[Regione],Table_0[Totale contagiati],,0)</f>
        <v>552594</v>
      </c>
      <c r="K2946" s="1">
        <f>_xlfn.XLOOKUP(Comuni[[#This Row],[Regione]],Table_0[Regione],Table_0[Guariti],,0)</f>
        <v>548473</v>
      </c>
      <c r="L2946" s="1">
        <f>_xlfn.XLOOKUP(Comuni[[#This Row],[Regione]],Table_0[Regione],Table_0[Deceduti],,0)</f>
        <v>3318</v>
      </c>
    </row>
    <row r="2947" spans="1:12" x14ac:dyDescent="0.25">
      <c r="A2947" s="1" t="s">
        <v>2975</v>
      </c>
      <c r="B2947" s="1" t="s">
        <v>2791</v>
      </c>
      <c r="C2947" s="1" t="s">
        <v>2909</v>
      </c>
      <c r="D2947">
        <v>2625</v>
      </c>
      <c r="E2947">
        <f>100*Comuni[[#This Row],[Popolazione2011]]/$D$7916</f>
        <v>4.5801810419065624E-3</v>
      </c>
      <c r="F2947">
        <f>100*Comuni[[#This Row],[Popolazione2011]]/(SUMIFS($D$2:$D$7916,$B$2:$B$7916,"Trentino-Alto Adige/Südtirol"))</f>
        <v>0.25498433667646131</v>
      </c>
      <c r="G2947" t="b">
        <f>IF(Comuni[[#This Row],[Popolazione2011]]&gt;300000,"MAGGIORE")</f>
        <v>0</v>
      </c>
      <c r="H2947">
        <f>100*Comuni[[#This Row],[Popolazione2011]]/(SUMIFS($D$2:$D$7916,$B$2:$B$7916,"Piemonte"))</f>
        <v>6.0152395234005424E-2</v>
      </c>
      <c r="I2947" s="1" t="str">
        <f>_xlfn.XLOOKUP(Comuni[[#This Row],[Regione]],Ripartizione_geografica[Regione],Ripartizione_geografica[Ripartizione geografica],,0)</f>
        <v>Nord-est</v>
      </c>
      <c r="J2947" s="1">
        <f>_xlfn.XLOOKUP(Comuni[[#This Row],[Regione]],Table_0[Regione],Table_0[Totale contagiati],,0)</f>
        <v>552594</v>
      </c>
      <c r="K2947" s="1">
        <f>_xlfn.XLOOKUP(Comuni[[#This Row],[Regione]],Table_0[Regione],Table_0[Guariti],,0)</f>
        <v>548473</v>
      </c>
      <c r="L2947" s="1">
        <f>_xlfn.XLOOKUP(Comuni[[#This Row],[Regione]],Table_0[Regione],Table_0[Deceduti],,0)</f>
        <v>3318</v>
      </c>
    </row>
    <row r="2948" spans="1:12" x14ac:dyDescent="0.25">
      <c r="A2948" s="1" t="s">
        <v>2976</v>
      </c>
      <c r="B2948" s="1" t="s">
        <v>2791</v>
      </c>
      <c r="C2948" s="1" t="s">
        <v>2909</v>
      </c>
      <c r="D2948">
        <v>1087</v>
      </c>
      <c r="E2948">
        <f>100*Comuni[[#This Row],[Popolazione2011]]/$D$7916</f>
        <v>1.8966311590675937E-3</v>
      </c>
      <c r="F2948">
        <f>100*Comuni[[#This Row],[Popolazione2011]]/(SUMIFS($D$2:$D$7916,$B$2:$B$7916,"Trentino-Alto Adige/Südtirol"))</f>
        <v>0.10558779960659559</v>
      </c>
      <c r="G2948" t="b">
        <f>IF(Comuni[[#This Row],[Popolazione2011]]&gt;300000,"MAGGIORE")</f>
        <v>0</v>
      </c>
      <c r="H2948">
        <f>100*Comuni[[#This Row],[Popolazione2011]]/(SUMIFS($D$2:$D$7916,$B$2:$B$7916,"Piemonte"))</f>
        <v>2.4908820426424338E-2</v>
      </c>
      <c r="I2948" s="1" t="str">
        <f>_xlfn.XLOOKUP(Comuni[[#This Row],[Regione]],Ripartizione_geografica[Regione],Ripartizione_geografica[Ripartizione geografica],,0)</f>
        <v>Nord-est</v>
      </c>
      <c r="J2948" s="1">
        <f>_xlfn.XLOOKUP(Comuni[[#This Row],[Regione]],Table_0[Regione],Table_0[Totale contagiati],,0)</f>
        <v>552594</v>
      </c>
      <c r="K2948" s="1">
        <f>_xlfn.XLOOKUP(Comuni[[#This Row],[Regione]],Table_0[Regione],Table_0[Guariti],,0)</f>
        <v>548473</v>
      </c>
      <c r="L2948" s="1">
        <f>_xlfn.XLOOKUP(Comuni[[#This Row],[Regione]],Table_0[Regione],Table_0[Deceduti],,0)</f>
        <v>3318</v>
      </c>
    </row>
    <row r="2949" spans="1:12" x14ac:dyDescent="0.25">
      <c r="A2949" s="1" t="s">
        <v>2977</v>
      </c>
      <c r="B2949" s="1" t="s">
        <v>2791</v>
      </c>
      <c r="C2949" s="1" t="s">
        <v>2909</v>
      </c>
      <c r="D2949">
        <v>8636</v>
      </c>
      <c r="E2949">
        <f>100*Comuni[[#This Row],[Popolazione2011]]/$D$7916</f>
        <v>1.5068359420154314E-2</v>
      </c>
      <c r="F2949">
        <f>100*Comuni[[#This Row],[Popolazione2011]]/(SUMIFS($D$2:$D$7916,$B$2:$B$7916,"Trentino-Alto Adige/Südtirol"))</f>
        <v>0.83887418344301712</v>
      </c>
      <c r="G2949" t="b">
        <f>IF(Comuni[[#This Row],[Popolazione2011]]&gt;300000,"MAGGIORE")</f>
        <v>0</v>
      </c>
      <c r="H2949">
        <f>100*Comuni[[#This Row],[Popolazione2011]]/(SUMIFS($D$2:$D$7916,$B$2:$B$7916,"Piemonte"))</f>
        <v>0.19789565152033173</v>
      </c>
      <c r="I2949" s="1" t="str">
        <f>_xlfn.XLOOKUP(Comuni[[#This Row],[Regione]],Ripartizione_geografica[Regione],Ripartizione_geografica[Ripartizione geografica],,0)</f>
        <v>Nord-est</v>
      </c>
      <c r="J2949" s="1">
        <f>_xlfn.XLOOKUP(Comuni[[#This Row],[Regione]],Table_0[Regione],Table_0[Totale contagiati],,0)</f>
        <v>552594</v>
      </c>
      <c r="K2949" s="1">
        <f>_xlfn.XLOOKUP(Comuni[[#This Row],[Regione]],Table_0[Regione],Table_0[Guariti],,0)</f>
        <v>548473</v>
      </c>
      <c r="L2949" s="1">
        <f>_xlfn.XLOOKUP(Comuni[[#This Row],[Regione]],Table_0[Regione],Table_0[Deceduti],,0)</f>
        <v>3318</v>
      </c>
    </row>
    <row r="2950" spans="1:12" x14ac:dyDescent="0.25">
      <c r="A2950" s="1" t="s">
        <v>2978</v>
      </c>
      <c r="B2950" s="1" t="s">
        <v>2791</v>
      </c>
      <c r="C2950" s="1" t="s">
        <v>2909</v>
      </c>
      <c r="D2950">
        <v>7516</v>
      </c>
      <c r="E2950">
        <f>100*Comuni[[#This Row],[Popolazione2011]]/$D$7916</f>
        <v>1.3114148842274182E-2</v>
      </c>
      <c r="F2950">
        <f>100*Comuni[[#This Row],[Popolazione2011]]/(SUMIFS($D$2:$D$7916,$B$2:$B$7916,"Trentino-Alto Adige/Südtirol"))</f>
        <v>0.7300808664610603</v>
      </c>
      <c r="G2950" t="b">
        <f>IF(Comuni[[#This Row],[Popolazione2011]]&gt;300000,"MAGGIORE")</f>
        <v>0</v>
      </c>
      <c r="H2950">
        <f>100*Comuni[[#This Row],[Popolazione2011]]/(SUMIFS($D$2:$D$7916,$B$2:$B$7916,"Piemonte"))</f>
        <v>0.17223062955382276</v>
      </c>
      <c r="I2950" s="1" t="str">
        <f>_xlfn.XLOOKUP(Comuni[[#This Row],[Regione]],Ripartizione_geografica[Regione],Ripartizione_geografica[Ripartizione geografica],,0)</f>
        <v>Nord-est</v>
      </c>
      <c r="J2950" s="1">
        <f>_xlfn.XLOOKUP(Comuni[[#This Row],[Regione]],Table_0[Regione],Table_0[Totale contagiati],,0)</f>
        <v>552594</v>
      </c>
      <c r="K2950" s="1">
        <f>_xlfn.XLOOKUP(Comuni[[#This Row],[Regione]],Table_0[Regione],Table_0[Guariti],,0)</f>
        <v>548473</v>
      </c>
      <c r="L2950" s="1">
        <f>_xlfn.XLOOKUP(Comuni[[#This Row],[Regione]],Table_0[Regione],Table_0[Deceduti],,0)</f>
        <v>3318</v>
      </c>
    </row>
    <row r="2951" spans="1:12" x14ac:dyDescent="0.25">
      <c r="A2951" s="1" t="s">
        <v>1487</v>
      </c>
      <c r="B2951" s="1" t="s">
        <v>2791</v>
      </c>
      <c r="C2951" s="1" t="s">
        <v>2909</v>
      </c>
      <c r="D2951">
        <v>887</v>
      </c>
      <c r="E2951">
        <f>100*Comuni[[#This Row],[Popolazione2011]]/$D$7916</f>
        <v>1.5476649844461414E-3</v>
      </c>
      <c r="F2951">
        <f>100*Comuni[[#This Row],[Popolazione2011]]/(SUMIFS($D$2:$D$7916,$B$2:$B$7916,"Trentino-Alto Adige/Südtirol"))</f>
        <v>8.6160421574103307E-2</v>
      </c>
      <c r="G2951" t="b">
        <f>IF(Comuni[[#This Row],[Popolazione2011]]&gt;300000,"MAGGIORE")</f>
        <v>0</v>
      </c>
      <c r="H2951">
        <f>100*Comuni[[#This Row],[Popolazione2011]]/(SUMIFS($D$2:$D$7916,$B$2:$B$7916,"Piemonte"))</f>
        <v>2.0325780789547738E-2</v>
      </c>
      <c r="I2951" s="1" t="str">
        <f>_xlfn.XLOOKUP(Comuni[[#This Row],[Regione]],Ripartizione_geografica[Regione],Ripartizione_geografica[Ripartizione geografica],,0)</f>
        <v>Nord-est</v>
      </c>
      <c r="J2951" s="1">
        <f>_xlfn.XLOOKUP(Comuni[[#This Row],[Regione]],Table_0[Regione],Table_0[Totale contagiati],,0)</f>
        <v>552594</v>
      </c>
      <c r="K2951" s="1">
        <f>_xlfn.XLOOKUP(Comuni[[#This Row],[Regione]],Table_0[Regione],Table_0[Guariti],,0)</f>
        <v>548473</v>
      </c>
      <c r="L2951" s="1">
        <f>_xlfn.XLOOKUP(Comuni[[#This Row],[Regione]],Table_0[Regione],Table_0[Deceduti],,0)</f>
        <v>3318</v>
      </c>
    </row>
    <row r="2952" spans="1:12" x14ac:dyDescent="0.25">
      <c r="A2952" s="1" t="s">
        <v>2979</v>
      </c>
      <c r="B2952" s="1" t="s">
        <v>2791</v>
      </c>
      <c r="C2952" s="1" t="s">
        <v>2909</v>
      </c>
      <c r="D2952">
        <v>876</v>
      </c>
      <c r="E2952">
        <f>100*Comuni[[#This Row],[Popolazione2011]]/$D$7916</f>
        <v>1.5284718448419616E-3</v>
      </c>
      <c r="F2952">
        <f>100*Comuni[[#This Row],[Popolazione2011]]/(SUMIFS($D$2:$D$7916,$B$2:$B$7916,"Trentino-Alto Adige/Südtirol"))</f>
        <v>8.509191578231623E-2</v>
      </c>
      <c r="G2952" t="b">
        <f>IF(Comuni[[#This Row],[Popolazione2011]]&gt;300000,"MAGGIORE")</f>
        <v>0</v>
      </c>
      <c r="H2952">
        <f>100*Comuni[[#This Row],[Popolazione2011]]/(SUMIFS($D$2:$D$7916,$B$2:$B$7916,"Piemonte"))</f>
        <v>2.0073713609519522E-2</v>
      </c>
      <c r="I2952" s="1" t="str">
        <f>_xlfn.XLOOKUP(Comuni[[#This Row],[Regione]],Ripartizione_geografica[Regione],Ripartizione_geografica[Ripartizione geografica],,0)</f>
        <v>Nord-est</v>
      </c>
      <c r="J2952" s="1">
        <f>_xlfn.XLOOKUP(Comuni[[#This Row],[Regione]],Table_0[Regione],Table_0[Totale contagiati],,0)</f>
        <v>552594</v>
      </c>
      <c r="K2952" s="1">
        <f>_xlfn.XLOOKUP(Comuni[[#This Row],[Regione]],Table_0[Regione],Table_0[Guariti],,0)</f>
        <v>548473</v>
      </c>
      <c r="L2952" s="1">
        <f>_xlfn.XLOOKUP(Comuni[[#This Row],[Regione]],Table_0[Regione],Table_0[Deceduti],,0)</f>
        <v>3318</v>
      </c>
    </row>
    <row r="2953" spans="1:12" x14ac:dyDescent="0.25">
      <c r="A2953" s="1" t="s">
        <v>2980</v>
      </c>
      <c r="B2953" s="1" t="s">
        <v>2791</v>
      </c>
      <c r="C2953" s="1" t="s">
        <v>2909</v>
      </c>
      <c r="D2953">
        <v>279</v>
      </c>
      <c r="E2953">
        <f>100*Comuni[[#This Row],[Popolazione2011]]/$D$7916</f>
        <v>4.8680781359692612E-4</v>
      </c>
      <c r="F2953">
        <f>100*Comuni[[#This Row],[Popolazione2011]]/(SUMIFS($D$2:$D$7916,$B$2:$B$7916,"Trentino-Alto Adige/Südtirol"))</f>
        <v>2.7101192355326743E-2</v>
      </c>
      <c r="G2953" t="b">
        <f>IF(Comuni[[#This Row],[Popolazione2011]]&gt;300000,"MAGGIORE")</f>
        <v>0</v>
      </c>
      <c r="H2953">
        <f>100*Comuni[[#This Row],[Popolazione2011]]/(SUMIFS($D$2:$D$7916,$B$2:$B$7916,"Piemonte"))</f>
        <v>6.393340293442862E-3</v>
      </c>
      <c r="I2953" s="1" t="str">
        <f>_xlfn.XLOOKUP(Comuni[[#This Row],[Regione]],Ripartizione_geografica[Regione],Ripartizione_geografica[Ripartizione geografica],,0)</f>
        <v>Nord-est</v>
      </c>
      <c r="J2953" s="1">
        <f>_xlfn.XLOOKUP(Comuni[[#This Row],[Regione]],Table_0[Regione],Table_0[Totale contagiati],,0)</f>
        <v>552594</v>
      </c>
      <c r="K2953" s="1">
        <f>_xlfn.XLOOKUP(Comuni[[#This Row],[Regione]],Table_0[Regione],Table_0[Guariti],,0)</f>
        <v>548473</v>
      </c>
      <c r="L2953" s="1">
        <f>_xlfn.XLOOKUP(Comuni[[#This Row],[Regione]],Table_0[Regione],Table_0[Deceduti],,0)</f>
        <v>3318</v>
      </c>
    </row>
    <row r="2954" spans="1:12" x14ac:dyDescent="0.25">
      <c r="A2954" s="1" t="s">
        <v>2981</v>
      </c>
      <c r="B2954" s="1" t="s">
        <v>2791</v>
      </c>
      <c r="C2954" s="1" t="s">
        <v>2909</v>
      </c>
      <c r="D2954">
        <v>2135</v>
      </c>
      <c r="E2954">
        <f>100*Comuni[[#This Row],[Popolazione2011]]/$D$7916</f>
        <v>3.7252139140840045E-3</v>
      </c>
      <c r="F2954">
        <f>100*Comuni[[#This Row],[Popolazione2011]]/(SUMIFS($D$2:$D$7916,$B$2:$B$7916,"Trentino-Alto Adige/Südtirol"))</f>
        <v>0.20738726049685519</v>
      </c>
      <c r="G2954" t="b">
        <f>IF(Comuni[[#This Row],[Popolazione2011]]&gt;300000,"MAGGIORE")</f>
        <v>0</v>
      </c>
      <c r="H2954">
        <f>100*Comuni[[#This Row],[Popolazione2011]]/(SUMIFS($D$2:$D$7916,$B$2:$B$7916,"Piemonte"))</f>
        <v>4.8923948123657746E-2</v>
      </c>
      <c r="I2954" s="1" t="str">
        <f>_xlfn.XLOOKUP(Comuni[[#This Row],[Regione]],Ripartizione_geografica[Regione],Ripartizione_geografica[Ripartizione geografica],,0)</f>
        <v>Nord-est</v>
      </c>
      <c r="J2954" s="1">
        <f>_xlfn.XLOOKUP(Comuni[[#This Row],[Regione]],Table_0[Regione],Table_0[Totale contagiati],,0)</f>
        <v>552594</v>
      </c>
      <c r="K2954" s="1">
        <f>_xlfn.XLOOKUP(Comuni[[#This Row],[Regione]],Table_0[Regione],Table_0[Guariti],,0)</f>
        <v>548473</v>
      </c>
      <c r="L2954" s="1">
        <f>_xlfn.XLOOKUP(Comuni[[#This Row],[Regione]],Table_0[Regione],Table_0[Deceduti],,0)</f>
        <v>3318</v>
      </c>
    </row>
    <row r="2955" spans="1:12" x14ac:dyDescent="0.25">
      <c r="A2955" s="1" t="s">
        <v>2982</v>
      </c>
      <c r="B2955" s="1" t="s">
        <v>2791</v>
      </c>
      <c r="C2955" s="1" t="s">
        <v>2909</v>
      </c>
      <c r="D2955">
        <v>445</v>
      </c>
      <c r="E2955">
        <f>100*Comuni[[#This Row],[Popolazione2011]]/$D$7916</f>
        <v>7.7644973853273163E-4</v>
      </c>
      <c r="F2955">
        <f>100*Comuni[[#This Row],[Popolazione2011]]/(SUMIFS($D$2:$D$7916,$B$2:$B$7916,"Trentino-Alto Adige/Südtirol"))</f>
        <v>4.3225916122295344E-2</v>
      </c>
      <c r="G2955" t="b">
        <f>IF(Comuni[[#This Row],[Popolazione2011]]&gt;300000,"MAGGIORE")</f>
        <v>0</v>
      </c>
      <c r="H2955">
        <f>100*Comuni[[#This Row],[Popolazione2011]]/(SUMIFS($D$2:$D$7916,$B$2:$B$7916,"Piemonte"))</f>
        <v>1.0197263192050443E-2</v>
      </c>
      <c r="I2955" s="1" t="str">
        <f>_xlfn.XLOOKUP(Comuni[[#This Row],[Regione]],Ripartizione_geografica[Regione],Ripartizione_geografica[Ripartizione geografica],,0)</f>
        <v>Nord-est</v>
      </c>
      <c r="J2955" s="1">
        <f>_xlfn.XLOOKUP(Comuni[[#This Row],[Regione]],Table_0[Regione],Table_0[Totale contagiati],,0)</f>
        <v>552594</v>
      </c>
      <c r="K2955" s="1">
        <f>_xlfn.XLOOKUP(Comuni[[#This Row],[Regione]],Table_0[Regione],Table_0[Guariti],,0)</f>
        <v>548473</v>
      </c>
      <c r="L2955" s="1">
        <f>_xlfn.XLOOKUP(Comuni[[#This Row],[Regione]],Table_0[Regione],Table_0[Deceduti],,0)</f>
        <v>3318</v>
      </c>
    </row>
    <row r="2956" spans="1:12" x14ac:dyDescent="0.25">
      <c r="A2956" s="1" t="s">
        <v>2983</v>
      </c>
      <c r="B2956" s="1" t="s">
        <v>2791</v>
      </c>
      <c r="C2956" s="1" t="s">
        <v>2909</v>
      </c>
      <c r="D2956">
        <v>124</v>
      </c>
      <c r="E2956">
        <f>100*Comuni[[#This Row],[Popolazione2011]]/$D$7916</f>
        <v>2.1635902826530048E-4</v>
      </c>
      <c r="F2956">
        <f>100*Comuni[[#This Row],[Popolazione2011]]/(SUMIFS($D$2:$D$7916,$B$2:$B$7916,"Trentino-Alto Adige/Südtirol"))</f>
        <v>1.2044974380145219E-2</v>
      </c>
      <c r="G2956" t="b">
        <f>IF(Comuni[[#This Row],[Popolazione2011]]&gt;300000,"MAGGIORE")</f>
        <v>0</v>
      </c>
      <c r="H2956">
        <f>100*Comuni[[#This Row],[Popolazione2011]]/(SUMIFS($D$2:$D$7916,$B$2:$B$7916,"Piemonte"))</f>
        <v>2.8414845748634941E-3</v>
      </c>
      <c r="I2956" s="1" t="str">
        <f>_xlfn.XLOOKUP(Comuni[[#This Row],[Regione]],Ripartizione_geografica[Regione],Ripartizione_geografica[Ripartizione geografica],,0)</f>
        <v>Nord-est</v>
      </c>
      <c r="J2956" s="1">
        <f>_xlfn.XLOOKUP(Comuni[[#This Row],[Regione]],Table_0[Regione],Table_0[Totale contagiati],,0)</f>
        <v>552594</v>
      </c>
      <c r="K2956" s="1">
        <f>_xlfn.XLOOKUP(Comuni[[#This Row],[Regione]],Table_0[Regione],Table_0[Guariti],,0)</f>
        <v>548473</v>
      </c>
      <c r="L2956" s="1">
        <f>_xlfn.XLOOKUP(Comuni[[#This Row],[Regione]],Table_0[Regione],Table_0[Deceduti],,0)</f>
        <v>3318</v>
      </c>
    </row>
    <row r="2957" spans="1:12" x14ac:dyDescent="0.25">
      <c r="A2957" s="1" t="s">
        <v>2984</v>
      </c>
      <c r="B2957" s="1" t="s">
        <v>2791</v>
      </c>
      <c r="C2957" s="1" t="s">
        <v>2909</v>
      </c>
      <c r="D2957">
        <v>494</v>
      </c>
      <c r="E2957">
        <f>100*Comuni[[#This Row],[Popolazione2011]]/$D$7916</f>
        <v>8.6194645131498738E-4</v>
      </c>
      <c r="F2957">
        <f>100*Comuni[[#This Row],[Popolazione2011]]/(SUMIFS($D$2:$D$7916,$B$2:$B$7916,"Trentino-Alto Adige/Südtirol"))</f>
        <v>4.7985623740255959E-2</v>
      </c>
      <c r="G2957" t="b">
        <f>IF(Comuni[[#This Row],[Popolazione2011]]&gt;300000,"MAGGIORE")</f>
        <v>0</v>
      </c>
      <c r="H2957">
        <f>100*Comuni[[#This Row],[Popolazione2011]]/(SUMIFS($D$2:$D$7916,$B$2:$B$7916,"Piemonte"))</f>
        <v>1.132010790308521E-2</v>
      </c>
      <c r="I2957" s="1" t="str">
        <f>_xlfn.XLOOKUP(Comuni[[#This Row],[Regione]],Ripartizione_geografica[Regione],Ripartizione_geografica[Ripartizione geografica],,0)</f>
        <v>Nord-est</v>
      </c>
      <c r="J2957" s="1">
        <f>_xlfn.XLOOKUP(Comuni[[#This Row],[Regione]],Table_0[Regione],Table_0[Totale contagiati],,0)</f>
        <v>552594</v>
      </c>
      <c r="K2957" s="1">
        <f>_xlfn.XLOOKUP(Comuni[[#This Row],[Regione]],Table_0[Regione],Table_0[Guariti],,0)</f>
        <v>548473</v>
      </c>
      <c r="L2957" s="1">
        <f>_xlfn.XLOOKUP(Comuni[[#This Row],[Regione]],Table_0[Regione],Table_0[Deceduti],,0)</f>
        <v>3318</v>
      </c>
    </row>
    <row r="2958" spans="1:12" x14ac:dyDescent="0.25">
      <c r="A2958" s="1" t="s">
        <v>2985</v>
      </c>
      <c r="B2958" s="1" t="s">
        <v>2791</v>
      </c>
      <c r="C2958" s="1" t="s">
        <v>2909</v>
      </c>
      <c r="D2958">
        <v>884</v>
      </c>
      <c r="E2958">
        <f>100*Comuni[[#This Row],[Popolazione2011]]/$D$7916</f>
        <v>1.5424304918268195E-3</v>
      </c>
      <c r="F2958">
        <f>100*Comuni[[#This Row],[Popolazione2011]]/(SUMIFS($D$2:$D$7916,$B$2:$B$7916,"Trentino-Alto Adige/Südtirol"))</f>
        <v>8.5869010903615914E-2</v>
      </c>
      <c r="G2958" t="b">
        <f>IF(Comuni[[#This Row],[Popolazione2011]]&gt;300000,"MAGGIORE")</f>
        <v>0</v>
      </c>
      <c r="H2958">
        <f>100*Comuni[[#This Row],[Popolazione2011]]/(SUMIFS($D$2:$D$7916,$B$2:$B$7916,"Piemonte"))</f>
        <v>2.0257035194994586E-2</v>
      </c>
      <c r="I2958" s="1" t="str">
        <f>_xlfn.XLOOKUP(Comuni[[#This Row],[Regione]],Ripartizione_geografica[Regione],Ripartizione_geografica[Ripartizione geografica],,0)</f>
        <v>Nord-est</v>
      </c>
      <c r="J2958" s="1">
        <f>_xlfn.XLOOKUP(Comuni[[#This Row],[Regione]],Table_0[Regione],Table_0[Totale contagiati],,0)</f>
        <v>552594</v>
      </c>
      <c r="K2958" s="1">
        <f>_xlfn.XLOOKUP(Comuni[[#This Row],[Regione]],Table_0[Regione],Table_0[Guariti],,0)</f>
        <v>548473</v>
      </c>
      <c r="L2958" s="1">
        <f>_xlfn.XLOOKUP(Comuni[[#This Row],[Regione]],Table_0[Regione],Table_0[Deceduti],,0)</f>
        <v>3318</v>
      </c>
    </row>
    <row r="2959" spans="1:12" x14ac:dyDescent="0.25">
      <c r="A2959" s="1" t="s">
        <v>2986</v>
      </c>
      <c r="B2959" s="1" t="s">
        <v>2791</v>
      </c>
      <c r="C2959" s="1" t="s">
        <v>2909</v>
      </c>
      <c r="D2959">
        <v>1615</v>
      </c>
      <c r="E2959">
        <f>100*Comuni[[#This Row],[Popolazione2011]]/$D$7916</f>
        <v>2.8179018600682283E-3</v>
      </c>
      <c r="F2959">
        <f>100*Comuni[[#This Row],[Popolazione2011]]/(SUMIFS($D$2:$D$7916,$B$2:$B$7916,"Trentino-Alto Adige/Südtirol"))</f>
        <v>0.15687607761237524</v>
      </c>
      <c r="G2959" t="b">
        <f>IF(Comuni[[#This Row],[Popolazione2011]]&gt;300000,"MAGGIORE")</f>
        <v>0</v>
      </c>
      <c r="H2959">
        <f>100*Comuni[[#This Row],[Popolazione2011]]/(SUMIFS($D$2:$D$7916,$B$2:$B$7916,"Piemonte"))</f>
        <v>3.7008045067778571E-2</v>
      </c>
      <c r="I2959" s="1" t="str">
        <f>_xlfn.XLOOKUP(Comuni[[#This Row],[Regione]],Ripartizione_geografica[Regione],Ripartizione_geografica[Ripartizione geografica],,0)</f>
        <v>Nord-est</v>
      </c>
      <c r="J2959" s="1">
        <f>_xlfn.XLOOKUP(Comuni[[#This Row],[Regione]],Table_0[Regione],Table_0[Totale contagiati],,0)</f>
        <v>552594</v>
      </c>
      <c r="K2959" s="1">
        <f>_xlfn.XLOOKUP(Comuni[[#This Row],[Regione]],Table_0[Regione],Table_0[Guariti],,0)</f>
        <v>548473</v>
      </c>
      <c r="L2959" s="1">
        <f>_xlfn.XLOOKUP(Comuni[[#This Row],[Regione]],Table_0[Regione],Table_0[Deceduti],,0)</f>
        <v>3318</v>
      </c>
    </row>
    <row r="2960" spans="1:12" x14ac:dyDescent="0.25">
      <c r="A2960" s="1" t="s">
        <v>2987</v>
      </c>
      <c r="B2960" s="1" t="s">
        <v>2791</v>
      </c>
      <c r="C2960" s="1" t="s">
        <v>2909</v>
      </c>
      <c r="D2960">
        <v>5161</v>
      </c>
      <c r="E2960">
        <f>100*Comuni[[#This Row],[Popolazione2011]]/$D$7916</f>
        <v>9.0050721361065785E-3</v>
      </c>
      <c r="F2960">
        <f>100*Comuni[[#This Row],[Popolazione2011]]/(SUMIFS($D$2:$D$7916,$B$2:$B$7916,"Trentino-Alto Adige/Südtirol"))</f>
        <v>0.50132349012846356</v>
      </c>
      <c r="G2960" t="b">
        <f>IF(Comuni[[#This Row],[Popolazione2011]]&gt;300000,"MAGGIORE")</f>
        <v>0</v>
      </c>
      <c r="H2960">
        <f>100*Comuni[[#This Row],[Popolazione2011]]/(SUMIFS($D$2:$D$7916,$B$2:$B$7916,"Piemonte"))</f>
        <v>0.11826533782960075</v>
      </c>
      <c r="I2960" s="1" t="str">
        <f>_xlfn.XLOOKUP(Comuni[[#This Row],[Regione]],Ripartizione_geografica[Regione],Ripartizione_geografica[Ripartizione geografica],,0)</f>
        <v>Nord-est</v>
      </c>
      <c r="J2960" s="1">
        <f>_xlfn.XLOOKUP(Comuni[[#This Row],[Regione]],Table_0[Regione],Table_0[Totale contagiati],,0)</f>
        <v>552594</v>
      </c>
      <c r="K2960" s="1">
        <f>_xlfn.XLOOKUP(Comuni[[#This Row],[Regione]],Table_0[Regione],Table_0[Guariti],,0)</f>
        <v>548473</v>
      </c>
      <c r="L2960" s="1">
        <f>_xlfn.XLOOKUP(Comuni[[#This Row],[Regione]],Table_0[Regione],Table_0[Deceduti],,0)</f>
        <v>3318</v>
      </c>
    </row>
    <row r="2961" spans="1:12" x14ac:dyDescent="0.25">
      <c r="A2961" s="1" t="s">
        <v>2988</v>
      </c>
      <c r="B2961" s="1" t="s">
        <v>2791</v>
      </c>
      <c r="C2961" s="1" t="s">
        <v>2909</v>
      </c>
      <c r="D2961">
        <v>6817</v>
      </c>
      <c r="E2961">
        <f>100*Comuni[[#This Row],[Popolazione2011]]/$D$7916</f>
        <v>1.1894512061972205E-2</v>
      </c>
      <c r="F2961">
        <f>100*Comuni[[#This Row],[Popolazione2011]]/(SUMIFS($D$2:$D$7916,$B$2:$B$7916,"Trentino-Alto Adige/Südtirol"))</f>
        <v>0.66218218023749975</v>
      </c>
      <c r="G2961" t="b">
        <f>IF(Comuni[[#This Row],[Popolazione2011]]&gt;300000,"MAGGIORE")</f>
        <v>0</v>
      </c>
      <c r="H2961">
        <f>100*Comuni[[#This Row],[Popolazione2011]]/(SUMIFS($D$2:$D$7916,$B$2:$B$7916,"Piemonte"))</f>
        <v>0.15621290602293902</v>
      </c>
      <c r="I2961" s="1" t="str">
        <f>_xlfn.XLOOKUP(Comuni[[#This Row],[Regione]],Ripartizione_geografica[Regione],Ripartizione_geografica[Ripartizione geografica],,0)</f>
        <v>Nord-est</v>
      </c>
      <c r="J2961" s="1">
        <f>_xlfn.XLOOKUP(Comuni[[#This Row],[Regione]],Table_0[Regione],Table_0[Totale contagiati],,0)</f>
        <v>552594</v>
      </c>
      <c r="K2961" s="1">
        <f>_xlfn.XLOOKUP(Comuni[[#This Row],[Regione]],Table_0[Regione],Table_0[Guariti],,0)</f>
        <v>548473</v>
      </c>
      <c r="L2961" s="1">
        <f>_xlfn.XLOOKUP(Comuni[[#This Row],[Regione]],Table_0[Regione],Table_0[Deceduti],,0)</f>
        <v>3318</v>
      </c>
    </row>
    <row r="2962" spans="1:12" x14ac:dyDescent="0.25">
      <c r="A2962" s="1" t="s">
        <v>2989</v>
      </c>
      <c r="B2962" s="1" t="s">
        <v>2791</v>
      </c>
      <c r="C2962" s="1" t="s">
        <v>2909</v>
      </c>
      <c r="D2962">
        <v>2690</v>
      </c>
      <c r="E2962">
        <f>100*Comuni[[#This Row],[Popolazione2011]]/$D$7916</f>
        <v>4.6935950486585347E-3</v>
      </c>
      <c r="F2962">
        <f>100*Comuni[[#This Row],[Popolazione2011]]/(SUMIFS($D$2:$D$7916,$B$2:$B$7916,"Trentino-Alto Adige/Südtirol"))</f>
        <v>0.26129823453702128</v>
      </c>
      <c r="G2962" t="b">
        <f>IF(Comuni[[#This Row],[Popolazione2011]]&gt;300000,"MAGGIORE")</f>
        <v>0</v>
      </c>
      <c r="H2962">
        <f>100*Comuni[[#This Row],[Popolazione2011]]/(SUMIFS($D$2:$D$7916,$B$2:$B$7916,"Piemonte"))</f>
        <v>6.1641883115990316E-2</v>
      </c>
      <c r="I2962" s="1" t="str">
        <f>_xlfn.XLOOKUP(Comuni[[#This Row],[Regione]],Ripartizione_geografica[Regione],Ripartizione_geografica[Ripartizione geografica],,0)</f>
        <v>Nord-est</v>
      </c>
      <c r="J2962" s="1">
        <f>_xlfn.XLOOKUP(Comuni[[#This Row],[Regione]],Table_0[Regione],Table_0[Totale contagiati],,0)</f>
        <v>552594</v>
      </c>
      <c r="K2962" s="1">
        <f>_xlfn.XLOOKUP(Comuni[[#This Row],[Regione]],Table_0[Regione],Table_0[Guariti],,0)</f>
        <v>548473</v>
      </c>
      <c r="L2962" s="1">
        <f>_xlfn.XLOOKUP(Comuni[[#This Row],[Regione]],Table_0[Regione],Table_0[Deceduti],,0)</f>
        <v>3318</v>
      </c>
    </row>
    <row r="2963" spans="1:12" x14ac:dyDescent="0.25">
      <c r="A2963" s="1" t="s">
        <v>2990</v>
      </c>
      <c r="B2963" s="1" t="s">
        <v>2791</v>
      </c>
      <c r="C2963" s="1" t="s">
        <v>2909</v>
      </c>
      <c r="D2963">
        <v>1110</v>
      </c>
      <c r="E2963">
        <f>100*Comuni[[#This Row],[Popolazione2011]]/$D$7916</f>
        <v>1.9367622691490608E-3</v>
      </c>
      <c r="F2963">
        <f>100*Comuni[[#This Row],[Popolazione2011]]/(SUMIFS($D$2:$D$7916,$B$2:$B$7916,"Trentino-Alto Adige/Südtirol"))</f>
        <v>0.10782194808033221</v>
      </c>
      <c r="G2963" t="b">
        <f>IF(Comuni[[#This Row],[Popolazione2011]]&gt;300000,"MAGGIORE")</f>
        <v>0</v>
      </c>
      <c r="H2963">
        <f>100*Comuni[[#This Row],[Popolazione2011]]/(SUMIFS($D$2:$D$7916,$B$2:$B$7916,"Piemonte"))</f>
        <v>2.5435869984665148E-2</v>
      </c>
      <c r="I2963" s="1" t="str">
        <f>_xlfn.XLOOKUP(Comuni[[#This Row],[Regione]],Ripartizione_geografica[Regione],Ripartizione_geografica[Ripartizione geografica],,0)</f>
        <v>Nord-est</v>
      </c>
      <c r="J2963" s="1">
        <f>_xlfn.XLOOKUP(Comuni[[#This Row],[Regione]],Table_0[Regione],Table_0[Totale contagiati],,0)</f>
        <v>552594</v>
      </c>
      <c r="K2963" s="1">
        <f>_xlfn.XLOOKUP(Comuni[[#This Row],[Regione]],Table_0[Regione],Table_0[Guariti],,0)</f>
        <v>548473</v>
      </c>
      <c r="L2963" s="1">
        <f>_xlfn.XLOOKUP(Comuni[[#This Row],[Regione]],Table_0[Regione],Table_0[Deceduti],,0)</f>
        <v>3318</v>
      </c>
    </row>
    <row r="2964" spans="1:12" x14ac:dyDescent="0.25">
      <c r="A2964" s="1" t="s">
        <v>2991</v>
      </c>
      <c r="B2964" s="1" t="s">
        <v>2791</v>
      </c>
      <c r="C2964" s="1" t="s">
        <v>2909</v>
      </c>
      <c r="D2964">
        <v>9456</v>
      </c>
      <c r="E2964">
        <f>100*Comuni[[#This Row],[Popolazione2011]]/$D$7916</f>
        <v>1.6499120736102268E-2</v>
      </c>
      <c r="F2964">
        <f>100*Comuni[[#This Row],[Popolazione2011]]/(SUMIFS($D$2:$D$7916,$B$2:$B$7916,"Trentino-Alto Adige/Südtirol"))</f>
        <v>0.91852643337623541</v>
      </c>
      <c r="G2964" t="b">
        <f>IF(Comuni[[#This Row],[Popolazione2011]]&gt;300000,"MAGGIORE")</f>
        <v>0</v>
      </c>
      <c r="H2964">
        <f>100*Comuni[[#This Row],[Popolazione2011]]/(SUMIFS($D$2:$D$7916,$B$2:$B$7916,"Piemonte"))</f>
        <v>0.21668611403152582</v>
      </c>
      <c r="I2964" s="1" t="str">
        <f>_xlfn.XLOOKUP(Comuni[[#This Row],[Regione]],Ripartizione_geografica[Regione],Ripartizione_geografica[Ripartizione geografica],,0)</f>
        <v>Nord-est</v>
      </c>
      <c r="J2964" s="1">
        <f>_xlfn.XLOOKUP(Comuni[[#This Row],[Regione]],Table_0[Regione],Table_0[Totale contagiati],,0)</f>
        <v>552594</v>
      </c>
      <c r="K2964" s="1">
        <f>_xlfn.XLOOKUP(Comuni[[#This Row],[Regione]],Table_0[Regione],Table_0[Guariti],,0)</f>
        <v>548473</v>
      </c>
      <c r="L2964" s="1">
        <f>_xlfn.XLOOKUP(Comuni[[#This Row],[Regione]],Table_0[Regione],Table_0[Deceduti],,0)</f>
        <v>3318</v>
      </c>
    </row>
    <row r="2965" spans="1:12" x14ac:dyDescent="0.25">
      <c r="A2965" s="1" t="s">
        <v>2992</v>
      </c>
      <c r="B2965" s="1" t="s">
        <v>2791</v>
      </c>
      <c r="C2965" s="1" t="s">
        <v>2909</v>
      </c>
      <c r="D2965">
        <v>2728</v>
      </c>
      <c r="E2965">
        <f>100*Comuni[[#This Row],[Popolazione2011]]/$D$7916</f>
        <v>4.7598986218366111E-3</v>
      </c>
      <c r="F2965">
        <f>100*Comuni[[#This Row],[Popolazione2011]]/(SUMIFS($D$2:$D$7916,$B$2:$B$7916,"Trentino-Alto Adige/Südtirol"))</f>
        <v>0.26498943636319483</v>
      </c>
      <c r="G2965" t="b">
        <f>IF(Comuni[[#This Row],[Popolazione2011]]&gt;300000,"MAGGIORE")</f>
        <v>0</v>
      </c>
      <c r="H2965">
        <f>100*Comuni[[#This Row],[Popolazione2011]]/(SUMIFS($D$2:$D$7916,$B$2:$B$7916,"Piemonte"))</f>
        <v>6.251266064699687E-2</v>
      </c>
      <c r="I2965" s="1" t="str">
        <f>_xlfn.XLOOKUP(Comuni[[#This Row],[Regione]],Ripartizione_geografica[Regione],Ripartizione_geografica[Ripartizione geografica],,0)</f>
        <v>Nord-est</v>
      </c>
      <c r="J2965" s="1">
        <f>_xlfn.XLOOKUP(Comuni[[#This Row],[Regione]],Table_0[Regione],Table_0[Totale contagiati],,0)</f>
        <v>552594</v>
      </c>
      <c r="K2965" s="1">
        <f>_xlfn.XLOOKUP(Comuni[[#This Row],[Regione]],Table_0[Regione],Table_0[Guariti],,0)</f>
        <v>548473</v>
      </c>
      <c r="L2965" s="1">
        <f>_xlfn.XLOOKUP(Comuni[[#This Row],[Regione]],Table_0[Regione],Table_0[Deceduti],,0)</f>
        <v>3318</v>
      </c>
    </row>
    <row r="2966" spans="1:12" x14ac:dyDescent="0.25">
      <c r="A2966" s="1" t="s">
        <v>2993</v>
      </c>
      <c r="B2966" s="1" t="s">
        <v>2791</v>
      </c>
      <c r="C2966" s="1" t="s">
        <v>2909</v>
      </c>
      <c r="D2966">
        <v>1917</v>
      </c>
      <c r="E2966">
        <f>100*Comuni[[#This Row],[Popolazione2011]]/$D$7916</f>
        <v>3.3448407837466214E-3</v>
      </c>
      <c r="F2966">
        <f>100*Comuni[[#This Row],[Popolazione2011]]/(SUMIFS($D$2:$D$7916,$B$2:$B$7916,"Trentino-Alto Adige/Südtirol"))</f>
        <v>0.1862114184414386</v>
      </c>
      <c r="G2966" t="b">
        <f>IF(Comuni[[#This Row],[Popolazione2011]]&gt;300000,"MAGGIORE")</f>
        <v>0</v>
      </c>
      <c r="H2966">
        <f>100*Comuni[[#This Row],[Popolazione2011]]/(SUMIFS($D$2:$D$7916,$B$2:$B$7916,"Piemonte"))</f>
        <v>4.3928434919462245E-2</v>
      </c>
      <c r="I2966" s="1" t="str">
        <f>_xlfn.XLOOKUP(Comuni[[#This Row],[Regione]],Ripartizione_geografica[Regione],Ripartizione_geografica[Ripartizione geografica],,0)</f>
        <v>Nord-est</v>
      </c>
      <c r="J2966" s="1">
        <f>_xlfn.XLOOKUP(Comuni[[#This Row],[Regione]],Table_0[Regione],Table_0[Totale contagiati],,0)</f>
        <v>552594</v>
      </c>
      <c r="K2966" s="1">
        <f>_xlfn.XLOOKUP(Comuni[[#This Row],[Regione]],Table_0[Regione],Table_0[Guariti],,0)</f>
        <v>548473</v>
      </c>
      <c r="L2966" s="1">
        <f>_xlfn.XLOOKUP(Comuni[[#This Row],[Regione]],Table_0[Regione],Table_0[Deceduti],,0)</f>
        <v>3318</v>
      </c>
    </row>
    <row r="2967" spans="1:12" x14ac:dyDescent="0.25">
      <c r="A2967" s="1" t="s">
        <v>2994</v>
      </c>
      <c r="B2967" s="1" t="s">
        <v>2791</v>
      </c>
      <c r="C2967" s="1" t="s">
        <v>2909</v>
      </c>
      <c r="D2967">
        <v>1403</v>
      </c>
      <c r="E2967">
        <f>100*Comuni[[#This Row],[Popolazione2011]]/$D$7916</f>
        <v>2.4479977149694885E-3</v>
      </c>
      <c r="F2967">
        <f>100*Comuni[[#This Row],[Popolazione2011]]/(SUMIFS($D$2:$D$7916,$B$2:$B$7916,"Trentino-Alto Adige/Südtirol"))</f>
        <v>0.13628305689793341</v>
      </c>
      <c r="G2967" t="b">
        <f>IF(Comuni[[#This Row],[Popolazione2011]]&gt;300000,"MAGGIORE")</f>
        <v>0</v>
      </c>
      <c r="H2967">
        <f>100*Comuni[[#This Row],[Popolazione2011]]/(SUMIFS($D$2:$D$7916,$B$2:$B$7916,"Piemonte"))</f>
        <v>3.2150023052689373E-2</v>
      </c>
      <c r="I2967" s="1" t="str">
        <f>_xlfn.XLOOKUP(Comuni[[#This Row],[Regione]],Ripartizione_geografica[Regione],Ripartizione_geografica[Ripartizione geografica],,0)</f>
        <v>Nord-est</v>
      </c>
      <c r="J2967" s="1">
        <f>_xlfn.XLOOKUP(Comuni[[#This Row],[Regione]],Table_0[Regione],Table_0[Totale contagiati],,0)</f>
        <v>552594</v>
      </c>
      <c r="K2967" s="1">
        <f>_xlfn.XLOOKUP(Comuni[[#This Row],[Regione]],Table_0[Regione],Table_0[Guariti],,0)</f>
        <v>548473</v>
      </c>
      <c r="L2967" s="1">
        <f>_xlfn.XLOOKUP(Comuni[[#This Row],[Regione]],Table_0[Regione],Table_0[Deceduti],,0)</f>
        <v>3318</v>
      </c>
    </row>
    <row r="2968" spans="1:12" x14ac:dyDescent="0.25">
      <c r="A2968" s="1" t="s">
        <v>2995</v>
      </c>
      <c r="B2968" s="1" t="s">
        <v>2791</v>
      </c>
      <c r="C2968" s="1" t="s">
        <v>2909</v>
      </c>
      <c r="D2968">
        <v>1018</v>
      </c>
      <c r="E2968">
        <f>100*Comuni[[#This Row],[Popolazione2011]]/$D$7916</f>
        <v>1.7762378288231928E-3</v>
      </c>
      <c r="F2968">
        <f>100*Comuni[[#This Row],[Popolazione2011]]/(SUMIFS($D$2:$D$7916,$B$2:$B$7916,"Trentino-Alto Adige/Südtirol"))</f>
        <v>9.8885354185385757E-2</v>
      </c>
      <c r="G2968" t="b">
        <f>IF(Comuni[[#This Row],[Popolazione2011]]&gt;300000,"MAGGIORE")</f>
        <v>0</v>
      </c>
      <c r="H2968">
        <f>100*Comuni[[#This Row],[Popolazione2011]]/(SUMIFS($D$2:$D$7916,$B$2:$B$7916,"Piemonte"))</f>
        <v>2.332767175170191E-2</v>
      </c>
      <c r="I2968" s="1" t="str">
        <f>_xlfn.XLOOKUP(Comuni[[#This Row],[Regione]],Ripartizione_geografica[Regione],Ripartizione_geografica[Ripartizione geografica],,0)</f>
        <v>Nord-est</v>
      </c>
      <c r="J2968" s="1">
        <f>_xlfn.XLOOKUP(Comuni[[#This Row],[Regione]],Table_0[Regione],Table_0[Totale contagiati],,0)</f>
        <v>552594</v>
      </c>
      <c r="K2968" s="1">
        <f>_xlfn.XLOOKUP(Comuni[[#This Row],[Regione]],Table_0[Regione],Table_0[Guariti],,0)</f>
        <v>548473</v>
      </c>
      <c r="L2968" s="1">
        <f>_xlfn.XLOOKUP(Comuni[[#This Row],[Regione]],Table_0[Regione],Table_0[Deceduti],,0)</f>
        <v>3318</v>
      </c>
    </row>
    <row r="2969" spans="1:12" x14ac:dyDescent="0.25">
      <c r="A2969" s="1" t="s">
        <v>2996</v>
      </c>
      <c r="B2969" s="1" t="s">
        <v>2791</v>
      </c>
      <c r="C2969" s="1" t="s">
        <v>2909</v>
      </c>
      <c r="D2969">
        <v>820</v>
      </c>
      <c r="E2969">
        <f>100*Comuni[[#This Row],[Popolazione2011]]/$D$7916</f>
        <v>1.4307613159479549E-3</v>
      </c>
      <c r="F2969">
        <f>100*Comuni[[#This Row],[Popolazione2011]]/(SUMIFS($D$2:$D$7916,$B$2:$B$7916,"Trentino-Alto Adige/Südtirol"))</f>
        <v>7.9652249933218386E-2</v>
      </c>
      <c r="G2969" t="b">
        <f>IF(Comuni[[#This Row],[Popolazione2011]]&gt;300000,"MAGGIORE")</f>
        <v>0</v>
      </c>
      <c r="H2969">
        <f>100*Comuni[[#This Row],[Popolazione2011]]/(SUMIFS($D$2:$D$7916,$B$2:$B$7916,"Piemonte"))</f>
        <v>1.8790462511194074E-2</v>
      </c>
      <c r="I2969" s="1" t="str">
        <f>_xlfn.XLOOKUP(Comuni[[#This Row],[Regione]],Ripartizione_geografica[Regione],Ripartizione_geografica[Ripartizione geografica],,0)</f>
        <v>Nord-est</v>
      </c>
      <c r="J2969" s="1">
        <f>_xlfn.XLOOKUP(Comuni[[#This Row],[Regione]],Table_0[Regione],Table_0[Totale contagiati],,0)</f>
        <v>552594</v>
      </c>
      <c r="K2969" s="1">
        <f>_xlfn.XLOOKUP(Comuni[[#This Row],[Regione]],Table_0[Regione],Table_0[Guariti],,0)</f>
        <v>548473</v>
      </c>
      <c r="L2969" s="1">
        <f>_xlfn.XLOOKUP(Comuni[[#This Row],[Regione]],Table_0[Regione],Table_0[Deceduti],,0)</f>
        <v>3318</v>
      </c>
    </row>
    <row r="2970" spans="1:12" x14ac:dyDescent="0.25">
      <c r="A2970" s="1" t="s">
        <v>2997</v>
      </c>
      <c r="B2970" s="1" t="s">
        <v>2791</v>
      </c>
      <c r="C2970" s="1" t="s">
        <v>2909</v>
      </c>
      <c r="D2970">
        <v>844</v>
      </c>
      <c r="E2970">
        <f>100*Comuni[[#This Row],[Popolazione2011]]/$D$7916</f>
        <v>1.4726372569025291E-3</v>
      </c>
      <c r="F2970">
        <f>100*Comuni[[#This Row],[Popolazione2011]]/(SUMIFS($D$2:$D$7916,$B$2:$B$7916,"Trentino-Alto Adige/Südtirol"))</f>
        <v>8.1983535297117466E-2</v>
      </c>
      <c r="G2970" t="b">
        <f>IF(Comuni[[#This Row],[Popolazione2011]]&gt;300000,"MAGGIORE")</f>
        <v>0</v>
      </c>
      <c r="H2970">
        <f>100*Comuni[[#This Row],[Popolazione2011]]/(SUMIFS($D$2:$D$7916,$B$2:$B$7916,"Piemonte"))</f>
        <v>1.9340427267619267E-2</v>
      </c>
      <c r="I2970" s="1" t="str">
        <f>_xlfn.XLOOKUP(Comuni[[#This Row],[Regione]],Ripartizione_geografica[Regione],Ripartizione_geografica[Ripartizione geografica],,0)</f>
        <v>Nord-est</v>
      </c>
      <c r="J2970" s="1">
        <f>_xlfn.XLOOKUP(Comuni[[#This Row],[Regione]],Table_0[Regione],Table_0[Totale contagiati],,0)</f>
        <v>552594</v>
      </c>
      <c r="K2970" s="1">
        <f>_xlfn.XLOOKUP(Comuni[[#This Row],[Regione]],Table_0[Regione],Table_0[Guariti],,0)</f>
        <v>548473</v>
      </c>
      <c r="L2970" s="1">
        <f>_xlfn.XLOOKUP(Comuni[[#This Row],[Regione]],Table_0[Regione],Table_0[Deceduti],,0)</f>
        <v>3318</v>
      </c>
    </row>
    <row r="2971" spans="1:12" x14ac:dyDescent="0.25">
      <c r="A2971" s="1" t="s">
        <v>2998</v>
      </c>
      <c r="B2971" s="1" t="s">
        <v>2791</v>
      </c>
      <c r="C2971" s="1" t="s">
        <v>2909</v>
      </c>
      <c r="D2971">
        <v>169</v>
      </c>
      <c r="E2971">
        <f>100*Comuni[[#This Row],[Popolazione2011]]/$D$7916</f>
        <v>2.9487641755512726E-4</v>
      </c>
      <c r="F2971">
        <f>100*Comuni[[#This Row],[Popolazione2011]]/(SUMIFS($D$2:$D$7916,$B$2:$B$7916,"Trentino-Alto Adige/Südtirol"))</f>
        <v>1.6416134437455984E-2</v>
      </c>
      <c r="G2971" t="b">
        <f>IF(Comuni[[#This Row],[Popolazione2011]]&gt;300000,"MAGGIORE")</f>
        <v>0</v>
      </c>
      <c r="H2971">
        <f>100*Comuni[[#This Row],[Popolazione2011]]/(SUMIFS($D$2:$D$7916,$B$2:$B$7916,"Piemonte"))</f>
        <v>3.8726684931607298E-3</v>
      </c>
      <c r="I2971" s="1" t="str">
        <f>_xlfn.XLOOKUP(Comuni[[#This Row],[Regione]],Ripartizione_geografica[Regione],Ripartizione_geografica[Ripartizione geografica],,0)</f>
        <v>Nord-est</v>
      </c>
      <c r="J2971" s="1">
        <f>_xlfn.XLOOKUP(Comuni[[#This Row],[Regione]],Table_0[Regione],Table_0[Totale contagiati],,0)</f>
        <v>552594</v>
      </c>
      <c r="K2971" s="1">
        <f>_xlfn.XLOOKUP(Comuni[[#This Row],[Regione]],Table_0[Regione],Table_0[Guariti],,0)</f>
        <v>548473</v>
      </c>
      <c r="L2971" s="1">
        <f>_xlfn.XLOOKUP(Comuni[[#This Row],[Regione]],Table_0[Regione],Table_0[Deceduti],,0)</f>
        <v>3318</v>
      </c>
    </row>
    <row r="2972" spans="1:12" x14ac:dyDescent="0.25">
      <c r="A2972" s="1" t="s">
        <v>2999</v>
      </c>
      <c r="B2972" s="1" t="s">
        <v>2791</v>
      </c>
      <c r="C2972" s="1" t="s">
        <v>2909</v>
      </c>
      <c r="D2972">
        <v>771</v>
      </c>
      <c r="E2972">
        <f>100*Comuni[[#This Row],[Popolazione2011]]/$D$7916</f>
        <v>1.3452646031656989E-3</v>
      </c>
      <c r="F2972">
        <f>100*Comuni[[#This Row],[Popolazione2011]]/(SUMIFS($D$2:$D$7916,$B$2:$B$7916,"Trentino-Alto Adige/Südtirol"))</f>
        <v>7.4892542315257771E-2</v>
      </c>
      <c r="G2972" t="b">
        <f>IF(Comuni[[#This Row],[Popolazione2011]]&gt;300000,"MAGGIORE")</f>
        <v>0</v>
      </c>
      <c r="H2972">
        <f>100*Comuni[[#This Row],[Popolazione2011]]/(SUMIFS($D$2:$D$7916,$B$2:$B$7916,"Piemonte"))</f>
        <v>1.7667617800159307E-2</v>
      </c>
      <c r="I2972" s="1" t="str">
        <f>_xlfn.XLOOKUP(Comuni[[#This Row],[Regione]],Ripartizione_geografica[Regione],Ripartizione_geografica[Ripartizione geografica],,0)</f>
        <v>Nord-est</v>
      </c>
      <c r="J2972" s="1">
        <f>_xlfn.XLOOKUP(Comuni[[#This Row],[Regione]],Table_0[Regione],Table_0[Totale contagiati],,0)</f>
        <v>552594</v>
      </c>
      <c r="K2972" s="1">
        <f>_xlfn.XLOOKUP(Comuni[[#This Row],[Regione]],Table_0[Regione],Table_0[Guariti],,0)</f>
        <v>548473</v>
      </c>
      <c r="L2972" s="1">
        <f>_xlfn.XLOOKUP(Comuni[[#This Row],[Regione]],Table_0[Regione],Table_0[Deceduti],,0)</f>
        <v>3318</v>
      </c>
    </row>
    <row r="2973" spans="1:12" x14ac:dyDescent="0.25">
      <c r="A2973" s="1" t="s">
        <v>3000</v>
      </c>
      <c r="B2973" s="1" t="s">
        <v>2791</v>
      </c>
      <c r="C2973" s="1" t="s">
        <v>2909</v>
      </c>
      <c r="D2973">
        <v>1001</v>
      </c>
      <c r="E2973">
        <f>100*Comuni[[#This Row],[Popolazione2011]]/$D$7916</f>
        <v>1.7465757039803692E-3</v>
      </c>
      <c r="F2973">
        <f>100*Comuni[[#This Row],[Popolazione2011]]/(SUMIFS($D$2:$D$7916,$B$2:$B$7916,"Trentino-Alto Adige/Südtirol"))</f>
        <v>9.7234027052623906E-2</v>
      </c>
      <c r="G2973" t="b">
        <f>IF(Comuni[[#This Row],[Popolazione2011]]&gt;300000,"MAGGIORE")</f>
        <v>0</v>
      </c>
      <c r="H2973">
        <f>100*Comuni[[#This Row],[Popolazione2011]]/(SUMIFS($D$2:$D$7916,$B$2:$B$7916,"Piemonte"))</f>
        <v>2.2938113382567401E-2</v>
      </c>
      <c r="I2973" s="1" t="str">
        <f>_xlfn.XLOOKUP(Comuni[[#This Row],[Regione]],Ripartizione_geografica[Regione],Ripartizione_geografica[Ripartizione geografica],,0)</f>
        <v>Nord-est</v>
      </c>
      <c r="J2973" s="1">
        <f>_xlfn.XLOOKUP(Comuni[[#This Row],[Regione]],Table_0[Regione],Table_0[Totale contagiati],,0)</f>
        <v>552594</v>
      </c>
      <c r="K2973" s="1">
        <f>_xlfn.XLOOKUP(Comuni[[#This Row],[Regione]],Table_0[Regione],Table_0[Guariti],,0)</f>
        <v>548473</v>
      </c>
      <c r="L2973" s="1">
        <f>_xlfn.XLOOKUP(Comuni[[#This Row],[Regione]],Table_0[Regione],Table_0[Deceduti],,0)</f>
        <v>3318</v>
      </c>
    </row>
    <row r="2974" spans="1:12" x14ac:dyDescent="0.25">
      <c r="A2974" s="1" t="s">
        <v>3001</v>
      </c>
      <c r="B2974" s="1" t="s">
        <v>2791</v>
      </c>
      <c r="C2974" s="1" t="s">
        <v>2909</v>
      </c>
      <c r="D2974">
        <v>1891</v>
      </c>
      <c r="E2974">
        <f>100*Comuni[[#This Row],[Popolazione2011]]/$D$7916</f>
        <v>3.2994751810458325E-3</v>
      </c>
      <c r="F2974">
        <f>100*Comuni[[#This Row],[Popolazione2011]]/(SUMIFS($D$2:$D$7916,$B$2:$B$7916,"Trentino-Alto Adige/Südtirol"))</f>
        <v>0.18368585929721459</v>
      </c>
      <c r="G2974" t="b">
        <f>IF(Comuni[[#This Row],[Popolazione2011]]&gt;300000,"MAGGIORE")</f>
        <v>0</v>
      </c>
      <c r="H2974">
        <f>100*Comuni[[#This Row],[Popolazione2011]]/(SUMIFS($D$2:$D$7916,$B$2:$B$7916,"Piemonte"))</f>
        <v>4.3332639766668284E-2</v>
      </c>
      <c r="I2974" s="1" t="str">
        <f>_xlfn.XLOOKUP(Comuni[[#This Row],[Regione]],Ripartizione_geografica[Regione],Ripartizione_geografica[Ripartizione geografica],,0)</f>
        <v>Nord-est</v>
      </c>
      <c r="J2974" s="1">
        <f>_xlfn.XLOOKUP(Comuni[[#This Row],[Regione]],Table_0[Regione],Table_0[Totale contagiati],,0)</f>
        <v>552594</v>
      </c>
      <c r="K2974" s="1">
        <f>_xlfn.XLOOKUP(Comuni[[#This Row],[Regione]],Table_0[Regione],Table_0[Guariti],,0)</f>
        <v>548473</v>
      </c>
      <c r="L2974" s="1">
        <f>_xlfn.XLOOKUP(Comuni[[#This Row],[Regione]],Table_0[Regione],Table_0[Deceduti],,0)</f>
        <v>3318</v>
      </c>
    </row>
    <row r="2975" spans="1:12" x14ac:dyDescent="0.25">
      <c r="A2975" s="1" t="s">
        <v>3002</v>
      </c>
      <c r="B2975" s="1" t="s">
        <v>2791</v>
      </c>
      <c r="C2975" s="1" t="s">
        <v>2909</v>
      </c>
      <c r="D2975">
        <v>811</v>
      </c>
      <c r="E2975">
        <f>100*Comuni[[#This Row],[Popolazione2011]]/$D$7916</f>
        <v>1.4150578380899895E-3</v>
      </c>
      <c r="F2975">
        <f>100*Comuni[[#This Row],[Popolazione2011]]/(SUMIFS($D$2:$D$7916,$B$2:$B$7916,"Trentino-Alto Adige/Südtirol"))</f>
        <v>7.8778017921756233E-2</v>
      </c>
      <c r="G2975" t="b">
        <f>IF(Comuni[[#This Row],[Popolazione2011]]&gt;300000,"MAGGIORE")</f>
        <v>0</v>
      </c>
      <c r="H2975">
        <f>100*Comuni[[#This Row],[Popolazione2011]]/(SUMIFS($D$2:$D$7916,$B$2:$B$7916,"Piemonte"))</f>
        <v>1.8584225727534626E-2</v>
      </c>
      <c r="I2975" s="1" t="str">
        <f>_xlfn.XLOOKUP(Comuni[[#This Row],[Regione]],Ripartizione_geografica[Regione],Ripartizione_geografica[Ripartizione geografica],,0)</f>
        <v>Nord-est</v>
      </c>
      <c r="J2975" s="1">
        <f>_xlfn.XLOOKUP(Comuni[[#This Row],[Regione]],Table_0[Regione],Table_0[Totale contagiati],,0)</f>
        <v>552594</v>
      </c>
      <c r="K2975" s="1">
        <f>_xlfn.XLOOKUP(Comuni[[#This Row],[Regione]],Table_0[Regione],Table_0[Guariti],,0)</f>
        <v>548473</v>
      </c>
      <c r="L2975" s="1">
        <f>_xlfn.XLOOKUP(Comuni[[#This Row],[Regione]],Table_0[Regione],Table_0[Deceduti],,0)</f>
        <v>3318</v>
      </c>
    </row>
    <row r="2976" spans="1:12" x14ac:dyDescent="0.25">
      <c r="A2976" s="1" t="s">
        <v>3003</v>
      </c>
      <c r="B2976" s="1" t="s">
        <v>2791</v>
      </c>
      <c r="C2976" s="1" t="s">
        <v>2909</v>
      </c>
      <c r="D2976">
        <v>379</v>
      </c>
      <c r="E2976">
        <f>100*Comuni[[#This Row],[Popolazione2011]]/$D$7916</f>
        <v>6.6129090090765233E-4</v>
      </c>
      <c r="F2976">
        <f>100*Comuni[[#This Row],[Popolazione2011]]/(SUMIFS($D$2:$D$7916,$B$2:$B$7916,"Trentino-Alto Adige/Südtirol"))</f>
        <v>3.6814881371572891E-2</v>
      </c>
      <c r="G2976" t="b">
        <f>IF(Comuni[[#This Row],[Popolazione2011]]&gt;300000,"MAGGIORE")</f>
        <v>0</v>
      </c>
      <c r="H2976">
        <f>100*Comuni[[#This Row],[Popolazione2011]]/(SUMIFS($D$2:$D$7916,$B$2:$B$7916,"Piemonte"))</f>
        <v>8.6848601118811632E-3</v>
      </c>
      <c r="I2976" s="1" t="str">
        <f>_xlfn.XLOOKUP(Comuni[[#This Row],[Regione]],Ripartizione_geografica[Regione],Ripartizione_geografica[Ripartizione geografica],,0)</f>
        <v>Nord-est</v>
      </c>
      <c r="J2976" s="1">
        <f>_xlfn.XLOOKUP(Comuni[[#This Row],[Regione]],Table_0[Regione],Table_0[Totale contagiati],,0)</f>
        <v>552594</v>
      </c>
      <c r="K2976" s="1">
        <f>_xlfn.XLOOKUP(Comuni[[#This Row],[Regione]],Table_0[Regione],Table_0[Guariti],,0)</f>
        <v>548473</v>
      </c>
      <c r="L2976" s="1">
        <f>_xlfn.XLOOKUP(Comuni[[#This Row],[Regione]],Table_0[Regione],Table_0[Deceduti],,0)</f>
        <v>3318</v>
      </c>
    </row>
    <row r="2977" spans="1:12" x14ac:dyDescent="0.25">
      <c r="A2977" s="1" t="s">
        <v>3004</v>
      </c>
      <c r="B2977" s="1" t="s">
        <v>2791</v>
      </c>
      <c r="C2977" s="1" t="s">
        <v>2909</v>
      </c>
      <c r="D2977">
        <v>20446</v>
      </c>
      <c r="E2977">
        <f>100*Comuni[[#This Row],[Popolazione2011]]/$D$7916</f>
        <v>3.5674812031551081E-2</v>
      </c>
      <c r="F2977">
        <f>100*Comuni[[#This Row],[Popolazione2011]]/(SUMIFS($D$2:$D$7916,$B$2:$B$7916,"Trentino-Alto Adige/Südtirol"))</f>
        <v>1.9860608562616868</v>
      </c>
      <c r="G2977" t="b">
        <f>IF(Comuni[[#This Row],[Popolazione2011]]&gt;300000,"MAGGIORE")</f>
        <v>0</v>
      </c>
      <c r="H2977">
        <f>100*Comuni[[#This Row],[Popolazione2011]]/(SUMIFS($D$2:$D$7916,$B$2:$B$7916,"Piemonte"))</f>
        <v>0.46852414207789517</v>
      </c>
      <c r="I2977" s="1" t="str">
        <f>_xlfn.XLOOKUP(Comuni[[#This Row],[Regione]],Ripartizione_geografica[Regione],Ripartizione_geografica[Ripartizione geografica],,0)</f>
        <v>Nord-est</v>
      </c>
      <c r="J2977" s="1">
        <f>_xlfn.XLOOKUP(Comuni[[#This Row],[Regione]],Table_0[Regione],Table_0[Totale contagiati],,0)</f>
        <v>552594</v>
      </c>
      <c r="K2977" s="1">
        <f>_xlfn.XLOOKUP(Comuni[[#This Row],[Regione]],Table_0[Regione],Table_0[Guariti],,0)</f>
        <v>548473</v>
      </c>
      <c r="L2977" s="1">
        <f>_xlfn.XLOOKUP(Comuni[[#This Row],[Regione]],Table_0[Regione],Table_0[Deceduti],,0)</f>
        <v>3318</v>
      </c>
    </row>
    <row r="2978" spans="1:12" x14ac:dyDescent="0.25">
      <c r="A2978" s="1" t="s">
        <v>3005</v>
      </c>
      <c r="B2978" s="1" t="s">
        <v>2791</v>
      </c>
      <c r="C2978" s="1" t="s">
        <v>2909</v>
      </c>
      <c r="D2978">
        <v>681</v>
      </c>
      <c r="E2978">
        <f>100*Comuni[[#This Row],[Popolazione2011]]/$D$7916</f>
        <v>1.1882298245860453E-3</v>
      </c>
      <c r="F2978">
        <f>100*Comuni[[#This Row],[Popolazione2011]]/(SUMIFS($D$2:$D$7916,$B$2:$B$7916,"Trentino-Alto Adige/Südtirol"))</f>
        <v>6.6150222200636252E-2</v>
      </c>
      <c r="G2978" t="b">
        <f>IF(Comuni[[#This Row],[Popolazione2011]]&gt;300000,"MAGGIORE")</f>
        <v>0</v>
      </c>
      <c r="H2978">
        <f>100*Comuni[[#This Row],[Popolazione2011]]/(SUMIFS($D$2:$D$7916,$B$2:$B$7916,"Piemonte"))</f>
        <v>1.5605249963564835E-2</v>
      </c>
      <c r="I2978" s="1" t="str">
        <f>_xlfn.XLOOKUP(Comuni[[#This Row],[Regione]],Ripartizione_geografica[Regione],Ripartizione_geografica[Ripartizione geografica],,0)</f>
        <v>Nord-est</v>
      </c>
      <c r="J2978" s="1">
        <f>_xlfn.XLOOKUP(Comuni[[#This Row],[Regione]],Table_0[Regione],Table_0[Totale contagiati],,0)</f>
        <v>552594</v>
      </c>
      <c r="K2978" s="1">
        <f>_xlfn.XLOOKUP(Comuni[[#This Row],[Regione]],Table_0[Regione],Table_0[Guariti],,0)</f>
        <v>548473</v>
      </c>
      <c r="L2978" s="1">
        <f>_xlfn.XLOOKUP(Comuni[[#This Row],[Regione]],Table_0[Regione],Table_0[Deceduti],,0)</f>
        <v>3318</v>
      </c>
    </row>
    <row r="2979" spans="1:12" x14ac:dyDescent="0.25">
      <c r="A2979" s="1" t="s">
        <v>3006</v>
      </c>
      <c r="B2979" s="1" t="s">
        <v>2791</v>
      </c>
      <c r="C2979" s="1" t="s">
        <v>2909</v>
      </c>
      <c r="D2979">
        <v>3117</v>
      </c>
      <c r="E2979">
        <f>100*Comuni[[#This Row],[Popolazione2011]]/$D$7916</f>
        <v>5.4386378314753353E-3</v>
      </c>
      <c r="F2979">
        <f>100*Comuni[[#This Row],[Popolazione2011]]/(SUMIFS($D$2:$D$7916,$B$2:$B$7916,"Trentino-Alto Adige/Südtirol"))</f>
        <v>0.30277568663639232</v>
      </c>
      <c r="G2979" t="b">
        <f>IF(Comuni[[#This Row],[Popolazione2011]]&gt;300000,"MAGGIORE")</f>
        <v>0</v>
      </c>
      <c r="H2979">
        <f>100*Comuni[[#This Row],[Popolazione2011]]/(SUMIFS($D$2:$D$7916,$B$2:$B$7916,"Piemonte"))</f>
        <v>7.1426672740721869E-2</v>
      </c>
      <c r="I2979" s="1" t="str">
        <f>_xlfn.XLOOKUP(Comuni[[#This Row],[Regione]],Ripartizione_geografica[Regione],Ripartizione_geografica[Ripartizione geografica],,0)</f>
        <v>Nord-est</v>
      </c>
      <c r="J2979" s="1">
        <f>_xlfn.XLOOKUP(Comuni[[#This Row],[Regione]],Table_0[Regione],Table_0[Totale contagiati],,0)</f>
        <v>552594</v>
      </c>
      <c r="K2979" s="1">
        <f>_xlfn.XLOOKUP(Comuni[[#This Row],[Regione]],Table_0[Regione],Table_0[Guariti],,0)</f>
        <v>548473</v>
      </c>
      <c r="L2979" s="1">
        <f>_xlfn.XLOOKUP(Comuni[[#This Row],[Regione]],Table_0[Regione],Table_0[Deceduti],,0)</f>
        <v>3318</v>
      </c>
    </row>
    <row r="2980" spans="1:12" x14ac:dyDescent="0.25">
      <c r="A2980" s="1" t="s">
        <v>3007</v>
      </c>
      <c r="B2980" s="1" t="s">
        <v>2791</v>
      </c>
      <c r="C2980" s="1" t="s">
        <v>2909</v>
      </c>
      <c r="D2980">
        <v>2355</v>
      </c>
      <c r="E2980">
        <f>100*Comuni[[#This Row],[Popolazione2011]]/$D$7916</f>
        <v>4.1090767061676024E-3</v>
      </c>
      <c r="F2980">
        <f>100*Comuni[[#This Row],[Popolazione2011]]/(SUMIFS($D$2:$D$7916,$B$2:$B$7916,"Trentino-Alto Adige/Südtirol"))</f>
        <v>0.22875737633259671</v>
      </c>
      <c r="G2980" t="b">
        <f>IF(Comuni[[#This Row],[Popolazione2011]]&gt;300000,"MAGGIORE")</f>
        <v>0</v>
      </c>
      <c r="H2980">
        <f>100*Comuni[[#This Row],[Popolazione2011]]/(SUMIFS($D$2:$D$7916,$B$2:$B$7916,"Piemonte"))</f>
        <v>5.3965291724222007E-2</v>
      </c>
      <c r="I2980" s="1" t="str">
        <f>_xlfn.XLOOKUP(Comuni[[#This Row],[Regione]],Ripartizione_geografica[Regione],Ripartizione_geografica[Ripartizione geografica],,0)</f>
        <v>Nord-est</v>
      </c>
      <c r="J2980" s="1">
        <f>_xlfn.XLOOKUP(Comuni[[#This Row],[Regione]],Table_0[Regione],Table_0[Totale contagiati],,0)</f>
        <v>552594</v>
      </c>
      <c r="K2980" s="1">
        <f>_xlfn.XLOOKUP(Comuni[[#This Row],[Regione]],Table_0[Regione],Table_0[Guariti],,0)</f>
        <v>548473</v>
      </c>
      <c r="L2980" s="1">
        <f>_xlfn.XLOOKUP(Comuni[[#This Row],[Regione]],Table_0[Regione],Table_0[Deceduti],,0)</f>
        <v>3318</v>
      </c>
    </row>
    <row r="2981" spans="1:12" x14ac:dyDescent="0.25">
      <c r="A2981" s="1" t="s">
        <v>3008</v>
      </c>
      <c r="B2981" s="1" t="s">
        <v>2791</v>
      </c>
      <c r="C2981" s="1" t="s">
        <v>2909</v>
      </c>
      <c r="D2981">
        <v>4531</v>
      </c>
      <c r="E2981">
        <f>100*Comuni[[#This Row],[Popolazione2011]]/$D$7916</f>
        <v>7.9058286860490042E-3</v>
      </c>
      <c r="F2981">
        <f>100*Comuni[[#This Row],[Popolazione2011]]/(SUMIFS($D$2:$D$7916,$B$2:$B$7916,"Trentino-Alto Adige/Südtirol"))</f>
        <v>0.4401272493261128</v>
      </c>
      <c r="G2981" t="b">
        <f>IF(Comuni[[#This Row],[Popolazione2011]]&gt;300000,"MAGGIORE")</f>
        <v>0</v>
      </c>
      <c r="H2981">
        <f>100*Comuni[[#This Row],[Popolazione2011]]/(SUMIFS($D$2:$D$7916,$B$2:$B$7916,"Piemonte"))</f>
        <v>0.10382876297343945</v>
      </c>
      <c r="I2981" s="1" t="str">
        <f>_xlfn.XLOOKUP(Comuni[[#This Row],[Regione]],Ripartizione_geografica[Regione],Ripartizione_geografica[Ripartizione geografica],,0)</f>
        <v>Nord-est</v>
      </c>
      <c r="J2981" s="1">
        <f>_xlfn.XLOOKUP(Comuni[[#This Row],[Regione]],Table_0[Regione],Table_0[Totale contagiati],,0)</f>
        <v>552594</v>
      </c>
      <c r="K2981" s="1">
        <f>_xlfn.XLOOKUP(Comuni[[#This Row],[Regione]],Table_0[Regione],Table_0[Guariti],,0)</f>
        <v>548473</v>
      </c>
      <c r="L2981" s="1">
        <f>_xlfn.XLOOKUP(Comuni[[#This Row],[Regione]],Table_0[Regione],Table_0[Deceduti],,0)</f>
        <v>3318</v>
      </c>
    </row>
    <row r="2982" spans="1:12" x14ac:dyDescent="0.25">
      <c r="A2982" s="1" t="s">
        <v>3009</v>
      </c>
      <c r="B2982" s="1" t="s">
        <v>2791</v>
      </c>
      <c r="C2982" s="1" t="s">
        <v>2909</v>
      </c>
      <c r="D2982">
        <v>1400</v>
      </c>
      <c r="E2982">
        <f>100*Comuni[[#This Row],[Popolazione2011]]/$D$7916</f>
        <v>2.4427632223501666E-3</v>
      </c>
      <c r="F2982">
        <f>100*Comuni[[#This Row],[Popolazione2011]]/(SUMIFS($D$2:$D$7916,$B$2:$B$7916,"Trentino-Alto Adige/Südtirol"))</f>
        <v>0.13599164622744603</v>
      </c>
      <c r="G2982" t="b">
        <f>IF(Comuni[[#This Row],[Popolazione2011]]&gt;300000,"MAGGIORE")</f>
        <v>0</v>
      </c>
      <c r="H2982">
        <f>100*Comuni[[#This Row],[Popolazione2011]]/(SUMIFS($D$2:$D$7916,$B$2:$B$7916,"Piemonte"))</f>
        <v>3.2081277458136222E-2</v>
      </c>
      <c r="I2982" s="1" t="str">
        <f>_xlfn.XLOOKUP(Comuni[[#This Row],[Regione]],Ripartizione_geografica[Regione],Ripartizione_geografica[Ripartizione geografica],,0)</f>
        <v>Nord-est</v>
      </c>
      <c r="J2982" s="1">
        <f>_xlfn.XLOOKUP(Comuni[[#This Row],[Regione]],Table_0[Regione],Table_0[Totale contagiati],,0)</f>
        <v>552594</v>
      </c>
      <c r="K2982" s="1">
        <f>_xlfn.XLOOKUP(Comuni[[#This Row],[Regione]],Table_0[Regione],Table_0[Guariti],,0)</f>
        <v>548473</v>
      </c>
      <c r="L2982" s="1">
        <f>_xlfn.XLOOKUP(Comuni[[#This Row],[Regione]],Table_0[Regione],Table_0[Deceduti],,0)</f>
        <v>3318</v>
      </c>
    </row>
    <row r="2983" spans="1:12" x14ac:dyDescent="0.25">
      <c r="A2983" s="1" t="s">
        <v>3010</v>
      </c>
      <c r="B2983" s="1" t="s">
        <v>2791</v>
      </c>
      <c r="C2983" s="1" t="s">
        <v>2909</v>
      </c>
      <c r="D2983">
        <v>1265</v>
      </c>
      <c r="E2983">
        <f>100*Comuni[[#This Row],[Popolazione2011]]/$D$7916</f>
        <v>2.2072110544806866E-3</v>
      </c>
      <c r="F2983">
        <f>100*Comuni[[#This Row],[Popolazione2011]]/(SUMIFS($D$2:$D$7916,$B$2:$B$7916,"Trentino-Alto Adige/Südtirol"))</f>
        <v>0.12287816605551373</v>
      </c>
      <c r="G2983" t="b">
        <f>IF(Comuni[[#This Row],[Popolazione2011]]&gt;300000,"MAGGIORE")</f>
        <v>0</v>
      </c>
      <c r="H2983">
        <f>100*Comuni[[#This Row],[Popolazione2011]]/(SUMIFS($D$2:$D$7916,$B$2:$B$7916,"Piemonte"))</f>
        <v>2.8987725703244517E-2</v>
      </c>
      <c r="I2983" s="1" t="str">
        <f>_xlfn.XLOOKUP(Comuni[[#This Row],[Regione]],Ripartizione_geografica[Regione],Ripartizione_geografica[Ripartizione geografica],,0)</f>
        <v>Nord-est</v>
      </c>
      <c r="J2983" s="1">
        <f>_xlfn.XLOOKUP(Comuni[[#This Row],[Regione]],Table_0[Regione],Table_0[Totale contagiati],,0)</f>
        <v>552594</v>
      </c>
      <c r="K2983" s="1">
        <f>_xlfn.XLOOKUP(Comuni[[#This Row],[Regione]],Table_0[Regione],Table_0[Guariti],,0)</f>
        <v>548473</v>
      </c>
      <c r="L2983" s="1">
        <f>_xlfn.XLOOKUP(Comuni[[#This Row],[Regione]],Table_0[Regione],Table_0[Deceduti],,0)</f>
        <v>3318</v>
      </c>
    </row>
    <row r="2984" spans="1:12" x14ac:dyDescent="0.25">
      <c r="A2984" s="1" t="s">
        <v>3011</v>
      </c>
      <c r="B2984" s="1" t="s">
        <v>2791</v>
      </c>
      <c r="C2984" s="1" t="s">
        <v>2909</v>
      </c>
      <c r="D2984">
        <v>15838</v>
      </c>
      <c r="E2984">
        <f>100*Comuni[[#This Row],[Popolazione2011]]/$D$7916</f>
        <v>2.7634631368272815E-2</v>
      </c>
      <c r="F2984">
        <f>100*Comuni[[#This Row],[Popolazione2011]]/(SUMIFS($D$2:$D$7916,$B$2:$B$7916,"Trentino-Alto Adige/Südtirol"))</f>
        <v>1.5384540663930644</v>
      </c>
      <c r="G2984" t="b">
        <f>IF(Comuni[[#This Row],[Popolazione2011]]&gt;300000,"MAGGIORE")</f>
        <v>0</v>
      </c>
      <c r="H2984">
        <f>100*Comuni[[#This Row],[Popolazione2011]]/(SUMIFS($D$2:$D$7916,$B$2:$B$7916,"Piemonte"))</f>
        <v>0.36293090884425822</v>
      </c>
      <c r="I2984" s="1" t="str">
        <f>_xlfn.XLOOKUP(Comuni[[#This Row],[Regione]],Ripartizione_geografica[Regione],Ripartizione_geografica[Ripartizione geografica],,0)</f>
        <v>Nord-est</v>
      </c>
      <c r="J2984" s="1">
        <f>_xlfn.XLOOKUP(Comuni[[#This Row],[Regione]],Table_0[Regione],Table_0[Totale contagiati],,0)</f>
        <v>552594</v>
      </c>
      <c r="K2984" s="1">
        <f>_xlfn.XLOOKUP(Comuni[[#This Row],[Regione]],Table_0[Regione],Table_0[Guariti],,0)</f>
        <v>548473</v>
      </c>
      <c r="L2984" s="1">
        <f>_xlfn.XLOOKUP(Comuni[[#This Row],[Regione]],Table_0[Regione],Table_0[Deceduti],,0)</f>
        <v>3318</v>
      </c>
    </row>
    <row r="2985" spans="1:12" x14ac:dyDescent="0.25">
      <c r="A2985" s="1" t="s">
        <v>3012</v>
      </c>
      <c r="B2985" s="1" t="s">
        <v>2791</v>
      </c>
      <c r="C2985" s="1" t="s">
        <v>2909</v>
      </c>
      <c r="D2985">
        <v>604</v>
      </c>
      <c r="E2985">
        <f>100*Comuni[[#This Row],[Popolazione2011]]/$D$7916</f>
        <v>1.0538778473567862E-3</v>
      </c>
      <c r="F2985">
        <f>100*Comuni[[#This Row],[Popolazione2011]]/(SUMIFS($D$2:$D$7916,$B$2:$B$7916,"Trentino-Alto Adige/Südtirol"))</f>
        <v>5.8670681658126715E-2</v>
      </c>
      <c r="G2985" t="b">
        <f>IF(Comuni[[#This Row],[Popolazione2011]]&gt;300000,"MAGGIORE")</f>
        <v>0</v>
      </c>
      <c r="H2985">
        <f>100*Comuni[[#This Row],[Popolazione2011]]/(SUMIFS($D$2:$D$7916,$B$2:$B$7916,"Piemonte"))</f>
        <v>1.3840779703367343E-2</v>
      </c>
      <c r="I2985" s="1" t="str">
        <f>_xlfn.XLOOKUP(Comuni[[#This Row],[Regione]],Ripartizione_geografica[Regione],Ripartizione_geografica[Ripartizione geografica],,0)</f>
        <v>Nord-est</v>
      </c>
      <c r="J2985" s="1">
        <f>_xlfn.XLOOKUP(Comuni[[#This Row],[Regione]],Table_0[Regione],Table_0[Totale contagiati],,0)</f>
        <v>552594</v>
      </c>
      <c r="K2985" s="1">
        <f>_xlfn.XLOOKUP(Comuni[[#This Row],[Regione]],Table_0[Regione],Table_0[Guariti],,0)</f>
        <v>548473</v>
      </c>
      <c r="L2985" s="1">
        <f>_xlfn.XLOOKUP(Comuni[[#This Row],[Regione]],Table_0[Regione],Table_0[Deceduti],,0)</f>
        <v>3318</v>
      </c>
    </row>
    <row r="2986" spans="1:12" x14ac:dyDescent="0.25">
      <c r="A2986" s="1" t="s">
        <v>3013</v>
      </c>
      <c r="B2986" s="1" t="s">
        <v>2791</v>
      </c>
      <c r="C2986" s="1" t="s">
        <v>2909</v>
      </c>
      <c r="D2986">
        <v>1374</v>
      </c>
      <c r="E2986">
        <f>100*Comuni[[#This Row],[Popolazione2011]]/$D$7916</f>
        <v>2.3973976196493781E-3</v>
      </c>
      <c r="F2986">
        <f>100*Comuni[[#This Row],[Popolazione2011]]/(SUMIFS($D$2:$D$7916,$B$2:$B$7916,"Trentino-Alto Adige/Südtirol"))</f>
        <v>0.13346608708322202</v>
      </c>
      <c r="G2986" t="b">
        <f>IF(Comuni[[#This Row],[Popolazione2011]]&gt;300000,"MAGGIORE")</f>
        <v>0</v>
      </c>
      <c r="H2986">
        <f>100*Comuni[[#This Row],[Popolazione2011]]/(SUMIFS($D$2:$D$7916,$B$2:$B$7916,"Piemonte"))</f>
        <v>3.1485482305342267E-2</v>
      </c>
      <c r="I2986" s="1" t="str">
        <f>_xlfn.XLOOKUP(Comuni[[#This Row],[Regione]],Ripartizione_geografica[Regione],Ripartizione_geografica[Ripartizione geografica],,0)</f>
        <v>Nord-est</v>
      </c>
      <c r="J2986" s="1">
        <f>_xlfn.XLOOKUP(Comuni[[#This Row],[Regione]],Table_0[Regione],Table_0[Totale contagiati],,0)</f>
        <v>552594</v>
      </c>
      <c r="K2986" s="1">
        <f>_xlfn.XLOOKUP(Comuni[[#This Row],[Regione]],Table_0[Regione],Table_0[Guariti],,0)</f>
        <v>548473</v>
      </c>
      <c r="L2986" s="1">
        <f>_xlfn.XLOOKUP(Comuni[[#This Row],[Regione]],Table_0[Regione],Table_0[Deceduti],,0)</f>
        <v>3318</v>
      </c>
    </row>
    <row r="2987" spans="1:12" x14ac:dyDescent="0.25">
      <c r="A2987" s="1" t="s">
        <v>3014</v>
      </c>
      <c r="B2987" s="1" t="s">
        <v>2791</v>
      </c>
      <c r="C2987" s="1" t="s">
        <v>2909</v>
      </c>
      <c r="D2987">
        <v>2814</v>
      </c>
      <c r="E2987">
        <f>100*Comuni[[#This Row],[Popolazione2011]]/$D$7916</f>
        <v>4.9099540769238356E-3</v>
      </c>
      <c r="F2987">
        <f>100*Comuni[[#This Row],[Popolazione2011]]/(SUMIFS($D$2:$D$7916,$B$2:$B$7916,"Trentino-Alto Adige/Südtirol"))</f>
        <v>0.27334320891716651</v>
      </c>
      <c r="G2987" t="b">
        <f>IF(Comuni[[#This Row],[Popolazione2011]]&gt;300000,"MAGGIORE")</f>
        <v>0</v>
      </c>
      <c r="H2987">
        <f>100*Comuni[[#This Row],[Popolazione2011]]/(SUMIFS($D$2:$D$7916,$B$2:$B$7916,"Piemonte"))</f>
        <v>6.4483367690853804E-2</v>
      </c>
      <c r="I2987" s="1" t="str">
        <f>_xlfn.XLOOKUP(Comuni[[#This Row],[Regione]],Ripartizione_geografica[Regione],Ripartizione_geografica[Ripartizione geografica],,0)</f>
        <v>Nord-est</v>
      </c>
      <c r="J2987" s="1">
        <f>_xlfn.XLOOKUP(Comuni[[#This Row],[Regione]],Table_0[Regione],Table_0[Totale contagiati],,0)</f>
        <v>552594</v>
      </c>
      <c r="K2987" s="1">
        <f>_xlfn.XLOOKUP(Comuni[[#This Row],[Regione]],Table_0[Regione],Table_0[Guariti],,0)</f>
        <v>548473</v>
      </c>
      <c r="L2987" s="1">
        <f>_xlfn.XLOOKUP(Comuni[[#This Row],[Regione]],Table_0[Regione],Table_0[Deceduti],,0)</f>
        <v>3318</v>
      </c>
    </row>
    <row r="2988" spans="1:12" x14ac:dyDescent="0.25">
      <c r="A2988" s="1" t="s">
        <v>3015</v>
      </c>
      <c r="B2988" s="1" t="s">
        <v>2791</v>
      </c>
      <c r="C2988" s="1" t="s">
        <v>2909</v>
      </c>
      <c r="D2988">
        <v>421</v>
      </c>
      <c r="E2988">
        <f>100*Comuni[[#This Row],[Popolazione2011]]/$D$7916</f>
        <v>7.3457379757815725E-4</v>
      </c>
      <c r="F2988">
        <f>100*Comuni[[#This Row],[Popolazione2011]]/(SUMIFS($D$2:$D$7916,$B$2:$B$7916,"Trentino-Alto Adige/Südtirol"))</f>
        <v>4.0894630758396271E-2</v>
      </c>
      <c r="G2988" t="b">
        <f>IF(Comuni[[#This Row],[Popolazione2011]]&gt;300000,"MAGGIORE")</f>
        <v>0</v>
      </c>
      <c r="H2988">
        <f>100*Comuni[[#This Row],[Popolazione2011]]/(SUMIFS($D$2:$D$7916,$B$2:$B$7916,"Piemonte"))</f>
        <v>9.6472984356252497E-3</v>
      </c>
      <c r="I2988" s="1" t="str">
        <f>_xlfn.XLOOKUP(Comuni[[#This Row],[Regione]],Ripartizione_geografica[Regione],Ripartizione_geografica[Ripartizione geografica],,0)</f>
        <v>Nord-est</v>
      </c>
      <c r="J2988" s="1">
        <f>_xlfn.XLOOKUP(Comuni[[#This Row],[Regione]],Table_0[Regione],Table_0[Totale contagiati],,0)</f>
        <v>552594</v>
      </c>
      <c r="K2988" s="1">
        <f>_xlfn.XLOOKUP(Comuni[[#This Row],[Regione]],Table_0[Regione],Table_0[Guariti],,0)</f>
        <v>548473</v>
      </c>
      <c r="L2988" s="1">
        <f>_xlfn.XLOOKUP(Comuni[[#This Row],[Regione]],Table_0[Regione],Table_0[Deceduti],,0)</f>
        <v>3318</v>
      </c>
    </row>
    <row r="2989" spans="1:12" x14ac:dyDescent="0.25">
      <c r="A2989" s="1" t="s">
        <v>3016</v>
      </c>
      <c r="B2989" s="1" t="s">
        <v>2791</v>
      </c>
      <c r="C2989" s="1" t="s">
        <v>2909</v>
      </c>
      <c r="D2989">
        <v>391</v>
      </c>
      <c r="E2989">
        <f>100*Comuni[[#This Row],[Popolazione2011]]/$D$7916</f>
        <v>6.8222887138493947E-4</v>
      </c>
      <c r="F2989">
        <f>100*Comuni[[#This Row],[Popolazione2011]]/(SUMIFS($D$2:$D$7916,$B$2:$B$7916,"Trentino-Alto Adige/Südtirol"))</f>
        <v>3.7980524053522424E-2</v>
      </c>
      <c r="G2989" t="b">
        <f>IF(Comuni[[#This Row],[Popolazione2011]]&gt;300000,"MAGGIORE")</f>
        <v>0</v>
      </c>
      <c r="H2989">
        <f>100*Comuni[[#This Row],[Popolazione2011]]/(SUMIFS($D$2:$D$7916,$B$2:$B$7916,"Piemonte"))</f>
        <v>8.9598424900937598E-3</v>
      </c>
      <c r="I2989" s="1" t="str">
        <f>_xlfn.XLOOKUP(Comuni[[#This Row],[Regione]],Ripartizione_geografica[Regione],Ripartizione_geografica[Ripartizione geografica],,0)</f>
        <v>Nord-est</v>
      </c>
      <c r="J2989" s="1">
        <f>_xlfn.XLOOKUP(Comuni[[#This Row],[Regione]],Table_0[Regione],Table_0[Totale contagiati],,0)</f>
        <v>552594</v>
      </c>
      <c r="K2989" s="1">
        <f>_xlfn.XLOOKUP(Comuni[[#This Row],[Regione]],Table_0[Regione],Table_0[Guariti],,0)</f>
        <v>548473</v>
      </c>
      <c r="L2989" s="1">
        <f>_xlfn.XLOOKUP(Comuni[[#This Row],[Regione]],Table_0[Regione],Table_0[Deceduti],,0)</f>
        <v>3318</v>
      </c>
    </row>
    <row r="2990" spans="1:12" x14ac:dyDescent="0.25">
      <c r="A2990" s="1" t="s">
        <v>3017</v>
      </c>
      <c r="B2990" s="1" t="s">
        <v>2791</v>
      </c>
      <c r="C2990" s="1" t="s">
        <v>2909</v>
      </c>
      <c r="D2990">
        <v>1573</v>
      </c>
      <c r="E2990">
        <f>100*Comuni[[#This Row],[Popolazione2011]]/$D$7916</f>
        <v>2.744618963397723E-3</v>
      </c>
      <c r="F2990">
        <f>100*Comuni[[#This Row],[Popolazione2011]]/(SUMIFS($D$2:$D$7916,$B$2:$B$7916,"Trentino-Alto Adige/Südtirol"))</f>
        <v>0.15279632822555186</v>
      </c>
      <c r="G2990" t="b">
        <f>IF(Comuni[[#This Row],[Popolazione2011]]&gt;300000,"MAGGIORE")</f>
        <v>0</v>
      </c>
      <c r="H2990">
        <f>100*Comuni[[#This Row],[Popolazione2011]]/(SUMIFS($D$2:$D$7916,$B$2:$B$7916,"Piemonte"))</f>
        <v>3.6045606744034488E-2</v>
      </c>
      <c r="I2990" s="1" t="str">
        <f>_xlfn.XLOOKUP(Comuni[[#This Row],[Regione]],Ripartizione_geografica[Regione],Ripartizione_geografica[Ripartizione geografica],,0)</f>
        <v>Nord-est</v>
      </c>
      <c r="J2990" s="1">
        <f>_xlfn.XLOOKUP(Comuni[[#This Row],[Regione]],Table_0[Regione],Table_0[Totale contagiati],,0)</f>
        <v>552594</v>
      </c>
      <c r="K2990" s="1">
        <f>_xlfn.XLOOKUP(Comuni[[#This Row],[Regione]],Table_0[Regione],Table_0[Guariti],,0)</f>
        <v>548473</v>
      </c>
      <c r="L2990" s="1">
        <f>_xlfn.XLOOKUP(Comuni[[#This Row],[Regione]],Table_0[Regione],Table_0[Deceduti],,0)</f>
        <v>3318</v>
      </c>
    </row>
    <row r="2991" spans="1:12" x14ac:dyDescent="0.25">
      <c r="A2991" s="1" t="s">
        <v>3018</v>
      </c>
      <c r="B2991" s="1" t="s">
        <v>2791</v>
      </c>
      <c r="C2991" s="1" t="s">
        <v>2909</v>
      </c>
      <c r="D2991">
        <v>37754</v>
      </c>
      <c r="E2991">
        <f>100*Comuni[[#This Row],[Popolazione2011]]/$D$7916</f>
        <v>6.5874344783291572E-2</v>
      </c>
      <c r="F2991">
        <f>100*Comuni[[#This Row],[Popolazione2011]]/(SUMIFS($D$2:$D$7916,$B$2:$B$7916,"Trentino-Alto Adige/Südtirol"))</f>
        <v>3.6673061511935696</v>
      </c>
      <c r="G2991" t="b">
        <f>IF(Comuni[[#This Row],[Popolazione2011]]&gt;300000,"MAGGIORE")</f>
        <v>0</v>
      </c>
      <c r="H2991">
        <f>100*Comuni[[#This Row],[Popolazione2011]]/(SUMIFS($D$2:$D$7916,$B$2:$B$7916,"Piemonte"))</f>
        <v>0.86514039225319639</v>
      </c>
      <c r="I2991" s="1" t="str">
        <f>_xlfn.XLOOKUP(Comuni[[#This Row],[Regione]],Ripartizione_geografica[Regione],Ripartizione_geografica[Ripartizione geografica],,0)</f>
        <v>Nord-est</v>
      </c>
      <c r="J2991" s="1">
        <f>_xlfn.XLOOKUP(Comuni[[#This Row],[Regione]],Table_0[Regione],Table_0[Totale contagiati],,0)</f>
        <v>552594</v>
      </c>
      <c r="K2991" s="1">
        <f>_xlfn.XLOOKUP(Comuni[[#This Row],[Regione]],Table_0[Regione],Table_0[Guariti],,0)</f>
        <v>548473</v>
      </c>
      <c r="L2991" s="1">
        <f>_xlfn.XLOOKUP(Comuni[[#This Row],[Regione]],Table_0[Regione],Table_0[Deceduti],,0)</f>
        <v>3318</v>
      </c>
    </row>
    <row r="2992" spans="1:12" x14ac:dyDescent="0.25">
      <c r="A2992" s="1" t="s">
        <v>3019</v>
      </c>
      <c r="B2992" s="1" t="s">
        <v>2791</v>
      </c>
      <c r="C2992" s="1" t="s">
        <v>2909</v>
      </c>
      <c r="D2992">
        <v>416</v>
      </c>
      <c r="E2992">
        <f>100*Comuni[[#This Row],[Popolazione2011]]/$D$7916</f>
        <v>7.2584964321262095E-4</v>
      </c>
      <c r="F2992">
        <f>100*Comuni[[#This Row],[Popolazione2011]]/(SUMIFS($D$2:$D$7916,$B$2:$B$7916,"Trentino-Alto Adige/Südtirol"))</f>
        <v>4.0408946307583959E-2</v>
      </c>
      <c r="G2992" t="b">
        <f>IF(Comuni[[#This Row],[Popolazione2011]]&gt;300000,"MAGGIORE")</f>
        <v>0</v>
      </c>
      <c r="H2992">
        <f>100*Comuni[[#This Row],[Popolazione2011]]/(SUMIFS($D$2:$D$7916,$B$2:$B$7916,"Piemonte"))</f>
        <v>9.5327224447033353E-3</v>
      </c>
      <c r="I2992" s="1" t="str">
        <f>_xlfn.XLOOKUP(Comuni[[#This Row],[Regione]],Ripartizione_geografica[Regione],Ripartizione_geografica[Ripartizione geografica],,0)</f>
        <v>Nord-est</v>
      </c>
      <c r="J2992" s="1">
        <f>_xlfn.XLOOKUP(Comuni[[#This Row],[Regione]],Table_0[Regione],Table_0[Totale contagiati],,0)</f>
        <v>552594</v>
      </c>
      <c r="K2992" s="1">
        <f>_xlfn.XLOOKUP(Comuni[[#This Row],[Regione]],Table_0[Regione],Table_0[Guariti],,0)</f>
        <v>548473</v>
      </c>
      <c r="L2992" s="1">
        <f>_xlfn.XLOOKUP(Comuni[[#This Row],[Regione]],Table_0[Regione],Table_0[Deceduti],,0)</f>
        <v>3318</v>
      </c>
    </row>
    <row r="2993" spans="1:12" x14ac:dyDescent="0.25">
      <c r="A2993" s="1" t="s">
        <v>3020</v>
      </c>
      <c r="B2993" s="1" t="s">
        <v>2791</v>
      </c>
      <c r="C2993" s="1" t="s">
        <v>2909</v>
      </c>
      <c r="D2993">
        <v>822</v>
      </c>
      <c r="E2993">
        <f>100*Comuni[[#This Row],[Popolazione2011]]/$D$7916</f>
        <v>1.4342509776941693E-3</v>
      </c>
      <c r="F2993">
        <f>100*Comuni[[#This Row],[Popolazione2011]]/(SUMIFS($D$2:$D$7916,$B$2:$B$7916,"Trentino-Alto Adige/Südtirol"))</f>
        <v>7.984652371354331E-2</v>
      </c>
      <c r="G2993" t="b">
        <f>IF(Comuni[[#This Row],[Popolazione2011]]&gt;300000,"MAGGIORE")</f>
        <v>0</v>
      </c>
      <c r="H2993">
        <f>100*Comuni[[#This Row],[Popolazione2011]]/(SUMIFS($D$2:$D$7916,$B$2:$B$7916,"Piemonte"))</f>
        <v>1.8836292907562842E-2</v>
      </c>
      <c r="I2993" s="1" t="str">
        <f>_xlfn.XLOOKUP(Comuni[[#This Row],[Regione]],Ripartizione_geografica[Regione],Ripartizione_geografica[Ripartizione geografica],,0)</f>
        <v>Nord-est</v>
      </c>
      <c r="J2993" s="1">
        <f>_xlfn.XLOOKUP(Comuni[[#This Row],[Regione]],Table_0[Regione],Table_0[Totale contagiati],,0)</f>
        <v>552594</v>
      </c>
      <c r="K2993" s="1">
        <f>_xlfn.XLOOKUP(Comuni[[#This Row],[Regione]],Table_0[Regione],Table_0[Guariti],,0)</f>
        <v>548473</v>
      </c>
      <c r="L2993" s="1">
        <f>_xlfn.XLOOKUP(Comuni[[#This Row],[Regione]],Table_0[Regione],Table_0[Deceduti],,0)</f>
        <v>3318</v>
      </c>
    </row>
    <row r="2994" spans="1:12" x14ac:dyDescent="0.25">
      <c r="A2994" s="1" t="s">
        <v>3021</v>
      </c>
      <c r="B2994" s="1" t="s">
        <v>2791</v>
      </c>
      <c r="C2994" s="1" t="s">
        <v>2909</v>
      </c>
      <c r="D2994">
        <v>183</v>
      </c>
      <c r="E2994">
        <f>100*Comuni[[#This Row],[Popolazione2011]]/$D$7916</f>
        <v>3.1930404977862894E-4</v>
      </c>
      <c r="F2994">
        <f>100*Comuni[[#This Row],[Popolazione2011]]/(SUMIFS($D$2:$D$7916,$B$2:$B$7916,"Trentino-Alto Adige/Südtirol"))</f>
        <v>1.7776050899730444E-2</v>
      </c>
      <c r="G2994" t="b">
        <f>IF(Comuni[[#This Row],[Popolazione2011]]&gt;300000,"MAGGIORE")</f>
        <v>0</v>
      </c>
      <c r="H2994">
        <f>100*Comuni[[#This Row],[Popolazione2011]]/(SUMIFS($D$2:$D$7916,$B$2:$B$7916,"Piemonte"))</f>
        <v>4.1934812677420922E-3</v>
      </c>
      <c r="I2994" s="1" t="str">
        <f>_xlfn.XLOOKUP(Comuni[[#This Row],[Regione]],Ripartizione_geografica[Regione],Ripartizione_geografica[Ripartizione geografica],,0)</f>
        <v>Nord-est</v>
      </c>
      <c r="J2994" s="1">
        <f>_xlfn.XLOOKUP(Comuni[[#This Row],[Regione]],Table_0[Regione],Table_0[Totale contagiati],,0)</f>
        <v>552594</v>
      </c>
      <c r="K2994" s="1">
        <f>_xlfn.XLOOKUP(Comuni[[#This Row],[Regione]],Table_0[Regione],Table_0[Guariti],,0)</f>
        <v>548473</v>
      </c>
      <c r="L2994" s="1">
        <f>_xlfn.XLOOKUP(Comuni[[#This Row],[Regione]],Table_0[Regione],Table_0[Deceduti],,0)</f>
        <v>3318</v>
      </c>
    </row>
    <row r="2995" spans="1:12" x14ac:dyDescent="0.25">
      <c r="A2995" s="1" t="s">
        <v>236</v>
      </c>
      <c r="B2995" s="1" t="s">
        <v>2791</v>
      </c>
      <c r="C2995" s="1" t="s">
        <v>2909</v>
      </c>
      <c r="D2995">
        <v>544</v>
      </c>
      <c r="E2995">
        <f>100*Comuni[[#This Row],[Popolazione2011]]/$D$7916</f>
        <v>9.4918799497035057E-4</v>
      </c>
      <c r="F2995">
        <f>100*Comuni[[#This Row],[Popolazione2011]]/(SUMIFS($D$2:$D$7916,$B$2:$B$7916,"Trentino-Alto Adige/Südtirol"))</f>
        <v>5.2842468248379029E-2</v>
      </c>
      <c r="G2995" t="b">
        <f>IF(Comuni[[#This Row],[Popolazione2011]]&gt;300000,"MAGGIORE")</f>
        <v>0</v>
      </c>
      <c r="H2995">
        <f>100*Comuni[[#This Row],[Popolazione2011]]/(SUMIFS($D$2:$D$7916,$B$2:$B$7916,"Piemonte"))</f>
        <v>1.2465867812304361E-2</v>
      </c>
      <c r="I2995" s="1" t="str">
        <f>_xlfn.XLOOKUP(Comuni[[#This Row],[Regione]],Ripartizione_geografica[Regione],Ripartizione_geografica[Ripartizione geografica],,0)</f>
        <v>Nord-est</v>
      </c>
      <c r="J2995" s="1">
        <f>_xlfn.XLOOKUP(Comuni[[#This Row],[Regione]],Table_0[Regione],Table_0[Totale contagiati],,0)</f>
        <v>552594</v>
      </c>
      <c r="K2995" s="1">
        <f>_xlfn.XLOOKUP(Comuni[[#This Row],[Regione]],Table_0[Regione],Table_0[Guariti],,0)</f>
        <v>548473</v>
      </c>
      <c r="L2995" s="1">
        <f>_xlfn.XLOOKUP(Comuni[[#This Row],[Regione]],Table_0[Regione],Table_0[Deceduti],,0)</f>
        <v>3318</v>
      </c>
    </row>
    <row r="2996" spans="1:12" x14ac:dyDescent="0.25">
      <c r="A2996" s="1" t="s">
        <v>3022</v>
      </c>
      <c r="B2996" s="1" t="s">
        <v>2791</v>
      </c>
      <c r="C2996" s="1" t="s">
        <v>2909</v>
      </c>
      <c r="D2996">
        <v>2911</v>
      </c>
      <c r="E2996">
        <f>100*Comuni[[#This Row],[Popolazione2011]]/$D$7916</f>
        <v>5.0792026716152397E-3</v>
      </c>
      <c r="F2996">
        <f>100*Comuni[[#This Row],[Popolazione2011]]/(SUMIFS($D$2:$D$7916,$B$2:$B$7916,"Trentino-Alto Adige/Südtirol"))</f>
        <v>0.28276548726292527</v>
      </c>
      <c r="G2996" t="b">
        <f>IF(Comuni[[#This Row],[Popolazione2011]]&gt;300000,"MAGGIORE")</f>
        <v>0</v>
      </c>
      <c r="H2996">
        <f>100*Comuni[[#This Row],[Popolazione2011]]/(SUMIFS($D$2:$D$7916,$B$2:$B$7916,"Piemonte"))</f>
        <v>6.6706141914738962E-2</v>
      </c>
      <c r="I2996" s="1" t="str">
        <f>_xlfn.XLOOKUP(Comuni[[#This Row],[Regione]],Ripartizione_geografica[Regione],Ripartizione_geografica[Ripartizione geografica],,0)</f>
        <v>Nord-est</v>
      </c>
      <c r="J2996" s="1">
        <f>_xlfn.XLOOKUP(Comuni[[#This Row],[Regione]],Table_0[Regione],Table_0[Totale contagiati],,0)</f>
        <v>552594</v>
      </c>
      <c r="K2996" s="1">
        <f>_xlfn.XLOOKUP(Comuni[[#This Row],[Regione]],Table_0[Regione],Table_0[Guariti],,0)</f>
        <v>548473</v>
      </c>
      <c r="L2996" s="1">
        <f>_xlfn.XLOOKUP(Comuni[[#This Row],[Regione]],Table_0[Regione],Table_0[Deceduti],,0)</f>
        <v>3318</v>
      </c>
    </row>
    <row r="2997" spans="1:12" x14ac:dyDescent="0.25">
      <c r="A2997" s="1" t="s">
        <v>3023</v>
      </c>
      <c r="B2997" s="1" t="s">
        <v>2791</v>
      </c>
      <c r="C2997" s="1" t="s">
        <v>2909</v>
      </c>
      <c r="D2997">
        <v>1073</v>
      </c>
      <c r="E2997">
        <f>100*Comuni[[#This Row],[Popolazione2011]]/$D$7916</f>
        <v>1.872203526844092E-3</v>
      </c>
      <c r="F2997">
        <f>100*Comuni[[#This Row],[Popolazione2011]]/(SUMIFS($D$2:$D$7916,$B$2:$B$7916,"Trentino-Alto Adige/Südtirol"))</f>
        <v>0.10422788314432113</v>
      </c>
      <c r="G2997" t="b">
        <f>IF(Comuni[[#This Row],[Popolazione2011]]&gt;300000,"MAGGIORE")</f>
        <v>0</v>
      </c>
      <c r="H2997">
        <f>100*Comuni[[#This Row],[Popolazione2011]]/(SUMIFS($D$2:$D$7916,$B$2:$B$7916,"Piemonte"))</f>
        <v>2.4588007651842977E-2</v>
      </c>
      <c r="I2997" s="1" t="str">
        <f>_xlfn.XLOOKUP(Comuni[[#This Row],[Regione]],Ripartizione_geografica[Regione],Ripartizione_geografica[Ripartizione geografica],,0)</f>
        <v>Nord-est</v>
      </c>
      <c r="J2997" s="1">
        <f>_xlfn.XLOOKUP(Comuni[[#This Row],[Regione]],Table_0[Regione],Table_0[Totale contagiati],,0)</f>
        <v>552594</v>
      </c>
      <c r="K2997" s="1">
        <f>_xlfn.XLOOKUP(Comuni[[#This Row],[Regione]],Table_0[Regione],Table_0[Guariti],,0)</f>
        <v>548473</v>
      </c>
      <c r="L2997" s="1">
        <f>_xlfn.XLOOKUP(Comuni[[#This Row],[Regione]],Table_0[Regione],Table_0[Deceduti],,0)</f>
        <v>3318</v>
      </c>
    </row>
    <row r="2998" spans="1:12" x14ac:dyDescent="0.25">
      <c r="A2998" s="1" t="s">
        <v>3024</v>
      </c>
      <c r="B2998" s="1" t="s">
        <v>2791</v>
      </c>
      <c r="C2998" s="1" t="s">
        <v>2909</v>
      </c>
      <c r="D2998">
        <v>928</v>
      </c>
      <c r="E2998">
        <f>100*Comuni[[#This Row],[Popolazione2011]]/$D$7916</f>
        <v>1.6192030502435392E-3</v>
      </c>
      <c r="F2998">
        <f>100*Comuni[[#This Row],[Popolazione2011]]/(SUMIFS($D$2:$D$7916,$B$2:$B$7916,"Trentino-Alto Adige/Südtirol"))</f>
        <v>9.0143034070764225E-2</v>
      </c>
      <c r="G2998" t="b">
        <f>IF(Comuni[[#This Row],[Popolazione2011]]&gt;300000,"MAGGIORE")</f>
        <v>0</v>
      </c>
      <c r="H2998">
        <f>100*Comuni[[#This Row],[Popolazione2011]]/(SUMIFS($D$2:$D$7916,$B$2:$B$7916,"Piemonte"))</f>
        <v>2.1265303915107441E-2</v>
      </c>
      <c r="I2998" s="1" t="str">
        <f>_xlfn.XLOOKUP(Comuni[[#This Row],[Regione]],Ripartizione_geografica[Regione],Ripartizione_geografica[Ripartizione geografica],,0)</f>
        <v>Nord-est</v>
      </c>
      <c r="J2998" s="1">
        <f>_xlfn.XLOOKUP(Comuni[[#This Row],[Regione]],Table_0[Regione],Table_0[Totale contagiati],,0)</f>
        <v>552594</v>
      </c>
      <c r="K2998" s="1">
        <f>_xlfn.XLOOKUP(Comuni[[#This Row],[Regione]],Table_0[Regione],Table_0[Guariti],,0)</f>
        <v>548473</v>
      </c>
      <c r="L2998" s="1">
        <f>_xlfn.XLOOKUP(Comuni[[#This Row],[Regione]],Table_0[Regione],Table_0[Deceduti],,0)</f>
        <v>3318</v>
      </c>
    </row>
    <row r="2999" spans="1:12" x14ac:dyDescent="0.25">
      <c r="A2999" s="1" t="s">
        <v>3025</v>
      </c>
      <c r="B2999" s="1" t="s">
        <v>2791</v>
      </c>
      <c r="C2999" s="1" t="s">
        <v>2909</v>
      </c>
      <c r="D2999">
        <v>749</v>
      </c>
      <c r="E2999">
        <f>100*Comuni[[#This Row],[Popolazione2011]]/$D$7916</f>
        <v>1.3068783239573393E-3</v>
      </c>
      <c r="F2999">
        <f>100*Comuni[[#This Row],[Popolazione2011]]/(SUMIFS($D$2:$D$7916,$B$2:$B$7916,"Trentino-Alto Adige/Südtirol"))</f>
        <v>7.2755530731683629E-2</v>
      </c>
      <c r="G2999" t="b">
        <f>IF(Comuni[[#This Row],[Popolazione2011]]&gt;300000,"MAGGIORE")</f>
        <v>0</v>
      </c>
      <c r="H2999">
        <f>100*Comuni[[#This Row],[Popolazione2011]]/(SUMIFS($D$2:$D$7916,$B$2:$B$7916,"Piemonte"))</f>
        <v>1.7163483440102881E-2</v>
      </c>
      <c r="I2999" s="1" t="str">
        <f>_xlfn.XLOOKUP(Comuni[[#This Row],[Regione]],Ripartizione_geografica[Regione],Ripartizione_geografica[Ripartizione geografica],,0)</f>
        <v>Nord-est</v>
      </c>
      <c r="J2999" s="1">
        <f>_xlfn.XLOOKUP(Comuni[[#This Row],[Regione]],Table_0[Regione],Table_0[Totale contagiati],,0)</f>
        <v>552594</v>
      </c>
      <c r="K2999" s="1">
        <f>_xlfn.XLOOKUP(Comuni[[#This Row],[Regione]],Table_0[Regione],Table_0[Guariti],,0)</f>
        <v>548473</v>
      </c>
      <c r="L2999" s="1">
        <f>_xlfn.XLOOKUP(Comuni[[#This Row],[Regione]],Table_0[Regione],Table_0[Deceduti],,0)</f>
        <v>3318</v>
      </c>
    </row>
    <row r="3000" spans="1:12" x14ac:dyDescent="0.25">
      <c r="A3000" s="1" t="s">
        <v>3026</v>
      </c>
      <c r="B3000" s="1" t="s">
        <v>2791</v>
      </c>
      <c r="C3000" s="1" t="s">
        <v>2909</v>
      </c>
      <c r="D3000">
        <v>1401</v>
      </c>
      <c r="E3000">
        <f>100*Comuni[[#This Row],[Popolazione2011]]/$D$7916</f>
        <v>2.4445080532232741E-3</v>
      </c>
      <c r="F3000">
        <f>100*Comuni[[#This Row],[Popolazione2011]]/(SUMIFS($D$2:$D$7916,$B$2:$B$7916,"Trentino-Alto Adige/Südtirol"))</f>
        <v>0.1360887831176085</v>
      </c>
      <c r="G3000" t="b">
        <f>IF(Comuni[[#This Row],[Popolazione2011]]&gt;300000,"MAGGIORE")</f>
        <v>0</v>
      </c>
      <c r="H3000">
        <f>100*Comuni[[#This Row],[Popolazione2011]]/(SUMIFS($D$2:$D$7916,$B$2:$B$7916,"Piemonte"))</f>
        <v>3.2104192656320606E-2</v>
      </c>
      <c r="I3000" s="1" t="str">
        <f>_xlfn.XLOOKUP(Comuni[[#This Row],[Regione]],Ripartizione_geografica[Regione],Ripartizione_geografica[Ripartizione geografica],,0)</f>
        <v>Nord-est</v>
      </c>
      <c r="J3000" s="1">
        <f>_xlfn.XLOOKUP(Comuni[[#This Row],[Regione]],Table_0[Regione],Table_0[Totale contagiati],,0)</f>
        <v>552594</v>
      </c>
      <c r="K3000" s="1">
        <f>_xlfn.XLOOKUP(Comuni[[#This Row],[Regione]],Table_0[Regione],Table_0[Guariti],,0)</f>
        <v>548473</v>
      </c>
      <c r="L3000" s="1">
        <f>_xlfn.XLOOKUP(Comuni[[#This Row],[Regione]],Table_0[Regione],Table_0[Deceduti],,0)</f>
        <v>3318</v>
      </c>
    </row>
    <row r="3001" spans="1:12" x14ac:dyDescent="0.25">
      <c r="A3001" s="1" t="s">
        <v>3027</v>
      </c>
      <c r="B3001" s="1" t="s">
        <v>2791</v>
      </c>
      <c r="C3001" s="1" t="s">
        <v>2909</v>
      </c>
      <c r="D3001">
        <v>1531</v>
      </c>
      <c r="E3001">
        <f>100*Comuni[[#This Row],[Popolazione2011]]/$D$7916</f>
        <v>2.6713360667272182E-3</v>
      </c>
      <c r="F3001">
        <f>100*Comuni[[#This Row],[Popolazione2011]]/(SUMIFS($D$2:$D$7916,$B$2:$B$7916,"Trentino-Alto Adige/Südtirol"))</f>
        <v>0.14871657883872849</v>
      </c>
      <c r="G3001" t="b">
        <f>IF(Comuni[[#This Row],[Popolazione2011]]&gt;300000,"MAGGIORE")</f>
        <v>0</v>
      </c>
      <c r="H3001">
        <f>100*Comuni[[#This Row],[Popolazione2011]]/(SUMIFS($D$2:$D$7916,$B$2:$B$7916,"Piemonte"))</f>
        <v>3.5083168420290398E-2</v>
      </c>
      <c r="I3001" s="1" t="str">
        <f>_xlfn.XLOOKUP(Comuni[[#This Row],[Regione]],Ripartizione_geografica[Regione],Ripartizione_geografica[Ripartizione geografica],,0)</f>
        <v>Nord-est</v>
      </c>
      <c r="J3001" s="1">
        <f>_xlfn.XLOOKUP(Comuni[[#This Row],[Regione]],Table_0[Regione],Table_0[Totale contagiati],,0)</f>
        <v>552594</v>
      </c>
      <c r="K3001" s="1">
        <f>_xlfn.XLOOKUP(Comuni[[#This Row],[Regione]],Table_0[Regione],Table_0[Guariti],,0)</f>
        <v>548473</v>
      </c>
      <c r="L3001" s="1">
        <f>_xlfn.XLOOKUP(Comuni[[#This Row],[Regione]],Table_0[Regione],Table_0[Deceduti],,0)</f>
        <v>3318</v>
      </c>
    </row>
    <row r="3002" spans="1:12" x14ac:dyDescent="0.25">
      <c r="A3002" s="1" t="s">
        <v>3028</v>
      </c>
      <c r="B3002" s="1" t="s">
        <v>2791</v>
      </c>
      <c r="C3002" s="1" t="s">
        <v>2909</v>
      </c>
      <c r="D3002">
        <v>323</v>
      </c>
      <c r="E3002">
        <f>100*Comuni[[#This Row],[Popolazione2011]]/$D$7916</f>
        <v>5.6358037201364563E-4</v>
      </c>
      <c r="F3002">
        <f>100*Comuni[[#This Row],[Popolazione2011]]/(SUMIFS($D$2:$D$7916,$B$2:$B$7916,"Trentino-Alto Adige/Südtirol"))</f>
        <v>3.1375215522475047E-2</v>
      </c>
      <c r="G3002" t="b">
        <f>IF(Comuni[[#This Row],[Popolazione2011]]&gt;300000,"MAGGIORE")</f>
        <v>0</v>
      </c>
      <c r="H3002">
        <f>100*Comuni[[#This Row],[Popolazione2011]]/(SUMIFS($D$2:$D$7916,$B$2:$B$7916,"Piemonte"))</f>
        <v>7.4016090135557147E-3</v>
      </c>
      <c r="I3002" s="1" t="str">
        <f>_xlfn.XLOOKUP(Comuni[[#This Row],[Regione]],Ripartizione_geografica[Regione],Ripartizione_geografica[Ripartizione geografica],,0)</f>
        <v>Nord-est</v>
      </c>
      <c r="J3002" s="1">
        <f>_xlfn.XLOOKUP(Comuni[[#This Row],[Regione]],Table_0[Regione],Table_0[Totale contagiati],,0)</f>
        <v>552594</v>
      </c>
      <c r="K3002" s="1">
        <f>_xlfn.XLOOKUP(Comuni[[#This Row],[Regione]],Table_0[Regione],Table_0[Guariti],,0)</f>
        <v>548473</v>
      </c>
      <c r="L3002" s="1">
        <f>_xlfn.XLOOKUP(Comuni[[#This Row],[Regione]],Table_0[Regione],Table_0[Deceduti],,0)</f>
        <v>3318</v>
      </c>
    </row>
    <row r="3003" spans="1:12" x14ac:dyDescent="0.25">
      <c r="A3003" s="1" t="s">
        <v>3029</v>
      </c>
      <c r="B3003" s="1" t="s">
        <v>2791</v>
      </c>
      <c r="C3003" s="1" t="s">
        <v>2909</v>
      </c>
      <c r="D3003">
        <v>736</v>
      </c>
      <c r="E3003">
        <f>100*Comuni[[#This Row],[Popolazione2011]]/$D$7916</f>
        <v>1.2841955226069448E-3</v>
      </c>
      <c r="F3003">
        <f>100*Comuni[[#This Row],[Popolazione2011]]/(SUMIFS($D$2:$D$7916,$B$2:$B$7916,"Trentino-Alto Adige/Südtirol"))</f>
        <v>7.1492751159571627E-2</v>
      </c>
      <c r="G3003" t="b">
        <f>IF(Comuni[[#This Row],[Popolazione2011]]&gt;300000,"MAGGIORE")</f>
        <v>0</v>
      </c>
      <c r="H3003">
        <f>100*Comuni[[#This Row],[Popolazione2011]]/(SUMIFS($D$2:$D$7916,$B$2:$B$7916,"Piemonte"))</f>
        <v>1.6865585863705901E-2</v>
      </c>
      <c r="I3003" s="1" t="str">
        <f>_xlfn.XLOOKUP(Comuni[[#This Row],[Regione]],Ripartizione_geografica[Regione],Ripartizione_geografica[Ripartizione geografica],,0)</f>
        <v>Nord-est</v>
      </c>
      <c r="J3003" s="1">
        <f>_xlfn.XLOOKUP(Comuni[[#This Row],[Regione]],Table_0[Regione],Table_0[Totale contagiati],,0)</f>
        <v>552594</v>
      </c>
      <c r="K3003" s="1">
        <f>_xlfn.XLOOKUP(Comuni[[#This Row],[Regione]],Table_0[Regione],Table_0[Guariti],,0)</f>
        <v>548473</v>
      </c>
      <c r="L3003" s="1">
        <f>_xlfn.XLOOKUP(Comuni[[#This Row],[Regione]],Table_0[Regione],Table_0[Deceduti],,0)</f>
        <v>3318</v>
      </c>
    </row>
    <row r="3004" spans="1:12" x14ac:dyDescent="0.25">
      <c r="A3004" s="1" t="s">
        <v>3030</v>
      </c>
      <c r="B3004" s="1" t="s">
        <v>2791</v>
      </c>
      <c r="C3004" s="1" t="s">
        <v>2909</v>
      </c>
      <c r="D3004">
        <v>882</v>
      </c>
      <c r="E3004">
        <f>100*Comuni[[#This Row],[Popolazione2011]]/$D$7916</f>
        <v>1.5389408300806051E-3</v>
      </c>
      <c r="F3004">
        <f>100*Comuni[[#This Row],[Popolazione2011]]/(SUMIFS($D$2:$D$7916,$B$2:$B$7916,"Trentino-Alto Adige/Südtirol"))</f>
        <v>8.5674737123291003E-2</v>
      </c>
      <c r="G3004" t="b">
        <f>IF(Comuni[[#This Row],[Popolazione2011]]&gt;300000,"MAGGIORE")</f>
        <v>0</v>
      </c>
      <c r="H3004">
        <f>100*Comuni[[#This Row],[Popolazione2011]]/(SUMIFS($D$2:$D$7916,$B$2:$B$7916,"Piemonte"))</f>
        <v>2.0211204798625822E-2</v>
      </c>
      <c r="I3004" s="1" t="str">
        <f>_xlfn.XLOOKUP(Comuni[[#This Row],[Regione]],Ripartizione_geografica[Regione],Ripartizione_geografica[Ripartizione geografica],,0)</f>
        <v>Nord-est</v>
      </c>
      <c r="J3004" s="1">
        <f>_xlfn.XLOOKUP(Comuni[[#This Row],[Regione]],Table_0[Regione],Table_0[Totale contagiati],,0)</f>
        <v>552594</v>
      </c>
      <c r="K3004" s="1">
        <f>_xlfn.XLOOKUP(Comuni[[#This Row],[Regione]],Table_0[Regione],Table_0[Guariti],,0)</f>
        <v>548473</v>
      </c>
      <c r="L3004" s="1">
        <f>_xlfn.XLOOKUP(Comuni[[#This Row],[Regione]],Table_0[Regione],Table_0[Deceduti],,0)</f>
        <v>3318</v>
      </c>
    </row>
    <row r="3005" spans="1:12" x14ac:dyDescent="0.25">
      <c r="A3005" s="1" t="s">
        <v>3031</v>
      </c>
      <c r="B3005" s="1" t="s">
        <v>2791</v>
      </c>
      <c r="C3005" s="1" t="s">
        <v>2909</v>
      </c>
      <c r="D3005">
        <v>1315</v>
      </c>
      <c r="E3005">
        <f>100*Comuni[[#This Row],[Popolazione2011]]/$D$7916</f>
        <v>2.2944525981360496E-3</v>
      </c>
      <c r="F3005">
        <f>100*Comuni[[#This Row],[Popolazione2011]]/(SUMIFS($D$2:$D$7916,$B$2:$B$7916,"Trentino-Alto Adige/Südtirol"))</f>
        <v>0.12773501056363681</v>
      </c>
      <c r="G3005" t="b">
        <f>IF(Comuni[[#This Row],[Popolazione2011]]&gt;300000,"MAGGIORE")</f>
        <v>0</v>
      </c>
      <c r="H3005">
        <f>100*Comuni[[#This Row],[Popolazione2011]]/(SUMIFS($D$2:$D$7916,$B$2:$B$7916,"Piemonte"))</f>
        <v>3.0133485612463668E-2</v>
      </c>
      <c r="I3005" s="1" t="str">
        <f>_xlfn.XLOOKUP(Comuni[[#This Row],[Regione]],Ripartizione_geografica[Regione],Ripartizione_geografica[Ripartizione geografica],,0)</f>
        <v>Nord-est</v>
      </c>
      <c r="J3005" s="1">
        <f>_xlfn.XLOOKUP(Comuni[[#This Row],[Regione]],Table_0[Regione],Table_0[Totale contagiati],,0)</f>
        <v>552594</v>
      </c>
      <c r="K3005" s="1">
        <f>_xlfn.XLOOKUP(Comuni[[#This Row],[Regione]],Table_0[Regione],Table_0[Guariti],,0)</f>
        <v>548473</v>
      </c>
      <c r="L3005" s="1">
        <f>_xlfn.XLOOKUP(Comuni[[#This Row],[Regione]],Table_0[Regione],Table_0[Deceduti],,0)</f>
        <v>3318</v>
      </c>
    </row>
    <row r="3006" spans="1:12" x14ac:dyDescent="0.25">
      <c r="A3006" s="1" t="s">
        <v>3032</v>
      </c>
      <c r="B3006" s="1" t="s">
        <v>2791</v>
      </c>
      <c r="C3006" s="1" t="s">
        <v>2909</v>
      </c>
      <c r="D3006">
        <v>1259</v>
      </c>
      <c r="E3006">
        <f>100*Comuni[[#This Row],[Popolazione2011]]/$D$7916</f>
        <v>2.1967420692420429E-3</v>
      </c>
      <c r="F3006">
        <f>100*Comuni[[#This Row],[Popolazione2011]]/(SUMIFS($D$2:$D$7916,$B$2:$B$7916,"Trentino-Alto Adige/Südtirol"))</f>
        <v>0.12229534471453897</v>
      </c>
      <c r="G3006" t="b">
        <f>IF(Comuni[[#This Row],[Popolazione2011]]&gt;300000,"MAGGIORE")</f>
        <v>0</v>
      </c>
      <c r="H3006">
        <f>100*Comuni[[#This Row],[Popolazione2011]]/(SUMIFS($D$2:$D$7916,$B$2:$B$7916,"Piemonte"))</f>
        <v>2.885023451413822E-2</v>
      </c>
      <c r="I3006" s="1" t="str">
        <f>_xlfn.XLOOKUP(Comuni[[#This Row],[Regione]],Ripartizione_geografica[Regione],Ripartizione_geografica[Ripartizione geografica],,0)</f>
        <v>Nord-est</v>
      </c>
      <c r="J3006" s="1">
        <f>_xlfn.XLOOKUP(Comuni[[#This Row],[Regione]],Table_0[Regione],Table_0[Totale contagiati],,0)</f>
        <v>552594</v>
      </c>
      <c r="K3006" s="1">
        <f>_xlfn.XLOOKUP(Comuni[[#This Row],[Regione]],Table_0[Regione],Table_0[Guariti],,0)</f>
        <v>548473</v>
      </c>
      <c r="L3006" s="1">
        <f>_xlfn.XLOOKUP(Comuni[[#This Row],[Regione]],Table_0[Regione],Table_0[Deceduti],,0)</f>
        <v>3318</v>
      </c>
    </row>
    <row r="3007" spans="1:12" x14ac:dyDescent="0.25">
      <c r="A3007" s="1" t="s">
        <v>3033</v>
      </c>
      <c r="B3007" s="1" t="s">
        <v>2791</v>
      </c>
      <c r="C3007" s="1" t="s">
        <v>2909</v>
      </c>
      <c r="D3007">
        <v>714</v>
      </c>
      <c r="E3007">
        <f>100*Comuni[[#This Row],[Popolazione2011]]/$D$7916</f>
        <v>1.245809243398585E-3</v>
      </c>
      <c r="F3007">
        <f>100*Comuni[[#This Row],[Popolazione2011]]/(SUMIFS($D$2:$D$7916,$B$2:$B$7916,"Trentino-Alto Adige/Südtirol"))</f>
        <v>6.9355739575997472E-2</v>
      </c>
      <c r="G3007" t="b">
        <f>IF(Comuni[[#This Row],[Popolazione2011]]&gt;300000,"MAGGIORE")</f>
        <v>0</v>
      </c>
      <c r="H3007">
        <f>100*Comuni[[#This Row],[Popolazione2011]]/(SUMIFS($D$2:$D$7916,$B$2:$B$7916,"Piemonte"))</f>
        <v>1.6361451503649475E-2</v>
      </c>
      <c r="I3007" s="1" t="str">
        <f>_xlfn.XLOOKUP(Comuni[[#This Row],[Regione]],Ripartizione_geografica[Regione],Ripartizione_geografica[Ripartizione geografica],,0)</f>
        <v>Nord-est</v>
      </c>
      <c r="J3007" s="1">
        <f>_xlfn.XLOOKUP(Comuni[[#This Row],[Regione]],Table_0[Regione],Table_0[Totale contagiati],,0)</f>
        <v>552594</v>
      </c>
      <c r="K3007" s="1">
        <f>_xlfn.XLOOKUP(Comuni[[#This Row],[Regione]],Table_0[Regione],Table_0[Guariti],,0)</f>
        <v>548473</v>
      </c>
      <c r="L3007" s="1">
        <f>_xlfn.XLOOKUP(Comuni[[#This Row],[Regione]],Table_0[Regione],Table_0[Deceduti],,0)</f>
        <v>3318</v>
      </c>
    </row>
    <row r="3008" spans="1:12" x14ac:dyDescent="0.25">
      <c r="A3008" s="1" t="s">
        <v>3034</v>
      </c>
      <c r="B3008" s="1" t="s">
        <v>2791</v>
      </c>
      <c r="C3008" s="1" t="s">
        <v>2909</v>
      </c>
      <c r="D3008">
        <v>1137</v>
      </c>
      <c r="E3008">
        <f>100*Comuni[[#This Row],[Popolazione2011]]/$D$7916</f>
        <v>1.9838727027229569E-3</v>
      </c>
      <c r="F3008">
        <f>100*Comuni[[#This Row],[Popolazione2011]]/(SUMIFS($D$2:$D$7916,$B$2:$B$7916,"Trentino-Alto Adige/Südtirol"))</f>
        <v>0.11044464411471867</v>
      </c>
      <c r="G3008" t="b">
        <f>IF(Comuni[[#This Row],[Popolazione2011]]&gt;300000,"MAGGIORE")</f>
        <v>0</v>
      </c>
      <c r="H3008">
        <f>100*Comuni[[#This Row],[Popolazione2011]]/(SUMIFS($D$2:$D$7916,$B$2:$B$7916,"Piemonte"))</f>
        <v>2.6054580335643489E-2</v>
      </c>
      <c r="I3008" s="1" t="str">
        <f>_xlfn.XLOOKUP(Comuni[[#This Row],[Regione]],Ripartizione_geografica[Regione],Ripartizione_geografica[Ripartizione geografica],,0)</f>
        <v>Nord-est</v>
      </c>
      <c r="J3008" s="1">
        <f>_xlfn.XLOOKUP(Comuni[[#This Row],[Regione]],Table_0[Regione],Table_0[Totale contagiati],,0)</f>
        <v>552594</v>
      </c>
      <c r="K3008" s="1">
        <f>_xlfn.XLOOKUP(Comuni[[#This Row],[Regione]],Table_0[Regione],Table_0[Guariti],,0)</f>
        <v>548473</v>
      </c>
      <c r="L3008" s="1">
        <f>_xlfn.XLOOKUP(Comuni[[#This Row],[Regione]],Table_0[Regione],Table_0[Deceduti],,0)</f>
        <v>3318</v>
      </c>
    </row>
    <row r="3009" spans="1:12" x14ac:dyDescent="0.25">
      <c r="A3009" s="1" t="s">
        <v>3035</v>
      </c>
      <c r="B3009" s="1" t="s">
        <v>2791</v>
      </c>
      <c r="C3009" s="1" t="s">
        <v>2909</v>
      </c>
      <c r="D3009">
        <v>4655</v>
      </c>
      <c r="E3009">
        <f>100*Comuni[[#This Row],[Popolazione2011]]/$D$7916</f>
        <v>8.1221877143143051E-3</v>
      </c>
      <c r="F3009">
        <f>100*Comuni[[#This Row],[Popolazione2011]]/(SUMIFS($D$2:$D$7916,$B$2:$B$7916,"Trentino-Alto Adige/Südtirol"))</f>
        <v>0.45217222370625804</v>
      </c>
      <c r="G3009" t="b">
        <f>IF(Comuni[[#This Row],[Popolazione2011]]&gt;300000,"MAGGIORE")</f>
        <v>0</v>
      </c>
      <c r="H3009">
        <f>100*Comuni[[#This Row],[Popolazione2011]]/(SUMIFS($D$2:$D$7916,$B$2:$B$7916,"Piemonte"))</f>
        <v>0.10667024754830294</v>
      </c>
      <c r="I3009" s="1" t="str">
        <f>_xlfn.XLOOKUP(Comuni[[#This Row],[Regione]],Ripartizione_geografica[Regione],Ripartizione_geografica[Ripartizione geografica],,0)</f>
        <v>Nord-est</v>
      </c>
      <c r="J3009" s="1">
        <f>_xlfn.XLOOKUP(Comuni[[#This Row],[Regione]],Table_0[Regione],Table_0[Totale contagiati],,0)</f>
        <v>552594</v>
      </c>
      <c r="K3009" s="1">
        <f>_xlfn.XLOOKUP(Comuni[[#This Row],[Regione]],Table_0[Regione],Table_0[Guariti],,0)</f>
        <v>548473</v>
      </c>
      <c r="L3009" s="1">
        <f>_xlfn.XLOOKUP(Comuni[[#This Row],[Regione]],Table_0[Regione],Table_0[Deceduti],,0)</f>
        <v>3318</v>
      </c>
    </row>
    <row r="3010" spans="1:12" x14ac:dyDescent="0.25">
      <c r="A3010" s="1" t="s">
        <v>3036</v>
      </c>
      <c r="B3010" s="1" t="s">
        <v>2791</v>
      </c>
      <c r="C3010" s="1" t="s">
        <v>2909</v>
      </c>
      <c r="D3010">
        <v>531</v>
      </c>
      <c r="E3010">
        <f>100*Comuni[[#This Row],[Popolazione2011]]/$D$7916</f>
        <v>9.2650519361995611E-4</v>
      </c>
      <c r="F3010">
        <f>100*Comuni[[#This Row],[Popolazione2011]]/(SUMIFS($D$2:$D$7916,$B$2:$B$7916,"Trentino-Alto Adige/Südtirol"))</f>
        <v>5.1579688676267027E-2</v>
      </c>
      <c r="G3010" t="b">
        <f>IF(Comuni[[#This Row],[Popolazione2011]]&gt;300000,"MAGGIORE")</f>
        <v>0</v>
      </c>
      <c r="H3010">
        <f>100*Comuni[[#This Row],[Popolazione2011]]/(SUMIFS($D$2:$D$7916,$B$2:$B$7916,"Piemonte"))</f>
        <v>1.2167970235907382E-2</v>
      </c>
      <c r="I3010" s="1" t="str">
        <f>_xlfn.XLOOKUP(Comuni[[#This Row],[Regione]],Ripartizione_geografica[Regione],Ripartizione_geografica[Ripartizione geografica],,0)</f>
        <v>Nord-est</v>
      </c>
      <c r="J3010" s="1">
        <f>_xlfn.XLOOKUP(Comuni[[#This Row],[Regione]],Table_0[Regione],Table_0[Totale contagiati],,0)</f>
        <v>552594</v>
      </c>
      <c r="K3010" s="1">
        <f>_xlfn.XLOOKUP(Comuni[[#This Row],[Regione]],Table_0[Regione],Table_0[Guariti],,0)</f>
        <v>548473</v>
      </c>
      <c r="L3010" s="1">
        <f>_xlfn.XLOOKUP(Comuni[[#This Row],[Regione]],Table_0[Regione],Table_0[Deceduti],,0)</f>
        <v>3318</v>
      </c>
    </row>
    <row r="3011" spans="1:12" x14ac:dyDescent="0.25">
      <c r="A3011" s="1" t="s">
        <v>3037</v>
      </c>
      <c r="B3011" s="1" t="s">
        <v>2791</v>
      </c>
      <c r="C3011" s="1" t="s">
        <v>2909</v>
      </c>
      <c r="D3011">
        <v>1995</v>
      </c>
      <c r="E3011">
        <f>100*Comuni[[#This Row],[Popolazione2011]]/$D$7916</f>
        <v>3.4809375918489877E-3</v>
      </c>
      <c r="F3011">
        <f>100*Comuni[[#This Row],[Popolazione2011]]/(SUMIFS($D$2:$D$7916,$B$2:$B$7916,"Trentino-Alto Adige/Südtirol"))</f>
        <v>0.19378809587411058</v>
      </c>
      <c r="G3011" t="b">
        <f>IF(Comuni[[#This Row],[Popolazione2011]]&gt;300000,"MAGGIORE")</f>
        <v>0</v>
      </c>
      <c r="H3011">
        <f>100*Comuni[[#This Row],[Popolazione2011]]/(SUMIFS($D$2:$D$7916,$B$2:$B$7916,"Piemonte"))</f>
        <v>4.5715820377844121E-2</v>
      </c>
      <c r="I3011" s="1" t="str">
        <f>_xlfn.XLOOKUP(Comuni[[#This Row],[Regione]],Ripartizione_geografica[Regione],Ripartizione_geografica[Ripartizione geografica],,0)</f>
        <v>Nord-est</v>
      </c>
      <c r="J3011" s="1">
        <f>_xlfn.XLOOKUP(Comuni[[#This Row],[Regione]],Table_0[Regione],Table_0[Totale contagiati],,0)</f>
        <v>552594</v>
      </c>
      <c r="K3011" s="1">
        <f>_xlfn.XLOOKUP(Comuni[[#This Row],[Regione]],Table_0[Regione],Table_0[Guariti],,0)</f>
        <v>548473</v>
      </c>
      <c r="L3011" s="1">
        <f>_xlfn.XLOOKUP(Comuni[[#This Row],[Regione]],Table_0[Regione],Table_0[Deceduti],,0)</f>
        <v>3318</v>
      </c>
    </row>
    <row r="3012" spans="1:12" x14ac:dyDescent="0.25">
      <c r="A3012" s="1" t="s">
        <v>3038</v>
      </c>
      <c r="B3012" s="1" t="s">
        <v>2791</v>
      </c>
      <c r="C3012" s="1" t="s">
        <v>2909</v>
      </c>
      <c r="D3012">
        <v>617</v>
      </c>
      <c r="E3012">
        <f>100*Comuni[[#This Row],[Popolazione2011]]/$D$7916</f>
        <v>1.0765606487071807E-3</v>
      </c>
      <c r="F3012">
        <f>100*Comuni[[#This Row],[Popolazione2011]]/(SUMIFS($D$2:$D$7916,$B$2:$B$7916,"Trentino-Alto Adige/Südtirol"))</f>
        <v>5.9933461230238717E-2</v>
      </c>
      <c r="G3012" t="b">
        <f>IF(Comuni[[#This Row],[Popolazione2011]]&gt;300000,"MAGGIORE")</f>
        <v>0</v>
      </c>
      <c r="H3012">
        <f>100*Comuni[[#This Row],[Popolazione2011]]/(SUMIFS($D$2:$D$7916,$B$2:$B$7916,"Piemonte"))</f>
        <v>1.4138677279764322E-2</v>
      </c>
      <c r="I3012" s="1" t="str">
        <f>_xlfn.XLOOKUP(Comuni[[#This Row],[Regione]],Ripartizione_geografica[Regione],Ripartizione_geografica[Ripartizione geografica],,0)</f>
        <v>Nord-est</v>
      </c>
      <c r="J3012" s="1">
        <f>_xlfn.XLOOKUP(Comuni[[#This Row],[Regione]],Table_0[Regione],Table_0[Totale contagiati],,0)</f>
        <v>552594</v>
      </c>
      <c r="K3012" s="1">
        <f>_xlfn.XLOOKUP(Comuni[[#This Row],[Regione]],Table_0[Regione],Table_0[Guariti],,0)</f>
        <v>548473</v>
      </c>
      <c r="L3012" s="1">
        <f>_xlfn.XLOOKUP(Comuni[[#This Row],[Regione]],Table_0[Regione],Table_0[Deceduti],,0)</f>
        <v>3318</v>
      </c>
    </row>
    <row r="3013" spans="1:12" x14ac:dyDescent="0.25">
      <c r="A3013" s="1" t="s">
        <v>3039</v>
      </c>
      <c r="B3013" s="1" t="s">
        <v>2791</v>
      </c>
      <c r="C3013" s="1" t="s">
        <v>2909</v>
      </c>
      <c r="D3013">
        <v>955</v>
      </c>
      <c r="E3013">
        <f>100*Comuni[[#This Row],[Popolazione2011]]/$D$7916</f>
        <v>1.6663134838174351E-3</v>
      </c>
      <c r="F3013">
        <f>100*Comuni[[#This Row],[Popolazione2011]]/(SUMIFS($D$2:$D$7916,$B$2:$B$7916,"Trentino-Alto Adige/Südtirol"))</f>
        <v>9.2765730105150684E-2</v>
      </c>
      <c r="G3013" t="b">
        <f>IF(Comuni[[#This Row],[Popolazione2011]]&gt;300000,"MAGGIORE")</f>
        <v>0</v>
      </c>
      <c r="H3013">
        <f>100*Comuni[[#This Row],[Popolazione2011]]/(SUMIFS($D$2:$D$7916,$B$2:$B$7916,"Piemonte"))</f>
        <v>2.1884014266085782E-2</v>
      </c>
      <c r="I3013" s="1" t="str">
        <f>_xlfn.XLOOKUP(Comuni[[#This Row],[Regione]],Ripartizione_geografica[Regione],Ripartizione_geografica[Ripartizione geografica],,0)</f>
        <v>Nord-est</v>
      </c>
      <c r="J3013" s="1">
        <f>_xlfn.XLOOKUP(Comuni[[#This Row],[Regione]],Table_0[Regione],Table_0[Totale contagiati],,0)</f>
        <v>552594</v>
      </c>
      <c r="K3013" s="1">
        <f>_xlfn.XLOOKUP(Comuni[[#This Row],[Regione]],Table_0[Regione],Table_0[Guariti],,0)</f>
        <v>548473</v>
      </c>
      <c r="L3013" s="1">
        <f>_xlfn.XLOOKUP(Comuni[[#This Row],[Regione]],Table_0[Regione],Table_0[Deceduti],,0)</f>
        <v>3318</v>
      </c>
    </row>
    <row r="3014" spans="1:12" x14ac:dyDescent="0.25">
      <c r="A3014" s="1" t="s">
        <v>3040</v>
      </c>
      <c r="B3014" s="1" t="s">
        <v>2791</v>
      </c>
      <c r="C3014" s="1" t="s">
        <v>2909</v>
      </c>
      <c r="D3014">
        <v>1967</v>
      </c>
      <c r="E3014">
        <f>100*Comuni[[#This Row],[Popolazione2011]]/$D$7916</f>
        <v>3.4320823274019844E-3</v>
      </c>
      <c r="F3014">
        <f>100*Comuni[[#This Row],[Popolazione2011]]/(SUMIFS($D$2:$D$7916,$B$2:$B$7916,"Trentino-Alto Adige/Südtirol"))</f>
        <v>0.19106826294956167</v>
      </c>
      <c r="G3014" t="b">
        <f>IF(Comuni[[#This Row],[Popolazione2011]]&gt;300000,"MAGGIORE")</f>
        <v>0</v>
      </c>
      <c r="H3014">
        <f>100*Comuni[[#This Row],[Popolazione2011]]/(SUMIFS($D$2:$D$7916,$B$2:$B$7916,"Piemonte"))</f>
        <v>4.5074194828681392E-2</v>
      </c>
      <c r="I3014" s="1" t="str">
        <f>_xlfn.XLOOKUP(Comuni[[#This Row],[Regione]],Ripartizione_geografica[Regione],Ripartizione_geografica[Ripartizione geografica],,0)</f>
        <v>Nord-est</v>
      </c>
      <c r="J3014" s="1">
        <f>_xlfn.XLOOKUP(Comuni[[#This Row],[Regione]],Table_0[Regione],Table_0[Totale contagiati],,0)</f>
        <v>552594</v>
      </c>
      <c r="K3014" s="1">
        <f>_xlfn.XLOOKUP(Comuni[[#This Row],[Regione]],Table_0[Regione],Table_0[Guariti],,0)</f>
        <v>548473</v>
      </c>
      <c r="L3014" s="1">
        <f>_xlfn.XLOOKUP(Comuni[[#This Row],[Regione]],Table_0[Regione],Table_0[Deceduti],,0)</f>
        <v>3318</v>
      </c>
    </row>
    <row r="3015" spans="1:12" x14ac:dyDescent="0.25">
      <c r="A3015" s="1" t="s">
        <v>3041</v>
      </c>
      <c r="B3015" s="1" t="s">
        <v>2791</v>
      </c>
      <c r="C3015" s="1" t="s">
        <v>2909</v>
      </c>
      <c r="D3015">
        <v>755</v>
      </c>
      <c r="E3015">
        <f>100*Comuni[[#This Row],[Popolazione2011]]/$D$7916</f>
        <v>1.3173473091959828E-3</v>
      </c>
      <c r="F3015">
        <f>100*Comuni[[#This Row],[Popolazione2011]]/(SUMIFS($D$2:$D$7916,$B$2:$B$7916,"Trentino-Alto Adige/Südtirol"))</f>
        <v>7.3338352072658389E-2</v>
      </c>
      <c r="G3015" t="b">
        <f>IF(Comuni[[#This Row],[Popolazione2011]]&gt;300000,"MAGGIORE")</f>
        <v>0</v>
      </c>
      <c r="H3015">
        <f>100*Comuni[[#This Row],[Popolazione2011]]/(SUMIFS($D$2:$D$7916,$B$2:$B$7916,"Piemonte"))</f>
        <v>1.7300974629209178E-2</v>
      </c>
      <c r="I3015" s="1" t="str">
        <f>_xlfn.XLOOKUP(Comuni[[#This Row],[Regione]],Ripartizione_geografica[Regione],Ripartizione_geografica[Ripartizione geografica],,0)</f>
        <v>Nord-est</v>
      </c>
      <c r="J3015" s="1">
        <f>_xlfn.XLOOKUP(Comuni[[#This Row],[Regione]],Table_0[Regione],Table_0[Totale contagiati],,0)</f>
        <v>552594</v>
      </c>
      <c r="K3015" s="1">
        <f>_xlfn.XLOOKUP(Comuni[[#This Row],[Regione]],Table_0[Regione],Table_0[Guariti],,0)</f>
        <v>548473</v>
      </c>
      <c r="L3015" s="1">
        <f>_xlfn.XLOOKUP(Comuni[[#This Row],[Regione]],Table_0[Regione],Table_0[Deceduti],,0)</f>
        <v>3318</v>
      </c>
    </row>
    <row r="3016" spans="1:12" x14ac:dyDescent="0.25">
      <c r="A3016" s="1" t="s">
        <v>3042</v>
      </c>
      <c r="B3016" s="1" t="s">
        <v>2791</v>
      </c>
      <c r="C3016" s="1" t="s">
        <v>2909</v>
      </c>
      <c r="D3016">
        <v>606</v>
      </c>
      <c r="E3016">
        <f>100*Comuni[[#This Row],[Popolazione2011]]/$D$7916</f>
        <v>1.0573675091030007E-3</v>
      </c>
      <c r="F3016">
        <f>100*Comuni[[#This Row],[Popolazione2011]]/(SUMIFS($D$2:$D$7916,$B$2:$B$7916,"Trentino-Alto Adige/Südtirol"))</f>
        <v>5.886495543845164E-2</v>
      </c>
      <c r="G3016" t="b">
        <f>IF(Comuni[[#This Row],[Popolazione2011]]&gt;300000,"MAGGIORE")</f>
        <v>0</v>
      </c>
      <c r="H3016">
        <f>100*Comuni[[#This Row],[Popolazione2011]]/(SUMIFS($D$2:$D$7916,$B$2:$B$7916,"Piemonte"))</f>
        <v>1.3886610099736109E-2</v>
      </c>
      <c r="I3016" s="1" t="str">
        <f>_xlfn.XLOOKUP(Comuni[[#This Row],[Regione]],Ripartizione_geografica[Regione],Ripartizione_geografica[Ripartizione geografica],,0)</f>
        <v>Nord-est</v>
      </c>
      <c r="J3016" s="1">
        <f>_xlfn.XLOOKUP(Comuni[[#This Row],[Regione]],Table_0[Regione],Table_0[Totale contagiati],,0)</f>
        <v>552594</v>
      </c>
      <c r="K3016" s="1">
        <f>_xlfn.XLOOKUP(Comuni[[#This Row],[Regione]],Table_0[Regione],Table_0[Guariti],,0)</f>
        <v>548473</v>
      </c>
      <c r="L3016" s="1">
        <f>_xlfn.XLOOKUP(Comuni[[#This Row],[Regione]],Table_0[Regione],Table_0[Deceduti],,0)</f>
        <v>3318</v>
      </c>
    </row>
    <row r="3017" spans="1:12" x14ac:dyDescent="0.25">
      <c r="A3017" s="1" t="s">
        <v>3043</v>
      </c>
      <c r="B3017" s="1" t="s">
        <v>2791</v>
      </c>
      <c r="C3017" s="1" t="s">
        <v>2909</v>
      </c>
      <c r="D3017">
        <v>2868</v>
      </c>
      <c r="E3017">
        <f>100*Comuni[[#This Row],[Popolazione2011]]/$D$7916</f>
        <v>5.0041749440716274E-3</v>
      </c>
      <c r="F3017">
        <f>100*Comuni[[#This Row],[Popolazione2011]]/(SUMIFS($D$2:$D$7916,$B$2:$B$7916,"Trentino-Alto Adige/Südtirol"))</f>
        <v>0.27858860098593946</v>
      </c>
      <c r="G3017" t="b">
        <f>IF(Comuni[[#This Row],[Popolazione2011]]&gt;300000,"MAGGIORE")</f>
        <v>0</v>
      </c>
      <c r="H3017">
        <f>100*Comuni[[#This Row],[Popolazione2011]]/(SUMIFS($D$2:$D$7916,$B$2:$B$7916,"Piemonte"))</f>
        <v>6.5720788392810495E-2</v>
      </c>
      <c r="I3017" s="1" t="str">
        <f>_xlfn.XLOOKUP(Comuni[[#This Row],[Regione]],Ripartizione_geografica[Regione],Ripartizione_geografica[Ripartizione geografica],,0)</f>
        <v>Nord-est</v>
      </c>
      <c r="J3017" s="1">
        <f>_xlfn.XLOOKUP(Comuni[[#This Row],[Regione]],Table_0[Regione],Table_0[Totale contagiati],,0)</f>
        <v>552594</v>
      </c>
      <c r="K3017" s="1">
        <f>_xlfn.XLOOKUP(Comuni[[#This Row],[Regione]],Table_0[Regione],Table_0[Guariti],,0)</f>
        <v>548473</v>
      </c>
      <c r="L3017" s="1">
        <f>_xlfn.XLOOKUP(Comuni[[#This Row],[Regione]],Table_0[Regione],Table_0[Deceduti],,0)</f>
        <v>3318</v>
      </c>
    </row>
    <row r="3018" spans="1:12" x14ac:dyDescent="0.25">
      <c r="A3018" s="1" t="s">
        <v>3044</v>
      </c>
      <c r="B3018" s="1" t="s">
        <v>2791</v>
      </c>
      <c r="C3018" s="1" t="s">
        <v>2909</v>
      </c>
      <c r="D3018">
        <v>3608</v>
      </c>
      <c r="E3018">
        <f>100*Comuni[[#This Row],[Popolazione2011]]/$D$7916</f>
        <v>6.2953497901710011E-3</v>
      </c>
      <c r="F3018">
        <f>100*Comuni[[#This Row],[Popolazione2011]]/(SUMIFS($D$2:$D$7916,$B$2:$B$7916,"Trentino-Alto Adige/Südtirol"))</f>
        <v>0.35046989970616088</v>
      </c>
      <c r="G3018" t="b">
        <f>IF(Comuni[[#This Row],[Popolazione2011]]&gt;300000,"MAGGIORE")</f>
        <v>0</v>
      </c>
      <c r="H3018">
        <f>100*Comuni[[#This Row],[Popolazione2011]]/(SUMIFS($D$2:$D$7916,$B$2:$B$7916,"Piemonte"))</f>
        <v>8.2678035049253931E-2</v>
      </c>
      <c r="I3018" s="1" t="str">
        <f>_xlfn.XLOOKUP(Comuni[[#This Row],[Regione]],Ripartizione_geografica[Regione],Ripartizione_geografica[Ripartizione geografica],,0)</f>
        <v>Nord-est</v>
      </c>
      <c r="J3018" s="1">
        <f>_xlfn.XLOOKUP(Comuni[[#This Row],[Regione]],Table_0[Regione],Table_0[Totale contagiati],,0)</f>
        <v>552594</v>
      </c>
      <c r="K3018" s="1">
        <f>_xlfn.XLOOKUP(Comuni[[#This Row],[Regione]],Table_0[Regione],Table_0[Guariti],,0)</f>
        <v>548473</v>
      </c>
      <c r="L3018" s="1">
        <f>_xlfn.XLOOKUP(Comuni[[#This Row],[Regione]],Table_0[Regione],Table_0[Deceduti],,0)</f>
        <v>3318</v>
      </c>
    </row>
    <row r="3019" spans="1:12" x14ac:dyDescent="0.25">
      <c r="A3019" s="1" t="s">
        <v>3045</v>
      </c>
      <c r="B3019" s="1" t="s">
        <v>2791</v>
      </c>
      <c r="C3019" s="1" t="s">
        <v>2909</v>
      </c>
      <c r="D3019">
        <v>1319</v>
      </c>
      <c r="E3019">
        <f>100*Comuni[[#This Row],[Popolazione2011]]/$D$7916</f>
        <v>2.3014319216284784E-3</v>
      </c>
      <c r="F3019">
        <f>100*Comuni[[#This Row],[Popolazione2011]]/(SUMIFS($D$2:$D$7916,$B$2:$B$7916,"Trentino-Alto Adige/Südtirol"))</f>
        <v>0.12812355812428666</v>
      </c>
      <c r="G3019" t="b">
        <f>IF(Comuni[[#This Row],[Popolazione2011]]&gt;300000,"MAGGIORE")</f>
        <v>0</v>
      </c>
      <c r="H3019">
        <f>100*Comuni[[#This Row],[Popolazione2011]]/(SUMIFS($D$2:$D$7916,$B$2:$B$7916,"Piemonte"))</f>
        <v>3.02251464052012E-2</v>
      </c>
      <c r="I3019" s="1" t="str">
        <f>_xlfn.XLOOKUP(Comuni[[#This Row],[Regione]],Ripartizione_geografica[Regione],Ripartizione_geografica[Ripartizione geografica],,0)</f>
        <v>Nord-est</v>
      </c>
      <c r="J3019" s="1">
        <f>_xlfn.XLOOKUP(Comuni[[#This Row],[Regione]],Table_0[Regione],Table_0[Totale contagiati],,0)</f>
        <v>552594</v>
      </c>
      <c r="K3019" s="1">
        <f>_xlfn.XLOOKUP(Comuni[[#This Row],[Regione]],Table_0[Regione],Table_0[Guariti],,0)</f>
        <v>548473</v>
      </c>
      <c r="L3019" s="1">
        <f>_xlfn.XLOOKUP(Comuni[[#This Row],[Regione]],Table_0[Regione],Table_0[Deceduti],,0)</f>
        <v>3318</v>
      </c>
    </row>
    <row r="3020" spans="1:12" x14ac:dyDescent="0.25">
      <c r="A3020" s="1" t="s">
        <v>3046</v>
      </c>
      <c r="B3020" s="1" t="s">
        <v>2791</v>
      </c>
      <c r="C3020" s="1" t="s">
        <v>2909</v>
      </c>
      <c r="D3020">
        <v>697</v>
      </c>
      <c r="E3020">
        <f>100*Comuni[[#This Row],[Popolazione2011]]/$D$7916</f>
        <v>1.2161471185557617E-3</v>
      </c>
      <c r="F3020">
        <f>100*Comuni[[#This Row],[Popolazione2011]]/(SUMIFS($D$2:$D$7916,$B$2:$B$7916,"Trentino-Alto Adige/Südtirol"))</f>
        <v>6.7704412443235634E-2</v>
      </c>
      <c r="G3020" t="b">
        <f>IF(Comuni[[#This Row],[Popolazione2011]]&gt;300000,"MAGGIORE")</f>
        <v>0</v>
      </c>
      <c r="H3020">
        <f>100*Comuni[[#This Row],[Popolazione2011]]/(SUMIFS($D$2:$D$7916,$B$2:$B$7916,"Piemonte"))</f>
        <v>1.5971893134514963E-2</v>
      </c>
      <c r="I3020" s="1" t="str">
        <f>_xlfn.XLOOKUP(Comuni[[#This Row],[Regione]],Ripartizione_geografica[Regione],Ripartizione_geografica[Ripartizione geografica],,0)</f>
        <v>Nord-est</v>
      </c>
      <c r="J3020" s="1">
        <f>_xlfn.XLOOKUP(Comuni[[#This Row],[Regione]],Table_0[Regione],Table_0[Totale contagiati],,0)</f>
        <v>552594</v>
      </c>
      <c r="K3020" s="1">
        <f>_xlfn.XLOOKUP(Comuni[[#This Row],[Regione]],Table_0[Regione],Table_0[Guariti],,0)</f>
        <v>548473</v>
      </c>
      <c r="L3020" s="1">
        <f>_xlfn.XLOOKUP(Comuni[[#This Row],[Regione]],Table_0[Regione],Table_0[Deceduti],,0)</f>
        <v>3318</v>
      </c>
    </row>
    <row r="3021" spans="1:12" x14ac:dyDescent="0.25">
      <c r="A3021" s="1" t="s">
        <v>3047</v>
      </c>
      <c r="B3021" s="1" t="s">
        <v>2791</v>
      </c>
      <c r="C3021" s="1" t="s">
        <v>2909</v>
      </c>
      <c r="D3021">
        <v>1355</v>
      </c>
      <c r="E3021">
        <f>100*Comuni[[#This Row],[Popolazione2011]]/$D$7916</f>
        <v>2.36424583306034E-3</v>
      </c>
      <c r="F3021">
        <f>100*Comuni[[#This Row],[Popolazione2011]]/(SUMIFS($D$2:$D$7916,$B$2:$B$7916,"Trentino-Alto Adige/Südtirol"))</f>
        <v>0.13162048617013528</v>
      </c>
      <c r="G3021" t="b">
        <f>IF(Comuni[[#This Row],[Popolazione2011]]&gt;300000,"MAGGIORE")</f>
        <v>0</v>
      </c>
      <c r="H3021">
        <f>100*Comuni[[#This Row],[Popolazione2011]]/(SUMIFS($D$2:$D$7916,$B$2:$B$7916,"Piemonte"))</f>
        <v>3.105009353983899E-2</v>
      </c>
      <c r="I3021" s="1" t="str">
        <f>_xlfn.XLOOKUP(Comuni[[#This Row],[Regione]],Ripartizione_geografica[Regione],Ripartizione_geografica[Ripartizione geografica],,0)</f>
        <v>Nord-est</v>
      </c>
      <c r="J3021" s="1">
        <f>_xlfn.XLOOKUP(Comuni[[#This Row],[Regione]],Table_0[Regione],Table_0[Totale contagiati],,0)</f>
        <v>552594</v>
      </c>
      <c r="K3021" s="1">
        <f>_xlfn.XLOOKUP(Comuni[[#This Row],[Regione]],Table_0[Regione],Table_0[Guariti],,0)</f>
        <v>548473</v>
      </c>
      <c r="L3021" s="1">
        <f>_xlfn.XLOOKUP(Comuni[[#This Row],[Regione]],Table_0[Regione],Table_0[Deceduti],,0)</f>
        <v>3318</v>
      </c>
    </row>
    <row r="3022" spans="1:12" x14ac:dyDescent="0.25">
      <c r="A3022" s="1" t="s">
        <v>3048</v>
      </c>
      <c r="B3022" s="1" t="s">
        <v>2791</v>
      </c>
      <c r="C3022" s="1" t="s">
        <v>2909</v>
      </c>
      <c r="D3022">
        <v>114198</v>
      </c>
      <c r="E3022">
        <f>100*Comuni[[#This Row],[Popolazione2011]]/$D$7916</f>
        <v>0.1992561960471031</v>
      </c>
      <c r="F3022">
        <f>100*Comuni[[#This Row],[Popolazione2011]]/(SUMIFS($D$2:$D$7916,$B$2:$B$7916,"Trentino-Alto Adige/Südtirol"))</f>
        <v>11.092838582772773</v>
      </c>
      <c r="G3022" t="b">
        <f>IF(Comuni[[#This Row],[Popolazione2011]]&gt;300000,"MAGGIORE")</f>
        <v>0</v>
      </c>
      <c r="H3022">
        <f>100*Comuni[[#This Row],[Popolazione2011]]/(SUMIFS($D$2:$D$7916,$B$2:$B$7916,"Piemonte"))</f>
        <v>2.616869802260172</v>
      </c>
      <c r="I3022" s="1" t="str">
        <f>_xlfn.XLOOKUP(Comuni[[#This Row],[Regione]],Ripartizione_geografica[Regione],Ripartizione_geografica[Ripartizione geografica],,0)</f>
        <v>Nord-est</v>
      </c>
      <c r="J3022" s="1">
        <f>_xlfn.XLOOKUP(Comuni[[#This Row],[Regione]],Table_0[Regione],Table_0[Totale contagiati],,0)</f>
        <v>552594</v>
      </c>
      <c r="K3022" s="1">
        <f>_xlfn.XLOOKUP(Comuni[[#This Row],[Regione]],Table_0[Regione],Table_0[Guariti],,0)</f>
        <v>548473</v>
      </c>
      <c r="L3022" s="1">
        <f>_xlfn.XLOOKUP(Comuni[[#This Row],[Regione]],Table_0[Regione],Table_0[Deceduti],,0)</f>
        <v>3318</v>
      </c>
    </row>
    <row r="3023" spans="1:12" x14ac:dyDescent="0.25">
      <c r="A3023" s="1" t="s">
        <v>3049</v>
      </c>
      <c r="B3023" s="1" t="s">
        <v>2791</v>
      </c>
      <c r="C3023" s="1" t="s">
        <v>2909</v>
      </c>
      <c r="D3023">
        <v>530</v>
      </c>
      <c r="E3023">
        <f>100*Comuni[[#This Row],[Popolazione2011]]/$D$7916</f>
        <v>9.2476036274684889E-4</v>
      </c>
      <c r="F3023">
        <f>100*Comuni[[#This Row],[Popolazione2011]]/(SUMIFS($D$2:$D$7916,$B$2:$B$7916,"Trentino-Alto Adige/Südtirol"))</f>
        <v>5.1482551786104565E-2</v>
      </c>
      <c r="G3023" t="b">
        <f>IF(Comuni[[#This Row],[Popolazione2011]]&gt;300000,"MAGGIORE")</f>
        <v>0</v>
      </c>
      <c r="H3023">
        <f>100*Comuni[[#This Row],[Popolazione2011]]/(SUMIFS($D$2:$D$7916,$B$2:$B$7916,"Piemonte"))</f>
        <v>1.2145055037722998E-2</v>
      </c>
      <c r="I3023" s="1" t="str">
        <f>_xlfn.XLOOKUP(Comuni[[#This Row],[Regione]],Ripartizione_geografica[Regione],Ripartizione_geografica[Ripartizione geografica],,0)</f>
        <v>Nord-est</v>
      </c>
      <c r="J3023" s="1">
        <f>_xlfn.XLOOKUP(Comuni[[#This Row],[Regione]],Table_0[Regione],Table_0[Totale contagiati],,0)</f>
        <v>552594</v>
      </c>
      <c r="K3023" s="1">
        <f>_xlfn.XLOOKUP(Comuni[[#This Row],[Regione]],Table_0[Regione],Table_0[Guariti],,0)</f>
        <v>548473</v>
      </c>
      <c r="L3023" s="1">
        <f>_xlfn.XLOOKUP(Comuni[[#This Row],[Regione]],Table_0[Regione],Table_0[Deceduti],,0)</f>
        <v>3318</v>
      </c>
    </row>
    <row r="3024" spans="1:12" x14ac:dyDescent="0.25">
      <c r="A3024" s="1" t="s">
        <v>3050</v>
      </c>
      <c r="B3024" s="1" t="s">
        <v>2791</v>
      </c>
      <c r="C3024" s="1" t="s">
        <v>2909</v>
      </c>
      <c r="D3024">
        <v>1343</v>
      </c>
      <c r="E3024">
        <f>100*Comuni[[#This Row],[Popolazione2011]]/$D$7916</f>
        <v>2.3433078625830529E-3</v>
      </c>
      <c r="F3024">
        <f>100*Comuni[[#This Row],[Popolazione2011]]/(SUMIFS($D$2:$D$7916,$B$2:$B$7916,"Trentino-Alto Adige/Südtirol"))</f>
        <v>0.13045484348818573</v>
      </c>
      <c r="G3024" t="b">
        <f>IF(Comuni[[#This Row],[Popolazione2011]]&gt;300000,"MAGGIORE")</f>
        <v>0</v>
      </c>
      <c r="H3024">
        <f>100*Comuni[[#This Row],[Popolazione2011]]/(SUMIFS($D$2:$D$7916,$B$2:$B$7916,"Piemonte"))</f>
        <v>3.0775111161626394E-2</v>
      </c>
      <c r="I3024" s="1" t="str">
        <f>_xlfn.XLOOKUP(Comuni[[#This Row],[Regione]],Ripartizione_geografica[Regione],Ripartizione_geografica[Ripartizione geografica],,0)</f>
        <v>Nord-est</v>
      </c>
      <c r="J3024" s="1">
        <f>_xlfn.XLOOKUP(Comuni[[#This Row],[Regione]],Table_0[Regione],Table_0[Totale contagiati],,0)</f>
        <v>552594</v>
      </c>
      <c r="K3024" s="1">
        <f>_xlfn.XLOOKUP(Comuni[[#This Row],[Regione]],Table_0[Regione],Table_0[Guariti],,0)</f>
        <v>548473</v>
      </c>
      <c r="L3024" s="1">
        <f>_xlfn.XLOOKUP(Comuni[[#This Row],[Regione]],Table_0[Regione],Table_0[Deceduti],,0)</f>
        <v>3318</v>
      </c>
    </row>
    <row r="3025" spans="1:12" x14ac:dyDescent="0.25">
      <c r="A3025" s="1" t="s">
        <v>3051</v>
      </c>
      <c r="B3025" s="1" t="s">
        <v>2791</v>
      </c>
      <c r="C3025" s="1" t="s">
        <v>2909</v>
      </c>
      <c r="D3025">
        <v>845</v>
      </c>
      <c r="E3025">
        <f>100*Comuni[[#This Row],[Popolazione2011]]/$D$7916</f>
        <v>1.4743820877756364E-3</v>
      </c>
      <c r="F3025">
        <f>100*Comuni[[#This Row],[Popolazione2011]]/(SUMIFS($D$2:$D$7916,$B$2:$B$7916,"Trentino-Alto Adige/Südtirol"))</f>
        <v>8.2080672187279921E-2</v>
      </c>
      <c r="G3025" t="b">
        <f>IF(Comuni[[#This Row],[Popolazione2011]]&gt;300000,"MAGGIORE")</f>
        <v>0</v>
      </c>
      <c r="H3025">
        <f>100*Comuni[[#This Row],[Popolazione2011]]/(SUMIFS($D$2:$D$7916,$B$2:$B$7916,"Piemonte"))</f>
        <v>1.9363342465803651E-2</v>
      </c>
      <c r="I3025" s="1" t="str">
        <f>_xlfn.XLOOKUP(Comuni[[#This Row],[Regione]],Ripartizione_geografica[Regione],Ripartizione_geografica[Ripartizione geografica],,0)</f>
        <v>Nord-est</v>
      </c>
      <c r="J3025" s="1">
        <f>_xlfn.XLOOKUP(Comuni[[#This Row],[Regione]],Table_0[Regione],Table_0[Totale contagiati],,0)</f>
        <v>552594</v>
      </c>
      <c r="K3025" s="1">
        <f>_xlfn.XLOOKUP(Comuni[[#This Row],[Regione]],Table_0[Regione],Table_0[Guariti],,0)</f>
        <v>548473</v>
      </c>
      <c r="L3025" s="1">
        <f>_xlfn.XLOOKUP(Comuni[[#This Row],[Regione]],Table_0[Regione],Table_0[Deceduti],,0)</f>
        <v>3318</v>
      </c>
    </row>
    <row r="3026" spans="1:12" x14ac:dyDescent="0.25">
      <c r="A3026" s="1" t="s">
        <v>3052</v>
      </c>
      <c r="B3026" s="1" t="s">
        <v>2791</v>
      </c>
      <c r="C3026" s="1" t="s">
        <v>2909</v>
      </c>
      <c r="D3026">
        <v>1869</v>
      </c>
      <c r="E3026">
        <f>100*Comuni[[#This Row],[Popolazione2011]]/$D$7916</f>
        <v>3.2610889018374728E-3</v>
      </c>
      <c r="F3026">
        <f>100*Comuni[[#This Row],[Popolazione2011]]/(SUMIFS($D$2:$D$7916,$B$2:$B$7916,"Trentino-Alto Adige/Südtirol"))</f>
        <v>0.18154884771364044</v>
      </c>
      <c r="G3026" t="b">
        <f>IF(Comuni[[#This Row],[Popolazione2011]]&gt;300000,"MAGGIORE")</f>
        <v>0</v>
      </c>
      <c r="H3026">
        <f>100*Comuni[[#This Row],[Popolazione2011]]/(SUMIFS($D$2:$D$7916,$B$2:$B$7916,"Piemonte"))</f>
        <v>4.2828505406611858E-2</v>
      </c>
      <c r="I3026" s="1" t="str">
        <f>_xlfn.XLOOKUP(Comuni[[#This Row],[Regione]],Ripartizione_geografica[Regione],Ripartizione_geografica[Ripartizione geografica],,0)</f>
        <v>Nord-est</v>
      </c>
      <c r="J3026" s="1">
        <f>_xlfn.XLOOKUP(Comuni[[#This Row],[Regione]],Table_0[Regione],Table_0[Totale contagiati],,0)</f>
        <v>552594</v>
      </c>
      <c r="K3026" s="1">
        <f>_xlfn.XLOOKUP(Comuni[[#This Row],[Regione]],Table_0[Regione],Table_0[Guariti],,0)</f>
        <v>548473</v>
      </c>
      <c r="L3026" s="1">
        <f>_xlfn.XLOOKUP(Comuni[[#This Row],[Regione]],Table_0[Regione],Table_0[Deceduti],,0)</f>
        <v>3318</v>
      </c>
    </row>
    <row r="3027" spans="1:12" x14ac:dyDescent="0.25">
      <c r="A3027" s="1" t="s">
        <v>3053</v>
      </c>
      <c r="B3027" s="1" t="s">
        <v>2791</v>
      </c>
      <c r="C3027" s="1" t="s">
        <v>2909</v>
      </c>
      <c r="D3027">
        <v>162</v>
      </c>
      <c r="E3027">
        <f>100*Comuni[[#This Row],[Popolazione2011]]/$D$7916</f>
        <v>2.8266260144337642E-4</v>
      </c>
      <c r="F3027">
        <f>100*Comuni[[#This Row],[Popolazione2011]]/(SUMIFS($D$2:$D$7916,$B$2:$B$7916,"Trentino-Alto Adige/Südtirol"))</f>
        <v>1.5736176206318755E-2</v>
      </c>
      <c r="G3027" t="b">
        <f>IF(Comuni[[#This Row],[Popolazione2011]]&gt;300000,"MAGGIORE")</f>
        <v>0</v>
      </c>
      <c r="H3027">
        <f>100*Comuni[[#This Row],[Popolazione2011]]/(SUMIFS($D$2:$D$7916,$B$2:$B$7916,"Piemonte"))</f>
        <v>3.7122621058700489E-3</v>
      </c>
      <c r="I3027" s="1" t="str">
        <f>_xlfn.XLOOKUP(Comuni[[#This Row],[Regione]],Ripartizione_geografica[Regione],Ripartizione_geografica[Ripartizione geografica],,0)</f>
        <v>Nord-est</v>
      </c>
      <c r="J3027" s="1">
        <f>_xlfn.XLOOKUP(Comuni[[#This Row],[Regione]],Table_0[Regione],Table_0[Totale contagiati],,0)</f>
        <v>552594</v>
      </c>
      <c r="K3027" s="1">
        <f>_xlfn.XLOOKUP(Comuni[[#This Row],[Regione]],Table_0[Regione],Table_0[Guariti],,0)</f>
        <v>548473</v>
      </c>
      <c r="L3027" s="1">
        <f>_xlfn.XLOOKUP(Comuni[[#This Row],[Regione]],Table_0[Regione],Table_0[Deceduti],,0)</f>
        <v>3318</v>
      </c>
    </row>
    <row r="3028" spans="1:12" x14ac:dyDescent="0.25">
      <c r="A3028" s="1" t="s">
        <v>3054</v>
      </c>
      <c r="B3028" s="1" t="s">
        <v>2791</v>
      </c>
      <c r="C3028" s="1" t="s">
        <v>2909</v>
      </c>
      <c r="D3028">
        <v>3692</v>
      </c>
      <c r="E3028">
        <f>100*Comuni[[#This Row],[Popolazione2011]]/$D$7916</f>
        <v>6.4419155835120116E-3</v>
      </c>
      <c r="F3028">
        <f>100*Comuni[[#This Row],[Popolazione2011]]/(SUMIFS($D$2:$D$7916,$B$2:$B$7916,"Trentino-Alto Adige/Südtirol"))</f>
        <v>0.35862939847980768</v>
      </c>
      <c r="G3028" t="b">
        <f>IF(Comuni[[#This Row],[Popolazione2011]]&gt;300000,"MAGGIORE")</f>
        <v>0</v>
      </c>
      <c r="H3028">
        <f>100*Comuni[[#This Row],[Popolazione2011]]/(SUMIFS($D$2:$D$7916,$B$2:$B$7916,"Piemonte"))</f>
        <v>8.4602911696742097E-2</v>
      </c>
      <c r="I3028" s="1" t="str">
        <f>_xlfn.XLOOKUP(Comuni[[#This Row],[Regione]],Ripartizione_geografica[Regione],Ripartizione_geografica[Ripartizione geografica],,0)</f>
        <v>Nord-est</v>
      </c>
      <c r="J3028" s="1">
        <f>_xlfn.XLOOKUP(Comuni[[#This Row],[Regione]],Table_0[Regione],Table_0[Totale contagiati],,0)</f>
        <v>552594</v>
      </c>
      <c r="K3028" s="1">
        <f>_xlfn.XLOOKUP(Comuni[[#This Row],[Regione]],Table_0[Regione],Table_0[Guariti],,0)</f>
        <v>548473</v>
      </c>
      <c r="L3028" s="1">
        <f>_xlfn.XLOOKUP(Comuni[[#This Row],[Regione]],Table_0[Regione],Table_0[Deceduti],,0)</f>
        <v>3318</v>
      </c>
    </row>
    <row r="3029" spans="1:12" x14ac:dyDescent="0.25">
      <c r="A3029" s="1" t="s">
        <v>3055</v>
      </c>
      <c r="B3029" s="1" t="s">
        <v>2791</v>
      </c>
      <c r="C3029" s="1" t="s">
        <v>2909</v>
      </c>
      <c r="D3029">
        <v>3125</v>
      </c>
      <c r="E3029">
        <f>100*Comuni[[#This Row],[Popolazione2011]]/$D$7916</f>
        <v>5.4525964784601939E-3</v>
      </c>
      <c r="F3029">
        <f>100*Comuni[[#This Row],[Popolazione2011]]/(SUMIFS($D$2:$D$7916,$B$2:$B$7916,"Trentino-Alto Adige/Südtirol"))</f>
        <v>0.30355278175769201</v>
      </c>
      <c r="G3029" t="b">
        <f>IF(Comuni[[#This Row],[Popolazione2011]]&gt;300000,"MAGGIORE")</f>
        <v>0</v>
      </c>
      <c r="H3029">
        <f>100*Comuni[[#This Row],[Popolazione2011]]/(SUMIFS($D$2:$D$7916,$B$2:$B$7916,"Piemonte"))</f>
        <v>7.1609994326196927E-2</v>
      </c>
      <c r="I3029" s="1" t="str">
        <f>_xlfn.XLOOKUP(Comuni[[#This Row],[Regione]],Ripartizione_geografica[Regione],Ripartizione_geografica[Ripartizione geografica],,0)</f>
        <v>Nord-est</v>
      </c>
      <c r="J3029" s="1">
        <f>_xlfn.XLOOKUP(Comuni[[#This Row],[Regione]],Table_0[Regione],Table_0[Totale contagiati],,0)</f>
        <v>552594</v>
      </c>
      <c r="K3029" s="1">
        <f>_xlfn.XLOOKUP(Comuni[[#This Row],[Regione]],Table_0[Regione],Table_0[Guariti],,0)</f>
        <v>548473</v>
      </c>
      <c r="L3029" s="1">
        <f>_xlfn.XLOOKUP(Comuni[[#This Row],[Regione]],Table_0[Regione],Table_0[Deceduti],,0)</f>
        <v>3318</v>
      </c>
    </row>
    <row r="3030" spans="1:12" x14ac:dyDescent="0.25">
      <c r="A3030" s="1" t="s">
        <v>3056</v>
      </c>
      <c r="B3030" s="1" t="s">
        <v>2791</v>
      </c>
      <c r="C3030" s="1" t="s">
        <v>2909</v>
      </c>
      <c r="D3030">
        <v>1679</v>
      </c>
      <c r="E3030">
        <f>100*Comuni[[#This Row],[Popolazione2011]]/$D$7916</f>
        <v>2.9295710359470927E-3</v>
      </c>
      <c r="F3030">
        <f>100*Comuni[[#This Row],[Popolazione2011]]/(SUMIFS($D$2:$D$7916,$B$2:$B$7916,"Trentino-Alto Adige/Südtirol"))</f>
        <v>0.16309283858277276</v>
      </c>
      <c r="G3030" t="b">
        <f>IF(Comuni[[#This Row],[Popolazione2011]]&gt;300000,"MAGGIORE")</f>
        <v>0</v>
      </c>
      <c r="H3030">
        <f>100*Comuni[[#This Row],[Popolazione2011]]/(SUMIFS($D$2:$D$7916,$B$2:$B$7916,"Piemonte"))</f>
        <v>3.8474617751579086E-2</v>
      </c>
      <c r="I3030" s="1" t="str">
        <f>_xlfn.XLOOKUP(Comuni[[#This Row],[Regione]],Ripartizione_geografica[Regione],Ripartizione_geografica[Ripartizione geografica],,0)</f>
        <v>Nord-est</v>
      </c>
      <c r="J3030" s="1">
        <f>_xlfn.XLOOKUP(Comuni[[#This Row],[Regione]],Table_0[Regione],Table_0[Totale contagiati],,0)</f>
        <v>552594</v>
      </c>
      <c r="K3030" s="1">
        <f>_xlfn.XLOOKUP(Comuni[[#This Row],[Regione]],Table_0[Regione],Table_0[Guariti],,0)</f>
        <v>548473</v>
      </c>
      <c r="L3030" s="1">
        <f>_xlfn.XLOOKUP(Comuni[[#This Row],[Regione]],Table_0[Regione],Table_0[Deceduti],,0)</f>
        <v>3318</v>
      </c>
    </row>
    <row r="3031" spans="1:12" x14ac:dyDescent="0.25">
      <c r="A3031" s="1" t="s">
        <v>3057</v>
      </c>
      <c r="B3031" s="1" t="s">
        <v>2791</v>
      </c>
      <c r="C3031" s="1" t="s">
        <v>2909</v>
      </c>
      <c r="D3031">
        <v>2913</v>
      </c>
      <c r="E3031">
        <f>100*Comuni[[#This Row],[Popolazione2011]]/$D$7916</f>
        <v>5.0826923333614545E-3</v>
      </c>
      <c r="F3031">
        <f>100*Comuni[[#This Row],[Popolazione2011]]/(SUMIFS($D$2:$D$7916,$B$2:$B$7916,"Trentino-Alto Adige/Südtirol"))</f>
        <v>0.28295976104325021</v>
      </c>
      <c r="G3031" t="b">
        <f>IF(Comuni[[#This Row],[Popolazione2011]]&gt;300000,"MAGGIORE")</f>
        <v>0</v>
      </c>
      <c r="H3031">
        <f>100*Comuni[[#This Row],[Popolazione2011]]/(SUMIFS($D$2:$D$7916,$B$2:$B$7916,"Piemonte"))</f>
        <v>6.675197231110773E-2</v>
      </c>
      <c r="I3031" s="1" t="str">
        <f>_xlfn.XLOOKUP(Comuni[[#This Row],[Regione]],Ripartizione_geografica[Regione],Ripartizione_geografica[Ripartizione geografica],,0)</f>
        <v>Nord-est</v>
      </c>
      <c r="J3031" s="1">
        <f>_xlfn.XLOOKUP(Comuni[[#This Row],[Regione]],Table_0[Regione],Table_0[Totale contagiati],,0)</f>
        <v>552594</v>
      </c>
      <c r="K3031" s="1">
        <f>_xlfn.XLOOKUP(Comuni[[#This Row],[Regione]],Table_0[Regione],Table_0[Guariti],,0)</f>
        <v>548473</v>
      </c>
      <c r="L3031" s="1">
        <f>_xlfn.XLOOKUP(Comuni[[#This Row],[Regione]],Table_0[Regione],Table_0[Deceduti],,0)</f>
        <v>3318</v>
      </c>
    </row>
    <row r="3032" spans="1:12" x14ac:dyDescent="0.25">
      <c r="A3032" s="1" t="s">
        <v>3058</v>
      </c>
      <c r="B3032" s="1" t="s">
        <v>2791</v>
      </c>
      <c r="C3032" s="1" t="s">
        <v>2909</v>
      </c>
      <c r="D3032">
        <v>5448</v>
      </c>
      <c r="E3032">
        <f>100*Comuni[[#This Row],[Popolazione2011]]/$D$7916</f>
        <v>9.5058385966883627E-3</v>
      </c>
      <c r="F3032">
        <f>100*Comuni[[#This Row],[Popolazione2011]]/(SUMIFS($D$2:$D$7916,$B$2:$B$7916,"Trentino-Alto Adige/Südtirol"))</f>
        <v>0.52920177760509002</v>
      </c>
      <c r="G3032" t="b">
        <f>IF(Comuni[[#This Row],[Popolazione2011]]&gt;300000,"MAGGIORE")</f>
        <v>0</v>
      </c>
      <c r="H3032">
        <f>100*Comuni[[#This Row],[Popolazione2011]]/(SUMIFS($D$2:$D$7916,$B$2:$B$7916,"Piemonte"))</f>
        <v>0.12484199970851868</v>
      </c>
      <c r="I3032" s="1" t="str">
        <f>_xlfn.XLOOKUP(Comuni[[#This Row],[Regione]],Ripartizione_geografica[Regione],Ripartizione_geografica[Ripartizione geografica],,0)</f>
        <v>Nord-est</v>
      </c>
      <c r="J3032" s="1">
        <f>_xlfn.XLOOKUP(Comuni[[#This Row],[Regione]],Table_0[Regione],Table_0[Totale contagiati],,0)</f>
        <v>552594</v>
      </c>
      <c r="K3032" s="1">
        <f>_xlfn.XLOOKUP(Comuni[[#This Row],[Regione]],Table_0[Regione],Table_0[Guariti],,0)</f>
        <v>548473</v>
      </c>
      <c r="L3032" s="1">
        <f>_xlfn.XLOOKUP(Comuni[[#This Row],[Regione]],Table_0[Regione],Table_0[Deceduti],,0)</f>
        <v>3318</v>
      </c>
    </row>
    <row r="3033" spans="1:12" x14ac:dyDescent="0.25">
      <c r="A3033" s="1" t="s">
        <v>3059</v>
      </c>
      <c r="B3033" s="1" t="s">
        <v>2791</v>
      </c>
      <c r="C3033" s="1" t="s">
        <v>2909</v>
      </c>
      <c r="D3033">
        <v>6522</v>
      </c>
      <c r="E3033">
        <f>100*Comuni[[#This Row],[Popolazione2011]]/$D$7916</f>
        <v>1.1379786954405563E-2</v>
      </c>
      <c r="F3033">
        <f>100*Comuni[[#This Row],[Popolazione2011]]/(SUMIFS($D$2:$D$7916,$B$2:$B$7916,"Trentino-Alto Adige/Südtirol"))</f>
        <v>0.63352679763957354</v>
      </c>
      <c r="G3033" t="b">
        <f>IF(Comuni[[#This Row],[Popolazione2011]]&gt;300000,"MAGGIORE")</f>
        <v>0</v>
      </c>
      <c r="H3033">
        <f>100*Comuni[[#This Row],[Popolazione2011]]/(SUMIFS($D$2:$D$7916,$B$2:$B$7916,"Piemonte"))</f>
        <v>0.14945292255854603</v>
      </c>
      <c r="I3033" s="1" t="str">
        <f>_xlfn.XLOOKUP(Comuni[[#This Row],[Regione]],Ripartizione_geografica[Regione],Ripartizione_geografica[Ripartizione geografica],,0)</f>
        <v>Nord-est</v>
      </c>
      <c r="J3033" s="1">
        <f>_xlfn.XLOOKUP(Comuni[[#This Row],[Regione]],Table_0[Regione],Table_0[Totale contagiati],,0)</f>
        <v>552594</v>
      </c>
      <c r="K3033" s="1">
        <f>_xlfn.XLOOKUP(Comuni[[#This Row],[Regione]],Table_0[Regione],Table_0[Guariti],,0)</f>
        <v>548473</v>
      </c>
      <c r="L3033" s="1">
        <f>_xlfn.XLOOKUP(Comuni[[#This Row],[Regione]],Table_0[Regione],Table_0[Deceduti],,0)</f>
        <v>3318</v>
      </c>
    </row>
    <row r="3034" spans="1:12" x14ac:dyDescent="0.25">
      <c r="A3034" s="1" t="s">
        <v>3060</v>
      </c>
      <c r="B3034" s="1" t="s">
        <v>2791</v>
      </c>
      <c r="C3034" s="1" t="s">
        <v>2909</v>
      </c>
      <c r="D3034">
        <v>1607</v>
      </c>
      <c r="E3034">
        <f>100*Comuni[[#This Row],[Popolazione2011]]/$D$7916</f>
        <v>2.8039432130833701E-3</v>
      </c>
      <c r="F3034">
        <f>100*Comuni[[#This Row],[Popolazione2011]]/(SUMIFS($D$2:$D$7916,$B$2:$B$7916,"Trentino-Alto Adige/Südtirol"))</f>
        <v>0.15609898249107554</v>
      </c>
      <c r="G3034" t="b">
        <f>IF(Comuni[[#This Row],[Popolazione2011]]&gt;300000,"MAGGIORE")</f>
        <v>0</v>
      </c>
      <c r="H3034">
        <f>100*Comuni[[#This Row],[Popolazione2011]]/(SUMIFS($D$2:$D$7916,$B$2:$B$7916,"Piemonte"))</f>
        <v>3.6824723482303506E-2</v>
      </c>
      <c r="I3034" s="1" t="str">
        <f>_xlfn.XLOOKUP(Comuni[[#This Row],[Regione]],Ripartizione_geografica[Regione],Ripartizione_geografica[Ripartizione geografica],,0)</f>
        <v>Nord-est</v>
      </c>
      <c r="J3034" s="1">
        <f>_xlfn.XLOOKUP(Comuni[[#This Row],[Regione]],Table_0[Regione],Table_0[Totale contagiati],,0)</f>
        <v>552594</v>
      </c>
      <c r="K3034" s="1">
        <f>_xlfn.XLOOKUP(Comuni[[#This Row],[Regione]],Table_0[Regione],Table_0[Guariti],,0)</f>
        <v>548473</v>
      </c>
      <c r="L3034" s="1">
        <f>_xlfn.XLOOKUP(Comuni[[#This Row],[Regione]],Table_0[Regione],Table_0[Deceduti],,0)</f>
        <v>3318</v>
      </c>
    </row>
    <row r="3035" spans="1:12" x14ac:dyDescent="0.25">
      <c r="A3035" s="1" t="s">
        <v>3061</v>
      </c>
      <c r="B3035" s="1" t="s">
        <v>2791</v>
      </c>
      <c r="C3035" s="1" t="s">
        <v>2909</v>
      </c>
      <c r="D3035">
        <v>1220</v>
      </c>
      <c r="E3035">
        <f>100*Comuni[[#This Row],[Popolazione2011]]/$D$7916</f>
        <v>2.1286936651908595E-3</v>
      </c>
      <c r="F3035">
        <f>100*Comuni[[#This Row],[Popolazione2011]]/(SUMIFS($D$2:$D$7916,$B$2:$B$7916,"Trentino-Alto Adige/Südtirol"))</f>
        <v>0.11850700599820296</v>
      </c>
      <c r="G3035" t="b">
        <f>IF(Comuni[[#This Row],[Popolazione2011]]&gt;300000,"MAGGIORE")</f>
        <v>0</v>
      </c>
      <c r="H3035">
        <f>100*Comuni[[#This Row],[Popolazione2011]]/(SUMIFS($D$2:$D$7916,$B$2:$B$7916,"Piemonte"))</f>
        <v>2.7956541784947282E-2</v>
      </c>
      <c r="I3035" s="1" t="str">
        <f>_xlfn.XLOOKUP(Comuni[[#This Row],[Regione]],Ripartizione_geografica[Regione],Ripartizione_geografica[Ripartizione geografica],,0)</f>
        <v>Nord-est</v>
      </c>
      <c r="J3035" s="1">
        <f>_xlfn.XLOOKUP(Comuni[[#This Row],[Regione]],Table_0[Regione],Table_0[Totale contagiati],,0)</f>
        <v>552594</v>
      </c>
      <c r="K3035" s="1">
        <f>_xlfn.XLOOKUP(Comuni[[#This Row],[Regione]],Table_0[Regione],Table_0[Guariti],,0)</f>
        <v>548473</v>
      </c>
      <c r="L3035" s="1">
        <f>_xlfn.XLOOKUP(Comuni[[#This Row],[Regione]],Table_0[Regione],Table_0[Deceduti],,0)</f>
        <v>3318</v>
      </c>
    </row>
    <row r="3036" spans="1:12" x14ac:dyDescent="0.25">
      <c r="A3036" s="1" t="s">
        <v>3062</v>
      </c>
      <c r="B3036" s="1" t="s">
        <v>2791</v>
      </c>
      <c r="C3036" s="1" t="s">
        <v>2909</v>
      </c>
      <c r="D3036">
        <v>2132</v>
      </c>
      <c r="E3036">
        <f>100*Comuni[[#This Row],[Popolazione2011]]/$D$7916</f>
        <v>3.7199794214646826E-3</v>
      </c>
      <c r="F3036">
        <f>100*Comuni[[#This Row],[Popolazione2011]]/(SUMIFS($D$2:$D$7916,$B$2:$B$7916,"Trentino-Alto Adige/Südtirol"))</f>
        <v>0.20709584982636781</v>
      </c>
      <c r="G3036" t="b">
        <f>IF(Comuni[[#This Row],[Popolazione2011]]&gt;300000,"MAGGIORE")</f>
        <v>0</v>
      </c>
      <c r="H3036">
        <f>100*Comuni[[#This Row],[Popolazione2011]]/(SUMIFS($D$2:$D$7916,$B$2:$B$7916,"Piemonte"))</f>
        <v>4.8855202529104594E-2</v>
      </c>
      <c r="I3036" s="1" t="str">
        <f>_xlfn.XLOOKUP(Comuni[[#This Row],[Regione]],Ripartizione_geografica[Regione],Ripartizione_geografica[Ripartizione geografica],,0)</f>
        <v>Nord-est</v>
      </c>
      <c r="J3036" s="1">
        <f>_xlfn.XLOOKUP(Comuni[[#This Row],[Regione]],Table_0[Regione],Table_0[Totale contagiati],,0)</f>
        <v>552594</v>
      </c>
      <c r="K3036" s="1">
        <f>_xlfn.XLOOKUP(Comuni[[#This Row],[Regione]],Table_0[Regione],Table_0[Guariti],,0)</f>
        <v>548473</v>
      </c>
      <c r="L3036" s="1">
        <f>_xlfn.XLOOKUP(Comuni[[#This Row],[Regione]],Table_0[Regione],Table_0[Deceduti],,0)</f>
        <v>3318</v>
      </c>
    </row>
    <row r="3037" spans="1:12" x14ac:dyDescent="0.25">
      <c r="A3037" s="1" t="s">
        <v>3063</v>
      </c>
      <c r="B3037" s="1" t="s">
        <v>2791</v>
      </c>
      <c r="C3037" s="1" t="s">
        <v>2909</v>
      </c>
      <c r="D3037">
        <v>1541</v>
      </c>
      <c r="E3037">
        <f>100*Comuni[[#This Row],[Popolazione2011]]/$D$7916</f>
        <v>2.6887843754582908E-3</v>
      </c>
      <c r="F3037">
        <f>100*Comuni[[#This Row],[Popolazione2011]]/(SUMIFS($D$2:$D$7916,$B$2:$B$7916,"Trentino-Alto Adige/Südtirol"))</f>
        <v>0.1496879477403531</v>
      </c>
      <c r="G3037" t="b">
        <f>IF(Comuni[[#This Row],[Popolazione2011]]&gt;300000,"MAGGIORE")</f>
        <v>0</v>
      </c>
      <c r="H3037">
        <f>100*Comuni[[#This Row],[Popolazione2011]]/(SUMIFS($D$2:$D$7916,$B$2:$B$7916,"Piemonte"))</f>
        <v>3.531232040213423E-2</v>
      </c>
      <c r="I3037" s="1" t="str">
        <f>_xlfn.XLOOKUP(Comuni[[#This Row],[Regione]],Ripartizione_geografica[Regione],Ripartizione_geografica[Ripartizione geografica],,0)</f>
        <v>Nord-est</v>
      </c>
      <c r="J3037" s="1">
        <f>_xlfn.XLOOKUP(Comuni[[#This Row],[Regione]],Table_0[Regione],Table_0[Totale contagiati],,0)</f>
        <v>552594</v>
      </c>
      <c r="K3037" s="1">
        <f>_xlfn.XLOOKUP(Comuni[[#This Row],[Regione]],Table_0[Regione],Table_0[Guariti],,0)</f>
        <v>548473</v>
      </c>
      <c r="L3037" s="1">
        <f>_xlfn.XLOOKUP(Comuni[[#This Row],[Regione]],Table_0[Regione],Table_0[Deceduti],,0)</f>
        <v>3318</v>
      </c>
    </row>
    <row r="3038" spans="1:12" x14ac:dyDescent="0.25">
      <c r="A3038" s="1" t="s">
        <v>3064</v>
      </c>
      <c r="B3038" s="1" t="s">
        <v>2791</v>
      </c>
      <c r="C3038" s="1" t="s">
        <v>2909</v>
      </c>
      <c r="D3038">
        <v>1640</v>
      </c>
      <c r="E3038">
        <f>100*Comuni[[#This Row],[Popolazione2011]]/$D$7916</f>
        <v>2.8615226318959098E-3</v>
      </c>
      <c r="F3038">
        <f>100*Comuni[[#This Row],[Popolazione2011]]/(SUMIFS($D$2:$D$7916,$B$2:$B$7916,"Trentino-Alto Adige/Südtirol"))</f>
        <v>0.15930449986643677</v>
      </c>
      <c r="G3038" t="b">
        <f>IF(Comuni[[#This Row],[Popolazione2011]]&gt;300000,"MAGGIORE")</f>
        <v>0</v>
      </c>
      <c r="H3038">
        <f>100*Comuni[[#This Row],[Popolazione2011]]/(SUMIFS($D$2:$D$7916,$B$2:$B$7916,"Piemonte"))</f>
        <v>3.7580925022388148E-2</v>
      </c>
      <c r="I3038" s="1" t="str">
        <f>_xlfn.XLOOKUP(Comuni[[#This Row],[Regione]],Ripartizione_geografica[Regione],Ripartizione_geografica[Ripartizione geografica],,0)</f>
        <v>Nord-est</v>
      </c>
      <c r="J3038" s="1">
        <f>_xlfn.XLOOKUP(Comuni[[#This Row],[Regione]],Table_0[Regione],Table_0[Totale contagiati],,0)</f>
        <v>552594</v>
      </c>
      <c r="K3038" s="1">
        <f>_xlfn.XLOOKUP(Comuni[[#This Row],[Regione]],Table_0[Regione],Table_0[Guariti],,0)</f>
        <v>548473</v>
      </c>
      <c r="L3038" s="1">
        <f>_xlfn.XLOOKUP(Comuni[[#This Row],[Regione]],Table_0[Regione],Table_0[Deceduti],,0)</f>
        <v>3318</v>
      </c>
    </row>
    <row r="3039" spans="1:12" x14ac:dyDescent="0.25">
      <c r="A3039" s="1" t="s">
        <v>3065</v>
      </c>
      <c r="B3039" s="1" t="s">
        <v>2791</v>
      </c>
      <c r="C3039" s="1" t="s">
        <v>2909</v>
      </c>
      <c r="D3039">
        <v>4802</v>
      </c>
      <c r="E3039">
        <f>100*Comuni[[#This Row],[Popolazione2011]]/$D$7916</f>
        <v>8.3786778526610713E-3</v>
      </c>
      <c r="F3039">
        <f>100*Comuni[[#This Row],[Popolazione2011]]/(SUMIFS($D$2:$D$7916,$B$2:$B$7916,"Trentino-Alto Adige/Südtirol"))</f>
        <v>0.46645134656013987</v>
      </c>
      <c r="G3039" t="b">
        <f>IF(Comuni[[#This Row],[Popolazione2011]]&gt;300000,"MAGGIORE")</f>
        <v>0</v>
      </c>
      <c r="H3039">
        <f>100*Comuni[[#This Row],[Popolazione2011]]/(SUMIFS($D$2:$D$7916,$B$2:$B$7916,"Piemonte"))</f>
        <v>0.11003878168140725</v>
      </c>
      <c r="I3039" s="1" t="str">
        <f>_xlfn.XLOOKUP(Comuni[[#This Row],[Regione]],Ripartizione_geografica[Regione],Ripartizione_geografica[Ripartizione geografica],,0)</f>
        <v>Nord-est</v>
      </c>
      <c r="J3039" s="1">
        <f>_xlfn.XLOOKUP(Comuni[[#This Row],[Regione]],Table_0[Regione],Table_0[Totale contagiati],,0)</f>
        <v>552594</v>
      </c>
      <c r="K3039" s="1">
        <f>_xlfn.XLOOKUP(Comuni[[#This Row],[Regione]],Table_0[Regione],Table_0[Guariti],,0)</f>
        <v>548473</v>
      </c>
      <c r="L3039" s="1">
        <f>_xlfn.XLOOKUP(Comuni[[#This Row],[Regione]],Table_0[Regione],Table_0[Deceduti],,0)</f>
        <v>3318</v>
      </c>
    </row>
    <row r="3040" spans="1:12" x14ac:dyDescent="0.25">
      <c r="A3040" s="1" t="s">
        <v>3066</v>
      </c>
      <c r="B3040" s="1" t="s">
        <v>2791</v>
      </c>
      <c r="C3040" s="1" t="s">
        <v>2909</v>
      </c>
      <c r="D3040">
        <v>478</v>
      </c>
      <c r="E3040">
        <f>100*Comuni[[#This Row],[Popolazione2011]]/$D$7916</f>
        <v>8.3402915734527127E-4</v>
      </c>
      <c r="F3040">
        <f>100*Comuni[[#This Row],[Popolazione2011]]/(SUMIFS($D$2:$D$7916,$B$2:$B$7916,"Trentino-Alto Adige/Südtirol"))</f>
        <v>4.643143349765657E-2</v>
      </c>
      <c r="G3040" t="b">
        <f>IF(Comuni[[#This Row],[Popolazione2011]]&gt;300000,"MAGGIORE")</f>
        <v>0</v>
      </c>
      <c r="H3040">
        <f>100*Comuni[[#This Row],[Popolazione2011]]/(SUMIFS($D$2:$D$7916,$B$2:$B$7916,"Piemonte"))</f>
        <v>1.0953464732135083E-2</v>
      </c>
      <c r="I3040" s="1" t="str">
        <f>_xlfn.XLOOKUP(Comuni[[#This Row],[Regione]],Ripartizione_geografica[Regione],Ripartizione_geografica[Ripartizione geografica],,0)</f>
        <v>Nord-est</v>
      </c>
      <c r="J3040" s="1">
        <f>_xlfn.XLOOKUP(Comuni[[#This Row],[Regione]],Table_0[Regione],Table_0[Totale contagiati],,0)</f>
        <v>552594</v>
      </c>
      <c r="K3040" s="1">
        <f>_xlfn.XLOOKUP(Comuni[[#This Row],[Regione]],Table_0[Regione],Table_0[Guariti],,0)</f>
        <v>548473</v>
      </c>
      <c r="L3040" s="1">
        <f>_xlfn.XLOOKUP(Comuni[[#This Row],[Regione]],Table_0[Regione],Table_0[Deceduti],,0)</f>
        <v>3318</v>
      </c>
    </row>
    <row r="3041" spans="1:12" x14ac:dyDescent="0.25">
      <c r="A3041" s="1" t="s">
        <v>3067</v>
      </c>
      <c r="B3041" s="1" t="s">
        <v>2791</v>
      </c>
      <c r="C3041" s="1" t="s">
        <v>2909</v>
      </c>
      <c r="D3041">
        <v>2083</v>
      </c>
      <c r="E3041">
        <f>100*Comuni[[#This Row],[Popolazione2011]]/$D$7916</f>
        <v>3.6344827086824266E-3</v>
      </c>
      <c r="F3041">
        <f>100*Comuni[[#This Row],[Popolazione2011]]/(SUMIFS($D$2:$D$7916,$B$2:$B$7916,"Trentino-Alto Adige/Südtirol"))</f>
        <v>0.2023361422084072</v>
      </c>
      <c r="G3041" t="b">
        <f>IF(Comuni[[#This Row],[Popolazione2011]]&gt;300000,"MAGGIORE")</f>
        <v>0</v>
      </c>
      <c r="H3041">
        <f>100*Comuni[[#This Row],[Popolazione2011]]/(SUMIFS($D$2:$D$7916,$B$2:$B$7916,"Piemonte"))</f>
        <v>4.7732357818069823E-2</v>
      </c>
      <c r="I3041" s="1" t="str">
        <f>_xlfn.XLOOKUP(Comuni[[#This Row],[Regione]],Ripartizione_geografica[Regione],Ripartizione_geografica[Ripartizione geografica],,0)</f>
        <v>Nord-est</v>
      </c>
      <c r="J3041" s="1">
        <f>_xlfn.XLOOKUP(Comuni[[#This Row],[Regione]],Table_0[Regione],Table_0[Totale contagiati],,0)</f>
        <v>552594</v>
      </c>
      <c r="K3041" s="1">
        <f>_xlfn.XLOOKUP(Comuni[[#This Row],[Regione]],Table_0[Regione],Table_0[Guariti],,0)</f>
        <v>548473</v>
      </c>
      <c r="L3041" s="1">
        <f>_xlfn.XLOOKUP(Comuni[[#This Row],[Regione]],Table_0[Regione],Table_0[Deceduti],,0)</f>
        <v>3318</v>
      </c>
    </row>
    <row r="3042" spans="1:12" x14ac:dyDescent="0.25">
      <c r="A3042" s="1" t="s">
        <v>3068</v>
      </c>
      <c r="B3042" s="1" t="s">
        <v>2791</v>
      </c>
      <c r="C3042" s="1" t="s">
        <v>2909</v>
      </c>
      <c r="D3042">
        <v>707</v>
      </c>
      <c r="E3042">
        <f>100*Comuni[[#This Row],[Popolazione2011]]/$D$7916</f>
        <v>1.2335954272868343E-3</v>
      </c>
      <c r="F3042">
        <f>100*Comuni[[#This Row],[Popolazione2011]]/(SUMIFS($D$2:$D$7916,$B$2:$B$7916,"Trentino-Alto Adige/Südtirol"))</f>
        <v>6.8675781344860243E-2</v>
      </c>
      <c r="G3042" t="b">
        <f>IF(Comuni[[#This Row],[Popolazione2011]]&gt;300000,"MAGGIORE")</f>
        <v>0</v>
      </c>
      <c r="H3042">
        <f>100*Comuni[[#This Row],[Popolazione2011]]/(SUMIFS($D$2:$D$7916,$B$2:$B$7916,"Piemonte"))</f>
        <v>1.6201045116358795E-2</v>
      </c>
      <c r="I3042" s="1" t="str">
        <f>_xlfn.XLOOKUP(Comuni[[#This Row],[Regione]],Ripartizione_geografica[Regione],Ripartizione_geografica[Ripartizione geografica],,0)</f>
        <v>Nord-est</v>
      </c>
      <c r="J3042" s="1">
        <f>_xlfn.XLOOKUP(Comuni[[#This Row],[Regione]],Table_0[Regione],Table_0[Totale contagiati],,0)</f>
        <v>552594</v>
      </c>
      <c r="K3042" s="1">
        <f>_xlfn.XLOOKUP(Comuni[[#This Row],[Regione]],Table_0[Regione],Table_0[Guariti],,0)</f>
        <v>548473</v>
      </c>
      <c r="L3042" s="1">
        <f>_xlfn.XLOOKUP(Comuni[[#This Row],[Regione]],Table_0[Regione],Table_0[Deceduti],,0)</f>
        <v>3318</v>
      </c>
    </row>
    <row r="3043" spans="1:12" x14ac:dyDescent="0.25">
      <c r="A3043" s="1" t="s">
        <v>3069</v>
      </c>
      <c r="B3043" s="1" t="s">
        <v>2791</v>
      </c>
      <c r="C3043" s="1" t="s">
        <v>2909</v>
      </c>
      <c r="D3043">
        <v>3381</v>
      </c>
      <c r="E3043">
        <f>100*Comuni[[#This Row],[Popolazione2011]]/$D$7916</f>
        <v>5.8992731819756524E-3</v>
      </c>
      <c r="F3043">
        <f>100*Comuni[[#This Row],[Popolazione2011]]/(SUMIFS($D$2:$D$7916,$B$2:$B$7916,"Trentino-Alto Adige/Südtirol"))</f>
        <v>0.32841982563928218</v>
      </c>
      <c r="G3043" t="b">
        <f>IF(Comuni[[#This Row],[Popolazione2011]]&gt;300000,"MAGGIORE")</f>
        <v>0</v>
      </c>
      <c r="H3043">
        <f>100*Comuni[[#This Row],[Popolazione2011]]/(SUMIFS($D$2:$D$7916,$B$2:$B$7916,"Piemonte"))</f>
        <v>7.7476285061398975E-2</v>
      </c>
      <c r="I3043" s="1" t="str">
        <f>_xlfn.XLOOKUP(Comuni[[#This Row],[Regione]],Ripartizione_geografica[Regione],Ripartizione_geografica[Ripartizione geografica],,0)</f>
        <v>Nord-est</v>
      </c>
      <c r="J3043" s="1">
        <f>_xlfn.XLOOKUP(Comuni[[#This Row],[Regione]],Table_0[Regione],Table_0[Totale contagiati],,0)</f>
        <v>552594</v>
      </c>
      <c r="K3043" s="1">
        <f>_xlfn.XLOOKUP(Comuni[[#This Row],[Regione]],Table_0[Regione],Table_0[Guariti],,0)</f>
        <v>548473</v>
      </c>
      <c r="L3043" s="1">
        <f>_xlfn.XLOOKUP(Comuni[[#This Row],[Regione]],Table_0[Regione],Table_0[Deceduti],,0)</f>
        <v>3318</v>
      </c>
    </row>
    <row r="3044" spans="1:12" x14ac:dyDescent="0.25">
      <c r="A3044" s="1" t="s">
        <v>3070</v>
      </c>
      <c r="B3044" s="1" t="s">
        <v>2791</v>
      </c>
      <c r="C3044" s="1" t="s">
        <v>2909</v>
      </c>
      <c r="D3044">
        <v>2332</v>
      </c>
      <c r="E3044">
        <f>100*Comuni[[#This Row],[Popolazione2011]]/$D$7916</f>
        <v>4.0689455960861353E-3</v>
      </c>
      <c r="F3044">
        <f>100*Comuni[[#This Row],[Popolazione2011]]/(SUMIFS($D$2:$D$7916,$B$2:$B$7916,"Trentino-Alto Adige/Südtirol"))</f>
        <v>0.22652322785886009</v>
      </c>
      <c r="G3044" t="b">
        <f>IF(Comuni[[#This Row],[Popolazione2011]]&gt;300000,"MAGGIORE")</f>
        <v>0</v>
      </c>
      <c r="H3044">
        <f>100*Comuni[[#This Row],[Popolazione2011]]/(SUMIFS($D$2:$D$7916,$B$2:$B$7916,"Piemonte"))</f>
        <v>5.3438242165981198E-2</v>
      </c>
      <c r="I3044" s="1" t="str">
        <f>_xlfn.XLOOKUP(Comuni[[#This Row],[Regione]],Ripartizione_geografica[Regione],Ripartizione_geografica[Ripartizione geografica],,0)</f>
        <v>Nord-est</v>
      </c>
      <c r="J3044" s="1">
        <f>_xlfn.XLOOKUP(Comuni[[#This Row],[Regione]],Table_0[Regione],Table_0[Totale contagiati],,0)</f>
        <v>552594</v>
      </c>
      <c r="K3044" s="1">
        <f>_xlfn.XLOOKUP(Comuni[[#This Row],[Regione]],Table_0[Regione],Table_0[Guariti],,0)</f>
        <v>548473</v>
      </c>
      <c r="L3044" s="1">
        <f>_xlfn.XLOOKUP(Comuni[[#This Row],[Regione]],Table_0[Regione],Table_0[Deceduti],,0)</f>
        <v>3318</v>
      </c>
    </row>
    <row r="3045" spans="1:12" x14ac:dyDescent="0.25">
      <c r="A3045" s="1" t="s">
        <v>3071</v>
      </c>
      <c r="B3045" s="1" t="s">
        <v>2791</v>
      </c>
      <c r="C3045" s="1" t="s">
        <v>2909</v>
      </c>
      <c r="D3045">
        <v>1383</v>
      </c>
      <c r="E3045">
        <f>100*Comuni[[#This Row],[Popolazione2011]]/$D$7916</f>
        <v>2.4131010975073433E-3</v>
      </c>
      <c r="F3045">
        <f>100*Comuni[[#This Row],[Popolazione2011]]/(SUMIFS($D$2:$D$7916,$B$2:$B$7916,"Trentino-Alto Adige/Südtirol"))</f>
        <v>0.13434031909468419</v>
      </c>
      <c r="G3045" t="b">
        <f>IF(Comuni[[#This Row],[Popolazione2011]]&gt;300000,"MAGGIORE")</f>
        <v>0</v>
      </c>
      <c r="H3045">
        <f>100*Comuni[[#This Row],[Popolazione2011]]/(SUMIFS($D$2:$D$7916,$B$2:$B$7916,"Piemonte"))</f>
        <v>3.1691719089001716E-2</v>
      </c>
      <c r="I3045" s="1" t="str">
        <f>_xlfn.XLOOKUP(Comuni[[#This Row],[Regione]],Ripartizione_geografica[Regione],Ripartizione_geografica[Ripartizione geografica],,0)</f>
        <v>Nord-est</v>
      </c>
      <c r="J3045" s="1">
        <f>_xlfn.XLOOKUP(Comuni[[#This Row],[Regione]],Table_0[Regione],Table_0[Totale contagiati],,0)</f>
        <v>552594</v>
      </c>
      <c r="K3045" s="1">
        <f>_xlfn.XLOOKUP(Comuni[[#This Row],[Regione]],Table_0[Regione],Table_0[Guariti],,0)</f>
        <v>548473</v>
      </c>
      <c r="L3045" s="1">
        <f>_xlfn.XLOOKUP(Comuni[[#This Row],[Regione]],Table_0[Regione],Table_0[Deceduti],,0)</f>
        <v>3318</v>
      </c>
    </row>
    <row r="3046" spans="1:12" x14ac:dyDescent="0.25">
      <c r="A3046" s="1" t="s">
        <v>3072</v>
      </c>
      <c r="B3046" s="1" t="s">
        <v>2791</v>
      </c>
      <c r="C3046" s="1" t="s">
        <v>2909</v>
      </c>
      <c r="D3046">
        <v>2783</v>
      </c>
      <c r="E3046">
        <f>100*Comuni[[#This Row],[Popolazione2011]]/$D$7916</f>
        <v>4.8558643198575099E-3</v>
      </c>
      <c r="F3046">
        <f>100*Comuni[[#This Row],[Popolazione2011]]/(SUMIFS($D$2:$D$7916,$B$2:$B$7916,"Trentino-Alto Adige/Südtirol"))</f>
        <v>0.27033196532213022</v>
      </c>
      <c r="G3046" t="b">
        <f>IF(Comuni[[#This Row],[Popolazione2011]]&gt;300000,"MAGGIORE")</f>
        <v>0</v>
      </c>
      <c r="H3046">
        <f>100*Comuni[[#This Row],[Popolazione2011]]/(SUMIFS($D$2:$D$7916,$B$2:$B$7916,"Piemonte"))</f>
        <v>6.3772996547137931E-2</v>
      </c>
      <c r="I3046" s="1" t="str">
        <f>_xlfn.XLOOKUP(Comuni[[#This Row],[Regione]],Ripartizione_geografica[Regione],Ripartizione_geografica[Ripartizione geografica],,0)</f>
        <v>Nord-est</v>
      </c>
      <c r="J3046" s="1">
        <f>_xlfn.XLOOKUP(Comuni[[#This Row],[Regione]],Table_0[Regione],Table_0[Totale contagiati],,0)</f>
        <v>552594</v>
      </c>
      <c r="K3046" s="1">
        <f>_xlfn.XLOOKUP(Comuni[[#This Row],[Regione]],Table_0[Regione],Table_0[Guariti],,0)</f>
        <v>548473</v>
      </c>
      <c r="L3046" s="1">
        <f>_xlfn.XLOOKUP(Comuni[[#This Row],[Regione]],Table_0[Regione],Table_0[Deceduti],,0)</f>
        <v>3318</v>
      </c>
    </row>
    <row r="3047" spans="1:12" x14ac:dyDescent="0.25">
      <c r="A3047" s="1" t="s">
        <v>3073</v>
      </c>
      <c r="B3047" s="1" t="s">
        <v>2791</v>
      </c>
      <c r="C3047" s="1" t="s">
        <v>2909</v>
      </c>
      <c r="D3047">
        <v>1757</v>
      </c>
      <c r="E3047">
        <f>100*Comuni[[#This Row],[Popolazione2011]]/$D$7916</f>
        <v>3.0656678440494594E-3</v>
      </c>
      <c r="F3047">
        <f>100*Comuni[[#This Row],[Popolazione2011]]/(SUMIFS($D$2:$D$7916,$B$2:$B$7916,"Trentino-Alto Adige/Südtirol"))</f>
        <v>0.17066951601544478</v>
      </c>
      <c r="G3047" t="b">
        <f>IF(Comuni[[#This Row],[Popolazione2011]]&gt;300000,"MAGGIORE")</f>
        <v>0</v>
      </c>
      <c r="H3047">
        <f>100*Comuni[[#This Row],[Popolazione2011]]/(SUMIFS($D$2:$D$7916,$B$2:$B$7916,"Piemonte"))</f>
        <v>4.0262003209960963E-2</v>
      </c>
      <c r="I3047" s="1" t="str">
        <f>_xlfn.XLOOKUP(Comuni[[#This Row],[Regione]],Ripartizione_geografica[Regione],Ripartizione_geografica[Ripartizione geografica],,0)</f>
        <v>Nord-est</v>
      </c>
      <c r="J3047" s="1">
        <f>_xlfn.XLOOKUP(Comuni[[#This Row],[Regione]],Table_0[Regione],Table_0[Totale contagiati],,0)</f>
        <v>552594</v>
      </c>
      <c r="K3047" s="1">
        <f>_xlfn.XLOOKUP(Comuni[[#This Row],[Regione]],Table_0[Regione],Table_0[Guariti],,0)</f>
        <v>548473</v>
      </c>
      <c r="L3047" s="1">
        <f>_xlfn.XLOOKUP(Comuni[[#This Row],[Regione]],Table_0[Regione],Table_0[Deceduti],,0)</f>
        <v>3318</v>
      </c>
    </row>
    <row r="3048" spans="1:12" x14ac:dyDescent="0.25">
      <c r="A3048" s="1" t="s">
        <v>3074</v>
      </c>
      <c r="B3048" s="1" t="s">
        <v>2791</v>
      </c>
      <c r="C3048" s="1" t="s">
        <v>2909</v>
      </c>
      <c r="D3048">
        <v>5406</v>
      </c>
      <c r="E3048">
        <f>100*Comuni[[#This Row],[Popolazione2011]]/$D$7916</f>
        <v>9.4325557000178584E-3</v>
      </c>
      <c r="F3048">
        <f>100*Comuni[[#This Row],[Popolazione2011]]/(SUMIFS($D$2:$D$7916,$B$2:$B$7916,"Trentino-Alto Adige/Südtirol"))</f>
        <v>0.52512202821826659</v>
      </c>
      <c r="G3048" t="b">
        <f>IF(Comuni[[#This Row],[Popolazione2011]]&gt;300000,"MAGGIORE")</f>
        <v>0</v>
      </c>
      <c r="H3048">
        <f>100*Comuni[[#This Row],[Popolazione2011]]/(SUMIFS($D$2:$D$7916,$B$2:$B$7916,"Piemonte"))</f>
        <v>0.12387956138477459</v>
      </c>
      <c r="I3048" s="1" t="str">
        <f>_xlfn.XLOOKUP(Comuni[[#This Row],[Regione]],Ripartizione_geografica[Regione],Ripartizione_geografica[Ripartizione geografica],,0)</f>
        <v>Nord-est</v>
      </c>
      <c r="J3048" s="1">
        <f>_xlfn.XLOOKUP(Comuni[[#This Row],[Regione]],Table_0[Regione],Table_0[Totale contagiati],,0)</f>
        <v>552594</v>
      </c>
      <c r="K3048" s="1">
        <f>_xlfn.XLOOKUP(Comuni[[#This Row],[Regione]],Table_0[Regione],Table_0[Guariti],,0)</f>
        <v>548473</v>
      </c>
      <c r="L3048" s="1">
        <f>_xlfn.XLOOKUP(Comuni[[#This Row],[Regione]],Table_0[Regione],Table_0[Deceduti],,0)</f>
        <v>3318</v>
      </c>
    </row>
    <row r="3049" spans="1:12" x14ac:dyDescent="0.25">
      <c r="A3049" s="1" t="s">
        <v>3075</v>
      </c>
      <c r="B3049" s="1" t="s">
        <v>2791</v>
      </c>
      <c r="C3049" s="1" t="s">
        <v>2909</v>
      </c>
      <c r="D3049">
        <v>2918</v>
      </c>
      <c r="E3049">
        <f>100*Comuni[[#This Row],[Popolazione2011]]/$D$7916</f>
        <v>5.0914164877269904E-3</v>
      </c>
      <c r="F3049">
        <f>100*Comuni[[#This Row],[Popolazione2011]]/(SUMIFS($D$2:$D$7916,$B$2:$B$7916,"Trentino-Alto Adige/Südtirol"))</f>
        <v>0.28344544549406253</v>
      </c>
      <c r="G3049" t="b">
        <f>IF(Comuni[[#This Row],[Popolazione2011]]&gt;300000,"MAGGIORE")</f>
        <v>0</v>
      </c>
      <c r="H3049">
        <f>100*Comuni[[#This Row],[Popolazione2011]]/(SUMIFS($D$2:$D$7916,$B$2:$B$7916,"Piemonte"))</f>
        <v>6.6866548302029649E-2</v>
      </c>
      <c r="I3049" s="1" t="str">
        <f>_xlfn.XLOOKUP(Comuni[[#This Row],[Regione]],Ripartizione_geografica[Regione],Ripartizione_geografica[Ripartizione geografica],,0)</f>
        <v>Nord-est</v>
      </c>
      <c r="J3049" s="1">
        <f>_xlfn.XLOOKUP(Comuni[[#This Row],[Regione]],Table_0[Regione],Table_0[Totale contagiati],,0)</f>
        <v>552594</v>
      </c>
      <c r="K3049" s="1">
        <f>_xlfn.XLOOKUP(Comuni[[#This Row],[Regione]],Table_0[Regione],Table_0[Guariti],,0)</f>
        <v>548473</v>
      </c>
      <c r="L3049" s="1">
        <f>_xlfn.XLOOKUP(Comuni[[#This Row],[Regione]],Table_0[Regione],Table_0[Deceduti],,0)</f>
        <v>3318</v>
      </c>
    </row>
    <row r="3050" spans="1:12" x14ac:dyDescent="0.25">
      <c r="A3050" s="1" t="s">
        <v>3076</v>
      </c>
      <c r="B3050" s="1" t="s">
        <v>2791</v>
      </c>
      <c r="C3050" s="1" t="s">
        <v>2909</v>
      </c>
      <c r="D3050">
        <v>1396</v>
      </c>
      <c r="E3050">
        <f>100*Comuni[[#This Row],[Popolazione2011]]/$D$7916</f>
        <v>2.4357838988577378E-3</v>
      </c>
      <c r="F3050">
        <f>100*Comuni[[#This Row],[Popolazione2011]]/(SUMIFS($D$2:$D$7916,$B$2:$B$7916,"Trentino-Alto Adige/Südtirol"))</f>
        <v>0.13560309866679618</v>
      </c>
      <c r="G3050" t="b">
        <f>IF(Comuni[[#This Row],[Popolazione2011]]&gt;300000,"MAGGIORE")</f>
        <v>0</v>
      </c>
      <c r="H3050">
        <f>100*Comuni[[#This Row],[Popolazione2011]]/(SUMIFS($D$2:$D$7916,$B$2:$B$7916,"Piemonte"))</f>
        <v>3.1989616665398693E-2</v>
      </c>
      <c r="I3050" s="1" t="str">
        <f>_xlfn.XLOOKUP(Comuni[[#This Row],[Regione]],Ripartizione_geografica[Regione],Ripartizione_geografica[Ripartizione geografica],,0)</f>
        <v>Nord-est</v>
      </c>
      <c r="J3050" s="1">
        <f>_xlfn.XLOOKUP(Comuni[[#This Row],[Regione]],Table_0[Regione],Table_0[Totale contagiati],,0)</f>
        <v>552594</v>
      </c>
      <c r="K3050" s="1">
        <f>_xlfn.XLOOKUP(Comuni[[#This Row],[Regione]],Table_0[Regione],Table_0[Guariti],,0)</f>
        <v>548473</v>
      </c>
      <c r="L3050" s="1">
        <f>_xlfn.XLOOKUP(Comuni[[#This Row],[Regione]],Table_0[Regione],Table_0[Deceduti],,0)</f>
        <v>3318</v>
      </c>
    </row>
    <row r="3051" spans="1:12" x14ac:dyDescent="0.25">
      <c r="A3051" s="1" t="s">
        <v>3077</v>
      </c>
      <c r="B3051" s="1" t="s">
        <v>2791</v>
      </c>
      <c r="C3051" s="1" t="s">
        <v>2909</v>
      </c>
      <c r="D3051">
        <v>4798</v>
      </c>
      <c r="E3051">
        <f>100*Comuni[[#This Row],[Popolazione2011]]/$D$7916</f>
        <v>8.3716985291686433E-3</v>
      </c>
      <c r="F3051">
        <f>100*Comuni[[#This Row],[Popolazione2011]]/(SUMIFS($D$2:$D$7916,$B$2:$B$7916,"Trentino-Alto Adige/Südtirol"))</f>
        <v>0.46606279899949005</v>
      </c>
      <c r="G3051" t="b">
        <f>IF(Comuni[[#This Row],[Popolazione2011]]&gt;300000,"MAGGIORE")</f>
        <v>0</v>
      </c>
      <c r="H3051">
        <f>100*Comuni[[#This Row],[Popolazione2011]]/(SUMIFS($D$2:$D$7916,$B$2:$B$7916,"Piemonte"))</f>
        <v>0.10994712088866972</v>
      </c>
      <c r="I3051" s="1" t="str">
        <f>_xlfn.XLOOKUP(Comuni[[#This Row],[Regione]],Ripartizione_geografica[Regione],Ripartizione_geografica[Ripartizione geografica],,0)</f>
        <v>Nord-est</v>
      </c>
      <c r="J3051" s="1">
        <f>_xlfn.XLOOKUP(Comuni[[#This Row],[Regione]],Table_0[Regione],Table_0[Totale contagiati],,0)</f>
        <v>552594</v>
      </c>
      <c r="K3051" s="1">
        <f>_xlfn.XLOOKUP(Comuni[[#This Row],[Regione]],Table_0[Regione],Table_0[Guariti],,0)</f>
        <v>548473</v>
      </c>
      <c r="L3051" s="1">
        <f>_xlfn.XLOOKUP(Comuni[[#This Row],[Regione]],Table_0[Regione],Table_0[Deceduti],,0)</f>
        <v>3318</v>
      </c>
    </row>
    <row r="3052" spans="1:12" x14ac:dyDescent="0.25">
      <c r="A3052" s="1" t="s">
        <v>3078</v>
      </c>
      <c r="B3052" s="1" t="s">
        <v>2791</v>
      </c>
      <c r="C3052" s="1" t="s">
        <v>2909</v>
      </c>
      <c r="D3052">
        <v>4902</v>
      </c>
      <c r="E3052">
        <f>100*Comuni[[#This Row],[Popolazione2011]]/$D$7916</f>
        <v>8.5531609399717989E-3</v>
      </c>
      <c r="F3052">
        <f>100*Comuni[[#This Row],[Popolazione2011]]/(SUMIFS($D$2:$D$7916,$B$2:$B$7916,"Trentino-Alto Adige/Südtirol"))</f>
        <v>0.47616503557638601</v>
      </c>
      <c r="G3052" t="b">
        <f>IF(Comuni[[#This Row],[Popolazione2011]]&gt;300000,"MAGGIORE")</f>
        <v>0</v>
      </c>
      <c r="H3052">
        <f>100*Comuni[[#This Row],[Popolazione2011]]/(SUMIFS($D$2:$D$7916,$B$2:$B$7916,"Piemonte"))</f>
        <v>0.11233030149984555</v>
      </c>
      <c r="I3052" s="1" t="str">
        <f>_xlfn.XLOOKUP(Comuni[[#This Row],[Regione]],Ripartizione_geografica[Regione],Ripartizione_geografica[Ripartizione geografica],,0)</f>
        <v>Nord-est</v>
      </c>
      <c r="J3052" s="1">
        <f>_xlfn.XLOOKUP(Comuni[[#This Row],[Regione]],Table_0[Regione],Table_0[Totale contagiati],,0)</f>
        <v>552594</v>
      </c>
      <c r="K3052" s="1">
        <f>_xlfn.XLOOKUP(Comuni[[#This Row],[Regione]],Table_0[Regione],Table_0[Guariti],,0)</f>
        <v>548473</v>
      </c>
      <c r="L3052" s="1">
        <f>_xlfn.XLOOKUP(Comuni[[#This Row],[Regione]],Table_0[Regione],Table_0[Deceduti],,0)</f>
        <v>3318</v>
      </c>
    </row>
    <row r="3053" spans="1:12" x14ac:dyDescent="0.25">
      <c r="A3053" s="1" t="s">
        <v>3079</v>
      </c>
      <c r="B3053" s="1" t="s">
        <v>2791</v>
      </c>
      <c r="C3053" s="1" t="s">
        <v>2909</v>
      </c>
      <c r="D3053">
        <v>3345</v>
      </c>
      <c r="E3053">
        <f>100*Comuni[[#This Row],[Popolazione2011]]/$D$7916</f>
        <v>5.8364592705437918E-3</v>
      </c>
      <c r="F3053">
        <f>100*Comuni[[#This Row],[Popolazione2011]]/(SUMIFS($D$2:$D$7916,$B$2:$B$7916,"Trentino-Alto Adige/Südtirol"))</f>
        <v>0.32492289759343357</v>
      </c>
      <c r="G3053" t="b">
        <f>IF(Comuni[[#This Row],[Popolazione2011]]&gt;300000,"MAGGIORE")</f>
        <v>0</v>
      </c>
      <c r="H3053">
        <f>100*Comuni[[#This Row],[Popolazione2011]]/(SUMIFS($D$2:$D$7916,$B$2:$B$7916,"Piemonte"))</f>
        <v>7.6651337926761196E-2</v>
      </c>
      <c r="I3053" s="1" t="str">
        <f>_xlfn.XLOOKUP(Comuni[[#This Row],[Regione]],Ripartizione_geografica[Regione],Ripartizione_geografica[Ripartizione geografica],,0)</f>
        <v>Nord-est</v>
      </c>
      <c r="J3053" s="1">
        <f>_xlfn.XLOOKUP(Comuni[[#This Row],[Regione]],Table_0[Regione],Table_0[Totale contagiati],,0)</f>
        <v>552594</v>
      </c>
      <c r="K3053" s="1">
        <f>_xlfn.XLOOKUP(Comuni[[#This Row],[Regione]],Table_0[Regione],Table_0[Guariti],,0)</f>
        <v>548473</v>
      </c>
      <c r="L3053" s="1">
        <f>_xlfn.XLOOKUP(Comuni[[#This Row],[Regione]],Table_0[Regione],Table_0[Deceduti],,0)</f>
        <v>3318</v>
      </c>
    </row>
    <row r="3054" spans="1:12" x14ac:dyDescent="0.25">
      <c r="A3054" s="1" t="s">
        <v>3080</v>
      </c>
      <c r="B3054" s="1" t="s">
        <v>2791</v>
      </c>
      <c r="C3054" s="1" t="s">
        <v>2909</v>
      </c>
      <c r="D3054">
        <v>3011</v>
      </c>
      <c r="E3054">
        <f>100*Comuni[[#This Row],[Popolazione2011]]/$D$7916</f>
        <v>5.2536857589259656E-3</v>
      </c>
      <c r="F3054">
        <f>100*Comuni[[#This Row],[Popolazione2011]]/(SUMIFS($D$2:$D$7916,$B$2:$B$7916,"Trentino-Alto Adige/Südtirol"))</f>
        <v>0.29247917627917142</v>
      </c>
      <c r="G3054" t="b">
        <f>IF(Comuni[[#This Row],[Popolazione2011]]&gt;300000,"MAGGIORE")</f>
        <v>0</v>
      </c>
      <c r="H3054">
        <f>100*Comuni[[#This Row],[Popolazione2011]]/(SUMIFS($D$2:$D$7916,$B$2:$B$7916,"Piemonte"))</f>
        <v>6.8997661733177271E-2</v>
      </c>
      <c r="I3054" s="1" t="str">
        <f>_xlfn.XLOOKUP(Comuni[[#This Row],[Regione]],Ripartizione_geografica[Regione],Ripartizione_geografica[Ripartizione geografica],,0)</f>
        <v>Nord-est</v>
      </c>
      <c r="J3054" s="1">
        <f>_xlfn.XLOOKUP(Comuni[[#This Row],[Regione]],Table_0[Regione],Table_0[Totale contagiati],,0)</f>
        <v>552594</v>
      </c>
      <c r="K3054" s="1">
        <f>_xlfn.XLOOKUP(Comuni[[#This Row],[Regione]],Table_0[Regione],Table_0[Guariti],,0)</f>
        <v>548473</v>
      </c>
      <c r="L3054" s="1">
        <f>_xlfn.XLOOKUP(Comuni[[#This Row],[Regione]],Table_0[Regione],Table_0[Deceduti],,0)</f>
        <v>3318</v>
      </c>
    </row>
    <row r="3055" spans="1:12" x14ac:dyDescent="0.25">
      <c r="A3055" s="1" t="s">
        <v>3081</v>
      </c>
      <c r="B3055" s="1" t="s">
        <v>3082</v>
      </c>
      <c r="C3055" s="1" t="s">
        <v>3083</v>
      </c>
      <c r="D3055">
        <v>2297</v>
      </c>
      <c r="E3055">
        <f>100*Comuni[[#This Row],[Popolazione2011]]/$D$7916</f>
        <v>4.0078765155273808E-3</v>
      </c>
      <c r="F3055">
        <f>100*Comuni[[#This Row],[Popolazione2011]]/(SUMIFS($D$2:$D$7916,$B$2:$B$7916,"Veneto"))</f>
        <v>4.7303241579734687E-2</v>
      </c>
      <c r="G3055" t="b">
        <f>IF(Comuni[[#This Row],[Popolazione2011]]&gt;300000,"MAGGIORE")</f>
        <v>0</v>
      </c>
      <c r="H3055">
        <f>100*Comuni[[#This Row],[Popolazione2011]]/(SUMIFS($D$2:$D$7916,$B$2:$B$7916,"Piemonte"))</f>
        <v>5.2636210229527788E-2</v>
      </c>
      <c r="I3055" s="1" t="str">
        <f>_xlfn.XLOOKUP(Comuni[[#This Row],[Regione]],Ripartizione_geografica[Regione],Ripartizione_geografica[Ripartizione geografica],,0)</f>
        <v>Nord-est</v>
      </c>
      <c r="J3055" s="1">
        <f>_xlfn.XLOOKUP(Comuni[[#This Row],[Regione]],Table_0[Regione],Table_0[Totale contagiati],,0)</f>
        <v>2821154</v>
      </c>
      <c r="K3055" s="1">
        <f>_xlfn.XLOOKUP(Comuni[[#This Row],[Regione]],Table_0[Regione],Table_0[Guariti],,0)</f>
        <v>2790105</v>
      </c>
      <c r="L3055" s="1">
        <f>_xlfn.XLOOKUP(Comuni[[#This Row],[Regione]],Table_0[Regione],Table_0[Deceduti],,0)</f>
        <v>17224</v>
      </c>
    </row>
    <row r="3056" spans="1:12" x14ac:dyDescent="0.25">
      <c r="A3056" s="1" t="s">
        <v>3084</v>
      </c>
      <c r="B3056" s="1" t="s">
        <v>3082</v>
      </c>
      <c r="C3056" s="1" t="s">
        <v>3083</v>
      </c>
      <c r="D3056">
        <v>5232</v>
      </c>
      <c r="E3056">
        <f>100*Comuni[[#This Row],[Popolazione2011]]/$D$7916</f>
        <v>9.1289551280971954E-3</v>
      </c>
      <c r="F3056">
        <f>100*Comuni[[#This Row],[Popolazione2011]]/(SUMIFS($D$2:$D$7916,$B$2:$B$7916,"Veneto"))</f>
        <v>0.10774512840451542</v>
      </c>
      <c r="G3056" t="b">
        <f>IF(Comuni[[#This Row],[Popolazione2011]]&gt;300000,"MAGGIORE")</f>
        <v>0</v>
      </c>
      <c r="H3056">
        <f>100*Comuni[[#This Row],[Popolazione2011]]/(SUMIFS($D$2:$D$7916,$B$2:$B$7916,"Piemonte"))</f>
        <v>0.11989231690069195</v>
      </c>
      <c r="I3056" s="1" t="str">
        <f>_xlfn.XLOOKUP(Comuni[[#This Row],[Regione]],Ripartizione_geografica[Regione],Ripartizione_geografica[Ripartizione geografica],,0)</f>
        <v>Nord-est</v>
      </c>
      <c r="J3056" s="1">
        <f>_xlfn.XLOOKUP(Comuni[[#This Row],[Regione]],Table_0[Regione],Table_0[Totale contagiati],,0)</f>
        <v>2821154</v>
      </c>
      <c r="K3056" s="1">
        <f>_xlfn.XLOOKUP(Comuni[[#This Row],[Regione]],Table_0[Regione],Table_0[Guariti],,0)</f>
        <v>2790105</v>
      </c>
      <c r="L3056" s="1">
        <f>_xlfn.XLOOKUP(Comuni[[#This Row],[Regione]],Table_0[Regione],Table_0[Deceduti],,0)</f>
        <v>17224</v>
      </c>
    </row>
    <row r="3057" spans="1:12" x14ac:dyDescent="0.25">
      <c r="A3057" s="1" t="s">
        <v>3085</v>
      </c>
      <c r="B3057" s="1" t="s">
        <v>3082</v>
      </c>
      <c r="C3057" s="1" t="s">
        <v>3083</v>
      </c>
      <c r="D3057">
        <v>2164</v>
      </c>
      <c r="E3057">
        <f>100*Comuni[[#This Row],[Popolazione2011]]/$D$7916</f>
        <v>3.7758140094041148E-3</v>
      </c>
      <c r="F3057">
        <f>100*Comuni[[#This Row],[Popolazione2011]]/(SUMIFS($D$2:$D$7916,$B$2:$B$7916,"Veneto"))</f>
        <v>4.4564307696363027E-2</v>
      </c>
      <c r="G3057" t="b">
        <f>IF(Comuni[[#This Row],[Popolazione2011]]&gt;300000,"MAGGIORE")</f>
        <v>0</v>
      </c>
      <c r="H3057">
        <f>100*Comuni[[#This Row],[Popolazione2011]]/(SUMIFS($D$2:$D$7916,$B$2:$B$7916,"Piemonte"))</f>
        <v>4.9588488871004852E-2</v>
      </c>
      <c r="I3057" s="1" t="str">
        <f>_xlfn.XLOOKUP(Comuni[[#This Row],[Regione]],Ripartizione_geografica[Regione],Ripartizione_geografica[Ripartizione geografica],,0)</f>
        <v>Nord-est</v>
      </c>
      <c r="J3057" s="1">
        <f>_xlfn.XLOOKUP(Comuni[[#This Row],[Regione]],Table_0[Regione],Table_0[Totale contagiati],,0)</f>
        <v>2821154</v>
      </c>
      <c r="K3057" s="1">
        <f>_xlfn.XLOOKUP(Comuni[[#This Row],[Regione]],Table_0[Regione],Table_0[Guariti],,0)</f>
        <v>2790105</v>
      </c>
      <c r="L3057" s="1">
        <f>_xlfn.XLOOKUP(Comuni[[#This Row],[Regione]],Table_0[Regione],Table_0[Deceduti],,0)</f>
        <v>17224</v>
      </c>
    </row>
    <row r="3058" spans="1:12" x14ac:dyDescent="0.25">
      <c r="A3058" s="1" t="s">
        <v>3086</v>
      </c>
      <c r="B3058" s="1" t="s">
        <v>3082</v>
      </c>
      <c r="C3058" s="1" t="s">
        <v>3083</v>
      </c>
      <c r="D3058">
        <v>6144</v>
      </c>
      <c r="E3058">
        <f>100*Comuni[[#This Row],[Popolazione2011]]/$D$7916</f>
        <v>1.0720240884371018E-2</v>
      </c>
      <c r="F3058">
        <f>100*Comuni[[#This Row],[Popolazione2011]]/(SUMIFS($D$2:$D$7916,$B$2:$B$7916,"Veneto"))</f>
        <v>0.12652638931906396</v>
      </c>
      <c r="G3058" t="b">
        <f>IF(Comuni[[#This Row],[Popolazione2011]]&gt;300000,"MAGGIORE")</f>
        <v>0</v>
      </c>
      <c r="H3058">
        <f>100*Comuni[[#This Row],[Popolazione2011]]/(SUMIFS($D$2:$D$7916,$B$2:$B$7916,"Piemonte"))</f>
        <v>0.14079097764484927</v>
      </c>
      <c r="I3058" s="1" t="str">
        <f>_xlfn.XLOOKUP(Comuni[[#This Row],[Regione]],Ripartizione_geografica[Regione],Ripartizione_geografica[Ripartizione geografica],,0)</f>
        <v>Nord-est</v>
      </c>
      <c r="J3058" s="1">
        <f>_xlfn.XLOOKUP(Comuni[[#This Row],[Regione]],Table_0[Regione],Table_0[Totale contagiati],,0)</f>
        <v>2821154</v>
      </c>
      <c r="K3058" s="1">
        <f>_xlfn.XLOOKUP(Comuni[[#This Row],[Regione]],Table_0[Regione],Table_0[Guariti],,0)</f>
        <v>2790105</v>
      </c>
      <c r="L3058" s="1">
        <f>_xlfn.XLOOKUP(Comuni[[#This Row],[Regione]],Table_0[Regione],Table_0[Deceduti],,0)</f>
        <v>17224</v>
      </c>
    </row>
    <row r="3059" spans="1:12" x14ac:dyDescent="0.25">
      <c r="A3059" s="1" t="s">
        <v>3087</v>
      </c>
      <c r="B3059" s="1" t="s">
        <v>3082</v>
      </c>
      <c r="C3059" s="1" t="s">
        <v>3083</v>
      </c>
      <c r="D3059">
        <v>2661</v>
      </c>
      <c r="E3059">
        <f>100*Comuni[[#This Row],[Popolazione2011]]/$D$7916</f>
        <v>4.6429949533384239E-3</v>
      </c>
      <c r="F3059">
        <f>100*Comuni[[#This Row],[Popolazione2011]]/(SUMIFS($D$2:$D$7916,$B$2:$B$7916,"Veneto"))</f>
        <v>5.4799271155278197E-2</v>
      </c>
      <c r="G3059" t="b">
        <f>IF(Comuni[[#This Row],[Popolazione2011]]&gt;300000,"MAGGIORE")</f>
        <v>0</v>
      </c>
      <c r="H3059">
        <f>100*Comuni[[#This Row],[Popolazione2011]]/(SUMIFS($D$2:$D$7916,$B$2:$B$7916,"Piemonte"))</f>
        <v>6.097734236864321E-2</v>
      </c>
      <c r="I3059" s="1" t="str">
        <f>_xlfn.XLOOKUP(Comuni[[#This Row],[Regione]],Ripartizione_geografica[Regione],Ripartizione_geografica[Ripartizione geografica],,0)</f>
        <v>Nord-est</v>
      </c>
      <c r="J3059" s="1">
        <f>_xlfn.XLOOKUP(Comuni[[#This Row],[Regione]],Table_0[Regione],Table_0[Totale contagiati],,0)</f>
        <v>2821154</v>
      </c>
      <c r="K3059" s="1">
        <f>_xlfn.XLOOKUP(Comuni[[#This Row],[Regione]],Table_0[Regione],Table_0[Guariti],,0)</f>
        <v>2790105</v>
      </c>
      <c r="L3059" s="1">
        <f>_xlfn.XLOOKUP(Comuni[[#This Row],[Regione]],Table_0[Regione],Table_0[Deceduti],,0)</f>
        <v>17224</v>
      </c>
    </row>
    <row r="3060" spans="1:12" x14ac:dyDescent="0.25">
      <c r="A3060" s="1" t="s">
        <v>3088</v>
      </c>
      <c r="B3060" s="1" t="s">
        <v>3082</v>
      </c>
      <c r="C3060" s="1" t="s">
        <v>3083</v>
      </c>
      <c r="D3060">
        <v>6714</v>
      </c>
      <c r="E3060">
        <f>100*Comuni[[#This Row],[Popolazione2011]]/$D$7916</f>
        <v>1.1714794482042157E-2</v>
      </c>
      <c r="F3060">
        <f>100*Comuni[[#This Row],[Popolazione2011]]/(SUMIFS($D$2:$D$7916,$B$2:$B$7916,"Veneto"))</f>
        <v>0.13826467739065681</v>
      </c>
      <c r="G3060" t="b">
        <f>IF(Comuni[[#This Row],[Popolazione2011]]&gt;300000,"MAGGIORE")</f>
        <v>0</v>
      </c>
      <c r="H3060">
        <f>100*Comuni[[#This Row],[Popolazione2011]]/(SUMIFS($D$2:$D$7916,$B$2:$B$7916,"Piemonte"))</f>
        <v>0.15385264060994758</v>
      </c>
      <c r="I3060" s="1" t="str">
        <f>_xlfn.XLOOKUP(Comuni[[#This Row],[Regione]],Ripartizione_geografica[Regione],Ripartizione_geografica[Ripartizione geografica],,0)</f>
        <v>Nord-est</v>
      </c>
      <c r="J3060" s="1">
        <f>_xlfn.XLOOKUP(Comuni[[#This Row],[Regione]],Table_0[Regione],Table_0[Totale contagiati],,0)</f>
        <v>2821154</v>
      </c>
      <c r="K3060" s="1">
        <f>_xlfn.XLOOKUP(Comuni[[#This Row],[Regione]],Table_0[Regione],Table_0[Guariti],,0)</f>
        <v>2790105</v>
      </c>
      <c r="L3060" s="1">
        <f>_xlfn.XLOOKUP(Comuni[[#This Row],[Regione]],Table_0[Regione],Table_0[Deceduti],,0)</f>
        <v>17224</v>
      </c>
    </row>
    <row r="3061" spans="1:12" x14ac:dyDescent="0.25">
      <c r="A3061" s="1" t="s">
        <v>3089</v>
      </c>
      <c r="B3061" s="1" t="s">
        <v>3082</v>
      </c>
      <c r="C3061" s="1" t="s">
        <v>3083</v>
      </c>
      <c r="D3061">
        <v>3008</v>
      </c>
      <c r="E3061">
        <f>100*Comuni[[#This Row],[Popolazione2011]]/$D$7916</f>
        <v>5.2484512663066437E-3</v>
      </c>
      <c r="F3061">
        <f>100*Comuni[[#This Row],[Popolazione2011]]/(SUMIFS($D$2:$D$7916,$B$2:$B$7916,"Veneto"))</f>
        <v>6.1945211437458403E-2</v>
      </c>
      <c r="G3061" t="b">
        <f>IF(Comuni[[#This Row],[Popolazione2011]]&gt;300000,"MAGGIORE")</f>
        <v>0</v>
      </c>
      <c r="H3061">
        <f>100*Comuni[[#This Row],[Popolazione2011]]/(SUMIFS($D$2:$D$7916,$B$2:$B$7916,"Piemonte"))</f>
        <v>6.8928916138624119E-2</v>
      </c>
      <c r="I3061" s="1" t="str">
        <f>_xlfn.XLOOKUP(Comuni[[#This Row],[Regione]],Ripartizione_geografica[Regione],Ripartizione_geografica[Ripartizione geografica],,0)</f>
        <v>Nord-est</v>
      </c>
      <c r="J3061" s="1">
        <f>_xlfn.XLOOKUP(Comuni[[#This Row],[Regione]],Table_0[Regione],Table_0[Totale contagiati],,0)</f>
        <v>2821154</v>
      </c>
      <c r="K3061" s="1">
        <f>_xlfn.XLOOKUP(Comuni[[#This Row],[Regione]],Table_0[Regione],Table_0[Guariti],,0)</f>
        <v>2790105</v>
      </c>
      <c r="L3061" s="1">
        <f>_xlfn.XLOOKUP(Comuni[[#This Row],[Regione]],Table_0[Regione],Table_0[Deceduti],,0)</f>
        <v>17224</v>
      </c>
    </row>
    <row r="3062" spans="1:12" x14ac:dyDescent="0.25">
      <c r="A3062" s="1" t="s">
        <v>3090</v>
      </c>
      <c r="B3062" s="1" t="s">
        <v>3082</v>
      </c>
      <c r="C3062" s="1" t="s">
        <v>3083</v>
      </c>
      <c r="D3062">
        <v>1787</v>
      </c>
      <c r="E3062">
        <f>100*Comuni[[#This Row],[Popolazione2011]]/$D$7916</f>
        <v>3.1180127702426772E-3</v>
      </c>
      <c r="F3062">
        <f>100*Comuni[[#This Row],[Popolazione2011]]/(SUMIFS($D$2:$D$7916,$B$2:$B$7916,"Veneto"))</f>
        <v>3.6800562778835824E-2</v>
      </c>
      <c r="G3062" t="b">
        <f>IF(Comuni[[#This Row],[Popolazione2011]]&gt;300000,"MAGGIORE")</f>
        <v>0</v>
      </c>
      <c r="H3062">
        <f>100*Comuni[[#This Row],[Popolazione2011]]/(SUMIFS($D$2:$D$7916,$B$2:$B$7916,"Piemonte"))</f>
        <v>4.0949459155492453E-2</v>
      </c>
      <c r="I3062" s="1" t="str">
        <f>_xlfn.XLOOKUP(Comuni[[#This Row],[Regione]],Ripartizione_geografica[Regione],Ripartizione_geografica[Ripartizione geografica],,0)</f>
        <v>Nord-est</v>
      </c>
      <c r="J3062" s="1">
        <f>_xlfn.XLOOKUP(Comuni[[#This Row],[Regione]],Table_0[Regione],Table_0[Totale contagiati],,0)</f>
        <v>2821154</v>
      </c>
      <c r="K3062" s="1">
        <f>_xlfn.XLOOKUP(Comuni[[#This Row],[Regione]],Table_0[Regione],Table_0[Guariti],,0)</f>
        <v>2790105</v>
      </c>
      <c r="L3062" s="1">
        <f>_xlfn.XLOOKUP(Comuni[[#This Row],[Regione]],Table_0[Regione],Table_0[Deceduti],,0)</f>
        <v>17224</v>
      </c>
    </row>
    <row r="3063" spans="1:12" x14ac:dyDescent="0.25">
      <c r="A3063" s="1" t="s">
        <v>3091</v>
      </c>
      <c r="B3063" s="1" t="s">
        <v>3082</v>
      </c>
      <c r="C3063" s="1" t="s">
        <v>3083</v>
      </c>
      <c r="D3063">
        <v>2024</v>
      </c>
      <c r="E3063">
        <f>100*Comuni[[#This Row],[Popolazione2011]]/$D$7916</f>
        <v>3.5315376871690985E-3</v>
      </c>
      <c r="F3063">
        <f>100*Comuni[[#This Row],[Popolazione2011]]/(SUMIFS($D$2:$D$7916,$B$2:$B$7916,"Veneto"))</f>
        <v>4.1681219398077063E-2</v>
      </c>
      <c r="G3063" t="b">
        <f>IF(Comuni[[#This Row],[Popolazione2011]]&gt;300000,"MAGGIORE")</f>
        <v>0</v>
      </c>
      <c r="H3063">
        <f>100*Comuni[[#This Row],[Popolazione2011]]/(SUMIFS($D$2:$D$7916,$B$2:$B$7916,"Piemonte"))</f>
        <v>4.6380361125191227E-2</v>
      </c>
      <c r="I3063" s="1" t="str">
        <f>_xlfn.XLOOKUP(Comuni[[#This Row],[Regione]],Ripartizione_geografica[Regione],Ripartizione_geografica[Ripartizione geografica],,0)</f>
        <v>Nord-est</v>
      </c>
      <c r="J3063" s="1">
        <f>_xlfn.XLOOKUP(Comuni[[#This Row],[Regione]],Table_0[Regione],Table_0[Totale contagiati],,0)</f>
        <v>2821154</v>
      </c>
      <c r="K3063" s="1">
        <f>_xlfn.XLOOKUP(Comuni[[#This Row],[Regione]],Table_0[Regione],Table_0[Guariti],,0)</f>
        <v>2790105</v>
      </c>
      <c r="L3063" s="1">
        <f>_xlfn.XLOOKUP(Comuni[[#This Row],[Regione]],Table_0[Regione],Table_0[Deceduti],,0)</f>
        <v>17224</v>
      </c>
    </row>
    <row r="3064" spans="1:12" x14ac:dyDescent="0.25">
      <c r="A3064" s="1" t="s">
        <v>3092</v>
      </c>
      <c r="B3064" s="1" t="s">
        <v>3082</v>
      </c>
      <c r="C3064" s="1" t="s">
        <v>3083</v>
      </c>
      <c r="D3064">
        <v>1454</v>
      </c>
      <c r="E3064">
        <f>100*Comuni[[#This Row],[Popolazione2011]]/$D$7916</f>
        <v>2.5369840894979589E-3</v>
      </c>
      <c r="F3064">
        <f>100*Comuni[[#This Row],[Popolazione2011]]/(SUMIFS($D$2:$D$7916,$B$2:$B$7916,"Veneto"))</f>
        <v>2.9942931326484214E-2</v>
      </c>
      <c r="G3064" t="b">
        <f>IF(Comuni[[#This Row],[Popolazione2011]]&gt;300000,"MAGGIORE")</f>
        <v>0</v>
      </c>
      <c r="H3064">
        <f>100*Comuni[[#This Row],[Popolazione2011]]/(SUMIFS($D$2:$D$7916,$B$2:$B$7916,"Piemonte"))</f>
        <v>3.3318698160092905E-2</v>
      </c>
      <c r="I3064" s="1" t="str">
        <f>_xlfn.XLOOKUP(Comuni[[#This Row],[Regione]],Ripartizione_geografica[Regione],Ripartizione_geografica[Ripartizione geografica],,0)</f>
        <v>Nord-est</v>
      </c>
      <c r="J3064" s="1">
        <f>_xlfn.XLOOKUP(Comuni[[#This Row],[Regione]],Table_0[Regione],Table_0[Totale contagiati],,0)</f>
        <v>2821154</v>
      </c>
      <c r="K3064" s="1">
        <f>_xlfn.XLOOKUP(Comuni[[#This Row],[Regione]],Table_0[Regione],Table_0[Guariti],,0)</f>
        <v>2790105</v>
      </c>
      <c r="L3064" s="1">
        <f>_xlfn.XLOOKUP(Comuni[[#This Row],[Regione]],Table_0[Regione],Table_0[Deceduti],,0)</f>
        <v>17224</v>
      </c>
    </row>
    <row r="3065" spans="1:12" x14ac:dyDescent="0.25">
      <c r="A3065" s="1" t="s">
        <v>3093</v>
      </c>
      <c r="B3065" s="1" t="s">
        <v>3082</v>
      </c>
      <c r="C3065" s="1" t="s">
        <v>3083</v>
      </c>
      <c r="D3065">
        <v>3546</v>
      </c>
      <c r="E3065">
        <f>100*Comuni[[#This Row],[Popolazione2011]]/$D$7916</f>
        <v>6.1871702760383507E-3</v>
      </c>
      <c r="F3065">
        <f>100*Comuni[[#This Row],[Popolazione2011]]/(SUMIFS($D$2:$D$7916,$B$2:$B$7916,"Veneto"))</f>
        <v>7.3024507898014457E-2</v>
      </c>
      <c r="G3065" t="b">
        <f>IF(Comuni[[#This Row],[Popolazione2011]]&gt;300000,"MAGGIORE")</f>
        <v>0</v>
      </c>
      <c r="H3065">
        <f>100*Comuni[[#This Row],[Popolazione2011]]/(SUMIFS($D$2:$D$7916,$B$2:$B$7916,"Piemonte"))</f>
        <v>8.1257292761822184E-2</v>
      </c>
      <c r="I3065" s="1" t="str">
        <f>_xlfn.XLOOKUP(Comuni[[#This Row],[Regione]],Ripartizione_geografica[Regione],Ripartizione_geografica[Ripartizione geografica],,0)</f>
        <v>Nord-est</v>
      </c>
      <c r="J3065" s="1">
        <f>_xlfn.XLOOKUP(Comuni[[#This Row],[Regione]],Table_0[Regione],Table_0[Totale contagiati],,0)</f>
        <v>2821154</v>
      </c>
      <c r="K3065" s="1">
        <f>_xlfn.XLOOKUP(Comuni[[#This Row],[Regione]],Table_0[Regione],Table_0[Guariti],,0)</f>
        <v>2790105</v>
      </c>
      <c r="L3065" s="1">
        <f>_xlfn.XLOOKUP(Comuni[[#This Row],[Regione]],Table_0[Regione],Table_0[Deceduti],,0)</f>
        <v>17224</v>
      </c>
    </row>
    <row r="3066" spans="1:12" x14ac:dyDescent="0.25">
      <c r="A3066" s="1" t="s">
        <v>3094</v>
      </c>
      <c r="B3066" s="1" t="s">
        <v>3082</v>
      </c>
      <c r="C3066" s="1" t="s">
        <v>3083</v>
      </c>
      <c r="D3066">
        <v>15846</v>
      </c>
      <c r="E3066">
        <f>100*Comuni[[#This Row],[Popolazione2011]]/$D$7916</f>
        <v>2.7648590015257674E-2</v>
      </c>
      <c r="F3066">
        <f>100*Comuni[[#This Row],[Popolazione2011]]/(SUMIFS($D$2:$D$7916,$B$2:$B$7916,"Veneto"))</f>
        <v>0.32632440839028121</v>
      </c>
      <c r="G3066" t="b">
        <f>IF(Comuni[[#This Row],[Popolazione2011]]&gt;300000,"MAGGIORE")</f>
        <v>0</v>
      </c>
      <c r="H3066">
        <f>100*Comuni[[#This Row],[Popolazione2011]]/(SUMIFS($D$2:$D$7916,$B$2:$B$7916,"Piemonte"))</f>
        <v>0.36311423042973329</v>
      </c>
      <c r="I3066" s="1" t="str">
        <f>_xlfn.XLOOKUP(Comuni[[#This Row],[Regione]],Ripartizione_geografica[Regione],Ripartizione_geografica[Ripartizione geografica],,0)</f>
        <v>Nord-est</v>
      </c>
      <c r="J3066" s="1">
        <f>_xlfn.XLOOKUP(Comuni[[#This Row],[Regione]],Table_0[Regione],Table_0[Totale contagiati],,0)</f>
        <v>2821154</v>
      </c>
      <c r="K3066" s="1">
        <f>_xlfn.XLOOKUP(Comuni[[#This Row],[Regione]],Table_0[Regione],Table_0[Guariti],,0)</f>
        <v>2790105</v>
      </c>
      <c r="L3066" s="1">
        <f>_xlfn.XLOOKUP(Comuni[[#This Row],[Regione]],Table_0[Regione],Table_0[Deceduti],,0)</f>
        <v>17224</v>
      </c>
    </row>
    <row r="3067" spans="1:12" x14ac:dyDescent="0.25">
      <c r="A3067" s="1" t="s">
        <v>3095</v>
      </c>
      <c r="B3067" s="1" t="s">
        <v>3082</v>
      </c>
      <c r="C3067" s="1" t="s">
        <v>3083</v>
      </c>
      <c r="D3067">
        <v>1406</v>
      </c>
      <c r="E3067">
        <f>100*Comuni[[#This Row],[Popolazione2011]]/$D$7916</f>
        <v>2.4532322075888104E-3</v>
      </c>
      <c r="F3067">
        <f>100*Comuni[[#This Row],[Popolazione2011]]/(SUMIFS($D$2:$D$7916,$B$2:$B$7916,"Veneto"))</f>
        <v>2.8954443909929028E-2</v>
      </c>
      <c r="G3067" t="b">
        <f>IF(Comuni[[#This Row],[Popolazione2011]]&gt;300000,"MAGGIORE")</f>
        <v>0</v>
      </c>
      <c r="H3067">
        <f>100*Comuni[[#This Row],[Popolazione2011]]/(SUMIFS($D$2:$D$7916,$B$2:$B$7916,"Piemonte"))</f>
        <v>3.2218768647242525E-2</v>
      </c>
      <c r="I3067" s="1" t="str">
        <f>_xlfn.XLOOKUP(Comuni[[#This Row],[Regione]],Ripartizione_geografica[Regione],Ripartizione_geografica[Ripartizione geografica],,0)</f>
        <v>Nord-est</v>
      </c>
      <c r="J3067" s="1">
        <f>_xlfn.XLOOKUP(Comuni[[#This Row],[Regione]],Table_0[Regione],Table_0[Totale contagiati],,0)</f>
        <v>2821154</v>
      </c>
      <c r="K3067" s="1">
        <f>_xlfn.XLOOKUP(Comuni[[#This Row],[Regione]],Table_0[Regione],Table_0[Guariti],,0)</f>
        <v>2790105</v>
      </c>
      <c r="L3067" s="1">
        <f>_xlfn.XLOOKUP(Comuni[[#This Row],[Regione]],Table_0[Regione],Table_0[Deceduti],,0)</f>
        <v>17224</v>
      </c>
    </row>
    <row r="3068" spans="1:12" x14ac:dyDescent="0.25">
      <c r="A3068" s="1" t="s">
        <v>3096</v>
      </c>
      <c r="B3068" s="1" t="s">
        <v>3082</v>
      </c>
      <c r="C3068" s="1" t="s">
        <v>3083</v>
      </c>
      <c r="D3068">
        <v>2496</v>
      </c>
      <c r="E3068">
        <f>100*Comuni[[#This Row],[Popolazione2011]]/$D$7916</f>
        <v>4.3550978592757257E-3</v>
      </c>
      <c r="F3068">
        <f>100*Comuni[[#This Row],[Popolazione2011]]/(SUMIFS($D$2:$D$7916,$B$2:$B$7916,"Veneto"))</f>
        <v>5.1401345660869735E-2</v>
      </c>
      <c r="G3068" t="b">
        <f>IF(Comuni[[#This Row],[Popolazione2011]]&gt;300000,"MAGGIORE")</f>
        <v>0</v>
      </c>
      <c r="H3068">
        <f>100*Comuni[[#This Row],[Popolazione2011]]/(SUMIFS($D$2:$D$7916,$B$2:$B$7916,"Piemonte"))</f>
        <v>5.7196334668220009E-2</v>
      </c>
      <c r="I3068" s="1" t="str">
        <f>_xlfn.XLOOKUP(Comuni[[#This Row],[Regione]],Ripartizione_geografica[Regione],Ripartizione_geografica[Ripartizione geografica],,0)</f>
        <v>Nord-est</v>
      </c>
      <c r="J3068" s="1">
        <f>_xlfn.XLOOKUP(Comuni[[#This Row],[Regione]],Table_0[Regione],Table_0[Totale contagiati],,0)</f>
        <v>2821154</v>
      </c>
      <c r="K3068" s="1">
        <f>_xlfn.XLOOKUP(Comuni[[#This Row],[Regione]],Table_0[Regione],Table_0[Guariti],,0)</f>
        <v>2790105</v>
      </c>
      <c r="L3068" s="1">
        <f>_xlfn.XLOOKUP(Comuni[[#This Row],[Regione]],Table_0[Regione],Table_0[Deceduti],,0)</f>
        <v>17224</v>
      </c>
    </row>
    <row r="3069" spans="1:12" x14ac:dyDescent="0.25">
      <c r="A3069" s="1" t="s">
        <v>3097</v>
      </c>
      <c r="B3069" s="1" t="s">
        <v>3082</v>
      </c>
      <c r="C3069" s="1" t="s">
        <v>3083</v>
      </c>
      <c r="D3069">
        <v>19483</v>
      </c>
      <c r="E3069">
        <f>100*Comuni[[#This Row],[Popolazione2011]]/$D$7916</f>
        <v>3.3994539900748785E-2</v>
      </c>
      <c r="F3069">
        <f>100*Comuni[[#This Row],[Popolazione2011]]/(SUMIFS($D$2:$D$7916,$B$2:$B$7916,"Veneto"))</f>
        <v>0.40122292368218154</v>
      </c>
      <c r="G3069" t="b">
        <f>IF(Comuni[[#This Row],[Popolazione2011]]&gt;300000,"MAGGIORE")</f>
        <v>0</v>
      </c>
      <c r="H3069">
        <f>100*Comuni[[#This Row],[Popolazione2011]]/(SUMIFS($D$2:$D$7916,$B$2:$B$7916,"Piemonte"))</f>
        <v>0.44645680622633432</v>
      </c>
      <c r="I3069" s="1" t="str">
        <f>_xlfn.XLOOKUP(Comuni[[#This Row],[Regione]],Ripartizione_geografica[Regione],Ripartizione_geografica[Ripartizione geografica],,0)</f>
        <v>Nord-est</v>
      </c>
      <c r="J3069" s="1">
        <f>_xlfn.XLOOKUP(Comuni[[#This Row],[Regione]],Table_0[Regione],Table_0[Totale contagiati],,0)</f>
        <v>2821154</v>
      </c>
      <c r="K3069" s="1">
        <f>_xlfn.XLOOKUP(Comuni[[#This Row],[Regione]],Table_0[Regione],Table_0[Guariti],,0)</f>
        <v>2790105</v>
      </c>
      <c r="L3069" s="1">
        <f>_xlfn.XLOOKUP(Comuni[[#This Row],[Regione]],Table_0[Regione],Table_0[Deceduti],,0)</f>
        <v>17224</v>
      </c>
    </row>
    <row r="3070" spans="1:12" x14ac:dyDescent="0.25">
      <c r="A3070" s="1" t="s">
        <v>3098</v>
      </c>
      <c r="B3070" s="1" t="s">
        <v>3082</v>
      </c>
      <c r="C3070" s="1" t="s">
        <v>3083</v>
      </c>
      <c r="D3070">
        <v>6867</v>
      </c>
      <c r="E3070">
        <f>100*Comuni[[#This Row],[Popolazione2011]]/$D$7916</f>
        <v>1.1981753605627568E-2</v>
      </c>
      <c r="F3070">
        <f>100*Comuni[[#This Row],[Popolazione2011]]/(SUMIFS($D$2:$D$7916,$B$2:$B$7916,"Veneto"))</f>
        <v>0.14141548103092647</v>
      </c>
      <c r="G3070" t="b">
        <f>IF(Comuni[[#This Row],[Popolazione2011]]&gt;300000,"MAGGIORE")</f>
        <v>0</v>
      </c>
      <c r="H3070">
        <f>100*Comuni[[#This Row],[Popolazione2011]]/(SUMIFS($D$2:$D$7916,$B$2:$B$7916,"Piemonte"))</f>
        <v>0.15735866593215819</v>
      </c>
      <c r="I3070" s="1" t="str">
        <f>_xlfn.XLOOKUP(Comuni[[#This Row],[Regione]],Ripartizione_geografica[Regione],Ripartizione_geografica[Ripartizione geografica],,0)</f>
        <v>Nord-est</v>
      </c>
      <c r="J3070" s="1">
        <f>_xlfn.XLOOKUP(Comuni[[#This Row],[Regione]],Table_0[Regione],Table_0[Totale contagiati],,0)</f>
        <v>2821154</v>
      </c>
      <c r="K3070" s="1">
        <f>_xlfn.XLOOKUP(Comuni[[#This Row],[Regione]],Table_0[Regione],Table_0[Guariti],,0)</f>
        <v>2790105</v>
      </c>
      <c r="L3070" s="1">
        <f>_xlfn.XLOOKUP(Comuni[[#This Row],[Regione]],Table_0[Regione],Table_0[Deceduti],,0)</f>
        <v>17224</v>
      </c>
    </row>
    <row r="3071" spans="1:12" x14ac:dyDescent="0.25">
      <c r="A3071" s="1" t="s">
        <v>3099</v>
      </c>
      <c r="B3071" s="1" t="s">
        <v>3082</v>
      </c>
      <c r="C3071" s="1" t="s">
        <v>3083</v>
      </c>
      <c r="D3071">
        <v>7374</v>
      </c>
      <c r="E3071">
        <f>100*Comuni[[#This Row],[Popolazione2011]]/$D$7916</f>
        <v>1.286638285829295E-2</v>
      </c>
      <c r="F3071">
        <f>100*Comuni[[#This Row],[Popolazione2011]]/(SUMIFS($D$2:$D$7916,$B$2:$B$7916,"Veneto"))</f>
        <v>0.15185637936829063</v>
      </c>
      <c r="G3071" t="b">
        <f>IF(Comuni[[#This Row],[Popolazione2011]]&gt;300000,"MAGGIORE")</f>
        <v>0</v>
      </c>
      <c r="H3071">
        <f>100*Comuni[[#This Row],[Popolazione2011]]/(SUMIFS($D$2:$D$7916,$B$2:$B$7916,"Piemonte"))</f>
        <v>0.16897667141164038</v>
      </c>
      <c r="I3071" s="1" t="str">
        <f>_xlfn.XLOOKUP(Comuni[[#This Row],[Regione]],Ripartizione_geografica[Regione],Ripartizione_geografica[Ripartizione geografica],,0)</f>
        <v>Nord-est</v>
      </c>
      <c r="J3071" s="1">
        <f>_xlfn.XLOOKUP(Comuni[[#This Row],[Regione]],Table_0[Regione],Table_0[Totale contagiati],,0)</f>
        <v>2821154</v>
      </c>
      <c r="K3071" s="1">
        <f>_xlfn.XLOOKUP(Comuni[[#This Row],[Regione]],Table_0[Regione],Table_0[Guariti],,0)</f>
        <v>2790105</v>
      </c>
      <c r="L3071" s="1">
        <f>_xlfn.XLOOKUP(Comuni[[#This Row],[Regione]],Table_0[Regione],Table_0[Deceduti],,0)</f>
        <v>17224</v>
      </c>
    </row>
    <row r="3072" spans="1:12" x14ac:dyDescent="0.25">
      <c r="A3072" s="1" t="s">
        <v>3100</v>
      </c>
      <c r="B3072" s="1" t="s">
        <v>3082</v>
      </c>
      <c r="C3072" s="1" t="s">
        <v>3083</v>
      </c>
      <c r="D3072">
        <v>8065</v>
      </c>
      <c r="E3072">
        <f>100*Comuni[[#This Row],[Popolazione2011]]/$D$7916</f>
        <v>1.4072060991610067E-2</v>
      </c>
      <c r="F3072">
        <f>100*Comuni[[#This Row],[Popolazione2011]]/(SUMIFS($D$2:$D$7916,$B$2:$B$7916,"Veneto"))</f>
        <v>0.16608647946911637</v>
      </c>
      <c r="G3072" t="b">
        <f>IF(Comuni[[#This Row],[Popolazione2011]]&gt;300000,"MAGGIORE")</f>
        <v>0</v>
      </c>
      <c r="H3072">
        <f>100*Comuni[[#This Row],[Popolazione2011]]/(SUMIFS($D$2:$D$7916,$B$2:$B$7916,"Piemonte"))</f>
        <v>0.18481107335704905</v>
      </c>
      <c r="I3072" s="1" t="str">
        <f>_xlfn.XLOOKUP(Comuni[[#This Row],[Regione]],Ripartizione_geografica[Regione],Ripartizione_geografica[Ripartizione geografica],,0)</f>
        <v>Nord-est</v>
      </c>
      <c r="J3072" s="1">
        <f>_xlfn.XLOOKUP(Comuni[[#This Row],[Regione]],Table_0[Regione],Table_0[Totale contagiati],,0)</f>
        <v>2821154</v>
      </c>
      <c r="K3072" s="1">
        <f>_xlfn.XLOOKUP(Comuni[[#This Row],[Regione]],Table_0[Regione],Table_0[Guariti],,0)</f>
        <v>2790105</v>
      </c>
      <c r="L3072" s="1">
        <f>_xlfn.XLOOKUP(Comuni[[#This Row],[Regione]],Table_0[Regione],Table_0[Deceduti],,0)</f>
        <v>17224</v>
      </c>
    </row>
    <row r="3073" spans="1:12" x14ac:dyDescent="0.25">
      <c r="A3073" s="1" t="s">
        <v>3101</v>
      </c>
      <c r="B3073" s="1" t="s">
        <v>3082</v>
      </c>
      <c r="C3073" s="1" t="s">
        <v>3083</v>
      </c>
      <c r="D3073">
        <v>5939</v>
      </c>
      <c r="E3073">
        <f>100*Comuni[[#This Row],[Popolazione2011]]/$D$7916</f>
        <v>1.0362550555384029E-2</v>
      </c>
      <c r="F3073">
        <f>100*Comuni[[#This Row],[Popolazione2011]]/(SUMIFS($D$2:$D$7916,$B$2:$B$7916,"Veneto"))</f>
        <v>0.12230472431085952</v>
      </c>
      <c r="G3073" t="b">
        <f>IF(Comuni[[#This Row],[Popolazione2011]]&gt;300000,"MAGGIORE")</f>
        <v>0</v>
      </c>
      <c r="H3073">
        <f>100*Comuni[[#This Row],[Popolazione2011]]/(SUMIFS($D$2:$D$7916,$B$2:$B$7916,"Piemonte"))</f>
        <v>0.13609336201705075</v>
      </c>
      <c r="I3073" s="1" t="str">
        <f>_xlfn.XLOOKUP(Comuni[[#This Row],[Regione]],Ripartizione_geografica[Regione],Ripartizione_geografica[Ripartizione geografica],,0)</f>
        <v>Nord-est</v>
      </c>
      <c r="J3073" s="1">
        <f>_xlfn.XLOOKUP(Comuni[[#This Row],[Regione]],Table_0[Regione],Table_0[Totale contagiati],,0)</f>
        <v>2821154</v>
      </c>
      <c r="K3073" s="1">
        <f>_xlfn.XLOOKUP(Comuni[[#This Row],[Regione]],Table_0[Regione],Table_0[Guariti],,0)</f>
        <v>2790105</v>
      </c>
      <c r="L3073" s="1">
        <f>_xlfn.XLOOKUP(Comuni[[#This Row],[Regione]],Table_0[Regione],Table_0[Deceduti],,0)</f>
        <v>17224</v>
      </c>
    </row>
    <row r="3074" spans="1:12" x14ac:dyDescent="0.25">
      <c r="A3074" s="1" t="s">
        <v>3102</v>
      </c>
      <c r="B3074" s="1" t="s">
        <v>3082</v>
      </c>
      <c r="C3074" s="1" t="s">
        <v>3083</v>
      </c>
      <c r="D3074">
        <v>3930</v>
      </c>
      <c r="E3074">
        <f>100*Comuni[[#This Row],[Popolazione2011]]/$D$7916</f>
        <v>6.8571853313115399E-3</v>
      </c>
      <c r="F3074">
        <f>100*Comuni[[#This Row],[Popolazione2011]]/(SUMIFS($D$2:$D$7916,$B$2:$B$7916,"Veneto"))</f>
        <v>8.0932407230455958E-2</v>
      </c>
      <c r="G3074" t="b">
        <f>IF(Comuni[[#This Row],[Popolazione2011]]&gt;300000,"MAGGIORE")</f>
        <v>0</v>
      </c>
      <c r="H3074">
        <f>100*Comuni[[#This Row],[Popolazione2011]]/(SUMIFS($D$2:$D$7916,$B$2:$B$7916,"Piemonte"))</f>
        <v>9.0056728864625263E-2</v>
      </c>
      <c r="I3074" s="1" t="str">
        <f>_xlfn.XLOOKUP(Comuni[[#This Row],[Regione]],Ripartizione_geografica[Regione],Ripartizione_geografica[Ripartizione geografica],,0)</f>
        <v>Nord-est</v>
      </c>
      <c r="J3074" s="1">
        <f>_xlfn.XLOOKUP(Comuni[[#This Row],[Regione]],Table_0[Regione],Table_0[Totale contagiati],,0)</f>
        <v>2821154</v>
      </c>
      <c r="K3074" s="1">
        <f>_xlfn.XLOOKUP(Comuni[[#This Row],[Regione]],Table_0[Regione],Table_0[Guariti],,0)</f>
        <v>2790105</v>
      </c>
      <c r="L3074" s="1">
        <f>_xlfn.XLOOKUP(Comuni[[#This Row],[Regione]],Table_0[Regione],Table_0[Deceduti],,0)</f>
        <v>17224</v>
      </c>
    </row>
    <row r="3075" spans="1:12" x14ac:dyDescent="0.25">
      <c r="A3075" s="1" t="s">
        <v>3103</v>
      </c>
      <c r="B3075" s="1" t="s">
        <v>3082</v>
      </c>
      <c r="C3075" s="1" t="s">
        <v>3083</v>
      </c>
      <c r="D3075">
        <v>11739</v>
      </c>
      <c r="E3075">
        <f>100*Comuni[[#This Row],[Popolazione2011]]/$D$7916</f>
        <v>2.0482569619406147E-2</v>
      </c>
      <c r="F3075">
        <f>100*Comuni[[#This Row],[Popolazione2011]]/(SUMIFS($D$2:$D$7916,$B$2:$B$7916,"Veneto"))</f>
        <v>0.24174695381127798</v>
      </c>
      <c r="G3075" t="b">
        <f>IF(Comuni[[#This Row],[Popolazione2011]]&gt;300000,"MAGGIORE")</f>
        <v>0</v>
      </c>
      <c r="H3075">
        <f>100*Comuni[[#This Row],[Popolazione2011]]/(SUMIFS($D$2:$D$7916,$B$2:$B$7916,"Piemonte"))</f>
        <v>0.26900151148647222</v>
      </c>
      <c r="I3075" s="1" t="str">
        <f>_xlfn.XLOOKUP(Comuni[[#This Row],[Regione]],Ripartizione_geografica[Regione],Ripartizione_geografica[Ripartizione geografica],,0)</f>
        <v>Nord-est</v>
      </c>
      <c r="J3075" s="1">
        <f>_xlfn.XLOOKUP(Comuni[[#This Row],[Regione]],Table_0[Regione],Table_0[Totale contagiati],,0)</f>
        <v>2821154</v>
      </c>
      <c r="K3075" s="1">
        <f>_xlfn.XLOOKUP(Comuni[[#This Row],[Regione]],Table_0[Regione],Table_0[Guariti],,0)</f>
        <v>2790105</v>
      </c>
      <c r="L3075" s="1">
        <f>_xlfn.XLOOKUP(Comuni[[#This Row],[Regione]],Table_0[Regione],Table_0[Deceduti],,0)</f>
        <v>17224</v>
      </c>
    </row>
    <row r="3076" spans="1:12" x14ac:dyDescent="0.25">
      <c r="A3076" s="1" t="s">
        <v>3104</v>
      </c>
      <c r="B3076" s="1" t="s">
        <v>3082</v>
      </c>
      <c r="C3076" s="1" t="s">
        <v>3083</v>
      </c>
      <c r="D3076">
        <v>12199</v>
      </c>
      <c r="E3076">
        <f>100*Comuni[[#This Row],[Popolazione2011]]/$D$7916</f>
        <v>2.1285191821035488E-2</v>
      </c>
      <c r="F3076">
        <f>100*Comuni[[#This Row],[Popolazione2011]]/(SUMIFS($D$2:$D$7916,$B$2:$B$7916,"Veneto"))</f>
        <v>0.25121995821993187</v>
      </c>
      <c r="G3076" t="b">
        <f>IF(Comuni[[#This Row],[Popolazione2011]]&gt;300000,"MAGGIORE")</f>
        <v>0</v>
      </c>
      <c r="H3076">
        <f>100*Comuni[[#This Row],[Popolazione2011]]/(SUMIFS($D$2:$D$7916,$B$2:$B$7916,"Piemonte"))</f>
        <v>0.27954250265128844</v>
      </c>
      <c r="I3076" s="1" t="str">
        <f>_xlfn.XLOOKUP(Comuni[[#This Row],[Regione]],Ripartizione_geografica[Regione],Ripartizione_geografica[Ripartizione geografica],,0)</f>
        <v>Nord-est</v>
      </c>
      <c r="J3076" s="1">
        <f>_xlfn.XLOOKUP(Comuni[[#This Row],[Regione]],Table_0[Regione],Table_0[Totale contagiati],,0)</f>
        <v>2821154</v>
      </c>
      <c r="K3076" s="1">
        <f>_xlfn.XLOOKUP(Comuni[[#This Row],[Regione]],Table_0[Regione],Table_0[Guariti],,0)</f>
        <v>2790105</v>
      </c>
      <c r="L3076" s="1">
        <f>_xlfn.XLOOKUP(Comuni[[#This Row],[Regione]],Table_0[Regione],Table_0[Deceduti],,0)</f>
        <v>17224</v>
      </c>
    </row>
    <row r="3077" spans="1:12" x14ac:dyDescent="0.25">
      <c r="A3077" s="1" t="s">
        <v>3105</v>
      </c>
      <c r="B3077" s="1" t="s">
        <v>3082</v>
      </c>
      <c r="C3077" s="1" t="s">
        <v>3083</v>
      </c>
      <c r="D3077">
        <v>5471</v>
      </c>
      <c r="E3077">
        <f>100*Comuni[[#This Row],[Popolazione2011]]/$D$7916</f>
        <v>9.5459697067698298E-3</v>
      </c>
      <c r="F3077">
        <f>100*Comuni[[#This Row],[Popolazione2011]]/(SUMIFS($D$2:$D$7916,$B$2:$B$7916,"Veneto"))</f>
        <v>0.11266697199944645</v>
      </c>
      <c r="G3077" t="b">
        <f>IF(Comuni[[#This Row],[Popolazione2011]]&gt;300000,"MAGGIORE")</f>
        <v>0</v>
      </c>
      <c r="H3077">
        <f>100*Comuni[[#This Row],[Popolazione2011]]/(SUMIFS($D$2:$D$7916,$B$2:$B$7916,"Piemonte"))</f>
        <v>0.12536904926675949</v>
      </c>
      <c r="I3077" s="1" t="str">
        <f>_xlfn.XLOOKUP(Comuni[[#This Row],[Regione]],Ripartizione_geografica[Regione],Ripartizione_geografica[Ripartizione geografica],,0)</f>
        <v>Nord-est</v>
      </c>
      <c r="J3077" s="1">
        <f>_xlfn.XLOOKUP(Comuni[[#This Row],[Regione]],Table_0[Regione],Table_0[Totale contagiati],,0)</f>
        <v>2821154</v>
      </c>
      <c r="K3077" s="1">
        <f>_xlfn.XLOOKUP(Comuni[[#This Row],[Regione]],Table_0[Regione],Table_0[Guariti],,0)</f>
        <v>2790105</v>
      </c>
      <c r="L3077" s="1">
        <f>_xlfn.XLOOKUP(Comuni[[#This Row],[Regione]],Table_0[Regione],Table_0[Deceduti],,0)</f>
        <v>17224</v>
      </c>
    </row>
    <row r="3078" spans="1:12" x14ac:dyDescent="0.25">
      <c r="A3078" s="1" t="s">
        <v>3106</v>
      </c>
      <c r="B3078" s="1" t="s">
        <v>3082</v>
      </c>
      <c r="C3078" s="1" t="s">
        <v>3083</v>
      </c>
      <c r="D3078">
        <v>1555</v>
      </c>
      <c r="E3078">
        <f>100*Comuni[[#This Row],[Popolazione2011]]/$D$7916</f>
        <v>2.7132120076817923E-3</v>
      </c>
      <c r="F3078">
        <f>100*Comuni[[#This Row],[Popolazione2011]]/(SUMIFS($D$2:$D$7916,$B$2:$B$7916,"Veneto"))</f>
        <v>3.2022873598819085E-2</v>
      </c>
      <c r="G3078" t="b">
        <f>IF(Comuni[[#This Row],[Popolazione2011]]&gt;300000,"MAGGIORE")</f>
        <v>0</v>
      </c>
      <c r="H3078">
        <f>100*Comuni[[#This Row],[Popolazione2011]]/(SUMIFS($D$2:$D$7916,$B$2:$B$7916,"Piemonte"))</f>
        <v>3.5633133176715591E-2</v>
      </c>
      <c r="I3078" s="1" t="str">
        <f>_xlfn.XLOOKUP(Comuni[[#This Row],[Regione]],Ripartizione_geografica[Regione],Ripartizione_geografica[Ripartizione geografica],,0)</f>
        <v>Nord-est</v>
      </c>
      <c r="J3078" s="1">
        <f>_xlfn.XLOOKUP(Comuni[[#This Row],[Regione]],Table_0[Regione],Table_0[Totale contagiati],,0)</f>
        <v>2821154</v>
      </c>
      <c r="K3078" s="1">
        <f>_xlfn.XLOOKUP(Comuni[[#This Row],[Regione]],Table_0[Regione],Table_0[Guariti],,0)</f>
        <v>2790105</v>
      </c>
      <c r="L3078" s="1">
        <f>_xlfn.XLOOKUP(Comuni[[#This Row],[Regione]],Table_0[Regione],Table_0[Deceduti],,0)</f>
        <v>17224</v>
      </c>
    </row>
    <row r="3079" spans="1:12" x14ac:dyDescent="0.25">
      <c r="A3079" s="1" t="s">
        <v>3107</v>
      </c>
      <c r="B3079" s="1" t="s">
        <v>3082</v>
      </c>
      <c r="C3079" s="1" t="s">
        <v>3083</v>
      </c>
      <c r="D3079">
        <v>16251</v>
      </c>
      <c r="E3079">
        <f>100*Comuni[[#This Row],[Popolazione2011]]/$D$7916</f>
        <v>2.8355246518866114E-2</v>
      </c>
      <c r="F3079">
        <f>100*Comuni[[#This Row],[Popolazione2011]]/(SUMIFS($D$2:$D$7916,$B$2:$B$7916,"Veneto"))</f>
        <v>0.33466477096746561</v>
      </c>
      <c r="G3079" t="b">
        <f>IF(Comuni[[#This Row],[Popolazione2011]]&gt;300000,"MAGGIORE")</f>
        <v>0</v>
      </c>
      <c r="H3079">
        <f>100*Comuni[[#This Row],[Popolazione2011]]/(SUMIFS($D$2:$D$7916,$B$2:$B$7916,"Piemonte"))</f>
        <v>0.37239488569440843</v>
      </c>
      <c r="I3079" s="1" t="str">
        <f>_xlfn.XLOOKUP(Comuni[[#This Row],[Regione]],Ripartizione_geografica[Regione],Ripartizione_geografica[Ripartizione geografica],,0)</f>
        <v>Nord-est</v>
      </c>
      <c r="J3079" s="1">
        <f>_xlfn.XLOOKUP(Comuni[[#This Row],[Regione]],Table_0[Regione],Table_0[Totale contagiati],,0)</f>
        <v>2821154</v>
      </c>
      <c r="K3079" s="1">
        <f>_xlfn.XLOOKUP(Comuni[[#This Row],[Regione]],Table_0[Regione],Table_0[Guariti],,0)</f>
        <v>2790105</v>
      </c>
      <c r="L3079" s="1">
        <f>_xlfn.XLOOKUP(Comuni[[#This Row],[Regione]],Table_0[Regione],Table_0[Deceduti],,0)</f>
        <v>17224</v>
      </c>
    </row>
    <row r="3080" spans="1:12" x14ac:dyDescent="0.25">
      <c r="A3080" s="1" t="s">
        <v>3108</v>
      </c>
      <c r="B3080" s="1" t="s">
        <v>3082</v>
      </c>
      <c r="C3080" s="1" t="s">
        <v>3083</v>
      </c>
      <c r="D3080">
        <v>2434</v>
      </c>
      <c r="E3080">
        <f>100*Comuni[[#This Row],[Popolazione2011]]/$D$7916</f>
        <v>4.2469183451430753E-3</v>
      </c>
      <c r="F3080">
        <f>100*Comuni[[#This Row],[Popolazione2011]]/(SUMIFS($D$2:$D$7916,$B$2:$B$7916,"Veneto"))</f>
        <v>5.0124549414485957E-2</v>
      </c>
      <c r="G3080" t="b">
        <f>IF(Comuni[[#This Row],[Popolazione2011]]&gt;300000,"MAGGIORE")</f>
        <v>0</v>
      </c>
      <c r="H3080">
        <f>100*Comuni[[#This Row],[Popolazione2011]]/(SUMIFS($D$2:$D$7916,$B$2:$B$7916,"Piemonte"))</f>
        <v>5.5775592380788268E-2</v>
      </c>
      <c r="I3080" s="1" t="str">
        <f>_xlfn.XLOOKUP(Comuni[[#This Row],[Regione]],Ripartizione_geografica[Regione],Ripartizione_geografica[Ripartizione geografica],,0)</f>
        <v>Nord-est</v>
      </c>
      <c r="J3080" s="1">
        <f>_xlfn.XLOOKUP(Comuni[[#This Row],[Regione]],Table_0[Regione],Table_0[Totale contagiati],,0)</f>
        <v>2821154</v>
      </c>
      <c r="K3080" s="1">
        <f>_xlfn.XLOOKUP(Comuni[[#This Row],[Regione]],Table_0[Regione],Table_0[Guariti],,0)</f>
        <v>2790105</v>
      </c>
      <c r="L3080" s="1">
        <f>_xlfn.XLOOKUP(Comuni[[#This Row],[Regione]],Table_0[Regione],Table_0[Deceduti],,0)</f>
        <v>17224</v>
      </c>
    </row>
    <row r="3081" spans="1:12" x14ac:dyDescent="0.25">
      <c r="A3081" s="1" t="s">
        <v>3109</v>
      </c>
      <c r="B3081" s="1" t="s">
        <v>3082</v>
      </c>
      <c r="C3081" s="1" t="s">
        <v>3083</v>
      </c>
      <c r="D3081">
        <v>8607</v>
      </c>
      <c r="E3081">
        <f>100*Comuni[[#This Row],[Popolazione2011]]/$D$7916</f>
        <v>1.5017759324834203E-2</v>
      </c>
      <c r="F3081">
        <f>100*Comuni[[#This Row],[Popolazione2011]]/(SUMIFS($D$2:$D$7916,$B$2:$B$7916,"Veneto"))</f>
        <v>0.177248149881052</v>
      </c>
      <c r="G3081" t="b">
        <f>IF(Comuni[[#This Row],[Popolazione2011]]&gt;300000,"MAGGIORE")</f>
        <v>0</v>
      </c>
      <c r="H3081">
        <f>100*Comuni[[#This Row],[Popolazione2011]]/(SUMIFS($D$2:$D$7916,$B$2:$B$7916,"Piemonte"))</f>
        <v>0.19723111077298464</v>
      </c>
      <c r="I3081" s="1" t="str">
        <f>_xlfn.XLOOKUP(Comuni[[#This Row],[Regione]],Ripartizione_geografica[Regione],Ripartizione_geografica[Ripartizione geografica],,0)</f>
        <v>Nord-est</v>
      </c>
      <c r="J3081" s="1">
        <f>_xlfn.XLOOKUP(Comuni[[#This Row],[Regione]],Table_0[Regione],Table_0[Totale contagiati],,0)</f>
        <v>2821154</v>
      </c>
      <c r="K3081" s="1">
        <f>_xlfn.XLOOKUP(Comuni[[#This Row],[Regione]],Table_0[Regione],Table_0[Guariti],,0)</f>
        <v>2790105</v>
      </c>
      <c r="L3081" s="1">
        <f>_xlfn.XLOOKUP(Comuni[[#This Row],[Regione]],Table_0[Regione],Table_0[Deceduti],,0)</f>
        <v>17224</v>
      </c>
    </row>
    <row r="3082" spans="1:12" x14ac:dyDescent="0.25">
      <c r="A3082" s="1" t="s">
        <v>3110</v>
      </c>
      <c r="B3082" s="1" t="s">
        <v>3082</v>
      </c>
      <c r="C3082" s="1" t="s">
        <v>3083</v>
      </c>
      <c r="D3082">
        <v>8141</v>
      </c>
      <c r="E3082">
        <f>100*Comuni[[#This Row],[Popolazione2011]]/$D$7916</f>
        <v>1.420466813796622E-2</v>
      </c>
      <c r="F3082">
        <f>100*Comuni[[#This Row],[Popolazione2011]]/(SUMIFS($D$2:$D$7916,$B$2:$B$7916,"Veneto"))</f>
        <v>0.16765158454532875</v>
      </c>
      <c r="G3082" t="b">
        <f>IF(Comuni[[#This Row],[Popolazione2011]]&gt;300000,"MAGGIORE")</f>
        <v>0</v>
      </c>
      <c r="H3082">
        <f>100*Comuni[[#This Row],[Popolazione2011]]/(SUMIFS($D$2:$D$7916,$B$2:$B$7916,"Piemonte"))</f>
        <v>0.18655262841906214</v>
      </c>
      <c r="I3082" s="1" t="str">
        <f>_xlfn.XLOOKUP(Comuni[[#This Row],[Regione]],Ripartizione_geografica[Regione],Ripartizione_geografica[Ripartizione geografica],,0)</f>
        <v>Nord-est</v>
      </c>
      <c r="J3082" s="1">
        <f>_xlfn.XLOOKUP(Comuni[[#This Row],[Regione]],Table_0[Regione],Table_0[Totale contagiati],,0)</f>
        <v>2821154</v>
      </c>
      <c r="K3082" s="1">
        <f>_xlfn.XLOOKUP(Comuni[[#This Row],[Regione]],Table_0[Regione],Table_0[Guariti],,0)</f>
        <v>2790105</v>
      </c>
      <c r="L3082" s="1">
        <f>_xlfn.XLOOKUP(Comuni[[#This Row],[Regione]],Table_0[Regione],Table_0[Deceduti],,0)</f>
        <v>17224</v>
      </c>
    </row>
    <row r="3083" spans="1:12" x14ac:dyDescent="0.25">
      <c r="A3083" s="1" t="s">
        <v>3111</v>
      </c>
      <c r="B3083" s="1" t="s">
        <v>3082</v>
      </c>
      <c r="C3083" s="1" t="s">
        <v>3083</v>
      </c>
      <c r="D3083">
        <v>1078</v>
      </c>
      <c r="E3083">
        <f>100*Comuni[[#This Row],[Popolazione2011]]/$D$7916</f>
        <v>1.8809276812096283E-3</v>
      </c>
      <c r="F3083">
        <f>100*Comuni[[#This Row],[Popolazione2011]]/(SUMIFS($D$2:$D$7916,$B$2:$B$7916,"Veneto"))</f>
        <v>2.2199779896801913E-2</v>
      </c>
      <c r="G3083" t="b">
        <f>IF(Comuni[[#This Row],[Popolazione2011]]&gt;300000,"MAGGIORE")</f>
        <v>0</v>
      </c>
      <c r="H3083">
        <f>100*Comuni[[#This Row],[Popolazione2011]]/(SUMIFS($D$2:$D$7916,$B$2:$B$7916,"Piemonte"))</f>
        <v>2.4702583642764894E-2</v>
      </c>
      <c r="I3083" s="1" t="str">
        <f>_xlfn.XLOOKUP(Comuni[[#This Row],[Regione]],Ripartizione_geografica[Regione],Ripartizione_geografica[Ripartizione geografica],,0)</f>
        <v>Nord-est</v>
      </c>
      <c r="J3083" s="1">
        <f>_xlfn.XLOOKUP(Comuni[[#This Row],[Regione]],Table_0[Regione],Table_0[Totale contagiati],,0)</f>
        <v>2821154</v>
      </c>
      <c r="K3083" s="1">
        <f>_xlfn.XLOOKUP(Comuni[[#This Row],[Regione]],Table_0[Regione],Table_0[Guariti],,0)</f>
        <v>2790105</v>
      </c>
      <c r="L3083" s="1">
        <f>_xlfn.XLOOKUP(Comuni[[#This Row],[Regione]],Table_0[Regione],Table_0[Deceduti],,0)</f>
        <v>17224</v>
      </c>
    </row>
    <row r="3084" spans="1:12" x14ac:dyDescent="0.25">
      <c r="A3084" s="1" t="s">
        <v>3112</v>
      </c>
      <c r="B3084" s="1" t="s">
        <v>3082</v>
      </c>
      <c r="C3084" s="1" t="s">
        <v>3083</v>
      </c>
      <c r="D3084">
        <v>3586</v>
      </c>
      <c r="E3084">
        <f>100*Comuni[[#This Row],[Popolazione2011]]/$D$7916</f>
        <v>6.2569635109626419E-3</v>
      </c>
      <c r="F3084">
        <f>100*Comuni[[#This Row],[Popolazione2011]]/(SUMIFS($D$2:$D$7916,$B$2:$B$7916,"Veneto"))</f>
        <v>7.3848247411810453E-2</v>
      </c>
      <c r="G3084" t="b">
        <f>IF(Comuni[[#This Row],[Popolazione2011]]&gt;300000,"MAGGIORE")</f>
        <v>0</v>
      </c>
      <c r="H3084">
        <f>100*Comuni[[#This Row],[Popolazione2011]]/(SUMIFS($D$2:$D$7916,$B$2:$B$7916,"Piemonte"))</f>
        <v>8.2173900689197499E-2</v>
      </c>
      <c r="I3084" s="1" t="str">
        <f>_xlfn.XLOOKUP(Comuni[[#This Row],[Regione]],Ripartizione_geografica[Regione],Ripartizione_geografica[Ripartizione geografica],,0)</f>
        <v>Nord-est</v>
      </c>
      <c r="J3084" s="1">
        <f>_xlfn.XLOOKUP(Comuni[[#This Row],[Regione]],Table_0[Regione],Table_0[Totale contagiati],,0)</f>
        <v>2821154</v>
      </c>
      <c r="K3084" s="1">
        <f>_xlfn.XLOOKUP(Comuni[[#This Row],[Regione]],Table_0[Regione],Table_0[Guariti],,0)</f>
        <v>2790105</v>
      </c>
      <c r="L3084" s="1">
        <f>_xlfn.XLOOKUP(Comuni[[#This Row],[Regione]],Table_0[Regione],Table_0[Deceduti],,0)</f>
        <v>17224</v>
      </c>
    </row>
    <row r="3085" spans="1:12" x14ac:dyDescent="0.25">
      <c r="A3085" s="1" t="s">
        <v>3113</v>
      </c>
      <c r="B3085" s="1" t="s">
        <v>3082</v>
      </c>
      <c r="C3085" s="1" t="s">
        <v>3083</v>
      </c>
      <c r="D3085">
        <v>2573</v>
      </c>
      <c r="E3085">
        <f>100*Comuni[[#This Row],[Popolazione2011]]/$D$7916</f>
        <v>4.4894498365049855E-3</v>
      </c>
      <c r="F3085">
        <f>100*Comuni[[#This Row],[Popolazione2011]]/(SUMIFS($D$2:$D$7916,$B$2:$B$7916,"Veneto"))</f>
        <v>5.2987044224927018E-2</v>
      </c>
      <c r="G3085" t="b">
        <f>IF(Comuni[[#This Row],[Popolazione2011]]&gt;300000,"MAGGIORE")</f>
        <v>0</v>
      </c>
      <c r="H3085">
        <f>100*Comuni[[#This Row],[Popolazione2011]]/(SUMIFS($D$2:$D$7916,$B$2:$B$7916,"Piemonte"))</f>
        <v>5.8960804928417501E-2</v>
      </c>
      <c r="I3085" s="1" t="str">
        <f>_xlfn.XLOOKUP(Comuni[[#This Row],[Regione]],Ripartizione_geografica[Regione],Ripartizione_geografica[Ripartizione geografica],,0)</f>
        <v>Nord-est</v>
      </c>
      <c r="J3085" s="1">
        <f>_xlfn.XLOOKUP(Comuni[[#This Row],[Regione]],Table_0[Regione],Table_0[Totale contagiati],,0)</f>
        <v>2821154</v>
      </c>
      <c r="K3085" s="1">
        <f>_xlfn.XLOOKUP(Comuni[[#This Row],[Regione]],Table_0[Regione],Table_0[Guariti],,0)</f>
        <v>2790105</v>
      </c>
      <c r="L3085" s="1">
        <f>_xlfn.XLOOKUP(Comuni[[#This Row],[Regione]],Table_0[Regione],Table_0[Deceduti],,0)</f>
        <v>17224</v>
      </c>
    </row>
    <row r="3086" spans="1:12" x14ac:dyDescent="0.25">
      <c r="A3086" s="1" t="s">
        <v>3114</v>
      </c>
      <c r="B3086" s="1" t="s">
        <v>3082</v>
      </c>
      <c r="C3086" s="1" t="s">
        <v>3083</v>
      </c>
      <c r="D3086">
        <v>1841</v>
      </c>
      <c r="E3086">
        <f>100*Comuni[[#This Row],[Popolazione2011]]/$D$7916</f>
        <v>3.2122336373904695E-3</v>
      </c>
      <c r="F3086">
        <f>100*Comuni[[#This Row],[Popolazione2011]]/(SUMIFS($D$2:$D$7916,$B$2:$B$7916,"Veneto"))</f>
        <v>3.7912611122460409E-2</v>
      </c>
      <c r="G3086" t="b">
        <f>IF(Comuni[[#This Row],[Popolazione2011]]&gt;300000,"MAGGIORE")</f>
        <v>0</v>
      </c>
      <c r="H3086">
        <f>100*Comuni[[#This Row],[Popolazione2011]]/(SUMIFS($D$2:$D$7916,$B$2:$B$7916,"Piemonte"))</f>
        <v>4.2186879857449136E-2</v>
      </c>
      <c r="I3086" s="1" t="str">
        <f>_xlfn.XLOOKUP(Comuni[[#This Row],[Regione]],Ripartizione_geografica[Regione],Ripartizione_geografica[Ripartizione geografica],,0)</f>
        <v>Nord-est</v>
      </c>
      <c r="J3086" s="1">
        <f>_xlfn.XLOOKUP(Comuni[[#This Row],[Regione]],Table_0[Regione],Table_0[Totale contagiati],,0)</f>
        <v>2821154</v>
      </c>
      <c r="K3086" s="1">
        <f>_xlfn.XLOOKUP(Comuni[[#This Row],[Regione]],Table_0[Regione],Table_0[Guariti],,0)</f>
        <v>2790105</v>
      </c>
      <c r="L3086" s="1">
        <f>_xlfn.XLOOKUP(Comuni[[#This Row],[Regione]],Table_0[Regione],Table_0[Deceduti],,0)</f>
        <v>17224</v>
      </c>
    </row>
    <row r="3087" spans="1:12" x14ac:dyDescent="0.25">
      <c r="A3087" s="1" t="s">
        <v>3115</v>
      </c>
      <c r="B3087" s="1" t="s">
        <v>3082</v>
      </c>
      <c r="C3087" s="1" t="s">
        <v>3083</v>
      </c>
      <c r="D3087">
        <v>767</v>
      </c>
      <c r="E3087">
        <f>100*Comuni[[#This Row],[Popolazione2011]]/$D$7916</f>
        <v>1.33828527967327E-3</v>
      </c>
      <c r="F3087">
        <f>100*Comuni[[#This Row],[Popolazione2011]]/(SUMIFS($D$2:$D$7916,$B$2:$B$7916,"Veneto"))</f>
        <v>1.5795205177038096E-2</v>
      </c>
      <c r="G3087" t="b">
        <f>IF(Comuni[[#This Row],[Popolazione2011]]&gt;300000,"MAGGIORE")</f>
        <v>0</v>
      </c>
      <c r="H3087">
        <f>100*Comuni[[#This Row],[Popolazione2011]]/(SUMIFS($D$2:$D$7916,$B$2:$B$7916,"Piemonte"))</f>
        <v>1.7575957007421775E-2</v>
      </c>
      <c r="I3087" s="1" t="str">
        <f>_xlfn.XLOOKUP(Comuni[[#This Row],[Regione]],Ripartizione_geografica[Regione],Ripartizione_geografica[Ripartizione geografica],,0)</f>
        <v>Nord-est</v>
      </c>
      <c r="J3087" s="1">
        <f>_xlfn.XLOOKUP(Comuni[[#This Row],[Regione]],Table_0[Regione],Table_0[Totale contagiati],,0)</f>
        <v>2821154</v>
      </c>
      <c r="K3087" s="1">
        <f>_xlfn.XLOOKUP(Comuni[[#This Row],[Regione]],Table_0[Regione],Table_0[Guariti],,0)</f>
        <v>2790105</v>
      </c>
      <c r="L3087" s="1">
        <f>_xlfn.XLOOKUP(Comuni[[#This Row],[Regione]],Table_0[Regione],Table_0[Deceduti],,0)</f>
        <v>17224</v>
      </c>
    </row>
    <row r="3088" spans="1:12" x14ac:dyDescent="0.25">
      <c r="A3088" s="1" t="s">
        <v>3116</v>
      </c>
      <c r="B3088" s="1" t="s">
        <v>3082</v>
      </c>
      <c r="C3088" s="1" t="s">
        <v>3083</v>
      </c>
      <c r="D3088">
        <v>221</v>
      </c>
      <c r="E3088">
        <f>100*Comuni[[#This Row],[Popolazione2011]]/$D$7916</f>
        <v>3.8560762295670488E-4</v>
      </c>
      <c r="F3088">
        <f>100*Comuni[[#This Row],[Popolazione2011]]/(SUMIFS($D$2:$D$7916,$B$2:$B$7916,"Veneto"))</f>
        <v>4.5511608137228411E-3</v>
      </c>
      <c r="G3088" t="b">
        <f>IF(Comuni[[#This Row],[Popolazione2011]]&gt;300000,"MAGGIORE")</f>
        <v>0</v>
      </c>
      <c r="H3088">
        <f>100*Comuni[[#This Row],[Popolazione2011]]/(SUMIFS($D$2:$D$7916,$B$2:$B$7916,"Piemonte"))</f>
        <v>5.0642587987486465E-3</v>
      </c>
      <c r="I3088" s="1" t="str">
        <f>_xlfn.XLOOKUP(Comuni[[#This Row],[Regione]],Ripartizione_geografica[Regione],Ripartizione_geografica[Ripartizione geografica],,0)</f>
        <v>Nord-est</v>
      </c>
      <c r="J3088" s="1">
        <f>_xlfn.XLOOKUP(Comuni[[#This Row],[Regione]],Table_0[Regione],Table_0[Totale contagiati],,0)</f>
        <v>2821154</v>
      </c>
      <c r="K3088" s="1">
        <f>_xlfn.XLOOKUP(Comuni[[#This Row],[Regione]],Table_0[Regione],Table_0[Guariti],,0)</f>
        <v>2790105</v>
      </c>
      <c r="L3088" s="1">
        <f>_xlfn.XLOOKUP(Comuni[[#This Row],[Regione]],Table_0[Regione],Table_0[Deceduti],,0)</f>
        <v>17224</v>
      </c>
    </row>
    <row r="3089" spans="1:12" x14ac:dyDescent="0.25">
      <c r="A3089" s="1" t="s">
        <v>3117</v>
      </c>
      <c r="B3089" s="1" t="s">
        <v>3082</v>
      </c>
      <c r="C3089" s="1" t="s">
        <v>3083</v>
      </c>
      <c r="D3089">
        <v>4151</v>
      </c>
      <c r="E3089">
        <f>100*Comuni[[#This Row],[Popolazione2011]]/$D$7916</f>
        <v>7.2427929542682448E-3</v>
      </c>
      <c r="F3089">
        <f>100*Comuni[[#This Row],[Popolazione2011]]/(SUMIFS($D$2:$D$7916,$B$2:$B$7916,"Veneto"))</f>
        <v>8.5483568044178795E-2</v>
      </c>
      <c r="G3089" t="b">
        <f>IF(Comuni[[#This Row],[Popolazione2011]]&gt;300000,"MAGGIORE")</f>
        <v>0</v>
      </c>
      <c r="H3089">
        <f>100*Comuni[[#This Row],[Popolazione2011]]/(SUMIFS($D$2:$D$7916,$B$2:$B$7916,"Piemonte"))</f>
        <v>9.5120987663373902E-2</v>
      </c>
      <c r="I3089" s="1" t="str">
        <f>_xlfn.XLOOKUP(Comuni[[#This Row],[Regione]],Ripartizione_geografica[Regione],Ripartizione_geografica[Ripartizione geografica],,0)</f>
        <v>Nord-est</v>
      </c>
      <c r="J3089" s="1">
        <f>_xlfn.XLOOKUP(Comuni[[#This Row],[Regione]],Table_0[Regione],Table_0[Totale contagiati],,0)</f>
        <v>2821154</v>
      </c>
      <c r="K3089" s="1">
        <f>_xlfn.XLOOKUP(Comuni[[#This Row],[Regione]],Table_0[Regione],Table_0[Guariti],,0)</f>
        <v>2790105</v>
      </c>
      <c r="L3089" s="1">
        <f>_xlfn.XLOOKUP(Comuni[[#This Row],[Regione]],Table_0[Regione],Table_0[Deceduti],,0)</f>
        <v>17224</v>
      </c>
    </row>
    <row r="3090" spans="1:12" x14ac:dyDescent="0.25">
      <c r="A3090" s="1" t="s">
        <v>3118</v>
      </c>
      <c r="B3090" s="1" t="s">
        <v>3082</v>
      </c>
      <c r="C3090" s="1" t="s">
        <v>3083</v>
      </c>
      <c r="D3090">
        <v>3978</v>
      </c>
      <c r="E3090">
        <f>100*Comuni[[#This Row],[Popolazione2011]]/$D$7916</f>
        <v>6.940937213220688E-3</v>
      </c>
      <c r="F3090">
        <f>100*Comuni[[#This Row],[Popolazione2011]]/(SUMIFS($D$2:$D$7916,$B$2:$B$7916,"Veneto"))</f>
        <v>8.1920894647011147E-2</v>
      </c>
      <c r="G3090" t="b">
        <f>IF(Comuni[[#This Row],[Popolazione2011]]&gt;300000,"MAGGIORE")</f>
        <v>0</v>
      </c>
      <c r="H3090">
        <f>100*Comuni[[#This Row],[Popolazione2011]]/(SUMIFS($D$2:$D$7916,$B$2:$B$7916,"Piemonte"))</f>
        <v>9.1156658377475649E-2</v>
      </c>
      <c r="I3090" s="1" t="str">
        <f>_xlfn.XLOOKUP(Comuni[[#This Row],[Regione]],Ripartizione_geografica[Regione],Ripartizione_geografica[Ripartizione geografica],,0)</f>
        <v>Nord-est</v>
      </c>
      <c r="J3090" s="1">
        <f>_xlfn.XLOOKUP(Comuni[[#This Row],[Regione]],Table_0[Regione],Table_0[Totale contagiati],,0)</f>
        <v>2821154</v>
      </c>
      <c r="K3090" s="1">
        <f>_xlfn.XLOOKUP(Comuni[[#This Row],[Regione]],Table_0[Regione],Table_0[Guariti],,0)</f>
        <v>2790105</v>
      </c>
      <c r="L3090" s="1">
        <f>_xlfn.XLOOKUP(Comuni[[#This Row],[Regione]],Table_0[Regione],Table_0[Deceduti],,0)</f>
        <v>17224</v>
      </c>
    </row>
    <row r="3091" spans="1:12" x14ac:dyDescent="0.25">
      <c r="A3091" s="1" t="s">
        <v>3119</v>
      </c>
      <c r="B3091" s="1" t="s">
        <v>3082</v>
      </c>
      <c r="C3091" s="1" t="s">
        <v>3083</v>
      </c>
      <c r="D3091">
        <v>5477</v>
      </c>
      <c r="E3091">
        <f>100*Comuni[[#This Row],[Popolazione2011]]/$D$7916</f>
        <v>9.5564386920084735E-3</v>
      </c>
      <c r="F3091">
        <f>100*Comuni[[#This Row],[Popolazione2011]]/(SUMIFS($D$2:$D$7916,$B$2:$B$7916,"Veneto"))</f>
        <v>0.11279053292651585</v>
      </c>
      <c r="G3091" t="b">
        <f>IF(Comuni[[#This Row],[Popolazione2011]]&gt;300000,"MAGGIORE")</f>
        <v>0</v>
      </c>
      <c r="H3091">
        <f>100*Comuni[[#This Row],[Popolazione2011]]/(SUMIFS($D$2:$D$7916,$B$2:$B$7916,"Piemonte"))</f>
        <v>0.12550654045586579</v>
      </c>
      <c r="I3091" s="1" t="str">
        <f>_xlfn.XLOOKUP(Comuni[[#This Row],[Regione]],Ripartizione_geografica[Regione],Ripartizione_geografica[Ripartizione geografica],,0)</f>
        <v>Nord-est</v>
      </c>
      <c r="J3091" s="1">
        <f>_xlfn.XLOOKUP(Comuni[[#This Row],[Regione]],Table_0[Regione],Table_0[Totale contagiati],,0)</f>
        <v>2821154</v>
      </c>
      <c r="K3091" s="1">
        <f>_xlfn.XLOOKUP(Comuni[[#This Row],[Regione]],Table_0[Regione],Table_0[Guariti],,0)</f>
        <v>2790105</v>
      </c>
      <c r="L3091" s="1">
        <f>_xlfn.XLOOKUP(Comuni[[#This Row],[Regione]],Table_0[Regione],Table_0[Deceduti],,0)</f>
        <v>17224</v>
      </c>
    </row>
    <row r="3092" spans="1:12" x14ac:dyDescent="0.25">
      <c r="A3092" s="1" t="s">
        <v>3120</v>
      </c>
      <c r="B3092" s="1" t="s">
        <v>3082</v>
      </c>
      <c r="C3092" s="1" t="s">
        <v>3083</v>
      </c>
      <c r="D3092">
        <v>10827</v>
      </c>
      <c r="E3092">
        <f>100*Comuni[[#This Row],[Popolazione2011]]/$D$7916</f>
        <v>1.8891283863132324E-2</v>
      </c>
      <c r="F3092">
        <f>100*Comuni[[#This Row],[Popolazione2011]]/(SUMIFS($D$2:$D$7916,$B$2:$B$7916,"Veneto"))</f>
        <v>0.22296569289672943</v>
      </c>
      <c r="G3092" t="b">
        <f>IF(Comuni[[#This Row],[Popolazione2011]]&gt;300000,"MAGGIORE")</f>
        <v>0</v>
      </c>
      <c r="H3092">
        <f>100*Comuni[[#This Row],[Popolazione2011]]/(SUMIFS($D$2:$D$7916,$B$2:$B$7916,"Piemonte"))</f>
        <v>0.24810285074231492</v>
      </c>
      <c r="I3092" s="1" t="str">
        <f>_xlfn.XLOOKUP(Comuni[[#This Row],[Regione]],Ripartizione_geografica[Regione],Ripartizione_geografica[Ripartizione geografica],,0)</f>
        <v>Nord-est</v>
      </c>
      <c r="J3092" s="1">
        <f>_xlfn.XLOOKUP(Comuni[[#This Row],[Regione]],Table_0[Regione],Table_0[Totale contagiati],,0)</f>
        <v>2821154</v>
      </c>
      <c r="K3092" s="1">
        <f>_xlfn.XLOOKUP(Comuni[[#This Row],[Regione]],Table_0[Regione],Table_0[Guariti],,0)</f>
        <v>2790105</v>
      </c>
      <c r="L3092" s="1">
        <f>_xlfn.XLOOKUP(Comuni[[#This Row],[Regione]],Table_0[Regione],Table_0[Deceduti],,0)</f>
        <v>17224</v>
      </c>
    </row>
    <row r="3093" spans="1:12" x14ac:dyDescent="0.25">
      <c r="A3093" s="1" t="s">
        <v>3121</v>
      </c>
      <c r="B3093" s="1" t="s">
        <v>3082</v>
      </c>
      <c r="C3093" s="1" t="s">
        <v>3083</v>
      </c>
      <c r="D3093">
        <v>5302</v>
      </c>
      <c r="E3093">
        <f>100*Comuni[[#This Row],[Popolazione2011]]/$D$7916</f>
        <v>9.2510932892147027E-3</v>
      </c>
      <c r="F3093">
        <f>100*Comuni[[#This Row],[Popolazione2011]]/(SUMIFS($D$2:$D$7916,$B$2:$B$7916,"Veneto"))</f>
        <v>0.1091866725536584</v>
      </c>
      <c r="G3093" t="b">
        <f>IF(Comuni[[#This Row],[Popolazione2011]]&gt;300000,"MAGGIORE")</f>
        <v>0</v>
      </c>
      <c r="H3093">
        <f>100*Comuni[[#This Row],[Popolazione2011]]/(SUMIFS($D$2:$D$7916,$B$2:$B$7916,"Piemonte"))</f>
        <v>0.12149638077359876</v>
      </c>
      <c r="I3093" s="1" t="str">
        <f>_xlfn.XLOOKUP(Comuni[[#This Row],[Regione]],Ripartizione_geografica[Regione],Ripartizione_geografica[Ripartizione geografica],,0)</f>
        <v>Nord-est</v>
      </c>
      <c r="J3093" s="1">
        <f>_xlfn.XLOOKUP(Comuni[[#This Row],[Regione]],Table_0[Regione],Table_0[Totale contagiati],,0)</f>
        <v>2821154</v>
      </c>
      <c r="K3093" s="1">
        <f>_xlfn.XLOOKUP(Comuni[[#This Row],[Regione]],Table_0[Regione],Table_0[Guariti],,0)</f>
        <v>2790105</v>
      </c>
      <c r="L3093" s="1">
        <f>_xlfn.XLOOKUP(Comuni[[#This Row],[Regione]],Table_0[Regione],Table_0[Deceduti],,0)</f>
        <v>17224</v>
      </c>
    </row>
    <row r="3094" spans="1:12" x14ac:dyDescent="0.25">
      <c r="A3094" s="1" t="s">
        <v>3122</v>
      </c>
      <c r="B3094" s="1" t="s">
        <v>3082</v>
      </c>
      <c r="C3094" s="1" t="s">
        <v>3083</v>
      </c>
      <c r="D3094">
        <v>11457</v>
      </c>
      <c r="E3094">
        <f>100*Comuni[[#This Row],[Popolazione2011]]/$D$7916</f>
        <v>1.9990527313189902E-2</v>
      </c>
      <c r="F3094">
        <f>100*Comuni[[#This Row],[Popolazione2011]]/(SUMIFS($D$2:$D$7916,$B$2:$B$7916,"Veneto"))</f>
        <v>0.23593959023901626</v>
      </c>
      <c r="G3094" t="b">
        <f>IF(Comuni[[#This Row],[Popolazione2011]]&gt;300000,"MAGGIORE")</f>
        <v>0</v>
      </c>
      <c r="H3094">
        <f>100*Comuni[[#This Row],[Popolazione2011]]/(SUMIFS($D$2:$D$7916,$B$2:$B$7916,"Piemonte"))</f>
        <v>0.26253942559847621</v>
      </c>
      <c r="I3094" s="1" t="str">
        <f>_xlfn.XLOOKUP(Comuni[[#This Row],[Regione]],Ripartizione_geografica[Regione],Ripartizione_geografica[Ripartizione geografica],,0)</f>
        <v>Nord-est</v>
      </c>
      <c r="J3094" s="1">
        <f>_xlfn.XLOOKUP(Comuni[[#This Row],[Regione]],Table_0[Regione],Table_0[Totale contagiati],,0)</f>
        <v>2821154</v>
      </c>
      <c r="K3094" s="1">
        <f>_xlfn.XLOOKUP(Comuni[[#This Row],[Regione]],Table_0[Regione],Table_0[Guariti],,0)</f>
        <v>2790105</v>
      </c>
      <c r="L3094" s="1">
        <f>_xlfn.XLOOKUP(Comuni[[#This Row],[Regione]],Table_0[Regione],Table_0[Deceduti],,0)</f>
        <v>17224</v>
      </c>
    </row>
    <row r="3095" spans="1:12" x14ac:dyDescent="0.25">
      <c r="A3095" s="1" t="s">
        <v>3123</v>
      </c>
      <c r="B3095" s="1" t="s">
        <v>3082</v>
      </c>
      <c r="C3095" s="1" t="s">
        <v>3083</v>
      </c>
      <c r="D3095">
        <v>3255</v>
      </c>
      <c r="E3095">
        <f>100*Comuni[[#This Row],[Popolazione2011]]/$D$7916</f>
        <v>5.6794244919641376E-3</v>
      </c>
      <c r="F3095">
        <f>100*Comuni[[#This Row],[Popolazione2011]]/(SUMIFS($D$2:$D$7916,$B$2:$B$7916,"Veneto"))</f>
        <v>6.7031802935148641E-2</v>
      </c>
      <c r="G3095" t="b">
        <f>IF(Comuni[[#This Row],[Popolazione2011]]&gt;300000,"MAGGIORE")</f>
        <v>0</v>
      </c>
      <c r="H3095">
        <f>100*Comuni[[#This Row],[Popolazione2011]]/(SUMIFS($D$2:$D$7916,$B$2:$B$7916,"Piemonte"))</f>
        <v>7.4588970090166726E-2</v>
      </c>
      <c r="I3095" s="1" t="str">
        <f>_xlfn.XLOOKUP(Comuni[[#This Row],[Regione]],Ripartizione_geografica[Regione],Ripartizione_geografica[Ripartizione geografica],,0)</f>
        <v>Nord-est</v>
      </c>
      <c r="J3095" s="1">
        <f>_xlfn.XLOOKUP(Comuni[[#This Row],[Regione]],Table_0[Regione],Table_0[Totale contagiati],,0)</f>
        <v>2821154</v>
      </c>
      <c r="K3095" s="1">
        <f>_xlfn.XLOOKUP(Comuni[[#This Row],[Regione]],Table_0[Regione],Table_0[Guariti],,0)</f>
        <v>2790105</v>
      </c>
      <c r="L3095" s="1">
        <f>_xlfn.XLOOKUP(Comuni[[#This Row],[Regione]],Table_0[Regione],Table_0[Deceduti],,0)</f>
        <v>17224</v>
      </c>
    </row>
    <row r="3096" spans="1:12" x14ac:dyDescent="0.25">
      <c r="A3096" s="1" t="s">
        <v>3124</v>
      </c>
      <c r="B3096" s="1" t="s">
        <v>3082</v>
      </c>
      <c r="C3096" s="1" t="s">
        <v>3083</v>
      </c>
      <c r="D3096">
        <v>8101</v>
      </c>
      <c r="E3096">
        <f>100*Comuni[[#This Row],[Popolazione2011]]/$D$7916</f>
        <v>1.413487490304193E-2</v>
      </c>
      <c r="F3096">
        <f>100*Comuni[[#This Row],[Popolazione2011]]/(SUMIFS($D$2:$D$7916,$B$2:$B$7916,"Veneto"))</f>
        <v>0.16682784503153275</v>
      </c>
      <c r="G3096" t="b">
        <f>IF(Comuni[[#This Row],[Popolazione2011]]&gt;300000,"MAGGIORE")</f>
        <v>0</v>
      </c>
      <c r="H3096">
        <f>100*Comuni[[#This Row],[Popolazione2011]]/(SUMIFS($D$2:$D$7916,$B$2:$B$7916,"Piemonte"))</f>
        <v>0.18563602049168682</v>
      </c>
      <c r="I3096" s="1" t="str">
        <f>_xlfn.XLOOKUP(Comuni[[#This Row],[Regione]],Ripartizione_geografica[Regione],Ripartizione_geografica[Ripartizione geografica],,0)</f>
        <v>Nord-est</v>
      </c>
      <c r="J3096" s="1">
        <f>_xlfn.XLOOKUP(Comuni[[#This Row],[Regione]],Table_0[Regione],Table_0[Totale contagiati],,0)</f>
        <v>2821154</v>
      </c>
      <c r="K3096" s="1">
        <f>_xlfn.XLOOKUP(Comuni[[#This Row],[Regione]],Table_0[Regione],Table_0[Guariti],,0)</f>
        <v>2790105</v>
      </c>
      <c r="L3096" s="1">
        <f>_xlfn.XLOOKUP(Comuni[[#This Row],[Regione]],Table_0[Regione],Table_0[Deceduti],,0)</f>
        <v>17224</v>
      </c>
    </row>
    <row r="3097" spans="1:12" x14ac:dyDescent="0.25">
      <c r="A3097" s="1" t="s">
        <v>3125</v>
      </c>
      <c r="B3097" s="1" t="s">
        <v>3082</v>
      </c>
      <c r="C3097" s="1" t="s">
        <v>3083</v>
      </c>
      <c r="D3097">
        <v>6695</v>
      </c>
      <c r="E3097">
        <f>100*Comuni[[#This Row],[Popolazione2011]]/$D$7916</f>
        <v>1.1681642695453119E-2</v>
      </c>
      <c r="F3097">
        <f>100*Comuni[[#This Row],[Popolazione2011]]/(SUMIFS($D$2:$D$7916,$B$2:$B$7916,"Veneto"))</f>
        <v>0.13787340112160373</v>
      </c>
      <c r="G3097" t="b">
        <f>IF(Comuni[[#This Row],[Popolazione2011]]&gt;300000,"MAGGIORE")</f>
        <v>0</v>
      </c>
      <c r="H3097">
        <f>100*Comuni[[#This Row],[Popolazione2011]]/(SUMIFS($D$2:$D$7916,$B$2:$B$7916,"Piemonte"))</f>
        <v>0.1534172518444443</v>
      </c>
      <c r="I3097" s="1" t="str">
        <f>_xlfn.XLOOKUP(Comuni[[#This Row],[Regione]],Ripartizione_geografica[Regione],Ripartizione_geografica[Ripartizione geografica],,0)</f>
        <v>Nord-est</v>
      </c>
      <c r="J3097" s="1">
        <f>_xlfn.XLOOKUP(Comuni[[#This Row],[Regione]],Table_0[Regione],Table_0[Totale contagiati],,0)</f>
        <v>2821154</v>
      </c>
      <c r="K3097" s="1">
        <f>_xlfn.XLOOKUP(Comuni[[#This Row],[Regione]],Table_0[Regione],Table_0[Guariti],,0)</f>
        <v>2790105</v>
      </c>
      <c r="L3097" s="1">
        <f>_xlfn.XLOOKUP(Comuni[[#This Row],[Regione]],Table_0[Regione],Table_0[Deceduti],,0)</f>
        <v>17224</v>
      </c>
    </row>
    <row r="3098" spans="1:12" x14ac:dyDescent="0.25">
      <c r="A3098" s="1" t="s">
        <v>3126</v>
      </c>
      <c r="B3098" s="1" t="s">
        <v>3082</v>
      </c>
      <c r="C3098" s="1" t="s">
        <v>3083</v>
      </c>
      <c r="D3098">
        <v>24992</v>
      </c>
      <c r="E3098">
        <f>100*Comuni[[#This Row],[Popolazione2011]]/$D$7916</f>
        <v>4.3606813180696695E-2</v>
      </c>
      <c r="F3098">
        <f>100*Comuni[[#This Row],[Popolazione2011]]/(SUMIFS($D$2:$D$7916,$B$2:$B$7916,"Veneto"))</f>
        <v>0.51467244821973412</v>
      </c>
      <c r="G3098" t="b">
        <f>IF(Comuni[[#This Row],[Popolazione2011]]&gt;300000,"MAGGIORE")</f>
        <v>0</v>
      </c>
      <c r="H3098">
        <f>100*Comuni[[#This Row],[Popolazione2011]]/(SUMIFS($D$2:$D$7916,$B$2:$B$7916,"Piemonte"))</f>
        <v>0.57269663302410034</v>
      </c>
      <c r="I3098" s="1" t="str">
        <f>_xlfn.XLOOKUP(Comuni[[#This Row],[Regione]],Ripartizione_geografica[Regione],Ripartizione_geografica[Ripartizione geografica],,0)</f>
        <v>Nord-est</v>
      </c>
      <c r="J3098" s="1">
        <f>_xlfn.XLOOKUP(Comuni[[#This Row],[Regione]],Table_0[Regione],Table_0[Totale contagiati],,0)</f>
        <v>2821154</v>
      </c>
      <c r="K3098" s="1">
        <f>_xlfn.XLOOKUP(Comuni[[#This Row],[Regione]],Table_0[Regione],Table_0[Guariti],,0)</f>
        <v>2790105</v>
      </c>
      <c r="L3098" s="1">
        <f>_xlfn.XLOOKUP(Comuni[[#This Row],[Regione]],Table_0[Regione],Table_0[Deceduti],,0)</f>
        <v>17224</v>
      </c>
    </row>
    <row r="3099" spans="1:12" x14ac:dyDescent="0.25">
      <c r="A3099" s="1" t="s">
        <v>3127</v>
      </c>
      <c r="B3099" s="1" t="s">
        <v>3082</v>
      </c>
      <c r="C3099" s="1" t="s">
        <v>3083</v>
      </c>
      <c r="D3099">
        <v>3685</v>
      </c>
      <c r="E3099">
        <f>100*Comuni[[#This Row],[Popolazione2011]]/$D$7916</f>
        <v>6.4297017674002609E-3</v>
      </c>
      <c r="F3099">
        <f>100*Comuni[[#This Row],[Popolazione2011]]/(SUMIFS($D$2:$D$7916,$B$2:$B$7916,"Veneto"))</f>
        <v>7.5887002708455525E-2</v>
      </c>
      <c r="G3099" t="b">
        <f>IF(Comuni[[#This Row],[Popolazione2011]]&gt;300000,"MAGGIORE")</f>
        <v>0</v>
      </c>
      <c r="H3099">
        <f>100*Comuni[[#This Row],[Popolazione2011]]/(SUMIFS($D$2:$D$7916,$B$2:$B$7916,"Piemonte"))</f>
        <v>8.4442505309451424E-2</v>
      </c>
      <c r="I3099" s="1" t="str">
        <f>_xlfn.XLOOKUP(Comuni[[#This Row],[Regione]],Ripartizione_geografica[Regione],Ripartizione_geografica[Ripartizione geografica],,0)</f>
        <v>Nord-est</v>
      </c>
      <c r="J3099" s="1">
        <f>_xlfn.XLOOKUP(Comuni[[#This Row],[Regione]],Table_0[Regione],Table_0[Totale contagiati],,0)</f>
        <v>2821154</v>
      </c>
      <c r="K3099" s="1">
        <f>_xlfn.XLOOKUP(Comuni[[#This Row],[Regione]],Table_0[Regione],Table_0[Guariti],,0)</f>
        <v>2790105</v>
      </c>
      <c r="L3099" s="1">
        <f>_xlfn.XLOOKUP(Comuni[[#This Row],[Regione]],Table_0[Regione],Table_0[Deceduti],,0)</f>
        <v>17224</v>
      </c>
    </row>
    <row r="3100" spans="1:12" x14ac:dyDescent="0.25">
      <c r="A3100" s="1" t="s">
        <v>3128</v>
      </c>
      <c r="B3100" s="1" t="s">
        <v>3082</v>
      </c>
      <c r="C3100" s="1" t="s">
        <v>3083</v>
      </c>
      <c r="D3100">
        <v>3083</v>
      </c>
      <c r="E3100">
        <f>100*Comuni[[#This Row],[Popolazione2011]]/$D$7916</f>
        <v>5.3793135817896886E-3</v>
      </c>
      <c r="F3100">
        <f>100*Comuni[[#This Row],[Popolazione2011]]/(SUMIFS($D$2:$D$7916,$B$2:$B$7916,"Veneto"))</f>
        <v>6.3489723025825881E-2</v>
      </c>
      <c r="G3100" t="b">
        <f>IF(Comuni[[#This Row],[Popolazione2011]]&gt;300000,"MAGGIORE")</f>
        <v>0</v>
      </c>
      <c r="H3100">
        <f>100*Comuni[[#This Row],[Popolazione2011]]/(SUMIFS($D$2:$D$7916,$B$2:$B$7916,"Piemonte"))</f>
        <v>7.0647556002452844E-2</v>
      </c>
      <c r="I3100" s="1" t="str">
        <f>_xlfn.XLOOKUP(Comuni[[#This Row],[Regione]],Ripartizione_geografica[Regione],Ripartizione_geografica[Ripartizione geografica],,0)</f>
        <v>Nord-est</v>
      </c>
      <c r="J3100" s="1">
        <f>_xlfn.XLOOKUP(Comuni[[#This Row],[Regione]],Table_0[Regione],Table_0[Totale contagiati],,0)</f>
        <v>2821154</v>
      </c>
      <c r="K3100" s="1">
        <f>_xlfn.XLOOKUP(Comuni[[#This Row],[Regione]],Table_0[Regione],Table_0[Guariti],,0)</f>
        <v>2790105</v>
      </c>
      <c r="L3100" s="1">
        <f>_xlfn.XLOOKUP(Comuni[[#This Row],[Regione]],Table_0[Regione],Table_0[Deceduti],,0)</f>
        <v>17224</v>
      </c>
    </row>
    <row r="3101" spans="1:12" x14ac:dyDescent="0.25">
      <c r="A3101" s="1" t="s">
        <v>3129</v>
      </c>
      <c r="B3101" s="1" t="s">
        <v>3082</v>
      </c>
      <c r="C3101" s="1" t="s">
        <v>3083</v>
      </c>
      <c r="D3101">
        <v>2463</v>
      </c>
      <c r="E3101">
        <f>100*Comuni[[#This Row],[Popolazione2011]]/$D$7916</f>
        <v>4.2975184404631861E-3</v>
      </c>
      <c r="F3101">
        <f>100*Comuni[[#This Row],[Popolazione2011]]/(SUMIFS($D$2:$D$7916,$B$2:$B$7916,"Veneto"))</f>
        <v>5.0721760561988044E-2</v>
      </c>
      <c r="G3101" t="b">
        <f>IF(Comuni[[#This Row],[Popolazione2011]]&gt;300000,"MAGGIORE")</f>
        <v>0</v>
      </c>
      <c r="H3101">
        <f>100*Comuni[[#This Row],[Popolazione2011]]/(SUMIFS($D$2:$D$7916,$B$2:$B$7916,"Piemonte"))</f>
        <v>5.6440133128135374E-2</v>
      </c>
      <c r="I3101" s="1" t="str">
        <f>_xlfn.XLOOKUP(Comuni[[#This Row],[Regione]],Ripartizione_geografica[Regione],Ripartizione_geografica[Ripartizione geografica],,0)</f>
        <v>Nord-est</v>
      </c>
      <c r="J3101" s="1">
        <f>_xlfn.XLOOKUP(Comuni[[#This Row],[Regione]],Table_0[Regione],Table_0[Totale contagiati],,0)</f>
        <v>2821154</v>
      </c>
      <c r="K3101" s="1">
        <f>_xlfn.XLOOKUP(Comuni[[#This Row],[Regione]],Table_0[Regione],Table_0[Guariti],,0)</f>
        <v>2790105</v>
      </c>
      <c r="L3101" s="1">
        <f>_xlfn.XLOOKUP(Comuni[[#This Row],[Regione]],Table_0[Regione],Table_0[Deceduti],,0)</f>
        <v>17224</v>
      </c>
    </row>
    <row r="3102" spans="1:12" x14ac:dyDescent="0.25">
      <c r="A3102" s="1" t="s">
        <v>3130</v>
      </c>
      <c r="B3102" s="1" t="s">
        <v>3082</v>
      </c>
      <c r="C3102" s="1" t="s">
        <v>3083</v>
      </c>
      <c r="D3102">
        <v>4667</v>
      </c>
      <c r="E3102">
        <f>100*Comuni[[#This Row],[Popolazione2011]]/$D$7916</f>
        <v>8.1431256847915925E-3</v>
      </c>
      <c r="F3102">
        <f>100*Comuni[[#This Row],[Popolazione2011]]/(SUMIFS($D$2:$D$7916,$B$2:$B$7916,"Veneto"))</f>
        <v>9.610980777214706E-2</v>
      </c>
      <c r="G3102" t="b">
        <f>IF(Comuni[[#This Row],[Popolazione2011]]&gt;300000,"MAGGIORE")</f>
        <v>0</v>
      </c>
      <c r="H3102">
        <f>100*Comuni[[#This Row],[Popolazione2011]]/(SUMIFS($D$2:$D$7916,$B$2:$B$7916,"Piemonte"))</f>
        <v>0.10694522992651555</v>
      </c>
      <c r="I3102" s="1" t="str">
        <f>_xlfn.XLOOKUP(Comuni[[#This Row],[Regione]],Ripartizione_geografica[Regione],Ripartizione_geografica[Ripartizione geografica],,0)</f>
        <v>Nord-est</v>
      </c>
      <c r="J3102" s="1">
        <f>_xlfn.XLOOKUP(Comuni[[#This Row],[Regione]],Table_0[Regione],Table_0[Totale contagiati],,0)</f>
        <v>2821154</v>
      </c>
      <c r="K3102" s="1">
        <f>_xlfn.XLOOKUP(Comuni[[#This Row],[Regione]],Table_0[Regione],Table_0[Guariti],,0)</f>
        <v>2790105</v>
      </c>
      <c r="L3102" s="1">
        <f>_xlfn.XLOOKUP(Comuni[[#This Row],[Regione]],Table_0[Regione],Table_0[Deceduti],,0)</f>
        <v>17224</v>
      </c>
    </row>
    <row r="3103" spans="1:12" x14ac:dyDescent="0.25">
      <c r="A3103" s="1" t="s">
        <v>3131</v>
      </c>
      <c r="B3103" s="1" t="s">
        <v>3082</v>
      </c>
      <c r="C3103" s="1" t="s">
        <v>3083</v>
      </c>
      <c r="D3103">
        <v>4462</v>
      </c>
      <c r="E3103">
        <f>100*Comuni[[#This Row],[Popolazione2011]]/$D$7916</f>
        <v>7.7854353558046031E-3</v>
      </c>
      <c r="F3103">
        <f>100*Comuni[[#This Row],[Popolazione2011]]/(SUMIFS($D$2:$D$7916,$B$2:$B$7916,"Veneto"))</f>
        <v>9.188814276394261E-2</v>
      </c>
      <c r="G3103" t="b">
        <f>IF(Comuni[[#This Row],[Popolazione2011]]&gt;300000,"MAGGIORE")</f>
        <v>0</v>
      </c>
      <c r="H3103">
        <f>100*Comuni[[#This Row],[Popolazione2011]]/(SUMIFS($D$2:$D$7916,$B$2:$B$7916,"Piemonte"))</f>
        <v>0.10224761429871702</v>
      </c>
      <c r="I3103" s="1" t="str">
        <f>_xlfn.XLOOKUP(Comuni[[#This Row],[Regione]],Ripartizione_geografica[Regione],Ripartizione_geografica[Ripartizione geografica],,0)</f>
        <v>Nord-est</v>
      </c>
      <c r="J3103" s="1">
        <f>_xlfn.XLOOKUP(Comuni[[#This Row],[Regione]],Table_0[Regione],Table_0[Totale contagiati],,0)</f>
        <v>2821154</v>
      </c>
      <c r="K3103" s="1">
        <f>_xlfn.XLOOKUP(Comuni[[#This Row],[Regione]],Table_0[Regione],Table_0[Guariti],,0)</f>
        <v>2790105</v>
      </c>
      <c r="L3103" s="1">
        <f>_xlfn.XLOOKUP(Comuni[[#This Row],[Regione]],Table_0[Regione],Table_0[Deceduti],,0)</f>
        <v>17224</v>
      </c>
    </row>
    <row r="3104" spans="1:12" x14ac:dyDescent="0.25">
      <c r="A3104" s="1" t="s">
        <v>3132</v>
      </c>
      <c r="B3104" s="1" t="s">
        <v>3082</v>
      </c>
      <c r="C3104" s="1" t="s">
        <v>3083</v>
      </c>
      <c r="D3104">
        <v>8410</v>
      </c>
      <c r="E3104">
        <f>100*Comuni[[#This Row],[Popolazione2011]]/$D$7916</f>
        <v>1.4674027642832073E-2</v>
      </c>
      <c r="F3104">
        <f>100*Comuni[[#This Row],[Popolazione2011]]/(SUMIFS($D$2:$D$7916,$B$2:$B$7916,"Veneto"))</f>
        <v>0.17319123277560677</v>
      </c>
      <c r="G3104" t="b">
        <f>IF(Comuni[[#This Row],[Popolazione2011]]&gt;300000,"MAGGIORE")</f>
        <v>0</v>
      </c>
      <c r="H3104">
        <f>100*Comuni[[#This Row],[Popolazione2011]]/(SUMIFS($D$2:$D$7916,$B$2:$B$7916,"Piemonte"))</f>
        <v>0.19271681673066118</v>
      </c>
      <c r="I3104" s="1" t="str">
        <f>_xlfn.XLOOKUP(Comuni[[#This Row],[Regione]],Ripartizione_geografica[Regione],Ripartizione_geografica[Ripartizione geografica],,0)</f>
        <v>Nord-est</v>
      </c>
      <c r="J3104" s="1">
        <f>_xlfn.XLOOKUP(Comuni[[#This Row],[Regione]],Table_0[Regione],Table_0[Totale contagiati],,0)</f>
        <v>2821154</v>
      </c>
      <c r="K3104" s="1">
        <f>_xlfn.XLOOKUP(Comuni[[#This Row],[Regione]],Table_0[Regione],Table_0[Guariti],,0)</f>
        <v>2790105</v>
      </c>
      <c r="L3104" s="1">
        <f>_xlfn.XLOOKUP(Comuni[[#This Row],[Regione]],Table_0[Regione],Table_0[Deceduti],,0)</f>
        <v>17224</v>
      </c>
    </row>
    <row r="3105" spans="1:12" x14ac:dyDescent="0.25">
      <c r="A3105" s="1" t="s">
        <v>3133</v>
      </c>
      <c r="B3105" s="1" t="s">
        <v>3082</v>
      </c>
      <c r="C3105" s="1" t="s">
        <v>3083</v>
      </c>
      <c r="D3105">
        <v>7005</v>
      </c>
      <c r="E3105">
        <f>100*Comuni[[#This Row],[Popolazione2011]]/$D$7916</f>
        <v>1.2222540266116371E-2</v>
      </c>
      <c r="F3105">
        <f>100*Comuni[[#This Row],[Popolazione2011]]/(SUMIFS($D$2:$D$7916,$B$2:$B$7916,"Veneto"))</f>
        <v>0.14425738235352265</v>
      </c>
      <c r="G3105" t="b">
        <f>IF(Comuni[[#This Row],[Popolazione2011]]&gt;300000,"MAGGIORE")</f>
        <v>0</v>
      </c>
      <c r="H3105">
        <f>100*Comuni[[#This Row],[Popolazione2011]]/(SUMIFS($D$2:$D$7916,$B$2:$B$7916,"Piemonte"))</f>
        <v>0.16052096328160304</v>
      </c>
      <c r="I3105" s="1" t="str">
        <f>_xlfn.XLOOKUP(Comuni[[#This Row],[Regione]],Ripartizione_geografica[Regione],Ripartizione_geografica[Ripartizione geografica],,0)</f>
        <v>Nord-est</v>
      </c>
      <c r="J3105" s="1">
        <f>_xlfn.XLOOKUP(Comuni[[#This Row],[Regione]],Table_0[Regione],Table_0[Totale contagiati],,0)</f>
        <v>2821154</v>
      </c>
      <c r="K3105" s="1">
        <f>_xlfn.XLOOKUP(Comuni[[#This Row],[Regione]],Table_0[Regione],Table_0[Guariti],,0)</f>
        <v>2790105</v>
      </c>
      <c r="L3105" s="1">
        <f>_xlfn.XLOOKUP(Comuni[[#This Row],[Regione]],Table_0[Regione],Table_0[Deceduti],,0)</f>
        <v>17224</v>
      </c>
    </row>
    <row r="3106" spans="1:12" x14ac:dyDescent="0.25">
      <c r="A3106" s="1" t="s">
        <v>3134</v>
      </c>
      <c r="B3106" s="1" t="s">
        <v>3082</v>
      </c>
      <c r="C3106" s="1" t="s">
        <v>3083</v>
      </c>
      <c r="D3106">
        <v>16935</v>
      </c>
      <c r="E3106">
        <f>100*Comuni[[#This Row],[Popolazione2011]]/$D$7916</f>
        <v>2.9548710836071482E-2</v>
      </c>
      <c r="F3106">
        <f>100*Comuni[[#This Row],[Popolazione2011]]/(SUMIFS($D$2:$D$7916,$B$2:$B$7916,"Veneto"))</f>
        <v>0.34875071665337698</v>
      </c>
      <c r="G3106" t="b">
        <f>IF(Comuni[[#This Row],[Popolazione2011]]&gt;300000,"MAGGIORE")</f>
        <v>0</v>
      </c>
      <c r="H3106">
        <f>100*Comuni[[#This Row],[Popolazione2011]]/(SUMIFS($D$2:$D$7916,$B$2:$B$7916,"Piemonte"))</f>
        <v>0.38806888125252642</v>
      </c>
      <c r="I3106" s="1" t="str">
        <f>_xlfn.XLOOKUP(Comuni[[#This Row],[Regione]],Ripartizione_geografica[Regione],Ripartizione_geografica[Ripartizione geografica],,0)</f>
        <v>Nord-est</v>
      </c>
      <c r="J3106" s="1">
        <f>_xlfn.XLOOKUP(Comuni[[#This Row],[Regione]],Table_0[Regione],Table_0[Totale contagiati],,0)</f>
        <v>2821154</v>
      </c>
      <c r="K3106" s="1">
        <f>_xlfn.XLOOKUP(Comuni[[#This Row],[Regione]],Table_0[Regione],Table_0[Guariti],,0)</f>
        <v>2790105</v>
      </c>
      <c r="L3106" s="1">
        <f>_xlfn.XLOOKUP(Comuni[[#This Row],[Regione]],Table_0[Regione],Table_0[Deceduti],,0)</f>
        <v>17224</v>
      </c>
    </row>
    <row r="3107" spans="1:12" x14ac:dyDescent="0.25">
      <c r="A3107" s="1" t="s">
        <v>3135</v>
      </c>
      <c r="B3107" s="1" t="s">
        <v>3082</v>
      </c>
      <c r="C3107" s="1" t="s">
        <v>3083</v>
      </c>
      <c r="D3107">
        <v>8574</v>
      </c>
      <c r="E3107">
        <f>100*Comuni[[#This Row],[Popolazione2011]]/$D$7916</f>
        <v>1.4960179906021664E-2</v>
      </c>
      <c r="F3107">
        <f>100*Comuni[[#This Row],[Popolazione2011]]/(SUMIFS($D$2:$D$7916,$B$2:$B$7916,"Veneto"))</f>
        <v>0.17656856478217031</v>
      </c>
      <c r="G3107" t="b">
        <f>IF(Comuni[[#This Row],[Popolazione2011]]&gt;300000,"MAGGIORE")</f>
        <v>0</v>
      </c>
      <c r="H3107">
        <f>100*Comuni[[#This Row],[Popolazione2011]]/(SUMIFS($D$2:$D$7916,$B$2:$B$7916,"Piemonte"))</f>
        <v>0.19647490923289998</v>
      </c>
      <c r="I3107" s="1" t="str">
        <f>_xlfn.XLOOKUP(Comuni[[#This Row],[Regione]],Ripartizione_geografica[Regione],Ripartizione_geografica[Ripartizione geografica],,0)</f>
        <v>Nord-est</v>
      </c>
      <c r="J3107" s="1">
        <f>_xlfn.XLOOKUP(Comuni[[#This Row],[Regione]],Table_0[Regione],Table_0[Totale contagiati],,0)</f>
        <v>2821154</v>
      </c>
      <c r="K3107" s="1">
        <f>_xlfn.XLOOKUP(Comuni[[#This Row],[Regione]],Table_0[Regione],Table_0[Guariti],,0)</f>
        <v>2790105</v>
      </c>
      <c r="L3107" s="1">
        <f>_xlfn.XLOOKUP(Comuni[[#This Row],[Regione]],Table_0[Regione],Table_0[Deceduti],,0)</f>
        <v>17224</v>
      </c>
    </row>
    <row r="3108" spans="1:12" x14ac:dyDescent="0.25">
      <c r="A3108" s="1" t="s">
        <v>3136</v>
      </c>
      <c r="B3108" s="1" t="s">
        <v>3082</v>
      </c>
      <c r="C3108" s="1" t="s">
        <v>3083</v>
      </c>
      <c r="D3108">
        <v>3455</v>
      </c>
      <c r="E3108">
        <f>100*Comuni[[#This Row],[Popolazione2011]]/$D$7916</f>
        <v>6.0283906665855903E-3</v>
      </c>
      <c r="F3108">
        <f>100*Comuni[[#This Row],[Popolazione2011]]/(SUMIFS($D$2:$D$7916,$B$2:$B$7916,"Veneto"))</f>
        <v>7.1150500504128578E-2</v>
      </c>
      <c r="G3108" t="b">
        <f>IF(Comuni[[#This Row],[Popolazione2011]]&gt;300000,"MAGGIORE")</f>
        <v>0</v>
      </c>
      <c r="H3108">
        <f>100*Comuni[[#This Row],[Popolazione2011]]/(SUMIFS($D$2:$D$7916,$B$2:$B$7916,"Piemonte"))</f>
        <v>7.917200972704333E-2</v>
      </c>
      <c r="I3108" s="1" t="str">
        <f>_xlfn.XLOOKUP(Comuni[[#This Row],[Regione]],Ripartizione_geografica[Regione],Ripartizione_geografica[Ripartizione geografica],,0)</f>
        <v>Nord-est</v>
      </c>
      <c r="J3108" s="1">
        <f>_xlfn.XLOOKUP(Comuni[[#This Row],[Regione]],Table_0[Regione],Table_0[Totale contagiati],,0)</f>
        <v>2821154</v>
      </c>
      <c r="K3108" s="1">
        <f>_xlfn.XLOOKUP(Comuni[[#This Row],[Regione]],Table_0[Regione],Table_0[Guariti],,0)</f>
        <v>2790105</v>
      </c>
      <c r="L3108" s="1">
        <f>_xlfn.XLOOKUP(Comuni[[#This Row],[Regione]],Table_0[Regione],Table_0[Deceduti],,0)</f>
        <v>17224</v>
      </c>
    </row>
    <row r="3109" spans="1:12" x14ac:dyDescent="0.25">
      <c r="A3109" s="1" t="s">
        <v>3137</v>
      </c>
      <c r="B3109" s="1" t="s">
        <v>3082</v>
      </c>
      <c r="C3109" s="1" t="s">
        <v>3083</v>
      </c>
      <c r="D3109">
        <v>9427</v>
      </c>
      <c r="E3109">
        <f>100*Comuni[[#This Row],[Popolazione2011]]/$D$7916</f>
        <v>1.6448520640782158E-2</v>
      </c>
      <c r="F3109">
        <f>100*Comuni[[#This Row],[Popolazione2011]]/(SUMIFS($D$2:$D$7916,$B$2:$B$7916,"Veneto"))</f>
        <v>0.1941348099138698</v>
      </c>
      <c r="G3109" t="b">
        <f>IF(Comuni[[#This Row],[Popolazione2011]]&gt;300000,"MAGGIORE")</f>
        <v>0</v>
      </c>
      <c r="H3109">
        <f>100*Comuni[[#This Row],[Popolazione2011]]/(SUMIFS($D$2:$D$7916,$B$2:$B$7916,"Piemonte"))</f>
        <v>0.2160215732841787</v>
      </c>
      <c r="I3109" s="1" t="str">
        <f>_xlfn.XLOOKUP(Comuni[[#This Row],[Regione]],Ripartizione_geografica[Regione],Ripartizione_geografica[Ripartizione geografica],,0)</f>
        <v>Nord-est</v>
      </c>
      <c r="J3109" s="1">
        <f>_xlfn.XLOOKUP(Comuni[[#This Row],[Regione]],Table_0[Regione],Table_0[Totale contagiati],,0)</f>
        <v>2821154</v>
      </c>
      <c r="K3109" s="1">
        <f>_xlfn.XLOOKUP(Comuni[[#This Row],[Regione]],Table_0[Regione],Table_0[Guariti],,0)</f>
        <v>2790105</v>
      </c>
      <c r="L3109" s="1">
        <f>_xlfn.XLOOKUP(Comuni[[#This Row],[Regione]],Table_0[Regione],Table_0[Deceduti],,0)</f>
        <v>17224</v>
      </c>
    </row>
    <row r="3110" spans="1:12" x14ac:dyDescent="0.25">
      <c r="A3110" s="1" t="s">
        <v>3138</v>
      </c>
      <c r="B3110" s="1" t="s">
        <v>3082</v>
      </c>
      <c r="C3110" s="1" t="s">
        <v>3083</v>
      </c>
      <c r="D3110">
        <v>1284</v>
      </c>
      <c r="E3110">
        <f>100*Comuni[[#This Row],[Popolazione2011]]/$D$7916</f>
        <v>2.2403628410697244E-3</v>
      </c>
      <c r="F3110">
        <f>100*Comuni[[#This Row],[Popolazione2011]]/(SUMIFS($D$2:$D$7916,$B$2:$B$7916,"Veneto"))</f>
        <v>2.644203839285126E-2</v>
      </c>
      <c r="G3110" t="b">
        <f>IF(Comuni[[#This Row],[Popolazione2011]]&gt;300000,"MAGGIORE")</f>
        <v>0</v>
      </c>
      <c r="H3110">
        <f>100*Comuni[[#This Row],[Popolazione2011]]/(SUMIFS($D$2:$D$7916,$B$2:$B$7916,"Piemonte"))</f>
        <v>2.9423114468747794E-2</v>
      </c>
      <c r="I3110" s="1" t="str">
        <f>_xlfn.XLOOKUP(Comuni[[#This Row],[Regione]],Ripartizione_geografica[Regione],Ripartizione_geografica[Ripartizione geografica],,0)</f>
        <v>Nord-est</v>
      </c>
      <c r="J3110" s="1">
        <f>_xlfn.XLOOKUP(Comuni[[#This Row],[Regione]],Table_0[Regione],Table_0[Totale contagiati],,0)</f>
        <v>2821154</v>
      </c>
      <c r="K3110" s="1">
        <f>_xlfn.XLOOKUP(Comuni[[#This Row],[Regione]],Table_0[Regione],Table_0[Guariti],,0)</f>
        <v>2790105</v>
      </c>
      <c r="L3110" s="1">
        <f>_xlfn.XLOOKUP(Comuni[[#This Row],[Regione]],Table_0[Regione],Table_0[Deceduti],,0)</f>
        <v>17224</v>
      </c>
    </row>
    <row r="3111" spans="1:12" x14ac:dyDescent="0.25">
      <c r="A3111" s="1" t="s">
        <v>3139</v>
      </c>
      <c r="B3111" s="1" t="s">
        <v>3082</v>
      </c>
      <c r="C3111" s="1" t="s">
        <v>3083</v>
      </c>
      <c r="D3111">
        <v>2893</v>
      </c>
      <c r="E3111">
        <f>100*Comuni[[#This Row],[Popolazione2011]]/$D$7916</f>
        <v>5.0477957158993093E-3</v>
      </c>
      <c r="F3111">
        <f>100*Comuni[[#This Row],[Popolazione2011]]/(SUMIFS($D$2:$D$7916,$B$2:$B$7916,"Veneto"))</f>
        <v>5.9576960335294929E-2</v>
      </c>
      <c r="G3111" t="b">
        <f>IF(Comuni[[#This Row],[Popolazione2011]]&gt;300000,"MAGGIORE")</f>
        <v>0</v>
      </c>
      <c r="H3111">
        <f>100*Comuni[[#This Row],[Popolazione2011]]/(SUMIFS($D$2:$D$7916,$B$2:$B$7916,"Piemonte"))</f>
        <v>6.6293668347420065E-2</v>
      </c>
      <c r="I3111" s="1" t="str">
        <f>_xlfn.XLOOKUP(Comuni[[#This Row],[Regione]],Ripartizione_geografica[Regione],Ripartizione_geografica[Ripartizione geografica],,0)</f>
        <v>Nord-est</v>
      </c>
      <c r="J3111" s="1">
        <f>_xlfn.XLOOKUP(Comuni[[#This Row],[Regione]],Table_0[Regione],Table_0[Totale contagiati],,0)</f>
        <v>2821154</v>
      </c>
      <c r="K3111" s="1">
        <f>_xlfn.XLOOKUP(Comuni[[#This Row],[Regione]],Table_0[Regione],Table_0[Guariti],,0)</f>
        <v>2790105</v>
      </c>
      <c r="L3111" s="1">
        <f>_xlfn.XLOOKUP(Comuni[[#This Row],[Regione]],Table_0[Regione],Table_0[Deceduti],,0)</f>
        <v>17224</v>
      </c>
    </row>
    <row r="3112" spans="1:12" x14ac:dyDescent="0.25">
      <c r="A3112" s="1" t="s">
        <v>3140</v>
      </c>
      <c r="B3112" s="1" t="s">
        <v>3082</v>
      </c>
      <c r="C3112" s="1" t="s">
        <v>3083</v>
      </c>
      <c r="D3112">
        <v>16326</v>
      </c>
      <c r="E3112">
        <f>100*Comuni[[#This Row],[Popolazione2011]]/$D$7916</f>
        <v>2.8486108834349159E-2</v>
      </c>
      <c r="F3112">
        <f>100*Comuni[[#This Row],[Popolazione2011]]/(SUMIFS($D$2:$D$7916,$B$2:$B$7916,"Veneto"))</f>
        <v>0.33620928255583304</v>
      </c>
      <c r="G3112" t="b">
        <f>IF(Comuni[[#This Row],[Popolazione2011]]&gt;300000,"MAGGIORE")</f>
        <v>0</v>
      </c>
      <c r="H3112">
        <f>100*Comuni[[#This Row],[Popolazione2011]]/(SUMIFS($D$2:$D$7916,$B$2:$B$7916,"Piemonte"))</f>
        <v>0.37411352555823713</v>
      </c>
      <c r="I3112" s="1" t="str">
        <f>_xlfn.XLOOKUP(Comuni[[#This Row],[Regione]],Ripartizione_geografica[Regione],Ripartizione_geografica[Ripartizione geografica],,0)</f>
        <v>Nord-est</v>
      </c>
      <c r="J3112" s="1">
        <f>_xlfn.XLOOKUP(Comuni[[#This Row],[Regione]],Table_0[Regione],Table_0[Totale contagiati],,0)</f>
        <v>2821154</v>
      </c>
      <c r="K3112" s="1">
        <f>_xlfn.XLOOKUP(Comuni[[#This Row],[Regione]],Table_0[Regione],Table_0[Guariti],,0)</f>
        <v>2790105</v>
      </c>
      <c r="L3112" s="1">
        <f>_xlfn.XLOOKUP(Comuni[[#This Row],[Regione]],Table_0[Regione],Table_0[Deceduti],,0)</f>
        <v>17224</v>
      </c>
    </row>
    <row r="3113" spans="1:12" x14ac:dyDescent="0.25">
      <c r="A3113" s="1" t="s">
        <v>3141</v>
      </c>
      <c r="B3113" s="1" t="s">
        <v>3082</v>
      </c>
      <c r="C3113" s="1" t="s">
        <v>3083</v>
      </c>
      <c r="D3113">
        <v>9598</v>
      </c>
      <c r="E3113">
        <f>100*Comuni[[#This Row],[Popolazione2011]]/$D$7916</f>
        <v>1.6746886720083502E-2</v>
      </c>
      <c r="F3113">
        <f>100*Comuni[[#This Row],[Popolazione2011]]/(SUMIFS($D$2:$D$7916,$B$2:$B$7916,"Veneto"))</f>
        <v>0.19765629633534765</v>
      </c>
      <c r="G3113" t="b">
        <f>IF(Comuni[[#This Row],[Popolazione2011]]&gt;300000,"MAGGIORE")</f>
        <v>0</v>
      </c>
      <c r="H3113">
        <f>100*Comuni[[#This Row],[Popolazione2011]]/(SUMIFS($D$2:$D$7916,$B$2:$B$7916,"Piemonte"))</f>
        <v>0.2199400721737082</v>
      </c>
      <c r="I3113" s="1" t="str">
        <f>_xlfn.XLOOKUP(Comuni[[#This Row],[Regione]],Ripartizione_geografica[Regione],Ripartizione_geografica[Ripartizione geografica],,0)</f>
        <v>Nord-est</v>
      </c>
      <c r="J3113" s="1">
        <f>_xlfn.XLOOKUP(Comuni[[#This Row],[Regione]],Table_0[Regione],Table_0[Totale contagiati],,0)</f>
        <v>2821154</v>
      </c>
      <c r="K3113" s="1">
        <f>_xlfn.XLOOKUP(Comuni[[#This Row],[Regione]],Table_0[Regione],Table_0[Guariti],,0)</f>
        <v>2790105</v>
      </c>
      <c r="L3113" s="1">
        <f>_xlfn.XLOOKUP(Comuni[[#This Row],[Regione]],Table_0[Regione],Table_0[Deceduti],,0)</f>
        <v>17224</v>
      </c>
    </row>
    <row r="3114" spans="1:12" x14ac:dyDescent="0.25">
      <c r="A3114" s="1" t="s">
        <v>3142</v>
      </c>
      <c r="B3114" s="1" t="s">
        <v>3082</v>
      </c>
      <c r="C3114" s="1" t="s">
        <v>3083</v>
      </c>
      <c r="D3114">
        <v>7064</v>
      </c>
      <c r="E3114">
        <f>100*Comuni[[#This Row],[Popolazione2011]]/$D$7916</f>
        <v>1.2325485287629698E-2</v>
      </c>
      <c r="F3114">
        <f>100*Comuni[[#This Row],[Popolazione2011]]/(SUMIFS($D$2:$D$7916,$B$2:$B$7916,"Veneto"))</f>
        <v>0.14547239813637172</v>
      </c>
      <c r="G3114" t="b">
        <f>IF(Comuni[[#This Row],[Popolazione2011]]&gt;300000,"MAGGIORE")</f>
        <v>0</v>
      </c>
      <c r="H3114">
        <f>100*Comuni[[#This Row],[Popolazione2011]]/(SUMIFS($D$2:$D$7916,$B$2:$B$7916,"Piemonte"))</f>
        <v>0.16187295997448164</v>
      </c>
      <c r="I3114" s="1" t="str">
        <f>_xlfn.XLOOKUP(Comuni[[#This Row],[Regione]],Ripartizione_geografica[Regione],Ripartizione_geografica[Ripartizione geografica],,0)</f>
        <v>Nord-est</v>
      </c>
      <c r="J3114" s="1">
        <f>_xlfn.XLOOKUP(Comuni[[#This Row],[Regione]],Table_0[Regione],Table_0[Totale contagiati],,0)</f>
        <v>2821154</v>
      </c>
      <c r="K3114" s="1">
        <f>_xlfn.XLOOKUP(Comuni[[#This Row],[Regione]],Table_0[Regione],Table_0[Guariti],,0)</f>
        <v>2790105</v>
      </c>
      <c r="L3114" s="1">
        <f>_xlfn.XLOOKUP(Comuni[[#This Row],[Regione]],Table_0[Regione],Table_0[Deceduti],,0)</f>
        <v>17224</v>
      </c>
    </row>
    <row r="3115" spans="1:12" x14ac:dyDescent="0.25">
      <c r="A3115" s="1" t="s">
        <v>3143</v>
      </c>
      <c r="B3115" s="1" t="s">
        <v>3082</v>
      </c>
      <c r="C3115" s="1" t="s">
        <v>3083</v>
      </c>
      <c r="D3115">
        <v>2564</v>
      </c>
      <c r="E3115">
        <f>100*Comuni[[#This Row],[Popolazione2011]]/$D$7916</f>
        <v>4.4737463586470199E-3</v>
      </c>
      <c r="F3115">
        <f>100*Comuni[[#This Row],[Popolazione2011]]/(SUMIFS($D$2:$D$7916,$B$2:$B$7916,"Veneto"))</f>
        <v>5.2801702834322922E-2</v>
      </c>
      <c r="G3115" t="b">
        <f>IF(Comuni[[#This Row],[Popolazione2011]]&gt;300000,"MAGGIORE")</f>
        <v>0</v>
      </c>
      <c r="H3115">
        <f>100*Comuni[[#This Row],[Popolazione2011]]/(SUMIFS($D$2:$D$7916,$B$2:$B$7916,"Piemonte"))</f>
        <v>5.875456814475806E-2</v>
      </c>
      <c r="I3115" s="1" t="str">
        <f>_xlfn.XLOOKUP(Comuni[[#This Row],[Regione]],Ripartizione_geografica[Regione],Ripartizione_geografica[Ripartizione geografica],,0)</f>
        <v>Nord-est</v>
      </c>
      <c r="J3115" s="1">
        <f>_xlfn.XLOOKUP(Comuni[[#This Row],[Regione]],Table_0[Regione],Table_0[Totale contagiati],,0)</f>
        <v>2821154</v>
      </c>
      <c r="K3115" s="1">
        <f>_xlfn.XLOOKUP(Comuni[[#This Row],[Regione]],Table_0[Regione],Table_0[Guariti],,0)</f>
        <v>2790105</v>
      </c>
      <c r="L3115" s="1">
        <f>_xlfn.XLOOKUP(Comuni[[#This Row],[Regione]],Table_0[Regione],Table_0[Deceduti],,0)</f>
        <v>17224</v>
      </c>
    </row>
    <row r="3116" spans="1:12" x14ac:dyDescent="0.25">
      <c r="A3116" s="1" t="s">
        <v>3144</v>
      </c>
      <c r="B3116" s="1" t="s">
        <v>3082</v>
      </c>
      <c r="C3116" s="1" t="s">
        <v>3083</v>
      </c>
      <c r="D3116">
        <v>2127</v>
      </c>
      <c r="E3116">
        <f>100*Comuni[[#This Row],[Popolazione2011]]/$D$7916</f>
        <v>3.7112552670991463E-3</v>
      </c>
      <c r="F3116">
        <f>100*Comuni[[#This Row],[Popolazione2011]]/(SUMIFS($D$2:$D$7916,$B$2:$B$7916,"Veneto"))</f>
        <v>4.3802348646101733E-2</v>
      </c>
      <c r="G3116" t="b">
        <f>IF(Comuni[[#This Row],[Popolazione2011]]&gt;300000,"MAGGIORE")</f>
        <v>0</v>
      </c>
      <c r="H3116">
        <f>100*Comuni[[#This Row],[Popolazione2011]]/(SUMIFS($D$2:$D$7916,$B$2:$B$7916,"Piemonte"))</f>
        <v>4.8740626538182681E-2</v>
      </c>
      <c r="I3116" s="1" t="str">
        <f>_xlfn.XLOOKUP(Comuni[[#This Row],[Regione]],Ripartizione_geografica[Regione],Ripartizione_geografica[Ripartizione geografica],,0)</f>
        <v>Nord-est</v>
      </c>
      <c r="J3116" s="1">
        <f>_xlfn.XLOOKUP(Comuni[[#This Row],[Regione]],Table_0[Regione],Table_0[Totale contagiati],,0)</f>
        <v>2821154</v>
      </c>
      <c r="K3116" s="1">
        <f>_xlfn.XLOOKUP(Comuni[[#This Row],[Regione]],Table_0[Regione],Table_0[Guariti],,0)</f>
        <v>2790105</v>
      </c>
      <c r="L3116" s="1">
        <f>_xlfn.XLOOKUP(Comuni[[#This Row],[Regione]],Table_0[Regione],Table_0[Deceduti],,0)</f>
        <v>17224</v>
      </c>
    </row>
    <row r="3117" spans="1:12" x14ac:dyDescent="0.25">
      <c r="A3117" s="1" t="s">
        <v>3145</v>
      </c>
      <c r="B3117" s="1" t="s">
        <v>3082</v>
      </c>
      <c r="C3117" s="1" t="s">
        <v>3083</v>
      </c>
      <c r="D3117">
        <v>3726</v>
      </c>
      <c r="E3117">
        <f>100*Comuni[[#This Row],[Popolazione2011]]/$D$7916</f>
        <v>6.5012398331976582E-3</v>
      </c>
      <c r="F3117">
        <f>100*Comuni[[#This Row],[Popolazione2011]]/(SUMIFS($D$2:$D$7916,$B$2:$B$7916,"Veneto"))</f>
        <v>7.673133571009641E-2</v>
      </c>
      <c r="G3117" t="b">
        <f>IF(Comuni[[#This Row],[Popolazione2011]]&gt;300000,"MAGGIORE")</f>
        <v>0</v>
      </c>
      <c r="H3117">
        <f>100*Comuni[[#This Row],[Popolazione2011]]/(SUMIFS($D$2:$D$7916,$B$2:$B$7916,"Piemonte"))</f>
        <v>8.5382028435011123E-2</v>
      </c>
      <c r="I3117" s="1" t="str">
        <f>_xlfn.XLOOKUP(Comuni[[#This Row],[Regione]],Ripartizione_geografica[Regione],Ripartizione_geografica[Ripartizione geografica],,0)</f>
        <v>Nord-est</v>
      </c>
      <c r="J3117" s="1">
        <f>_xlfn.XLOOKUP(Comuni[[#This Row],[Regione]],Table_0[Regione],Table_0[Totale contagiati],,0)</f>
        <v>2821154</v>
      </c>
      <c r="K3117" s="1">
        <f>_xlfn.XLOOKUP(Comuni[[#This Row],[Regione]],Table_0[Regione],Table_0[Guariti],,0)</f>
        <v>2790105</v>
      </c>
      <c r="L3117" s="1">
        <f>_xlfn.XLOOKUP(Comuni[[#This Row],[Regione]],Table_0[Regione],Table_0[Deceduti],,0)</f>
        <v>17224</v>
      </c>
    </row>
    <row r="3118" spans="1:12" x14ac:dyDescent="0.25">
      <c r="A3118" s="1" t="s">
        <v>3146</v>
      </c>
      <c r="B3118" s="1" t="s">
        <v>3082</v>
      </c>
      <c r="C3118" s="1" t="s">
        <v>3083</v>
      </c>
      <c r="D3118">
        <v>6179</v>
      </c>
      <c r="E3118">
        <f>100*Comuni[[#This Row],[Popolazione2011]]/$D$7916</f>
        <v>1.0781309964929773E-2</v>
      </c>
      <c r="F3118">
        <f>100*Comuni[[#This Row],[Popolazione2011]]/(SUMIFS($D$2:$D$7916,$B$2:$B$7916,"Veneto"))</f>
        <v>0.12724716139363546</v>
      </c>
      <c r="G3118" t="b">
        <f>IF(Comuni[[#This Row],[Popolazione2011]]&gt;300000,"MAGGIORE")</f>
        <v>0</v>
      </c>
      <c r="H3118">
        <f>100*Comuni[[#This Row],[Popolazione2011]]/(SUMIFS($D$2:$D$7916,$B$2:$B$7916,"Piemonte"))</f>
        <v>0.14159300958130266</v>
      </c>
      <c r="I3118" s="1" t="str">
        <f>_xlfn.XLOOKUP(Comuni[[#This Row],[Regione]],Ripartizione_geografica[Regione],Ripartizione_geografica[Ripartizione geografica],,0)</f>
        <v>Nord-est</v>
      </c>
      <c r="J3118" s="1">
        <f>_xlfn.XLOOKUP(Comuni[[#This Row],[Regione]],Table_0[Regione],Table_0[Totale contagiati],,0)</f>
        <v>2821154</v>
      </c>
      <c r="K3118" s="1">
        <f>_xlfn.XLOOKUP(Comuni[[#This Row],[Regione]],Table_0[Regione],Table_0[Guariti],,0)</f>
        <v>2790105</v>
      </c>
      <c r="L3118" s="1">
        <f>_xlfn.XLOOKUP(Comuni[[#This Row],[Regione]],Table_0[Regione],Table_0[Deceduti],,0)</f>
        <v>17224</v>
      </c>
    </row>
    <row r="3119" spans="1:12" x14ac:dyDescent="0.25">
      <c r="A3119" s="1" t="s">
        <v>3147</v>
      </c>
      <c r="B3119" s="1" t="s">
        <v>3082</v>
      </c>
      <c r="C3119" s="1" t="s">
        <v>3083</v>
      </c>
      <c r="D3119">
        <v>2740</v>
      </c>
      <c r="E3119">
        <f>100*Comuni[[#This Row],[Popolazione2011]]/$D$7916</f>
        <v>4.7808365923138977E-3</v>
      </c>
      <c r="F3119">
        <f>100*Comuni[[#This Row],[Popolazione2011]]/(SUMIFS($D$2:$D$7916,$B$2:$B$7916,"Veneto"))</f>
        <v>5.6426156695025272E-2</v>
      </c>
      <c r="G3119" t="b">
        <f>IF(Comuni[[#This Row],[Popolazione2011]]&gt;300000,"MAGGIORE")</f>
        <v>0</v>
      </c>
      <c r="H3119">
        <f>100*Comuni[[#This Row],[Popolazione2011]]/(SUMIFS($D$2:$D$7916,$B$2:$B$7916,"Piemonte"))</f>
        <v>6.2787643025209464E-2</v>
      </c>
      <c r="I3119" s="1" t="str">
        <f>_xlfn.XLOOKUP(Comuni[[#This Row],[Regione]],Ripartizione_geografica[Regione],Ripartizione_geografica[Ripartizione geografica],,0)</f>
        <v>Nord-est</v>
      </c>
      <c r="J3119" s="1">
        <f>_xlfn.XLOOKUP(Comuni[[#This Row],[Regione]],Table_0[Regione],Table_0[Totale contagiati],,0)</f>
        <v>2821154</v>
      </c>
      <c r="K3119" s="1">
        <f>_xlfn.XLOOKUP(Comuni[[#This Row],[Regione]],Table_0[Regione],Table_0[Guariti],,0)</f>
        <v>2790105</v>
      </c>
      <c r="L3119" s="1">
        <f>_xlfn.XLOOKUP(Comuni[[#This Row],[Regione]],Table_0[Regione],Table_0[Deceduti],,0)</f>
        <v>17224</v>
      </c>
    </row>
    <row r="3120" spans="1:12" x14ac:dyDescent="0.25">
      <c r="A3120" s="1" t="s">
        <v>3148</v>
      </c>
      <c r="B3120" s="1" t="s">
        <v>3082</v>
      </c>
      <c r="C3120" s="1" t="s">
        <v>3083</v>
      </c>
      <c r="D3120">
        <v>1541</v>
      </c>
      <c r="E3120">
        <f>100*Comuni[[#This Row],[Popolazione2011]]/$D$7916</f>
        <v>2.6887843754582908E-3</v>
      </c>
      <c r="F3120">
        <f>100*Comuni[[#This Row],[Popolazione2011]]/(SUMIFS($D$2:$D$7916,$B$2:$B$7916,"Veneto"))</f>
        <v>3.1734564768990489E-2</v>
      </c>
      <c r="G3120" t="b">
        <f>IF(Comuni[[#This Row],[Popolazione2011]]&gt;300000,"MAGGIORE")</f>
        <v>0</v>
      </c>
      <c r="H3120">
        <f>100*Comuni[[#This Row],[Popolazione2011]]/(SUMIFS($D$2:$D$7916,$B$2:$B$7916,"Piemonte"))</f>
        <v>3.531232040213423E-2</v>
      </c>
      <c r="I3120" s="1" t="str">
        <f>_xlfn.XLOOKUP(Comuni[[#This Row],[Regione]],Ripartizione_geografica[Regione],Ripartizione_geografica[Ripartizione geografica],,0)</f>
        <v>Nord-est</v>
      </c>
      <c r="J3120" s="1">
        <f>_xlfn.XLOOKUP(Comuni[[#This Row],[Regione]],Table_0[Regione],Table_0[Totale contagiati],,0)</f>
        <v>2821154</v>
      </c>
      <c r="K3120" s="1">
        <f>_xlfn.XLOOKUP(Comuni[[#This Row],[Regione]],Table_0[Regione],Table_0[Guariti],,0)</f>
        <v>2790105</v>
      </c>
      <c r="L3120" s="1">
        <f>_xlfn.XLOOKUP(Comuni[[#This Row],[Regione]],Table_0[Regione],Table_0[Deceduti],,0)</f>
        <v>17224</v>
      </c>
    </row>
    <row r="3121" spans="1:12" x14ac:dyDescent="0.25">
      <c r="A3121" s="1" t="s">
        <v>3149</v>
      </c>
      <c r="B3121" s="1" t="s">
        <v>3082</v>
      </c>
      <c r="C3121" s="1" t="s">
        <v>3083</v>
      </c>
      <c r="D3121">
        <v>2127</v>
      </c>
      <c r="E3121">
        <f>100*Comuni[[#This Row],[Popolazione2011]]/$D$7916</f>
        <v>3.7112552670991463E-3</v>
      </c>
      <c r="F3121">
        <f>100*Comuni[[#This Row],[Popolazione2011]]/(SUMIFS($D$2:$D$7916,$B$2:$B$7916,"Veneto"))</f>
        <v>4.3802348646101733E-2</v>
      </c>
      <c r="G3121" t="b">
        <f>IF(Comuni[[#This Row],[Popolazione2011]]&gt;300000,"MAGGIORE")</f>
        <v>0</v>
      </c>
      <c r="H3121">
        <f>100*Comuni[[#This Row],[Popolazione2011]]/(SUMIFS($D$2:$D$7916,$B$2:$B$7916,"Piemonte"))</f>
        <v>4.8740626538182681E-2</v>
      </c>
      <c r="I3121" s="1" t="str">
        <f>_xlfn.XLOOKUP(Comuni[[#This Row],[Regione]],Ripartizione_geografica[Regione],Ripartizione_geografica[Ripartizione geografica],,0)</f>
        <v>Nord-est</v>
      </c>
      <c r="J3121" s="1">
        <f>_xlfn.XLOOKUP(Comuni[[#This Row],[Regione]],Table_0[Regione],Table_0[Totale contagiati],,0)</f>
        <v>2821154</v>
      </c>
      <c r="K3121" s="1">
        <f>_xlfn.XLOOKUP(Comuni[[#This Row],[Regione]],Table_0[Regione],Table_0[Guariti],,0)</f>
        <v>2790105</v>
      </c>
      <c r="L3121" s="1">
        <f>_xlfn.XLOOKUP(Comuni[[#This Row],[Regione]],Table_0[Regione],Table_0[Deceduti],,0)</f>
        <v>17224</v>
      </c>
    </row>
    <row r="3122" spans="1:12" x14ac:dyDescent="0.25">
      <c r="A3122" s="1" t="s">
        <v>3150</v>
      </c>
      <c r="B3122" s="1" t="s">
        <v>3082</v>
      </c>
      <c r="C3122" s="1" t="s">
        <v>3083</v>
      </c>
      <c r="D3122">
        <v>3745</v>
      </c>
      <c r="E3122">
        <f>100*Comuni[[#This Row],[Popolazione2011]]/$D$7916</f>
        <v>6.5343916197866964E-3</v>
      </c>
      <c r="F3122">
        <f>100*Comuni[[#This Row],[Popolazione2011]]/(SUMIFS($D$2:$D$7916,$B$2:$B$7916,"Veneto"))</f>
        <v>7.7122611979149505E-2</v>
      </c>
      <c r="G3122" t="b">
        <f>IF(Comuni[[#This Row],[Popolazione2011]]&gt;300000,"MAGGIORE")</f>
        <v>0</v>
      </c>
      <c r="H3122">
        <f>100*Comuni[[#This Row],[Popolazione2011]]/(SUMIFS($D$2:$D$7916,$B$2:$B$7916,"Piemonte"))</f>
        <v>8.5817417200514404E-2</v>
      </c>
      <c r="I3122" s="1" t="str">
        <f>_xlfn.XLOOKUP(Comuni[[#This Row],[Regione]],Ripartizione_geografica[Regione],Ripartizione_geografica[Ripartizione geografica],,0)</f>
        <v>Nord-est</v>
      </c>
      <c r="J3122" s="1">
        <f>_xlfn.XLOOKUP(Comuni[[#This Row],[Regione]],Table_0[Regione],Table_0[Totale contagiati],,0)</f>
        <v>2821154</v>
      </c>
      <c r="K3122" s="1">
        <f>_xlfn.XLOOKUP(Comuni[[#This Row],[Regione]],Table_0[Regione],Table_0[Guariti],,0)</f>
        <v>2790105</v>
      </c>
      <c r="L3122" s="1">
        <f>_xlfn.XLOOKUP(Comuni[[#This Row],[Regione]],Table_0[Regione],Table_0[Deceduti],,0)</f>
        <v>17224</v>
      </c>
    </row>
    <row r="3123" spans="1:12" x14ac:dyDescent="0.25">
      <c r="A3123" s="1" t="s">
        <v>3151</v>
      </c>
      <c r="B3123" s="1" t="s">
        <v>3082</v>
      </c>
      <c r="C3123" s="1" t="s">
        <v>3083</v>
      </c>
      <c r="D3123">
        <v>20275</v>
      </c>
      <c r="E3123">
        <f>100*Comuni[[#This Row],[Popolazione2011]]/$D$7916</f>
        <v>3.5376445952249737E-2</v>
      </c>
      <c r="F3123">
        <f>100*Comuni[[#This Row],[Popolazione2011]]/(SUMIFS($D$2:$D$7916,$B$2:$B$7916,"Veneto"))</f>
        <v>0.41753296605534213</v>
      </c>
      <c r="G3123" t="b">
        <f>IF(Comuni[[#This Row],[Popolazione2011]]&gt;300000,"MAGGIORE")</f>
        <v>0</v>
      </c>
      <c r="H3123">
        <f>100*Comuni[[#This Row],[Popolazione2011]]/(SUMIFS($D$2:$D$7916,$B$2:$B$7916,"Piemonte"))</f>
        <v>0.46460564318836567</v>
      </c>
      <c r="I3123" s="1" t="str">
        <f>_xlfn.XLOOKUP(Comuni[[#This Row],[Regione]],Ripartizione_geografica[Regione],Ripartizione_geografica[Ripartizione geografica],,0)</f>
        <v>Nord-est</v>
      </c>
      <c r="J3123" s="1">
        <f>_xlfn.XLOOKUP(Comuni[[#This Row],[Regione]],Table_0[Regione],Table_0[Totale contagiati],,0)</f>
        <v>2821154</v>
      </c>
      <c r="K3123" s="1">
        <f>_xlfn.XLOOKUP(Comuni[[#This Row],[Regione]],Table_0[Regione],Table_0[Guariti],,0)</f>
        <v>2790105</v>
      </c>
      <c r="L3123" s="1">
        <f>_xlfn.XLOOKUP(Comuni[[#This Row],[Regione]],Table_0[Regione],Table_0[Deceduti],,0)</f>
        <v>17224</v>
      </c>
    </row>
    <row r="3124" spans="1:12" x14ac:dyDescent="0.25">
      <c r="A3124" s="1" t="s">
        <v>3152</v>
      </c>
      <c r="B3124" s="1" t="s">
        <v>3082</v>
      </c>
      <c r="C3124" s="1" t="s">
        <v>3083</v>
      </c>
      <c r="D3124">
        <v>5111</v>
      </c>
      <c r="E3124">
        <f>100*Comuni[[#This Row],[Popolazione2011]]/$D$7916</f>
        <v>8.9178305924512164E-3</v>
      </c>
      <c r="F3124">
        <f>100*Comuni[[#This Row],[Popolazione2011]]/(SUMIFS($D$2:$D$7916,$B$2:$B$7916,"Veneto"))</f>
        <v>0.10525331637528254</v>
      </c>
      <c r="G3124" t="b">
        <f>IF(Comuni[[#This Row],[Popolazione2011]]&gt;300000,"MAGGIORE")</f>
        <v>0</v>
      </c>
      <c r="H3124">
        <f>100*Comuni[[#This Row],[Popolazione2011]]/(SUMIFS($D$2:$D$7916,$B$2:$B$7916,"Piemonte"))</f>
        <v>0.11711957792038161</v>
      </c>
      <c r="I3124" s="1" t="str">
        <f>_xlfn.XLOOKUP(Comuni[[#This Row],[Regione]],Ripartizione_geografica[Regione],Ripartizione_geografica[Ripartizione geografica],,0)</f>
        <v>Nord-est</v>
      </c>
      <c r="J3124" s="1">
        <f>_xlfn.XLOOKUP(Comuni[[#This Row],[Regione]],Table_0[Regione],Table_0[Totale contagiati],,0)</f>
        <v>2821154</v>
      </c>
      <c r="K3124" s="1">
        <f>_xlfn.XLOOKUP(Comuni[[#This Row],[Regione]],Table_0[Regione],Table_0[Guariti],,0)</f>
        <v>2790105</v>
      </c>
      <c r="L3124" s="1">
        <f>_xlfn.XLOOKUP(Comuni[[#This Row],[Regione]],Table_0[Regione],Table_0[Deceduti],,0)</f>
        <v>17224</v>
      </c>
    </row>
    <row r="3125" spans="1:12" x14ac:dyDescent="0.25">
      <c r="A3125" s="1" t="s">
        <v>3153</v>
      </c>
      <c r="B3125" s="1" t="s">
        <v>3082</v>
      </c>
      <c r="C3125" s="1" t="s">
        <v>3083</v>
      </c>
      <c r="D3125">
        <v>24148</v>
      </c>
      <c r="E3125">
        <f>100*Comuni[[#This Row],[Popolazione2011]]/$D$7916</f>
        <v>4.2134175923794162E-2</v>
      </c>
      <c r="F3125">
        <f>100*Comuni[[#This Row],[Popolazione2011]]/(SUMIFS($D$2:$D$7916,$B$2:$B$7916,"Veneto"))</f>
        <v>0.49729154447863877</v>
      </c>
      <c r="G3125" t="b">
        <f>IF(Comuni[[#This Row],[Popolazione2011]]&gt;300000,"MAGGIORE")</f>
        <v>0</v>
      </c>
      <c r="H3125">
        <f>100*Comuni[[#This Row],[Popolazione2011]]/(SUMIFS($D$2:$D$7916,$B$2:$B$7916,"Piemonte"))</f>
        <v>0.55335620575648115</v>
      </c>
      <c r="I3125" s="1" t="str">
        <f>_xlfn.XLOOKUP(Comuni[[#This Row],[Regione]],Ripartizione_geografica[Regione],Ripartizione_geografica[Ripartizione geografica],,0)</f>
        <v>Nord-est</v>
      </c>
      <c r="J3125" s="1">
        <f>_xlfn.XLOOKUP(Comuni[[#This Row],[Regione]],Table_0[Regione],Table_0[Totale contagiati],,0)</f>
        <v>2821154</v>
      </c>
      <c r="K3125" s="1">
        <f>_xlfn.XLOOKUP(Comuni[[#This Row],[Regione]],Table_0[Regione],Table_0[Guariti],,0)</f>
        <v>2790105</v>
      </c>
      <c r="L3125" s="1">
        <f>_xlfn.XLOOKUP(Comuni[[#This Row],[Regione]],Table_0[Regione],Table_0[Deceduti],,0)</f>
        <v>17224</v>
      </c>
    </row>
    <row r="3126" spans="1:12" x14ac:dyDescent="0.25">
      <c r="A3126" s="1" t="s">
        <v>3154</v>
      </c>
      <c r="B3126" s="1" t="s">
        <v>3082</v>
      </c>
      <c r="C3126" s="1" t="s">
        <v>3083</v>
      </c>
      <c r="D3126">
        <v>4140</v>
      </c>
      <c r="E3126">
        <f>100*Comuni[[#This Row],[Popolazione2011]]/$D$7916</f>
        <v>7.2235998146640643E-3</v>
      </c>
      <c r="F3126">
        <f>100*Comuni[[#This Row],[Popolazione2011]]/(SUMIFS($D$2:$D$7916,$B$2:$B$7916,"Veneto"))</f>
        <v>8.5257039677884894E-2</v>
      </c>
      <c r="G3126" t="b">
        <f>IF(Comuni[[#This Row],[Popolazione2011]]&gt;300000,"MAGGIORE")</f>
        <v>0</v>
      </c>
      <c r="H3126">
        <f>100*Comuni[[#This Row],[Popolazione2011]]/(SUMIFS($D$2:$D$7916,$B$2:$B$7916,"Piemonte"))</f>
        <v>9.4868920483345692E-2</v>
      </c>
      <c r="I3126" s="1" t="str">
        <f>_xlfn.XLOOKUP(Comuni[[#This Row],[Regione]],Ripartizione_geografica[Regione],Ripartizione_geografica[Ripartizione geografica],,0)</f>
        <v>Nord-est</v>
      </c>
      <c r="J3126" s="1">
        <f>_xlfn.XLOOKUP(Comuni[[#This Row],[Regione]],Table_0[Regione],Table_0[Totale contagiati],,0)</f>
        <v>2821154</v>
      </c>
      <c r="K3126" s="1">
        <f>_xlfn.XLOOKUP(Comuni[[#This Row],[Regione]],Table_0[Regione],Table_0[Guariti],,0)</f>
        <v>2790105</v>
      </c>
      <c r="L3126" s="1">
        <f>_xlfn.XLOOKUP(Comuni[[#This Row],[Regione]],Table_0[Regione],Table_0[Deceduti],,0)</f>
        <v>17224</v>
      </c>
    </row>
    <row r="3127" spans="1:12" x14ac:dyDescent="0.25">
      <c r="A3127" s="1" t="s">
        <v>3155</v>
      </c>
      <c r="B3127" s="1" t="s">
        <v>3082</v>
      </c>
      <c r="C3127" s="1" t="s">
        <v>3083</v>
      </c>
      <c r="D3127">
        <v>14283</v>
      </c>
      <c r="E3127">
        <f>100*Comuni[[#This Row],[Popolazione2011]]/$D$7916</f>
        <v>2.4921419360591023E-2</v>
      </c>
      <c r="F3127">
        <f>100*Comuni[[#This Row],[Popolazione2011]]/(SUMIFS($D$2:$D$7916,$B$2:$B$7916,"Veneto"))</f>
        <v>0.29413678688870293</v>
      </c>
      <c r="G3127" t="b">
        <f>IF(Comuni[[#This Row],[Popolazione2011]]&gt;300000,"MAGGIORE")</f>
        <v>0</v>
      </c>
      <c r="H3127">
        <f>100*Comuni[[#This Row],[Popolazione2011]]/(SUMIFS($D$2:$D$7916,$B$2:$B$7916,"Piemonte"))</f>
        <v>0.32729777566754265</v>
      </c>
      <c r="I3127" s="1" t="str">
        <f>_xlfn.XLOOKUP(Comuni[[#This Row],[Regione]],Ripartizione_geografica[Regione],Ripartizione_geografica[Ripartizione geografica],,0)</f>
        <v>Nord-est</v>
      </c>
      <c r="J3127" s="1">
        <f>_xlfn.XLOOKUP(Comuni[[#This Row],[Regione]],Table_0[Regione],Table_0[Totale contagiati],,0)</f>
        <v>2821154</v>
      </c>
      <c r="K3127" s="1">
        <f>_xlfn.XLOOKUP(Comuni[[#This Row],[Regione]],Table_0[Regione],Table_0[Guariti],,0)</f>
        <v>2790105</v>
      </c>
      <c r="L3127" s="1">
        <f>_xlfn.XLOOKUP(Comuni[[#This Row],[Regione]],Table_0[Regione],Table_0[Deceduti],,0)</f>
        <v>17224</v>
      </c>
    </row>
    <row r="3128" spans="1:12" x14ac:dyDescent="0.25">
      <c r="A3128" s="1" t="s">
        <v>3156</v>
      </c>
      <c r="B3128" s="1" t="s">
        <v>3082</v>
      </c>
      <c r="C3128" s="1" t="s">
        <v>3083</v>
      </c>
      <c r="D3128">
        <v>553</v>
      </c>
      <c r="E3128">
        <f>100*Comuni[[#This Row],[Popolazione2011]]/$D$7916</f>
        <v>9.6489147282831584E-4</v>
      </c>
      <c r="F3128">
        <f>100*Comuni[[#This Row],[Popolazione2011]]/(SUMIFS($D$2:$D$7916,$B$2:$B$7916,"Veneto"))</f>
        <v>1.1388198778229552E-2</v>
      </c>
      <c r="G3128" t="b">
        <f>IF(Comuni[[#This Row],[Popolazione2011]]&gt;300000,"MAGGIORE")</f>
        <v>0</v>
      </c>
      <c r="H3128">
        <f>100*Comuni[[#This Row],[Popolazione2011]]/(SUMIFS($D$2:$D$7916,$B$2:$B$7916,"Piemonte"))</f>
        <v>1.2672104595963808E-2</v>
      </c>
      <c r="I3128" s="1" t="str">
        <f>_xlfn.XLOOKUP(Comuni[[#This Row],[Regione]],Ripartizione_geografica[Regione],Ripartizione_geografica[Ripartizione geografica],,0)</f>
        <v>Nord-est</v>
      </c>
      <c r="J3128" s="1">
        <f>_xlfn.XLOOKUP(Comuni[[#This Row],[Regione]],Table_0[Regione],Table_0[Totale contagiati],,0)</f>
        <v>2821154</v>
      </c>
      <c r="K3128" s="1">
        <f>_xlfn.XLOOKUP(Comuni[[#This Row],[Regione]],Table_0[Regione],Table_0[Guariti],,0)</f>
        <v>2790105</v>
      </c>
      <c r="L3128" s="1">
        <f>_xlfn.XLOOKUP(Comuni[[#This Row],[Regione]],Table_0[Regione],Table_0[Deceduti],,0)</f>
        <v>17224</v>
      </c>
    </row>
    <row r="3129" spans="1:12" x14ac:dyDescent="0.25">
      <c r="A3129" s="1" t="s">
        <v>3157</v>
      </c>
      <c r="B3129" s="1" t="s">
        <v>3082</v>
      </c>
      <c r="C3129" s="1" t="s">
        <v>3083</v>
      </c>
      <c r="D3129">
        <v>3024</v>
      </c>
      <c r="E3129">
        <f>100*Comuni[[#This Row],[Popolazione2011]]/$D$7916</f>
        <v>5.2763685602763601E-3</v>
      </c>
      <c r="F3129">
        <f>100*Comuni[[#This Row],[Popolazione2011]]/(SUMIFS($D$2:$D$7916,$B$2:$B$7916,"Veneto"))</f>
        <v>6.2274707242976797E-2</v>
      </c>
      <c r="G3129" t="b">
        <f>IF(Comuni[[#This Row],[Popolazione2011]]&gt;300000,"MAGGIORE")</f>
        <v>0</v>
      </c>
      <c r="H3129">
        <f>100*Comuni[[#This Row],[Popolazione2011]]/(SUMIFS($D$2:$D$7916,$B$2:$B$7916,"Piemonte"))</f>
        <v>6.9295559309574248E-2</v>
      </c>
      <c r="I3129" s="1" t="str">
        <f>_xlfn.XLOOKUP(Comuni[[#This Row],[Regione]],Ripartizione_geografica[Regione],Ripartizione_geografica[Ripartizione geografica],,0)</f>
        <v>Nord-est</v>
      </c>
      <c r="J3129" s="1">
        <f>_xlfn.XLOOKUP(Comuni[[#This Row],[Regione]],Table_0[Regione],Table_0[Totale contagiati],,0)</f>
        <v>2821154</v>
      </c>
      <c r="K3129" s="1">
        <f>_xlfn.XLOOKUP(Comuni[[#This Row],[Regione]],Table_0[Regione],Table_0[Guariti],,0)</f>
        <v>2790105</v>
      </c>
      <c r="L3129" s="1">
        <f>_xlfn.XLOOKUP(Comuni[[#This Row],[Regione]],Table_0[Regione],Table_0[Deceduti],,0)</f>
        <v>17224</v>
      </c>
    </row>
    <row r="3130" spans="1:12" x14ac:dyDescent="0.25">
      <c r="A3130" s="1" t="s">
        <v>3158</v>
      </c>
      <c r="B3130" s="1" t="s">
        <v>3082</v>
      </c>
      <c r="C3130" s="1" t="s">
        <v>3083</v>
      </c>
      <c r="D3130">
        <v>12930</v>
      </c>
      <c r="E3130">
        <f>100*Comuni[[#This Row],[Popolazione2011]]/$D$7916</f>
        <v>2.2560663189276898E-2</v>
      </c>
      <c r="F3130">
        <f>100*Comuni[[#This Row],[Popolazione2011]]/(SUMIFS($D$2:$D$7916,$B$2:$B$7916,"Veneto"))</f>
        <v>0.26627379783455357</v>
      </c>
      <c r="G3130" t="b">
        <f>IF(Comuni[[#This Row],[Popolazione2011]]&gt;300000,"MAGGIORE")</f>
        <v>0</v>
      </c>
      <c r="H3130">
        <f>100*Comuni[[#This Row],[Popolazione2011]]/(SUMIFS($D$2:$D$7916,$B$2:$B$7916,"Piemonte"))</f>
        <v>0.29629351252407243</v>
      </c>
      <c r="I3130" s="1" t="str">
        <f>_xlfn.XLOOKUP(Comuni[[#This Row],[Regione]],Ripartizione_geografica[Regione],Ripartizione_geografica[Ripartizione geografica],,0)</f>
        <v>Nord-est</v>
      </c>
      <c r="J3130" s="1">
        <f>_xlfn.XLOOKUP(Comuni[[#This Row],[Regione]],Table_0[Regione],Table_0[Totale contagiati],,0)</f>
        <v>2821154</v>
      </c>
      <c r="K3130" s="1">
        <f>_xlfn.XLOOKUP(Comuni[[#This Row],[Regione]],Table_0[Regione],Table_0[Guariti],,0)</f>
        <v>2790105</v>
      </c>
      <c r="L3130" s="1">
        <f>_xlfn.XLOOKUP(Comuni[[#This Row],[Regione]],Table_0[Regione],Table_0[Deceduti],,0)</f>
        <v>17224</v>
      </c>
    </row>
    <row r="3131" spans="1:12" x14ac:dyDescent="0.25">
      <c r="A3131" s="1" t="s">
        <v>3159</v>
      </c>
      <c r="B3131" s="1" t="s">
        <v>3082</v>
      </c>
      <c r="C3131" s="1" t="s">
        <v>3083</v>
      </c>
      <c r="D3131">
        <v>11422</v>
      </c>
      <c r="E3131">
        <f>100*Comuni[[#This Row],[Popolazione2011]]/$D$7916</f>
        <v>1.9929458232631148E-2</v>
      </c>
      <c r="F3131">
        <f>100*Comuni[[#This Row],[Popolazione2011]]/(SUMIFS($D$2:$D$7916,$B$2:$B$7916,"Veneto"))</f>
        <v>0.23521881816444476</v>
      </c>
      <c r="G3131" t="b">
        <f>IF(Comuni[[#This Row],[Popolazione2011]]&gt;300000,"MAGGIORE")</f>
        <v>0</v>
      </c>
      <c r="H3131">
        <f>100*Comuni[[#This Row],[Popolazione2011]]/(SUMIFS($D$2:$D$7916,$B$2:$B$7916,"Piemonte"))</f>
        <v>0.26173739366202281</v>
      </c>
      <c r="I3131" s="1" t="str">
        <f>_xlfn.XLOOKUP(Comuni[[#This Row],[Regione]],Ripartizione_geografica[Regione],Ripartizione_geografica[Ripartizione geografica],,0)</f>
        <v>Nord-est</v>
      </c>
      <c r="J3131" s="1">
        <f>_xlfn.XLOOKUP(Comuni[[#This Row],[Regione]],Table_0[Regione],Table_0[Totale contagiati],,0)</f>
        <v>2821154</v>
      </c>
      <c r="K3131" s="1">
        <f>_xlfn.XLOOKUP(Comuni[[#This Row],[Regione]],Table_0[Regione],Table_0[Guariti],,0)</f>
        <v>2790105</v>
      </c>
      <c r="L3131" s="1">
        <f>_xlfn.XLOOKUP(Comuni[[#This Row],[Regione]],Table_0[Regione],Table_0[Deceduti],,0)</f>
        <v>17224</v>
      </c>
    </row>
    <row r="3132" spans="1:12" x14ac:dyDescent="0.25">
      <c r="A3132" s="1" t="s">
        <v>3160</v>
      </c>
      <c r="B3132" s="1" t="s">
        <v>3082</v>
      </c>
      <c r="C3132" s="1" t="s">
        <v>3083</v>
      </c>
      <c r="D3132">
        <v>2564</v>
      </c>
      <c r="E3132">
        <f>100*Comuni[[#This Row],[Popolazione2011]]/$D$7916</f>
        <v>4.4737463586470199E-3</v>
      </c>
      <c r="F3132">
        <f>100*Comuni[[#This Row],[Popolazione2011]]/(SUMIFS($D$2:$D$7916,$B$2:$B$7916,"Veneto"))</f>
        <v>5.2801702834322922E-2</v>
      </c>
      <c r="G3132" t="b">
        <f>IF(Comuni[[#This Row],[Popolazione2011]]&gt;300000,"MAGGIORE")</f>
        <v>0</v>
      </c>
      <c r="H3132">
        <f>100*Comuni[[#This Row],[Popolazione2011]]/(SUMIFS($D$2:$D$7916,$B$2:$B$7916,"Piemonte"))</f>
        <v>5.875456814475806E-2</v>
      </c>
      <c r="I3132" s="1" t="str">
        <f>_xlfn.XLOOKUP(Comuni[[#This Row],[Regione]],Ripartizione_geografica[Regione],Ripartizione_geografica[Ripartizione geografica],,0)</f>
        <v>Nord-est</v>
      </c>
      <c r="J3132" s="1">
        <f>_xlfn.XLOOKUP(Comuni[[#This Row],[Regione]],Table_0[Regione],Table_0[Totale contagiati],,0)</f>
        <v>2821154</v>
      </c>
      <c r="K3132" s="1">
        <f>_xlfn.XLOOKUP(Comuni[[#This Row],[Regione]],Table_0[Regione],Table_0[Guariti],,0)</f>
        <v>2790105</v>
      </c>
      <c r="L3132" s="1">
        <f>_xlfn.XLOOKUP(Comuni[[#This Row],[Regione]],Table_0[Regione],Table_0[Deceduti],,0)</f>
        <v>17224</v>
      </c>
    </row>
    <row r="3133" spans="1:12" x14ac:dyDescent="0.25">
      <c r="A3133" s="1" t="s">
        <v>3161</v>
      </c>
      <c r="B3133" s="1" t="s">
        <v>3082</v>
      </c>
      <c r="C3133" s="1" t="s">
        <v>3083</v>
      </c>
      <c r="D3133">
        <v>1367</v>
      </c>
      <c r="E3133">
        <f>100*Comuni[[#This Row],[Popolazione2011]]/$D$7916</f>
        <v>2.385183803537627E-3</v>
      </c>
      <c r="F3133">
        <f>100*Comuni[[#This Row],[Popolazione2011]]/(SUMIFS($D$2:$D$7916,$B$2:$B$7916,"Veneto"))</f>
        <v>2.8151297883977938E-2</v>
      </c>
      <c r="G3133" t="b">
        <f>IF(Comuni[[#This Row],[Popolazione2011]]&gt;300000,"MAGGIORE")</f>
        <v>0</v>
      </c>
      <c r="H3133">
        <f>100*Comuni[[#This Row],[Popolazione2011]]/(SUMIFS($D$2:$D$7916,$B$2:$B$7916,"Piemonte"))</f>
        <v>3.1325075918051587E-2</v>
      </c>
      <c r="I3133" s="1" t="str">
        <f>_xlfn.XLOOKUP(Comuni[[#This Row],[Regione]],Ripartizione_geografica[Regione],Ripartizione_geografica[Ripartizione geografica],,0)</f>
        <v>Nord-est</v>
      </c>
      <c r="J3133" s="1">
        <f>_xlfn.XLOOKUP(Comuni[[#This Row],[Regione]],Table_0[Regione],Table_0[Totale contagiati],,0)</f>
        <v>2821154</v>
      </c>
      <c r="K3133" s="1">
        <f>_xlfn.XLOOKUP(Comuni[[#This Row],[Regione]],Table_0[Regione],Table_0[Guariti],,0)</f>
        <v>2790105</v>
      </c>
      <c r="L3133" s="1">
        <f>_xlfn.XLOOKUP(Comuni[[#This Row],[Regione]],Table_0[Regione],Table_0[Deceduti],,0)</f>
        <v>17224</v>
      </c>
    </row>
    <row r="3134" spans="1:12" x14ac:dyDescent="0.25">
      <c r="A3134" s="1" t="s">
        <v>3162</v>
      </c>
      <c r="B3134" s="1" t="s">
        <v>3082</v>
      </c>
      <c r="C3134" s="1" t="s">
        <v>3083</v>
      </c>
      <c r="D3134">
        <v>934</v>
      </c>
      <c r="E3134">
        <f>100*Comuni[[#This Row],[Popolazione2011]]/$D$7916</f>
        <v>1.6296720354821827E-3</v>
      </c>
      <c r="F3134">
        <f>100*Comuni[[#This Row],[Popolazione2011]]/(SUMIFS($D$2:$D$7916,$B$2:$B$7916,"Veneto"))</f>
        <v>1.9234317647136352E-2</v>
      </c>
      <c r="G3134" t="b">
        <f>IF(Comuni[[#This Row],[Popolazione2011]]&gt;300000,"MAGGIORE")</f>
        <v>0</v>
      </c>
      <c r="H3134">
        <f>100*Comuni[[#This Row],[Popolazione2011]]/(SUMIFS($D$2:$D$7916,$B$2:$B$7916,"Piemonte"))</f>
        <v>2.1402795104213737E-2</v>
      </c>
      <c r="I3134" s="1" t="str">
        <f>_xlfn.XLOOKUP(Comuni[[#This Row],[Regione]],Ripartizione_geografica[Regione],Ripartizione_geografica[Ripartizione geografica],,0)</f>
        <v>Nord-est</v>
      </c>
      <c r="J3134" s="1">
        <f>_xlfn.XLOOKUP(Comuni[[#This Row],[Regione]],Table_0[Regione],Table_0[Totale contagiati],,0)</f>
        <v>2821154</v>
      </c>
      <c r="K3134" s="1">
        <f>_xlfn.XLOOKUP(Comuni[[#This Row],[Regione]],Table_0[Regione],Table_0[Guariti],,0)</f>
        <v>2790105</v>
      </c>
      <c r="L3134" s="1">
        <f>_xlfn.XLOOKUP(Comuni[[#This Row],[Regione]],Table_0[Regione],Table_0[Deceduti],,0)</f>
        <v>17224</v>
      </c>
    </row>
    <row r="3135" spans="1:12" x14ac:dyDescent="0.25">
      <c r="A3135" s="1" t="s">
        <v>3163</v>
      </c>
      <c r="B3135" s="1" t="s">
        <v>3082</v>
      </c>
      <c r="C3135" s="1" t="s">
        <v>3083</v>
      </c>
      <c r="D3135">
        <v>6908</v>
      </c>
      <c r="E3135">
        <f>100*Comuni[[#This Row],[Popolazione2011]]/$D$7916</f>
        <v>1.2053291671424967E-2</v>
      </c>
      <c r="F3135">
        <f>100*Comuni[[#This Row],[Popolazione2011]]/(SUMIFS($D$2:$D$7916,$B$2:$B$7916,"Veneto"))</f>
        <v>0.14225981403256738</v>
      </c>
      <c r="G3135" t="b">
        <f>IF(Comuni[[#This Row],[Popolazione2011]]&gt;300000,"MAGGIORE")</f>
        <v>0</v>
      </c>
      <c r="H3135">
        <f>100*Comuni[[#This Row],[Popolazione2011]]/(SUMIFS($D$2:$D$7916,$B$2:$B$7916,"Piemonte"))</f>
        <v>0.15829818905771789</v>
      </c>
      <c r="I3135" s="1" t="str">
        <f>_xlfn.XLOOKUP(Comuni[[#This Row],[Regione]],Ripartizione_geografica[Regione],Ripartizione_geografica[Ripartizione geografica],,0)</f>
        <v>Nord-est</v>
      </c>
      <c r="J3135" s="1">
        <f>_xlfn.XLOOKUP(Comuni[[#This Row],[Regione]],Table_0[Regione],Table_0[Totale contagiati],,0)</f>
        <v>2821154</v>
      </c>
      <c r="K3135" s="1">
        <f>_xlfn.XLOOKUP(Comuni[[#This Row],[Regione]],Table_0[Regione],Table_0[Guariti],,0)</f>
        <v>2790105</v>
      </c>
      <c r="L3135" s="1">
        <f>_xlfn.XLOOKUP(Comuni[[#This Row],[Regione]],Table_0[Regione],Table_0[Deceduti],,0)</f>
        <v>17224</v>
      </c>
    </row>
    <row r="3136" spans="1:12" x14ac:dyDescent="0.25">
      <c r="A3136" s="1" t="s">
        <v>3164</v>
      </c>
      <c r="B3136" s="1" t="s">
        <v>3082</v>
      </c>
      <c r="C3136" s="1" t="s">
        <v>3083</v>
      </c>
      <c r="D3136">
        <v>14615</v>
      </c>
      <c r="E3136">
        <f>100*Comuni[[#This Row],[Popolazione2011]]/$D$7916</f>
        <v>2.5500703210462633E-2</v>
      </c>
      <c r="F3136">
        <f>100*Comuni[[#This Row],[Popolazione2011]]/(SUMIFS($D$2:$D$7916,$B$2:$B$7916,"Veneto"))</f>
        <v>0.30097382485320961</v>
      </c>
      <c r="G3136" t="b">
        <f>IF(Comuni[[#This Row],[Popolazione2011]]&gt;300000,"MAGGIORE")</f>
        <v>0</v>
      </c>
      <c r="H3136">
        <f>100*Comuni[[#This Row],[Popolazione2011]]/(SUMIFS($D$2:$D$7916,$B$2:$B$7916,"Piemonte"))</f>
        <v>0.33490562146475777</v>
      </c>
      <c r="I3136" s="1" t="str">
        <f>_xlfn.XLOOKUP(Comuni[[#This Row],[Regione]],Ripartizione_geografica[Regione],Ripartizione_geografica[Ripartizione geografica],,0)</f>
        <v>Nord-est</v>
      </c>
      <c r="J3136" s="1">
        <f>_xlfn.XLOOKUP(Comuni[[#This Row],[Regione]],Table_0[Regione],Table_0[Totale contagiati],,0)</f>
        <v>2821154</v>
      </c>
      <c r="K3136" s="1">
        <f>_xlfn.XLOOKUP(Comuni[[#This Row],[Regione]],Table_0[Regione],Table_0[Guariti],,0)</f>
        <v>2790105</v>
      </c>
      <c r="L3136" s="1">
        <f>_xlfn.XLOOKUP(Comuni[[#This Row],[Regione]],Table_0[Regione],Table_0[Deceduti],,0)</f>
        <v>17224</v>
      </c>
    </row>
    <row r="3137" spans="1:12" x14ac:dyDescent="0.25">
      <c r="A3137" s="1" t="s">
        <v>3165</v>
      </c>
      <c r="B3137" s="1" t="s">
        <v>3082</v>
      </c>
      <c r="C3137" s="1" t="s">
        <v>3083</v>
      </c>
      <c r="D3137">
        <v>17030</v>
      </c>
      <c r="E3137">
        <f>100*Comuni[[#This Row],[Popolazione2011]]/$D$7916</f>
        <v>2.971446976901667E-2</v>
      </c>
      <c r="F3137">
        <f>100*Comuni[[#This Row],[Popolazione2011]]/(SUMIFS($D$2:$D$7916,$B$2:$B$7916,"Veneto"))</f>
        <v>0.35070709799864247</v>
      </c>
      <c r="G3137" t="b">
        <f>IF(Comuni[[#This Row],[Popolazione2011]]&gt;300000,"MAGGIORE")</f>
        <v>0</v>
      </c>
      <c r="H3137">
        <f>100*Comuni[[#This Row],[Popolazione2011]]/(SUMIFS($D$2:$D$7916,$B$2:$B$7916,"Piemonte"))</f>
        <v>0.3902458250800428</v>
      </c>
      <c r="I3137" s="1" t="str">
        <f>_xlfn.XLOOKUP(Comuni[[#This Row],[Regione]],Ripartizione_geografica[Regione],Ripartizione_geografica[Ripartizione geografica],,0)</f>
        <v>Nord-est</v>
      </c>
      <c r="J3137" s="1">
        <f>_xlfn.XLOOKUP(Comuni[[#This Row],[Regione]],Table_0[Regione],Table_0[Totale contagiati],,0)</f>
        <v>2821154</v>
      </c>
      <c r="K3137" s="1">
        <f>_xlfn.XLOOKUP(Comuni[[#This Row],[Regione]],Table_0[Regione],Table_0[Guariti],,0)</f>
        <v>2790105</v>
      </c>
      <c r="L3137" s="1">
        <f>_xlfn.XLOOKUP(Comuni[[#This Row],[Regione]],Table_0[Regione],Table_0[Deceduti],,0)</f>
        <v>17224</v>
      </c>
    </row>
    <row r="3138" spans="1:12" x14ac:dyDescent="0.25">
      <c r="A3138" s="1" t="s">
        <v>3166</v>
      </c>
      <c r="B3138" s="1" t="s">
        <v>3082</v>
      </c>
      <c r="C3138" s="1" t="s">
        <v>3083</v>
      </c>
      <c r="D3138">
        <v>3112</v>
      </c>
      <c r="E3138">
        <f>100*Comuni[[#This Row],[Popolazione2011]]/$D$7916</f>
        <v>5.4299136771097994E-3</v>
      </c>
      <c r="F3138">
        <f>100*Comuni[[#This Row],[Popolazione2011]]/(SUMIFS($D$2:$D$7916,$B$2:$B$7916,"Veneto"))</f>
        <v>6.4086934173327975E-2</v>
      </c>
      <c r="G3138" t="b">
        <f>IF(Comuni[[#This Row],[Popolazione2011]]&gt;300000,"MAGGIORE")</f>
        <v>0</v>
      </c>
      <c r="H3138">
        <f>100*Comuni[[#This Row],[Popolazione2011]]/(SUMIFS($D$2:$D$7916,$B$2:$B$7916,"Piemonte"))</f>
        <v>7.131209674979995E-2</v>
      </c>
      <c r="I3138" s="1" t="str">
        <f>_xlfn.XLOOKUP(Comuni[[#This Row],[Regione]],Ripartizione_geografica[Regione],Ripartizione_geografica[Ripartizione geografica],,0)</f>
        <v>Nord-est</v>
      </c>
      <c r="J3138" s="1">
        <f>_xlfn.XLOOKUP(Comuni[[#This Row],[Regione]],Table_0[Regione],Table_0[Totale contagiati],,0)</f>
        <v>2821154</v>
      </c>
      <c r="K3138" s="1">
        <f>_xlfn.XLOOKUP(Comuni[[#This Row],[Regione]],Table_0[Regione],Table_0[Guariti],,0)</f>
        <v>2790105</v>
      </c>
      <c r="L3138" s="1">
        <f>_xlfn.XLOOKUP(Comuni[[#This Row],[Regione]],Table_0[Regione],Table_0[Deceduti],,0)</f>
        <v>17224</v>
      </c>
    </row>
    <row r="3139" spans="1:12" x14ac:dyDescent="0.25">
      <c r="A3139" s="1" t="s">
        <v>3167</v>
      </c>
      <c r="B3139" s="1" t="s">
        <v>3082</v>
      </c>
      <c r="C3139" s="1" t="s">
        <v>3083</v>
      </c>
      <c r="D3139">
        <v>2290</v>
      </c>
      <c r="E3139">
        <f>100*Comuni[[#This Row],[Popolazione2011]]/$D$7916</f>
        <v>3.9956626994156301E-3</v>
      </c>
      <c r="F3139">
        <f>100*Comuni[[#This Row],[Popolazione2011]]/(SUMIFS($D$2:$D$7916,$B$2:$B$7916,"Veneto"))</f>
        <v>4.7159087164820389E-2</v>
      </c>
      <c r="G3139" t="b">
        <f>IF(Comuni[[#This Row],[Popolazione2011]]&gt;300000,"MAGGIORE")</f>
        <v>0</v>
      </c>
      <c r="H3139">
        <f>100*Comuni[[#This Row],[Popolazione2011]]/(SUMIFS($D$2:$D$7916,$B$2:$B$7916,"Piemonte"))</f>
        <v>5.2475803842237108E-2</v>
      </c>
      <c r="I3139" s="1" t="str">
        <f>_xlfn.XLOOKUP(Comuni[[#This Row],[Regione]],Ripartizione_geografica[Regione],Ripartizione_geografica[Ripartizione geografica],,0)</f>
        <v>Nord-est</v>
      </c>
      <c r="J3139" s="1">
        <f>_xlfn.XLOOKUP(Comuni[[#This Row],[Regione]],Table_0[Regione],Table_0[Totale contagiati],,0)</f>
        <v>2821154</v>
      </c>
      <c r="K3139" s="1">
        <f>_xlfn.XLOOKUP(Comuni[[#This Row],[Regione]],Table_0[Regione],Table_0[Guariti],,0)</f>
        <v>2790105</v>
      </c>
      <c r="L3139" s="1">
        <f>_xlfn.XLOOKUP(Comuni[[#This Row],[Regione]],Table_0[Regione],Table_0[Deceduti],,0)</f>
        <v>17224</v>
      </c>
    </row>
    <row r="3140" spans="1:12" x14ac:dyDescent="0.25">
      <c r="A3140" s="1" t="s">
        <v>3168</v>
      </c>
      <c r="B3140" s="1" t="s">
        <v>3082</v>
      </c>
      <c r="C3140" s="1" t="s">
        <v>3083</v>
      </c>
      <c r="D3140">
        <v>2802</v>
      </c>
      <c r="E3140">
        <f>100*Comuni[[#This Row],[Popolazione2011]]/$D$7916</f>
        <v>4.8890161064465481E-3</v>
      </c>
      <c r="F3140">
        <f>100*Comuni[[#This Row],[Popolazione2011]]/(SUMIFS($D$2:$D$7916,$B$2:$B$7916,"Veneto"))</f>
        <v>5.7702952941409057E-2</v>
      </c>
      <c r="G3140" t="b">
        <f>IF(Comuni[[#This Row],[Popolazione2011]]&gt;300000,"MAGGIORE")</f>
        <v>0</v>
      </c>
      <c r="H3140">
        <f>100*Comuni[[#This Row],[Popolazione2011]]/(SUMIFS($D$2:$D$7916,$B$2:$B$7916,"Piemonte"))</f>
        <v>6.4208385312641211E-2</v>
      </c>
      <c r="I3140" s="1" t="str">
        <f>_xlfn.XLOOKUP(Comuni[[#This Row],[Regione]],Ripartizione_geografica[Regione],Ripartizione_geografica[Ripartizione geografica],,0)</f>
        <v>Nord-est</v>
      </c>
      <c r="J3140" s="1">
        <f>_xlfn.XLOOKUP(Comuni[[#This Row],[Regione]],Table_0[Regione],Table_0[Totale contagiati],,0)</f>
        <v>2821154</v>
      </c>
      <c r="K3140" s="1">
        <f>_xlfn.XLOOKUP(Comuni[[#This Row],[Regione]],Table_0[Regione],Table_0[Guariti],,0)</f>
        <v>2790105</v>
      </c>
      <c r="L3140" s="1">
        <f>_xlfn.XLOOKUP(Comuni[[#This Row],[Regione]],Table_0[Regione],Table_0[Deceduti],,0)</f>
        <v>17224</v>
      </c>
    </row>
    <row r="3141" spans="1:12" x14ac:dyDescent="0.25">
      <c r="A3141" s="1" t="s">
        <v>3169</v>
      </c>
      <c r="B3141" s="1" t="s">
        <v>3082</v>
      </c>
      <c r="C3141" s="1" t="s">
        <v>3083</v>
      </c>
      <c r="D3141">
        <v>4926</v>
      </c>
      <c r="E3141">
        <f>100*Comuni[[#This Row],[Popolazione2011]]/$D$7916</f>
        <v>8.5950368809263721E-3</v>
      </c>
      <c r="F3141">
        <f>100*Comuni[[#This Row],[Popolazione2011]]/(SUMIFS($D$2:$D$7916,$B$2:$B$7916,"Veneto"))</f>
        <v>0.10144352112397609</v>
      </c>
      <c r="G3141" t="b">
        <f>IF(Comuni[[#This Row],[Popolazione2011]]&gt;300000,"MAGGIORE")</f>
        <v>0</v>
      </c>
      <c r="H3141">
        <f>100*Comuni[[#This Row],[Popolazione2011]]/(SUMIFS($D$2:$D$7916,$B$2:$B$7916,"Piemonte"))</f>
        <v>0.11288026625627075</v>
      </c>
      <c r="I3141" s="1" t="str">
        <f>_xlfn.XLOOKUP(Comuni[[#This Row],[Regione]],Ripartizione_geografica[Regione],Ripartizione_geografica[Ripartizione geografica],,0)</f>
        <v>Nord-est</v>
      </c>
      <c r="J3141" s="1">
        <f>_xlfn.XLOOKUP(Comuni[[#This Row],[Regione]],Table_0[Regione],Table_0[Totale contagiati],,0)</f>
        <v>2821154</v>
      </c>
      <c r="K3141" s="1">
        <f>_xlfn.XLOOKUP(Comuni[[#This Row],[Regione]],Table_0[Regione],Table_0[Guariti],,0)</f>
        <v>2790105</v>
      </c>
      <c r="L3141" s="1">
        <f>_xlfn.XLOOKUP(Comuni[[#This Row],[Regione]],Table_0[Regione],Table_0[Deceduti],,0)</f>
        <v>17224</v>
      </c>
    </row>
    <row r="3142" spans="1:12" x14ac:dyDescent="0.25">
      <c r="A3142" s="1" t="s">
        <v>3170</v>
      </c>
      <c r="B3142" s="1" t="s">
        <v>3082</v>
      </c>
      <c r="C3142" s="1" t="s">
        <v>3083</v>
      </c>
      <c r="D3142">
        <v>2731</v>
      </c>
      <c r="E3142">
        <f>100*Comuni[[#This Row],[Popolazione2011]]/$D$7916</f>
        <v>4.7651331144559321E-3</v>
      </c>
      <c r="F3142">
        <f>100*Comuni[[#This Row],[Popolazione2011]]/(SUMIFS($D$2:$D$7916,$B$2:$B$7916,"Veneto"))</f>
        <v>5.6240815304421175E-2</v>
      </c>
      <c r="G3142" t="b">
        <f>IF(Comuni[[#This Row],[Popolazione2011]]&gt;300000,"MAGGIORE")</f>
        <v>0</v>
      </c>
      <c r="H3142">
        <f>100*Comuni[[#This Row],[Popolazione2011]]/(SUMIFS($D$2:$D$7916,$B$2:$B$7916,"Piemonte"))</f>
        <v>6.2581406241550022E-2</v>
      </c>
      <c r="I3142" s="1" t="str">
        <f>_xlfn.XLOOKUP(Comuni[[#This Row],[Regione]],Ripartizione_geografica[Regione],Ripartizione_geografica[Ripartizione geografica],,0)</f>
        <v>Nord-est</v>
      </c>
      <c r="J3142" s="1">
        <f>_xlfn.XLOOKUP(Comuni[[#This Row],[Regione]],Table_0[Regione],Table_0[Totale contagiati],,0)</f>
        <v>2821154</v>
      </c>
      <c r="K3142" s="1">
        <f>_xlfn.XLOOKUP(Comuni[[#This Row],[Regione]],Table_0[Regione],Table_0[Guariti],,0)</f>
        <v>2790105</v>
      </c>
      <c r="L3142" s="1">
        <f>_xlfn.XLOOKUP(Comuni[[#This Row],[Regione]],Table_0[Regione],Table_0[Deceduti],,0)</f>
        <v>17224</v>
      </c>
    </row>
    <row r="3143" spans="1:12" x14ac:dyDescent="0.25">
      <c r="A3143" s="1" t="s">
        <v>3171</v>
      </c>
      <c r="B3143" s="1" t="s">
        <v>3082</v>
      </c>
      <c r="C3143" s="1" t="s">
        <v>3083</v>
      </c>
      <c r="D3143">
        <v>14300</v>
      </c>
      <c r="E3143">
        <f>100*Comuni[[#This Row],[Popolazione2011]]/$D$7916</f>
        <v>2.4951081485433846E-2</v>
      </c>
      <c r="F3143">
        <f>100*Comuni[[#This Row],[Popolazione2011]]/(SUMIFS($D$2:$D$7916,$B$2:$B$7916,"Veneto"))</f>
        <v>0.2944868761820662</v>
      </c>
      <c r="G3143" t="b">
        <f>IF(Comuni[[#This Row],[Popolazione2011]]&gt;300000,"MAGGIORE")</f>
        <v>0</v>
      </c>
      <c r="H3143">
        <f>100*Comuni[[#This Row],[Popolazione2011]]/(SUMIFS($D$2:$D$7916,$B$2:$B$7916,"Piemonte"))</f>
        <v>0.32768733403667716</v>
      </c>
      <c r="I3143" s="1" t="str">
        <f>_xlfn.XLOOKUP(Comuni[[#This Row],[Regione]],Ripartizione_geografica[Regione],Ripartizione_geografica[Ripartizione geografica],,0)</f>
        <v>Nord-est</v>
      </c>
      <c r="J3143" s="1">
        <f>_xlfn.XLOOKUP(Comuni[[#This Row],[Regione]],Table_0[Regione],Table_0[Totale contagiati],,0)</f>
        <v>2821154</v>
      </c>
      <c r="K3143" s="1">
        <f>_xlfn.XLOOKUP(Comuni[[#This Row],[Regione]],Table_0[Regione],Table_0[Guariti],,0)</f>
        <v>2790105</v>
      </c>
      <c r="L3143" s="1">
        <f>_xlfn.XLOOKUP(Comuni[[#This Row],[Regione]],Table_0[Regione],Table_0[Deceduti],,0)</f>
        <v>17224</v>
      </c>
    </row>
    <row r="3144" spans="1:12" x14ac:dyDescent="0.25">
      <c r="A3144" s="1" t="s">
        <v>3172</v>
      </c>
      <c r="B3144" s="1" t="s">
        <v>3082</v>
      </c>
      <c r="C3144" s="1" t="s">
        <v>3083</v>
      </c>
      <c r="D3144">
        <v>781</v>
      </c>
      <c r="E3144">
        <f>100*Comuni[[#This Row],[Popolazione2011]]/$D$7916</f>
        <v>1.3627129118967717E-3</v>
      </c>
      <c r="F3144">
        <f>100*Comuni[[#This Row],[Popolazione2011]]/(SUMIFS($D$2:$D$7916,$B$2:$B$7916,"Veneto"))</f>
        <v>1.6083514006866691E-2</v>
      </c>
      <c r="G3144" t="b">
        <f>IF(Comuni[[#This Row],[Popolazione2011]]&gt;300000,"MAGGIORE")</f>
        <v>0</v>
      </c>
      <c r="H3144">
        <f>100*Comuni[[#This Row],[Popolazione2011]]/(SUMIFS($D$2:$D$7916,$B$2:$B$7916,"Piemonte"))</f>
        <v>1.7896769782003136E-2</v>
      </c>
      <c r="I3144" s="1" t="str">
        <f>_xlfn.XLOOKUP(Comuni[[#This Row],[Regione]],Ripartizione_geografica[Regione],Ripartizione_geografica[Ripartizione geografica],,0)</f>
        <v>Nord-est</v>
      </c>
      <c r="J3144" s="1">
        <f>_xlfn.XLOOKUP(Comuni[[#This Row],[Regione]],Table_0[Regione],Table_0[Totale contagiati],,0)</f>
        <v>2821154</v>
      </c>
      <c r="K3144" s="1">
        <f>_xlfn.XLOOKUP(Comuni[[#This Row],[Regione]],Table_0[Regione],Table_0[Guariti],,0)</f>
        <v>2790105</v>
      </c>
      <c r="L3144" s="1">
        <f>_xlfn.XLOOKUP(Comuni[[#This Row],[Regione]],Table_0[Regione],Table_0[Deceduti],,0)</f>
        <v>17224</v>
      </c>
    </row>
    <row r="3145" spans="1:12" x14ac:dyDescent="0.25">
      <c r="A3145" s="1" t="s">
        <v>3173</v>
      </c>
      <c r="B3145" s="1" t="s">
        <v>3082</v>
      </c>
      <c r="C3145" s="1" t="s">
        <v>3083</v>
      </c>
      <c r="D3145">
        <v>252520</v>
      </c>
      <c r="E3145">
        <f>100*Comuni[[#This Row],[Popolazione2011]]/$D$7916</f>
        <v>0.44060469207704578</v>
      </c>
      <c r="F3145">
        <f>100*Comuni[[#This Row],[Popolazione2011]]/(SUMIFS($D$2:$D$7916,$B$2:$B$7916,"Veneto"))</f>
        <v>5.2002675505940807</v>
      </c>
      <c r="G3145" t="b">
        <f>IF(Comuni[[#This Row],[Popolazione2011]]&gt;300000,"MAGGIORE")</f>
        <v>0</v>
      </c>
      <c r="H3145">
        <f>100*Comuni[[#This Row],[Popolazione2011]]/(SUMIFS($D$2:$D$7916,$B$2:$B$7916,"Piemonte"))</f>
        <v>5.7865458455203997</v>
      </c>
      <c r="I3145" s="1" t="str">
        <f>_xlfn.XLOOKUP(Comuni[[#This Row],[Regione]],Ripartizione_geografica[Regione],Ripartizione_geografica[Ripartizione geografica],,0)</f>
        <v>Nord-est</v>
      </c>
      <c r="J3145" s="1">
        <f>_xlfn.XLOOKUP(Comuni[[#This Row],[Regione]],Table_0[Regione],Table_0[Totale contagiati],,0)</f>
        <v>2821154</v>
      </c>
      <c r="K3145" s="1">
        <f>_xlfn.XLOOKUP(Comuni[[#This Row],[Regione]],Table_0[Regione],Table_0[Guariti],,0)</f>
        <v>2790105</v>
      </c>
      <c r="L3145" s="1">
        <f>_xlfn.XLOOKUP(Comuni[[#This Row],[Regione]],Table_0[Regione],Table_0[Deceduti],,0)</f>
        <v>17224</v>
      </c>
    </row>
    <row r="3146" spans="1:12" x14ac:dyDescent="0.25">
      <c r="A3146" s="1" t="s">
        <v>3174</v>
      </c>
      <c r="B3146" s="1" t="s">
        <v>3082</v>
      </c>
      <c r="C3146" s="1" t="s">
        <v>3083</v>
      </c>
      <c r="D3146">
        <v>4670</v>
      </c>
      <c r="E3146">
        <f>100*Comuni[[#This Row],[Popolazione2011]]/$D$7916</f>
        <v>8.1483601774109127E-3</v>
      </c>
      <c r="F3146">
        <f>100*Comuni[[#This Row],[Popolazione2011]]/(SUMIFS($D$2:$D$7916,$B$2:$B$7916,"Veneto"))</f>
        <v>9.6171588235681754E-2</v>
      </c>
      <c r="G3146" t="b">
        <f>IF(Comuni[[#This Row],[Popolazione2011]]&gt;300000,"MAGGIORE")</f>
        <v>0</v>
      </c>
      <c r="H3146">
        <f>100*Comuni[[#This Row],[Popolazione2011]]/(SUMIFS($D$2:$D$7916,$B$2:$B$7916,"Piemonte"))</f>
        <v>0.10701397552106869</v>
      </c>
      <c r="I3146" s="1" t="str">
        <f>_xlfn.XLOOKUP(Comuni[[#This Row],[Regione]],Ripartizione_geografica[Regione],Ripartizione_geografica[Ripartizione geografica],,0)</f>
        <v>Nord-est</v>
      </c>
      <c r="J3146" s="1">
        <f>_xlfn.XLOOKUP(Comuni[[#This Row],[Regione]],Table_0[Regione],Table_0[Totale contagiati],,0)</f>
        <v>2821154</v>
      </c>
      <c r="K3146" s="1">
        <f>_xlfn.XLOOKUP(Comuni[[#This Row],[Regione]],Table_0[Regione],Table_0[Guariti],,0)</f>
        <v>2790105</v>
      </c>
      <c r="L3146" s="1">
        <f>_xlfn.XLOOKUP(Comuni[[#This Row],[Regione]],Table_0[Regione],Table_0[Deceduti],,0)</f>
        <v>17224</v>
      </c>
    </row>
    <row r="3147" spans="1:12" x14ac:dyDescent="0.25">
      <c r="A3147" s="1" t="s">
        <v>3175</v>
      </c>
      <c r="B3147" s="1" t="s">
        <v>3082</v>
      </c>
      <c r="C3147" s="1" t="s">
        <v>3083</v>
      </c>
      <c r="D3147">
        <v>2618</v>
      </c>
      <c r="E3147">
        <f>100*Comuni[[#This Row],[Popolazione2011]]/$D$7916</f>
        <v>4.5679672257948117E-3</v>
      </c>
      <c r="F3147">
        <f>100*Comuni[[#This Row],[Popolazione2011]]/(SUMIFS($D$2:$D$7916,$B$2:$B$7916,"Veneto"))</f>
        <v>5.3913751177947507E-2</v>
      </c>
      <c r="G3147" t="b">
        <f>IF(Comuni[[#This Row],[Popolazione2011]]&gt;300000,"MAGGIORE")</f>
        <v>0</v>
      </c>
      <c r="H3147">
        <f>100*Comuni[[#This Row],[Popolazione2011]]/(SUMIFS($D$2:$D$7916,$B$2:$B$7916,"Piemonte"))</f>
        <v>5.9991988846714743E-2</v>
      </c>
      <c r="I3147" s="1" t="str">
        <f>_xlfn.XLOOKUP(Comuni[[#This Row],[Regione]],Ripartizione_geografica[Regione],Ripartizione_geografica[Ripartizione geografica],,0)</f>
        <v>Nord-est</v>
      </c>
      <c r="J3147" s="1">
        <f>_xlfn.XLOOKUP(Comuni[[#This Row],[Regione]],Table_0[Regione],Table_0[Totale contagiati],,0)</f>
        <v>2821154</v>
      </c>
      <c r="K3147" s="1">
        <f>_xlfn.XLOOKUP(Comuni[[#This Row],[Regione]],Table_0[Regione],Table_0[Guariti],,0)</f>
        <v>2790105</v>
      </c>
      <c r="L3147" s="1">
        <f>_xlfn.XLOOKUP(Comuni[[#This Row],[Regione]],Table_0[Regione],Table_0[Deceduti],,0)</f>
        <v>17224</v>
      </c>
    </row>
    <row r="3148" spans="1:12" x14ac:dyDescent="0.25">
      <c r="A3148" s="1" t="s">
        <v>3176</v>
      </c>
      <c r="B3148" s="1" t="s">
        <v>3082</v>
      </c>
      <c r="C3148" s="1" t="s">
        <v>3083</v>
      </c>
      <c r="D3148">
        <v>9438</v>
      </c>
      <c r="E3148">
        <f>100*Comuni[[#This Row],[Popolazione2011]]/$D$7916</f>
        <v>1.6467713780386337E-2</v>
      </c>
      <c r="F3148">
        <f>100*Comuni[[#This Row],[Popolazione2011]]/(SUMIFS($D$2:$D$7916,$B$2:$B$7916,"Veneto"))</f>
        <v>0.19436133828016369</v>
      </c>
      <c r="G3148" t="b">
        <f>IF(Comuni[[#This Row],[Popolazione2011]]&gt;300000,"MAGGIORE")</f>
        <v>0</v>
      </c>
      <c r="H3148">
        <f>100*Comuni[[#This Row],[Popolazione2011]]/(SUMIFS($D$2:$D$7916,$B$2:$B$7916,"Piemonte"))</f>
        <v>0.21627364046420691</v>
      </c>
      <c r="I3148" s="1" t="str">
        <f>_xlfn.XLOOKUP(Comuni[[#This Row],[Regione]],Ripartizione_geografica[Regione],Ripartizione_geografica[Ripartizione geografica],,0)</f>
        <v>Nord-est</v>
      </c>
      <c r="J3148" s="1">
        <f>_xlfn.XLOOKUP(Comuni[[#This Row],[Regione]],Table_0[Regione],Table_0[Totale contagiati],,0)</f>
        <v>2821154</v>
      </c>
      <c r="K3148" s="1">
        <f>_xlfn.XLOOKUP(Comuni[[#This Row],[Regione]],Table_0[Regione],Table_0[Guariti],,0)</f>
        <v>2790105</v>
      </c>
      <c r="L3148" s="1">
        <f>_xlfn.XLOOKUP(Comuni[[#This Row],[Regione]],Table_0[Regione],Table_0[Deceduti],,0)</f>
        <v>17224</v>
      </c>
    </row>
    <row r="3149" spans="1:12" x14ac:dyDescent="0.25">
      <c r="A3149" s="1" t="s">
        <v>3177</v>
      </c>
      <c r="B3149" s="1" t="s">
        <v>3082</v>
      </c>
      <c r="C3149" s="1" t="s">
        <v>3083</v>
      </c>
      <c r="D3149">
        <v>5841</v>
      </c>
      <c r="E3149">
        <f>100*Comuni[[#This Row],[Popolazione2011]]/$D$7916</f>
        <v>1.0191557129819517E-2</v>
      </c>
      <c r="F3149">
        <f>100*Comuni[[#This Row],[Popolazione2011]]/(SUMIFS($D$2:$D$7916,$B$2:$B$7916,"Veneto"))</f>
        <v>0.12028656250205935</v>
      </c>
      <c r="G3149" t="b">
        <f>IF(Comuni[[#This Row],[Popolazione2011]]&gt;300000,"MAGGIORE")</f>
        <v>0</v>
      </c>
      <c r="H3149">
        <f>100*Comuni[[#This Row],[Popolazione2011]]/(SUMIFS($D$2:$D$7916,$B$2:$B$7916,"Piemonte"))</f>
        <v>0.1338476725949812</v>
      </c>
      <c r="I3149" s="1" t="str">
        <f>_xlfn.XLOOKUP(Comuni[[#This Row],[Regione]],Ripartizione_geografica[Regione],Ripartizione_geografica[Ripartizione geografica],,0)</f>
        <v>Nord-est</v>
      </c>
      <c r="J3149" s="1">
        <f>_xlfn.XLOOKUP(Comuni[[#This Row],[Regione]],Table_0[Regione],Table_0[Totale contagiati],,0)</f>
        <v>2821154</v>
      </c>
      <c r="K3149" s="1">
        <f>_xlfn.XLOOKUP(Comuni[[#This Row],[Regione]],Table_0[Regione],Table_0[Guariti],,0)</f>
        <v>2790105</v>
      </c>
      <c r="L3149" s="1">
        <f>_xlfn.XLOOKUP(Comuni[[#This Row],[Regione]],Table_0[Regione],Table_0[Deceduti],,0)</f>
        <v>17224</v>
      </c>
    </row>
    <row r="3150" spans="1:12" x14ac:dyDescent="0.25">
      <c r="A3150" s="1" t="s">
        <v>3178</v>
      </c>
      <c r="B3150" s="1" t="s">
        <v>3082</v>
      </c>
      <c r="C3150" s="1" t="s">
        <v>3083</v>
      </c>
      <c r="D3150">
        <v>32747</v>
      </c>
      <c r="E3150">
        <f>100*Comuni[[#This Row],[Popolazione2011]]/$D$7916</f>
        <v>5.7137976601643506E-2</v>
      </c>
      <c r="F3150">
        <f>100*Comuni[[#This Row],[Popolazione2011]]/(SUMIFS($D$2:$D$7916,$B$2:$B$7916,"Veneto"))</f>
        <v>0.67437494645693163</v>
      </c>
      <c r="G3150" t="b">
        <f>IF(Comuni[[#This Row],[Popolazione2011]]&gt;300000,"MAGGIORE")</f>
        <v>0</v>
      </c>
      <c r="H3150">
        <f>100*Comuni[[#This Row],[Popolazione2011]]/(SUMIFS($D$2:$D$7916,$B$2:$B$7916,"Piemonte"))</f>
        <v>0.75040399494399068</v>
      </c>
      <c r="I3150" s="1" t="str">
        <f>_xlfn.XLOOKUP(Comuni[[#This Row],[Regione]],Ripartizione_geografica[Regione],Ripartizione_geografica[Ripartizione geografica],,0)</f>
        <v>Nord-est</v>
      </c>
      <c r="J3150" s="1">
        <f>_xlfn.XLOOKUP(Comuni[[#This Row],[Regione]],Table_0[Regione],Table_0[Totale contagiati],,0)</f>
        <v>2821154</v>
      </c>
      <c r="K3150" s="1">
        <f>_xlfn.XLOOKUP(Comuni[[#This Row],[Regione]],Table_0[Regione],Table_0[Guariti],,0)</f>
        <v>2790105</v>
      </c>
      <c r="L3150" s="1">
        <f>_xlfn.XLOOKUP(Comuni[[#This Row],[Regione]],Table_0[Regione],Table_0[Deceduti],,0)</f>
        <v>17224</v>
      </c>
    </row>
    <row r="3151" spans="1:12" x14ac:dyDescent="0.25">
      <c r="A3151" s="1" t="s">
        <v>3179</v>
      </c>
      <c r="B3151" s="1" t="s">
        <v>3082</v>
      </c>
      <c r="C3151" s="1" t="s">
        <v>3083</v>
      </c>
      <c r="D3151">
        <v>14413</v>
      </c>
      <c r="E3151">
        <f>100*Comuni[[#This Row],[Popolazione2011]]/$D$7916</f>
        <v>2.5148247374094969E-2</v>
      </c>
      <c r="F3151">
        <f>100*Comuni[[#This Row],[Popolazione2011]]/(SUMIFS($D$2:$D$7916,$B$2:$B$7916,"Veneto"))</f>
        <v>0.29681394030853986</v>
      </c>
      <c r="G3151" t="b">
        <f>IF(Comuni[[#This Row],[Popolazione2011]]&gt;300000,"MAGGIORE")</f>
        <v>0</v>
      </c>
      <c r="H3151">
        <f>100*Comuni[[#This Row],[Popolazione2011]]/(SUMIFS($D$2:$D$7916,$B$2:$B$7916,"Piemonte"))</f>
        <v>0.33027675143151242</v>
      </c>
      <c r="I3151" s="1" t="str">
        <f>_xlfn.XLOOKUP(Comuni[[#This Row],[Regione]],Ripartizione_geografica[Regione],Ripartizione_geografica[Ripartizione geografica],,0)</f>
        <v>Nord-est</v>
      </c>
      <c r="J3151" s="1">
        <f>_xlfn.XLOOKUP(Comuni[[#This Row],[Regione]],Table_0[Regione],Table_0[Totale contagiati],,0)</f>
        <v>2821154</v>
      </c>
      <c r="K3151" s="1">
        <f>_xlfn.XLOOKUP(Comuni[[#This Row],[Regione]],Table_0[Regione],Table_0[Guariti],,0)</f>
        <v>2790105</v>
      </c>
      <c r="L3151" s="1">
        <f>_xlfn.XLOOKUP(Comuni[[#This Row],[Regione]],Table_0[Regione],Table_0[Deceduti],,0)</f>
        <v>17224</v>
      </c>
    </row>
    <row r="3152" spans="1:12" x14ac:dyDescent="0.25">
      <c r="A3152" s="1" t="s">
        <v>3180</v>
      </c>
      <c r="B3152" s="1" t="s">
        <v>3082</v>
      </c>
      <c r="C3152" s="1" t="s">
        <v>3083</v>
      </c>
      <c r="D3152">
        <v>4834</v>
      </c>
      <c r="E3152">
        <f>100*Comuni[[#This Row],[Popolazione2011]]/$D$7916</f>
        <v>8.4345124406005039E-3</v>
      </c>
      <c r="F3152">
        <f>100*Comuni[[#This Row],[Popolazione2011]]/(SUMIFS($D$2:$D$7916,$B$2:$B$7916,"Veneto"))</f>
        <v>9.954892024224532E-2</v>
      </c>
      <c r="G3152" t="b">
        <f>IF(Comuni[[#This Row],[Popolazione2011]]&gt;300000,"MAGGIORE")</f>
        <v>0</v>
      </c>
      <c r="H3152">
        <f>100*Comuni[[#This Row],[Popolazione2011]]/(SUMIFS($D$2:$D$7916,$B$2:$B$7916,"Piemonte"))</f>
        <v>0.11077206802330751</v>
      </c>
      <c r="I3152" s="1" t="str">
        <f>_xlfn.XLOOKUP(Comuni[[#This Row],[Regione]],Ripartizione_geografica[Regione],Ripartizione_geografica[Ripartizione geografica],,0)</f>
        <v>Nord-est</v>
      </c>
      <c r="J3152" s="1">
        <f>_xlfn.XLOOKUP(Comuni[[#This Row],[Regione]],Table_0[Regione],Table_0[Totale contagiati],,0)</f>
        <v>2821154</v>
      </c>
      <c r="K3152" s="1">
        <f>_xlfn.XLOOKUP(Comuni[[#This Row],[Regione]],Table_0[Regione],Table_0[Guariti],,0)</f>
        <v>2790105</v>
      </c>
      <c r="L3152" s="1">
        <f>_xlfn.XLOOKUP(Comuni[[#This Row],[Regione]],Table_0[Regione],Table_0[Deceduti],,0)</f>
        <v>17224</v>
      </c>
    </row>
    <row r="3153" spans="1:12" x14ac:dyDescent="0.25">
      <c r="A3153" s="1" t="s">
        <v>3181</v>
      </c>
      <c r="B3153" s="1" t="s">
        <v>3082</v>
      </c>
      <c r="C3153" s="1" t="s">
        <v>3182</v>
      </c>
      <c r="D3153">
        <v>1422</v>
      </c>
      <c r="E3153">
        <f>100*Comuni[[#This Row],[Popolazione2011]]/$D$7916</f>
        <v>2.4811495015585267E-3</v>
      </c>
      <c r="F3153">
        <f>100*Comuni[[#This Row],[Popolazione2011]]/(SUMIFS($D$2:$D$7916,$B$2:$B$7916,"Veneto"))</f>
        <v>2.9283939715447422E-2</v>
      </c>
      <c r="G3153" t="b">
        <f>IF(Comuni[[#This Row],[Popolazione2011]]&gt;300000,"MAGGIORE")</f>
        <v>0</v>
      </c>
      <c r="H3153">
        <f>100*Comuni[[#This Row],[Popolazione2011]]/(SUMIFS($D$2:$D$7916,$B$2:$B$7916,"Piemonte"))</f>
        <v>3.2585411818192654E-2</v>
      </c>
      <c r="I3153" s="1" t="str">
        <f>_xlfn.XLOOKUP(Comuni[[#This Row],[Regione]],Ripartizione_geografica[Regione],Ripartizione_geografica[Ripartizione geografica],,0)</f>
        <v>Nord-est</v>
      </c>
      <c r="J3153" s="1">
        <f>_xlfn.XLOOKUP(Comuni[[#This Row],[Regione]],Table_0[Regione],Table_0[Totale contagiati],,0)</f>
        <v>2821154</v>
      </c>
      <c r="K3153" s="1">
        <f>_xlfn.XLOOKUP(Comuni[[#This Row],[Regione]],Table_0[Regione],Table_0[Guariti],,0)</f>
        <v>2790105</v>
      </c>
      <c r="L3153" s="1">
        <f>_xlfn.XLOOKUP(Comuni[[#This Row],[Regione]],Table_0[Regione],Table_0[Deceduti],,0)</f>
        <v>17224</v>
      </c>
    </row>
    <row r="3154" spans="1:12" x14ac:dyDescent="0.25">
      <c r="A3154" s="1" t="s">
        <v>3183</v>
      </c>
      <c r="B3154" s="1" t="s">
        <v>3082</v>
      </c>
      <c r="C3154" s="1" t="s">
        <v>3182</v>
      </c>
      <c r="D3154">
        <v>2066</v>
      </c>
      <c r="E3154">
        <f>100*Comuni[[#This Row],[Popolazione2011]]/$D$7916</f>
        <v>3.6048205838396033E-3</v>
      </c>
      <c r="F3154">
        <f>100*Comuni[[#This Row],[Popolazione2011]]/(SUMIFS($D$2:$D$7916,$B$2:$B$7916,"Veneto"))</f>
        <v>4.254614588756285E-2</v>
      </c>
      <c r="G3154" t="b">
        <f>IF(Comuni[[#This Row],[Popolazione2011]]&gt;300000,"MAGGIORE")</f>
        <v>0</v>
      </c>
      <c r="H3154">
        <f>100*Comuni[[#This Row],[Popolazione2011]]/(SUMIFS($D$2:$D$7916,$B$2:$B$7916,"Piemonte"))</f>
        <v>4.7342799448935317E-2</v>
      </c>
      <c r="I3154" s="1" t="str">
        <f>_xlfn.XLOOKUP(Comuni[[#This Row],[Regione]],Ripartizione_geografica[Regione],Ripartizione_geografica[Ripartizione geografica],,0)</f>
        <v>Nord-est</v>
      </c>
      <c r="J3154" s="1">
        <f>_xlfn.XLOOKUP(Comuni[[#This Row],[Regione]],Table_0[Regione],Table_0[Totale contagiati],,0)</f>
        <v>2821154</v>
      </c>
      <c r="K3154" s="1">
        <f>_xlfn.XLOOKUP(Comuni[[#This Row],[Regione]],Table_0[Regione],Table_0[Guariti],,0)</f>
        <v>2790105</v>
      </c>
      <c r="L3154" s="1">
        <f>_xlfn.XLOOKUP(Comuni[[#This Row],[Regione]],Table_0[Regione],Table_0[Deceduti],,0)</f>
        <v>17224</v>
      </c>
    </row>
    <row r="3155" spans="1:12" x14ac:dyDescent="0.25">
      <c r="A3155" s="1" t="s">
        <v>3184</v>
      </c>
      <c r="B3155" s="1" t="s">
        <v>3082</v>
      </c>
      <c r="C3155" s="1" t="s">
        <v>3182</v>
      </c>
      <c r="D3155">
        <v>1647</v>
      </c>
      <c r="E3155">
        <f>100*Comuni[[#This Row],[Popolazione2011]]/$D$7916</f>
        <v>2.8737364480076605E-3</v>
      </c>
      <c r="F3155">
        <f>100*Comuni[[#This Row],[Popolazione2011]]/(SUMIFS($D$2:$D$7916,$B$2:$B$7916,"Veneto"))</f>
        <v>3.391747448054986E-2</v>
      </c>
      <c r="G3155" t="b">
        <f>IF(Comuni[[#This Row],[Popolazione2011]]&gt;300000,"MAGGIORE")</f>
        <v>0</v>
      </c>
      <c r="H3155">
        <f>100*Comuni[[#This Row],[Popolazione2011]]/(SUMIFS($D$2:$D$7916,$B$2:$B$7916,"Piemonte"))</f>
        <v>3.7741331409678829E-2</v>
      </c>
      <c r="I3155" s="1" t="str">
        <f>_xlfn.XLOOKUP(Comuni[[#This Row],[Regione]],Ripartizione_geografica[Regione],Ripartizione_geografica[Ripartizione geografica],,0)</f>
        <v>Nord-est</v>
      </c>
      <c r="J3155" s="1">
        <f>_xlfn.XLOOKUP(Comuni[[#This Row],[Regione]],Table_0[Regione],Table_0[Totale contagiati],,0)</f>
        <v>2821154</v>
      </c>
      <c r="K3155" s="1">
        <f>_xlfn.XLOOKUP(Comuni[[#This Row],[Regione]],Table_0[Regione],Table_0[Guariti],,0)</f>
        <v>2790105</v>
      </c>
      <c r="L3155" s="1">
        <f>_xlfn.XLOOKUP(Comuni[[#This Row],[Regione]],Table_0[Regione],Table_0[Deceduti],,0)</f>
        <v>17224</v>
      </c>
    </row>
    <row r="3156" spans="1:12" x14ac:dyDescent="0.25">
      <c r="A3156" s="1" t="s">
        <v>3185</v>
      </c>
      <c r="B3156" s="1" t="s">
        <v>3082</v>
      </c>
      <c r="C3156" s="1" t="s">
        <v>3182</v>
      </c>
      <c r="D3156">
        <v>11760</v>
      </c>
      <c r="E3156">
        <f>100*Comuni[[#This Row],[Popolazione2011]]/$D$7916</f>
        <v>2.0519211067741402E-2</v>
      </c>
      <c r="F3156">
        <f>100*Comuni[[#This Row],[Popolazione2011]]/(SUMIFS($D$2:$D$7916,$B$2:$B$7916,"Veneto"))</f>
        <v>0.24217941705602089</v>
      </c>
      <c r="G3156" t="b">
        <f>IF(Comuni[[#This Row],[Popolazione2011]]&gt;300000,"MAGGIORE")</f>
        <v>0</v>
      </c>
      <c r="H3156">
        <f>100*Comuni[[#This Row],[Popolazione2011]]/(SUMIFS($D$2:$D$7916,$B$2:$B$7916,"Piemonte"))</f>
        <v>0.26948273064834427</v>
      </c>
      <c r="I3156" s="1" t="str">
        <f>_xlfn.XLOOKUP(Comuni[[#This Row],[Regione]],Ripartizione_geografica[Regione],Ripartizione_geografica[Ripartizione geografica],,0)</f>
        <v>Nord-est</v>
      </c>
      <c r="J3156" s="1">
        <f>_xlfn.XLOOKUP(Comuni[[#This Row],[Regione]],Table_0[Regione],Table_0[Totale contagiati],,0)</f>
        <v>2821154</v>
      </c>
      <c r="K3156" s="1">
        <f>_xlfn.XLOOKUP(Comuni[[#This Row],[Regione]],Table_0[Regione],Table_0[Guariti],,0)</f>
        <v>2790105</v>
      </c>
      <c r="L3156" s="1">
        <f>_xlfn.XLOOKUP(Comuni[[#This Row],[Regione]],Table_0[Regione],Table_0[Deceduti],,0)</f>
        <v>17224</v>
      </c>
    </row>
    <row r="3157" spans="1:12" x14ac:dyDescent="0.25">
      <c r="A3157" s="1" t="s">
        <v>3186</v>
      </c>
      <c r="B3157" s="1" t="s">
        <v>3082</v>
      </c>
      <c r="C3157" s="1" t="s">
        <v>3182</v>
      </c>
      <c r="D3157">
        <v>2266</v>
      </c>
      <c r="E3157">
        <f>100*Comuni[[#This Row],[Popolazione2011]]/$D$7916</f>
        <v>3.953786758461056E-3</v>
      </c>
      <c r="F3157">
        <f>100*Comuni[[#This Row],[Popolazione2011]]/(SUMIFS($D$2:$D$7916,$B$2:$B$7916,"Veneto"))</f>
        <v>4.6664843456542801E-2</v>
      </c>
      <c r="G3157" t="b">
        <f>IF(Comuni[[#This Row],[Popolazione2011]]&gt;300000,"MAGGIORE")</f>
        <v>0</v>
      </c>
      <c r="H3157">
        <f>100*Comuni[[#This Row],[Popolazione2011]]/(SUMIFS($D$2:$D$7916,$B$2:$B$7916,"Piemonte"))</f>
        <v>5.1925839085811915E-2</v>
      </c>
      <c r="I3157" s="1" t="str">
        <f>_xlfn.XLOOKUP(Comuni[[#This Row],[Regione]],Ripartizione_geografica[Regione],Ripartizione_geografica[Ripartizione geografica],,0)</f>
        <v>Nord-est</v>
      </c>
      <c r="J3157" s="1">
        <f>_xlfn.XLOOKUP(Comuni[[#This Row],[Regione]],Table_0[Regione],Table_0[Totale contagiati],,0)</f>
        <v>2821154</v>
      </c>
      <c r="K3157" s="1">
        <f>_xlfn.XLOOKUP(Comuni[[#This Row],[Regione]],Table_0[Regione],Table_0[Guariti],,0)</f>
        <v>2790105</v>
      </c>
      <c r="L3157" s="1">
        <f>_xlfn.XLOOKUP(Comuni[[#This Row],[Regione]],Table_0[Regione],Table_0[Deceduti],,0)</f>
        <v>17224</v>
      </c>
    </row>
    <row r="3158" spans="1:12" x14ac:dyDescent="0.25">
      <c r="A3158" s="1" t="s">
        <v>3187</v>
      </c>
      <c r="B3158" s="1" t="s">
        <v>3082</v>
      </c>
      <c r="C3158" s="1" t="s">
        <v>3182</v>
      </c>
      <c r="D3158">
        <v>7899</v>
      </c>
      <c r="E3158">
        <f>100*Comuni[[#This Row],[Popolazione2011]]/$D$7916</f>
        <v>1.3782419066674262E-2</v>
      </c>
      <c r="F3158">
        <f>100*Comuni[[#This Row],[Popolazione2011]]/(SUMIFS($D$2:$D$7916,$B$2:$B$7916,"Veneto"))</f>
        <v>0.16266796048686299</v>
      </c>
      <c r="G3158" t="b">
        <f>IF(Comuni[[#This Row],[Popolazione2011]]&gt;300000,"MAGGIORE")</f>
        <v>0</v>
      </c>
      <c r="H3158">
        <f>100*Comuni[[#This Row],[Popolazione2011]]/(SUMIFS($D$2:$D$7916,$B$2:$B$7916,"Piemonte"))</f>
        <v>0.18100715045844146</v>
      </c>
      <c r="I3158" s="1" t="str">
        <f>_xlfn.XLOOKUP(Comuni[[#This Row],[Regione]],Ripartizione_geografica[Regione],Ripartizione_geografica[Ripartizione geografica],,0)</f>
        <v>Nord-est</v>
      </c>
      <c r="J3158" s="1">
        <f>_xlfn.XLOOKUP(Comuni[[#This Row],[Regione]],Table_0[Regione],Table_0[Totale contagiati],,0)</f>
        <v>2821154</v>
      </c>
      <c r="K3158" s="1">
        <f>_xlfn.XLOOKUP(Comuni[[#This Row],[Regione]],Table_0[Regione],Table_0[Guariti],,0)</f>
        <v>2790105</v>
      </c>
      <c r="L3158" s="1">
        <f>_xlfn.XLOOKUP(Comuni[[#This Row],[Regione]],Table_0[Regione],Table_0[Deceduti],,0)</f>
        <v>17224</v>
      </c>
    </row>
    <row r="3159" spans="1:12" x14ac:dyDescent="0.25">
      <c r="A3159" s="1" t="s">
        <v>3188</v>
      </c>
      <c r="B3159" s="1" t="s">
        <v>3082</v>
      </c>
      <c r="C3159" s="1" t="s">
        <v>3182</v>
      </c>
      <c r="D3159">
        <v>3303</v>
      </c>
      <c r="E3159">
        <f>100*Comuni[[#This Row],[Popolazione2011]]/$D$7916</f>
        <v>5.7631763738732866E-3</v>
      </c>
      <c r="F3159">
        <f>100*Comuni[[#This Row],[Popolazione2011]]/(SUMIFS($D$2:$D$7916,$B$2:$B$7916,"Veneto"))</f>
        <v>6.8020290351703816E-2</v>
      </c>
      <c r="G3159" t="b">
        <f>IF(Comuni[[#This Row],[Popolazione2011]]&gt;300000,"MAGGIORE")</f>
        <v>0</v>
      </c>
      <c r="H3159">
        <f>100*Comuni[[#This Row],[Popolazione2011]]/(SUMIFS($D$2:$D$7916,$B$2:$B$7916,"Piemonte"))</f>
        <v>7.5688899603017112E-2</v>
      </c>
      <c r="I3159" s="1" t="str">
        <f>_xlfn.XLOOKUP(Comuni[[#This Row],[Regione]],Ripartizione_geografica[Regione],Ripartizione_geografica[Ripartizione geografica],,0)</f>
        <v>Nord-est</v>
      </c>
      <c r="J3159" s="1">
        <f>_xlfn.XLOOKUP(Comuni[[#This Row],[Regione]],Table_0[Regione],Table_0[Totale contagiati],,0)</f>
        <v>2821154</v>
      </c>
      <c r="K3159" s="1">
        <f>_xlfn.XLOOKUP(Comuni[[#This Row],[Regione]],Table_0[Regione],Table_0[Guariti],,0)</f>
        <v>2790105</v>
      </c>
      <c r="L3159" s="1">
        <f>_xlfn.XLOOKUP(Comuni[[#This Row],[Regione]],Table_0[Regione],Table_0[Deceduti],,0)</f>
        <v>17224</v>
      </c>
    </row>
    <row r="3160" spans="1:12" x14ac:dyDescent="0.25">
      <c r="A3160" s="1" t="s">
        <v>3189</v>
      </c>
      <c r="B3160" s="1" t="s">
        <v>3082</v>
      </c>
      <c r="C3160" s="1" t="s">
        <v>3182</v>
      </c>
      <c r="D3160">
        <v>25589</v>
      </c>
      <c r="E3160">
        <f>100*Comuni[[#This Row],[Popolazione2011]]/$D$7916</f>
        <v>4.4648477211941727E-2</v>
      </c>
      <c r="F3160">
        <f>100*Comuni[[#This Row],[Popolazione2011]]/(SUMIFS($D$2:$D$7916,$B$2:$B$7916,"Veneto"))</f>
        <v>0.52696676046313928</v>
      </c>
      <c r="G3160" t="b">
        <f>IF(Comuni[[#This Row],[Popolazione2011]]&gt;300000,"MAGGIORE")</f>
        <v>0</v>
      </c>
      <c r="H3160">
        <f>100*Comuni[[#This Row],[Popolazione2011]]/(SUMIFS($D$2:$D$7916,$B$2:$B$7916,"Piemonte"))</f>
        <v>0.58637700634017709</v>
      </c>
      <c r="I3160" s="1" t="str">
        <f>_xlfn.XLOOKUP(Comuni[[#This Row],[Regione]],Ripartizione_geografica[Regione],Ripartizione_geografica[Ripartizione geografica],,0)</f>
        <v>Nord-est</v>
      </c>
      <c r="J3160" s="1">
        <f>_xlfn.XLOOKUP(Comuni[[#This Row],[Regione]],Table_0[Regione],Table_0[Totale contagiati],,0)</f>
        <v>2821154</v>
      </c>
      <c r="K3160" s="1">
        <f>_xlfn.XLOOKUP(Comuni[[#This Row],[Regione]],Table_0[Regione],Table_0[Guariti],,0)</f>
        <v>2790105</v>
      </c>
      <c r="L3160" s="1">
        <f>_xlfn.XLOOKUP(Comuni[[#This Row],[Regione]],Table_0[Regione],Table_0[Deceduti],,0)</f>
        <v>17224</v>
      </c>
    </row>
    <row r="3161" spans="1:12" x14ac:dyDescent="0.25">
      <c r="A3161" s="1" t="s">
        <v>3190</v>
      </c>
      <c r="B3161" s="1" t="s">
        <v>3082</v>
      </c>
      <c r="C3161" s="1" t="s">
        <v>3182</v>
      </c>
      <c r="D3161">
        <v>6391</v>
      </c>
      <c r="E3161">
        <f>100*Comuni[[#This Row],[Popolazione2011]]/$D$7916</f>
        <v>1.1151214110028512E-2</v>
      </c>
      <c r="F3161">
        <f>100*Comuni[[#This Row],[Popolazione2011]]/(SUMIFS($D$2:$D$7916,$B$2:$B$7916,"Veneto"))</f>
        <v>0.13161298081675421</v>
      </c>
      <c r="G3161" t="b">
        <f>IF(Comuni[[#This Row],[Popolazione2011]]&gt;300000,"MAGGIORE")</f>
        <v>0</v>
      </c>
      <c r="H3161">
        <f>100*Comuni[[#This Row],[Popolazione2011]]/(SUMIFS($D$2:$D$7916,$B$2:$B$7916,"Piemonte"))</f>
        <v>0.14645103159639186</v>
      </c>
      <c r="I3161" s="1" t="str">
        <f>_xlfn.XLOOKUP(Comuni[[#This Row],[Regione]],Ripartizione_geografica[Regione],Ripartizione_geografica[Ripartizione geografica],,0)</f>
        <v>Nord-est</v>
      </c>
      <c r="J3161" s="1">
        <f>_xlfn.XLOOKUP(Comuni[[#This Row],[Regione]],Table_0[Regione],Table_0[Totale contagiati],,0)</f>
        <v>2821154</v>
      </c>
      <c r="K3161" s="1">
        <f>_xlfn.XLOOKUP(Comuni[[#This Row],[Regione]],Table_0[Regione],Table_0[Guariti],,0)</f>
        <v>2790105</v>
      </c>
      <c r="L3161" s="1">
        <f>_xlfn.XLOOKUP(Comuni[[#This Row],[Regione]],Table_0[Regione],Table_0[Deceduti],,0)</f>
        <v>17224</v>
      </c>
    </row>
    <row r="3162" spans="1:12" x14ac:dyDescent="0.25">
      <c r="A3162" s="1" t="s">
        <v>3191</v>
      </c>
      <c r="B3162" s="1" t="s">
        <v>3082</v>
      </c>
      <c r="C3162" s="1" t="s">
        <v>3182</v>
      </c>
      <c r="D3162">
        <v>877</v>
      </c>
      <c r="E3162">
        <f>100*Comuni[[#This Row],[Popolazione2011]]/$D$7916</f>
        <v>1.5302166757150688E-3</v>
      </c>
      <c r="F3162">
        <f>100*Comuni[[#This Row],[Popolazione2011]]/(SUMIFS($D$2:$D$7916,$B$2:$B$7916,"Veneto"))</f>
        <v>1.8060488839977067E-2</v>
      </c>
      <c r="G3162" t="b">
        <f>IF(Comuni[[#This Row],[Popolazione2011]]&gt;300000,"MAGGIORE")</f>
        <v>0</v>
      </c>
      <c r="H3162">
        <f>100*Comuni[[#This Row],[Popolazione2011]]/(SUMIFS($D$2:$D$7916,$B$2:$B$7916,"Piemonte"))</f>
        <v>2.0096628807703906E-2</v>
      </c>
      <c r="I3162" s="1" t="str">
        <f>_xlfn.XLOOKUP(Comuni[[#This Row],[Regione]],Ripartizione_geografica[Regione],Ripartizione_geografica[Ripartizione geografica],,0)</f>
        <v>Nord-est</v>
      </c>
      <c r="J3162" s="1">
        <f>_xlfn.XLOOKUP(Comuni[[#This Row],[Regione]],Table_0[Regione],Table_0[Totale contagiati],,0)</f>
        <v>2821154</v>
      </c>
      <c r="K3162" s="1">
        <f>_xlfn.XLOOKUP(Comuni[[#This Row],[Regione]],Table_0[Regione],Table_0[Guariti],,0)</f>
        <v>2790105</v>
      </c>
      <c r="L3162" s="1">
        <f>_xlfn.XLOOKUP(Comuni[[#This Row],[Regione]],Table_0[Regione],Table_0[Deceduti],,0)</f>
        <v>17224</v>
      </c>
    </row>
    <row r="3163" spans="1:12" x14ac:dyDescent="0.25">
      <c r="A3163" s="1" t="s">
        <v>3192</v>
      </c>
      <c r="B3163" s="1" t="s">
        <v>3082</v>
      </c>
      <c r="C3163" s="1" t="s">
        <v>3182</v>
      </c>
      <c r="D3163">
        <v>42984</v>
      </c>
      <c r="E3163">
        <f>100*Comuni[[#This Row],[Popolazione2011]]/$D$7916</f>
        <v>7.4999810249642543E-2</v>
      </c>
      <c r="F3163">
        <f>100*Comuni[[#This Row],[Popolazione2011]]/(SUMIFS($D$2:$D$7916,$B$2:$B$7916,"Veneto"))</f>
        <v>0.88519048152517021</v>
      </c>
      <c r="G3163" t="b">
        <f>IF(Comuni[[#This Row],[Popolazione2011]]&gt;300000,"MAGGIORE")</f>
        <v>0</v>
      </c>
      <c r="H3163">
        <f>100*Comuni[[#This Row],[Popolazione2011]]/(SUMIFS($D$2:$D$7916,$B$2:$B$7916,"Piemonte"))</f>
        <v>0.98498687875751967</v>
      </c>
      <c r="I3163" s="1" t="str">
        <f>_xlfn.XLOOKUP(Comuni[[#This Row],[Regione]],Ripartizione_geografica[Regione],Ripartizione_geografica[Ripartizione geografica],,0)</f>
        <v>Nord-est</v>
      </c>
      <c r="J3163" s="1">
        <f>_xlfn.XLOOKUP(Comuni[[#This Row],[Regione]],Table_0[Regione],Table_0[Totale contagiati],,0)</f>
        <v>2821154</v>
      </c>
      <c r="K3163" s="1">
        <f>_xlfn.XLOOKUP(Comuni[[#This Row],[Regione]],Table_0[Regione],Table_0[Guariti],,0)</f>
        <v>2790105</v>
      </c>
      <c r="L3163" s="1">
        <f>_xlfn.XLOOKUP(Comuni[[#This Row],[Regione]],Table_0[Regione],Table_0[Deceduti],,0)</f>
        <v>17224</v>
      </c>
    </row>
    <row r="3164" spans="1:12" x14ac:dyDescent="0.25">
      <c r="A3164" s="1" t="s">
        <v>3193</v>
      </c>
      <c r="B3164" s="1" t="s">
        <v>3082</v>
      </c>
      <c r="C3164" s="1" t="s">
        <v>3182</v>
      </c>
      <c r="D3164">
        <v>6509</v>
      </c>
      <c r="E3164">
        <f>100*Comuni[[#This Row],[Popolazione2011]]/$D$7916</f>
        <v>1.1357104153055169E-2</v>
      </c>
      <c r="F3164">
        <f>100*Comuni[[#This Row],[Popolazione2011]]/(SUMIFS($D$2:$D$7916,$B$2:$B$7916,"Veneto"))</f>
        <v>0.13404301238245236</v>
      </c>
      <c r="G3164" t="b">
        <f>IF(Comuni[[#This Row],[Popolazione2011]]&gt;300000,"MAGGIORE")</f>
        <v>0</v>
      </c>
      <c r="H3164">
        <f>100*Comuni[[#This Row],[Popolazione2011]]/(SUMIFS($D$2:$D$7916,$B$2:$B$7916,"Piemonte"))</f>
        <v>0.14915502498214905</v>
      </c>
      <c r="I3164" s="1" t="str">
        <f>_xlfn.XLOOKUP(Comuni[[#This Row],[Regione]],Ripartizione_geografica[Regione],Ripartizione_geografica[Ripartizione geografica],,0)</f>
        <v>Nord-est</v>
      </c>
      <c r="J3164" s="1">
        <f>_xlfn.XLOOKUP(Comuni[[#This Row],[Regione]],Table_0[Regione],Table_0[Totale contagiati],,0)</f>
        <v>2821154</v>
      </c>
      <c r="K3164" s="1">
        <f>_xlfn.XLOOKUP(Comuni[[#This Row],[Regione]],Table_0[Regione],Table_0[Guariti],,0)</f>
        <v>2790105</v>
      </c>
      <c r="L3164" s="1">
        <f>_xlfn.XLOOKUP(Comuni[[#This Row],[Regione]],Table_0[Regione],Table_0[Deceduti],,0)</f>
        <v>17224</v>
      </c>
    </row>
    <row r="3165" spans="1:12" x14ac:dyDescent="0.25">
      <c r="A3165" s="1" t="s">
        <v>3194</v>
      </c>
      <c r="B3165" s="1" t="s">
        <v>3082</v>
      </c>
      <c r="C3165" s="1" t="s">
        <v>3182</v>
      </c>
      <c r="D3165">
        <v>8693</v>
      </c>
      <c r="E3165">
        <f>100*Comuni[[#This Row],[Popolazione2011]]/$D$7916</f>
        <v>1.5167814779921428E-2</v>
      </c>
      <c r="F3165">
        <f>100*Comuni[[#This Row],[Popolazione2011]]/(SUMIFS($D$2:$D$7916,$B$2:$B$7916,"Veneto"))</f>
        <v>0.17901918983571338</v>
      </c>
      <c r="G3165" t="b">
        <f>IF(Comuni[[#This Row],[Popolazione2011]]&gt;300000,"MAGGIORE")</f>
        <v>0</v>
      </c>
      <c r="H3165">
        <f>100*Comuni[[#This Row],[Popolazione2011]]/(SUMIFS($D$2:$D$7916,$B$2:$B$7916,"Piemonte"))</f>
        <v>0.19920181781684157</v>
      </c>
      <c r="I3165" s="1" t="str">
        <f>_xlfn.XLOOKUP(Comuni[[#This Row],[Regione]],Ripartizione_geografica[Regione],Ripartizione_geografica[Ripartizione geografica],,0)</f>
        <v>Nord-est</v>
      </c>
      <c r="J3165" s="1">
        <f>_xlfn.XLOOKUP(Comuni[[#This Row],[Regione]],Table_0[Regione],Table_0[Totale contagiati],,0)</f>
        <v>2821154</v>
      </c>
      <c r="K3165" s="1">
        <f>_xlfn.XLOOKUP(Comuni[[#This Row],[Regione]],Table_0[Regione],Table_0[Guariti],,0)</f>
        <v>2790105</v>
      </c>
      <c r="L3165" s="1">
        <f>_xlfn.XLOOKUP(Comuni[[#This Row],[Regione]],Table_0[Regione],Table_0[Deceduti],,0)</f>
        <v>17224</v>
      </c>
    </row>
    <row r="3166" spans="1:12" x14ac:dyDescent="0.25">
      <c r="A3166" s="1" t="s">
        <v>3195</v>
      </c>
      <c r="B3166" s="1" t="s">
        <v>3082</v>
      </c>
      <c r="C3166" s="1" t="s">
        <v>3182</v>
      </c>
      <c r="D3166">
        <v>6722</v>
      </c>
      <c r="E3166">
        <f>100*Comuni[[#This Row],[Popolazione2011]]/$D$7916</f>
        <v>1.1728753129027015E-2</v>
      </c>
      <c r="F3166">
        <f>100*Comuni[[#This Row],[Popolazione2011]]/(SUMIFS($D$2:$D$7916,$B$2:$B$7916,"Veneto"))</f>
        <v>0.13842942529341601</v>
      </c>
      <c r="G3166" t="b">
        <f>IF(Comuni[[#This Row],[Popolazione2011]]&gt;300000,"MAGGIORE")</f>
        <v>0</v>
      </c>
      <c r="H3166">
        <f>100*Comuni[[#This Row],[Popolazione2011]]/(SUMIFS($D$2:$D$7916,$B$2:$B$7916,"Piemonte"))</f>
        <v>0.15403596219542265</v>
      </c>
      <c r="I3166" s="1" t="str">
        <f>_xlfn.XLOOKUP(Comuni[[#This Row],[Regione]],Ripartizione_geografica[Regione],Ripartizione_geografica[Ripartizione geografica],,0)</f>
        <v>Nord-est</v>
      </c>
      <c r="J3166" s="1">
        <f>_xlfn.XLOOKUP(Comuni[[#This Row],[Regione]],Table_0[Regione],Table_0[Totale contagiati],,0)</f>
        <v>2821154</v>
      </c>
      <c r="K3166" s="1">
        <f>_xlfn.XLOOKUP(Comuni[[#This Row],[Regione]],Table_0[Regione],Table_0[Guariti],,0)</f>
        <v>2790105</v>
      </c>
      <c r="L3166" s="1">
        <f>_xlfn.XLOOKUP(Comuni[[#This Row],[Regione]],Table_0[Regione],Table_0[Deceduti],,0)</f>
        <v>17224</v>
      </c>
    </row>
    <row r="3167" spans="1:12" x14ac:dyDescent="0.25">
      <c r="A3167" s="1" t="s">
        <v>3196</v>
      </c>
      <c r="B3167" s="1" t="s">
        <v>3082</v>
      </c>
      <c r="C3167" s="1" t="s">
        <v>3182</v>
      </c>
      <c r="D3167">
        <v>3108</v>
      </c>
      <c r="E3167">
        <f>100*Comuni[[#This Row],[Popolazione2011]]/$D$7916</f>
        <v>5.4229343536173705E-3</v>
      </c>
      <c r="F3167">
        <f>100*Comuni[[#This Row],[Popolazione2011]]/(SUMIFS($D$2:$D$7916,$B$2:$B$7916,"Veneto"))</f>
        <v>6.4004560221948378E-2</v>
      </c>
      <c r="G3167" t="b">
        <f>IF(Comuni[[#This Row],[Popolazione2011]]&gt;300000,"MAGGIORE")</f>
        <v>0</v>
      </c>
      <c r="H3167">
        <f>100*Comuni[[#This Row],[Popolazione2011]]/(SUMIFS($D$2:$D$7916,$B$2:$B$7916,"Piemonte"))</f>
        <v>7.1220435957062414E-2</v>
      </c>
      <c r="I3167" s="1" t="str">
        <f>_xlfn.XLOOKUP(Comuni[[#This Row],[Regione]],Ripartizione_geografica[Regione],Ripartizione_geografica[Ripartizione geografica],,0)</f>
        <v>Nord-est</v>
      </c>
      <c r="J3167" s="1">
        <f>_xlfn.XLOOKUP(Comuni[[#This Row],[Regione]],Table_0[Regione],Table_0[Totale contagiati],,0)</f>
        <v>2821154</v>
      </c>
      <c r="K3167" s="1">
        <f>_xlfn.XLOOKUP(Comuni[[#This Row],[Regione]],Table_0[Regione],Table_0[Guariti],,0)</f>
        <v>2790105</v>
      </c>
      <c r="L3167" s="1">
        <f>_xlfn.XLOOKUP(Comuni[[#This Row],[Regione]],Table_0[Regione],Table_0[Deceduti],,0)</f>
        <v>17224</v>
      </c>
    </row>
    <row r="3168" spans="1:12" x14ac:dyDescent="0.25">
      <c r="A3168" s="1" t="s">
        <v>3197</v>
      </c>
      <c r="B3168" s="1" t="s">
        <v>3082</v>
      </c>
      <c r="C3168" s="1" t="s">
        <v>3182</v>
      </c>
      <c r="D3168">
        <v>3900</v>
      </c>
      <c r="E3168">
        <f>100*Comuni[[#This Row],[Popolazione2011]]/$D$7916</f>
        <v>6.8048404051183221E-3</v>
      </c>
      <c r="F3168">
        <f>100*Comuni[[#This Row],[Popolazione2011]]/(SUMIFS($D$2:$D$7916,$B$2:$B$7916,"Veneto"))</f>
        <v>8.0314602595108961E-2</v>
      </c>
      <c r="G3168" t="b">
        <f>IF(Comuni[[#This Row],[Popolazione2011]]&gt;300000,"MAGGIORE")</f>
        <v>0</v>
      </c>
      <c r="H3168">
        <f>100*Comuni[[#This Row],[Popolazione2011]]/(SUMIFS($D$2:$D$7916,$B$2:$B$7916,"Piemonte"))</f>
        <v>8.9369272919093773E-2</v>
      </c>
      <c r="I3168" s="1" t="str">
        <f>_xlfn.XLOOKUP(Comuni[[#This Row],[Regione]],Ripartizione_geografica[Regione],Ripartizione_geografica[Ripartizione geografica],,0)</f>
        <v>Nord-est</v>
      </c>
      <c r="J3168" s="1">
        <f>_xlfn.XLOOKUP(Comuni[[#This Row],[Regione]],Table_0[Regione],Table_0[Totale contagiati],,0)</f>
        <v>2821154</v>
      </c>
      <c r="K3168" s="1">
        <f>_xlfn.XLOOKUP(Comuni[[#This Row],[Regione]],Table_0[Regione],Table_0[Guariti],,0)</f>
        <v>2790105</v>
      </c>
      <c r="L3168" s="1">
        <f>_xlfn.XLOOKUP(Comuni[[#This Row],[Regione]],Table_0[Regione],Table_0[Deceduti],,0)</f>
        <v>17224</v>
      </c>
    </row>
    <row r="3169" spans="1:12" x14ac:dyDescent="0.25">
      <c r="A3169" s="1" t="s">
        <v>3198</v>
      </c>
      <c r="B3169" s="1" t="s">
        <v>3082</v>
      </c>
      <c r="C3169" s="1" t="s">
        <v>3182</v>
      </c>
      <c r="D3169">
        <v>11221</v>
      </c>
      <c r="E3169">
        <f>100*Comuni[[#This Row],[Popolazione2011]]/$D$7916</f>
        <v>1.9578747227136588E-2</v>
      </c>
      <c r="F3169">
        <f>100*Comuni[[#This Row],[Popolazione2011]]/(SUMIFS($D$2:$D$7916,$B$2:$B$7916,"Veneto"))</f>
        <v>0.23107952710761992</v>
      </c>
      <c r="G3169" t="b">
        <f>IF(Comuni[[#This Row],[Popolazione2011]]&gt;300000,"MAGGIORE")</f>
        <v>0</v>
      </c>
      <c r="H3169">
        <f>100*Comuni[[#This Row],[Popolazione2011]]/(SUMIFS($D$2:$D$7916,$B$2:$B$7916,"Piemonte"))</f>
        <v>0.25713143882696182</v>
      </c>
      <c r="I3169" s="1" t="str">
        <f>_xlfn.XLOOKUP(Comuni[[#This Row],[Regione]],Ripartizione_geografica[Regione],Ripartizione_geografica[Ripartizione geografica],,0)</f>
        <v>Nord-est</v>
      </c>
      <c r="J3169" s="1">
        <f>_xlfn.XLOOKUP(Comuni[[#This Row],[Regione]],Table_0[Regione],Table_0[Totale contagiati],,0)</f>
        <v>2821154</v>
      </c>
      <c r="K3169" s="1">
        <f>_xlfn.XLOOKUP(Comuni[[#This Row],[Regione]],Table_0[Regione],Table_0[Guariti],,0)</f>
        <v>2790105</v>
      </c>
      <c r="L3169" s="1">
        <f>_xlfn.XLOOKUP(Comuni[[#This Row],[Regione]],Table_0[Regione],Table_0[Deceduti],,0)</f>
        <v>17224</v>
      </c>
    </row>
    <row r="3170" spans="1:12" x14ac:dyDescent="0.25">
      <c r="A3170" s="1" t="s">
        <v>3199</v>
      </c>
      <c r="B3170" s="1" t="s">
        <v>3082</v>
      </c>
      <c r="C3170" s="1" t="s">
        <v>3182</v>
      </c>
      <c r="D3170">
        <v>2607</v>
      </c>
      <c r="E3170">
        <f>100*Comuni[[#This Row],[Popolazione2011]]/$D$7916</f>
        <v>4.5487740861906321E-3</v>
      </c>
      <c r="F3170">
        <f>100*Comuni[[#This Row],[Popolazione2011]]/(SUMIFS($D$2:$D$7916,$B$2:$B$7916,"Veneto"))</f>
        <v>5.3687222811653605E-2</v>
      </c>
      <c r="G3170" t="b">
        <f>IF(Comuni[[#This Row],[Popolazione2011]]&gt;300000,"MAGGIORE")</f>
        <v>0</v>
      </c>
      <c r="H3170">
        <f>100*Comuni[[#This Row],[Popolazione2011]]/(SUMIFS($D$2:$D$7916,$B$2:$B$7916,"Piemonte"))</f>
        <v>5.9739921666686527E-2</v>
      </c>
      <c r="I3170" s="1" t="str">
        <f>_xlfn.XLOOKUP(Comuni[[#This Row],[Regione]],Ripartizione_geografica[Regione],Ripartizione_geografica[Ripartizione geografica],,0)</f>
        <v>Nord-est</v>
      </c>
      <c r="J3170" s="1">
        <f>_xlfn.XLOOKUP(Comuni[[#This Row],[Regione]],Table_0[Regione],Table_0[Totale contagiati],,0)</f>
        <v>2821154</v>
      </c>
      <c r="K3170" s="1">
        <f>_xlfn.XLOOKUP(Comuni[[#This Row],[Regione]],Table_0[Regione],Table_0[Guariti],,0)</f>
        <v>2790105</v>
      </c>
      <c r="L3170" s="1">
        <f>_xlfn.XLOOKUP(Comuni[[#This Row],[Regione]],Table_0[Regione],Table_0[Deceduti],,0)</f>
        <v>17224</v>
      </c>
    </row>
    <row r="3171" spans="1:12" x14ac:dyDescent="0.25">
      <c r="A3171" s="1" t="s">
        <v>3200</v>
      </c>
      <c r="B3171" s="1" t="s">
        <v>3082</v>
      </c>
      <c r="C3171" s="1" t="s">
        <v>3182</v>
      </c>
      <c r="D3171">
        <v>1323</v>
      </c>
      <c r="E3171">
        <f>100*Comuni[[#This Row],[Popolazione2011]]/$D$7916</f>
        <v>2.3084112451209077E-3</v>
      </c>
      <c r="F3171">
        <f>100*Comuni[[#This Row],[Popolazione2011]]/(SUMIFS($D$2:$D$7916,$B$2:$B$7916,"Veneto"))</f>
        <v>2.7245184418802349E-2</v>
      </c>
      <c r="G3171" t="b">
        <f>IF(Comuni[[#This Row],[Popolazione2011]]&gt;300000,"MAGGIORE")</f>
        <v>0</v>
      </c>
      <c r="H3171">
        <f>100*Comuni[[#This Row],[Popolazione2011]]/(SUMIFS($D$2:$D$7916,$B$2:$B$7916,"Piemonte"))</f>
        <v>3.0316807197938733E-2</v>
      </c>
      <c r="I3171" s="1" t="str">
        <f>_xlfn.XLOOKUP(Comuni[[#This Row],[Regione]],Ripartizione_geografica[Regione],Ripartizione_geografica[Ripartizione geografica],,0)</f>
        <v>Nord-est</v>
      </c>
      <c r="J3171" s="1">
        <f>_xlfn.XLOOKUP(Comuni[[#This Row],[Regione]],Table_0[Regione],Table_0[Totale contagiati],,0)</f>
        <v>2821154</v>
      </c>
      <c r="K3171" s="1">
        <f>_xlfn.XLOOKUP(Comuni[[#This Row],[Regione]],Table_0[Regione],Table_0[Guariti],,0)</f>
        <v>2790105</v>
      </c>
      <c r="L3171" s="1">
        <f>_xlfn.XLOOKUP(Comuni[[#This Row],[Regione]],Table_0[Regione],Table_0[Deceduti],,0)</f>
        <v>17224</v>
      </c>
    </row>
    <row r="3172" spans="1:12" x14ac:dyDescent="0.25">
      <c r="A3172" s="1" t="s">
        <v>3201</v>
      </c>
      <c r="B3172" s="1" t="s">
        <v>3082</v>
      </c>
      <c r="C3172" s="1" t="s">
        <v>3182</v>
      </c>
      <c r="D3172">
        <v>10624</v>
      </c>
      <c r="E3172">
        <f>100*Comuni[[#This Row],[Popolazione2011]]/$D$7916</f>
        <v>1.8537083195891552E-2</v>
      </c>
      <c r="F3172">
        <f>100*Comuni[[#This Row],[Popolazione2011]]/(SUMIFS($D$2:$D$7916,$B$2:$B$7916,"Veneto"))</f>
        <v>0.21878521486421479</v>
      </c>
      <c r="G3172" t="b">
        <f>IF(Comuni[[#This Row],[Popolazione2011]]&gt;300000,"MAGGIORE")</f>
        <v>0</v>
      </c>
      <c r="H3172">
        <f>100*Comuni[[#This Row],[Popolazione2011]]/(SUMIFS($D$2:$D$7916,$B$2:$B$7916,"Piemonte"))</f>
        <v>0.24345106551088519</v>
      </c>
      <c r="I3172" s="1" t="str">
        <f>_xlfn.XLOOKUP(Comuni[[#This Row],[Regione]],Ripartizione_geografica[Regione],Ripartizione_geografica[Ripartizione geografica],,0)</f>
        <v>Nord-est</v>
      </c>
      <c r="J3172" s="1">
        <f>_xlfn.XLOOKUP(Comuni[[#This Row],[Regione]],Table_0[Regione],Table_0[Totale contagiati],,0)</f>
        <v>2821154</v>
      </c>
      <c r="K3172" s="1">
        <f>_xlfn.XLOOKUP(Comuni[[#This Row],[Regione]],Table_0[Regione],Table_0[Guariti],,0)</f>
        <v>2790105</v>
      </c>
      <c r="L3172" s="1">
        <f>_xlfn.XLOOKUP(Comuni[[#This Row],[Regione]],Table_0[Regione],Table_0[Deceduti],,0)</f>
        <v>17224</v>
      </c>
    </row>
    <row r="3173" spans="1:12" x14ac:dyDescent="0.25">
      <c r="A3173" s="1" t="s">
        <v>3202</v>
      </c>
      <c r="B3173" s="1" t="s">
        <v>3082</v>
      </c>
      <c r="C3173" s="1" t="s">
        <v>3182</v>
      </c>
      <c r="D3173">
        <v>1791</v>
      </c>
      <c r="E3173">
        <f>100*Comuni[[#This Row],[Popolazione2011]]/$D$7916</f>
        <v>3.1249920937351061E-3</v>
      </c>
      <c r="F3173">
        <f>100*Comuni[[#This Row],[Popolazione2011]]/(SUMIFS($D$2:$D$7916,$B$2:$B$7916,"Veneto"))</f>
        <v>3.6882936730215421E-2</v>
      </c>
      <c r="G3173" t="b">
        <f>IF(Comuni[[#This Row],[Popolazione2011]]&gt;300000,"MAGGIORE")</f>
        <v>0</v>
      </c>
      <c r="H3173">
        <f>100*Comuni[[#This Row],[Popolazione2011]]/(SUMIFS($D$2:$D$7916,$B$2:$B$7916,"Piemonte"))</f>
        <v>4.1041119948229982E-2</v>
      </c>
      <c r="I3173" s="1" t="str">
        <f>_xlfn.XLOOKUP(Comuni[[#This Row],[Regione]],Ripartizione_geografica[Regione],Ripartizione_geografica[Ripartizione geografica],,0)</f>
        <v>Nord-est</v>
      </c>
      <c r="J3173" s="1">
        <f>_xlfn.XLOOKUP(Comuni[[#This Row],[Regione]],Table_0[Regione],Table_0[Totale contagiati],,0)</f>
        <v>2821154</v>
      </c>
      <c r="K3173" s="1">
        <f>_xlfn.XLOOKUP(Comuni[[#This Row],[Regione]],Table_0[Regione],Table_0[Guariti],,0)</f>
        <v>2790105</v>
      </c>
      <c r="L3173" s="1">
        <f>_xlfn.XLOOKUP(Comuni[[#This Row],[Regione]],Table_0[Regione],Table_0[Deceduti],,0)</f>
        <v>17224</v>
      </c>
    </row>
    <row r="3174" spans="1:12" x14ac:dyDescent="0.25">
      <c r="A3174" s="1" t="s">
        <v>3203</v>
      </c>
      <c r="B3174" s="1" t="s">
        <v>3082</v>
      </c>
      <c r="C3174" s="1" t="s">
        <v>3182</v>
      </c>
      <c r="D3174">
        <v>3647</v>
      </c>
      <c r="E3174">
        <f>100*Comuni[[#This Row],[Popolazione2011]]/$D$7916</f>
        <v>6.3633981942221845E-3</v>
      </c>
      <c r="F3174">
        <f>100*Comuni[[#This Row],[Popolazione2011]]/(SUMIFS($D$2:$D$7916,$B$2:$B$7916,"Veneto"))</f>
        <v>7.5104450170349335E-2</v>
      </c>
      <c r="G3174" t="b">
        <f>IF(Comuni[[#This Row],[Popolazione2011]]&gt;300000,"MAGGIORE")</f>
        <v>0</v>
      </c>
      <c r="H3174">
        <f>100*Comuni[[#This Row],[Popolazione2011]]/(SUMIFS($D$2:$D$7916,$B$2:$B$7916,"Piemonte"))</f>
        <v>8.3571727778444863E-2</v>
      </c>
      <c r="I3174" s="1" t="str">
        <f>_xlfn.XLOOKUP(Comuni[[#This Row],[Regione]],Ripartizione_geografica[Regione],Ripartizione_geografica[Ripartizione geografica],,0)</f>
        <v>Nord-est</v>
      </c>
      <c r="J3174" s="1">
        <f>_xlfn.XLOOKUP(Comuni[[#This Row],[Regione]],Table_0[Regione],Table_0[Totale contagiati],,0)</f>
        <v>2821154</v>
      </c>
      <c r="K3174" s="1">
        <f>_xlfn.XLOOKUP(Comuni[[#This Row],[Regione]],Table_0[Regione],Table_0[Guariti],,0)</f>
        <v>2790105</v>
      </c>
      <c r="L3174" s="1">
        <f>_xlfn.XLOOKUP(Comuni[[#This Row],[Regione]],Table_0[Regione],Table_0[Deceduti],,0)</f>
        <v>17224</v>
      </c>
    </row>
    <row r="3175" spans="1:12" x14ac:dyDescent="0.25">
      <c r="A3175" s="1" t="s">
        <v>3204</v>
      </c>
      <c r="B3175" s="1" t="s">
        <v>3082</v>
      </c>
      <c r="C3175" s="1" t="s">
        <v>3182</v>
      </c>
      <c r="D3175">
        <v>3802</v>
      </c>
      <c r="E3175">
        <f>100*Comuni[[#This Row],[Popolazione2011]]/$D$7916</f>
        <v>6.6338469795538101E-3</v>
      </c>
      <c r="F3175">
        <f>100*Comuni[[#This Row],[Popolazione2011]]/(SUMIFS($D$2:$D$7916,$B$2:$B$7916,"Veneto"))</f>
        <v>7.8296440786308791E-2</v>
      </c>
      <c r="G3175" t="b">
        <f>IF(Comuni[[#This Row],[Popolazione2011]]&gt;300000,"MAGGIORE")</f>
        <v>0</v>
      </c>
      <c r="H3175">
        <f>100*Comuni[[#This Row],[Popolazione2011]]/(SUMIFS($D$2:$D$7916,$B$2:$B$7916,"Piemonte"))</f>
        <v>8.7123583497024232E-2</v>
      </c>
      <c r="I3175" s="1" t="str">
        <f>_xlfn.XLOOKUP(Comuni[[#This Row],[Regione]],Ripartizione_geografica[Regione],Ripartizione_geografica[Ripartizione geografica],,0)</f>
        <v>Nord-est</v>
      </c>
      <c r="J3175" s="1">
        <f>_xlfn.XLOOKUP(Comuni[[#This Row],[Regione]],Table_0[Regione],Table_0[Totale contagiati],,0)</f>
        <v>2821154</v>
      </c>
      <c r="K3175" s="1">
        <f>_xlfn.XLOOKUP(Comuni[[#This Row],[Regione]],Table_0[Regione],Table_0[Guariti],,0)</f>
        <v>2790105</v>
      </c>
      <c r="L3175" s="1">
        <f>_xlfn.XLOOKUP(Comuni[[#This Row],[Regione]],Table_0[Regione],Table_0[Deceduti],,0)</f>
        <v>17224</v>
      </c>
    </row>
    <row r="3176" spans="1:12" x14ac:dyDescent="0.25">
      <c r="A3176" s="1" t="s">
        <v>3205</v>
      </c>
      <c r="B3176" s="1" t="s">
        <v>3082</v>
      </c>
      <c r="C3176" s="1" t="s">
        <v>3182</v>
      </c>
      <c r="D3176">
        <v>14128</v>
      </c>
      <c r="E3176">
        <f>100*Comuni[[#This Row],[Popolazione2011]]/$D$7916</f>
        <v>2.4650970575259397E-2</v>
      </c>
      <c r="F3176">
        <f>100*Comuni[[#This Row],[Popolazione2011]]/(SUMIFS($D$2:$D$7916,$B$2:$B$7916,"Veneto"))</f>
        <v>0.29094479627274344</v>
      </c>
      <c r="G3176" t="b">
        <f>IF(Comuni[[#This Row],[Popolazione2011]]&gt;300000,"MAGGIORE")</f>
        <v>0</v>
      </c>
      <c r="H3176">
        <f>100*Comuni[[#This Row],[Popolazione2011]]/(SUMIFS($D$2:$D$7916,$B$2:$B$7916,"Piemonte"))</f>
        <v>0.32374591994896329</v>
      </c>
      <c r="I3176" s="1" t="str">
        <f>_xlfn.XLOOKUP(Comuni[[#This Row],[Regione]],Ripartizione_geografica[Regione],Ripartizione_geografica[Ripartizione geografica],,0)</f>
        <v>Nord-est</v>
      </c>
      <c r="J3176" s="1">
        <f>_xlfn.XLOOKUP(Comuni[[#This Row],[Regione]],Table_0[Regione],Table_0[Totale contagiati],,0)</f>
        <v>2821154</v>
      </c>
      <c r="K3176" s="1">
        <f>_xlfn.XLOOKUP(Comuni[[#This Row],[Regione]],Table_0[Regione],Table_0[Guariti],,0)</f>
        <v>2790105</v>
      </c>
      <c r="L3176" s="1">
        <f>_xlfn.XLOOKUP(Comuni[[#This Row],[Regione]],Table_0[Regione],Table_0[Deceduti],,0)</f>
        <v>17224</v>
      </c>
    </row>
    <row r="3177" spans="1:12" x14ac:dyDescent="0.25">
      <c r="A3177" s="1" t="s">
        <v>3206</v>
      </c>
      <c r="B3177" s="1" t="s">
        <v>3082</v>
      </c>
      <c r="C3177" s="1" t="s">
        <v>3182</v>
      </c>
      <c r="D3177">
        <v>2857</v>
      </c>
      <c r="E3177">
        <f>100*Comuni[[#This Row],[Popolazione2011]]/$D$7916</f>
        <v>4.9849818044674478E-3</v>
      </c>
      <c r="F3177">
        <f>100*Comuni[[#This Row],[Popolazione2011]]/(SUMIFS($D$2:$D$7916,$B$2:$B$7916,"Veneto"))</f>
        <v>5.8835594772878544E-2</v>
      </c>
      <c r="G3177" t="b">
        <f>IF(Comuni[[#This Row],[Popolazione2011]]&gt;300000,"MAGGIORE")</f>
        <v>0</v>
      </c>
      <c r="H3177">
        <f>100*Comuni[[#This Row],[Popolazione2011]]/(SUMIFS($D$2:$D$7916,$B$2:$B$7916,"Piemonte"))</f>
        <v>6.5468721212782285E-2</v>
      </c>
      <c r="I3177" s="1" t="str">
        <f>_xlfn.XLOOKUP(Comuni[[#This Row],[Regione]],Ripartizione_geografica[Regione],Ripartizione_geografica[Ripartizione geografica],,0)</f>
        <v>Nord-est</v>
      </c>
      <c r="J3177" s="1">
        <f>_xlfn.XLOOKUP(Comuni[[#This Row],[Regione]],Table_0[Regione],Table_0[Totale contagiati],,0)</f>
        <v>2821154</v>
      </c>
      <c r="K3177" s="1">
        <f>_xlfn.XLOOKUP(Comuni[[#This Row],[Regione]],Table_0[Regione],Table_0[Guariti],,0)</f>
        <v>2790105</v>
      </c>
      <c r="L3177" s="1">
        <f>_xlfn.XLOOKUP(Comuni[[#This Row],[Regione]],Table_0[Regione],Table_0[Deceduti],,0)</f>
        <v>17224</v>
      </c>
    </row>
    <row r="3178" spans="1:12" x14ac:dyDescent="0.25">
      <c r="A3178" s="1" t="s">
        <v>3207</v>
      </c>
      <c r="B3178" s="1" t="s">
        <v>3082</v>
      </c>
      <c r="C3178" s="1" t="s">
        <v>3182</v>
      </c>
      <c r="D3178">
        <v>6098</v>
      </c>
      <c r="E3178">
        <f>100*Comuni[[#This Row],[Popolazione2011]]/$D$7916</f>
        <v>1.0639978664208084E-2</v>
      </c>
      <c r="F3178">
        <f>100*Comuni[[#This Row],[Popolazione2011]]/(SUMIFS($D$2:$D$7916,$B$2:$B$7916,"Veneto"))</f>
        <v>0.12557908887819857</v>
      </c>
      <c r="G3178" t="b">
        <f>IF(Comuni[[#This Row],[Popolazione2011]]&gt;300000,"MAGGIORE")</f>
        <v>0</v>
      </c>
      <c r="H3178">
        <f>100*Comuni[[#This Row],[Popolazione2011]]/(SUMIFS($D$2:$D$7916,$B$2:$B$7916,"Piemonte"))</f>
        <v>0.13973687852836764</v>
      </c>
      <c r="I3178" s="1" t="str">
        <f>_xlfn.XLOOKUP(Comuni[[#This Row],[Regione]],Ripartizione_geografica[Regione],Ripartizione_geografica[Ripartizione geografica],,0)</f>
        <v>Nord-est</v>
      </c>
      <c r="J3178" s="1">
        <f>_xlfn.XLOOKUP(Comuni[[#This Row],[Regione]],Table_0[Regione],Table_0[Totale contagiati],,0)</f>
        <v>2821154</v>
      </c>
      <c r="K3178" s="1">
        <f>_xlfn.XLOOKUP(Comuni[[#This Row],[Regione]],Table_0[Regione],Table_0[Guariti],,0)</f>
        <v>2790105</v>
      </c>
      <c r="L3178" s="1">
        <f>_xlfn.XLOOKUP(Comuni[[#This Row],[Regione]],Table_0[Regione],Table_0[Deceduti],,0)</f>
        <v>17224</v>
      </c>
    </row>
    <row r="3179" spans="1:12" x14ac:dyDescent="0.25">
      <c r="A3179" s="1" t="s">
        <v>3208</v>
      </c>
      <c r="B3179" s="1" t="s">
        <v>3082</v>
      </c>
      <c r="C3179" s="1" t="s">
        <v>3182</v>
      </c>
      <c r="D3179">
        <v>12859</v>
      </c>
      <c r="E3179">
        <f>100*Comuni[[#This Row],[Popolazione2011]]/$D$7916</f>
        <v>2.2436780197286281E-2</v>
      </c>
      <c r="F3179">
        <f>100*Comuni[[#This Row],[Popolazione2011]]/(SUMIFS($D$2:$D$7916,$B$2:$B$7916,"Veneto"))</f>
        <v>0.26481166019756569</v>
      </c>
      <c r="G3179" t="b">
        <f>IF(Comuni[[#This Row],[Popolazione2011]]&gt;300000,"MAGGIORE")</f>
        <v>0</v>
      </c>
      <c r="H3179">
        <f>100*Comuni[[#This Row],[Popolazione2011]]/(SUMIFS($D$2:$D$7916,$B$2:$B$7916,"Piemonte"))</f>
        <v>0.29466653345298122</v>
      </c>
      <c r="I3179" s="1" t="str">
        <f>_xlfn.XLOOKUP(Comuni[[#This Row],[Regione]],Ripartizione_geografica[Regione],Ripartizione_geografica[Ripartizione geografica],,0)</f>
        <v>Nord-est</v>
      </c>
      <c r="J3179" s="1">
        <f>_xlfn.XLOOKUP(Comuni[[#This Row],[Regione]],Table_0[Regione],Table_0[Totale contagiati],,0)</f>
        <v>2821154</v>
      </c>
      <c r="K3179" s="1">
        <f>_xlfn.XLOOKUP(Comuni[[#This Row],[Regione]],Table_0[Regione],Table_0[Guariti],,0)</f>
        <v>2790105</v>
      </c>
      <c r="L3179" s="1">
        <f>_xlfn.XLOOKUP(Comuni[[#This Row],[Regione]],Table_0[Regione],Table_0[Deceduti],,0)</f>
        <v>17224</v>
      </c>
    </row>
    <row r="3180" spans="1:12" x14ac:dyDescent="0.25">
      <c r="A3180" s="1" t="s">
        <v>3209</v>
      </c>
      <c r="B3180" s="1" t="s">
        <v>3082</v>
      </c>
      <c r="C3180" s="1" t="s">
        <v>3182</v>
      </c>
      <c r="D3180">
        <v>2626</v>
      </c>
      <c r="E3180">
        <f>100*Comuni[[#This Row],[Popolazione2011]]/$D$7916</f>
        <v>4.5819258727796703E-3</v>
      </c>
      <c r="F3180">
        <f>100*Comuni[[#This Row],[Popolazione2011]]/(SUMIFS($D$2:$D$7916,$B$2:$B$7916,"Veneto"))</f>
        <v>5.40784990807067E-2</v>
      </c>
      <c r="G3180" t="b">
        <f>IF(Comuni[[#This Row],[Popolazione2011]]&gt;300000,"MAGGIORE")</f>
        <v>0</v>
      </c>
      <c r="H3180">
        <f>100*Comuni[[#This Row],[Popolazione2011]]/(SUMIFS($D$2:$D$7916,$B$2:$B$7916,"Piemonte"))</f>
        <v>6.0175310432189801E-2</v>
      </c>
      <c r="I3180" s="1" t="str">
        <f>_xlfn.XLOOKUP(Comuni[[#This Row],[Regione]],Ripartizione_geografica[Regione],Ripartizione_geografica[Ripartizione geografica],,0)</f>
        <v>Nord-est</v>
      </c>
      <c r="J3180" s="1">
        <f>_xlfn.XLOOKUP(Comuni[[#This Row],[Regione]],Table_0[Regione],Table_0[Totale contagiati],,0)</f>
        <v>2821154</v>
      </c>
      <c r="K3180" s="1">
        <f>_xlfn.XLOOKUP(Comuni[[#This Row],[Regione]],Table_0[Regione],Table_0[Guariti],,0)</f>
        <v>2790105</v>
      </c>
      <c r="L3180" s="1">
        <f>_xlfn.XLOOKUP(Comuni[[#This Row],[Regione]],Table_0[Regione],Table_0[Deceduti],,0)</f>
        <v>17224</v>
      </c>
    </row>
    <row r="3181" spans="1:12" x14ac:dyDescent="0.25">
      <c r="A3181" s="1" t="s">
        <v>3210</v>
      </c>
      <c r="B3181" s="1" t="s">
        <v>3082</v>
      </c>
      <c r="C3181" s="1" t="s">
        <v>3182</v>
      </c>
      <c r="D3181">
        <v>3390</v>
      </c>
      <c r="E3181">
        <f>100*Comuni[[#This Row],[Popolazione2011]]/$D$7916</f>
        <v>5.914976659833618E-3</v>
      </c>
      <c r="F3181">
        <f>100*Comuni[[#This Row],[Popolazione2011]]/(SUMIFS($D$2:$D$7916,$B$2:$B$7916,"Veneto"))</f>
        <v>6.9811923794210098E-2</v>
      </c>
      <c r="G3181" t="b">
        <f>IF(Comuni[[#This Row],[Popolazione2011]]&gt;300000,"MAGGIORE")</f>
        <v>0</v>
      </c>
      <c r="H3181">
        <f>100*Comuni[[#This Row],[Popolazione2011]]/(SUMIFS($D$2:$D$7916,$B$2:$B$7916,"Piemonte"))</f>
        <v>7.768252184505843E-2</v>
      </c>
      <c r="I3181" s="1" t="str">
        <f>_xlfn.XLOOKUP(Comuni[[#This Row],[Regione]],Ripartizione_geografica[Regione],Ripartizione_geografica[Ripartizione geografica],,0)</f>
        <v>Nord-est</v>
      </c>
      <c r="J3181" s="1">
        <f>_xlfn.XLOOKUP(Comuni[[#This Row],[Regione]],Table_0[Regione],Table_0[Totale contagiati],,0)</f>
        <v>2821154</v>
      </c>
      <c r="K3181" s="1">
        <f>_xlfn.XLOOKUP(Comuni[[#This Row],[Regione]],Table_0[Regione],Table_0[Guariti],,0)</f>
        <v>2790105</v>
      </c>
      <c r="L3181" s="1">
        <f>_xlfn.XLOOKUP(Comuni[[#This Row],[Regione]],Table_0[Regione],Table_0[Deceduti],,0)</f>
        <v>17224</v>
      </c>
    </row>
    <row r="3182" spans="1:12" x14ac:dyDescent="0.25">
      <c r="A3182" s="1" t="s">
        <v>3211</v>
      </c>
      <c r="B3182" s="1" t="s">
        <v>3082</v>
      </c>
      <c r="C3182" s="1" t="s">
        <v>3182</v>
      </c>
      <c r="D3182">
        <v>11939</v>
      </c>
      <c r="E3182">
        <f>100*Comuni[[#This Row],[Popolazione2011]]/$D$7916</f>
        <v>2.0831535794027602E-2</v>
      </c>
      <c r="F3182">
        <f>100*Comuni[[#This Row],[Popolazione2011]]/(SUMIFS($D$2:$D$7916,$B$2:$B$7916,"Veneto"))</f>
        <v>0.24586565138025793</v>
      </c>
      <c r="G3182" t="b">
        <f>IF(Comuni[[#This Row],[Popolazione2011]]&gt;300000,"MAGGIORE")</f>
        <v>0</v>
      </c>
      <c r="H3182">
        <f>100*Comuni[[#This Row],[Popolazione2011]]/(SUMIFS($D$2:$D$7916,$B$2:$B$7916,"Piemonte"))</f>
        <v>0.27358455112334884</v>
      </c>
      <c r="I3182" s="1" t="str">
        <f>_xlfn.XLOOKUP(Comuni[[#This Row],[Regione]],Ripartizione_geografica[Regione],Ripartizione_geografica[Ripartizione geografica],,0)</f>
        <v>Nord-est</v>
      </c>
      <c r="J3182" s="1">
        <f>_xlfn.XLOOKUP(Comuni[[#This Row],[Regione]],Table_0[Regione],Table_0[Totale contagiati],,0)</f>
        <v>2821154</v>
      </c>
      <c r="K3182" s="1">
        <f>_xlfn.XLOOKUP(Comuni[[#This Row],[Regione]],Table_0[Regione],Table_0[Guariti],,0)</f>
        <v>2790105</v>
      </c>
      <c r="L3182" s="1">
        <f>_xlfn.XLOOKUP(Comuni[[#This Row],[Regione]],Table_0[Regione],Table_0[Deceduti],,0)</f>
        <v>17224</v>
      </c>
    </row>
    <row r="3183" spans="1:12" x14ac:dyDescent="0.25">
      <c r="A3183" s="1" t="s">
        <v>3212</v>
      </c>
      <c r="B3183" s="1" t="s">
        <v>3082</v>
      </c>
      <c r="C3183" s="1" t="s">
        <v>3182</v>
      </c>
      <c r="D3183">
        <v>7161</v>
      </c>
      <c r="E3183">
        <f>100*Comuni[[#This Row],[Popolazione2011]]/$D$7916</f>
        <v>1.2494733882321103E-2</v>
      </c>
      <c r="F3183">
        <f>100*Comuni[[#This Row],[Popolazione2011]]/(SUMIFS($D$2:$D$7916,$B$2:$B$7916,"Veneto"))</f>
        <v>0.14746996645732699</v>
      </c>
      <c r="G3183" t="b">
        <f>IF(Comuni[[#This Row],[Popolazione2011]]&gt;300000,"MAGGIORE")</f>
        <v>0</v>
      </c>
      <c r="H3183">
        <f>100*Comuni[[#This Row],[Popolazione2011]]/(SUMIFS($D$2:$D$7916,$B$2:$B$7916,"Piemonte"))</f>
        <v>0.16409573419836679</v>
      </c>
      <c r="I3183" s="1" t="str">
        <f>_xlfn.XLOOKUP(Comuni[[#This Row],[Regione]],Ripartizione_geografica[Regione],Ripartizione_geografica[Ripartizione geografica],,0)</f>
        <v>Nord-est</v>
      </c>
      <c r="J3183" s="1">
        <f>_xlfn.XLOOKUP(Comuni[[#This Row],[Regione]],Table_0[Regione],Table_0[Totale contagiati],,0)</f>
        <v>2821154</v>
      </c>
      <c r="K3183" s="1">
        <f>_xlfn.XLOOKUP(Comuni[[#This Row],[Regione]],Table_0[Regione],Table_0[Guariti],,0)</f>
        <v>2790105</v>
      </c>
      <c r="L3183" s="1">
        <f>_xlfn.XLOOKUP(Comuni[[#This Row],[Regione]],Table_0[Regione],Table_0[Deceduti],,0)</f>
        <v>17224</v>
      </c>
    </row>
    <row r="3184" spans="1:12" x14ac:dyDescent="0.25">
      <c r="A3184" s="1" t="s">
        <v>3213</v>
      </c>
      <c r="B3184" s="1" t="s">
        <v>3082</v>
      </c>
      <c r="C3184" s="1" t="s">
        <v>3182</v>
      </c>
      <c r="D3184">
        <v>11038</v>
      </c>
      <c r="E3184">
        <f>100*Comuni[[#This Row],[Popolazione2011]]/$D$7916</f>
        <v>1.9259443177357959E-2</v>
      </c>
      <c r="F3184">
        <f>100*Comuni[[#This Row],[Popolazione2011]]/(SUMIFS($D$2:$D$7916,$B$2:$B$7916,"Veneto"))</f>
        <v>0.22731091883200327</v>
      </c>
      <c r="G3184" t="b">
        <f>IF(Comuni[[#This Row],[Popolazione2011]]&gt;300000,"MAGGIORE")</f>
        <v>0</v>
      </c>
      <c r="H3184">
        <f>100*Comuni[[#This Row],[Popolazione2011]]/(SUMIFS($D$2:$D$7916,$B$2:$B$7916,"Piemonte"))</f>
        <v>0.25293795755921977</v>
      </c>
      <c r="I3184" s="1" t="str">
        <f>_xlfn.XLOOKUP(Comuni[[#This Row],[Regione]],Ripartizione_geografica[Regione],Ripartizione_geografica[Ripartizione geografica],,0)</f>
        <v>Nord-est</v>
      </c>
      <c r="J3184" s="1">
        <f>_xlfn.XLOOKUP(Comuni[[#This Row],[Regione]],Table_0[Regione],Table_0[Totale contagiati],,0)</f>
        <v>2821154</v>
      </c>
      <c r="K3184" s="1">
        <f>_xlfn.XLOOKUP(Comuni[[#This Row],[Regione]],Table_0[Regione],Table_0[Guariti],,0)</f>
        <v>2790105</v>
      </c>
      <c r="L3184" s="1">
        <f>_xlfn.XLOOKUP(Comuni[[#This Row],[Regione]],Table_0[Regione],Table_0[Deceduti],,0)</f>
        <v>17224</v>
      </c>
    </row>
    <row r="3185" spans="1:12" x14ac:dyDescent="0.25">
      <c r="A3185" s="1" t="s">
        <v>3214</v>
      </c>
      <c r="B3185" s="1" t="s">
        <v>3082</v>
      </c>
      <c r="C3185" s="1" t="s">
        <v>3182</v>
      </c>
      <c r="D3185">
        <v>1452</v>
      </c>
      <c r="E3185">
        <f>100*Comuni[[#This Row],[Popolazione2011]]/$D$7916</f>
        <v>2.5334944277517445E-3</v>
      </c>
      <c r="F3185">
        <f>100*Comuni[[#This Row],[Popolazione2011]]/(SUMIFS($D$2:$D$7916,$B$2:$B$7916,"Veneto"))</f>
        <v>2.9901744350794415E-2</v>
      </c>
      <c r="G3185" t="b">
        <f>IF(Comuni[[#This Row],[Popolazione2011]]&gt;300000,"MAGGIORE")</f>
        <v>0</v>
      </c>
      <c r="H3185">
        <f>100*Comuni[[#This Row],[Popolazione2011]]/(SUMIFS($D$2:$D$7916,$B$2:$B$7916,"Piemonte"))</f>
        <v>3.3272867763724144E-2</v>
      </c>
      <c r="I3185" s="1" t="str">
        <f>_xlfn.XLOOKUP(Comuni[[#This Row],[Regione]],Ripartizione_geografica[Regione],Ripartizione_geografica[Ripartizione geografica],,0)</f>
        <v>Nord-est</v>
      </c>
      <c r="J3185" s="1">
        <f>_xlfn.XLOOKUP(Comuni[[#This Row],[Regione]],Table_0[Regione],Table_0[Totale contagiati],,0)</f>
        <v>2821154</v>
      </c>
      <c r="K3185" s="1">
        <f>_xlfn.XLOOKUP(Comuni[[#This Row],[Regione]],Table_0[Regione],Table_0[Guariti],,0)</f>
        <v>2790105</v>
      </c>
      <c r="L3185" s="1">
        <f>_xlfn.XLOOKUP(Comuni[[#This Row],[Regione]],Table_0[Regione],Table_0[Deceduti],,0)</f>
        <v>17224</v>
      </c>
    </row>
    <row r="3186" spans="1:12" x14ac:dyDescent="0.25">
      <c r="A3186" s="1" t="s">
        <v>3215</v>
      </c>
      <c r="B3186" s="1" t="s">
        <v>3082</v>
      </c>
      <c r="C3186" s="1" t="s">
        <v>3182</v>
      </c>
      <c r="D3186">
        <v>13888</v>
      </c>
      <c r="E3186">
        <f>100*Comuni[[#This Row],[Popolazione2011]]/$D$7916</f>
        <v>2.4232211165713655E-2</v>
      </c>
      <c r="F3186">
        <f>100*Comuni[[#This Row],[Popolazione2011]]/(SUMIFS($D$2:$D$7916,$B$2:$B$7916,"Veneto"))</f>
        <v>0.28600235918996753</v>
      </c>
      <c r="G3186" t="b">
        <f>IF(Comuni[[#This Row],[Popolazione2011]]&gt;300000,"MAGGIORE")</f>
        <v>0</v>
      </c>
      <c r="H3186">
        <f>100*Comuni[[#This Row],[Popolazione2011]]/(SUMIFS($D$2:$D$7916,$B$2:$B$7916,"Piemonte"))</f>
        <v>0.31824627238471137</v>
      </c>
      <c r="I3186" s="1" t="str">
        <f>_xlfn.XLOOKUP(Comuni[[#This Row],[Regione]],Ripartizione_geografica[Regione],Ripartizione_geografica[Ripartizione geografica],,0)</f>
        <v>Nord-est</v>
      </c>
      <c r="J3186" s="1">
        <f>_xlfn.XLOOKUP(Comuni[[#This Row],[Regione]],Table_0[Regione],Table_0[Totale contagiati],,0)</f>
        <v>2821154</v>
      </c>
      <c r="K3186" s="1">
        <f>_xlfn.XLOOKUP(Comuni[[#This Row],[Regione]],Table_0[Regione],Table_0[Guariti],,0)</f>
        <v>2790105</v>
      </c>
      <c r="L3186" s="1">
        <f>_xlfn.XLOOKUP(Comuni[[#This Row],[Regione]],Table_0[Regione],Table_0[Deceduti],,0)</f>
        <v>17224</v>
      </c>
    </row>
    <row r="3187" spans="1:12" x14ac:dyDescent="0.25">
      <c r="A3187" s="1" t="s">
        <v>3216</v>
      </c>
      <c r="B3187" s="1" t="s">
        <v>3082</v>
      </c>
      <c r="C3187" s="1" t="s">
        <v>3182</v>
      </c>
      <c r="D3187">
        <v>1825</v>
      </c>
      <c r="E3187">
        <f>100*Comuni[[#This Row],[Popolazione2011]]/$D$7916</f>
        <v>3.1843163434207532E-3</v>
      </c>
      <c r="F3187">
        <f>100*Comuni[[#This Row],[Popolazione2011]]/(SUMIFS($D$2:$D$7916,$B$2:$B$7916,"Veneto"))</f>
        <v>3.7583115316942015E-2</v>
      </c>
      <c r="G3187" t="b">
        <f>IF(Comuni[[#This Row],[Popolazione2011]]&gt;300000,"MAGGIORE")</f>
        <v>0</v>
      </c>
      <c r="H3187">
        <f>100*Comuni[[#This Row],[Popolazione2011]]/(SUMIFS($D$2:$D$7916,$B$2:$B$7916,"Piemonte"))</f>
        <v>4.1820236686499007E-2</v>
      </c>
      <c r="I3187" s="1" t="str">
        <f>_xlfn.XLOOKUP(Comuni[[#This Row],[Regione]],Ripartizione_geografica[Regione],Ripartizione_geografica[Ripartizione geografica],,0)</f>
        <v>Nord-est</v>
      </c>
      <c r="J3187" s="1">
        <f>_xlfn.XLOOKUP(Comuni[[#This Row],[Regione]],Table_0[Regione],Table_0[Totale contagiati],,0)</f>
        <v>2821154</v>
      </c>
      <c r="K3187" s="1">
        <f>_xlfn.XLOOKUP(Comuni[[#This Row],[Regione]],Table_0[Regione],Table_0[Guariti],,0)</f>
        <v>2790105</v>
      </c>
      <c r="L3187" s="1">
        <f>_xlfn.XLOOKUP(Comuni[[#This Row],[Regione]],Table_0[Regione],Table_0[Deceduti],,0)</f>
        <v>17224</v>
      </c>
    </row>
    <row r="3188" spans="1:12" x14ac:dyDescent="0.25">
      <c r="A3188" s="1" t="s">
        <v>3217</v>
      </c>
      <c r="B3188" s="1" t="s">
        <v>3082</v>
      </c>
      <c r="C3188" s="1" t="s">
        <v>3182</v>
      </c>
      <c r="D3188">
        <v>3943</v>
      </c>
      <c r="E3188">
        <f>100*Comuni[[#This Row],[Popolazione2011]]/$D$7916</f>
        <v>6.8798681326619343E-3</v>
      </c>
      <c r="F3188">
        <f>100*Comuni[[#This Row],[Popolazione2011]]/(SUMIFS($D$2:$D$7916,$B$2:$B$7916,"Veneto"))</f>
        <v>8.1200122572439651E-2</v>
      </c>
      <c r="G3188" t="b">
        <f>IF(Comuni[[#This Row],[Popolazione2011]]&gt;300000,"MAGGIORE")</f>
        <v>0</v>
      </c>
      <c r="H3188">
        <f>100*Comuni[[#This Row],[Popolazione2011]]/(SUMIFS($D$2:$D$7916,$B$2:$B$7916,"Piemonte"))</f>
        <v>9.035462644102224E-2</v>
      </c>
      <c r="I3188" s="1" t="str">
        <f>_xlfn.XLOOKUP(Comuni[[#This Row],[Regione]],Ripartizione_geografica[Regione],Ripartizione_geografica[Ripartizione geografica],,0)</f>
        <v>Nord-est</v>
      </c>
      <c r="J3188" s="1">
        <f>_xlfn.XLOOKUP(Comuni[[#This Row],[Regione]],Table_0[Regione],Table_0[Totale contagiati],,0)</f>
        <v>2821154</v>
      </c>
      <c r="K3188" s="1">
        <f>_xlfn.XLOOKUP(Comuni[[#This Row],[Regione]],Table_0[Regione],Table_0[Guariti],,0)</f>
        <v>2790105</v>
      </c>
      <c r="L3188" s="1">
        <f>_xlfn.XLOOKUP(Comuni[[#This Row],[Regione]],Table_0[Regione],Table_0[Deceduti],,0)</f>
        <v>17224</v>
      </c>
    </row>
    <row r="3189" spans="1:12" x14ac:dyDescent="0.25">
      <c r="A3189" s="1" t="s">
        <v>3218</v>
      </c>
      <c r="B3189" s="1" t="s">
        <v>3082</v>
      </c>
      <c r="C3189" s="1" t="s">
        <v>3182</v>
      </c>
      <c r="D3189">
        <v>717</v>
      </c>
      <c r="E3189">
        <f>100*Comuni[[#This Row],[Popolazione2011]]/$D$7916</f>
        <v>1.2510437360179069E-3</v>
      </c>
      <c r="F3189">
        <f>100*Comuni[[#This Row],[Popolazione2011]]/(SUMIFS($D$2:$D$7916,$B$2:$B$7916,"Veneto"))</f>
        <v>1.476553078479311E-2</v>
      </c>
      <c r="G3189" t="b">
        <f>IF(Comuni[[#This Row],[Popolazione2011]]&gt;300000,"MAGGIORE")</f>
        <v>0</v>
      </c>
      <c r="H3189">
        <f>100*Comuni[[#This Row],[Popolazione2011]]/(SUMIFS($D$2:$D$7916,$B$2:$B$7916,"Piemonte"))</f>
        <v>1.6430197098202624E-2</v>
      </c>
      <c r="I3189" s="1" t="str">
        <f>_xlfn.XLOOKUP(Comuni[[#This Row],[Regione]],Ripartizione_geografica[Regione],Ripartizione_geografica[Ripartizione geografica],,0)</f>
        <v>Nord-est</v>
      </c>
      <c r="J3189" s="1">
        <f>_xlfn.XLOOKUP(Comuni[[#This Row],[Regione]],Table_0[Regione],Table_0[Totale contagiati],,0)</f>
        <v>2821154</v>
      </c>
      <c r="K3189" s="1">
        <f>_xlfn.XLOOKUP(Comuni[[#This Row],[Regione]],Table_0[Regione],Table_0[Guariti],,0)</f>
        <v>2790105</v>
      </c>
      <c r="L3189" s="1">
        <f>_xlfn.XLOOKUP(Comuni[[#This Row],[Regione]],Table_0[Regione],Table_0[Deceduti],,0)</f>
        <v>17224</v>
      </c>
    </row>
    <row r="3190" spans="1:12" x14ac:dyDescent="0.25">
      <c r="A3190" s="1" t="s">
        <v>3219</v>
      </c>
      <c r="B3190" s="1" t="s">
        <v>3082</v>
      </c>
      <c r="C3190" s="1" t="s">
        <v>3182</v>
      </c>
      <c r="D3190">
        <v>2413</v>
      </c>
      <c r="E3190">
        <f>100*Comuni[[#This Row],[Popolazione2011]]/$D$7916</f>
        <v>4.2102768968078231E-3</v>
      </c>
      <c r="F3190">
        <f>100*Comuni[[#This Row],[Popolazione2011]]/(SUMIFS($D$2:$D$7916,$B$2:$B$7916,"Veneto"))</f>
        <v>4.9692086169743056E-2</v>
      </c>
      <c r="G3190" t="b">
        <f>IF(Comuni[[#This Row],[Popolazione2011]]&gt;300000,"MAGGIORE")</f>
        <v>0</v>
      </c>
      <c r="H3190">
        <f>100*Comuni[[#This Row],[Popolazione2011]]/(SUMIFS($D$2:$D$7916,$B$2:$B$7916,"Piemonte"))</f>
        <v>5.5294373218916219E-2</v>
      </c>
      <c r="I3190" s="1" t="str">
        <f>_xlfn.XLOOKUP(Comuni[[#This Row],[Regione]],Ripartizione_geografica[Regione],Ripartizione_geografica[Ripartizione geografica],,0)</f>
        <v>Nord-est</v>
      </c>
      <c r="J3190" s="1">
        <f>_xlfn.XLOOKUP(Comuni[[#This Row],[Regione]],Table_0[Regione],Table_0[Totale contagiati],,0)</f>
        <v>2821154</v>
      </c>
      <c r="K3190" s="1">
        <f>_xlfn.XLOOKUP(Comuni[[#This Row],[Regione]],Table_0[Regione],Table_0[Guariti],,0)</f>
        <v>2790105</v>
      </c>
      <c r="L3190" s="1">
        <f>_xlfn.XLOOKUP(Comuni[[#This Row],[Regione]],Table_0[Regione],Table_0[Deceduti],,0)</f>
        <v>17224</v>
      </c>
    </row>
    <row r="3191" spans="1:12" x14ac:dyDescent="0.25">
      <c r="A3191" s="1" t="s">
        <v>3220</v>
      </c>
      <c r="B3191" s="1" t="s">
        <v>3082</v>
      </c>
      <c r="C3191" s="1" t="s">
        <v>3182</v>
      </c>
      <c r="D3191">
        <v>3319</v>
      </c>
      <c r="E3191">
        <f>100*Comuni[[#This Row],[Popolazione2011]]/$D$7916</f>
        <v>5.7910936678430029E-3</v>
      </c>
      <c r="F3191">
        <f>100*Comuni[[#This Row],[Popolazione2011]]/(SUMIFS($D$2:$D$7916,$B$2:$B$7916,"Veneto"))</f>
        <v>6.8349786157222217E-2</v>
      </c>
      <c r="G3191" t="b">
        <f>IF(Comuni[[#This Row],[Popolazione2011]]&gt;300000,"MAGGIORE")</f>
        <v>0</v>
      </c>
      <c r="H3191">
        <f>100*Comuni[[#This Row],[Popolazione2011]]/(SUMIFS($D$2:$D$7916,$B$2:$B$7916,"Piemonte"))</f>
        <v>7.6055542773967241E-2</v>
      </c>
      <c r="I3191" s="1" t="str">
        <f>_xlfn.XLOOKUP(Comuni[[#This Row],[Regione]],Ripartizione_geografica[Regione],Ripartizione_geografica[Ripartizione geografica],,0)</f>
        <v>Nord-est</v>
      </c>
      <c r="J3191" s="1">
        <f>_xlfn.XLOOKUP(Comuni[[#This Row],[Regione]],Table_0[Regione],Table_0[Totale contagiati],,0)</f>
        <v>2821154</v>
      </c>
      <c r="K3191" s="1">
        <f>_xlfn.XLOOKUP(Comuni[[#This Row],[Regione]],Table_0[Regione],Table_0[Guariti],,0)</f>
        <v>2790105</v>
      </c>
      <c r="L3191" s="1">
        <f>_xlfn.XLOOKUP(Comuni[[#This Row],[Regione]],Table_0[Regione],Table_0[Deceduti],,0)</f>
        <v>17224</v>
      </c>
    </row>
    <row r="3192" spans="1:12" x14ac:dyDescent="0.25">
      <c r="A3192" s="1" t="s">
        <v>3221</v>
      </c>
      <c r="B3192" s="1" t="s">
        <v>3082</v>
      </c>
      <c r="C3192" s="1" t="s">
        <v>3182</v>
      </c>
      <c r="D3192">
        <v>851</v>
      </c>
      <c r="E3192">
        <f>100*Comuni[[#This Row],[Popolazione2011]]/$D$7916</f>
        <v>1.4848510730142799E-3</v>
      </c>
      <c r="F3192">
        <f>100*Comuni[[#This Row],[Popolazione2011]]/(SUMIFS($D$2:$D$7916,$B$2:$B$7916,"Veneto"))</f>
        <v>1.7525058156009674E-2</v>
      </c>
      <c r="G3192" t="b">
        <f>IF(Comuni[[#This Row],[Popolazione2011]]&gt;300000,"MAGGIORE")</f>
        <v>0</v>
      </c>
      <c r="H3192">
        <f>100*Comuni[[#This Row],[Popolazione2011]]/(SUMIFS($D$2:$D$7916,$B$2:$B$7916,"Piemonte"))</f>
        <v>1.9500833654909948E-2</v>
      </c>
      <c r="I3192" s="1" t="str">
        <f>_xlfn.XLOOKUP(Comuni[[#This Row],[Regione]],Ripartizione_geografica[Regione],Ripartizione_geografica[Ripartizione geografica],,0)</f>
        <v>Nord-est</v>
      </c>
      <c r="J3192" s="1">
        <f>_xlfn.XLOOKUP(Comuni[[#This Row],[Regione]],Table_0[Regione],Table_0[Totale contagiati],,0)</f>
        <v>2821154</v>
      </c>
      <c r="K3192" s="1">
        <f>_xlfn.XLOOKUP(Comuni[[#This Row],[Regione]],Table_0[Regione],Table_0[Guariti],,0)</f>
        <v>2790105</v>
      </c>
      <c r="L3192" s="1">
        <f>_xlfn.XLOOKUP(Comuni[[#This Row],[Regione]],Table_0[Regione],Table_0[Deceduti],,0)</f>
        <v>17224</v>
      </c>
    </row>
    <row r="3193" spans="1:12" x14ac:dyDescent="0.25">
      <c r="A3193" s="1" t="s">
        <v>3222</v>
      </c>
      <c r="B3193" s="1" t="s">
        <v>3082</v>
      </c>
      <c r="C3193" s="1" t="s">
        <v>3182</v>
      </c>
      <c r="D3193">
        <v>4292</v>
      </c>
      <c r="E3193">
        <f>100*Comuni[[#This Row],[Popolazione2011]]/$D$7916</f>
        <v>7.4888141073763681E-3</v>
      </c>
      <c r="F3193">
        <f>100*Comuni[[#This Row],[Popolazione2011]]/(SUMIFS($D$2:$D$7916,$B$2:$B$7916,"Veneto"))</f>
        <v>8.8387249830309655E-2</v>
      </c>
      <c r="G3193" t="b">
        <f>IF(Comuni[[#This Row],[Popolazione2011]]&gt;300000,"MAGGIORE")</f>
        <v>0</v>
      </c>
      <c r="H3193">
        <f>100*Comuni[[#This Row],[Popolazione2011]]/(SUMIFS($D$2:$D$7916,$B$2:$B$7916,"Piemonte"))</f>
        <v>9.835203060737191E-2</v>
      </c>
      <c r="I3193" s="1" t="str">
        <f>_xlfn.XLOOKUP(Comuni[[#This Row],[Regione]],Ripartizione_geografica[Regione],Ripartizione_geografica[Ripartizione geografica],,0)</f>
        <v>Nord-est</v>
      </c>
      <c r="J3193" s="1">
        <f>_xlfn.XLOOKUP(Comuni[[#This Row],[Regione]],Table_0[Regione],Table_0[Totale contagiati],,0)</f>
        <v>2821154</v>
      </c>
      <c r="K3193" s="1">
        <f>_xlfn.XLOOKUP(Comuni[[#This Row],[Regione]],Table_0[Regione],Table_0[Guariti],,0)</f>
        <v>2790105</v>
      </c>
      <c r="L3193" s="1">
        <f>_xlfn.XLOOKUP(Comuni[[#This Row],[Regione]],Table_0[Regione],Table_0[Deceduti],,0)</f>
        <v>17224</v>
      </c>
    </row>
    <row r="3194" spans="1:12" x14ac:dyDescent="0.25">
      <c r="A3194" s="1" t="s">
        <v>3223</v>
      </c>
      <c r="B3194" s="1" t="s">
        <v>3082</v>
      </c>
      <c r="C3194" s="1" t="s">
        <v>3182</v>
      </c>
      <c r="D3194">
        <v>3741</v>
      </c>
      <c r="E3194">
        <f>100*Comuni[[#This Row],[Popolazione2011]]/$D$7916</f>
        <v>6.5274122962942667E-3</v>
      </c>
      <c r="F3194">
        <f>100*Comuni[[#This Row],[Popolazione2011]]/(SUMIFS($D$2:$D$7916,$B$2:$B$7916,"Veneto"))</f>
        <v>7.7040238027769908E-2</v>
      </c>
      <c r="G3194" t="b">
        <f>IF(Comuni[[#This Row],[Popolazione2011]]&gt;300000,"MAGGIORE")</f>
        <v>0</v>
      </c>
      <c r="H3194">
        <f>100*Comuni[[#This Row],[Popolazione2011]]/(SUMIFS($D$2:$D$7916,$B$2:$B$7916,"Piemonte"))</f>
        <v>8.5725756407776868E-2</v>
      </c>
      <c r="I3194" s="1" t="str">
        <f>_xlfn.XLOOKUP(Comuni[[#This Row],[Regione]],Ripartizione_geografica[Regione],Ripartizione_geografica[Ripartizione geografica],,0)</f>
        <v>Nord-est</v>
      </c>
      <c r="J3194" s="1">
        <f>_xlfn.XLOOKUP(Comuni[[#This Row],[Regione]],Table_0[Regione],Table_0[Totale contagiati],,0)</f>
        <v>2821154</v>
      </c>
      <c r="K3194" s="1">
        <f>_xlfn.XLOOKUP(Comuni[[#This Row],[Regione]],Table_0[Regione],Table_0[Guariti],,0)</f>
        <v>2790105</v>
      </c>
      <c r="L3194" s="1">
        <f>_xlfn.XLOOKUP(Comuni[[#This Row],[Regione]],Table_0[Regione],Table_0[Deceduti],,0)</f>
        <v>17224</v>
      </c>
    </row>
    <row r="3195" spans="1:12" x14ac:dyDescent="0.25">
      <c r="A3195" s="1" t="s">
        <v>3224</v>
      </c>
      <c r="B3195" s="1" t="s">
        <v>3082</v>
      </c>
      <c r="C3195" s="1" t="s">
        <v>3182</v>
      </c>
      <c r="D3195">
        <v>9639</v>
      </c>
      <c r="E3195">
        <f>100*Comuni[[#This Row],[Popolazione2011]]/$D$7916</f>
        <v>1.6818424785880897E-2</v>
      </c>
      <c r="F3195">
        <f>100*Comuni[[#This Row],[Popolazione2011]]/(SUMIFS($D$2:$D$7916,$B$2:$B$7916,"Veneto"))</f>
        <v>0.19850062933698853</v>
      </c>
      <c r="G3195" t="b">
        <f>IF(Comuni[[#This Row],[Popolazione2011]]&gt;300000,"MAGGIORE")</f>
        <v>0</v>
      </c>
      <c r="H3195">
        <f>100*Comuni[[#This Row],[Popolazione2011]]/(SUMIFS($D$2:$D$7916,$B$2:$B$7916,"Piemonte"))</f>
        <v>0.2208795952992679</v>
      </c>
      <c r="I3195" s="1" t="str">
        <f>_xlfn.XLOOKUP(Comuni[[#This Row],[Regione]],Ripartizione_geografica[Regione],Ripartizione_geografica[Ripartizione geografica],,0)</f>
        <v>Nord-est</v>
      </c>
      <c r="J3195" s="1">
        <f>_xlfn.XLOOKUP(Comuni[[#This Row],[Regione]],Table_0[Regione],Table_0[Totale contagiati],,0)</f>
        <v>2821154</v>
      </c>
      <c r="K3195" s="1">
        <f>_xlfn.XLOOKUP(Comuni[[#This Row],[Regione]],Table_0[Regione],Table_0[Guariti],,0)</f>
        <v>2790105</v>
      </c>
      <c r="L3195" s="1">
        <f>_xlfn.XLOOKUP(Comuni[[#This Row],[Regione]],Table_0[Regione],Table_0[Deceduti],,0)</f>
        <v>17224</v>
      </c>
    </row>
    <row r="3196" spans="1:12" x14ac:dyDescent="0.25">
      <c r="A3196" s="1" t="s">
        <v>3225</v>
      </c>
      <c r="B3196" s="1" t="s">
        <v>3082</v>
      </c>
      <c r="C3196" s="1" t="s">
        <v>3182</v>
      </c>
      <c r="D3196">
        <v>123</v>
      </c>
      <c r="E3196">
        <f>100*Comuni[[#This Row],[Popolazione2011]]/$D$7916</f>
        <v>2.1461419739219324E-4</v>
      </c>
      <c r="F3196">
        <f>100*Comuni[[#This Row],[Popolazione2011]]/(SUMIFS($D$2:$D$7916,$B$2:$B$7916,"Veneto"))</f>
        <v>2.5329990049226675E-3</v>
      </c>
      <c r="G3196" t="b">
        <f>IF(Comuni[[#This Row],[Popolazione2011]]&gt;300000,"MAGGIORE")</f>
        <v>0</v>
      </c>
      <c r="H3196">
        <f>100*Comuni[[#This Row],[Popolazione2011]]/(SUMIFS($D$2:$D$7916,$B$2:$B$7916,"Piemonte"))</f>
        <v>2.818569376679111E-3</v>
      </c>
      <c r="I3196" s="1" t="str">
        <f>_xlfn.XLOOKUP(Comuni[[#This Row],[Regione]],Ripartizione_geografica[Regione],Ripartizione_geografica[Ripartizione geografica],,0)</f>
        <v>Nord-est</v>
      </c>
      <c r="J3196" s="1">
        <f>_xlfn.XLOOKUP(Comuni[[#This Row],[Regione]],Table_0[Regione],Table_0[Totale contagiati],,0)</f>
        <v>2821154</v>
      </c>
      <c r="K3196" s="1">
        <f>_xlfn.XLOOKUP(Comuni[[#This Row],[Regione]],Table_0[Regione],Table_0[Guariti],,0)</f>
        <v>2790105</v>
      </c>
      <c r="L3196" s="1">
        <f>_xlfn.XLOOKUP(Comuni[[#This Row],[Regione]],Table_0[Regione],Table_0[Deceduti],,0)</f>
        <v>17224</v>
      </c>
    </row>
    <row r="3197" spans="1:12" x14ac:dyDescent="0.25">
      <c r="A3197" s="1" t="s">
        <v>3226</v>
      </c>
      <c r="B3197" s="1" t="s">
        <v>3082</v>
      </c>
      <c r="C3197" s="1" t="s">
        <v>3182</v>
      </c>
      <c r="D3197">
        <v>229</v>
      </c>
      <c r="E3197">
        <f>100*Comuni[[#This Row],[Popolazione2011]]/$D$7916</f>
        <v>3.9956626994156299E-4</v>
      </c>
      <c r="F3197">
        <f>100*Comuni[[#This Row],[Popolazione2011]]/(SUMIFS($D$2:$D$7916,$B$2:$B$7916,"Veneto"))</f>
        <v>4.7159087164820391E-3</v>
      </c>
      <c r="G3197" t="b">
        <f>IF(Comuni[[#This Row],[Popolazione2011]]&gt;300000,"MAGGIORE")</f>
        <v>0</v>
      </c>
      <c r="H3197">
        <f>100*Comuni[[#This Row],[Popolazione2011]]/(SUMIFS($D$2:$D$7916,$B$2:$B$7916,"Piemonte"))</f>
        <v>5.247580384223711E-3</v>
      </c>
      <c r="I3197" s="1" t="str">
        <f>_xlfn.XLOOKUP(Comuni[[#This Row],[Regione]],Ripartizione_geografica[Regione],Ripartizione_geografica[Ripartizione geografica],,0)</f>
        <v>Nord-est</v>
      </c>
      <c r="J3197" s="1">
        <f>_xlfn.XLOOKUP(Comuni[[#This Row],[Regione]],Table_0[Regione],Table_0[Totale contagiati],,0)</f>
        <v>2821154</v>
      </c>
      <c r="K3197" s="1">
        <f>_xlfn.XLOOKUP(Comuni[[#This Row],[Regione]],Table_0[Regione],Table_0[Guariti],,0)</f>
        <v>2790105</v>
      </c>
      <c r="L3197" s="1">
        <f>_xlfn.XLOOKUP(Comuni[[#This Row],[Regione]],Table_0[Regione],Table_0[Deceduti],,0)</f>
        <v>17224</v>
      </c>
    </row>
    <row r="3198" spans="1:12" x14ac:dyDescent="0.25">
      <c r="A3198" s="1" t="s">
        <v>3227</v>
      </c>
      <c r="B3198" s="1" t="s">
        <v>3082</v>
      </c>
      <c r="C3198" s="1" t="s">
        <v>3182</v>
      </c>
      <c r="D3198">
        <v>5654</v>
      </c>
      <c r="E3198">
        <f>100*Comuni[[#This Row],[Popolazione2011]]/$D$7916</f>
        <v>9.8652737565484601E-3</v>
      </c>
      <c r="F3198">
        <f>100*Comuni[[#This Row],[Popolazione2011]]/(SUMIFS($D$2:$D$7916,$B$2:$B$7916,"Veneto"))</f>
        <v>0.11643558027506309</v>
      </c>
      <c r="G3198" t="b">
        <f>IF(Comuni[[#This Row],[Popolazione2011]]&gt;300000,"MAGGIORE")</f>
        <v>0</v>
      </c>
      <c r="H3198">
        <f>100*Comuni[[#This Row],[Popolazione2011]]/(SUMIFS($D$2:$D$7916,$B$2:$B$7916,"Piemonte"))</f>
        <v>0.12956253053450159</v>
      </c>
      <c r="I3198" s="1" t="str">
        <f>_xlfn.XLOOKUP(Comuni[[#This Row],[Regione]],Ripartizione_geografica[Regione],Ripartizione_geografica[Ripartizione geografica],,0)</f>
        <v>Nord-est</v>
      </c>
      <c r="J3198" s="1">
        <f>_xlfn.XLOOKUP(Comuni[[#This Row],[Regione]],Table_0[Regione],Table_0[Totale contagiati],,0)</f>
        <v>2821154</v>
      </c>
      <c r="K3198" s="1">
        <f>_xlfn.XLOOKUP(Comuni[[#This Row],[Regione]],Table_0[Regione],Table_0[Guariti],,0)</f>
        <v>2790105</v>
      </c>
      <c r="L3198" s="1">
        <f>_xlfn.XLOOKUP(Comuni[[#This Row],[Regione]],Table_0[Regione],Table_0[Deceduti],,0)</f>
        <v>17224</v>
      </c>
    </row>
    <row r="3199" spans="1:12" x14ac:dyDescent="0.25">
      <c r="A3199" s="1" t="s">
        <v>3228</v>
      </c>
      <c r="B3199" s="1" t="s">
        <v>3082</v>
      </c>
      <c r="C3199" s="1" t="s">
        <v>3182</v>
      </c>
      <c r="D3199">
        <v>15581</v>
      </c>
      <c r="E3199">
        <f>100*Comuni[[#This Row],[Popolazione2011]]/$D$7916</f>
        <v>2.7186209833884249E-2</v>
      </c>
      <c r="F3199">
        <f>100*Comuni[[#This Row],[Popolazione2011]]/(SUMIFS($D$2:$D$7916,$B$2:$B$7916,"Veneto"))</f>
        <v>0.32086713411138273</v>
      </c>
      <c r="G3199" t="b">
        <f>IF(Comuni[[#This Row],[Popolazione2011]]&gt;300000,"MAGGIORE")</f>
        <v>0</v>
      </c>
      <c r="H3199">
        <f>100*Comuni[[#This Row],[Popolazione2011]]/(SUMIFS($D$2:$D$7916,$B$2:$B$7916,"Piemonte"))</f>
        <v>0.35704170291087178</v>
      </c>
      <c r="I3199" s="1" t="str">
        <f>_xlfn.XLOOKUP(Comuni[[#This Row],[Regione]],Ripartizione_geografica[Regione],Ripartizione_geografica[Ripartizione geografica],,0)</f>
        <v>Nord-est</v>
      </c>
      <c r="J3199" s="1">
        <f>_xlfn.XLOOKUP(Comuni[[#This Row],[Regione]],Table_0[Regione],Table_0[Totale contagiati],,0)</f>
        <v>2821154</v>
      </c>
      <c r="K3199" s="1">
        <f>_xlfn.XLOOKUP(Comuni[[#This Row],[Regione]],Table_0[Regione],Table_0[Guariti],,0)</f>
        <v>2790105</v>
      </c>
      <c r="L3199" s="1">
        <f>_xlfn.XLOOKUP(Comuni[[#This Row],[Regione]],Table_0[Regione],Table_0[Deceduti],,0)</f>
        <v>17224</v>
      </c>
    </row>
    <row r="3200" spans="1:12" x14ac:dyDescent="0.25">
      <c r="A3200" s="1" t="s">
        <v>3229</v>
      </c>
      <c r="B3200" s="1" t="s">
        <v>3082</v>
      </c>
      <c r="C3200" s="1" t="s">
        <v>3182</v>
      </c>
      <c r="D3200">
        <v>3739</v>
      </c>
      <c r="E3200">
        <f>100*Comuni[[#This Row],[Popolazione2011]]/$D$7916</f>
        <v>6.5239226345480527E-3</v>
      </c>
      <c r="F3200">
        <f>100*Comuni[[#This Row],[Popolazione2011]]/(SUMIFS($D$2:$D$7916,$B$2:$B$7916,"Veneto"))</f>
        <v>7.6999051052080103E-2</v>
      </c>
      <c r="G3200" t="b">
        <f>IF(Comuni[[#This Row],[Popolazione2011]]&gt;300000,"MAGGIORE")</f>
        <v>0</v>
      </c>
      <c r="H3200">
        <f>100*Comuni[[#This Row],[Popolazione2011]]/(SUMIFS($D$2:$D$7916,$B$2:$B$7916,"Piemonte"))</f>
        <v>8.56799260114081E-2</v>
      </c>
      <c r="I3200" s="1" t="str">
        <f>_xlfn.XLOOKUP(Comuni[[#This Row],[Regione]],Ripartizione_geografica[Regione],Ripartizione_geografica[Ripartizione geografica],,0)</f>
        <v>Nord-est</v>
      </c>
      <c r="J3200" s="1">
        <f>_xlfn.XLOOKUP(Comuni[[#This Row],[Regione]],Table_0[Regione],Table_0[Totale contagiati],,0)</f>
        <v>2821154</v>
      </c>
      <c r="K3200" s="1">
        <f>_xlfn.XLOOKUP(Comuni[[#This Row],[Regione]],Table_0[Regione],Table_0[Guariti],,0)</f>
        <v>2790105</v>
      </c>
      <c r="L3200" s="1">
        <f>_xlfn.XLOOKUP(Comuni[[#This Row],[Regione]],Table_0[Regione],Table_0[Deceduti],,0)</f>
        <v>17224</v>
      </c>
    </row>
    <row r="3201" spans="1:12" x14ac:dyDescent="0.25">
      <c r="A3201" s="1" t="s">
        <v>3230</v>
      </c>
      <c r="B3201" s="1" t="s">
        <v>3082</v>
      </c>
      <c r="C3201" s="1" t="s">
        <v>3182</v>
      </c>
      <c r="D3201">
        <v>14641</v>
      </c>
      <c r="E3201">
        <f>100*Comuni[[#This Row],[Popolazione2011]]/$D$7916</f>
        <v>2.5546068813163424E-2</v>
      </c>
      <c r="F3201">
        <f>100*Comuni[[#This Row],[Popolazione2011]]/(SUMIFS($D$2:$D$7916,$B$2:$B$7916,"Veneto"))</f>
        <v>0.301509255537177</v>
      </c>
      <c r="G3201" t="b">
        <f>IF(Comuni[[#This Row],[Popolazione2011]]&gt;300000,"MAGGIORE")</f>
        <v>0</v>
      </c>
      <c r="H3201">
        <f>100*Comuni[[#This Row],[Popolazione2011]]/(SUMIFS($D$2:$D$7916,$B$2:$B$7916,"Piemonte"))</f>
        <v>0.33550141661755178</v>
      </c>
      <c r="I3201" s="1" t="str">
        <f>_xlfn.XLOOKUP(Comuni[[#This Row],[Regione]],Ripartizione_geografica[Regione],Ripartizione_geografica[Ripartizione geografica],,0)</f>
        <v>Nord-est</v>
      </c>
      <c r="J3201" s="1">
        <f>_xlfn.XLOOKUP(Comuni[[#This Row],[Regione]],Table_0[Regione],Table_0[Totale contagiati],,0)</f>
        <v>2821154</v>
      </c>
      <c r="K3201" s="1">
        <f>_xlfn.XLOOKUP(Comuni[[#This Row],[Regione]],Table_0[Regione],Table_0[Guariti],,0)</f>
        <v>2790105</v>
      </c>
      <c r="L3201" s="1">
        <f>_xlfn.XLOOKUP(Comuni[[#This Row],[Regione]],Table_0[Regione],Table_0[Deceduti],,0)</f>
        <v>17224</v>
      </c>
    </row>
    <row r="3202" spans="1:12" x14ac:dyDescent="0.25">
      <c r="A3202" s="1" t="s">
        <v>3231</v>
      </c>
      <c r="B3202" s="1" t="s">
        <v>3082</v>
      </c>
      <c r="C3202" s="1" t="s">
        <v>3182</v>
      </c>
      <c r="D3202">
        <v>9662</v>
      </c>
      <c r="E3202">
        <f>100*Comuni[[#This Row],[Popolazione2011]]/$D$7916</f>
        <v>1.6858555895962364E-2</v>
      </c>
      <c r="F3202">
        <f>100*Comuni[[#This Row],[Popolazione2011]]/(SUMIFS($D$2:$D$7916,$B$2:$B$7916,"Veneto"))</f>
        <v>0.19897427955742122</v>
      </c>
      <c r="G3202" t="b">
        <f>IF(Comuni[[#This Row],[Popolazione2011]]&gt;300000,"MAGGIORE")</f>
        <v>0</v>
      </c>
      <c r="H3202">
        <f>100*Comuni[[#This Row],[Popolazione2011]]/(SUMIFS($D$2:$D$7916,$B$2:$B$7916,"Piemonte"))</f>
        <v>0.22140664485750872</v>
      </c>
      <c r="I3202" s="1" t="str">
        <f>_xlfn.XLOOKUP(Comuni[[#This Row],[Regione]],Ripartizione_geografica[Regione],Ripartizione_geografica[Ripartizione geografica],,0)</f>
        <v>Nord-est</v>
      </c>
      <c r="J3202" s="1">
        <f>_xlfn.XLOOKUP(Comuni[[#This Row],[Regione]],Table_0[Regione],Table_0[Totale contagiati],,0)</f>
        <v>2821154</v>
      </c>
      <c r="K3202" s="1">
        <f>_xlfn.XLOOKUP(Comuni[[#This Row],[Regione]],Table_0[Regione],Table_0[Guariti],,0)</f>
        <v>2790105</v>
      </c>
      <c r="L3202" s="1">
        <f>_xlfn.XLOOKUP(Comuni[[#This Row],[Regione]],Table_0[Regione],Table_0[Deceduti],,0)</f>
        <v>17224</v>
      </c>
    </row>
    <row r="3203" spans="1:12" x14ac:dyDescent="0.25">
      <c r="A3203" s="1" t="s">
        <v>3232</v>
      </c>
      <c r="B3203" s="1" t="s">
        <v>3082</v>
      </c>
      <c r="C3203" s="1" t="s">
        <v>3182</v>
      </c>
      <c r="D3203">
        <v>13783</v>
      </c>
      <c r="E3203">
        <f>100*Comuni[[#This Row],[Popolazione2011]]/$D$7916</f>
        <v>2.4049003924037391E-2</v>
      </c>
      <c r="F3203">
        <f>100*Comuni[[#This Row],[Popolazione2011]]/(SUMIFS($D$2:$D$7916,$B$2:$B$7916,"Veneto"))</f>
        <v>0.28384004296625304</v>
      </c>
      <c r="G3203" t="b">
        <f>IF(Comuni[[#This Row],[Popolazione2011]]&gt;300000,"MAGGIORE")</f>
        <v>0</v>
      </c>
      <c r="H3203">
        <f>100*Comuni[[#This Row],[Popolazione2011]]/(SUMIFS($D$2:$D$7916,$B$2:$B$7916,"Piemonte"))</f>
        <v>0.31584017657535113</v>
      </c>
      <c r="I3203" s="1" t="str">
        <f>_xlfn.XLOOKUP(Comuni[[#This Row],[Regione]],Ripartizione_geografica[Regione],Ripartizione_geografica[Ripartizione geografica],,0)</f>
        <v>Nord-est</v>
      </c>
      <c r="J3203" s="1">
        <f>_xlfn.XLOOKUP(Comuni[[#This Row],[Regione]],Table_0[Regione],Table_0[Totale contagiati],,0)</f>
        <v>2821154</v>
      </c>
      <c r="K3203" s="1">
        <f>_xlfn.XLOOKUP(Comuni[[#This Row],[Regione]],Table_0[Regione],Table_0[Guariti],,0)</f>
        <v>2790105</v>
      </c>
      <c r="L3203" s="1">
        <f>_xlfn.XLOOKUP(Comuni[[#This Row],[Regione]],Table_0[Regione],Table_0[Deceduti],,0)</f>
        <v>17224</v>
      </c>
    </row>
    <row r="3204" spans="1:12" x14ac:dyDescent="0.25">
      <c r="A3204" s="1" t="s">
        <v>3233</v>
      </c>
      <c r="B3204" s="1" t="s">
        <v>3082</v>
      </c>
      <c r="C3204" s="1" t="s">
        <v>3182</v>
      </c>
      <c r="D3204">
        <v>6531</v>
      </c>
      <c r="E3204">
        <f>100*Comuni[[#This Row],[Popolazione2011]]/$D$7916</f>
        <v>1.1395490432263528E-2</v>
      </c>
      <c r="F3204">
        <f>100*Comuni[[#This Row],[Popolazione2011]]/(SUMIFS($D$2:$D$7916,$B$2:$B$7916,"Veneto"))</f>
        <v>0.13449606911504017</v>
      </c>
      <c r="G3204" t="b">
        <f>IF(Comuni[[#This Row],[Popolazione2011]]&gt;300000,"MAGGIORE")</f>
        <v>0</v>
      </c>
      <c r="H3204">
        <f>100*Comuni[[#This Row],[Popolazione2011]]/(SUMIFS($D$2:$D$7916,$B$2:$B$7916,"Piemonte"))</f>
        <v>0.1496591593422055</v>
      </c>
      <c r="I3204" s="1" t="str">
        <f>_xlfn.XLOOKUP(Comuni[[#This Row],[Regione]],Ripartizione_geografica[Regione],Ripartizione_geografica[Ripartizione geografica],,0)</f>
        <v>Nord-est</v>
      </c>
      <c r="J3204" s="1">
        <f>_xlfn.XLOOKUP(Comuni[[#This Row],[Regione]],Table_0[Regione],Table_0[Totale contagiati],,0)</f>
        <v>2821154</v>
      </c>
      <c r="K3204" s="1">
        <f>_xlfn.XLOOKUP(Comuni[[#This Row],[Regione]],Table_0[Regione],Table_0[Guariti],,0)</f>
        <v>2790105</v>
      </c>
      <c r="L3204" s="1">
        <f>_xlfn.XLOOKUP(Comuni[[#This Row],[Regione]],Table_0[Regione],Table_0[Deceduti],,0)</f>
        <v>17224</v>
      </c>
    </row>
    <row r="3205" spans="1:12" x14ac:dyDescent="0.25">
      <c r="A3205" s="1" t="s">
        <v>3234</v>
      </c>
      <c r="B3205" s="1" t="s">
        <v>3082</v>
      </c>
      <c r="C3205" s="1" t="s">
        <v>3182</v>
      </c>
      <c r="D3205">
        <v>23315</v>
      </c>
      <c r="E3205">
        <f>100*Comuni[[#This Row],[Popolazione2011]]/$D$7916</f>
        <v>4.0680731806495812E-2</v>
      </c>
      <c r="F3205">
        <f>100*Comuni[[#This Row],[Popolazione2011]]/(SUMIFS($D$2:$D$7916,$B$2:$B$7916,"Veneto"))</f>
        <v>0.4801371691038373</v>
      </c>
      <c r="G3205" t="b">
        <f>IF(Comuni[[#This Row],[Popolazione2011]]&gt;300000,"MAGGIORE")</f>
        <v>0</v>
      </c>
      <c r="H3205">
        <f>100*Comuni[[#This Row],[Popolazione2011]]/(SUMIFS($D$2:$D$7916,$B$2:$B$7916,"Piemonte"))</f>
        <v>0.53426784566889007</v>
      </c>
      <c r="I3205" s="1" t="str">
        <f>_xlfn.XLOOKUP(Comuni[[#This Row],[Regione]],Ripartizione_geografica[Regione],Ripartizione_geografica[Ripartizione geografica],,0)</f>
        <v>Nord-est</v>
      </c>
      <c r="J3205" s="1">
        <f>_xlfn.XLOOKUP(Comuni[[#This Row],[Regione]],Table_0[Regione],Table_0[Totale contagiati],,0)</f>
        <v>2821154</v>
      </c>
      <c r="K3205" s="1">
        <f>_xlfn.XLOOKUP(Comuni[[#This Row],[Regione]],Table_0[Regione],Table_0[Guariti],,0)</f>
        <v>2790105</v>
      </c>
      <c r="L3205" s="1">
        <f>_xlfn.XLOOKUP(Comuni[[#This Row],[Regione]],Table_0[Regione],Table_0[Deceduti],,0)</f>
        <v>17224</v>
      </c>
    </row>
    <row r="3206" spans="1:12" x14ac:dyDescent="0.25">
      <c r="A3206" s="1" t="s">
        <v>3235</v>
      </c>
      <c r="B3206" s="1" t="s">
        <v>3082</v>
      </c>
      <c r="C3206" s="1" t="s">
        <v>3182</v>
      </c>
      <c r="D3206">
        <v>4988</v>
      </c>
      <c r="E3206">
        <f>100*Comuni[[#This Row],[Popolazione2011]]/$D$7916</f>
        <v>8.7032163950590234E-3</v>
      </c>
      <c r="F3206">
        <f>100*Comuni[[#This Row],[Popolazione2011]]/(SUMIFS($D$2:$D$7916,$B$2:$B$7916,"Veneto"))</f>
        <v>0.10272031737035987</v>
      </c>
      <c r="G3206" t="b">
        <f>IF(Comuni[[#This Row],[Popolazione2011]]&gt;300000,"MAGGIORE")</f>
        <v>0</v>
      </c>
      <c r="H3206">
        <f>100*Comuni[[#This Row],[Popolazione2011]]/(SUMIFS($D$2:$D$7916,$B$2:$B$7916,"Piemonte"))</f>
        <v>0.1143010085437025</v>
      </c>
      <c r="I3206" s="1" t="str">
        <f>_xlfn.XLOOKUP(Comuni[[#This Row],[Regione]],Ripartizione_geografica[Regione],Ripartizione_geografica[Ripartizione geografica],,0)</f>
        <v>Nord-est</v>
      </c>
      <c r="J3206" s="1">
        <f>_xlfn.XLOOKUP(Comuni[[#This Row],[Regione]],Table_0[Regione],Table_0[Totale contagiati],,0)</f>
        <v>2821154</v>
      </c>
      <c r="K3206" s="1">
        <f>_xlfn.XLOOKUP(Comuni[[#This Row],[Regione]],Table_0[Regione],Table_0[Guariti],,0)</f>
        <v>2790105</v>
      </c>
      <c r="L3206" s="1">
        <f>_xlfn.XLOOKUP(Comuni[[#This Row],[Regione]],Table_0[Regione],Table_0[Deceduti],,0)</f>
        <v>17224</v>
      </c>
    </row>
    <row r="3207" spans="1:12" x14ac:dyDescent="0.25">
      <c r="A3207" s="1" t="s">
        <v>3236</v>
      </c>
      <c r="B3207" s="1" t="s">
        <v>3082</v>
      </c>
      <c r="C3207" s="1" t="s">
        <v>3182</v>
      </c>
      <c r="D3207">
        <v>2887</v>
      </c>
      <c r="E3207">
        <f>100*Comuni[[#This Row],[Popolazione2011]]/$D$7916</f>
        <v>5.0373267306606656E-3</v>
      </c>
      <c r="F3207">
        <f>100*Comuni[[#This Row],[Popolazione2011]]/(SUMIFS($D$2:$D$7916,$B$2:$B$7916,"Veneto"))</f>
        <v>5.9453399408225534E-2</v>
      </c>
      <c r="G3207" t="b">
        <f>IF(Comuni[[#This Row],[Popolazione2011]]&gt;300000,"MAGGIORE")</f>
        <v>0</v>
      </c>
      <c r="H3207">
        <f>100*Comuni[[#This Row],[Popolazione2011]]/(SUMIFS($D$2:$D$7916,$B$2:$B$7916,"Piemonte"))</f>
        <v>6.6156177158313775E-2</v>
      </c>
      <c r="I3207" s="1" t="str">
        <f>_xlfn.XLOOKUP(Comuni[[#This Row],[Regione]],Ripartizione_geografica[Regione],Ripartizione_geografica[Ripartizione geografica],,0)</f>
        <v>Nord-est</v>
      </c>
      <c r="J3207" s="1">
        <f>_xlfn.XLOOKUP(Comuni[[#This Row],[Regione]],Table_0[Regione],Table_0[Totale contagiati],,0)</f>
        <v>2821154</v>
      </c>
      <c r="K3207" s="1">
        <f>_xlfn.XLOOKUP(Comuni[[#This Row],[Regione]],Table_0[Regione],Table_0[Guariti],,0)</f>
        <v>2790105</v>
      </c>
      <c r="L3207" s="1">
        <f>_xlfn.XLOOKUP(Comuni[[#This Row],[Regione]],Table_0[Regione],Table_0[Deceduti],,0)</f>
        <v>17224</v>
      </c>
    </row>
    <row r="3208" spans="1:12" x14ac:dyDescent="0.25">
      <c r="A3208" s="1" t="s">
        <v>3237</v>
      </c>
      <c r="B3208" s="1" t="s">
        <v>3082</v>
      </c>
      <c r="C3208" s="1" t="s">
        <v>3182</v>
      </c>
      <c r="D3208">
        <v>3343</v>
      </c>
      <c r="E3208">
        <f>100*Comuni[[#This Row],[Popolazione2011]]/$D$7916</f>
        <v>5.8329696087975769E-3</v>
      </c>
      <c r="F3208">
        <f>100*Comuni[[#This Row],[Popolazione2011]]/(SUMIFS($D$2:$D$7916,$B$2:$B$7916,"Veneto"))</f>
        <v>6.8844029865499812E-2</v>
      </c>
      <c r="G3208" t="b">
        <f>IF(Comuni[[#This Row],[Popolazione2011]]&gt;300000,"MAGGIORE")</f>
        <v>0</v>
      </c>
      <c r="H3208">
        <f>100*Comuni[[#This Row],[Popolazione2011]]/(SUMIFS($D$2:$D$7916,$B$2:$B$7916,"Piemonte"))</f>
        <v>7.6605507530392428E-2</v>
      </c>
      <c r="I3208" s="1" t="str">
        <f>_xlfn.XLOOKUP(Comuni[[#This Row],[Regione]],Ripartizione_geografica[Regione],Ripartizione_geografica[Ripartizione geografica],,0)</f>
        <v>Nord-est</v>
      </c>
      <c r="J3208" s="1">
        <f>_xlfn.XLOOKUP(Comuni[[#This Row],[Regione]],Table_0[Regione],Table_0[Totale contagiati],,0)</f>
        <v>2821154</v>
      </c>
      <c r="K3208" s="1">
        <f>_xlfn.XLOOKUP(Comuni[[#This Row],[Regione]],Table_0[Regione],Table_0[Guariti],,0)</f>
        <v>2790105</v>
      </c>
      <c r="L3208" s="1">
        <f>_xlfn.XLOOKUP(Comuni[[#This Row],[Regione]],Table_0[Regione],Table_0[Deceduti],,0)</f>
        <v>17224</v>
      </c>
    </row>
    <row r="3209" spans="1:12" x14ac:dyDescent="0.25">
      <c r="A3209" s="1" t="s">
        <v>3238</v>
      </c>
      <c r="B3209" s="1" t="s">
        <v>3082</v>
      </c>
      <c r="C3209" s="1" t="s">
        <v>3182</v>
      </c>
      <c r="D3209">
        <v>1788</v>
      </c>
      <c r="E3209">
        <f>100*Comuni[[#This Row],[Popolazione2011]]/$D$7916</f>
        <v>3.1197576011157842E-3</v>
      </c>
      <c r="F3209">
        <f>100*Comuni[[#This Row],[Popolazione2011]]/(SUMIFS($D$2:$D$7916,$B$2:$B$7916,"Veneto"))</f>
        <v>3.6821156266680727E-2</v>
      </c>
      <c r="G3209" t="b">
        <f>IF(Comuni[[#This Row],[Popolazione2011]]&gt;300000,"MAGGIORE")</f>
        <v>0</v>
      </c>
      <c r="H3209">
        <f>100*Comuni[[#This Row],[Popolazione2011]]/(SUMIFS($D$2:$D$7916,$B$2:$B$7916,"Piemonte"))</f>
        <v>4.0972374353676837E-2</v>
      </c>
      <c r="I3209" s="1" t="str">
        <f>_xlfn.XLOOKUP(Comuni[[#This Row],[Regione]],Ripartizione_geografica[Regione],Ripartizione_geografica[Ripartizione geografica],,0)</f>
        <v>Nord-est</v>
      </c>
      <c r="J3209" s="1">
        <f>_xlfn.XLOOKUP(Comuni[[#This Row],[Regione]],Table_0[Regione],Table_0[Totale contagiati],,0)</f>
        <v>2821154</v>
      </c>
      <c r="K3209" s="1">
        <f>_xlfn.XLOOKUP(Comuni[[#This Row],[Regione]],Table_0[Regione],Table_0[Guariti],,0)</f>
        <v>2790105</v>
      </c>
      <c r="L3209" s="1">
        <f>_xlfn.XLOOKUP(Comuni[[#This Row],[Regione]],Table_0[Regione],Table_0[Deceduti],,0)</f>
        <v>17224</v>
      </c>
    </row>
    <row r="3210" spans="1:12" x14ac:dyDescent="0.25">
      <c r="A3210" s="1" t="s">
        <v>3239</v>
      </c>
      <c r="B3210" s="1" t="s">
        <v>3082</v>
      </c>
      <c r="C3210" s="1" t="s">
        <v>3182</v>
      </c>
      <c r="D3210">
        <v>2600</v>
      </c>
      <c r="E3210">
        <f>100*Comuni[[#This Row],[Popolazione2011]]/$D$7916</f>
        <v>4.5365602700788814E-3</v>
      </c>
      <c r="F3210">
        <f>100*Comuni[[#This Row],[Popolazione2011]]/(SUMIFS($D$2:$D$7916,$B$2:$B$7916,"Veneto"))</f>
        <v>5.3543068396739307E-2</v>
      </c>
      <c r="G3210" t="b">
        <f>IF(Comuni[[#This Row],[Popolazione2011]]&gt;300000,"MAGGIORE")</f>
        <v>0</v>
      </c>
      <c r="H3210">
        <f>100*Comuni[[#This Row],[Popolazione2011]]/(SUMIFS($D$2:$D$7916,$B$2:$B$7916,"Piemonte"))</f>
        <v>5.9579515279395846E-2</v>
      </c>
      <c r="I3210" s="1" t="str">
        <f>_xlfn.XLOOKUP(Comuni[[#This Row],[Regione]],Ripartizione_geografica[Regione],Ripartizione_geografica[Ripartizione geografica],,0)</f>
        <v>Nord-est</v>
      </c>
      <c r="J3210" s="1">
        <f>_xlfn.XLOOKUP(Comuni[[#This Row],[Regione]],Table_0[Regione],Table_0[Totale contagiati],,0)</f>
        <v>2821154</v>
      </c>
      <c r="K3210" s="1">
        <f>_xlfn.XLOOKUP(Comuni[[#This Row],[Regione]],Table_0[Regione],Table_0[Guariti],,0)</f>
        <v>2790105</v>
      </c>
      <c r="L3210" s="1">
        <f>_xlfn.XLOOKUP(Comuni[[#This Row],[Regione]],Table_0[Regione],Table_0[Deceduti],,0)</f>
        <v>17224</v>
      </c>
    </row>
    <row r="3211" spans="1:12" x14ac:dyDescent="0.25">
      <c r="A3211" s="1" t="s">
        <v>3240</v>
      </c>
      <c r="B3211" s="1" t="s">
        <v>3082</v>
      </c>
      <c r="C3211" s="1" t="s">
        <v>3182</v>
      </c>
      <c r="D3211">
        <v>9156</v>
      </c>
      <c r="E3211">
        <f>100*Comuni[[#This Row],[Popolazione2011]]/$D$7916</f>
        <v>1.5975671474170092E-2</v>
      </c>
      <c r="F3211">
        <f>100*Comuni[[#This Row],[Popolazione2011]]/(SUMIFS($D$2:$D$7916,$B$2:$B$7916,"Veneto"))</f>
        <v>0.18855397470790197</v>
      </c>
      <c r="G3211" t="b">
        <f>IF(Comuni[[#This Row],[Popolazione2011]]&gt;300000,"MAGGIORE")</f>
        <v>0</v>
      </c>
      <c r="H3211">
        <f>100*Comuni[[#This Row],[Popolazione2011]]/(SUMIFS($D$2:$D$7916,$B$2:$B$7916,"Piemonte"))</f>
        <v>0.2098115545762109</v>
      </c>
      <c r="I3211" s="1" t="str">
        <f>_xlfn.XLOOKUP(Comuni[[#This Row],[Regione]],Ripartizione_geografica[Regione],Ripartizione_geografica[Ripartizione geografica],,0)</f>
        <v>Nord-est</v>
      </c>
      <c r="J3211" s="1">
        <f>_xlfn.XLOOKUP(Comuni[[#This Row],[Regione]],Table_0[Regione],Table_0[Totale contagiati],,0)</f>
        <v>2821154</v>
      </c>
      <c r="K3211" s="1">
        <f>_xlfn.XLOOKUP(Comuni[[#This Row],[Regione]],Table_0[Regione],Table_0[Guariti],,0)</f>
        <v>2790105</v>
      </c>
      <c r="L3211" s="1">
        <f>_xlfn.XLOOKUP(Comuni[[#This Row],[Regione]],Table_0[Regione],Table_0[Deceduti],,0)</f>
        <v>17224</v>
      </c>
    </row>
    <row r="3212" spans="1:12" x14ac:dyDescent="0.25">
      <c r="A3212" s="1" t="s">
        <v>3241</v>
      </c>
      <c r="B3212" s="1" t="s">
        <v>3082</v>
      </c>
      <c r="C3212" s="1" t="s">
        <v>3182</v>
      </c>
      <c r="D3212">
        <v>3179</v>
      </c>
      <c r="E3212">
        <f>100*Comuni[[#This Row],[Popolazione2011]]/$D$7916</f>
        <v>5.5468173456079857E-3</v>
      </c>
      <c r="F3212">
        <f>100*Comuni[[#This Row],[Popolazione2011]]/(SUMIFS($D$2:$D$7916,$B$2:$B$7916,"Veneto"))</f>
        <v>6.546669785893626E-2</v>
      </c>
      <c r="G3212" t="b">
        <f>IF(Comuni[[#This Row],[Popolazione2011]]&gt;300000,"MAGGIORE")</f>
        <v>0</v>
      </c>
      <c r="H3212">
        <f>100*Comuni[[#This Row],[Popolazione2011]]/(SUMIFS($D$2:$D$7916,$B$2:$B$7916,"Piemonte"))</f>
        <v>7.2847415028153617E-2</v>
      </c>
      <c r="I3212" s="1" t="str">
        <f>_xlfn.XLOOKUP(Comuni[[#This Row],[Regione]],Ripartizione_geografica[Regione],Ripartizione_geografica[Ripartizione geografica],,0)</f>
        <v>Nord-est</v>
      </c>
      <c r="J3212" s="1">
        <f>_xlfn.XLOOKUP(Comuni[[#This Row],[Regione]],Table_0[Regione],Table_0[Totale contagiati],,0)</f>
        <v>2821154</v>
      </c>
      <c r="K3212" s="1">
        <f>_xlfn.XLOOKUP(Comuni[[#This Row],[Regione]],Table_0[Regione],Table_0[Guariti],,0)</f>
        <v>2790105</v>
      </c>
      <c r="L3212" s="1">
        <f>_xlfn.XLOOKUP(Comuni[[#This Row],[Regione]],Table_0[Regione],Table_0[Deceduti],,0)</f>
        <v>17224</v>
      </c>
    </row>
    <row r="3213" spans="1:12" x14ac:dyDescent="0.25">
      <c r="A3213" s="1" t="s">
        <v>3242</v>
      </c>
      <c r="B3213" s="1" t="s">
        <v>3082</v>
      </c>
      <c r="C3213" s="1" t="s">
        <v>3182</v>
      </c>
      <c r="D3213">
        <v>7653</v>
      </c>
      <c r="E3213">
        <f>100*Comuni[[#This Row],[Popolazione2011]]/$D$7916</f>
        <v>1.3353190671889876E-2</v>
      </c>
      <c r="F3213">
        <f>100*Comuni[[#This Row],[Popolazione2011]]/(SUMIFS($D$2:$D$7916,$B$2:$B$7916,"Veneto"))</f>
        <v>0.15760196247701766</v>
      </c>
      <c r="G3213" t="b">
        <f>IF(Comuni[[#This Row],[Popolazione2011]]&gt;300000,"MAGGIORE")</f>
        <v>0</v>
      </c>
      <c r="H3213">
        <f>100*Comuni[[#This Row],[Popolazione2011]]/(SUMIFS($D$2:$D$7916,$B$2:$B$7916,"Piemonte"))</f>
        <v>0.17537001170508323</v>
      </c>
      <c r="I3213" s="1" t="str">
        <f>_xlfn.XLOOKUP(Comuni[[#This Row],[Regione]],Ripartizione_geografica[Regione],Ripartizione_geografica[Ripartizione geografica],,0)</f>
        <v>Nord-est</v>
      </c>
      <c r="J3213" s="1">
        <f>_xlfn.XLOOKUP(Comuni[[#This Row],[Regione]],Table_0[Regione],Table_0[Totale contagiati],,0)</f>
        <v>2821154</v>
      </c>
      <c r="K3213" s="1">
        <f>_xlfn.XLOOKUP(Comuni[[#This Row],[Regione]],Table_0[Regione],Table_0[Guariti],,0)</f>
        <v>2790105</v>
      </c>
      <c r="L3213" s="1">
        <f>_xlfn.XLOOKUP(Comuni[[#This Row],[Regione]],Table_0[Regione],Table_0[Deceduti],,0)</f>
        <v>17224</v>
      </c>
    </row>
    <row r="3214" spans="1:12" x14ac:dyDescent="0.25">
      <c r="A3214" s="1" t="s">
        <v>3243</v>
      </c>
      <c r="B3214" s="1" t="s">
        <v>3082</v>
      </c>
      <c r="C3214" s="1" t="s">
        <v>3182</v>
      </c>
      <c r="D3214">
        <v>3082</v>
      </c>
      <c r="E3214">
        <f>100*Comuni[[#This Row],[Popolazione2011]]/$D$7916</f>
        <v>5.3775687509165816E-3</v>
      </c>
      <c r="F3214">
        <f>100*Comuni[[#This Row],[Popolazione2011]]/(SUMIFS($D$2:$D$7916,$B$2:$B$7916,"Veneto"))</f>
        <v>6.3469129537980978E-2</v>
      </c>
      <c r="G3214" t="b">
        <f>IF(Comuni[[#This Row],[Popolazione2011]]&gt;300000,"MAGGIORE")</f>
        <v>0</v>
      </c>
      <c r="H3214">
        <f>100*Comuni[[#This Row],[Popolazione2011]]/(SUMIFS($D$2:$D$7916,$B$2:$B$7916,"Piemonte"))</f>
        <v>7.062464080426846E-2</v>
      </c>
      <c r="I3214" s="1" t="str">
        <f>_xlfn.XLOOKUP(Comuni[[#This Row],[Regione]],Ripartizione_geografica[Regione],Ripartizione_geografica[Ripartizione geografica],,0)</f>
        <v>Nord-est</v>
      </c>
      <c r="J3214" s="1">
        <f>_xlfn.XLOOKUP(Comuni[[#This Row],[Regione]],Table_0[Regione],Table_0[Totale contagiati],,0)</f>
        <v>2821154</v>
      </c>
      <c r="K3214" s="1">
        <f>_xlfn.XLOOKUP(Comuni[[#This Row],[Regione]],Table_0[Regione],Table_0[Guariti],,0)</f>
        <v>2790105</v>
      </c>
      <c r="L3214" s="1">
        <f>_xlfn.XLOOKUP(Comuni[[#This Row],[Regione]],Table_0[Regione],Table_0[Deceduti],,0)</f>
        <v>17224</v>
      </c>
    </row>
    <row r="3215" spans="1:12" x14ac:dyDescent="0.25">
      <c r="A3215" s="1" t="s">
        <v>3244</v>
      </c>
      <c r="B3215" s="1" t="s">
        <v>3082</v>
      </c>
      <c r="C3215" s="1" t="s">
        <v>3182</v>
      </c>
      <c r="D3215">
        <v>1136</v>
      </c>
      <c r="E3215">
        <f>100*Comuni[[#This Row],[Popolazione2011]]/$D$7916</f>
        <v>1.9821278718498495E-3</v>
      </c>
      <c r="F3215">
        <f>100*Comuni[[#This Row],[Popolazione2011]]/(SUMIFS($D$2:$D$7916,$B$2:$B$7916,"Veneto"))</f>
        <v>2.3394202191806098E-2</v>
      </c>
      <c r="G3215" t="b">
        <f>IF(Comuni[[#This Row],[Popolazione2011]]&gt;300000,"MAGGIORE")</f>
        <v>0</v>
      </c>
      <c r="H3215">
        <f>100*Comuni[[#This Row],[Popolazione2011]]/(SUMIFS($D$2:$D$7916,$B$2:$B$7916,"Piemonte"))</f>
        <v>2.6031665137459109E-2</v>
      </c>
      <c r="I3215" s="1" t="str">
        <f>_xlfn.XLOOKUP(Comuni[[#This Row],[Regione]],Ripartizione_geografica[Regione],Ripartizione_geografica[Ripartizione geografica],,0)</f>
        <v>Nord-est</v>
      </c>
      <c r="J3215" s="1">
        <f>_xlfn.XLOOKUP(Comuni[[#This Row],[Regione]],Table_0[Regione],Table_0[Totale contagiati],,0)</f>
        <v>2821154</v>
      </c>
      <c r="K3215" s="1">
        <f>_xlfn.XLOOKUP(Comuni[[#This Row],[Regione]],Table_0[Regione],Table_0[Guariti],,0)</f>
        <v>2790105</v>
      </c>
      <c r="L3215" s="1">
        <f>_xlfn.XLOOKUP(Comuni[[#This Row],[Regione]],Table_0[Regione],Table_0[Deceduti],,0)</f>
        <v>17224</v>
      </c>
    </row>
    <row r="3216" spans="1:12" x14ac:dyDescent="0.25">
      <c r="A3216" s="1" t="s">
        <v>3245</v>
      </c>
      <c r="B3216" s="1" t="s">
        <v>3082</v>
      </c>
      <c r="C3216" s="1" t="s">
        <v>3182</v>
      </c>
      <c r="D3216">
        <v>5069</v>
      </c>
      <c r="E3216">
        <f>100*Comuni[[#This Row],[Popolazione2011]]/$D$7916</f>
        <v>8.8445476957807103E-3</v>
      </c>
      <c r="F3216">
        <f>100*Comuni[[#This Row],[Popolazione2011]]/(SUMIFS($D$2:$D$7916,$B$2:$B$7916,"Veneto"))</f>
        <v>0.10438838988579675</v>
      </c>
      <c r="G3216" t="b">
        <f>IF(Comuni[[#This Row],[Popolazione2011]]&gt;300000,"MAGGIORE")</f>
        <v>0</v>
      </c>
      <c r="H3216">
        <f>100*Comuni[[#This Row],[Popolazione2011]]/(SUMIFS($D$2:$D$7916,$B$2:$B$7916,"Piemonte"))</f>
        <v>0.11615713959663751</v>
      </c>
      <c r="I3216" s="1" t="str">
        <f>_xlfn.XLOOKUP(Comuni[[#This Row],[Regione]],Ripartizione_geografica[Regione],Ripartizione_geografica[Ripartizione geografica],,0)</f>
        <v>Nord-est</v>
      </c>
      <c r="J3216" s="1">
        <f>_xlfn.XLOOKUP(Comuni[[#This Row],[Regione]],Table_0[Regione],Table_0[Totale contagiati],,0)</f>
        <v>2821154</v>
      </c>
      <c r="K3216" s="1">
        <f>_xlfn.XLOOKUP(Comuni[[#This Row],[Regione]],Table_0[Regione],Table_0[Guariti],,0)</f>
        <v>2790105</v>
      </c>
      <c r="L3216" s="1">
        <f>_xlfn.XLOOKUP(Comuni[[#This Row],[Regione]],Table_0[Regione],Table_0[Deceduti],,0)</f>
        <v>17224</v>
      </c>
    </row>
    <row r="3217" spans="1:12" x14ac:dyDescent="0.25">
      <c r="A3217" s="1" t="s">
        <v>3246</v>
      </c>
      <c r="B3217" s="1" t="s">
        <v>3082</v>
      </c>
      <c r="C3217" s="1" t="s">
        <v>3182</v>
      </c>
      <c r="D3217">
        <v>8810</v>
      </c>
      <c r="E3217">
        <f>100*Comuni[[#This Row],[Popolazione2011]]/$D$7916</f>
        <v>1.5371959992074979E-2</v>
      </c>
      <c r="F3217">
        <f>100*Comuni[[#This Row],[Popolazione2011]]/(SUMIFS($D$2:$D$7916,$B$2:$B$7916,"Veneto"))</f>
        <v>0.18142862791356665</v>
      </c>
      <c r="G3217" t="b">
        <f>IF(Comuni[[#This Row],[Popolazione2011]]&gt;300000,"MAGGIORE")</f>
        <v>0</v>
      </c>
      <c r="H3217">
        <f>100*Comuni[[#This Row],[Popolazione2011]]/(SUMIFS($D$2:$D$7916,$B$2:$B$7916,"Piemonte"))</f>
        <v>0.20188289600441439</v>
      </c>
      <c r="I3217" s="1" t="str">
        <f>_xlfn.XLOOKUP(Comuni[[#This Row],[Regione]],Ripartizione_geografica[Regione],Ripartizione_geografica[Ripartizione geografica],,0)</f>
        <v>Nord-est</v>
      </c>
      <c r="J3217" s="1">
        <f>_xlfn.XLOOKUP(Comuni[[#This Row],[Regione]],Table_0[Regione],Table_0[Totale contagiati],,0)</f>
        <v>2821154</v>
      </c>
      <c r="K3217" s="1">
        <f>_xlfn.XLOOKUP(Comuni[[#This Row],[Regione]],Table_0[Regione],Table_0[Guariti],,0)</f>
        <v>2790105</v>
      </c>
      <c r="L3217" s="1">
        <f>_xlfn.XLOOKUP(Comuni[[#This Row],[Regione]],Table_0[Regione],Table_0[Deceduti],,0)</f>
        <v>17224</v>
      </c>
    </row>
    <row r="3218" spans="1:12" x14ac:dyDescent="0.25">
      <c r="A3218" s="1" t="s">
        <v>3247</v>
      </c>
      <c r="B3218" s="1" t="s">
        <v>3082</v>
      </c>
      <c r="C3218" s="1" t="s">
        <v>3182</v>
      </c>
      <c r="D3218">
        <v>3151</v>
      </c>
      <c r="E3218">
        <f>100*Comuni[[#This Row],[Popolazione2011]]/$D$7916</f>
        <v>5.4979620811609828E-3</v>
      </c>
      <c r="F3218">
        <f>100*Comuni[[#This Row],[Popolazione2011]]/(SUMIFS($D$2:$D$7916,$B$2:$B$7916,"Veneto"))</f>
        <v>6.4890080199279068E-2</v>
      </c>
      <c r="G3218" t="b">
        <f>IF(Comuni[[#This Row],[Popolazione2011]]&gt;300000,"MAGGIORE")</f>
        <v>0</v>
      </c>
      <c r="H3218">
        <f>100*Comuni[[#This Row],[Popolazione2011]]/(SUMIFS($D$2:$D$7916,$B$2:$B$7916,"Piemonte"))</f>
        <v>7.2205789478990881E-2</v>
      </c>
      <c r="I3218" s="1" t="str">
        <f>_xlfn.XLOOKUP(Comuni[[#This Row],[Regione]],Ripartizione_geografica[Regione],Ripartizione_geografica[Ripartizione geografica],,0)</f>
        <v>Nord-est</v>
      </c>
      <c r="J3218" s="1">
        <f>_xlfn.XLOOKUP(Comuni[[#This Row],[Regione]],Table_0[Regione],Table_0[Totale contagiati],,0)</f>
        <v>2821154</v>
      </c>
      <c r="K3218" s="1">
        <f>_xlfn.XLOOKUP(Comuni[[#This Row],[Regione]],Table_0[Regione],Table_0[Guariti],,0)</f>
        <v>2790105</v>
      </c>
      <c r="L3218" s="1">
        <f>_xlfn.XLOOKUP(Comuni[[#This Row],[Regione]],Table_0[Regione],Table_0[Deceduti],,0)</f>
        <v>17224</v>
      </c>
    </row>
    <row r="3219" spans="1:12" x14ac:dyDescent="0.25">
      <c r="A3219" s="1" t="s">
        <v>3248</v>
      </c>
      <c r="B3219" s="1" t="s">
        <v>3082</v>
      </c>
      <c r="C3219" s="1" t="s">
        <v>3182</v>
      </c>
      <c r="D3219">
        <v>768</v>
      </c>
      <c r="E3219">
        <f>100*Comuni[[#This Row],[Popolazione2011]]/$D$7916</f>
        <v>1.3400301105463773E-3</v>
      </c>
      <c r="F3219">
        <f>100*Comuni[[#This Row],[Popolazione2011]]/(SUMIFS($D$2:$D$7916,$B$2:$B$7916,"Veneto"))</f>
        <v>1.5815798664882995E-2</v>
      </c>
      <c r="G3219" t="b">
        <f>IF(Comuni[[#This Row],[Popolazione2011]]&gt;300000,"MAGGIORE")</f>
        <v>0</v>
      </c>
      <c r="H3219">
        <f>100*Comuni[[#This Row],[Popolazione2011]]/(SUMIFS($D$2:$D$7916,$B$2:$B$7916,"Piemonte"))</f>
        <v>1.7598872205606159E-2</v>
      </c>
      <c r="I3219" s="1" t="str">
        <f>_xlfn.XLOOKUP(Comuni[[#This Row],[Regione]],Ripartizione_geografica[Regione],Ripartizione_geografica[Ripartizione geografica],,0)</f>
        <v>Nord-est</v>
      </c>
      <c r="J3219" s="1">
        <f>_xlfn.XLOOKUP(Comuni[[#This Row],[Regione]],Table_0[Regione],Table_0[Totale contagiati],,0)</f>
        <v>2821154</v>
      </c>
      <c r="K3219" s="1">
        <f>_xlfn.XLOOKUP(Comuni[[#This Row],[Regione]],Table_0[Regione],Table_0[Guariti],,0)</f>
        <v>2790105</v>
      </c>
      <c r="L3219" s="1">
        <f>_xlfn.XLOOKUP(Comuni[[#This Row],[Regione]],Table_0[Regione],Table_0[Deceduti],,0)</f>
        <v>17224</v>
      </c>
    </row>
    <row r="3220" spans="1:12" x14ac:dyDescent="0.25">
      <c r="A3220" s="1" t="s">
        <v>3249</v>
      </c>
      <c r="B3220" s="1" t="s">
        <v>3082</v>
      </c>
      <c r="C3220" s="1" t="s">
        <v>3182</v>
      </c>
      <c r="D3220">
        <v>2060</v>
      </c>
      <c r="E3220">
        <f>100*Comuni[[#This Row],[Popolazione2011]]/$D$7916</f>
        <v>3.5943515986009596E-3</v>
      </c>
      <c r="F3220">
        <f>100*Comuni[[#This Row],[Popolazione2011]]/(SUMIFS($D$2:$D$7916,$B$2:$B$7916,"Veneto"))</f>
        <v>4.2422584960493455E-2</v>
      </c>
      <c r="G3220" t="b">
        <f>IF(Comuni[[#This Row],[Popolazione2011]]&gt;300000,"MAGGIORE")</f>
        <v>0</v>
      </c>
      <c r="H3220">
        <f>100*Comuni[[#This Row],[Popolazione2011]]/(SUMIFS($D$2:$D$7916,$B$2:$B$7916,"Piemonte"))</f>
        <v>4.7205308259829014E-2</v>
      </c>
      <c r="I3220" s="1" t="str">
        <f>_xlfn.XLOOKUP(Comuni[[#This Row],[Regione]],Ripartizione_geografica[Regione],Ripartizione_geografica[Ripartizione geografica],,0)</f>
        <v>Nord-est</v>
      </c>
      <c r="J3220" s="1">
        <f>_xlfn.XLOOKUP(Comuni[[#This Row],[Regione]],Table_0[Regione],Table_0[Totale contagiati],,0)</f>
        <v>2821154</v>
      </c>
      <c r="K3220" s="1">
        <f>_xlfn.XLOOKUP(Comuni[[#This Row],[Regione]],Table_0[Regione],Table_0[Guariti],,0)</f>
        <v>2790105</v>
      </c>
      <c r="L3220" s="1">
        <f>_xlfn.XLOOKUP(Comuni[[#This Row],[Regione]],Table_0[Regione],Table_0[Deceduti],,0)</f>
        <v>17224</v>
      </c>
    </row>
    <row r="3221" spans="1:12" x14ac:dyDescent="0.25">
      <c r="A3221" s="1" t="s">
        <v>3250</v>
      </c>
      <c r="B3221" s="1" t="s">
        <v>3082</v>
      </c>
      <c r="C3221" s="1" t="s">
        <v>3182</v>
      </c>
      <c r="D3221">
        <v>8295</v>
      </c>
      <c r="E3221">
        <f>100*Comuni[[#This Row],[Popolazione2011]]/$D$7916</f>
        <v>1.4473372092424738E-2</v>
      </c>
      <c r="F3221">
        <f>100*Comuni[[#This Row],[Popolazione2011]]/(SUMIFS($D$2:$D$7916,$B$2:$B$7916,"Veneto"))</f>
        <v>0.17082298167344329</v>
      </c>
      <c r="G3221" t="b">
        <f>IF(Comuni[[#This Row],[Popolazione2011]]&gt;300000,"MAGGIORE")</f>
        <v>0</v>
      </c>
      <c r="H3221">
        <f>100*Comuni[[#This Row],[Popolazione2011]]/(SUMIFS($D$2:$D$7916,$B$2:$B$7916,"Piemonte"))</f>
        <v>0.19008156893945713</v>
      </c>
      <c r="I3221" s="1" t="str">
        <f>_xlfn.XLOOKUP(Comuni[[#This Row],[Regione]],Ripartizione_geografica[Regione],Ripartizione_geografica[Ripartizione geografica],,0)</f>
        <v>Nord-est</v>
      </c>
      <c r="J3221" s="1">
        <f>_xlfn.XLOOKUP(Comuni[[#This Row],[Regione]],Table_0[Regione],Table_0[Totale contagiati],,0)</f>
        <v>2821154</v>
      </c>
      <c r="K3221" s="1">
        <f>_xlfn.XLOOKUP(Comuni[[#This Row],[Regione]],Table_0[Regione],Table_0[Guariti],,0)</f>
        <v>2790105</v>
      </c>
      <c r="L3221" s="1">
        <f>_xlfn.XLOOKUP(Comuni[[#This Row],[Regione]],Table_0[Regione],Table_0[Deceduti],,0)</f>
        <v>17224</v>
      </c>
    </row>
    <row r="3222" spans="1:12" x14ac:dyDescent="0.25">
      <c r="A3222" s="1" t="s">
        <v>3251</v>
      </c>
      <c r="B3222" s="1" t="s">
        <v>3082</v>
      </c>
      <c r="C3222" s="1" t="s">
        <v>3182</v>
      </c>
      <c r="D3222">
        <v>4459</v>
      </c>
      <c r="E3222">
        <f>100*Comuni[[#This Row],[Popolazione2011]]/$D$7916</f>
        <v>7.7802008631852812E-3</v>
      </c>
      <c r="F3222">
        <f>100*Comuni[[#This Row],[Popolazione2011]]/(SUMIFS($D$2:$D$7916,$B$2:$B$7916,"Veneto"))</f>
        <v>9.1826362300407915E-2</v>
      </c>
      <c r="G3222" t="b">
        <f>IF(Comuni[[#This Row],[Popolazione2011]]&gt;300000,"MAGGIORE")</f>
        <v>0</v>
      </c>
      <c r="H3222">
        <f>100*Comuni[[#This Row],[Popolazione2011]]/(SUMIFS($D$2:$D$7916,$B$2:$B$7916,"Piemonte"))</f>
        <v>0.10217886870416387</v>
      </c>
      <c r="I3222" s="1" t="str">
        <f>_xlfn.XLOOKUP(Comuni[[#This Row],[Regione]],Ripartizione_geografica[Regione],Ripartizione_geografica[Ripartizione geografica],,0)</f>
        <v>Nord-est</v>
      </c>
      <c r="J3222" s="1">
        <f>_xlfn.XLOOKUP(Comuni[[#This Row],[Regione]],Table_0[Regione],Table_0[Totale contagiati],,0)</f>
        <v>2821154</v>
      </c>
      <c r="K3222" s="1">
        <f>_xlfn.XLOOKUP(Comuni[[#This Row],[Regione]],Table_0[Regione],Table_0[Guariti],,0)</f>
        <v>2790105</v>
      </c>
      <c r="L3222" s="1">
        <f>_xlfn.XLOOKUP(Comuni[[#This Row],[Regione]],Table_0[Regione],Table_0[Deceduti],,0)</f>
        <v>17224</v>
      </c>
    </row>
    <row r="3223" spans="1:12" x14ac:dyDescent="0.25">
      <c r="A3223" s="1" t="s">
        <v>3252</v>
      </c>
      <c r="B3223" s="1" t="s">
        <v>3082</v>
      </c>
      <c r="C3223" s="1" t="s">
        <v>3182</v>
      </c>
      <c r="D3223">
        <v>577</v>
      </c>
      <c r="E3223">
        <f>100*Comuni[[#This Row],[Popolazione2011]]/$D$7916</f>
        <v>1.0067674137828901E-3</v>
      </c>
      <c r="F3223">
        <f>100*Comuni[[#This Row],[Popolazione2011]]/(SUMIFS($D$2:$D$7916,$B$2:$B$7916,"Veneto"))</f>
        <v>1.1882442486507147E-2</v>
      </c>
      <c r="G3223" t="b">
        <f>IF(Comuni[[#This Row],[Popolazione2011]]&gt;300000,"MAGGIORE")</f>
        <v>0</v>
      </c>
      <c r="H3223">
        <f>100*Comuni[[#This Row],[Popolazione2011]]/(SUMIFS($D$2:$D$7916,$B$2:$B$7916,"Piemonte"))</f>
        <v>1.3222069352389001E-2</v>
      </c>
      <c r="I3223" s="1" t="str">
        <f>_xlfn.XLOOKUP(Comuni[[#This Row],[Regione]],Ripartizione_geografica[Regione],Ripartizione_geografica[Ripartizione geografica],,0)</f>
        <v>Nord-est</v>
      </c>
      <c r="J3223" s="1">
        <f>_xlfn.XLOOKUP(Comuni[[#This Row],[Regione]],Table_0[Regione],Table_0[Totale contagiati],,0)</f>
        <v>2821154</v>
      </c>
      <c r="K3223" s="1">
        <f>_xlfn.XLOOKUP(Comuni[[#This Row],[Regione]],Table_0[Regione],Table_0[Guariti],,0)</f>
        <v>2790105</v>
      </c>
      <c r="L3223" s="1">
        <f>_xlfn.XLOOKUP(Comuni[[#This Row],[Regione]],Table_0[Regione],Table_0[Deceduti],,0)</f>
        <v>17224</v>
      </c>
    </row>
    <row r="3224" spans="1:12" x14ac:dyDescent="0.25">
      <c r="A3224" s="1" t="s">
        <v>3253</v>
      </c>
      <c r="B3224" s="1" t="s">
        <v>3082</v>
      </c>
      <c r="C3224" s="1" t="s">
        <v>3182</v>
      </c>
      <c r="D3224">
        <v>3093</v>
      </c>
      <c r="E3224">
        <f>100*Comuni[[#This Row],[Popolazione2011]]/$D$7916</f>
        <v>5.3967618905207612E-3</v>
      </c>
      <c r="F3224">
        <f>100*Comuni[[#This Row],[Popolazione2011]]/(SUMIFS($D$2:$D$7916,$B$2:$B$7916,"Veneto"))</f>
        <v>6.369565790427488E-2</v>
      </c>
      <c r="G3224" t="b">
        <f>IF(Comuni[[#This Row],[Popolazione2011]]&gt;300000,"MAGGIORE")</f>
        <v>0</v>
      </c>
      <c r="H3224">
        <f>100*Comuni[[#This Row],[Popolazione2011]]/(SUMIFS($D$2:$D$7916,$B$2:$B$7916,"Piemonte"))</f>
        <v>7.0876707984296669E-2</v>
      </c>
      <c r="I3224" s="1" t="str">
        <f>_xlfn.XLOOKUP(Comuni[[#This Row],[Regione]],Ripartizione_geografica[Regione],Ripartizione_geografica[Ripartizione geografica],,0)</f>
        <v>Nord-est</v>
      </c>
      <c r="J3224" s="1">
        <f>_xlfn.XLOOKUP(Comuni[[#This Row],[Regione]],Table_0[Regione],Table_0[Totale contagiati],,0)</f>
        <v>2821154</v>
      </c>
      <c r="K3224" s="1">
        <f>_xlfn.XLOOKUP(Comuni[[#This Row],[Regione]],Table_0[Regione],Table_0[Guariti],,0)</f>
        <v>2790105</v>
      </c>
      <c r="L3224" s="1">
        <f>_xlfn.XLOOKUP(Comuni[[#This Row],[Regione]],Table_0[Regione],Table_0[Deceduti],,0)</f>
        <v>17224</v>
      </c>
    </row>
    <row r="3225" spans="1:12" x14ac:dyDescent="0.25">
      <c r="A3225" s="1" t="s">
        <v>3254</v>
      </c>
      <c r="B3225" s="1" t="s">
        <v>3082</v>
      </c>
      <c r="C3225" s="1" t="s">
        <v>3182</v>
      </c>
      <c r="D3225">
        <v>2793</v>
      </c>
      <c r="E3225">
        <f>100*Comuni[[#This Row],[Popolazione2011]]/$D$7916</f>
        <v>4.8733126285885825E-3</v>
      </c>
      <c r="F3225">
        <f>100*Comuni[[#This Row],[Popolazione2011]]/(SUMIFS($D$2:$D$7916,$B$2:$B$7916,"Veneto"))</f>
        <v>5.751761155080496E-2</v>
      </c>
      <c r="G3225" t="b">
        <f>IF(Comuni[[#This Row],[Popolazione2011]]&gt;300000,"MAGGIORE")</f>
        <v>0</v>
      </c>
      <c r="H3225">
        <f>100*Comuni[[#This Row],[Popolazione2011]]/(SUMIFS($D$2:$D$7916,$B$2:$B$7916,"Piemonte"))</f>
        <v>6.400214852898177E-2</v>
      </c>
      <c r="I3225" s="1" t="str">
        <f>_xlfn.XLOOKUP(Comuni[[#This Row],[Regione]],Ripartizione_geografica[Regione],Ripartizione_geografica[Ripartizione geografica],,0)</f>
        <v>Nord-est</v>
      </c>
      <c r="J3225" s="1">
        <f>_xlfn.XLOOKUP(Comuni[[#This Row],[Regione]],Table_0[Regione],Table_0[Totale contagiati],,0)</f>
        <v>2821154</v>
      </c>
      <c r="K3225" s="1">
        <f>_xlfn.XLOOKUP(Comuni[[#This Row],[Regione]],Table_0[Regione],Table_0[Guariti],,0)</f>
        <v>2790105</v>
      </c>
      <c r="L3225" s="1">
        <f>_xlfn.XLOOKUP(Comuni[[#This Row],[Regione]],Table_0[Regione],Table_0[Deceduti],,0)</f>
        <v>17224</v>
      </c>
    </row>
    <row r="3226" spans="1:12" x14ac:dyDescent="0.25">
      <c r="A3226" s="1" t="s">
        <v>3255</v>
      </c>
      <c r="B3226" s="1" t="s">
        <v>3082</v>
      </c>
      <c r="C3226" s="1" t="s">
        <v>3182</v>
      </c>
      <c r="D3226">
        <v>5694</v>
      </c>
      <c r="E3226">
        <f>100*Comuni[[#This Row],[Popolazione2011]]/$D$7916</f>
        <v>9.9350669914727505E-3</v>
      </c>
      <c r="F3226">
        <f>100*Comuni[[#This Row],[Popolazione2011]]/(SUMIFS($D$2:$D$7916,$B$2:$B$7916,"Veneto"))</f>
        <v>0.11725931978885909</v>
      </c>
      <c r="G3226" t="b">
        <f>IF(Comuni[[#This Row],[Popolazione2011]]&gt;300000,"MAGGIORE")</f>
        <v>0</v>
      </c>
      <c r="H3226">
        <f>100*Comuni[[#This Row],[Popolazione2011]]/(SUMIFS($D$2:$D$7916,$B$2:$B$7916,"Piemonte"))</f>
        <v>0.13047913846187689</v>
      </c>
      <c r="I3226" s="1" t="str">
        <f>_xlfn.XLOOKUP(Comuni[[#This Row],[Regione]],Ripartizione_geografica[Regione],Ripartizione_geografica[Ripartizione geografica],,0)</f>
        <v>Nord-est</v>
      </c>
      <c r="J3226" s="1">
        <f>_xlfn.XLOOKUP(Comuni[[#This Row],[Regione]],Table_0[Regione],Table_0[Totale contagiati],,0)</f>
        <v>2821154</v>
      </c>
      <c r="K3226" s="1">
        <f>_xlfn.XLOOKUP(Comuni[[#This Row],[Regione]],Table_0[Regione],Table_0[Guariti],,0)</f>
        <v>2790105</v>
      </c>
      <c r="L3226" s="1">
        <f>_xlfn.XLOOKUP(Comuni[[#This Row],[Regione]],Table_0[Regione],Table_0[Deceduti],,0)</f>
        <v>17224</v>
      </c>
    </row>
    <row r="3227" spans="1:12" x14ac:dyDescent="0.25">
      <c r="A3227" s="1" t="s">
        <v>3256</v>
      </c>
      <c r="B3227" s="1" t="s">
        <v>3082</v>
      </c>
      <c r="C3227" s="1" t="s">
        <v>3182</v>
      </c>
      <c r="D3227">
        <v>6764</v>
      </c>
      <c r="E3227">
        <f>100*Comuni[[#This Row],[Popolazione2011]]/$D$7916</f>
        <v>1.1802036025697521E-2</v>
      </c>
      <c r="F3227">
        <f>100*Comuni[[#This Row],[Popolazione2011]]/(SUMIFS($D$2:$D$7916,$B$2:$B$7916,"Veneto"))</f>
        <v>0.13929435178290181</v>
      </c>
      <c r="G3227" t="b">
        <f>IF(Comuni[[#This Row],[Popolazione2011]]&gt;300000,"MAGGIORE")</f>
        <v>0</v>
      </c>
      <c r="H3227">
        <f>100*Comuni[[#This Row],[Popolazione2011]]/(SUMIFS($D$2:$D$7916,$B$2:$B$7916,"Piemonte"))</f>
        <v>0.15499840051916672</v>
      </c>
      <c r="I3227" s="1" t="str">
        <f>_xlfn.XLOOKUP(Comuni[[#This Row],[Regione]],Ripartizione_geografica[Regione],Ripartizione_geografica[Ripartizione geografica],,0)</f>
        <v>Nord-est</v>
      </c>
      <c r="J3227" s="1">
        <f>_xlfn.XLOOKUP(Comuni[[#This Row],[Regione]],Table_0[Regione],Table_0[Totale contagiati],,0)</f>
        <v>2821154</v>
      </c>
      <c r="K3227" s="1">
        <f>_xlfn.XLOOKUP(Comuni[[#This Row],[Regione]],Table_0[Regione],Table_0[Guariti],,0)</f>
        <v>2790105</v>
      </c>
      <c r="L3227" s="1">
        <f>_xlfn.XLOOKUP(Comuni[[#This Row],[Regione]],Table_0[Regione],Table_0[Deceduti],,0)</f>
        <v>17224</v>
      </c>
    </row>
    <row r="3228" spans="1:12" x14ac:dyDescent="0.25">
      <c r="A3228" s="1" t="s">
        <v>3257</v>
      </c>
      <c r="B3228" s="1" t="s">
        <v>3082</v>
      </c>
      <c r="C3228" s="1" t="s">
        <v>3182</v>
      </c>
      <c r="D3228">
        <v>4317</v>
      </c>
      <c r="E3228">
        <f>100*Comuni[[#This Row],[Popolazione2011]]/$D$7916</f>
        <v>7.53243487920405E-3</v>
      </c>
      <c r="F3228">
        <f>100*Comuni[[#This Row],[Popolazione2011]]/(SUMIFS($D$2:$D$7916,$B$2:$B$7916,"Veneto"))</f>
        <v>8.8902087026432153E-2</v>
      </c>
      <c r="G3228" t="b">
        <f>IF(Comuni[[#This Row],[Popolazione2011]]&gt;300000,"MAGGIORE")</f>
        <v>0</v>
      </c>
      <c r="H3228">
        <f>100*Comuni[[#This Row],[Popolazione2011]]/(SUMIFS($D$2:$D$7916,$B$2:$B$7916,"Piemonte"))</f>
        <v>9.892491056198148E-2</v>
      </c>
      <c r="I3228" s="1" t="str">
        <f>_xlfn.XLOOKUP(Comuni[[#This Row],[Regione]],Ripartizione_geografica[Regione],Ripartizione_geografica[Ripartizione geografica],,0)</f>
        <v>Nord-est</v>
      </c>
      <c r="J3228" s="1">
        <f>_xlfn.XLOOKUP(Comuni[[#This Row],[Regione]],Table_0[Regione],Table_0[Totale contagiati],,0)</f>
        <v>2821154</v>
      </c>
      <c r="K3228" s="1">
        <f>_xlfn.XLOOKUP(Comuni[[#This Row],[Regione]],Table_0[Regione],Table_0[Guariti],,0)</f>
        <v>2790105</v>
      </c>
      <c r="L3228" s="1">
        <f>_xlfn.XLOOKUP(Comuni[[#This Row],[Regione]],Table_0[Regione],Table_0[Deceduti],,0)</f>
        <v>17224</v>
      </c>
    </row>
    <row r="3229" spans="1:12" x14ac:dyDescent="0.25">
      <c r="A3229" s="1" t="s">
        <v>3258</v>
      </c>
      <c r="B3229" s="1" t="s">
        <v>3082</v>
      </c>
      <c r="C3229" s="1" t="s">
        <v>3182</v>
      </c>
      <c r="D3229">
        <v>14484</v>
      </c>
      <c r="E3229">
        <f>100*Comuni[[#This Row],[Popolazione2011]]/$D$7916</f>
        <v>2.5272130366085582E-2</v>
      </c>
      <c r="F3229">
        <f>100*Comuni[[#This Row],[Popolazione2011]]/(SUMIFS($D$2:$D$7916,$B$2:$B$7916,"Veneto"))</f>
        <v>0.29827607794552774</v>
      </c>
      <c r="G3229" t="b">
        <f>IF(Comuni[[#This Row],[Popolazione2011]]&gt;300000,"MAGGIORE")</f>
        <v>0</v>
      </c>
      <c r="H3229">
        <f>100*Comuni[[#This Row],[Popolazione2011]]/(SUMIFS($D$2:$D$7916,$B$2:$B$7916,"Piemonte"))</f>
        <v>0.33190373050260363</v>
      </c>
      <c r="I3229" s="1" t="str">
        <f>_xlfn.XLOOKUP(Comuni[[#This Row],[Regione]],Ripartizione_geografica[Regione],Ripartizione_geografica[Ripartizione geografica],,0)</f>
        <v>Nord-est</v>
      </c>
      <c r="J3229" s="1">
        <f>_xlfn.XLOOKUP(Comuni[[#This Row],[Regione]],Table_0[Regione],Table_0[Totale contagiati],,0)</f>
        <v>2821154</v>
      </c>
      <c r="K3229" s="1">
        <f>_xlfn.XLOOKUP(Comuni[[#This Row],[Regione]],Table_0[Regione],Table_0[Guariti],,0)</f>
        <v>2790105</v>
      </c>
      <c r="L3229" s="1">
        <f>_xlfn.XLOOKUP(Comuni[[#This Row],[Regione]],Table_0[Regione],Table_0[Deceduti],,0)</f>
        <v>17224</v>
      </c>
    </row>
    <row r="3230" spans="1:12" x14ac:dyDescent="0.25">
      <c r="A3230" s="1" t="s">
        <v>3259</v>
      </c>
      <c r="B3230" s="1" t="s">
        <v>3082</v>
      </c>
      <c r="C3230" s="1" t="s">
        <v>3182</v>
      </c>
      <c r="D3230">
        <v>14071</v>
      </c>
      <c r="E3230">
        <f>100*Comuni[[#This Row],[Popolazione2011]]/$D$7916</f>
        <v>2.4551515215492283E-2</v>
      </c>
      <c r="F3230">
        <f>100*Comuni[[#This Row],[Popolazione2011]]/(SUMIFS($D$2:$D$7916,$B$2:$B$7916,"Veneto"))</f>
        <v>0.28977096746558417</v>
      </c>
      <c r="G3230" t="b">
        <f>IF(Comuni[[#This Row],[Popolazione2011]]&gt;300000,"MAGGIORE")</f>
        <v>0</v>
      </c>
      <c r="H3230">
        <f>100*Comuni[[#This Row],[Popolazione2011]]/(SUMIFS($D$2:$D$7916,$B$2:$B$7916,"Piemonte"))</f>
        <v>0.32243975365245342</v>
      </c>
      <c r="I3230" s="1" t="str">
        <f>_xlfn.XLOOKUP(Comuni[[#This Row],[Regione]],Ripartizione_geografica[Regione],Ripartizione_geografica[Ripartizione geografica],,0)</f>
        <v>Nord-est</v>
      </c>
      <c r="J3230" s="1">
        <f>_xlfn.XLOOKUP(Comuni[[#This Row],[Regione]],Table_0[Regione],Table_0[Totale contagiati],,0)</f>
        <v>2821154</v>
      </c>
      <c r="K3230" s="1">
        <f>_xlfn.XLOOKUP(Comuni[[#This Row],[Regione]],Table_0[Regione],Table_0[Guariti],,0)</f>
        <v>2790105</v>
      </c>
      <c r="L3230" s="1">
        <f>_xlfn.XLOOKUP(Comuni[[#This Row],[Regione]],Table_0[Regione],Table_0[Deceduti],,0)</f>
        <v>17224</v>
      </c>
    </row>
    <row r="3231" spans="1:12" x14ac:dyDescent="0.25">
      <c r="A3231" s="1" t="s">
        <v>3260</v>
      </c>
      <c r="B3231" s="1" t="s">
        <v>3082</v>
      </c>
      <c r="C3231" s="1" t="s">
        <v>3182</v>
      </c>
      <c r="D3231">
        <v>7922</v>
      </c>
      <c r="E3231">
        <f>100*Comuni[[#This Row],[Popolazione2011]]/$D$7916</f>
        <v>1.3822550176755729E-2</v>
      </c>
      <c r="F3231">
        <f>100*Comuni[[#This Row],[Popolazione2011]]/(SUMIFS($D$2:$D$7916,$B$2:$B$7916,"Veneto"))</f>
        <v>0.16314161070729569</v>
      </c>
      <c r="G3231" t="b">
        <f>IF(Comuni[[#This Row],[Popolazione2011]]&gt;300000,"MAGGIORE")</f>
        <v>0</v>
      </c>
      <c r="H3231">
        <f>100*Comuni[[#This Row],[Popolazione2011]]/(SUMIFS($D$2:$D$7916,$B$2:$B$7916,"Piemonte"))</f>
        <v>0.18153420001668227</v>
      </c>
      <c r="I3231" s="1" t="str">
        <f>_xlfn.XLOOKUP(Comuni[[#This Row],[Regione]],Ripartizione_geografica[Regione],Ripartizione_geografica[Ripartizione geografica],,0)</f>
        <v>Nord-est</v>
      </c>
      <c r="J3231" s="1">
        <f>_xlfn.XLOOKUP(Comuni[[#This Row],[Regione]],Table_0[Regione],Table_0[Totale contagiati],,0)</f>
        <v>2821154</v>
      </c>
      <c r="K3231" s="1">
        <f>_xlfn.XLOOKUP(Comuni[[#This Row],[Regione]],Table_0[Regione],Table_0[Guariti],,0)</f>
        <v>2790105</v>
      </c>
      <c r="L3231" s="1">
        <f>_xlfn.XLOOKUP(Comuni[[#This Row],[Regione]],Table_0[Regione],Table_0[Deceduti],,0)</f>
        <v>17224</v>
      </c>
    </row>
    <row r="3232" spans="1:12" x14ac:dyDescent="0.25">
      <c r="A3232" s="1" t="s">
        <v>3261</v>
      </c>
      <c r="B3232" s="1" t="s">
        <v>3082</v>
      </c>
      <c r="C3232" s="1" t="s">
        <v>3182</v>
      </c>
      <c r="D3232">
        <v>638</v>
      </c>
      <c r="E3232">
        <f>100*Comuni[[#This Row],[Popolazione2011]]/$D$7916</f>
        <v>1.1132020970424331E-3</v>
      </c>
      <c r="F3232">
        <f>100*Comuni[[#This Row],[Popolazione2011]]/(SUMIFS($D$2:$D$7916,$B$2:$B$7916,"Veneto"))</f>
        <v>1.3138645245046031E-2</v>
      </c>
      <c r="G3232" t="b">
        <f>IF(Comuni[[#This Row],[Popolazione2011]]&gt;300000,"MAGGIORE")</f>
        <v>0</v>
      </c>
      <c r="H3232">
        <f>100*Comuni[[#This Row],[Popolazione2011]]/(SUMIFS($D$2:$D$7916,$B$2:$B$7916,"Piemonte"))</f>
        <v>1.4619896441636365E-2</v>
      </c>
      <c r="I3232" s="1" t="str">
        <f>_xlfn.XLOOKUP(Comuni[[#This Row],[Regione]],Ripartizione_geografica[Regione],Ripartizione_geografica[Ripartizione geografica],,0)</f>
        <v>Nord-est</v>
      </c>
      <c r="J3232" s="1">
        <f>_xlfn.XLOOKUP(Comuni[[#This Row],[Regione]],Table_0[Regione],Table_0[Totale contagiati],,0)</f>
        <v>2821154</v>
      </c>
      <c r="K3232" s="1">
        <f>_xlfn.XLOOKUP(Comuni[[#This Row],[Regione]],Table_0[Regione],Table_0[Guariti],,0)</f>
        <v>2790105</v>
      </c>
      <c r="L3232" s="1">
        <f>_xlfn.XLOOKUP(Comuni[[#This Row],[Regione]],Table_0[Regione],Table_0[Deceduti],,0)</f>
        <v>17224</v>
      </c>
    </row>
    <row r="3233" spans="1:12" x14ac:dyDescent="0.25">
      <c r="A3233" s="1" t="s">
        <v>3262</v>
      </c>
      <c r="B3233" s="1" t="s">
        <v>3082</v>
      </c>
      <c r="C3233" s="1" t="s">
        <v>3182</v>
      </c>
      <c r="D3233">
        <v>1038</v>
      </c>
      <c r="E3233">
        <f>100*Comuni[[#This Row],[Popolazione2011]]/$D$7916</f>
        <v>1.8111344462853379E-3</v>
      </c>
      <c r="F3233">
        <f>100*Comuni[[#This Row],[Popolazione2011]]/(SUMIFS($D$2:$D$7916,$B$2:$B$7916,"Veneto"))</f>
        <v>2.1376040383005925E-2</v>
      </c>
      <c r="G3233" t="b">
        <f>IF(Comuni[[#This Row],[Popolazione2011]]&gt;300000,"MAGGIORE")</f>
        <v>0</v>
      </c>
      <c r="H3233">
        <f>100*Comuni[[#This Row],[Popolazione2011]]/(SUMIFS($D$2:$D$7916,$B$2:$B$7916,"Piemonte"))</f>
        <v>2.3785975715389571E-2</v>
      </c>
      <c r="I3233" s="1" t="str">
        <f>_xlfn.XLOOKUP(Comuni[[#This Row],[Regione]],Ripartizione_geografica[Regione],Ripartizione_geografica[Ripartizione geografica],,0)</f>
        <v>Nord-est</v>
      </c>
      <c r="J3233" s="1">
        <f>_xlfn.XLOOKUP(Comuni[[#This Row],[Regione]],Table_0[Regione],Table_0[Totale contagiati],,0)</f>
        <v>2821154</v>
      </c>
      <c r="K3233" s="1">
        <f>_xlfn.XLOOKUP(Comuni[[#This Row],[Regione]],Table_0[Regione],Table_0[Guariti],,0)</f>
        <v>2790105</v>
      </c>
      <c r="L3233" s="1">
        <f>_xlfn.XLOOKUP(Comuni[[#This Row],[Regione]],Table_0[Regione],Table_0[Deceduti],,0)</f>
        <v>17224</v>
      </c>
    </row>
    <row r="3234" spans="1:12" x14ac:dyDescent="0.25">
      <c r="A3234" s="1" t="s">
        <v>3263</v>
      </c>
      <c r="B3234" s="1" t="s">
        <v>3082</v>
      </c>
      <c r="C3234" s="1" t="s">
        <v>3182</v>
      </c>
      <c r="D3234">
        <v>8392</v>
      </c>
      <c r="E3234">
        <f>100*Comuni[[#This Row],[Popolazione2011]]/$D$7916</f>
        <v>1.4642620687116142E-2</v>
      </c>
      <c r="F3234">
        <f>100*Comuni[[#This Row],[Popolazione2011]]/(SUMIFS($D$2:$D$7916,$B$2:$B$7916,"Veneto"))</f>
        <v>0.17282054999439858</v>
      </c>
      <c r="G3234" t="b">
        <f>IF(Comuni[[#This Row],[Popolazione2011]]&gt;300000,"MAGGIORE")</f>
        <v>0</v>
      </c>
      <c r="H3234">
        <f>100*Comuni[[#This Row],[Popolazione2011]]/(SUMIFS($D$2:$D$7916,$B$2:$B$7916,"Piemonte"))</f>
        <v>0.19230434316334227</v>
      </c>
      <c r="I3234" s="1" t="str">
        <f>_xlfn.XLOOKUP(Comuni[[#This Row],[Regione]],Ripartizione_geografica[Regione],Ripartizione_geografica[Ripartizione geografica],,0)</f>
        <v>Nord-est</v>
      </c>
      <c r="J3234" s="1">
        <f>_xlfn.XLOOKUP(Comuni[[#This Row],[Regione]],Table_0[Regione],Table_0[Totale contagiati],,0)</f>
        <v>2821154</v>
      </c>
      <c r="K3234" s="1">
        <f>_xlfn.XLOOKUP(Comuni[[#This Row],[Regione]],Table_0[Regione],Table_0[Guariti],,0)</f>
        <v>2790105</v>
      </c>
      <c r="L3234" s="1">
        <f>_xlfn.XLOOKUP(Comuni[[#This Row],[Regione]],Table_0[Regione],Table_0[Deceduti],,0)</f>
        <v>17224</v>
      </c>
    </row>
    <row r="3235" spans="1:12" x14ac:dyDescent="0.25">
      <c r="A3235" s="1" t="s">
        <v>3264</v>
      </c>
      <c r="B3235" s="1" t="s">
        <v>3082</v>
      </c>
      <c r="C3235" s="1" t="s">
        <v>3182</v>
      </c>
      <c r="D3235">
        <v>1613</v>
      </c>
      <c r="E3235">
        <f>100*Comuni[[#This Row],[Popolazione2011]]/$D$7916</f>
        <v>2.8144121983220134E-3</v>
      </c>
      <c r="F3235">
        <f>100*Comuni[[#This Row],[Popolazione2011]]/(SUMIFS($D$2:$D$7916,$B$2:$B$7916,"Veneto"))</f>
        <v>3.3217295893823273E-2</v>
      </c>
      <c r="G3235" t="b">
        <f>IF(Comuni[[#This Row],[Popolazione2011]]&gt;300000,"MAGGIORE")</f>
        <v>0</v>
      </c>
      <c r="H3235">
        <f>100*Comuni[[#This Row],[Popolazione2011]]/(SUMIFS($D$2:$D$7916,$B$2:$B$7916,"Piemonte"))</f>
        <v>3.696221467140981E-2</v>
      </c>
      <c r="I3235" s="1" t="str">
        <f>_xlfn.XLOOKUP(Comuni[[#This Row],[Regione]],Ripartizione_geografica[Regione],Ripartizione_geografica[Ripartizione geografica],,0)</f>
        <v>Nord-est</v>
      </c>
      <c r="J3235" s="1">
        <f>_xlfn.XLOOKUP(Comuni[[#This Row],[Regione]],Table_0[Regione],Table_0[Totale contagiati],,0)</f>
        <v>2821154</v>
      </c>
      <c r="K3235" s="1">
        <f>_xlfn.XLOOKUP(Comuni[[#This Row],[Regione]],Table_0[Regione],Table_0[Guariti],,0)</f>
        <v>2790105</v>
      </c>
      <c r="L3235" s="1">
        <f>_xlfn.XLOOKUP(Comuni[[#This Row],[Regione]],Table_0[Regione],Table_0[Deceduti],,0)</f>
        <v>17224</v>
      </c>
    </row>
    <row r="3236" spans="1:12" x14ac:dyDescent="0.25">
      <c r="A3236" s="1" t="s">
        <v>3265</v>
      </c>
      <c r="B3236" s="1" t="s">
        <v>3082</v>
      </c>
      <c r="C3236" s="1" t="s">
        <v>3182</v>
      </c>
      <c r="D3236">
        <v>5746</v>
      </c>
      <c r="E3236">
        <f>100*Comuni[[#This Row],[Popolazione2011]]/$D$7916</f>
        <v>1.0025798196874327E-2</v>
      </c>
      <c r="F3236">
        <f>100*Comuni[[#This Row],[Popolazione2011]]/(SUMIFS($D$2:$D$7916,$B$2:$B$7916,"Veneto"))</f>
        <v>0.11833018115679388</v>
      </c>
      <c r="G3236" t="b">
        <f>IF(Comuni[[#This Row],[Popolazione2011]]&gt;300000,"MAGGIORE")</f>
        <v>0</v>
      </c>
      <c r="H3236">
        <f>100*Comuni[[#This Row],[Popolazione2011]]/(SUMIFS($D$2:$D$7916,$B$2:$B$7916,"Piemonte"))</f>
        <v>0.13167072876746483</v>
      </c>
      <c r="I3236" s="1" t="str">
        <f>_xlfn.XLOOKUP(Comuni[[#This Row],[Regione]],Ripartizione_geografica[Regione],Ripartizione_geografica[Ripartizione geografica],,0)</f>
        <v>Nord-est</v>
      </c>
      <c r="J3236" s="1">
        <f>_xlfn.XLOOKUP(Comuni[[#This Row],[Regione]],Table_0[Regione],Table_0[Totale contagiati],,0)</f>
        <v>2821154</v>
      </c>
      <c r="K3236" s="1">
        <f>_xlfn.XLOOKUP(Comuni[[#This Row],[Regione]],Table_0[Regione],Table_0[Guariti],,0)</f>
        <v>2790105</v>
      </c>
      <c r="L3236" s="1">
        <f>_xlfn.XLOOKUP(Comuni[[#This Row],[Regione]],Table_0[Regione],Table_0[Deceduti],,0)</f>
        <v>17224</v>
      </c>
    </row>
    <row r="3237" spans="1:12" x14ac:dyDescent="0.25">
      <c r="A3237" s="1" t="s">
        <v>3266</v>
      </c>
      <c r="B3237" s="1" t="s">
        <v>3082</v>
      </c>
      <c r="C3237" s="1" t="s">
        <v>3182</v>
      </c>
      <c r="D3237">
        <v>3584</v>
      </c>
      <c r="E3237">
        <f>100*Comuni[[#This Row],[Popolazione2011]]/$D$7916</f>
        <v>6.2534738492164271E-3</v>
      </c>
      <c r="F3237">
        <f>100*Comuni[[#This Row],[Popolazione2011]]/(SUMIFS($D$2:$D$7916,$B$2:$B$7916,"Veneto"))</f>
        <v>7.3807060436120647E-2</v>
      </c>
      <c r="G3237" t="b">
        <f>IF(Comuni[[#This Row],[Popolazione2011]]&gt;300000,"MAGGIORE")</f>
        <v>0</v>
      </c>
      <c r="H3237">
        <f>100*Comuni[[#This Row],[Popolazione2011]]/(SUMIFS($D$2:$D$7916,$B$2:$B$7916,"Piemonte"))</f>
        <v>8.2128070292828731E-2</v>
      </c>
      <c r="I3237" s="1" t="str">
        <f>_xlfn.XLOOKUP(Comuni[[#This Row],[Regione]],Ripartizione_geografica[Regione],Ripartizione_geografica[Ripartizione geografica],,0)</f>
        <v>Nord-est</v>
      </c>
      <c r="J3237" s="1">
        <f>_xlfn.XLOOKUP(Comuni[[#This Row],[Regione]],Table_0[Regione],Table_0[Totale contagiati],,0)</f>
        <v>2821154</v>
      </c>
      <c r="K3237" s="1">
        <f>_xlfn.XLOOKUP(Comuni[[#This Row],[Regione]],Table_0[Regione],Table_0[Guariti],,0)</f>
        <v>2790105</v>
      </c>
      <c r="L3237" s="1">
        <f>_xlfn.XLOOKUP(Comuni[[#This Row],[Regione]],Table_0[Regione],Table_0[Deceduti],,0)</f>
        <v>17224</v>
      </c>
    </row>
    <row r="3238" spans="1:12" x14ac:dyDescent="0.25">
      <c r="A3238" s="1" t="s">
        <v>3267</v>
      </c>
      <c r="B3238" s="1" t="s">
        <v>3082</v>
      </c>
      <c r="C3238" s="1" t="s">
        <v>3182</v>
      </c>
      <c r="D3238">
        <v>5303</v>
      </c>
      <c r="E3238">
        <f>100*Comuni[[#This Row],[Popolazione2011]]/$D$7916</f>
        <v>9.2528381200878106E-3</v>
      </c>
      <c r="F3238">
        <f>100*Comuni[[#This Row],[Popolazione2011]]/(SUMIFS($D$2:$D$7916,$B$2:$B$7916,"Veneto"))</f>
        <v>0.1092072660415033</v>
      </c>
      <c r="G3238" t="b">
        <f>IF(Comuni[[#This Row],[Popolazione2011]]&gt;300000,"MAGGIORE")</f>
        <v>0</v>
      </c>
      <c r="H3238">
        <f>100*Comuni[[#This Row],[Popolazione2011]]/(SUMIFS($D$2:$D$7916,$B$2:$B$7916,"Piemonte"))</f>
        <v>0.12151929597178314</v>
      </c>
      <c r="I3238" s="1" t="str">
        <f>_xlfn.XLOOKUP(Comuni[[#This Row],[Regione]],Ripartizione_geografica[Regione],Ripartizione_geografica[Ripartizione geografica],,0)</f>
        <v>Nord-est</v>
      </c>
      <c r="J3238" s="1">
        <f>_xlfn.XLOOKUP(Comuni[[#This Row],[Regione]],Table_0[Regione],Table_0[Totale contagiati],,0)</f>
        <v>2821154</v>
      </c>
      <c r="K3238" s="1">
        <f>_xlfn.XLOOKUP(Comuni[[#This Row],[Regione]],Table_0[Regione],Table_0[Guariti],,0)</f>
        <v>2790105</v>
      </c>
      <c r="L3238" s="1">
        <f>_xlfn.XLOOKUP(Comuni[[#This Row],[Regione]],Table_0[Regione],Table_0[Deceduti],,0)</f>
        <v>17224</v>
      </c>
    </row>
    <row r="3239" spans="1:12" x14ac:dyDescent="0.25">
      <c r="A3239" s="1" t="s">
        <v>3268</v>
      </c>
      <c r="B3239" s="1" t="s">
        <v>3082</v>
      </c>
      <c r="C3239" s="1" t="s">
        <v>3182</v>
      </c>
      <c r="D3239">
        <v>6641</v>
      </c>
      <c r="E3239">
        <f>100*Comuni[[#This Row],[Popolazione2011]]/$D$7916</f>
        <v>1.1587421828305328E-2</v>
      </c>
      <c r="F3239">
        <f>100*Comuni[[#This Row],[Popolazione2011]]/(SUMIFS($D$2:$D$7916,$B$2:$B$7916,"Veneto"))</f>
        <v>0.13676135277797913</v>
      </c>
      <c r="G3239" t="b">
        <f>IF(Comuni[[#This Row],[Popolazione2011]]&gt;300000,"MAGGIORE")</f>
        <v>0</v>
      </c>
      <c r="H3239">
        <f>100*Comuni[[#This Row],[Popolazione2011]]/(SUMIFS($D$2:$D$7916,$B$2:$B$7916,"Piemonte"))</f>
        <v>0.15217983114248762</v>
      </c>
      <c r="I3239" s="1" t="str">
        <f>_xlfn.XLOOKUP(Comuni[[#This Row],[Regione]],Ripartizione_geografica[Regione],Ripartizione_geografica[Ripartizione geografica],,0)</f>
        <v>Nord-est</v>
      </c>
      <c r="J3239" s="1">
        <f>_xlfn.XLOOKUP(Comuni[[#This Row],[Regione]],Table_0[Regione],Table_0[Totale contagiati],,0)</f>
        <v>2821154</v>
      </c>
      <c r="K3239" s="1">
        <f>_xlfn.XLOOKUP(Comuni[[#This Row],[Regione]],Table_0[Regione],Table_0[Guariti],,0)</f>
        <v>2790105</v>
      </c>
      <c r="L3239" s="1">
        <f>_xlfn.XLOOKUP(Comuni[[#This Row],[Regione]],Table_0[Regione],Table_0[Deceduti],,0)</f>
        <v>17224</v>
      </c>
    </row>
    <row r="3240" spans="1:12" x14ac:dyDescent="0.25">
      <c r="A3240" s="1" t="s">
        <v>3269</v>
      </c>
      <c r="B3240" s="1" t="s">
        <v>3082</v>
      </c>
      <c r="C3240" s="1" t="s">
        <v>3182</v>
      </c>
      <c r="D3240">
        <v>2600</v>
      </c>
      <c r="E3240">
        <f>100*Comuni[[#This Row],[Popolazione2011]]/$D$7916</f>
        <v>4.5365602700788814E-3</v>
      </c>
      <c r="F3240">
        <f>100*Comuni[[#This Row],[Popolazione2011]]/(SUMIFS($D$2:$D$7916,$B$2:$B$7916,"Veneto"))</f>
        <v>5.3543068396739307E-2</v>
      </c>
      <c r="G3240" t="b">
        <f>IF(Comuni[[#This Row],[Popolazione2011]]&gt;300000,"MAGGIORE")</f>
        <v>0</v>
      </c>
      <c r="H3240">
        <f>100*Comuni[[#This Row],[Popolazione2011]]/(SUMIFS($D$2:$D$7916,$B$2:$B$7916,"Piemonte"))</f>
        <v>5.9579515279395846E-2</v>
      </c>
      <c r="I3240" s="1" t="str">
        <f>_xlfn.XLOOKUP(Comuni[[#This Row],[Regione]],Ripartizione_geografica[Regione],Ripartizione_geografica[Ripartizione geografica],,0)</f>
        <v>Nord-est</v>
      </c>
      <c r="J3240" s="1">
        <f>_xlfn.XLOOKUP(Comuni[[#This Row],[Regione]],Table_0[Regione],Table_0[Totale contagiati],,0)</f>
        <v>2821154</v>
      </c>
      <c r="K3240" s="1">
        <f>_xlfn.XLOOKUP(Comuni[[#This Row],[Regione]],Table_0[Regione],Table_0[Guariti],,0)</f>
        <v>2790105</v>
      </c>
      <c r="L3240" s="1">
        <f>_xlfn.XLOOKUP(Comuni[[#This Row],[Regione]],Table_0[Regione],Table_0[Deceduti],,0)</f>
        <v>17224</v>
      </c>
    </row>
    <row r="3241" spans="1:12" x14ac:dyDescent="0.25">
      <c r="A3241" s="1" t="s">
        <v>3270</v>
      </c>
      <c r="B3241" s="1" t="s">
        <v>3082</v>
      </c>
      <c r="C3241" s="1" t="s">
        <v>3182</v>
      </c>
      <c r="D3241">
        <v>39131</v>
      </c>
      <c r="E3241">
        <f>100*Comuni[[#This Row],[Popolazione2011]]/$D$7916</f>
        <v>6.8276976895560268E-2</v>
      </c>
      <c r="F3241">
        <f>100*Comuni[[#This Row],[Popolazione2011]]/(SUMIFS($D$2:$D$7916,$B$2:$B$7916,"Veneto"))</f>
        <v>0.80584377285877151</v>
      </c>
      <c r="G3241" t="b">
        <f>IF(Comuni[[#This Row],[Popolazione2011]]&gt;300000,"MAGGIORE")</f>
        <v>0</v>
      </c>
      <c r="H3241">
        <f>100*Comuni[[#This Row],[Popolazione2011]]/(SUMIFS($D$2:$D$7916,$B$2:$B$7916,"Piemonte"))</f>
        <v>0.89669462015309187</v>
      </c>
      <c r="I3241" s="1" t="str">
        <f>_xlfn.XLOOKUP(Comuni[[#This Row],[Regione]],Ripartizione_geografica[Regione],Ripartizione_geografica[Ripartizione geografica],,0)</f>
        <v>Nord-est</v>
      </c>
      <c r="J3241" s="1">
        <f>_xlfn.XLOOKUP(Comuni[[#This Row],[Regione]],Table_0[Regione],Table_0[Totale contagiati],,0)</f>
        <v>2821154</v>
      </c>
      <c r="K3241" s="1">
        <f>_xlfn.XLOOKUP(Comuni[[#This Row],[Regione]],Table_0[Regione],Table_0[Guariti],,0)</f>
        <v>2790105</v>
      </c>
      <c r="L3241" s="1">
        <f>_xlfn.XLOOKUP(Comuni[[#This Row],[Regione]],Table_0[Regione],Table_0[Deceduti],,0)</f>
        <v>17224</v>
      </c>
    </row>
    <row r="3242" spans="1:12" x14ac:dyDescent="0.25">
      <c r="A3242" s="1" t="s">
        <v>3271</v>
      </c>
      <c r="B3242" s="1" t="s">
        <v>3082</v>
      </c>
      <c r="C3242" s="1" t="s">
        <v>3182</v>
      </c>
      <c r="D3242">
        <v>1895</v>
      </c>
      <c r="E3242">
        <f>100*Comuni[[#This Row],[Popolazione2011]]/$D$7916</f>
        <v>3.3064545045382613E-3</v>
      </c>
      <c r="F3242">
        <f>100*Comuni[[#This Row],[Popolazione2011]]/(SUMIFS($D$2:$D$7916,$B$2:$B$7916,"Veneto"))</f>
        <v>3.9024659466085E-2</v>
      </c>
      <c r="G3242" t="b">
        <f>IF(Comuni[[#This Row],[Popolazione2011]]&gt;300000,"MAGGIORE")</f>
        <v>0</v>
      </c>
      <c r="H3242">
        <f>100*Comuni[[#This Row],[Popolazione2011]]/(SUMIFS($D$2:$D$7916,$B$2:$B$7916,"Piemonte"))</f>
        <v>4.3424300559405819E-2</v>
      </c>
      <c r="I3242" s="1" t="str">
        <f>_xlfn.XLOOKUP(Comuni[[#This Row],[Regione]],Ripartizione_geografica[Regione],Ripartizione_geografica[Ripartizione geografica],,0)</f>
        <v>Nord-est</v>
      </c>
      <c r="J3242" s="1">
        <f>_xlfn.XLOOKUP(Comuni[[#This Row],[Regione]],Table_0[Regione],Table_0[Totale contagiati],,0)</f>
        <v>2821154</v>
      </c>
      <c r="K3242" s="1">
        <f>_xlfn.XLOOKUP(Comuni[[#This Row],[Regione]],Table_0[Regione],Table_0[Guariti],,0)</f>
        <v>2790105</v>
      </c>
      <c r="L3242" s="1">
        <f>_xlfn.XLOOKUP(Comuni[[#This Row],[Regione]],Table_0[Regione],Table_0[Deceduti],,0)</f>
        <v>17224</v>
      </c>
    </row>
    <row r="3243" spans="1:12" x14ac:dyDescent="0.25">
      <c r="A3243" s="1" t="s">
        <v>3272</v>
      </c>
      <c r="B3243" s="1" t="s">
        <v>3082</v>
      </c>
      <c r="C3243" s="1" t="s">
        <v>3182</v>
      </c>
      <c r="D3243">
        <v>4401</v>
      </c>
      <c r="E3243">
        <f>100*Comuni[[#This Row],[Popolazione2011]]/$D$7916</f>
        <v>7.6790006725450596E-3</v>
      </c>
      <c r="F3243">
        <f>100*Comuni[[#This Row],[Popolazione2011]]/(SUMIFS($D$2:$D$7916,$B$2:$B$7916,"Veneto"))</f>
        <v>9.0631940005403727E-2</v>
      </c>
      <c r="G3243" t="b">
        <f>IF(Comuni[[#This Row],[Popolazione2011]]&gt;300000,"MAGGIORE")</f>
        <v>0</v>
      </c>
      <c r="H3243">
        <f>100*Comuni[[#This Row],[Popolazione2011]]/(SUMIFS($D$2:$D$7916,$B$2:$B$7916,"Piemonte"))</f>
        <v>0.10084978720946966</v>
      </c>
      <c r="I3243" s="1" t="str">
        <f>_xlfn.XLOOKUP(Comuni[[#This Row],[Regione]],Ripartizione_geografica[Regione],Ripartizione_geografica[Ripartizione geografica],,0)</f>
        <v>Nord-est</v>
      </c>
      <c r="J3243" s="1">
        <f>_xlfn.XLOOKUP(Comuni[[#This Row],[Regione]],Table_0[Regione],Table_0[Totale contagiati],,0)</f>
        <v>2821154</v>
      </c>
      <c r="K3243" s="1">
        <f>_xlfn.XLOOKUP(Comuni[[#This Row],[Regione]],Table_0[Regione],Table_0[Guariti],,0)</f>
        <v>2790105</v>
      </c>
      <c r="L3243" s="1">
        <f>_xlfn.XLOOKUP(Comuni[[#This Row],[Regione]],Table_0[Regione],Table_0[Deceduti],,0)</f>
        <v>17224</v>
      </c>
    </row>
    <row r="3244" spans="1:12" x14ac:dyDescent="0.25">
      <c r="A3244" s="1" t="s">
        <v>3273</v>
      </c>
      <c r="B3244" s="1" t="s">
        <v>3082</v>
      </c>
      <c r="C3244" s="1" t="s">
        <v>3182</v>
      </c>
      <c r="D3244">
        <v>7034</v>
      </c>
      <c r="E3244">
        <f>100*Comuni[[#This Row],[Popolazione2011]]/$D$7916</f>
        <v>1.2273140361436482E-2</v>
      </c>
      <c r="F3244">
        <f>100*Comuni[[#This Row],[Popolazione2011]]/(SUMIFS($D$2:$D$7916,$B$2:$B$7916,"Veneto"))</f>
        <v>0.14485459350102473</v>
      </c>
      <c r="G3244" t="b">
        <f>IF(Comuni[[#This Row],[Popolazione2011]]&gt;300000,"MAGGIORE")</f>
        <v>0</v>
      </c>
      <c r="H3244">
        <f>100*Comuni[[#This Row],[Popolazione2011]]/(SUMIFS($D$2:$D$7916,$B$2:$B$7916,"Piemonte"))</f>
        <v>0.16118550402895016</v>
      </c>
      <c r="I3244" s="1" t="str">
        <f>_xlfn.XLOOKUP(Comuni[[#This Row],[Regione]],Ripartizione_geografica[Regione],Ripartizione_geografica[Ripartizione geografica],,0)</f>
        <v>Nord-est</v>
      </c>
      <c r="J3244" s="1">
        <f>_xlfn.XLOOKUP(Comuni[[#This Row],[Regione]],Table_0[Regione],Table_0[Totale contagiati],,0)</f>
        <v>2821154</v>
      </c>
      <c r="K3244" s="1">
        <f>_xlfn.XLOOKUP(Comuni[[#This Row],[Regione]],Table_0[Regione],Table_0[Guariti],,0)</f>
        <v>2790105</v>
      </c>
      <c r="L3244" s="1">
        <f>_xlfn.XLOOKUP(Comuni[[#This Row],[Regione]],Table_0[Regione],Table_0[Deceduti],,0)</f>
        <v>17224</v>
      </c>
    </row>
    <row r="3245" spans="1:12" x14ac:dyDescent="0.25">
      <c r="A3245" s="1" t="s">
        <v>3274</v>
      </c>
      <c r="B3245" s="1" t="s">
        <v>3082</v>
      </c>
      <c r="C3245" s="1" t="s">
        <v>3182</v>
      </c>
      <c r="D3245">
        <v>12600</v>
      </c>
      <c r="E3245">
        <f>100*Comuni[[#This Row],[Popolazione2011]]/$D$7916</f>
        <v>2.19848690011515E-2</v>
      </c>
      <c r="F3245">
        <f>100*Comuni[[#This Row],[Popolazione2011]]/(SUMIFS($D$2:$D$7916,$B$2:$B$7916,"Veneto"))</f>
        <v>0.25947794684573666</v>
      </c>
      <c r="G3245" t="b">
        <f>IF(Comuni[[#This Row],[Popolazione2011]]&gt;300000,"MAGGIORE")</f>
        <v>0</v>
      </c>
      <c r="H3245">
        <f>100*Comuni[[#This Row],[Popolazione2011]]/(SUMIFS($D$2:$D$7916,$B$2:$B$7916,"Piemonte"))</f>
        <v>0.28873149712322604</v>
      </c>
      <c r="I3245" s="1" t="str">
        <f>_xlfn.XLOOKUP(Comuni[[#This Row],[Regione]],Ripartizione_geografica[Regione],Ripartizione_geografica[Ripartizione geografica],,0)</f>
        <v>Nord-est</v>
      </c>
      <c r="J3245" s="1">
        <f>_xlfn.XLOOKUP(Comuni[[#This Row],[Regione]],Table_0[Regione],Table_0[Totale contagiati],,0)</f>
        <v>2821154</v>
      </c>
      <c r="K3245" s="1">
        <f>_xlfn.XLOOKUP(Comuni[[#This Row],[Regione]],Table_0[Regione],Table_0[Guariti],,0)</f>
        <v>2790105</v>
      </c>
      <c r="L3245" s="1">
        <f>_xlfn.XLOOKUP(Comuni[[#This Row],[Regione]],Table_0[Regione],Table_0[Deceduti],,0)</f>
        <v>17224</v>
      </c>
    </row>
    <row r="3246" spans="1:12" x14ac:dyDescent="0.25">
      <c r="A3246" s="1" t="s">
        <v>3275</v>
      </c>
      <c r="B3246" s="1" t="s">
        <v>3082</v>
      </c>
      <c r="C3246" s="1" t="s">
        <v>3182</v>
      </c>
      <c r="D3246">
        <v>23254</v>
      </c>
      <c r="E3246">
        <f>100*Comuni[[#This Row],[Popolazione2011]]/$D$7916</f>
        <v>4.0574297123236271E-2</v>
      </c>
      <c r="F3246">
        <f>100*Comuni[[#This Row],[Popolazione2011]]/(SUMIFS($D$2:$D$7916,$B$2:$B$7916,"Veneto"))</f>
        <v>0.47888096634529842</v>
      </c>
      <c r="G3246" t="b">
        <f>IF(Comuni[[#This Row],[Popolazione2011]]&gt;300000,"MAGGIORE")</f>
        <v>0</v>
      </c>
      <c r="H3246">
        <f>100*Comuni[[#This Row],[Popolazione2011]]/(SUMIFS($D$2:$D$7916,$B$2:$B$7916,"Piemonte"))</f>
        <v>0.53287001857964267</v>
      </c>
      <c r="I3246" s="1" t="str">
        <f>_xlfn.XLOOKUP(Comuni[[#This Row],[Regione]],Ripartizione_geografica[Regione],Ripartizione_geografica[Ripartizione geografica],,0)</f>
        <v>Nord-est</v>
      </c>
      <c r="J3246" s="1">
        <f>_xlfn.XLOOKUP(Comuni[[#This Row],[Regione]],Table_0[Regione],Table_0[Totale contagiati],,0)</f>
        <v>2821154</v>
      </c>
      <c r="K3246" s="1">
        <f>_xlfn.XLOOKUP(Comuni[[#This Row],[Regione]],Table_0[Regione],Table_0[Guariti],,0)</f>
        <v>2790105</v>
      </c>
      <c r="L3246" s="1">
        <f>_xlfn.XLOOKUP(Comuni[[#This Row],[Regione]],Table_0[Regione],Table_0[Deceduti],,0)</f>
        <v>17224</v>
      </c>
    </row>
    <row r="3247" spans="1:12" x14ac:dyDescent="0.25">
      <c r="A3247" s="1" t="s">
        <v>3276</v>
      </c>
      <c r="B3247" s="1" t="s">
        <v>3082</v>
      </c>
      <c r="C3247" s="1" t="s">
        <v>3182</v>
      </c>
      <c r="D3247">
        <v>577</v>
      </c>
      <c r="E3247">
        <f>100*Comuni[[#This Row],[Popolazione2011]]/$D$7916</f>
        <v>1.0067674137828901E-3</v>
      </c>
      <c r="F3247">
        <f>100*Comuni[[#This Row],[Popolazione2011]]/(SUMIFS($D$2:$D$7916,$B$2:$B$7916,"Veneto"))</f>
        <v>1.1882442486507147E-2</v>
      </c>
      <c r="G3247" t="b">
        <f>IF(Comuni[[#This Row],[Popolazione2011]]&gt;300000,"MAGGIORE")</f>
        <v>0</v>
      </c>
      <c r="H3247">
        <f>100*Comuni[[#This Row],[Popolazione2011]]/(SUMIFS($D$2:$D$7916,$B$2:$B$7916,"Piemonte"))</f>
        <v>1.3222069352389001E-2</v>
      </c>
      <c r="I3247" s="1" t="str">
        <f>_xlfn.XLOOKUP(Comuni[[#This Row],[Regione]],Ripartizione_geografica[Regione],Ripartizione_geografica[Ripartizione geografica],,0)</f>
        <v>Nord-est</v>
      </c>
      <c r="J3247" s="1">
        <f>_xlfn.XLOOKUP(Comuni[[#This Row],[Regione]],Table_0[Regione],Table_0[Totale contagiati],,0)</f>
        <v>2821154</v>
      </c>
      <c r="K3247" s="1">
        <f>_xlfn.XLOOKUP(Comuni[[#This Row],[Regione]],Table_0[Regione],Table_0[Guariti],,0)</f>
        <v>2790105</v>
      </c>
      <c r="L3247" s="1">
        <f>_xlfn.XLOOKUP(Comuni[[#This Row],[Regione]],Table_0[Regione],Table_0[Deceduti],,0)</f>
        <v>17224</v>
      </c>
    </row>
    <row r="3248" spans="1:12" x14ac:dyDescent="0.25">
      <c r="A3248" s="1" t="s">
        <v>3277</v>
      </c>
      <c r="B3248" s="1" t="s">
        <v>3082</v>
      </c>
      <c r="C3248" s="1" t="s">
        <v>3182</v>
      </c>
      <c r="D3248">
        <v>5989</v>
      </c>
      <c r="E3248">
        <f>100*Comuni[[#This Row],[Popolazione2011]]/$D$7916</f>
        <v>1.0449792099039392E-2</v>
      </c>
      <c r="F3248">
        <f>100*Comuni[[#This Row],[Popolazione2011]]/(SUMIFS($D$2:$D$7916,$B$2:$B$7916,"Veneto"))</f>
        <v>0.1233343987031045</v>
      </c>
      <c r="G3248" t="b">
        <f>IF(Comuni[[#This Row],[Popolazione2011]]&gt;300000,"MAGGIORE")</f>
        <v>0</v>
      </c>
      <c r="H3248">
        <f>100*Comuni[[#This Row],[Popolazione2011]]/(SUMIFS($D$2:$D$7916,$B$2:$B$7916,"Piemonte"))</f>
        <v>0.13723912192626989</v>
      </c>
      <c r="I3248" s="1" t="str">
        <f>_xlfn.XLOOKUP(Comuni[[#This Row],[Regione]],Ripartizione_geografica[Regione],Ripartizione_geografica[Ripartizione geografica],,0)</f>
        <v>Nord-est</v>
      </c>
      <c r="J3248" s="1">
        <f>_xlfn.XLOOKUP(Comuni[[#This Row],[Regione]],Table_0[Regione],Table_0[Totale contagiati],,0)</f>
        <v>2821154</v>
      </c>
      <c r="K3248" s="1">
        <f>_xlfn.XLOOKUP(Comuni[[#This Row],[Regione]],Table_0[Regione],Table_0[Guariti],,0)</f>
        <v>2790105</v>
      </c>
      <c r="L3248" s="1">
        <f>_xlfn.XLOOKUP(Comuni[[#This Row],[Regione]],Table_0[Regione],Table_0[Deceduti],,0)</f>
        <v>17224</v>
      </c>
    </row>
    <row r="3249" spans="1:12" x14ac:dyDescent="0.25">
      <c r="A3249" s="1" t="s">
        <v>3278</v>
      </c>
      <c r="B3249" s="1" t="s">
        <v>3082</v>
      </c>
      <c r="C3249" s="1" t="s">
        <v>3182</v>
      </c>
      <c r="D3249">
        <v>11755</v>
      </c>
      <c r="E3249">
        <f>100*Comuni[[#This Row],[Popolazione2011]]/$D$7916</f>
        <v>2.0510486913375866E-2</v>
      </c>
      <c r="F3249">
        <f>100*Comuni[[#This Row],[Popolazione2011]]/(SUMIFS($D$2:$D$7916,$B$2:$B$7916,"Veneto"))</f>
        <v>0.24207644961679639</v>
      </c>
      <c r="G3249" t="b">
        <f>IF(Comuni[[#This Row],[Popolazione2011]]&gt;300000,"MAGGIORE")</f>
        <v>0</v>
      </c>
      <c r="H3249">
        <f>100*Comuni[[#This Row],[Popolazione2011]]/(SUMIFS($D$2:$D$7916,$B$2:$B$7916,"Piemonte"))</f>
        <v>0.26936815465742237</v>
      </c>
      <c r="I3249" s="1" t="str">
        <f>_xlfn.XLOOKUP(Comuni[[#This Row],[Regione]],Ripartizione_geografica[Regione],Ripartizione_geografica[Ripartizione geografica],,0)</f>
        <v>Nord-est</v>
      </c>
      <c r="J3249" s="1">
        <f>_xlfn.XLOOKUP(Comuni[[#This Row],[Regione]],Table_0[Regione],Table_0[Totale contagiati],,0)</f>
        <v>2821154</v>
      </c>
      <c r="K3249" s="1">
        <f>_xlfn.XLOOKUP(Comuni[[#This Row],[Regione]],Table_0[Regione],Table_0[Guariti],,0)</f>
        <v>2790105</v>
      </c>
      <c r="L3249" s="1">
        <f>_xlfn.XLOOKUP(Comuni[[#This Row],[Regione]],Table_0[Regione],Table_0[Deceduti],,0)</f>
        <v>17224</v>
      </c>
    </row>
    <row r="3250" spans="1:12" x14ac:dyDescent="0.25">
      <c r="A3250" s="1" t="s">
        <v>3279</v>
      </c>
      <c r="B3250" s="1" t="s">
        <v>3082</v>
      </c>
      <c r="C3250" s="1" t="s">
        <v>3182</v>
      </c>
      <c r="D3250">
        <v>8620</v>
      </c>
      <c r="E3250">
        <f>100*Comuni[[#This Row],[Popolazione2011]]/$D$7916</f>
        <v>1.5040442126184599E-2</v>
      </c>
      <c r="F3250">
        <f>100*Comuni[[#This Row],[Popolazione2011]]/(SUMIFS($D$2:$D$7916,$B$2:$B$7916,"Veneto"))</f>
        <v>0.17751586522303572</v>
      </c>
      <c r="G3250" t="b">
        <f>IF(Comuni[[#This Row],[Popolazione2011]]&gt;300000,"MAGGIORE")</f>
        <v>0</v>
      </c>
      <c r="H3250">
        <f>100*Comuni[[#This Row],[Popolazione2011]]/(SUMIFS($D$2:$D$7916,$B$2:$B$7916,"Piemonte"))</f>
        <v>0.19752900834938161</v>
      </c>
      <c r="I3250" s="1" t="str">
        <f>_xlfn.XLOOKUP(Comuni[[#This Row],[Regione]],Ripartizione_geografica[Regione],Ripartizione_geografica[Ripartizione geografica],,0)</f>
        <v>Nord-est</v>
      </c>
      <c r="J3250" s="1">
        <f>_xlfn.XLOOKUP(Comuni[[#This Row],[Regione]],Table_0[Regione],Table_0[Totale contagiati],,0)</f>
        <v>2821154</v>
      </c>
      <c r="K3250" s="1">
        <f>_xlfn.XLOOKUP(Comuni[[#This Row],[Regione]],Table_0[Regione],Table_0[Guariti],,0)</f>
        <v>2790105</v>
      </c>
      <c r="L3250" s="1">
        <f>_xlfn.XLOOKUP(Comuni[[#This Row],[Regione]],Table_0[Regione],Table_0[Deceduti],,0)</f>
        <v>17224</v>
      </c>
    </row>
    <row r="3251" spans="1:12" x14ac:dyDescent="0.25">
      <c r="A3251" s="1" t="s">
        <v>3280</v>
      </c>
      <c r="B3251" s="1" t="s">
        <v>3082</v>
      </c>
      <c r="C3251" s="1" t="s">
        <v>3182</v>
      </c>
      <c r="D3251">
        <v>26575</v>
      </c>
      <c r="E3251">
        <f>100*Comuni[[#This Row],[Popolazione2011]]/$D$7916</f>
        <v>4.6368880452825487E-2</v>
      </c>
      <c r="F3251">
        <f>100*Comuni[[#This Row],[Popolazione2011]]/(SUMIFS($D$2:$D$7916,$B$2:$B$7916,"Veneto"))</f>
        <v>0.5472719394782104</v>
      </c>
      <c r="G3251" t="b">
        <f>IF(Comuni[[#This Row],[Popolazione2011]]&gt;300000,"MAGGIORE")</f>
        <v>0</v>
      </c>
      <c r="H3251">
        <f>100*Comuni[[#This Row],[Popolazione2011]]/(SUMIFS($D$2:$D$7916,$B$2:$B$7916,"Piemonte"))</f>
        <v>0.60897139174997872</v>
      </c>
      <c r="I3251" s="1" t="str">
        <f>_xlfn.XLOOKUP(Comuni[[#This Row],[Regione]],Ripartizione_geografica[Regione],Ripartizione_geografica[Ripartizione geografica],,0)</f>
        <v>Nord-est</v>
      </c>
      <c r="J3251" s="1">
        <f>_xlfn.XLOOKUP(Comuni[[#This Row],[Regione]],Table_0[Regione],Table_0[Totale contagiati],,0)</f>
        <v>2821154</v>
      </c>
      <c r="K3251" s="1">
        <f>_xlfn.XLOOKUP(Comuni[[#This Row],[Regione]],Table_0[Regione],Table_0[Guariti],,0)</f>
        <v>2790105</v>
      </c>
      <c r="L3251" s="1">
        <f>_xlfn.XLOOKUP(Comuni[[#This Row],[Regione]],Table_0[Regione],Table_0[Deceduti],,0)</f>
        <v>17224</v>
      </c>
    </row>
    <row r="3252" spans="1:12" x14ac:dyDescent="0.25">
      <c r="A3252" s="1" t="s">
        <v>3281</v>
      </c>
      <c r="B3252" s="1" t="s">
        <v>3082</v>
      </c>
      <c r="C3252" s="1" t="s">
        <v>3182</v>
      </c>
      <c r="D3252">
        <v>1389</v>
      </c>
      <c r="E3252">
        <f>100*Comuni[[#This Row],[Popolazione2011]]/$D$7916</f>
        <v>2.423570082745987E-3</v>
      </c>
      <c r="F3252">
        <f>100*Comuni[[#This Row],[Popolazione2011]]/(SUMIFS($D$2:$D$7916,$B$2:$B$7916,"Veneto"))</f>
        <v>2.8604354616565731E-2</v>
      </c>
      <c r="G3252" t="b">
        <f>IF(Comuni[[#This Row],[Popolazione2011]]&gt;300000,"MAGGIORE")</f>
        <v>0</v>
      </c>
      <c r="H3252">
        <f>100*Comuni[[#This Row],[Popolazione2011]]/(SUMIFS($D$2:$D$7916,$B$2:$B$7916,"Piemonte"))</f>
        <v>3.1829210278108012E-2</v>
      </c>
      <c r="I3252" s="1" t="str">
        <f>_xlfn.XLOOKUP(Comuni[[#This Row],[Regione]],Ripartizione_geografica[Regione],Ripartizione_geografica[Ripartizione geografica],,0)</f>
        <v>Nord-est</v>
      </c>
      <c r="J3252" s="1">
        <f>_xlfn.XLOOKUP(Comuni[[#This Row],[Regione]],Table_0[Regione],Table_0[Totale contagiati],,0)</f>
        <v>2821154</v>
      </c>
      <c r="K3252" s="1">
        <f>_xlfn.XLOOKUP(Comuni[[#This Row],[Regione]],Table_0[Regione],Table_0[Guariti],,0)</f>
        <v>2790105</v>
      </c>
      <c r="L3252" s="1">
        <f>_xlfn.XLOOKUP(Comuni[[#This Row],[Regione]],Table_0[Regione],Table_0[Deceduti],,0)</f>
        <v>17224</v>
      </c>
    </row>
    <row r="3253" spans="1:12" x14ac:dyDescent="0.25">
      <c r="A3253" s="1" t="s">
        <v>3282</v>
      </c>
      <c r="B3253" s="1" t="s">
        <v>3082</v>
      </c>
      <c r="C3253" s="1" t="s">
        <v>3182</v>
      </c>
      <c r="D3253">
        <v>3345</v>
      </c>
      <c r="E3253">
        <f>100*Comuni[[#This Row],[Popolazione2011]]/$D$7916</f>
        <v>5.8364592705437918E-3</v>
      </c>
      <c r="F3253">
        <f>100*Comuni[[#This Row],[Popolazione2011]]/(SUMIFS($D$2:$D$7916,$B$2:$B$7916,"Veneto"))</f>
        <v>6.8885216841189617E-2</v>
      </c>
      <c r="G3253" t="b">
        <f>IF(Comuni[[#This Row],[Popolazione2011]]&gt;300000,"MAGGIORE")</f>
        <v>0</v>
      </c>
      <c r="H3253">
        <f>100*Comuni[[#This Row],[Popolazione2011]]/(SUMIFS($D$2:$D$7916,$B$2:$B$7916,"Piemonte"))</f>
        <v>7.6651337926761196E-2</v>
      </c>
      <c r="I3253" s="1" t="str">
        <f>_xlfn.XLOOKUP(Comuni[[#This Row],[Regione]],Ripartizione_geografica[Regione],Ripartizione_geografica[Ripartizione geografica],,0)</f>
        <v>Nord-est</v>
      </c>
      <c r="J3253" s="1">
        <f>_xlfn.XLOOKUP(Comuni[[#This Row],[Regione]],Table_0[Regione],Table_0[Totale contagiati],,0)</f>
        <v>2821154</v>
      </c>
      <c r="K3253" s="1">
        <f>_xlfn.XLOOKUP(Comuni[[#This Row],[Regione]],Table_0[Regione],Table_0[Guariti],,0)</f>
        <v>2790105</v>
      </c>
      <c r="L3253" s="1">
        <f>_xlfn.XLOOKUP(Comuni[[#This Row],[Regione]],Table_0[Regione],Table_0[Deceduti],,0)</f>
        <v>17224</v>
      </c>
    </row>
    <row r="3254" spans="1:12" x14ac:dyDescent="0.25">
      <c r="A3254" s="1" t="s">
        <v>3283</v>
      </c>
      <c r="B3254" s="1" t="s">
        <v>3082</v>
      </c>
      <c r="C3254" s="1" t="s">
        <v>3182</v>
      </c>
      <c r="D3254">
        <v>2400</v>
      </c>
      <c r="E3254">
        <f>100*Comuni[[#This Row],[Popolazione2011]]/$D$7916</f>
        <v>4.1875940954574286E-3</v>
      </c>
      <c r="F3254">
        <f>100*Comuni[[#This Row],[Popolazione2011]]/(SUMIFS($D$2:$D$7916,$B$2:$B$7916,"Veneto"))</f>
        <v>4.9424370827759363E-2</v>
      </c>
      <c r="G3254" t="b">
        <f>IF(Comuni[[#This Row],[Popolazione2011]]&gt;300000,"MAGGIORE")</f>
        <v>0</v>
      </c>
      <c r="H3254">
        <f>100*Comuni[[#This Row],[Popolazione2011]]/(SUMIFS($D$2:$D$7916,$B$2:$B$7916,"Piemonte"))</f>
        <v>5.4996475642519242E-2</v>
      </c>
      <c r="I3254" s="1" t="str">
        <f>_xlfn.XLOOKUP(Comuni[[#This Row],[Regione]],Ripartizione_geografica[Regione],Ripartizione_geografica[Ripartizione geografica],,0)</f>
        <v>Nord-est</v>
      </c>
      <c r="J3254" s="1">
        <f>_xlfn.XLOOKUP(Comuni[[#This Row],[Regione]],Table_0[Regione],Table_0[Totale contagiati],,0)</f>
        <v>2821154</v>
      </c>
      <c r="K3254" s="1">
        <f>_xlfn.XLOOKUP(Comuni[[#This Row],[Regione]],Table_0[Regione],Table_0[Guariti],,0)</f>
        <v>2790105</v>
      </c>
      <c r="L3254" s="1">
        <f>_xlfn.XLOOKUP(Comuni[[#This Row],[Regione]],Table_0[Regione],Table_0[Deceduti],,0)</f>
        <v>17224</v>
      </c>
    </row>
    <row r="3255" spans="1:12" x14ac:dyDescent="0.25">
      <c r="A3255" s="1" t="s">
        <v>3284</v>
      </c>
      <c r="B3255" s="1" t="s">
        <v>3082</v>
      </c>
      <c r="C3255" s="1" t="s">
        <v>3182</v>
      </c>
      <c r="D3255">
        <v>111500</v>
      </c>
      <c r="E3255">
        <f>100*Comuni[[#This Row],[Popolazione2011]]/$D$7916</f>
        <v>0.19454864235145972</v>
      </c>
      <c r="F3255">
        <f>100*Comuni[[#This Row],[Popolazione2011]]/(SUMIFS($D$2:$D$7916,$B$2:$B$7916,"Veneto"))</f>
        <v>2.2961738947063206</v>
      </c>
      <c r="G3255" t="b">
        <f>IF(Comuni[[#This Row],[Popolazione2011]]&gt;300000,"MAGGIORE")</f>
        <v>0</v>
      </c>
      <c r="H3255">
        <f>100*Comuni[[#This Row],[Popolazione2011]]/(SUMIFS($D$2:$D$7916,$B$2:$B$7916,"Piemonte"))</f>
        <v>2.5550445975587066</v>
      </c>
      <c r="I3255" s="1" t="str">
        <f>_xlfn.XLOOKUP(Comuni[[#This Row],[Regione]],Ripartizione_geografica[Regione],Ripartizione_geografica[Ripartizione geografica],,0)</f>
        <v>Nord-est</v>
      </c>
      <c r="J3255" s="1">
        <f>_xlfn.XLOOKUP(Comuni[[#This Row],[Regione]],Table_0[Regione],Table_0[Totale contagiati],,0)</f>
        <v>2821154</v>
      </c>
      <c r="K3255" s="1">
        <f>_xlfn.XLOOKUP(Comuni[[#This Row],[Regione]],Table_0[Regione],Table_0[Guariti],,0)</f>
        <v>2790105</v>
      </c>
      <c r="L3255" s="1">
        <f>_xlfn.XLOOKUP(Comuni[[#This Row],[Regione]],Table_0[Regione],Table_0[Deceduti],,0)</f>
        <v>17224</v>
      </c>
    </row>
    <row r="3256" spans="1:12" x14ac:dyDescent="0.25">
      <c r="A3256" s="1" t="s">
        <v>3285</v>
      </c>
      <c r="B3256" s="1" t="s">
        <v>3082</v>
      </c>
      <c r="C3256" s="1" t="s">
        <v>3182</v>
      </c>
      <c r="D3256">
        <v>1963</v>
      </c>
      <c r="E3256">
        <f>100*Comuni[[#This Row],[Popolazione2011]]/$D$7916</f>
        <v>3.4251030039095555E-3</v>
      </c>
      <c r="F3256">
        <f>100*Comuni[[#This Row],[Popolazione2011]]/(SUMIFS($D$2:$D$7916,$B$2:$B$7916,"Veneto"))</f>
        <v>4.042501663953818E-2</v>
      </c>
      <c r="G3256" t="b">
        <f>IF(Comuni[[#This Row],[Popolazione2011]]&gt;300000,"MAGGIORE")</f>
        <v>0</v>
      </c>
      <c r="H3256">
        <f>100*Comuni[[#This Row],[Popolazione2011]]/(SUMIFS($D$2:$D$7916,$B$2:$B$7916,"Piemonte"))</f>
        <v>4.4982534035943864E-2</v>
      </c>
      <c r="I3256" s="1" t="str">
        <f>_xlfn.XLOOKUP(Comuni[[#This Row],[Regione]],Ripartizione_geografica[Regione],Ripartizione_geografica[Ripartizione geografica],,0)</f>
        <v>Nord-est</v>
      </c>
      <c r="J3256" s="1">
        <f>_xlfn.XLOOKUP(Comuni[[#This Row],[Regione]],Table_0[Regione],Table_0[Totale contagiati],,0)</f>
        <v>2821154</v>
      </c>
      <c r="K3256" s="1">
        <f>_xlfn.XLOOKUP(Comuni[[#This Row],[Regione]],Table_0[Regione],Table_0[Guariti],,0)</f>
        <v>2790105</v>
      </c>
      <c r="L3256" s="1">
        <f>_xlfn.XLOOKUP(Comuni[[#This Row],[Regione]],Table_0[Regione],Table_0[Deceduti],,0)</f>
        <v>17224</v>
      </c>
    </row>
    <row r="3257" spans="1:12" x14ac:dyDescent="0.25">
      <c r="A3257" s="1" t="s">
        <v>3286</v>
      </c>
      <c r="B3257" s="1" t="s">
        <v>3082</v>
      </c>
      <c r="C3257" s="1" t="s">
        <v>3182</v>
      </c>
      <c r="D3257">
        <v>6169</v>
      </c>
      <c r="E3257">
        <f>100*Comuni[[#This Row],[Popolazione2011]]/$D$7916</f>
        <v>1.0763861656198699E-2</v>
      </c>
      <c r="F3257">
        <f>100*Comuni[[#This Row],[Popolazione2011]]/(SUMIFS($D$2:$D$7916,$B$2:$B$7916,"Veneto"))</f>
        <v>0.12704122651518646</v>
      </c>
      <c r="G3257" t="b">
        <f>IF(Comuni[[#This Row],[Popolazione2011]]&gt;300000,"MAGGIORE")</f>
        <v>0</v>
      </c>
      <c r="H3257">
        <f>100*Comuni[[#This Row],[Popolazione2011]]/(SUMIFS($D$2:$D$7916,$B$2:$B$7916,"Piemonte"))</f>
        <v>0.14136385759945883</v>
      </c>
      <c r="I3257" s="1" t="str">
        <f>_xlfn.XLOOKUP(Comuni[[#This Row],[Regione]],Ripartizione_geografica[Regione],Ripartizione_geografica[Ripartizione geografica],,0)</f>
        <v>Nord-est</v>
      </c>
      <c r="J3257" s="1">
        <f>_xlfn.XLOOKUP(Comuni[[#This Row],[Regione]],Table_0[Regione],Table_0[Totale contagiati],,0)</f>
        <v>2821154</v>
      </c>
      <c r="K3257" s="1">
        <f>_xlfn.XLOOKUP(Comuni[[#This Row],[Regione]],Table_0[Regione],Table_0[Guariti],,0)</f>
        <v>2790105</v>
      </c>
      <c r="L3257" s="1">
        <f>_xlfn.XLOOKUP(Comuni[[#This Row],[Regione]],Table_0[Regione],Table_0[Deceduti],,0)</f>
        <v>17224</v>
      </c>
    </row>
    <row r="3258" spans="1:12" x14ac:dyDescent="0.25">
      <c r="A3258" s="1" t="s">
        <v>3287</v>
      </c>
      <c r="B3258" s="1" t="s">
        <v>3082</v>
      </c>
      <c r="C3258" s="1" t="s">
        <v>3182</v>
      </c>
      <c r="D3258">
        <v>6642</v>
      </c>
      <c r="E3258">
        <f>100*Comuni[[#This Row],[Popolazione2011]]/$D$7916</f>
        <v>1.1589166659178434E-2</v>
      </c>
      <c r="F3258">
        <f>100*Comuni[[#This Row],[Popolazione2011]]/(SUMIFS($D$2:$D$7916,$B$2:$B$7916,"Veneto"))</f>
        <v>0.13678194626582404</v>
      </c>
      <c r="G3258" t="b">
        <f>IF(Comuni[[#This Row],[Popolazione2011]]&gt;300000,"MAGGIORE")</f>
        <v>0</v>
      </c>
      <c r="H3258">
        <f>100*Comuni[[#This Row],[Popolazione2011]]/(SUMIFS($D$2:$D$7916,$B$2:$B$7916,"Piemonte"))</f>
        <v>0.15220274634067199</v>
      </c>
      <c r="I3258" s="1" t="str">
        <f>_xlfn.XLOOKUP(Comuni[[#This Row],[Regione]],Ripartizione_geografica[Regione],Ripartizione_geografica[Ripartizione geografica],,0)</f>
        <v>Nord-est</v>
      </c>
      <c r="J3258" s="1">
        <f>_xlfn.XLOOKUP(Comuni[[#This Row],[Regione]],Table_0[Regione],Table_0[Totale contagiati],,0)</f>
        <v>2821154</v>
      </c>
      <c r="K3258" s="1">
        <f>_xlfn.XLOOKUP(Comuni[[#This Row],[Regione]],Table_0[Regione],Table_0[Guariti],,0)</f>
        <v>2790105</v>
      </c>
      <c r="L3258" s="1">
        <f>_xlfn.XLOOKUP(Comuni[[#This Row],[Regione]],Table_0[Regione],Table_0[Deceduti],,0)</f>
        <v>17224</v>
      </c>
    </row>
    <row r="3259" spans="1:12" x14ac:dyDescent="0.25">
      <c r="A3259" s="1" t="s">
        <v>3288</v>
      </c>
      <c r="B3259" s="1" t="s">
        <v>3082</v>
      </c>
      <c r="C3259" s="1" t="s">
        <v>3182</v>
      </c>
      <c r="D3259">
        <v>1358</v>
      </c>
      <c r="E3259">
        <f>100*Comuni[[#This Row],[Popolazione2011]]/$D$7916</f>
        <v>2.3694803256796618E-3</v>
      </c>
      <c r="F3259">
        <f>100*Comuni[[#This Row],[Popolazione2011]]/(SUMIFS($D$2:$D$7916,$B$2:$B$7916,"Veneto"))</f>
        <v>2.7965956493373838E-2</v>
      </c>
      <c r="G3259" t="b">
        <f>IF(Comuni[[#This Row],[Popolazione2011]]&gt;300000,"MAGGIORE")</f>
        <v>0</v>
      </c>
      <c r="H3259">
        <f>100*Comuni[[#This Row],[Popolazione2011]]/(SUMIFS($D$2:$D$7916,$B$2:$B$7916,"Piemonte"))</f>
        <v>3.1118839134392139E-2</v>
      </c>
      <c r="I3259" s="1" t="str">
        <f>_xlfn.XLOOKUP(Comuni[[#This Row],[Regione]],Ripartizione_geografica[Regione],Ripartizione_geografica[Ripartizione geografica],,0)</f>
        <v>Nord-est</v>
      </c>
      <c r="J3259" s="1">
        <f>_xlfn.XLOOKUP(Comuni[[#This Row],[Regione]],Table_0[Regione],Table_0[Totale contagiati],,0)</f>
        <v>2821154</v>
      </c>
      <c r="K3259" s="1">
        <f>_xlfn.XLOOKUP(Comuni[[#This Row],[Regione]],Table_0[Regione],Table_0[Guariti],,0)</f>
        <v>2790105</v>
      </c>
      <c r="L3259" s="1">
        <f>_xlfn.XLOOKUP(Comuni[[#This Row],[Regione]],Table_0[Regione],Table_0[Deceduti],,0)</f>
        <v>17224</v>
      </c>
    </row>
    <row r="3260" spans="1:12" x14ac:dyDescent="0.25">
      <c r="A3260" s="1" t="s">
        <v>3289</v>
      </c>
      <c r="B3260" s="1" t="s">
        <v>3082</v>
      </c>
      <c r="C3260" s="1" t="s">
        <v>3182</v>
      </c>
      <c r="D3260">
        <v>796</v>
      </c>
      <c r="E3260">
        <f>100*Comuni[[#This Row],[Popolazione2011]]/$D$7916</f>
        <v>1.3888853749933806E-3</v>
      </c>
      <c r="F3260">
        <f>100*Comuni[[#This Row],[Popolazione2011]]/(SUMIFS($D$2:$D$7916,$B$2:$B$7916,"Veneto"))</f>
        <v>1.639241632454019E-2</v>
      </c>
      <c r="G3260" t="b">
        <f>IF(Comuni[[#This Row],[Popolazione2011]]&gt;300000,"MAGGIORE")</f>
        <v>0</v>
      </c>
      <c r="H3260">
        <f>100*Comuni[[#This Row],[Popolazione2011]]/(SUMIFS($D$2:$D$7916,$B$2:$B$7916,"Piemonte"))</f>
        <v>1.8240497754768881E-2</v>
      </c>
      <c r="I3260" s="1" t="str">
        <f>_xlfn.XLOOKUP(Comuni[[#This Row],[Regione]],Ripartizione_geografica[Regione],Ripartizione_geografica[Ripartizione geografica],,0)</f>
        <v>Nord-est</v>
      </c>
      <c r="J3260" s="1">
        <f>_xlfn.XLOOKUP(Comuni[[#This Row],[Regione]],Table_0[Regione],Table_0[Totale contagiati],,0)</f>
        <v>2821154</v>
      </c>
      <c r="K3260" s="1">
        <f>_xlfn.XLOOKUP(Comuni[[#This Row],[Regione]],Table_0[Regione],Table_0[Guariti],,0)</f>
        <v>2790105</v>
      </c>
      <c r="L3260" s="1">
        <f>_xlfn.XLOOKUP(Comuni[[#This Row],[Regione]],Table_0[Regione],Table_0[Deceduti],,0)</f>
        <v>17224</v>
      </c>
    </row>
    <row r="3261" spans="1:12" x14ac:dyDescent="0.25">
      <c r="A3261" s="1" t="s">
        <v>3290</v>
      </c>
      <c r="B3261" s="1" t="s">
        <v>3082</v>
      </c>
      <c r="C3261" s="1" t="s">
        <v>3182</v>
      </c>
      <c r="D3261">
        <v>6690</v>
      </c>
      <c r="E3261">
        <f>100*Comuni[[#This Row],[Popolazione2011]]/$D$7916</f>
        <v>1.1672918541087584E-2</v>
      </c>
      <c r="F3261">
        <f>100*Comuni[[#This Row],[Popolazione2011]]/(SUMIFS($D$2:$D$7916,$B$2:$B$7916,"Veneto"))</f>
        <v>0.13777043368237923</v>
      </c>
      <c r="G3261" t="b">
        <f>IF(Comuni[[#This Row],[Popolazione2011]]&gt;300000,"MAGGIORE")</f>
        <v>0</v>
      </c>
      <c r="H3261">
        <f>100*Comuni[[#This Row],[Popolazione2011]]/(SUMIFS($D$2:$D$7916,$B$2:$B$7916,"Piemonte"))</f>
        <v>0.15330267585352239</v>
      </c>
      <c r="I3261" s="1" t="str">
        <f>_xlfn.XLOOKUP(Comuni[[#This Row],[Regione]],Ripartizione_geografica[Regione],Ripartizione_geografica[Ripartizione geografica],,0)</f>
        <v>Nord-est</v>
      </c>
      <c r="J3261" s="1">
        <f>_xlfn.XLOOKUP(Comuni[[#This Row],[Regione]],Table_0[Regione],Table_0[Totale contagiati],,0)</f>
        <v>2821154</v>
      </c>
      <c r="K3261" s="1">
        <f>_xlfn.XLOOKUP(Comuni[[#This Row],[Regione]],Table_0[Regione],Table_0[Guariti],,0)</f>
        <v>2790105</v>
      </c>
      <c r="L3261" s="1">
        <f>_xlfn.XLOOKUP(Comuni[[#This Row],[Regione]],Table_0[Regione],Table_0[Deceduti],,0)</f>
        <v>17224</v>
      </c>
    </row>
    <row r="3262" spans="1:12" x14ac:dyDescent="0.25">
      <c r="A3262" s="1" t="s">
        <v>3291</v>
      </c>
      <c r="B3262" s="1" t="s">
        <v>3082</v>
      </c>
      <c r="C3262" s="1" t="s">
        <v>3182</v>
      </c>
      <c r="D3262">
        <v>3047</v>
      </c>
      <c r="E3262">
        <f>100*Comuni[[#This Row],[Popolazione2011]]/$D$7916</f>
        <v>5.3164996703578271E-3</v>
      </c>
      <c r="F3262">
        <f>100*Comuni[[#This Row],[Popolazione2011]]/(SUMIFS($D$2:$D$7916,$B$2:$B$7916,"Veneto"))</f>
        <v>6.2748357463409496E-2</v>
      </c>
      <c r="G3262" t="b">
        <f>IF(Comuni[[#This Row],[Popolazione2011]]&gt;300000,"MAGGIORE")</f>
        <v>0</v>
      </c>
      <c r="H3262">
        <f>100*Comuni[[#This Row],[Popolazione2011]]/(SUMIFS($D$2:$D$7916,$B$2:$B$7916,"Piemonte"))</f>
        <v>6.982260886781505E-2</v>
      </c>
      <c r="I3262" s="1" t="str">
        <f>_xlfn.XLOOKUP(Comuni[[#This Row],[Regione]],Ripartizione_geografica[Regione],Ripartizione_geografica[Ripartizione geografica],,0)</f>
        <v>Nord-est</v>
      </c>
      <c r="J3262" s="1">
        <f>_xlfn.XLOOKUP(Comuni[[#This Row],[Regione]],Table_0[Regione],Table_0[Totale contagiati],,0)</f>
        <v>2821154</v>
      </c>
      <c r="K3262" s="1">
        <f>_xlfn.XLOOKUP(Comuni[[#This Row],[Regione]],Table_0[Regione],Table_0[Guariti],,0)</f>
        <v>2790105</v>
      </c>
      <c r="L3262" s="1">
        <f>_xlfn.XLOOKUP(Comuni[[#This Row],[Regione]],Table_0[Regione],Table_0[Deceduti],,0)</f>
        <v>17224</v>
      </c>
    </row>
    <row r="3263" spans="1:12" x14ac:dyDescent="0.25">
      <c r="A3263" s="1" t="s">
        <v>3292</v>
      </c>
      <c r="B3263" s="1" t="s">
        <v>3082</v>
      </c>
      <c r="C3263" s="1" t="s">
        <v>3182</v>
      </c>
      <c r="D3263">
        <v>6352</v>
      </c>
      <c r="E3263">
        <f>100*Comuni[[#This Row],[Popolazione2011]]/$D$7916</f>
        <v>1.1083165705977328E-2</v>
      </c>
      <c r="F3263">
        <f>100*Comuni[[#This Row],[Popolazione2011]]/(SUMIFS($D$2:$D$7916,$B$2:$B$7916,"Veneto"))</f>
        <v>0.1308098347908031</v>
      </c>
      <c r="G3263" t="b">
        <f>IF(Comuni[[#This Row],[Popolazione2011]]&gt;300000,"MAGGIORE")</f>
        <v>0</v>
      </c>
      <c r="H3263">
        <f>100*Comuni[[#This Row],[Popolazione2011]]/(SUMIFS($D$2:$D$7916,$B$2:$B$7916,"Piemonte"))</f>
        <v>0.14555733886720093</v>
      </c>
      <c r="I3263" s="1" t="str">
        <f>_xlfn.XLOOKUP(Comuni[[#This Row],[Regione]],Ripartizione_geografica[Regione],Ripartizione_geografica[Ripartizione geografica],,0)</f>
        <v>Nord-est</v>
      </c>
      <c r="J3263" s="1">
        <f>_xlfn.XLOOKUP(Comuni[[#This Row],[Regione]],Table_0[Regione],Table_0[Totale contagiati],,0)</f>
        <v>2821154</v>
      </c>
      <c r="K3263" s="1">
        <f>_xlfn.XLOOKUP(Comuni[[#This Row],[Regione]],Table_0[Regione],Table_0[Guariti],,0)</f>
        <v>2790105</v>
      </c>
      <c r="L3263" s="1">
        <f>_xlfn.XLOOKUP(Comuni[[#This Row],[Regione]],Table_0[Regione],Table_0[Deceduti],,0)</f>
        <v>17224</v>
      </c>
    </row>
    <row r="3264" spans="1:12" x14ac:dyDescent="0.25">
      <c r="A3264" s="1" t="s">
        <v>3293</v>
      </c>
      <c r="B3264" s="1" t="s">
        <v>3082</v>
      </c>
      <c r="C3264" s="1" t="s">
        <v>3182</v>
      </c>
      <c r="D3264">
        <v>5385</v>
      </c>
      <c r="E3264">
        <f>100*Comuni[[#This Row],[Popolazione2011]]/$D$7916</f>
        <v>9.3959142516826053E-3</v>
      </c>
      <c r="F3264">
        <f>100*Comuni[[#This Row],[Popolazione2011]]/(SUMIFS($D$2:$D$7916,$B$2:$B$7916,"Veneto"))</f>
        <v>0.11089593204478507</v>
      </c>
      <c r="G3264" t="b">
        <f>IF(Comuni[[#This Row],[Popolazione2011]]&gt;300000,"MAGGIORE")</f>
        <v>0</v>
      </c>
      <c r="H3264">
        <f>100*Comuni[[#This Row],[Popolazione2011]]/(SUMIFS($D$2:$D$7916,$B$2:$B$7916,"Piemonte"))</f>
        <v>0.12339834222290255</v>
      </c>
      <c r="I3264" s="1" t="str">
        <f>_xlfn.XLOOKUP(Comuni[[#This Row],[Regione]],Ripartizione_geografica[Regione],Ripartizione_geografica[Ripartizione geografica],,0)</f>
        <v>Nord-est</v>
      </c>
      <c r="J3264" s="1">
        <f>_xlfn.XLOOKUP(Comuni[[#This Row],[Regione]],Table_0[Regione],Table_0[Totale contagiati],,0)</f>
        <v>2821154</v>
      </c>
      <c r="K3264" s="1">
        <f>_xlfn.XLOOKUP(Comuni[[#This Row],[Regione]],Table_0[Regione],Table_0[Guariti],,0)</f>
        <v>2790105</v>
      </c>
      <c r="L3264" s="1">
        <f>_xlfn.XLOOKUP(Comuni[[#This Row],[Regione]],Table_0[Regione],Table_0[Deceduti],,0)</f>
        <v>17224</v>
      </c>
    </row>
    <row r="3265" spans="1:12" x14ac:dyDescent="0.25">
      <c r="A3265" s="1" t="s">
        <v>3294</v>
      </c>
      <c r="B3265" s="1" t="s">
        <v>3082</v>
      </c>
      <c r="C3265" s="1" t="s">
        <v>3182</v>
      </c>
      <c r="D3265">
        <v>6113</v>
      </c>
      <c r="E3265">
        <f>100*Comuni[[#This Row],[Popolazione2011]]/$D$7916</f>
        <v>1.0666151127304693E-2</v>
      </c>
      <c r="F3265">
        <f>100*Comuni[[#This Row],[Popolazione2011]]/(SUMIFS($D$2:$D$7916,$B$2:$B$7916,"Veneto"))</f>
        <v>0.12588799119587207</v>
      </c>
      <c r="G3265" t="b">
        <f>IF(Comuni[[#This Row],[Popolazione2011]]&gt;300000,"MAGGIORE")</f>
        <v>0</v>
      </c>
      <c r="H3265">
        <f>100*Comuni[[#This Row],[Popolazione2011]]/(SUMIFS($D$2:$D$7916,$B$2:$B$7916,"Piemonte"))</f>
        <v>0.14008060650113338</v>
      </c>
      <c r="I3265" s="1" t="str">
        <f>_xlfn.XLOOKUP(Comuni[[#This Row],[Regione]],Ripartizione_geografica[Regione],Ripartizione_geografica[Ripartizione geografica],,0)</f>
        <v>Nord-est</v>
      </c>
      <c r="J3265" s="1">
        <f>_xlfn.XLOOKUP(Comuni[[#This Row],[Regione]],Table_0[Regione],Table_0[Totale contagiati],,0)</f>
        <v>2821154</v>
      </c>
      <c r="K3265" s="1">
        <f>_xlfn.XLOOKUP(Comuni[[#This Row],[Regione]],Table_0[Regione],Table_0[Guariti],,0)</f>
        <v>2790105</v>
      </c>
      <c r="L3265" s="1">
        <f>_xlfn.XLOOKUP(Comuni[[#This Row],[Regione]],Table_0[Regione],Table_0[Deceduti],,0)</f>
        <v>17224</v>
      </c>
    </row>
    <row r="3266" spans="1:12" x14ac:dyDescent="0.25">
      <c r="A3266" s="1" t="s">
        <v>3295</v>
      </c>
      <c r="B3266" s="1" t="s">
        <v>3082</v>
      </c>
      <c r="C3266" s="1" t="s">
        <v>3182</v>
      </c>
      <c r="D3266">
        <v>4946</v>
      </c>
      <c r="E3266">
        <f>100*Comuni[[#This Row],[Popolazione2011]]/$D$7916</f>
        <v>8.6299334983885173E-3</v>
      </c>
      <c r="F3266">
        <f>100*Comuni[[#This Row],[Popolazione2011]]/(SUMIFS($D$2:$D$7916,$B$2:$B$7916,"Veneto"))</f>
        <v>0.10185539088087409</v>
      </c>
      <c r="G3266" t="b">
        <f>IF(Comuni[[#This Row],[Popolazione2011]]&gt;300000,"MAGGIORE")</f>
        <v>0</v>
      </c>
      <c r="H3266">
        <f>100*Comuni[[#This Row],[Popolazione2011]]/(SUMIFS($D$2:$D$7916,$B$2:$B$7916,"Piemonte"))</f>
        <v>0.1133385702199584</v>
      </c>
      <c r="I3266" s="1" t="str">
        <f>_xlfn.XLOOKUP(Comuni[[#This Row],[Regione]],Ripartizione_geografica[Regione],Ripartizione_geografica[Ripartizione geografica],,0)</f>
        <v>Nord-est</v>
      </c>
      <c r="J3266" s="1">
        <f>_xlfn.XLOOKUP(Comuni[[#This Row],[Regione]],Table_0[Regione],Table_0[Totale contagiati],,0)</f>
        <v>2821154</v>
      </c>
      <c r="K3266" s="1">
        <f>_xlfn.XLOOKUP(Comuni[[#This Row],[Regione]],Table_0[Regione],Table_0[Guariti],,0)</f>
        <v>2790105</v>
      </c>
      <c r="L3266" s="1">
        <f>_xlfn.XLOOKUP(Comuni[[#This Row],[Regione]],Table_0[Regione],Table_0[Deceduti],,0)</f>
        <v>17224</v>
      </c>
    </row>
    <row r="3267" spans="1:12" x14ac:dyDescent="0.25">
      <c r="A3267" s="1" t="s">
        <v>3296</v>
      </c>
      <c r="B3267" s="1" t="s">
        <v>3082</v>
      </c>
      <c r="C3267" s="1" t="s">
        <v>3297</v>
      </c>
      <c r="D3267">
        <v>4249</v>
      </c>
      <c r="E3267">
        <f>100*Comuni[[#This Row],[Popolazione2011]]/$D$7916</f>
        <v>7.4137863798327559E-3</v>
      </c>
      <c r="F3267">
        <f>100*Comuni[[#This Row],[Popolazione2011]]/(SUMIFS($D$2:$D$7916,$B$2:$B$7916,"Veneto"))</f>
        <v>8.7501729852978966E-2</v>
      </c>
      <c r="G3267" t="b">
        <f>IF(Comuni[[#This Row],[Popolazione2011]]&gt;300000,"MAGGIORE")</f>
        <v>0</v>
      </c>
      <c r="H3267">
        <f>100*Comuni[[#This Row],[Popolazione2011]]/(SUMIFS($D$2:$D$7916,$B$2:$B$7916,"Piemonte"))</f>
        <v>9.7366677085443443E-2</v>
      </c>
      <c r="I3267" s="1" t="str">
        <f>_xlfn.XLOOKUP(Comuni[[#This Row],[Regione]],Ripartizione_geografica[Regione],Ripartizione_geografica[Ripartizione geografica],,0)</f>
        <v>Nord-est</v>
      </c>
      <c r="J3267" s="1">
        <f>_xlfn.XLOOKUP(Comuni[[#This Row],[Regione]],Table_0[Regione],Table_0[Totale contagiati],,0)</f>
        <v>2821154</v>
      </c>
      <c r="K3267" s="1">
        <f>_xlfn.XLOOKUP(Comuni[[#This Row],[Regione]],Table_0[Regione],Table_0[Guariti],,0)</f>
        <v>2790105</v>
      </c>
      <c r="L3267" s="1">
        <f>_xlfn.XLOOKUP(Comuni[[#This Row],[Regione]],Table_0[Regione],Table_0[Deceduti],,0)</f>
        <v>17224</v>
      </c>
    </row>
    <row r="3268" spans="1:12" x14ac:dyDescent="0.25">
      <c r="A3268" s="1" t="s">
        <v>3298</v>
      </c>
      <c r="B3268" s="1" t="s">
        <v>3082</v>
      </c>
      <c r="C3268" s="1" t="s">
        <v>3297</v>
      </c>
      <c r="D3268">
        <v>2926</v>
      </c>
      <c r="E3268">
        <f>100*Comuni[[#This Row],[Popolazione2011]]/$D$7916</f>
        <v>5.105375134711849E-3</v>
      </c>
      <c r="F3268">
        <f>100*Comuni[[#This Row],[Popolazione2011]]/(SUMIFS($D$2:$D$7916,$B$2:$B$7916,"Veneto"))</f>
        <v>6.025654543417662E-2</v>
      </c>
      <c r="G3268" t="b">
        <f>IF(Comuni[[#This Row],[Popolazione2011]]&gt;300000,"MAGGIORE")</f>
        <v>0</v>
      </c>
      <c r="H3268">
        <f>100*Comuni[[#This Row],[Popolazione2011]]/(SUMIFS($D$2:$D$7916,$B$2:$B$7916,"Piemonte"))</f>
        <v>6.7049869887504707E-2</v>
      </c>
      <c r="I3268" s="1" t="str">
        <f>_xlfn.XLOOKUP(Comuni[[#This Row],[Regione]],Ripartizione_geografica[Regione],Ripartizione_geografica[Ripartizione geografica],,0)</f>
        <v>Nord-est</v>
      </c>
      <c r="J3268" s="1">
        <f>_xlfn.XLOOKUP(Comuni[[#This Row],[Regione]],Table_0[Regione],Table_0[Totale contagiati],,0)</f>
        <v>2821154</v>
      </c>
      <c r="K3268" s="1">
        <f>_xlfn.XLOOKUP(Comuni[[#This Row],[Regione]],Table_0[Regione],Table_0[Guariti],,0)</f>
        <v>2790105</v>
      </c>
      <c r="L3268" s="1">
        <f>_xlfn.XLOOKUP(Comuni[[#This Row],[Regione]],Table_0[Regione],Table_0[Deceduti],,0)</f>
        <v>17224</v>
      </c>
    </row>
    <row r="3269" spans="1:12" x14ac:dyDescent="0.25">
      <c r="A3269" s="1" t="s">
        <v>3299</v>
      </c>
      <c r="B3269" s="1" t="s">
        <v>3082</v>
      </c>
      <c r="C3269" s="1" t="s">
        <v>3297</v>
      </c>
      <c r="D3269">
        <v>1331</v>
      </c>
      <c r="E3269">
        <f>100*Comuni[[#This Row],[Popolazione2011]]/$D$7916</f>
        <v>2.3223698921057659E-3</v>
      </c>
      <c r="F3269">
        <f>100*Comuni[[#This Row],[Popolazione2011]]/(SUMIFS($D$2:$D$7916,$B$2:$B$7916,"Veneto"))</f>
        <v>2.7409932321561546E-2</v>
      </c>
      <c r="G3269" t="b">
        <f>IF(Comuni[[#This Row],[Popolazione2011]]&gt;300000,"MAGGIORE")</f>
        <v>0</v>
      </c>
      <c r="H3269">
        <f>100*Comuni[[#This Row],[Popolazione2011]]/(SUMIFS($D$2:$D$7916,$B$2:$B$7916,"Piemonte"))</f>
        <v>3.0500128783413797E-2</v>
      </c>
      <c r="I3269" s="1" t="str">
        <f>_xlfn.XLOOKUP(Comuni[[#This Row],[Regione]],Ripartizione_geografica[Regione],Ripartizione_geografica[Ripartizione geografica],,0)</f>
        <v>Nord-est</v>
      </c>
      <c r="J3269" s="1">
        <f>_xlfn.XLOOKUP(Comuni[[#This Row],[Regione]],Table_0[Regione],Table_0[Totale contagiati],,0)</f>
        <v>2821154</v>
      </c>
      <c r="K3269" s="1">
        <f>_xlfn.XLOOKUP(Comuni[[#This Row],[Regione]],Table_0[Regione],Table_0[Guariti],,0)</f>
        <v>2790105</v>
      </c>
      <c r="L3269" s="1">
        <f>_xlfn.XLOOKUP(Comuni[[#This Row],[Regione]],Table_0[Regione],Table_0[Deceduti],,0)</f>
        <v>17224</v>
      </c>
    </row>
    <row r="3270" spans="1:12" x14ac:dyDescent="0.25">
      <c r="A3270" s="1" t="s">
        <v>3300</v>
      </c>
      <c r="B3270" s="1" t="s">
        <v>3082</v>
      </c>
      <c r="C3270" s="1" t="s">
        <v>3297</v>
      </c>
      <c r="D3270">
        <v>2465</v>
      </c>
      <c r="E3270">
        <f>100*Comuni[[#This Row],[Popolazione2011]]/$D$7916</f>
        <v>4.3010081022094009E-3</v>
      </c>
      <c r="F3270">
        <f>100*Comuni[[#This Row],[Popolazione2011]]/(SUMIFS($D$2:$D$7916,$B$2:$B$7916,"Veneto"))</f>
        <v>5.0762947537677842E-2</v>
      </c>
      <c r="G3270" t="b">
        <f>IF(Comuni[[#This Row],[Popolazione2011]]&gt;300000,"MAGGIORE")</f>
        <v>0</v>
      </c>
      <c r="H3270">
        <f>100*Comuni[[#This Row],[Popolazione2011]]/(SUMIFS($D$2:$D$7916,$B$2:$B$7916,"Piemonte"))</f>
        <v>5.6485963524504135E-2</v>
      </c>
      <c r="I3270" s="1" t="str">
        <f>_xlfn.XLOOKUP(Comuni[[#This Row],[Regione]],Ripartizione_geografica[Regione],Ripartizione_geografica[Ripartizione geografica],,0)</f>
        <v>Nord-est</v>
      </c>
      <c r="J3270" s="1">
        <f>_xlfn.XLOOKUP(Comuni[[#This Row],[Regione]],Table_0[Regione],Table_0[Totale contagiati],,0)</f>
        <v>2821154</v>
      </c>
      <c r="K3270" s="1">
        <f>_xlfn.XLOOKUP(Comuni[[#This Row],[Regione]],Table_0[Regione],Table_0[Guariti],,0)</f>
        <v>2790105</v>
      </c>
      <c r="L3270" s="1">
        <f>_xlfn.XLOOKUP(Comuni[[#This Row],[Regione]],Table_0[Regione],Table_0[Deceduti],,0)</f>
        <v>17224</v>
      </c>
    </row>
    <row r="3271" spans="1:12" x14ac:dyDescent="0.25">
      <c r="A3271" s="1" t="s">
        <v>3301</v>
      </c>
      <c r="B3271" s="1" t="s">
        <v>3082</v>
      </c>
      <c r="C3271" s="1" t="s">
        <v>3297</v>
      </c>
      <c r="D3271">
        <v>3453</v>
      </c>
      <c r="E3271">
        <f>100*Comuni[[#This Row],[Popolazione2011]]/$D$7916</f>
        <v>6.0249010048393755E-3</v>
      </c>
      <c r="F3271">
        <f>100*Comuni[[#This Row],[Popolazione2011]]/(SUMIFS($D$2:$D$7916,$B$2:$B$7916,"Veneto"))</f>
        <v>7.1109313528438786E-2</v>
      </c>
      <c r="G3271" t="b">
        <f>IF(Comuni[[#This Row],[Popolazione2011]]&gt;300000,"MAGGIORE")</f>
        <v>0</v>
      </c>
      <c r="H3271">
        <f>100*Comuni[[#This Row],[Popolazione2011]]/(SUMIFS($D$2:$D$7916,$B$2:$B$7916,"Piemonte"))</f>
        <v>7.9126179330674562E-2</v>
      </c>
      <c r="I3271" s="1" t="str">
        <f>_xlfn.XLOOKUP(Comuni[[#This Row],[Regione]],Ripartizione_geografica[Regione],Ripartizione_geografica[Ripartizione geografica],,0)</f>
        <v>Nord-est</v>
      </c>
      <c r="J3271" s="1">
        <f>_xlfn.XLOOKUP(Comuni[[#This Row],[Regione]],Table_0[Regione],Table_0[Totale contagiati],,0)</f>
        <v>2821154</v>
      </c>
      <c r="K3271" s="1">
        <f>_xlfn.XLOOKUP(Comuni[[#This Row],[Regione]],Table_0[Regione],Table_0[Guariti],,0)</f>
        <v>2790105</v>
      </c>
      <c r="L3271" s="1">
        <f>_xlfn.XLOOKUP(Comuni[[#This Row],[Regione]],Table_0[Regione],Table_0[Deceduti],,0)</f>
        <v>17224</v>
      </c>
    </row>
    <row r="3272" spans="1:12" x14ac:dyDescent="0.25">
      <c r="A3272" s="1" t="s">
        <v>3302</v>
      </c>
      <c r="B3272" s="1" t="s">
        <v>3082</v>
      </c>
      <c r="C3272" s="1" t="s">
        <v>3297</v>
      </c>
      <c r="D3272">
        <v>35591</v>
      </c>
      <c r="E3272">
        <f>100*Comuni[[#This Row],[Popolazione2011]]/$D$7916</f>
        <v>6.2100275604760564E-2</v>
      </c>
      <c r="F3272">
        <f>100*Comuni[[#This Row],[Popolazione2011]]/(SUMIFS($D$2:$D$7916,$B$2:$B$7916,"Veneto"))</f>
        <v>0.73294282588782644</v>
      </c>
      <c r="G3272" t="b">
        <f>IF(Comuni[[#This Row],[Popolazione2011]]&gt;300000,"MAGGIORE")</f>
        <v>0</v>
      </c>
      <c r="H3272">
        <f>100*Comuni[[#This Row],[Popolazione2011]]/(SUMIFS($D$2:$D$7916,$B$2:$B$7916,"Piemonte"))</f>
        <v>0.81557481858037595</v>
      </c>
      <c r="I3272" s="1" t="str">
        <f>_xlfn.XLOOKUP(Comuni[[#This Row],[Regione]],Ripartizione_geografica[Regione],Ripartizione_geografica[Ripartizione geografica],,0)</f>
        <v>Nord-est</v>
      </c>
      <c r="J3272" s="1">
        <f>_xlfn.XLOOKUP(Comuni[[#This Row],[Regione]],Table_0[Regione],Table_0[Totale contagiati],,0)</f>
        <v>2821154</v>
      </c>
      <c r="K3272" s="1">
        <f>_xlfn.XLOOKUP(Comuni[[#This Row],[Regione]],Table_0[Regione],Table_0[Guariti],,0)</f>
        <v>2790105</v>
      </c>
      <c r="L3272" s="1">
        <f>_xlfn.XLOOKUP(Comuni[[#This Row],[Regione]],Table_0[Regione],Table_0[Deceduti],,0)</f>
        <v>17224</v>
      </c>
    </row>
    <row r="3273" spans="1:12" x14ac:dyDescent="0.25">
      <c r="A3273" s="1" t="s">
        <v>3303</v>
      </c>
      <c r="B3273" s="1" t="s">
        <v>3082</v>
      </c>
      <c r="C3273" s="1" t="s">
        <v>3297</v>
      </c>
      <c r="D3273">
        <v>818</v>
      </c>
      <c r="E3273">
        <f>100*Comuni[[#This Row],[Popolazione2011]]/$D$7916</f>
        <v>1.4272716542017402E-3</v>
      </c>
      <c r="F3273">
        <f>100*Comuni[[#This Row],[Popolazione2011]]/(SUMIFS($D$2:$D$7916,$B$2:$B$7916,"Veneto"))</f>
        <v>1.6845473057127983E-2</v>
      </c>
      <c r="G3273" t="b">
        <f>IF(Comuni[[#This Row],[Popolazione2011]]&gt;300000,"MAGGIORE")</f>
        <v>0</v>
      </c>
      <c r="H3273">
        <f>100*Comuni[[#This Row],[Popolazione2011]]/(SUMIFS($D$2:$D$7916,$B$2:$B$7916,"Piemonte"))</f>
        <v>1.874463211482531E-2</v>
      </c>
      <c r="I3273" s="1" t="str">
        <f>_xlfn.XLOOKUP(Comuni[[#This Row],[Regione]],Ripartizione_geografica[Regione],Ripartizione_geografica[Ripartizione geografica],,0)</f>
        <v>Nord-est</v>
      </c>
      <c r="J3273" s="1">
        <f>_xlfn.XLOOKUP(Comuni[[#This Row],[Regione]],Table_0[Regione],Table_0[Totale contagiati],,0)</f>
        <v>2821154</v>
      </c>
      <c r="K3273" s="1">
        <f>_xlfn.XLOOKUP(Comuni[[#This Row],[Regione]],Table_0[Regione],Table_0[Guariti],,0)</f>
        <v>2790105</v>
      </c>
      <c r="L3273" s="1">
        <f>_xlfn.XLOOKUP(Comuni[[#This Row],[Regione]],Table_0[Regione],Table_0[Deceduti],,0)</f>
        <v>17224</v>
      </c>
    </row>
    <row r="3274" spans="1:12" x14ac:dyDescent="0.25">
      <c r="A3274" s="1" t="s">
        <v>3304</v>
      </c>
      <c r="B3274" s="1" t="s">
        <v>3082</v>
      </c>
      <c r="C3274" s="1" t="s">
        <v>3297</v>
      </c>
      <c r="D3274">
        <v>2173</v>
      </c>
      <c r="E3274">
        <f>100*Comuni[[#This Row],[Popolazione2011]]/$D$7916</f>
        <v>3.7915174872620804E-3</v>
      </c>
      <c r="F3274">
        <f>100*Comuni[[#This Row],[Popolazione2011]]/(SUMIFS($D$2:$D$7916,$B$2:$B$7916,"Veneto"))</f>
        <v>4.4749649086967123E-2</v>
      </c>
      <c r="G3274" t="b">
        <f>IF(Comuni[[#This Row],[Popolazione2011]]&gt;300000,"MAGGIORE")</f>
        <v>0</v>
      </c>
      <c r="H3274">
        <f>100*Comuni[[#This Row],[Popolazione2011]]/(SUMIFS($D$2:$D$7916,$B$2:$B$7916,"Piemonte"))</f>
        <v>4.97947256546643E-2</v>
      </c>
      <c r="I3274" s="1" t="str">
        <f>_xlfn.XLOOKUP(Comuni[[#This Row],[Regione]],Ripartizione_geografica[Regione],Ripartizione_geografica[Ripartizione geografica],,0)</f>
        <v>Nord-est</v>
      </c>
      <c r="J3274" s="1">
        <f>_xlfn.XLOOKUP(Comuni[[#This Row],[Regione]],Table_0[Regione],Table_0[Totale contagiati],,0)</f>
        <v>2821154</v>
      </c>
      <c r="K3274" s="1">
        <f>_xlfn.XLOOKUP(Comuni[[#This Row],[Regione]],Table_0[Regione],Table_0[Guariti],,0)</f>
        <v>2790105</v>
      </c>
      <c r="L3274" s="1">
        <f>_xlfn.XLOOKUP(Comuni[[#This Row],[Regione]],Table_0[Regione],Table_0[Deceduti],,0)</f>
        <v>17224</v>
      </c>
    </row>
    <row r="3275" spans="1:12" x14ac:dyDescent="0.25">
      <c r="A3275" s="1" t="s">
        <v>3305</v>
      </c>
      <c r="B3275" s="1" t="s">
        <v>3082</v>
      </c>
      <c r="C3275" s="1" t="s">
        <v>3297</v>
      </c>
      <c r="D3275">
        <v>1402</v>
      </c>
      <c r="E3275">
        <f>100*Comuni[[#This Row],[Popolazione2011]]/$D$7916</f>
        <v>2.4462528840963815E-3</v>
      </c>
      <c r="F3275">
        <f>100*Comuni[[#This Row],[Popolazione2011]]/(SUMIFS($D$2:$D$7916,$B$2:$B$7916,"Veneto"))</f>
        <v>2.8872069958549428E-2</v>
      </c>
      <c r="G3275" t="b">
        <f>IF(Comuni[[#This Row],[Popolazione2011]]&gt;300000,"MAGGIORE")</f>
        <v>0</v>
      </c>
      <c r="H3275">
        <f>100*Comuni[[#This Row],[Popolazione2011]]/(SUMIFS($D$2:$D$7916,$B$2:$B$7916,"Piemonte"))</f>
        <v>3.212710785450499E-2</v>
      </c>
      <c r="I3275" s="1" t="str">
        <f>_xlfn.XLOOKUP(Comuni[[#This Row],[Regione]],Ripartizione_geografica[Regione],Ripartizione_geografica[Ripartizione geografica],,0)</f>
        <v>Nord-est</v>
      </c>
      <c r="J3275" s="1">
        <f>_xlfn.XLOOKUP(Comuni[[#This Row],[Regione]],Table_0[Regione],Table_0[Totale contagiati],,0)</f>
        <v>2821154</v>
      </c>
      <c r="K3275" s="1">
        <f>_xlfn.XLOOKUP(Comuni[[#This Row],[Regione]],Table_0[Regione],Table_0[Guariti],,0)</f>
        <v>2790105</v>
      </c>
      <c r="L3275" s="1">
        <f>_xlfn.XLOOKUP(Comuni[[#This Row],[Regione]],Table_0[Regione],Table_0[Deceduti],,0)</f>
        <v>17224</v>
      </c>
    </row>
    <row r="3276" spans="1:12" x14ac:dyDescent="0.25">
      <c r="A3276" s="1" t="s">
        <v>3306</v>
      </c>
      <c r="B3276" s="1" t="s">
        <v>3082</v>
      </c>
      <c r="C3276" s="1" t="s">
        <v>3297</v>
      </c>
      <c r="D3276">
        <v>4145</v>
      </c>
      <c r="E3276">
        <f>100*Comuni[[#This Row],[Popolazione2011]]/$D$7916</f>
        <v>7.2323239690296011E-3</v>
      </c>
      <c r="F3276">
        <f>100*Comuni[[#This Row],[Popolazione2011]]/(SUMIFS($D$2:$D$7916,$B$2:$B$7916,"Veneto"))</f>
        <v>8.5360007117109393E-2</v>
      </c>
      <c r="G3276" t="b">
        <f>IF(Comuni[[#This Row],[Popolazione2011]]&gt;300000,"MAGGIORE")</f>
        <v>0</v>
      </c>
      <c r="H3276">
        <f>100*Comuni[[#This Row],[Popolazione2011]]/(SUMIFS($D$2:$D$7916,$B$2:$B$7916,"Piemonte"))</f>
        <v>9.4983496474267612E-2</v>
      </c>
      <c r="I3276" s="1" t="str">
        <f>_xlfn.XLOOKUP(Comuni[[#This Row],[Regione]],Ripartizione_geografica[Regione],Ripartizione_geografica[Ripartizione geografica],,0)</f>
        <v>Nord-est</v>
      </c>
      <c r="J3276" s="1">
        <f>_xlfn.XLOOKUP(Comuni[[#This Row],[Regione]],Table_0[Regione],Table_0[Totale contagiati],,0)</f>
        <v>2821154</v>
      </c>
      <c r="K3276" s="1">
        <f>_xlfn.XLOOKUP(Comuni[[#This Row],[Regione]],Table_0[Regione],Table_0[Guariti],,0)</f>
        <v>2790105</v>
      </c>
      <c r="L3276" s="1">
        <f>_xlfn.XLOOKUP(Comuni[[#This Row],[Regione]],Table_0[Regione],Table_0[Deceduti],,0)</f>
        <v>17224</v>
      </c>
    </row>
    <row r="3277" spans="1:12" x14ac:dyDescent="0.25">
      <c r="A3277" s="1" t="s">
        <v>3307</v>
      </c>
      <c r="B3277" s="1" t="s">
        <v>3082</v>
      </c>
      <c r="C3277" s="1" t="s">
        <v>3297</v>
      </c>
      <c r="D3277">
        <v>1411</v>
      </c>
      <c r="E3277">
        <f>100*Comuni[[#This Row],[Popolazione2011]]/$D$7916</f>
        <v>2.4619563619543467E-3</v>
      </c>
      <c r="F3277">
        <f>100*Comuni[[#This Row],[Popolazione2011]]/(SUMIFS($D$2:$D$7916,$B$2:$B$7916,"Veneto"))</f>
        <v>2.9057411349153524E-2</v>
      </c>
      <c r="G3277" t="b">
        <f>IF(Comuni[[#This Row],[Popolazione2011]]&gt;300000,"MAGGIORE")</f>
        <v>0</v>
      </c>
      <c r="H3277">
        <f>100*Comuni[[#This Row],[Popolazione2011]]/(SUMIFS($D$2:$D$7916,$B$2:$B$7916,"Piemonte"))</f>
        <v>3.2333344638164438E-2</v>
      </c>
      <c r="I3277" s="1" t="str">
        <f>_xlfn.XLOOKUP(Comuni[[#This Row],[Regione]],Ripartizione_geografica[Regione],Ripartizione_geografica[Ripartizione geografica],,0)</f>
        <v>Nord-est</v>
      </c>
      <c r="J3277" s="1">
        <f>_xlfn.XLOOKUP(Comuni[[#This Row],[Regione]],Table_0[Regione],Table_0[Totale contagiati],,0)</f>
        <v>2821154</v>
      </c>
      <c r="K3277" s="1">
        <f>_xlfn.XLOOKUP(Comuni[[#This Row],[Regione]],Table_0[Regione],Table_0[Guariti],,0)</f>
        <v>2790105</v>
      </c>
      <c r="L3277" s="1">
        <f>_xlfn.XLOOKUP(Comuni[[#This Row],[Regione]],Table_0[Regione],Table_0[Deceduti],,0)</f>
        <v>17224</v>
      </c>
    </row>
    <row r="3278" spans="1:12" x14ac:dyDescent="0.25">
      <c r="A3278" s="1" t="s">
        <v>3308</v>
      </c>
      <c r="B3278" s="1" t="s">
        <v>3082</v>
      </c>
      <c r="C3278" s="1" t="s">
        <v>3297</v>
      </c>
      <c r="D3278">
        <v>423</v>
      </c>
      <c r="E3278">
        <f>100*Comuni[[#This Row],[Popolazione2011]]/$D$7916</f>
        <v>7.3806345932437179E-4</v>
      </c>
      <c r="F3278">
        <f>100*Comuni[[#This Row],[Popolazione2011]]/(SUMIFS($D$2:$D$7916,$B$2:$B$7916,"Veneto"))</f>
        <v>8.711045358392587E-3</v>
      </c>
      <c r="G3278" t="b">
        <f>IF(Comuni[[#This Row],[Popolazione2011]]&gt;300000,"MAGGIORE")</f>
        <v>0</v>
      </c>
      <c r="H3278">
        <f>100*Comuni[[#This Row],[Popolazione2011]]/(SUMIFS($D$2:$D$7916,$B$2:$B$7916,"Piemonte"))</f>
        <v>9.6931288319940159E-3</v>
      </c>
      <c r="I3278" s="1" t="str">
        <f>_xlfn.XLOOKUP(Comuni[[#This Row],[Regione]],Ripartizione_geografica[Regione],Ripartizione_geografica[Ripartizione geografica],,0)</f>
        <v>Nord-est</v>
      </c>
      <c r="J3278" s="1">
        <f>_xlfn.XLOOKUP(Comuni[[#This Row],[Regione]],Table_0[Regione],Table_0[Totale contagiati],,0)</f>
        <v>2821154</v>
      </c>
      <c r="K3278" s="1">
        <f>_xlfn.XLOOKUP(Comuni[[#This Row],[Regione]],Table_0[Regione],Table_0[Guariti],,0)</f>
        <v>2790105</v>
      </c>
      <c r="L3278" s="1">
        <f>_xlfn.XLOOKUP(Comuni[[#This Row],[Regione]],Table_0[Regione],Table_0[Deceduti],,0)</f>
        <v>17224</v>
      </c>
    </row>
    <row r="3279" spans="1:12" x14ac:dyDescent="0.25">
      <c r="A3279" s="1" t="s">
        <v>3309</v>
      </c>
      <c r="B3279" s="1" t="s">
        <v>3082</v>
      </c>
      <c r="C3279" s="1" t="s">
        <v>3297</v>
      </c>
      <c r="D3279">
        <v>391</v>
      </c>
      <c r="E3279">
        <f>100*Comuni[[#This Row],[Popolazione2011]]/$D$7916</f>
        <v>6.8222887138493947E-4</v>
      </c>
      <c r="F3279">
        <f>100*Comuni[[#This Row],[Popolazione2011]]/(SUMIFS($D$2:$D$7916,$B$2:$B$7916,"Veneto"))</f>
        <v>8.0520537473557953E-3</v>
      </c>
      <c r="G3279" t="b">
        <f>IF(Comuni[[#This Row],[Popolazione2011]]&gt;300000,"MAGGIORE")</f>
        <v>0</v>
      </c>
      <c r="H3279">
        <f>100*Comuni[[#This Row],[Popolazione2011]]/(SUMIFS($D$2:$D$7916,$B$2:$B$7916,"Piemonte"))</f>
        <v>8.9598424900937598E-3</v>
      </c>
      <c r="I3279" s="1" t="str">
        <f>_xlfn.XLOOKUP(Comuni[[#This Row],[Regione]],Ripartizione_geografica[Regione],Ripartizione_geografica[Ripartizione geografica],,0)</f>
        <v>Nord-est</v>
      </c>
      <c r="J3279" s="1">
        <f>_xlfn.XLOOKUP(Comuni[[#This Row],[Regione]],Table_0[Regione],Table_0[Totale contagiati],,0)</f>
        <v>2821154</v>
      </c>
      <c r="K3279" s="1">
        <f>_xlfn.XLOOKUP(Comuni[[#This Row],[Regione]],Table_0[Regione],Table_0[Guariti],,0)</f>
        <v>2790105</v>
      </c>
      <c r="L3279" s="1">
        <f>_xlfn.XLOOKUP(Comuni[[#This Row],[Regione]],Table_0[Regione],Table_0[Deceduti],,0)</f>
        <v>17224</v>
      </c>
    </row>
    <row r="3280" spans="1:12" x14ac:dyDescent="0.25">
      <c r="A3280" s="1" t="s">
        <v>3310</v>
      </c>
      <c r="B3280" s="1" t="s">
        <v>3082</v>
      </c>
      <c r="C3280" s="1" t="s">
        <v>3297</v>
      </c>
      <c r="D3280">
        <v>2341</v>
      </c>
      <c r="E3280">
        <f>100*Comuni[[#This Row],[Popolazione2011]]/$D$7916</f>
        <v>4.0846490739441001E-3</v>
      </c>
      <c r="F3280">
        <f>100*Comuni[[#This Row],[Popolazione2011]]/(SUMIFS($D$2:$D$7916,$B$2:$B$7916,"Veneto"))</f>
        <v>4.8209355044910279E-2</v>
      </c>
      <c r="G3280" t="b">
        <f>IF(Comuni[[#This Row],[Popolazione2011]]&gt;300000,"MAGGIORE")</f>
        <v>0</v>
      </c>
      <c r="H3280">
        <f>100*Comuni[[#This Row],[Popolazione2011]]/(SUMIFS($D$2:$D$7916,$B$2:$B$7916,"Piemonte"))</f>
        <v>5.3644478949640646E-2</v>
      </c>
      <c r="I3280" s="1" t="str">
        <f>_xlfn.XLOOKUP(Comuni[[#This Row],[Regione]],Ripartizione_geografica[Regione],Ripartizione_geografica[Ripartizione geografica],,0)</f>
        <v>Nord-est</v>
      </c>
      <c r="J3280" s="1">
        <f>_xlfn.XLOOKUP(Comuni[[#This Row],[Regione]],Table_0[Regione],Table_0[Totale contagiati],,0)</f>
        <v>2821154</v>
      </c>
      <c r="K3280" s="1">
        <f>_xlfn.XLOOKUP(Comuni[[#This Row],[Regione]],Table_0[Regione],Table_0[Guariti],,0)</f>
        <v>2790105</v>
      </c>
      <c r="L3280" s="1">
        <f>_xlfn.XLOOKUP(Comuni[[#This Row],[Regione]],Table_0[Regione],Table_0[Deceduti],,0)</f>
        <v>17224</v>
      </c>
    </row>
    <row r="3281" spans="1:12" x14ac:dyDescent="0.25">
      <c r="A3281" s="1" t="s">
        <v>3311</v>
      </c>
      <c r="B3281" s="1" t="s">
        <v>3082</v>
      </c>
      <c r="C3281" s="1" t="s">
        <v>3297</v>
      </c>
      <c r="D3281">
        <v>5890</v>
      </c>
      <c r="E3281">
        <f>100*Comuni[[#This Row],[Popolazione2011]]/$D$7916</f>
        <v>1.0277053842601773E-2</v>
      </c>
      <c r="F3281">
        <f>100*Comuni[[#This Row],[Popolazione2011]]/(SUMIFS($D$2:$D$7916,$B$2:$B$7916,"Veneto"))</f>
        <v>0.12129564340645943</v>
      </c>
      <c r="G3281" t="b">
        <f>IF(Comuni[[#This Row],[Popolazione2011]]&gt;300000,"MAGGIORE")</f>
        <v>0</v>
      </c>
      <c r="H3281">
        <f>100*Comuni[[#This Row],[Popolazione2011]]/(SUMIFS($D$2:$D$7916,$B$2:$B$7916,"Piemonte"))</f>
        <v>0.13497051730601597</v>
      </c>
      <c r="I3281" s="1" t="str">
        <f>_xlfn.XLOOKUP(Comuni[[#This Row],[Regione]],Ripartizione_geografica[Regione],Ripartizione_geografica[Ripartizione geografica],,0)</f>
        <v>Nord-est</v>
      </c>
      <c r="J3281" s="1">
        <f>_xlfn.XLOOKUP(Comuni[[#This Row],[Regione]],Table_0[Regione],Table_0[Totale contagiati],,0)</f>
        <v>2821154</v>
      </c>
      <c r="K3281" s="1">
        <f>_xlfn.XLOOKUP(Comuni[[#This Row],[Regione]],Table_0[Regione],Table_0[Guariti],,0)</f>
        <v>2790105</v>
      </c>
      <c r="L3281" s="1">
        <f>_xlfn.XLOOKUP(Comuni[[#This Row],[Regione]],Table_0[Regione],Table_0[Deceduti],,0)</f>
        <v>17224</v>
      </c>
    </row>
    <row r="3282" spans="1:12" x14ac:dyDescent="0.25">
      <c r="A3282" s="1" t="s">
        <v>3312</v>
      </c>
      <c r="B3282" s="1" t="s">
        <v>3082</v>
      </c>
      <c r="C3282" s="1" t="s">
        <v>3297</v>
      </c>
      <c r="D3282">
        <v>514</v>
      </c>
      <c r="E3282">
        <f>100*Comuni[[#This Row],[Popolazione2011]]/$D$7916</f>
        <v>8.9684306877713268E-4</v>
      </c>
      <c r="F3282">
        <f>100*Comuni[[#This Row],[Popolazione2011]]/(SUMIFS($D$2:$D$7916,$B$2:$B$7916,"Veneto"))</f>
        <v>1.0585052752278463E-2</v>
      </c>
      <c r="G3282" t="b">
        <f>IF(Comuni[[#This Row],[Popolazione2011]]&gt;300000,"MAGGIORE")</f>
        <v>0</v>
      </c>
      <c r="H3282">
        <f>100*Comuni[[#This Row],[Popolazione2011]]/(SUMIFS($D$2:$D$7916,$B$2:$B$7916,"Piemonte"))</f>
        <v>1.1778411866772871E-2</v>
      </c>
      <c r="I3282" s="1" t="str">
        <f>_xlfn.XLOOKUP(Comuni[[#This Row],[Regione]],Ripartizione_geografica[Regione],Ripartizione_geografica[Ripartizione geografica],,0)</f>
        <v>Nord-est</v>
      </c>
      <c r="J3282" s="1">
        <f>_xlfn.XLOOKUP(Comuni[[#This Row],[Regione]],Table_0[Regione],Table_0[Totale contagiati],,0)</f>
        <v>2821154</v>
      </c>
      <c r="K3282" s="1">
        <f>_xlfn.XLOOKUP(Comuni[[#This Row],[Regione]],Table_0[Regione],Table_0[Guariti],,0)</f>
        <v>2790105</v>
      </c>
      <c r="L3282" s="1">
        <f>_xlfn.XLOOKUP(Comuni[[#This Row],[Regione]],Table_0[Regione],Table_0[Deceduti],,0)</f>
        <v>17224</v>
      </c>
    </row>
    <row r="3283" spans="1:12" x14ac:dyDescent="0.25">
      <c r="A3283" s="1" t="s">
        <v>3313</v>
      </c>
      <c r="B3283" s="1" t="s">
        <v>3082</v>
      </c>
      <c r="C3283" s="1" t="s">
        <v>3297</v>
      </c>
      <c r="D3283">
        <v>2575</v>
      </c>
      <c r="E3283">
        <f>100*Comuni[[#This Row],[Popolazione2011]]/$D$7916</f>
        <v>4.4929394982511995E-3</v>
      </c>
      <c r="F3283">
        <f>100*Comuni[[#This Row],[Popolazione2011]]/(SUMIFS($D$2:$D$7916,$B$2:$B$7916,"Veneto"))</f>
        <v>5.3028231200616817E-2</v>
      </c>
      <c r="G3283" t="b">
        <f>IF(Comuni[[#This Row],[Popolazione2011]]&gt;300000,"MAGGIORE")</f>
        <v>0</v>
      </c>
      <c r="H3283">
        <f>100*Comuni[[#This Row],[Popolazione2011]]/(SUMIFS($D$2:$D$7916,$B$2:$B$7916,"Piemonte"))</f>
        <v>5.9006635324786269E-2</v>
      </c>
      <c r="I3283" s="1" t="str">
        <f>_xlfn.XLOOKUP(Comuni[[#This Row],[Regione]],Ripartizione_geografica[Regione],Ripartizione_geografica[Ripartizione geografica],,0)</f>
        <v>Nord-est</v>
      </c>
      <c r="J3283" s="1">
        <f>_xlfn.XLOOKUP(Comuni[[#This Row],[Regione]],Table_0[Regione],Table_0[Totale contagiati],,0)</f>
        <v>2821154</v>
      </c>
      <c r="K3283" s="1">
        <f>_xlfn.XLOOKUP(Comuni[[#This Row],[Regione]],Table_0[Regione],Table_0[Guariti],,0)</f>
        <v>2790105</v>
      </c>
      <c r="L3283" s="1">
        <f>_xlfn.XLOOKUP(Comuni[[#This Row],[Regione]],Table_0[Regione],Table_0[Deceduti],,0)</f>
        <v>17224</v>
      </c>
    </row>
    <row r="3284" spans="1:12" x14ac:dyDescent="0.25">
      <c r="A3284" s="1" t="s">
        <v>3314</v>
      </c>
      <c r="B3284" s="1" t="s">
        <v>3082</v>
      </c>
      <c r="C3284" s="1" t="s">
        <v>3297</v>
      </c>
      <c r="D3284">
        <v>2055</v>
      </c>
      <c r="E3284">
        <f>100*Comuni[[#This Row],[Popolazione2011]]/$D$7916</f>
        <v>3.5856274442354233E-3</v>
      </c>
      <c r="F3284">
        <f>100*Comuni[[#This Row],[Popolazione2011]]/(SUMIFS($D$2:$D$7916,$B$2:$B$7916,"Veneto"))</f>
        <v>4.2319617521268955E-2</v>
      </c>
      <c r="G3284" t="b">
        <f>IF(Comuni[[#This Row],[Popolazione2011]]&gt;300000,"MAGGIORE")</f>
        <v>0</v>
      </c>
      <c r="H3284">
        <f>100*Comuni[[#This Row],[Popolazione2011]]/(SUMIFS($D$2:$D$7916,$B$2:$B$7916,"Piemonte"))</f>
        <v>4.7090732268907101E-2</v>
      </c>
      <c r="I3284" s="1" t="str">
        <f>_xlfn.XLOOKUP(Comuni[[#This Row],[Regione]],Ripartizione_geografica[Regione],Ripartizione_geografica[Ripartizione geografica],,0)</f>
        <v>Nord-est</v>
      </c>
      <c r="J3284" s="1">
        <f>_xlfn.XLOOKUP(Comuni[[#This Row],[Regione]],Table_0[Regione],Table_0[Totale contagiati],,0)</f>
        <v>2821154</v>
      </c>
      <c r="K3284" s="1">
        <f>_xlfn.XLOOKUP(Comuni[[#This Row],[Regione]],Table_0[Regione],Table_0[Guariti],,0)</f>
        <v>2790105</v>
      </c>
      <c r="L3284" s="1">
        <f>_xlfn.XLOOKUP(Comuni[[#This Row],[Regione]],Table_0[Regione],Table_0[Deceduti],,0)</f>
        <v>17224</v>
      </c>
    </row>
    <row r="3285" spans="1:12" x14ac:dyDescent="0.25">
      <c r="A3285" s="1" t="s">
        <v>3315</v>
      </c>
      <c r="B3285" s="1" t="s">
        <v>3082</v>
      </c>
      <c r="C3285" s="1" t="s">
        <v>3297</v>
      </c>
      <c r="D3285">
        <v>20525</v>
      </c>
      <c r="E3285">
        <f>100*Comuni[[#This Row],[Popolazione2011]]/$D$7916</f>
        <v>3.5812653670526551E-2</v>
      </c>
      <c r="F3285">
        <f>100*Comuni[[#This Row],[Popolazione2011]]/(SUMIFS($D$2:$D$7916,$B$2:$B$7916,"Veneto"))</f>
        <v>0.42268133801656704</v>
      </c>
      <c r="G3285" t="b">
        <f>IF(Comuni[[#This Row],[Popolazione2011]]&gt;300000,"MAGGIORE")</f>
        <v>0</v>
      </c>
      <c r="H3285">
        <f>100*Comuni[[#This Row],[Popolazione2011]]/(SUMIFS($D$2:$D$7916,$B$2:$B$7916,"Piemonte"))</f>
        <v>0.47033444273446146</v>
      </c>
      <c r="I3285" s="1" t="str">
        <f>_xlfn.XLOOKUP(Comuni[[#This Row],[Regione]],Ripartizione_geografica[Regione],Ripartizione_geografica[Ripartizione geografica],,0)</f>
        <v>Nord-est</v>
      </c>
      <c r="J3285" s="1">
        <f>_xlfn.XLOOKUP(Comuni[[#This Row],[Regione]],Table_0[Regione],Table_0[Totale contagiati],,0)</f>
        <v>2821154</v>
      </c>
      <c r="K3285" s="1">
        <f>_xlfn.XLOOKUP(Comuni[[#This Row],[Regione]],Table_0[Regione],Table_0[Guariti],,0)</f>
        <v>2790105</v>
      </c>
      <c r="L3285" s="1">
        <f>_xlfn.XLOOKUP(Comuni[[#This Row],[Regione]],Table_0[Regione],Table_0[Deceduti],,0)</f>
        <v>17224</v>
      </c>
    </row>
    <row r="3286" spans="1:12" x14ac:dyDescent="0.25">
      <c r="A3286" s="1" t="s">
        <v>3316</v>
      </c>
      <c r="B3286" s="1" t="s">
        <v>3082</v>
      </c>
      <c r="C3286" s="1" t="s">
        <v>3297</v>
      </c>
      <c r="D3286">
        <v>3322</v>
      </c>
      <c r="E3286">
        <f>100*Comuni[[#This Row],[Popolazione2011]]/$D$7916</f>
        <v>5.7963281604623247E-3</v>
      </c>
      <c r="F3286">
        <f>100*Comuni[[#This Row],[Popolazione2011]]/(SUMIFS($D$2:$D$7916,$B$2:$B$7916,"Veneto"))</f>
        <v>6.8411566620756911E-2</v>
      </c>
      <c r="G3286" t="b">
        <f>IF(Comuni[[#This Row],[Popolazione2011]]&gt;300000,"MAGGIORE")</f>
        <v>0</v>
      </c>
      <c r="H3286">
        <f>100*Comuni[[#This Row],[Popolazione2011]]/(SUMIFS($D$2:$D$7916,$B$2:$B$7916,"Piemonte"))</f>
        <v>7.6124288368520379E-2</v>
      </c>
      <c r="I3286" s="1" t="str">
        <f>_xlfn.XLOOKUP(Comuni[[#This Row],[Regione]],Ripartizione_geografica[Regione],Ripartizione_geografica[Ripartizione geografica],,0)</f>
        <v>Nord-est</v>
      </c>
      <c r="J3286" s="1">
        <f>_xlfn.XLOOKUP(Comuni[[#This Row],[Regione]],Table_0[Regione],Table_0[Totale contagiati],,0)</f>
        <v>2821154</v>
      </c>
      <c r="K3286" s="1">
        <f>_xlfn.XLOOKUP(Comuni[[#This Row],[Regione]],Table_0[Regione],Table_0[Guariti],,0)</f>
        <v>2790105</v>
      </c>
      <c r="L3286" s="1">
        <f>_xlfn.XLOOKUP(Comuni[[#This Row],[Regione]],Table_0[Regione],Table_0[Deceduti],,0)</f>
        <v>17224</v>
      </c>
    </row>
    <row r="3287" spans="1:12" x14ac:dyDescent="0.25">
      <c r="A3287" s="1" t="s">
        <v>3317</v>
      </c>
      <c r="B3287" s="1" t="s">
        <v>3082</v>
      </c>
      <c r="C3287" s="1" t="s">
        <v>3297</v>
      </c>
      <c r="D3287">
        <v>1172</v>
      </c>
      <c r="E3287">
        <f>100*Comuni[[#This Row],[Popolazione2011]]/$D$7916</f>
        <v>2.044941783281711E-3</v>
      </c>
      <c r="F3287">
        <f>100*Comuni[[#This Row],[Popolazione2011]]/(SUMIFS($D$2:$D$7916,$B$2:$B$7916,"Veneto"))</f>
        <v>2.413556775422249E-2</v>
      </c>
      <c r="G3287" t="b">
        <f>IF(Comuni[[#This Row],[Popolazione2011]]&gt;300000,"MAGGIORE")</f>
        <v>0</v>
      </c>
      <c r="H3287">
        <f>100*Comuni[[#This Row],[Popolazione2011]]/(SUMIFS($D$2:$D$7916,$B$2:$B$7916,"Piemonte"))</f>
        <v>2.6856612272096896E-2</v>
      </c>
      <c r="I3287" s="1" t="str">
        <f>_xlfn.XLOOKUP(Comuni[[#This Row],[Regione]],Ripartizione_geografica[Regione],Ripartizione_geografica[Ripartizione geografica],,0)</f>
        <v>Nord-est</v>
      </c>
      <c r="J3287" s="1">
        <f>_xlfn.XLOOKUP(Comuni[[#This Row],[Regione]],Table_0[Regione],Table_0[Totale contagiati],,0)</f>
        <v>2821154</v>
      </c>
      <c r="K3287" s="1">
        <f>_xlfn.XLOOKUP(Comuni[[#This Row],[Regione]],Table_0[Regione],Table_0[Guariti],,0)</f>
        <v>2790105</v>
      </c>
      <c r="L3287" s="1">
        <f>_xlfn.XLOOKUP(Comuni[[#This Row],[Regione]],Table_0[Regione],Table_0[Deceduti],,0)</f>
        <v>17224</v>
      </c>
    </row>
    <row r="3288" spans="1:12" x14ac:dyDescent="0.25">
      <c r="A3288" s="1" t="s">
        <v>3318</v>
      </c>
      <c r="B3288" s="1" t="s">
        <v>3082</v>
      </c>
      <c r="C3288" s="1" t="s">
        <v>3297</v>
      </c>
      <c r="D3288">
        <v>723</v>
      </c>
      <c r="E3288">
        <f>100*Comuni[[#This Row],[Popolazione2011]]/$D$7916</f>
        <v>1.2615127212565504E-3</v>
      </c>
      <c r="F3288">
        <f>100*Comuni[[#This Row],[Popolazione2011]]/(SUMIFS($D$2:$D$7916,$B$2:$B$7916,"Veneto"))</f>
        <v>1.4889091711862508E-2</v>
      </c>
      <c r="G3288" t="b">
        <f>IF(Comuni[[#This Row],[Popolazione2011]]&gt;300000,"MAGGIORE")</f>
        <v>0</v>
      </c>
      <c r="H3288">
        <f>100*Comuni[[#This Row],[Popolazione2011]]/(SUMIFS($D$2:$D$7916,$B$2:$B$7916,"Piemonte"))</f>
        <v>1.656768828730892E-2</v>
      </c>
      <c r="I3288" s="1" t="str">
        <f>_xlfn.XLOOKUP(Comuni[[#This Row],[Regione]],Ripartizione_geografica[Regione],Ripartizione_geografica[Ripartizione geografica],,0)</f>
        <v>Nord-est</v>
      </c>
      <c r="J3288" s="1">
        <f>_xlfn.XLOOKUP(Comuni[[#This Row],[Regione]],Table_0[Regione],Table_0[Totale contagiati],,0)</f>
        <v>2821154</v>
      </c>
      <c r="K3288" s="1">
        <f>_xlfn.XLOOKUP(Comuni[[#This Row],[Regione]],Table_0[Regione],Table_0[Guariti],,0)</f>
        <v>2790105</v>
      </c>
      <c r="L3288" s="1">
        <f>_xlfn.XLOOKUP(Comuni[[#This Row],[Regione]],Table_0[Regione],Table_0[Deceduti],,0)</f>
        <v>17224</v>
      </c>
    </row>
    <row r="3289" spans="1:12" x14ac:dyDescent="0.25">
      <c r="A3289" s="1" t="s">
        <v>3319</v>
      </c>
      <c r="B3289" s="1" t="s">
        <v>3082</v>
      </c>
      <c r="C3289" s="1" t="s">
        <v>3297</v>
      </c>
      <c r="D3289">
        <v>3046</v>
      </c>
      <c r="E3289">
        <f>100*Comuni[[#This Row],[Popolazione2011]]/$D$7916</f>
        <v>5.3147548394847201E-3</v>
      </c>
      <c r="F3289">
        <f>100*Comuni[[#This Row],[Popolazione2011]]/(SUMIFS($D$2:$D$7916,$B$2:$B$7916,"Veneto"))</f>
        <v>6.2727763975564593E-2</v>
      </c>
      <c r="G3289" t="b">
        <f>IF(Comuni[[#This Row],[Popolazione2011]]&gt;300000,"MAGGIORE")</f>
        <v>0</v>
      </c>
      <c r="H3289">
        <f>100*Comuni[[#This Row],[Popolazione2011]]/(SUMIFS($D$2:$D$7916,$B$2:$B$7916,"Piemonte"))</f>
        <v>6.9799693669630666E-2</v>
      </c>
      <c r="I3289" s="1" t="str">
        <f>_xlfn.XLOOKUP(Comuni[[#This Row],[Regione]],Ripartizione_geografica[Regione],Ripartizione_geografica[Ripartizione geografica],,0)</f>
        <v>Nord-est</v>
      </c>
      <c r="J3289" s="1">
        <f>_xlfn.XLOOKUP(Comuni[[#This Row],[Regione]],Table_0[Regione],Table_0[Totale contagiati],,0)</f>
        <v>2821154</v>
      </c>
      <c r="K3289" s="1">
        <f>_xlfn.XLOOKUP(Comuni[[#This Row],[Regione]],Table_0[Regione],Table_0[Guariti],,0)</f>
        <v>2790105</v>
      </c>
      <c r="L3289" s="1">
        <f>_xlfn.XLOOKUP(Comuni[[#This Row],[Regione]],Table_0[Regione],Table_0[Deceduti],,0)</f>
        <v>17224</v>
      </c>
    </row>
    <row r="3290" spans="1:12" x14ac:dyDescent="0.25">
      <c r="A3290" s="1" t="s">
        <v>3320</v>
      </c>
      <c r="B3290" s="1" t="s">
        <v>3082</v>
      </c>
      <c r="C3290" s="1" t="s">
        <v>3297</v>
      </c>
      <c r="D3290">
        <v>1150</v>
      </c>
      <c r="E3290">
        <f>100*Comuni[[#This Row],[Popolazione2011]]/$D$7916</f>
        <v>2.0065555040733513E-3</v>
      </c>
      <c r="F3290">
        <f>100*Comuni[[#This Row],[Popolazione2011]]/(SUMIFS($D$2:$D$7916,$B$2:$B$7916,"Veneto"))</f>
        <v>2.3682511021634694E-2</v>
      </c>
      <c r="G3290" t="b">
        <f>IF(Comuni[[#This Row],[Popolazione2011]]&gt;300000,"MAGGIORE")</f>
        <v>0</v>
      </c>
      <c r="H3290">
        <f>100*Comuni[[#This Row],[Popolazione2011]]/(SUMIFS($D$2:$D$7916,$B$2:$B$7916,"Piemonte"))</f>
        <v>2.635247791204047E-2</v>
      </c>
      <c r="I3290" s="1" t="str">
        <f>_xlfn.XLOOKUP(Comuni[[#This Row],[Regione]],Ripartizione_geografica[Regione],Ripartizione_geografica[Ripartizione geografica],,0)</f>
        <v>Nord-est</v>
      </c>
      <c r="J3290" s="1">
        <f>_xlfn.XLOOKUP(Comuni[[#This Row],[Regione]],Table_0[Regione],Table_0[Totale contagiati],,0)</f>
        <v>2821154</v>
      </c>
      <c r="K3290" s="1">
        <f>_xlfn.XLOOKUP(Comuni[[#This Row],[Regione]],Table_0[Regione],Table_0[Guariti],,0)</f>
        <v>2790105</v>
      </c>
      <c r="L3290" s="1">
        <f>_xlfn.XLOOKUP(Comuni[[#This Row],[Regione]],Table_0[Regione],Table_0[Deceduti],,0)</f>
        <v>17224</v>
      </c>
    </row>
    <row r="3291" spans="1:12" x14ac:dyDescent="0.25">
      <c r="A3291" s="1" t="s">
        <v>3321</v>
      </c>
      <c r="B3291" s="1" t="s">
        <v>3082</v>
      </c>
      <c r="C3291" s="1" t="s">
        <v>3297</v>
      </c>
      <c r="D3291">
        <v>5061</v>
      </c>
      <c r="E3291">
        <f>100*Comuni[[#This Row],[Popolazione2011]]/$D$7916</f>
        <v>8.8305890487958526E-3</v>
      </c>
      <c r="F3291">
        <f>100*Comuni[[#This Row],[Popolazione2011]]/(SUMIFS($D$2:$D$7916,$B$2:$B$7916,"Veneto"))</f>
        <v>0.10422364198303756</v>
      </c>
      <c r="G3291" t="b">
        <f>IF(Comuni[[#This Row],[Popolazione2011]]&gt;300000,"MAGGIORE")</f>
        <v>0</v>
      </c>
      <c r="H3291">
        <f>100*Comuni[[#This Row],[Popolazione2011]]/(SUMIFS($D$2:$D$7916,$B$2:$B$7916,"Piemonte"))</f>
        <v>0.11597381801116245</v>
      </c>
      <c r="I3291" s="1" t="str">
        <f>_xlfn.XLOOKUP(Comuni[[#This Row],[Regione]],Ripartizione_geografica[Regione],Ripartizione_geografica[Ripartizione geografica],,0)</f>
        <v>Nord-est</v>
      </c>
      <c r="J3291" s="1">
        <f>_xlfn.XLOOKUP(Comuni[[#This Row],[Regione]],Table_0[Regione],Table_0[Totale contagiati],,0)</f>
        <v>2821154</v>
      </c>
      <c r="K3291" s="1">
        <f>_xlfn.XLOOKUP(Comuni[[#This Row],[Regione]],Table_0[Regione],Table_0[Guariti],,0)</f>
        <v>2790105</v>
      </c>
      <c r="L3291" s="1">
        <f>_xlfn.XLOOKUP(Comuni[[#This Row],[Regione]],Table_0[Regione],Table_0[Deceduti],,0)</f>
        <v>17224</v>
      </c>
    </row>
    <row r="3292" spans="1:12" x14ac:dyDescent="0.25">
      <c r="A3292" s="1" t="s">
        <v>3322</v>
      </c>
      <c r="B3292" s="1" t="s">
        <v>3082</v>
      </c>
      <c r="C3292" s="1" t="s">
        <v>3297</v>
      </c>
      <c r="D3292">
        <v>1384</v>
      </c>
      <c r="E3292">
        <f>100*Comuni[[#This Row],[Popolazione2011]]/$D$7916</f>
        <v>2.4148459283804507E-3</v>
      </c>
      <c r="F3292">
        <f>100*Comuni[[#This Row],[Popolazione2011]]/(SUMIFS($D$2:$D$7916,$B$2:$B$7916,"Veneto"))</f>
        <v>2.8501387177341232E-2</v>
      </c>
      <c r="G3292" t="b">
        <f>IF(Comuni[[#This Row],[Popolazione2011]]&gt;300000,"MAGGIORE")</f>
        <v>0</v>
      </c>
      <c r="H3292">
        <f>100*Comuni[[#This Row],[Popolazione2011]]/(SUMIFS($D$2:$D$7916,$B$2:$B$7916,"Piemonte"))</f>
        <v>3.1714634287186093E-2</v>
      </c>
      <c r="I3292" s="1" t="str">
        <f>_xlfn.XLOOKUP(Comuni[[#This Row],[Regione]],Ripartizione_geografica[Regione],Ripartizione_geografica[Ripartizione geografica],,0)</f>
        <v>Nord-est</v>
      </c>
      <c r="J3292" s="1">
        <f>_xlfn.XLOOKUP(Comuni[[#This Row],[Regione]],Table_0[Regione],Table_0[Totale contagiati],,0)</f>
        <v>2821154</v>
      </c>
      <c r="K3292" s="1">
        <f>_xlfn.XLOOKUP(Comuni[[#This Row],[Regione]],Table_0[Regione],Table_0[Guariti],,0)</f>
        <v>2790105</v>
      </c>
      <c r="L3292" s="1">
        <f>_xlfn.XLOOKUP(Comuni[[#This Row],[Regione]],Table_0[Regione],Table_0[Deceduti],,0)</f>
        <v>17224</v>
      </c>
    </row>
    <row r="3293" spans="1:12" x14ac:dyDescent="0.25">
      <c r="A3293" s="1" t="s">
        <v>3323</v>
      </c>
      <c r="B3293" s="1" t="s">
        <v>3082</v>
      </c>
      <c r="C3293" s="1" t="s">
        <v>3297</v>
      </c>
      <c r="D3293">
        <v>567</v>
      </c>
      <c r="E3293">
        <f>100*Comuni[[#This Row],[Popolazione2011]]/$D$7916</f>
        <v>9.8931910505181751E-4</v>
      </c>
      <c r="F3293">
        <f>100*Comuni[[#This Row],[Popolazione2011]]/(SUMIFS($D$2:$D$7916,$B$2:$B$7916,"Veneto"))</f>
        <v>1.167650760805815E-2</v>
      </c>
      <c r="G3293" t="b">
        <f>IF(Comuni[[#This Row],[Popolazione2011]]&gt;300000,"MAGGIORE")</f>
        <v>0</v>
      </c>
      <c r="H3293">
        <f>100*Comuni[[#This Row],[Popolazione2011]]/(SUMIFS($D$2:$D$7916,$B$2:$B$7916,"Piemonte"))</f>
        <v>1.2992917370545171E-2</v>
      </c>
      <c r="I3293" s="1" t="str">
        <f>_xlfn.XLOOKUP(Comuni[[#This Row],[Regione]],Ripartizione_geografica[Regione],Ripartizione_geografica[Ripartizione geografica],,0)</f>
        <v>Nord-est</v>
      </c>
      <c r="J3293" s="1">
        <f>_xlfn.XLOOKUP(Comuni[[#This Row],[Regione]],Table_0[Regione],Table_0[Totale contagiati],,0)</f>
        <v>2821154</v>
      </c>
      <c r="K3293" s="1">
        <f>_xlfn.XLOOKUP(Comuni[[#This Row],[Regione]],Table_0[Regione],Table_0[Guariti],,0)</f>
        <v>2790105</v>
      </c>
      <c r="L3293" s="1">
        <f>_xlfn.XLOOKUP(Comuni[[#This Row],[Regione]],Table_0[Regione],Table_0[Deceduti],,0)</f>
        <v>17224</v>
      </c>
    </row>
    <row r="3294" spans="1:12" x14ac:dyDescent="0.25">
      <c r="A3294" s="1" t="s">
        <v>3324</v>
      </c>
      <c r="B3294" s="1" t="s">
        <v>3082</v>
      </c>
      <c r="C3294" s="1" t="s">
        <v>3297</v>
      </c>
      <c r="D3294">
        <v>1497</v>
      </c>
      <c r="E3294">
        <f>100*Comuni[[#This Row],[Popolazione2011]]/$D$7916</f>
        <v>2.6120118170415711E-3</v>
      </c>
      <c r="F3294">
        <f>100*Comuni[[#This Row],[Popolazione2011]]/(SUMIFS($D$2:$D$7916,$B$2:$B$7916,"Veneto"))</f>
        <v>3.0828451303814904E-2</v>
      </c>
      <c r="G3294" t="b">
        <f>IF(Comuni[[#This Row],[Popolazione2011]]&gt;300000,"MAGGIORE")</f>
        <v>0</v>
      </c>
      <c r="H3294">
        <f>100*Comuni[[#This Row],[Popolazione2011]]/(SUMIFS($D$2:$D$7916,$B$2:$B$7916,"Piemonte"))</f>
        <v>3.4304051682021379E-2</v>
      </c>
      <c r="I3294" s="1" t="str">
        <f>_xlfn.XLOOKUP(Comuni[[#This Row],[Regione]],Ripartizione_geografica[Regione],Ripartizione_geografica[Ripartizione geografica],,0)</f>
        <v>Nord-est</v>
      </c>
      <c r="J3294" s="1">
        <f>_xlfn.XLOOKUP(Comuni[[#This Row],[Regione]],Table_0[Regione],Table_0[Totale contagiati],,0)</f>
        <v>2821154</v>
      </c>
      <c r="K3294" s="1">
        <f>_xlfn.XLOOKUP(Comuni[[#This Row],[Regione]],Table_0[Regione],Table_0[Guariti],,0)</f>
        <v>2790105</v>
      </c>
      <c r="L3294" s="1">
        <f>_xlfn.XLOOKUP(Comuni[[#This Row],[Regione]],Table_0[Regione],Table_0[Deceduti],,0)</f>
        <v>17224</v>
      </c>
    </row>
    <row r="3295" spans="1:12" x14ac:dyDescent="0.25">
      <c r="A3295" s="1" t="s">
        <v>3325</v>
      </c>
      <c r="B3295" s="1" t="s">
        <v>3082</v>
      </c>
      <c r="C3295" s="1" t="s">
        <v>3297</v>
      </c>
      <c r="D3295">
        <v>326</v>
      </c>
      <c r="E3295">
        <f>100*Comuni[[#This Row],[Popolazione2011]]/$D$7916</f>
        <v>5.6881486463296739E-4</v>
      </c>
      <c r="F3295">
        <f>100*Comuni[[#This Row],[Popolazione2011]]/(SUMIFS($D$2:$D$7916,$B$2:$B$7916,"Veneto"))</f>
        <v>6.7134770374373135E-3</v>
      </c>
      <c r="G3295" t="b">
        <f>IF(Comuni[[#This Row],[Popolazione2011]]&gt;300000,"MAGGIORE")</f>
        <v>0</v>
      </c>
      <c r="H3295">
        <f>100*Comuni[[#This Row],[Popolazione2011]]/(SUMIFS($D$2:$D$7916,$B$2:$B$7916,"Piemonte"))</f>
        <v>7.4703546081088638E-3</v>
      </c>
      <c r="I3295" s="1" t="str">
        <f>_xlfn.XLOOKUP(Comuni[[#This Row],[Regione]],Ripartizione_geografica[Regione],Ripartizione_geografica[Ripartizione geografica],,0)</f>
        <v>Nord-est</v>
      </c>
      <c r="J3295" s="1">
        <f>_xlfn.XLOOKUP(Comuni[[#This Row],[Regione]],Table_0[Regione],Table_0[Totale contagiati],,0)</f>
        <v>2821154</v>
      </c>
      <c r="K3295" s="1">
        <f>_xlfn.XLOOKUP(Comuni[[#This Row],[Regione]],Table_0[Regione],Table_0[Guariti],,0)</f>
        <v>2790105</v>
      </c>
      <c r="L3295" s="1">
        <f>_xlfn.XLOOKUP(Comuni[[#This Row],[Regione]],Table_0[Regione],Table_0[Deceduti],,0)</f>
        <v>17224</v>
      </c>
    </row>
    <row r="3296" spans="1:12" x14ac:dyDescent="0.25">
      <c r="A3296" s="1" t="s">
        <v>3326</v>
      </c>
      <c r="B3296" s="1" t="s">
        <v>3082</v>
      </c>
      <c r="C3296" s="1" t="s">
        <v>3297</v>
      </c>
      <c r="D3296">
        <v>4429</v>
      </c>
      <c r="E3296">
        <f>100*Comuni[[#This Row],[Popolazione2011]]/$D$7916</f>
        <v>7.7278559369920634E-3</v>
      </c>
      <c r="F3296">
        <f>100*Comuni[[#This Row],[Popolazione2011]]/(SUMIFS($D$2:$D$7916,$B$2:$B$7916,"Veneto"))</f>
        <v>9.1208557665060919E-2</v>
      </c>
      <c r="G3296" t="b">
        <f>IF(Comuni[[#This Row],[Popolazione2011]]&gt;300000,"MAGGIORE")</f>
        <v>0</v>
      </c>
      <c r="H3296">
        <f>100*Comuni[[#This Row],[Popolazione2011]]/(SUMIFS($D$2:$D$7916,$B$2:$B$7916,"Piemonte"))</f>
        <v>0.10149141275863238</v>
      </c>
      <c r="I3296" s="1" t="str">
        <f>_xlfn.XLOOKUP(Comuni[[#This Row],[Regione]],Ripartizione_geografica[Regione],Ripartizione_geografica[Ripartizione geografica],,0)</f>
        <v>Nord-est</v>
      </c>
      <c r="J3296" s="1">
        <f>_xlfn.XLOOKUP(Comuni[[#This Row],[Regione]],Table_0[Regione],Table_0[Totale contagiati],,0)</f>
        <v>2821154</v>
      </c>
      <c r="K3296" s="1">
        <f>_xlfn.XLOOKUP(Comuni[[#This Row],[Regione]],Table_0[Regione],Table_0[Guariti],,0)</f>
        <v>2790105</v>
      </c>
      <c r="L3296" s="1">
        <f>_xlfn.XLOOKUP(Comuni[[#This Row],[Regione]],Table_0[Regione],Table_0[Deceduti],,0)</f>
        <v>17224</v>
      </c>
    </row>
    <row r="3297" spans="1:12" x14ac:dyDescent="0.25">
      <c r="A3297" s="1" t="s">
        <v>3327</v>
      </c>
      <c r="B3297" s="1" t="s">
        <v>3082</v>
      </c>
      <c r="C3297" s="1" t="s">
        <v>3297</v>
      </c>
      <c r="D3297">
        <v>383</v>
      </c>
      <c r="E3297">
        <f>100*Comuni[[#This Row],[Popolazione2011]]/$D$7916</f>
        <v>6.682702244000813E-4</v>
      </c>
      <c r="F3297">
        <f>100*Comuni[[#This Row],[Popolazione2011]]/(SUMIFS($D$2:$D$7916,$B$2:$B$7916,"Veneto"))</f>
        <v>7.8873058445965982E-3</v>
      </c>
      <c r="G3297" t="b">
        <f>IF(Comuni[[#This Row],[Popolazione2011]]&gt;300000,"MAGGIORE")</f>
        <v>0</v>
      </c>
      <c r="H3297">
        <f>100*Comuni[[#This Row],[Popolazione2011]]/(SUMIFS($D$2:$D$7916,$B$2:$B$7916,"Piemonte"))</f>
        <v>8.7765209046186954E-3</v>
      </c>
      <c r="I3297" s="1" t="str">
        <f>_xlfn.XLOOKUP(Comuni[[#This Row],[Regione]],Ripartizione_geografica[Regione],Ripartizione_geografica[Ripartizione geografica],,0)</f>
        <v>Nord-est</v>
      </c>
      <c r="J3297" s="1">
        <f>_xlfn.XLOOKUP(Comuni[[#This Row],[Regione]],Table_0[Regione],Table_0[Totale contagiati],,0)</f>
        <v>2821154</v>
      </c>
      <c r="K3297" s="1">
        <f>_xlfn.XLOOKUP(Comuni[[#This Row],[Regione]],Table_0[Regione],Table_0[Guariti],,0)</f>
        <v>2790105</v>
      </c>
      <c r="L3297" s="1">
        <f>_xlfn.XLOOKUP(Comuni[[#This Row],[Regione]],Table_0[Regione],Table_0[Deceduti],,0)</f>
        <v>17224</v>
      </c>
    </row>
    <row r="3298" spans="1:12" x14ac:dyDescent="0.25">
      <c r="A3298" s="1" t="s">
        <v>3328</v>
      </c>
      <c r="B3298" s="1" t="s">
        <v>3082</v>
      </c>
      <c r="C3298" s="1" t="s">
        <v>3297</v>
      </c>
      <c r="D3298">
        <v>3956</v>
      </c>
      <c r="E3298">
        <f>100*Comuni[[#This Row],[Popolazione2011]]/$D$7916</f>
        <v>6.9025509340123288E-3</v>
      </c>
      <c r="F3298">
        <f>100*Comuni[[#This Row],[Popolazione2011]]/(SUMIFS($D$2:$D$7916,$B$2:$B$7916,"Veneto"))</f>
        <v>8.1467837914423344E-2</v>
      </c>
      <c r="G3298" t="b">
        <f>IF(Comuni[[#This Row],[Popolazione2011]]&gt;300000,"MAGGIORE")</f>
        <v>0</v>
      </c>
      <c r="H3298">
        <f>100*Comuni[[#This Row],[Popolazione2011]]/(SUMIFS($D$2:$D$7916,$B$2:$B$7916,"Piemonte"))</f>
        <v>9.0652524017419217E-2</v>
      </c>
      <c r="I3298" s="1" t="str">
        <f>_xlfn.XLOOKUP(Comuni[[#This Row],[Regione]],Ripartizione_geografica[Regione],Ripartizione_geografica[Ripartizione geografica],,0)</f>
        <v>Nord-est</v>
      </c>
      <c r="J3298" s="1">
        <f>_xlfn.XLOOKUP(Comuni[[#This Row],[Regione]],Table_0[Regione],Table_0[Totale contagiati],,0)</f>
        <v>2821154</v>
      </c>
      <c r="K3298" s="1">
        <f>_xlfn.XLOOKUP(Comuni[[#This Row],[Regione]],Table_0[Regione],Table_0[Guariti],,0)</f>
        <v>2790105</v>
      </c>
      <c r="L3298" s="1">
        <f>_xlfn.XLOOKUP(Comuni[[#This Row],[Regione]],Table_0[Regione],Table_0[Deceduti],,0)</f>
        <v>17224</v>
      </c>
    </row>
    <row r="3299" spans="1:12" x14ac:dyDescent="0.25">
      <c r="A3299" s="1" t="s">
        <v>3329</v>
      </c>
      <c r="B3299" s="1" t="s">
        <v>3082</v>
      </c>
      <c r="C3299" s="1" t="s">
        <v>3297</v>
      </c>
      <c r="D3299">
        <v>8387</v>
      </c>
      <c r="E3299">
        <f>100*Comuni[[#This Row],[Popolazione2011]]/$D$7916</f>
        <v>1.4633896532750606E-2</v>
      </c>
      <c r="F3299">
        <f>100*Comuni[[#This Row],[Popolazione2011]]/(SUMIFS($D$2:$D$7916,$B$2:$B$7916,"Veneto"))</f>
        <v>0.17271758255517408</v>
      </c>
      <c r="G3299" t="b">
        <f>IF(Comuni[[#This Row],[Popolazione2011]]&gt;300000,"MAGGIORE")</f>
        <v>0</v>
      </c>
      <c r="H3299">
        <f>100*Comuni[[#This Row],[Popolazione2011]]/(SUMIFS($D$2:$D$7916,$B$2:$B$7916,"Piemonte"))</f>
        <v>0.19218976717242037</v>
      </c>
      <c r="I3299" s="1" t="str">
        <f>_xlfn.XLOOKUP(Comuni[[#This Row],[Regione]],Ripartizione_geografica[Regione],Ripartizione_geografica[Ripartizione geografica],,0)</f>
        <v>Nord-est</v>
      </c>
      <c r="J3299" s="1">
        <f>_xlfn.XLOOKUP(Comuni[[#This Row],[Regione]],Table_0[Regione],Table_0[Totale contagiati],,0)</f>
        <v>2821154</v>
      </c>
      <c r="K3299" s="1">
        <f>_xlfn.XLOOKUP(Comuni[[#This Row],[Regione]],Table_0[Regione],Table_0[Guariti],,0)</f>
        <v>2790105</v>
      </c>
      <c r="L3299" s="1">
        <f>_xlfn.XLOOKUP(Comuni[[#This Row],[Regione]],Table_0[Regione],Table_0[Deceduti],,0)</f>
        <v>17224</v>
      </c>
    </row>
    <row r="3300" spans="1:12" x14ac:dyDescent="0.25">
      <c r="A3300" s="1" t="s">
        <v>3330</v>
      </c>
      <c r="B3300" s="1" t="s">
        <v>3082</v>
      </c>
      <c r="C3300" s="1" t="s">
        <v>3297</v>
      </c>
      <c r="D3300">
        <v>666</v>
      </c>
      <c r="E3300">
        <f>100*Comuni[[#This Row],[Popolazione2011]]/$D$7916</f>
        <v>1.1620573614894365E-3</v>
      </c>
      <c r="F3300">
        <f>100*Comuni[[#This Row],[Popolazione2011]]/(SUMIFS($D$2:$D$7916,$B$2:$B$7916,"Veneto"))</f>
        <v>1.3715262904703223E-2</v>
      </c>
      <c r="G3300" t="b">
        <f>IF(Comuni[[#This Row],[Popolazione2011]]&gt;300000,"MAGGIORE")</f>
        <v>0</v>
      </c>
      <c r="H3300">
        <f>100*Comuni[[#This Row],[Popolazione2011]]/(SUMIFS($D$2:$D$7916,$B$2:$B$7916,"Piemonte"))</f>
        <v>1.526152199079909E-2</v>
      </c>
      <c r="I3300" s="1" t="str">
        <f>_xlfn.XLOOKUP(Comuni[[#This Row],[Regione]],Ripartizione_geografica[Regione],Ripartizione_geografica[Ripartizione geografica],,0)</f>
        <v>Nord-est</v>
      </c>
      <c r="J3300" s="1">
        <f>_xlfn.XLOOKUP(Comuni[[#This Row],[Regione]],Table_0[Regione],Table_0[Totale contagiati],,0)</f>
        <v>2821154</v>
      </c>
      <c r="K3300" s="1">
        <f>_xlfn.XLOOKUP(Comuni[[#This Row],[Regione]],Table_0[Regione],Table_0[Guariti],,0)</f>
        <v>2790105</v>
      </c>
      <c r="L3300" s="1">
        <f>_xlfn.XLOOKUP(Comuni[[#This Row],[Regione]],Table_0[Regione],Table_0[Deceduti],,0)</f>
        <v>17224</v>
      </c>
    </row>
    <row r="3301" spans="1:12" x14ac:dyDescent="0.25">
      <c r="A3301" s="1" t="s">
        <v>3331</v>
      </c>
      <c r="B3301" s="1" t="s">
        <v>3082</v>
      </c>
      <c r="C3301" s="1" t="s">
        <v>3297</v>
      </c>
      <c r="D3301">
        <v>1322</v>
      </c>
      <c r="E3301">
        <f>100*Comuni[[#This Row],[Popolazione2011]]/$D$7916</f>
        <v>2.3066664142478003E-3</v>
      </c>
      <c r="F3301">
        <f>100*Comuni[[#This Row],[Popolazione2011]]/(SUMIFS($D$2:$D$7916,$B$2:$B$7916,"Veneto"))</f>
        <v>2.722459093095745E-2</v>
      </c>
      <c r="G3301" t="b">
        <f>IF(Comuni[[#This Row],[Popolazione2011]]&gt;300000,"MAGGIORE")</f>
        <v>0</v>
      </c>
      <c r="H3301">
        <f>100*Comuni[[#This Row],[Popolazione2011]]/(SUMIFS($D$2:$D$7916,$B$2:$B$7916,"Piemonte"))</f>
        <v>3.0293891999754349E-2</v>
      </c>
      <c r="I3301" s="1" t="str">
        <f>_xlfn.XLOOKUP(Comuni[[#This Row],[Regione]],Ripartizione_geografica[Regione],Ripartizione_geografica[Ripartizione geografica],,0)</f>
        <v>Nord-est</v>
      </c>
      <c r="J3301" s="1">
        <f>_xlfn.XLOOKUP(Comuni[[#This Row],[Regione]],Table_0[Regione],Table_0[Totale contagiati],,0)</f>
        <v>2821154</v>
      </c>
      <c r="K3301" s="1">
        <f>_xlfn.XLOOKUP(Comuni[[#This Row],[Regione]],Table_0[Regione],Table_0[Guariti],,0)</f>
        <v>2790105</v>
      </c>
      <c r="L3301" s="1">
        <f>_xlfn.XLOOKUP(Comuni[[#This Row],[Regione]],Table_0[Regione],Table_0[Deceduti],,0)</f>
        <v>17224</v>
      </c>
    </row>
    <row r="3302" spans="1:12" x14ac:dyDescent="0.25">
      <c r="A3302" s="1" t="s">
        <v>3332</v>
      </c>
      <c r="B3302" s="1" t="s">
        <v>3082</v>
      </c>
      <c r="C3302" s="1" t="s">
        <v>3297</v>
      </c>
      <c r="D3302">
        <v>1607</v>
      </c>
      <c r="E3302">
        <f>100*Comuni[[#This Row],[Popolazione2011]]/$D$7916</f>
        <v>2.8039432130833701E-3</v>
      </c>
      <c r="F3302">
        <f>100*Comuni[[#This Row],[Popolazione2011]]/(SUMIFS($D$2:$D$7916,$B$2:$B$7916,"Veneto"))</f>
        <v>3.3093734966753871E-2</v>
      </c>
      <c r="G3302" t="b">
        <f>IF(Comuni[[#This Row],[Popolazione2011]]&gt;300000,"MAGGIORE")</f>
        <v>0</v>
      </c>
      <c r="H3302">
        <f>100*Comuni[[#This Row],[Popolazione2011]]/(SUMIFS($D$2:$D$7916,$B$2:$B$7916,"Piemonte"))</f>
        <v>3.6824723482303506E-2</v>
      </c>
      <c r="I3302" s="1" t="str">
        <f>_xlfn.XLOOKUP(Comuni[[#This Row],[Regione]],Ripartizione_geografica[Regione],Ripartizione_geografica[Ripartizione geografica],,0)</f>
        <v>Nord-est</v>
      </c>
      <c r="J3302" s="1">
        <f>_xlfn.XLOOKUP(Comuni[[#This Row],[Regione]],Table_0[Regione],Table_0[Totale contagiati],,0)</f>
        <v>2821154</v>
      </c>
      <c r="K3302" s="1">
        <f>_xlfn.XLOOKUP(Comuni[[#This Row],[Regione]],Table_0[Regione],Table_0[Guariti],,0)</f>
        <v>2790105</v>
      </c>
      <c r="L3302" s="1">
        <f>_xlfn.XLOOKUP(Comuni[[#This Row],[Regione]],Table_0[Regione],Table_0[Deceduti],,0)</f>
        <v>17224</v>
      </c>
    </row>
    <row r="3303" spans="1:12" x14ac:dyDescent="0.25">
      <c r="A3303" s="1" t="s">
        <v>3333</v>
      </c>
      <c r="B3303" s="1" t="s">
        <v>3082</v>
      </c>
      <c r="C3303" s="1" t="s">
        <v>3297</v>
      </c>
      <c r="D3303">
        <v>405</v>
      </c>
      <c r="E3303">
        <f>100*Comuni[[#This Row],[Popolazione2011]]/$D$7916</f>
        <v>7.0665650360844114E-4</v>
      </c>
      <c r="F3303">
        <f>100*Comuni[[#This Row],[Popolazione2011]]/(SUMIFS($D$2:$D$7916,$B$2:$B$7916,"Veneto"))</f>
        <v>8.3403625771843928E-3</v>
      </c>
      <c r="G3303" t="b">
        <f>IF(Comuni[[#This Row],[Popolazione2011]]&gt;300000,"MAGGIORE")</f>
        <v>0</v>
      </c>
      <c r="H3303">
        <f>100*Comuni[[#This Row],[Popolazione2011]]/(SUMIFS($D$2:$D$7916,$B$2:$B$7916,"Piemonte"))</f>
        <v>9.2806552646751226E-3</v>
      </c>
      <c r="I3303" s="1" t="str">
        <f>_xlfn.XLOOKUP(Comuni[[#This Row],[Regione]],Ripartizione_geografica[Regione],Ripartizione_geografica[Ripartizione geografica],,0)</f>
        <v>Nord-est</v>
      </c>
      <c r="J3303" s="1">
        <f>_xlfn.XLOOKUP(Comuni[[#This Row],[Regione]],Table_0[Regione],Table_0[Totale contagiati],,0)</f>
        <v>2821154</v>
      </c>
      <c r="K3303" s="1">
        <f>_xlfn.XLOOKUP(Comuni[[#This Row],[Regione]],Table_0[Regione],Table_0[Guariti],,0)</f>
        <v>2790105</v>
      </c>
      <c r="L3303" s="1">
        <f>_xlfn.XLOOKUP(Comuni[[#This Row],[Regione]],Table_0[Regione],Table_0[Deceduti],,0)</f>
        <v>17224</v>
      </c>
    </row>
    <row r="3304" spans="1:12" x14ac:dyDescent="0.25">
      <c r="A3304" s="1" t="s">
        <v>3334</v>
      </c>
      <c r="B3304" s="1" t="s">
        <v>3082</v>
      </c>
      <c r="C3304" s="1" t="s">
        <v>3297</v>
      </c>
      <c r="D3304">
        <v>1690</v>
      </c>
      <c r="E3304">
        <f>100*Comuni[[#This Row],[Popolazione2011]]/$D$7916</f>
        <v>2.9487641755512727E-3</v>
      </c>
      <c r="F3304">
        <f>100*Comuni[[#This Row],[Popolazione2011]]/(SUMIFS($D$2:$D$7916,$B$2:$B$7916,"Veneto"))</f>
        <v>3.480299445788055E-2</v>
      </c>
      <c r="G3304" t="b">
        <f>IF(Comuni[[#This Row],[Popolazione2011]]&gt;300000,"MAGGIORE")</f>
        <v>0</v>
      </c>
      <c r="H3304">
        <f>100*Comuni[[#This Row],[Popolazione2011]]/(SUMIFS($D$2:$D$7916,$B$2:$B$7916,"Piemonte"))</f>
        <v>3.8726684931607303E-2</v>
      </c>
      <c r="I3304" s="1" t="str">
        <f>_xlfn.XLOOKUP(Comuni[[#This Row],[Regione]],Ripartizione_geografica[Regione],Ripartizione_geografica[Ripartizione geografica],,0)</f>
        <v>Nord-est</v>
      </c>
      <c r="J3304" s="1">
        <f>_xlfn.XLOOKUP(Comuni[[#This Row],[Regione]],Table_0[Regione],Table_0[Totale contagiati],,0)</f>
        <v>2821154</v>
      </c>
      <c r="K3304" s="1">
        <f>_xlfn.XLOOKUP(Comuni[[#This Row],[Regione]],Table_0[Regione],Table_0[Guariti],,0)</f>
        <v>2790105</v>
      </c>
      <c r="L3304" s="1">
        <f>_xlfn.XLOOKUP(Comuni[[#This Row],[Regione]],Table_0[Regione],Table_0[Deceduti],,0)</f>
        <v>17224</v>
      </c>
    </row>
    <row r="3305" spans="1:12" x14ac:dyDescent="0.25">
      <c r="A3305" s="1" t="s">
        <v>3335</v>
      </c>
      <c r="B3305" s="1" t="s">
        <v>3082</v>
      </c>
      <c r="C3305" s="1" t="s">
        <v>3297</v>
      </c>
      <c r="D3305">
        <v>6767</v>
      </c>
      <c r="E3305">
        <f>100*Comuni[[#This Row],[Popolazione2011]]/$D$7916</f>
        <v>1.1807270518316842E-2</v>
      </c>
      <c r="F3305">
        <f>100*Comuni[[#This Row],[Popolazione2011]]/(SUMIFS($D$2:$D$7916,$B$2:$B$7916,"Veneto"))</f>
        <v>0.1393561322464365</v>
      </c>
      <c r="G3305" t="b">
        <f>IF(Comuni[[#This Row],[Popolazione2011]]&gt;300000,"MAGGIORE")</f>
        <v>0</v>
      </c>
      <c r="H3305">
        <f>100*Comuni[[#This Row],[Popolazione2011]]/(SUMIFS($D$2:$D$7916,$B$2:$B$7916,"Piemonte"))</f>
        <v>0.15506714611371988</v>
      </c>
      <c r="I3305" s="1" t="str">
        <f>_xlfn.XLOOKUP(Comuni[[#This Row],[Regione]],Ripartizione_geografica[Regione],Ripartizione_geografica[Ripartizione geografica],,0)</f>
        <v>Nord-est</v>
      </c>
      <c r="J3305" s="1">
        <f>_xlfn.XLOOKUP(Comuni[[#This Row],[Regione]],Table_0[Regione],Table_0[Totale contagiati],,0)</f>
        <v>2821154</v>
      </c>
      <c r="K3305" s="1">
        <f>_xlfn.XLOOKUP(Comuni[[#This Row],[Regione]],Table_0[Regione],Table_0[Guariti],,0)</f>
        <v>2790105</v>
      </c>
      <c r="L3305" s="1">
        <f>_xlfn.XLOOKUP(Comuni[[#This Row],[Regione]],Table_0[Regione],Table_0[Deceduti],,0)</f>
        <v>17224</v>
      </c>
    </row>
    <row r="3306" spans="1:12" x14ac:dyDescent="0.25">
      <c r="A3306" s="1" t="s">
        <v>3336</v>
      </c>
      <c r="B3306" s="1" t="s">
        <v>3082</v>
      </c>
      <c r="C3306" s="1" t="s">
        <v>3297</v>
      </c>
      <c r="D3306">
        <v>683</v>
      </c>
      <c r="E3306">
        <f>100*Comuni[[#This Row],[Popolazione2011]]/$D$7916</f>
        <v>1.19171948633226E-3</v>
      </c>
      <c r="F3306">
        <f>100*Comuni[[#This Row],[Popolazione2011]]/(SUMIFS($D$2:$D$7916,$B$2:$B$7916,"Veneto"))</f>
        <v>1.4065352198066518E-2</v>
      </c>
      <c r="G3306" t="b">
        <f>IF(Comuni[[#This Row],[Popolazione2011]]&gt;300000,"MAGGIORE")</f>
        <v>0</v>
      </c>
      <c r="H3306">
        <f>100*Comuni[[#This Row],[Popolazione2011]]/(SUMIFS($D$2:$D$7916,$B$2:$B$7916,"Piemonte"))</f>
        <v>1.5651080359933602E-2</v>
      </c>
      <c r="I3306" s="1" t="str">
        <f>_xlfn.XLOOKUP(Comuni[[#This Row],[Regione]],Ripartizione_geografica[Regione],Ripartizione_geografica[Ripartizione geografica],,0)</f>
        <v>Nord-est</v>
      </c>
      <c r="J3306" s="1">
        <f>_xlfn.XLOOKUP(Comuni[[#This Row],[Regione]],Table_0[Regione],Table_0[Totale contagiati],,0)</f>
        <v>2821154</v>
      </c>
      <c r="K3306" s="1">
        <f>_xlfn.XLOOKUP(Comuni[[#This Row],[Regione]],Table_0[Regione],Table_0[Guariti],,0)</f>
        <v>2790105</v>
      </c>
      <c r="L3306" s="1">
        <f>_xlfn.XLOOKUP(Comuni[[#This Row],[Regione]],Table_0[Regione],Table_0[Deceduti],,0)</f>
        <v>17224</v>
      </c>
    </row>
    <row r="3307" spans="1:12" x14ac:dyDescent="0.25">
      <c r="A3307" s="1" t="s">
        <v>3337</v>
      </c>
      <c r="B3307" s="1" t="s">
        <v>3082</v>
      </c>
      <c r="C3307" s="1" t="s">
        <v>3297</v>
      </c>
      <c r="D3307">
        <v>2663</v>
      </c>
      <c r="E3307">
        <f>100*Comuni[[#This Row],[Popolazione2011]]/$D$7916</f>
        <v>4.6464846150846388E-3</v>
      </c>
      <c r="F3307">
        <f>100*Comuni[[#This Row],[Popolazione2011]]/(SUMIFS($D$2:$D$7916,$B$2:$B$7916,"Veneto"))</f>
        <v>5.4840458130967995E-2</v>
      </c>
      <c r="G3307" t="b">
        <f>IF(Comuni[[#This Row],[Popolazione2011]]&gt;300000,"MAGGIORE")</f>
        <v>0</v>
      </c>
      <c r="H3307">
        <f>100*Comuni[[#This Row],[Popolazione2011]]/(SUMIFS($D$2:$D$7916,$B$2:$B$7916,"Piemonte"))</f>
        <v>6.1023172765011978E-2</v>
      </c>
      <c r="I3307" s="1" t="str">
        <f>_xlfn.XLOOKUP(Comuni[[#This Row],[Regione]],Ripartizione_geografica[Regione],Ripartizione_geografica[Ripartizione geografica],,0)</f>
        <v>Nord-est</v>
      </c>
      <c r="J3307" s="1">
        <f>_xlfn.XLOOKUP(Comuni[[#This Row],[Regione]],Table_0[Regione],Table_0[Totale contagiati],,0)</f>
        <v>2821154</v>
      </c>
      <c r="K3307" s="1">
        <f>_xlfn.XLOOKUP(Comuni[[#This Row],[Regione]],Table_0[Regione],Table_0[Guariti],,0)</f>
        <v>2790105</v>
      </c>
      <c r="L3307" s="1">
        <f>_xlfn.XLOOKUP(Comuni[[#This Row],[Regione]],Table_0[Regione],Table_0[Deceduti],,0)</f>
        <v>17224</v>
      </c>
    </row>
    <row r="3308" spans="1:12" x14ac:dyDescent="0.25">
      <c r="A3308" s="1" t="s">
        <v>3338</v>
      </c>
      <c r="B3308" s="1" t="s">
        <v>3082</v>
      </c>
      <c r="C3308" s="1" t="s">
        <v>3297</v>
      </c>
      <c r="D3308">
        <v>1813</v>
      </c>
      <c r="E3308">
        <f>100*Comuni[[#This Row],[Popolazione2011]]/$D$7916</f>
        <v>3.1633783729434661E-3</v>
      </c>
      <c r="F3308">
        <f>100*Comuni[[#This Row],[Popolazione2011]]/(SUMIFS($D$2:$D$7916,$B$2:$B$7916,"Veneto"))</f>
        <v>3.7335993462803217E-2</v>
      </c>
      <c r="G3308" t="b">
        <f>IF(Comuni[[#This Row],[Popolazione2011]]&gt;300000,"MAGGIORE")</f>
        <v>0</v>
      </c>
      <c r="H3308">
        <f>100*Comuni[[#This Row],[Popolazione2011]]/(SUMIFS($D$2:$D$7916,$B$2:$B$7916,"Piemonte"))</f>
        <v>4.1545254308286414E-2</v>
      </c>
      <c r="I3308" s="1" t="str">
        <f>_xlfn.XLOOKUP(Comuni[[#This Row],[Regione]],Ripartizione_geografica[Regione],Ripartizione_geografica[Ripartizione geografica],,0)</f>
        <v>Nord-est</v>
      </c>
      <c r="J3308" s="1">
        <f>_xlfn.XLOOKUP(Comuni[[#This Row],[Regione]],Table_0[Regione],Table_0[Totale contagiati],,0)</f>
        <v>2821154</v>
      </c>
      <c r="K3308" s="1">
        <f>_xlfn.XLOOKUP(Comuni[[#This Row],[Regione]],Table_0[Regione],Table_0[Guariti],,0)</f>
        <v>2790105</v>
      </c>
      <c r="L3308" s="1">
        <f>_xlfn.XLOOKUP(Comuni[[#This Row],[Regione]],Table_0[Regione],Table_0[Deceduti],,0)</f>
        <v>17224</v>
      </c>
    </row>
    <row r="3309" spans="1:12" x14ac:dyDescent="0.25">
      <c r="A3309" s="1" t="s">
        <v>3339</v>
      </c>
      <c r="B3309" s="1" t="s">
        <v>3082</v>
      </c>
      <c r="C3309" s="1" t="s">
        <v>3297</v>
      </c>
      <c r="D3309">
        <v>9906</v>
      </c>
      <c r="E3309">
        <f>100*Comuni[[#This Row],[Popolazione2011]]/$D$7916</f>
        <v>1.7284294629000538E-2</v>
      </c>
      <c r="F3309">
        <f>100*Comuni[[#This Row],[Popolazione2011]]/(SUMIFS($D$2:$D$7916,$B$2:$B$7916,"Veneto"))</f>
        <v>0.20399909059157678</v>
      </c>
      <c r="G3309" t="b">
        <f>IF(Comuni[[#This Row],[Popolazione2011]]&gt;300000,"MAGGIORE")</f>
        <v>0</v>
      </c>
      <c r="H3309">
        <f>100*Comuni[[#This Row],[Popolazione2011]]/(SUMIFS($D$2:$D$7916,$B$2:$B$7916,"Piemonte"))</f>
        <v>0.22699795321449817</v>
      </c>
      <c r="I3309" s="1" t="str">
        <f>_xlfn.XLOOKUP(Comuni[[#This Row],[Regione]],Ripartizione_geografica[Regione],Ripartizione_geografica[Ripartizione geografica],,0)</f>
        <v>Nord-est</v>
      </c>
      <c r="J3309" s="1">
        <f>_xlfn.XLOOKUP(Comuni[[#This Row],[Regione]],Table_0[Regione],Table_0[Totale contagiati],,0)</f>
        <v>2821154</v>
      </c>
      <c r="K3309" s="1">
        <f>_xlfn.XLOOKUP(Comuni[[#This Row],[Regione]],Table_0[Regione],Table_0[Guariti],,0)</f>
        <v>2790105</v>
      </c>
      <c r="L3309" s="1">
        <f>_xlfn.XLOOKUP(Comuni[[#This Row],[Regione]],Table_0[Regione],Table_0[Deceduti],,0)</f>
        <v>17224</v>
      </c>
    </row>
    <row r="3310" spans="1:12" x14ac:dyDescent="0.25">
      <c r="A3310" s="1" t="s">
        <v>3340</v>
      </c>
      <c r="B3310" s="1" t="s">
        <v>3082</v>
      </c>
      <c r="C3310" s="1" t="s">
        <v>3297</v>
      </c>
      <c r="D3310">
        <v>517</v>
      </c>
      <c r="E3310">
        <f>100*Comuni[[#This Row],[Popolazione2011]]/$D$7916</f>
        <v>9.0207756139645443E-4</v>
      </c>
      <c r="F3310">
        <f>100*Comuni[[#This Row],[Popolazione2011]]/(SUMIFS($D$2:$D$7916,$B$2:$B$7916,"Veneto"))</f>
        <v>1.0646833215813162E-2</v>
      </c>
      <c r="G3310" t="b">
        <f>IF(Comuni[[#This Row],[Popolazione2011]]&gt;300000,"MAGGIORE")</f>
        <v>0</v>
      </c>
      <c r="H3310">
        <f>100*Comuni[[#This Row],[Popolazione2011]]/(SUMIFS($D$2:$D$7916,$B$2:$B$7916,"Piemonte"))</f>
        <v>1.184715746132602E-2</v>
      </c>
      <c r="I3310" s="1" t="str">
        <f>_xlfn.XLOOKUP(Comuni[[#This Row],[Regione]],Ripartizione_geografica[Regione],Ripartizione_geografica[Ripartizione geografica],,0)</f>
        <v>Nord-est</v>
      </c>
      <c r="J3310" s="1">
        <f>_xlfn.XLOOKUP(Comuni[[#This Row],[Regione]],Table_0[Regione],Table_0[Totale contagiati],,0)</f>
        <v>2821154</v>
      </c>
      <c r="K3310" s="1">
        <f>_xlfn.XLOOKUP(Comuni[[#This Row],[Regione]],Table_0[Regione],Table_0[Guariti],,0)</f>
        <v>2790105</v>
      </c>
      <c r="L3310" s="1">
        <f>_xlfn.XLOOKUP(Comuni[[#This Row],[Regione]],Table_0[Regione],Table_0[Deceduti],,0)</f>
        <v>17224</v>
      </c>
    </row>
    <row r="3311" spans="1:12" x14ac:dyDescent="0.25">
      <c r="A3311" s="1" t="s">
        <v>3341</v>
      </c>
      <c r="B3311" s="1" t="s">
        <v>3082</v>
      </c>
      <c r="C3311" s="1" t="s">
        <v>3297</v>
      </c>
      <c r="D3311">
        <v>2557</v>
      </c>
      <c r="E3311">
        <f>100*Comuni[[#This Row],[Popolazione2011]]/$D$7916</f>
        <v>4.4615325425352691E-3</v>
      </c>
      <c r="F3311">
        <f>100*Comuni[[#This Row],[Popolazione2011]]/(SUMIFS($D$2:$D$7916,$B$2:$B$7916,"Veneto"))</f>
        <v>5.2657548419408624E-2</v>
      </c>
      <c r="G3311" t="b">
        <f>IF(Comuni[[#This Row],[Popolazione2011]]&gt;300000,"MAGGIORE")</f>
        <v>0</v>
      </c>
      <c r="H3311">
        <f>100*Comuni[[#This Row],[Popolazione2011]]/(SUMIFS($D$2:$D$7916,$B$2:$B$7916,"Piemonte"))</f>
        <v>5.8594161757467372E-2</v>
      </c>
      <c r="I3311" s="1" t="str">
        <f>_xlfn.XLOOKUP(Comuni[[#This Row],[Regione]],Ripartizione_geografica[Regione],Ripartizione_geografica[Ripartizione geografica],,0)</f>
        <v>Nord-est</v>
      </c>
      <c r="J3311" s="1">
        <f>_xlfn.XLOOKUP(Comuni[[#This Row],[Regione]],Table_0[Regione],Table_0[Totale contagiati],,0)</f>
        <v>2821154</v>
      </c>
      <c r="K3311" s="1">
        <f>_xlfn.XLOOKUP(Comuni[[#This Row],[Regione]],Table_0[Regione],Table_0[Guariti],,0)</f>
        <v>2790105</v>
      </c>
      <c r="L3311" s="1">
        <f>_xlfn.XLOOKUP(Comuni[[#This Row],[Regione]],Table_0[Regione],Table_0[Deceduti],,0)</f>
        <v>17224</v>
      </c>
    </row>
    <row r="3312" spans="1:12" x14ac:dyDescent="0.25">
      <c r="A3312" s="1" t="s">
        <v>3342</v>
      </c>
      <c r="B3312" s="1" t="s">
        <v>3082</v>
      </c>
      <c r="C3312" s="1" t="s">
        <v>3297</v>
      </c>
      <c r="D3312">
        <v>3213</v>
      </c>
      <c r="E3312">
        <f>100*Comuni[[#This Row],[Popolazione2011]]/$D$7916</f>
        <v>5.6061415952936332E-3</v>
      </c>
      <c r="F3312">
        <f>100*Comuni[[#This Row],[Popolazione2011]]/(SUMIFS($D$2:$D$7916,$B$2:$B$7916,"Veneto"))</f>
        <v>6.6166876445662853E-2</v>
      </c>
      <c r="G3312" t="b">
        <f>IF(Comuni[[#This Row],[Popolazione2011]]&gt;300000,"MAGGIORE")</f>
        <v>0</v>
      </c>
      <c r="H3312">
        <f>100*Comuni[[#This Row],[Popolazione2011]]/(SUMIFS($D$2:$D$7916,$B$2:$B$7916,"Piemonte"))</f>
        <v>7.3626531766422629E-2</v>
      </c>
      <c r="I3312" s="1" t="str">
        <f>_xlfn.XLOOKUP(Comuni[[#This Row],[Regione]],Ripartizione_geografica[Regione],Ripartizione_geografica[Ripartizione geografica],,0)</f>
        <v>Nord-est</v>
      </c>
      <c r="J3312" s="1">
        <f>_xlfn.XLOOKUP(Comuni[[#This Row],[Regione]],Table_0[Regione],Table_0[Totale contagiati],,0)</f>
        <v>2821154</v>
      </c>
      <c r="K3312" s="1">
        <f>_xlfn.XLOOKUP(Comuni[[#This Row],[Regione]],Table_0[Regione],Table_0[Guariti],,0)</f>
        <v>2790105</v>
      </c>
      <c r="L3312" s="1">
        <f>_xlfn.XLOOKUP(Comuni[[#This Row],[Regione]],Table_0[Regione],Table_0[Deceduti],,0)</f>
        <v>17224</v>
      </c>
    </row>
    <row r="3313" spans="1:12" x14ac:dyDescent="0.25">
      <c r="A3313" s="1" t="s">
        <v>3343</v>
      </c>
      <c r="B3313" s="1" t="s">
        <v>3082</v>
      </c>
      <c r="C3313" s="1" t="s">
        <v>3297</v>
      </c>
      <c r="D3313">
        <v>418</v>
      </c>
      <c r="E3313">
        <f>100*Comuni[[#This Row],[Popolazione2011]]/$D$7916</f>
        <v>7.2933930495883549E-4</v>
      </c>
      <c r="F3313">
        <f>100*Comuni[[#This Row],[Popolazione2011]]/(SUMIFS($D$2:$D$7916,$B$2:$B$7916,"Veneto"))</f>
        <v>8.6080779191680893E-3</v>
      </c>
      <c r="G3313" t="b">
        <f>IF(Comuni[[#This Row],[Popolazione2011]]&gt;300000,"MAGGIORE")</f>
        <v>0</v>
      </c>
      <c r="H3313">
        <f>100*Comuni[[#This Row],[Popolazione2011]]/(SUMIFS($D$2:$D$7916,$B$2:$B$7916,"Piemonte"))</f>
        <v>9.5785528410721014E-3</v>
      </c>
      <c r="I3313" s="1" t="str">
        <f>_xlfn.XLOOKUP(Comuni[[#This Row],[Regione]],Ripartizione_geografica[Regione],Ripartizione_geografica[Ripartizione geografica],,0)</f>
        <v>Nord-est</v>
      </c>
      <c r="J3313" s="1">
        <f>_xlfn.XLOOKUP(Comuni[[#This Row],[Regione]],Table_0[Regione],Table_0[Totale contagiati],,0)</f>
        <v>2821154</v>
      </c>
      <c r="K3313" s="1">
        <f>_xlfn.XLOOKUP(Comuni[[#This Row],[Regione]],Table_0[Regione],Table_0[Guariti],,0)</f>
        <v>2790105</v>
      </c>
      <c r="L3313" s="1">
        <f>_xlfn.XLOOKUP(Comuni[[#This Row],[Regione]],Table_0[Regione],Table_0[Deceduti],,0)</f>
        <v>17224</v>
      </c>
    </row>
    <row r="3314" spans="1:12" x14ac:dyDescent="0.25">
      <c r="A3314" s="1" t="s">
        <v>3344</v>
      </c>
      <c r="B3314" s="1" t="s">
        <v>3082</v>
      </c>
      <c r="C3314" s="1" t="s">
        <v>3297</v>
      </c>
      <c r="D3314">
        <v>1514</v>
      </c>
      <c r="E3314">
        <f>100*Comuni[[#This Row],[Popolazione2011]]/$D$7916</f>
        <v>2.6416739418843945E-3</v>
      </c>
      <c r="F3314">
        <f>100*Comuni[[#This Row],[Popolazione2011]]/(SUMIFS($D$2:$D$7916,$B$2:$B$7916,"Veneto"))</f>
        <v>3.1178540597178197E-2</v>
      </c>
      <c r="G3314" t="b">
        <f>IF(Comuni[[#This Row],[Popolazione2011]]&gt;300000,"MAGGIORE")</f>
        <v>0</v>
      </c>
      <c r="H3314">
        <f>100*Comuni[[#This Row],[Popolazione2011]]/(SUMIFS($D$2:$D$7916,$B$2:$B$7916,"Piemonte"))</f>
        <v>3.4693610051155892E-2</v>
      </c>
      <c r="I3314" s="1" t="str">
        <f>_xlfn.XLOOKUP(Comuni[[#This Row],[Regione]],Ripartizione_geografica[Regione],Ripartizione_geografica[Ripartizione geografica],,0)</f>
        <v>Nord-est</v>
      </c>
      <c r="J3314" s="1">
        <f>_xlfn.XLOOKUP(Comuni[[#This Row],[Regione]],Table_0[Regione],Table_0[Totale contagiati],,0)</f>
        <v>2821154</v>
      </c>
      <c r="K3314" s="1">
        <f>_xlfn.XLOOKUP(Comuni[[#This Row],[Regione]],Table_0[Regione],Table_0[Guariti],,0)</f>
        <v>2790105</v>
      </c>
      <c r="L3314" s="1">
        <f>_xlfn.XLOOKUP(Comuni[[#This Row],[Regione]],Table_0[Regione],Table_0[Deceduti],,0)</f>
        <v>17224</v>
      </c>
    </row>
    <row r="3315" spans="1:12" x14ac:dyDescent="0.25">
      <c r="A3315" s="1" t="s">
        <v>3345</v>
      </c>
      <c r="B3315" s="1" t="s">
        <v>3082</v>
      </c>
      <c r="C3315" s="1" t="s">
        <v>3297</v>
      </c>
      <c r="D3315">
        <v>1788</v>
      </c>
      <c r="E3315">
        <f>100*Comuni[[#This Row],[Popolazione2011]]/$D$7916</f>
        <v>3.1197576011157842E-3</v>
      </c>
      <c r="F3315">
        <f>100*Comuni[[#This Row],[Popolazione2011]]/(SUMIFS($D$2:$D$7916,$B$2:$B$7916,"Veneto"))</f>
        <v>3.6821156266680727E-2</v>
      </c>
      <c r="G3315" t="b">
        <f>IF(Comuni[[#This Row],[Popolazione2011]]&gt;300000,"MAGGIORE")</f>
        <v>0</v>
      </c>
      <c r="H3315">
        <f>100*Comuni[[#This Row],[Popolazione2011]]/(SUMIFS($D$2:$D$7916,$B$2:$B$7916,"Piemonte"))</f>
        <v>4.0972374353676837E-2</v>
      </c>
      <c r="I3315" s="1" t="str">
        <f>_xlfn.XLOOKUP(Comuni[[#This Row],[Regione]],Ripartizione_geografica[Regione],Ripartizione_geografica[Ripartizione geografica],,0)</f>
        <v>Nord-est</v>
      </c>
      <c r="J3315" s="1">
        <f>_xlfn.XLOOKUP(Comuni[[#This Row],[Regione]],Table_0[Regione],Table_0[Totale contagiati],,0)</f>
        <v>2821154</v>
      </c>
      <c r="K3315" s="1">
        <f>_xlfn.XLOOKUP(Comuni[[#This Row],[Regione]],Table_0[Regione],Table_0[Guariti],,0)</f>
        <v>2790105</v>
      </c>
      <c r="L3315" s="1">
        <f>_xlfn.XLOOKUP(Comuni[[#This Row],[Regione]],Table_0[Regione],Table_0[Deceduti],,0)</f>
        <v>17224</v>
      </c>
    </row>
    <row r="3316" spans="1:12" x14ac:dyDescent="0.25">
      <c r="A3316" s="1" t="s">
        <v>3346</v>
      </c>
      <c r="B3316" s="1" t="s">
        <v>3082</v>
      </c>
      <c r="C3316" s="1" t="s">
        <v>3297</v>
      </c>
      <c r="D3316">
        <v>1425</v>
      </c>
      <c r="E3316">
        <f>100*Comuni[[#This Row],[Popolazione2011]]/$D$7916</f>
        <v>2.4863839941778485E-3</v>
      </c>
      <c r="F3316">
        <f>100*Comuni[[#This Row],[Popolazione2011]]/(SUMIFS($D$2:$D$7916,$B$2:$B$7916,"Veneto"))</f>
        <v>2.9345720178982123E-2</v>
      </c>
      <c r="G3316" t="b">
        <f>IF(Comuni[[#This Row],[Popolazione2011]]&gt;300000,"MAGGIORE")</f>
        <v>0</v>
      </c>
      <c r="H3316">
        <f>100*Comuni[[#This Row],[Popolazione2011]]/(SUMIFS($D$2:$D$7916,$B$2:$B$7916,"Piemonte"))</f>
        <v>3.2654157412745799E-2</v>
      </c>
      <c r="I3316" s="1" t="str">
        <f>_xlfn.XLOOKUP(Comuni[[#This Row],[Regione]],Ripartizione_geografica[Regione],Ripartizione_geografica[Ripartizione geografica],,0)</f>
        <v>Nord-est</v>
      </c>
      <c r="J3316" s="1">
        <f>_xlfn.XLOOKUP(Comuni[[#This Row],[Regione]],Table_0[Regione],Table_0[Totale contagiati],,0)</f>
        <v>2821154</v>
      </c>
      <c r="K3316" s="1">
        <f>_xlfn.XLOOKUP(Comuni[[#This Row],[Regione]],Table_0[Regione],Table_0[Guariti],,0)</f>
        <v>2790105</v>
      </c>
      <c r="L3316" s="1">
        <f>_xlfn.XLOOKUP(Comuni[[#This Row],[Regione]],Table_0[Regione],Table_0[Deceduti],,0)</f>
        <v>17224</v>
      </c>
    </row>
    <row r="3317" spans="1:12" x14ac:dyDescent="0.25">
      <c r="A3317" s="1" t="s">
        <v>3347</v>
      </c>
      <c r="B3317" s="1" t="s">
        <v>3082</v>
      </c>
      <c r="C3317" s="1" t="s">
        <v>3297</v>
      </c>
      <c r="D3317">
        <v>514</v>
      </c>
      <c r="E3317">
        <f>100*Comuni[[#This Row],[Popolazione2011]]/$D$7916</f>
        <v>8.9684306877713268E-4</v>
      </c>
      <c r="F3317">
        <f>100*Comuni[[#This Row],[Popolazione2011]]/(SUMIFS($D$2:$D$7916,$B$2:$B$7916,"Veneto"))</f>
        <v>1.0585052752278463E-2</v>
      </c>
      <c r="G3317" t="b">
        <f>IF(Comuni[[#This Row],[Popolazione2011]]&gt;300000,"MAGGIORE")</f>
        <v>0</v>
      </c>
      <c r="H3317">
        <f>100*Comuni[[#This Row],[Popolazione2011]]/(SUMIFS($D$2:$D$7916,$B$2:$B$7916,"Piemonte"))</f>
        <v>1.1778411866772871E-2</v>
      </c>
      <c r="I3317" s="1" t="str">
        <f>_xlfn.XLOOKUP(Comuni[[#This Row],[Regione]],Ripartizione_geografica[Regione],Ripartizione_geografica[Ripartizione geografica],,0)</f>
        <v>Nord-est</v>
      </c>
      <c r="J3317" s="1">
        <f>_xlfn.XLOOKUP(Comuni[[#This Row],[Regione]],Table_0[Regione],Table_0[Totale contagiati],,0)</f>
        <v>2821154</v>
      </c>
      <c r="K3317" s="1">
        <f>_xlfn.XLOOKUP(Comuni[[#This Row],[Regione]],Table_0[Regione],Table_0[Guariti],,0)</f>
        <v>2790105</v>
      </c>
      <c r="L3317" s="1">
        <f>_xlfn.XLOOKUP(Comuni[[#This Row],[Regione]],Table_0[Regione],Table_0[Deceduti],,0)</f>
        <v>17224</v>
      </c>
    </row>
    <row r="3318" spans="1:12" x14ac:dyDescent="0.25">
      <c r="A3318" s="1" t="s">
        <v>3348</v>
      </c>
      <c r="B3318" s="1" t="s">
        <v>3082</v>
      </c>
      <c r="C3318" s="1" t="s">
        <v>3297</v>
      </c>
      <c r="D3318">
        <v>2052</v>
      </c>
      <c r="E3318">
        <f>100*Comuni[[#This Row],[Popolazione2011]]/$D$7916</f>
        <v>3.5803929516161014E-3</v>
      </c>
      <c r="F3318">
        <f>100*Comuni[[#This Row],[Popolazione2011]]/(SUMIFS($D$2:$D$7916,$B$2:$B$7916,"Veneto"))</f>
        <v>4.2257837057734254E-2</v>
      </c>
      <c r="G3318" t="b">
        <f>IF(Comuni[[#This Row],[Popolazione2011]]&gt;300000,"MAGGIORE")</f>
        <v>0</v>
      </c>
      <c r="H3318">
        <f>100*Comuni[[#This Row],[Popolazione2011]]/(SUMIFS($D$2:$D$7916,$B$2:$B$7916,"Piemonte"))</f>
        <v>4.7021986674353949E-2</v>
      </c>
      <c r="I3318" s="1" t="str">
        <f>_xlfn.XLOOKUP(Comuni[[#This Row],[Regione]],Ripartizione_geografica[Regione],Ripartizione_geografica[Ripartizione geografica],,0)</f>
        <v>Nord-est</v>
      </c>
      <c r="J3318" s="1">
        <f>_xlfn.XLOOKUP(Comuni[[#This Row],[Regione]],Table_0[Regione],Table_0[Totale contagiati],,0)</f>
        <v>2821154</v>
      </c>
      <c r="K3318" s="1">
        <f>_xlfn.XLOOKUP(Comuni[[#This Row],[Regione]],Table_0[Regione],Table_0[Guariti],,0)</f>
        <v>2790105</v>
      </c>
      <c r="L3318" s="1">
        <f>_xlfn.XLOOKUP(Comuni[[#This Row],[Regione]],Table_0[Regione],Table_0[Deceduti],,0)</f>
        <v>17224</v>
      </c>
    </row>
    <row r="3319" spans="1:12" x14ac:dyDescent="0.25">
      <c r="A3319" s="1" t="s">
        <v>3349</v>
      </c>
      <c r="B3319" s="1" t="s">
        <v>3082</v>
      </c>
      <c r="C3319" s="1" t="s">
        <v>3297</v>
      </c>
      <c r="D3319">
        <v>1499</v>
      </c>
      <c r="E3319">
        <f>100*Comuni[[#This Row],[Popolazione2011]]/$D$7916</f>
        <v>2.6155014787877856E-3</v>
      </c>
      <c r="F3319">
        <f>100*Comuni[[#This Row],[Popolazione2011]]/(SUMIFS($D$2:$D$7916,$B$2:$B$7916,"Veneto"))</f>
        <v>3.0869638279504702E-2</v>
      </c>
      <c r="G3319" t="b">
        <f>IF(Comuni[[#This Row],[Popolazione2011]]&gt;300000,"MAGGIORE")</f>
        <v>0</v>
      </c>
      <c r="H3319">
        <f>100*Comuni[[#This Row],[Popolazione2011]]/(SUMIFS($D$2:$D$7916,$B$2:$B$7916,"Piemonte"))</f>
        <v>3.434988207839014E-2</v>
      </c>
      <c r="I3319" s="1" t="str">
        <f>_xlfn.XLOOKUP(Comuni[[#This Row],[Regione]],Ripartizione_geografica[Regione],Ripartizione_geografica[Ripartizione geografica],,0)</f>
        <v>Nord-est</v>
      </c>
      <c r="J3319" s="1">
        <f>_xlfn.XLOOKUP(Comuni[[#This Row],[Regione]],Table_0[Regione],Table_0[Totale contagiati],,0)</f>
        <v>2821154</v>
      </c>
      <c r="K3319" s="1">
        <f>_xlfn.XLOOKUP(Comuni[[#This Row],[Regione]],Table_0[Regione],Table_0[Guariti],,0)</f>
        <v>2790105</v>
      </c>
      <c r="L3319" s="1">
        <f>_xlfn.XLOOKUP(Comuni[[#This Row],[Regione]],Table_0[Regione],Table_0[Deceduti],,0)</f>
        <v>17224</v>
      </c>
    </row>
    <row r="3320" spans="1:12" x14ac:dyDescent="0.25">
      <c r="A3320" s="1" t="s">
        <v>3350</v>
      </c>
      <c r="B3320" s="1" t="s">
        <v>3082</v>
      </c>
      <c r="C3320" s="1" t="s">
        <v>3297</v>
      </c>
      <c r="D3320">
        <v>891</v>
      </c>
      <c r="E3320">
        <f>100*Comuni[[#This Row],[Popolazione2011]]/$D$7916</f>
        <v>1.5546443079385705E-3</v>
      </c>
      <c r="F3320">
        <f>100*Comuni[[#This Row],[Popolazione2011]]/(SUMIFS($D$2:$D$7916,$B$2:$B$7916,"Veneto"))</f>
        <v>1.8348797669805662E-2</v>
      </c>
      <c r="G3320" t="b">
        <f>IF(Comuni[[#This Row],[Popolazione2011]]&gt;300000,"MAGGIORE")</f>
        <v>0</v>
      </c>
      <c r="H3320">
        <f>100*Comuni[[#This Row],[Popolazione2011]]/(SUMIFS($D$2:$D$7916,$B$2:$B$7916,"Piemonte"))</f>
        <v>2.041744158228527E-2</v>
      </c>
      <c r="I3320" s="1" t="str">
        <f>_xlfn.XLOOKUP(Comuni[[#This Row],[Regione]],Ripartizione_geografica[Regione],Ripartizione_geografica[Ripartizione geografica],,0)</f>
        <v>Nord-est</v>
      </c>
      <c r="J3320" s="1">
        <f>_xlfn.XLOOKUP(Comuni[[#This Row],[Regione]],Table_0[Regione],Table_0[Totale contagiati],,0)</f>
        <v>2821154</v>
      </c>
      <c r="K3320" s="1">
        <f>_xlfn.XLOOKUP(Comuni[[#This Row],[Regione]],Table_0[Regione],Table_0[Guariti],,0)</f>
        <v>2790105</v>
      </c>
      <c r="L3320" s="1">
        <f>_xlfn.XLOOKUP(Comuni[[#This Row],[Regione]],Table_0[Regione],Table_0[Deceduti],,0)</f>
        <v>17224</v>
      </c>
    </row>
    <row r="3321" spans="1:12" x14ac:dyDescent="0.25">
      <c r="A3321" s="1" t="s">
        <v>3351</v>
      </c>
      <c r="B3321" s="1" t="s">
        <v>3082</v>
      </c>
      <c r="C3321" s="1" t="s">
        <v>3297</v>
      </c>
      <c r="D3321">
        <v>914</v>
      </c>
      <c r="E3321">
        <f>100*Comuni[[#This Row],[Popolazione2011]]/$D$7916</f>
        <v>1.5947754180200375E-3</v>
      </c>
      <c r="F3321">
        <f>100*Comuni[[#This Row],[Popolazione2011]]/(SUMIFS($D$2:$D$7916,$B$2:$B$7916,"Veneto"))</f>
        <v>1.8822447890238358E-2</v>
      </c>
      <c r="G3321" t="b">
        <f>IF(Comuni[[#This Row],[Popolazione2011]]&gt;300000,"MAGGIORE")</f>
        <v>0</v>
      </c>
      <c r="H3321">
        <f>100*Comuni[[#This Row],[Popolazione2011]]/(SUMIFS($D$2:$D$7916,$B$2:$B$7916,"Piemonte"))</f>
        <v>2.0944491140526079E-2</v>
      </c>
      <c r="I3321" s="1" t="str">
        <f>_xlfn.XLOOKUP(Comuni[[#This Row],[Regione]],Ripartizione_geografica[Regione],Ripartizione_geografica[Ripartizione geografica],,0)</f>
        <v>Nord-est</v>
      </c>
      <c r="J3321" s="1">
        <f>_xlfn.XLOOKUP(Comuni[[#This Row],[Regione]],Table_0[Regione],Table_0[Totale contagiati],,0)</f>
        <v>2821154</v>
      </c>
      <c r="K3321" s="1">
        <f>_xlfn.XLOOKUP(Comuni[[#This Row],[Regione]],Table_0[Regione],Table_0[Guariti],,0)</f>
        <v>2790105</v>
      </c>
      <c r="L3321" s="1">
        <f>_xlfn.XLOOKUP(Comuni[[#This Row],[Regione]],Table_0[Regione],Table_0[Deceduti],,0)</f>
        <v>17224</v>
      </c>
    </row>
    <row r="3322" spans="1:12" x14ac:dyDescent="0.25">
      <c r="A3322" s="1" t="s">
        <v>3352</v>
      </c>
      <c r="B3322" s="1" t="s">
        <v>3082</v>
      </c>
      <c r="C3322" s="1" t="s">
        <v>3297</v>
      </c>
      <c r="D3322">
        <v>265</v>
      </c>
      <c r="E3322">
        <f>100*Comuni[[#This Row],[Popolazione2011]]/$D$7916</f>
        <v>4.6238018137342445E-4</v>
      </c>
      <c r="F3322">
        <f>100*Comuni[[#This Row],[Popolazione2011]]/(SUMIFS($D$2:$D$7916,$B$2:$B$7916,"Veneto"))</f>
        <v>5.4572742788984293E-3</v>
      </c>
      <c r="G3322" t="b">
        <f>IF(Comuni[[#This Row],[Popolazione2011]]&gt;300000,"MAGGIORE")</f>
        <v>0</v>
      </c>
      <c r="H3322">
        <f>100*Comuni[[#This Row],[Popolazione2011]]/(SUMIFS($D$2:$D$7916,$B$2:$B$7916,"Piemonte"))</f>
        <v>6.0725275188614992E-3</v>
      </c>
      <c r="I3322" s="1" t="str">
        <f>_xlfn.XLOOKUP(Comuni[[#This Row],[Regione]],Ripartizione_geografica[Regione],Ripartizione_geografica[Ripartizione geografica],,0)</f>
        <v>Nord-est</v>
      </c>
      <c r="J3322" s="1">
        <f>_xlfn.XLOOKUP(Comuni[[#This Row],[Regione]],Table_0[Regione],Table_0[Totale contagiati],,0)</f>
        <v>2821154</v>
      </c>
      <c r="K3322" s="1">
        <f>_xlfn.XLOOKUP(Comuni[[#This Row],[Regione]],Table_0[Regione],Table_0[Guariti],,0)</f>
        <v>2790105</v>
      </c>
      <c r="L3322" s="1">
        <f>_xlfn.XLOOKUP(Comuni[[#This Row],[Regione]],Table_0[Regione],Table_0[Deceduti],,0)</f>
        <v>17224</v>
      </c>
    </row>
    <row r="3323" spans="1:12" x14ac:dyDescent="0.25">
      <c r="A3323" s="1" t="s">
        <v>3353</v>
      </c>
      <c r="B3323" s="1" t="s">
        <v>3082</v>
      </c>
      <c r="C3323" s="1" t="s">
        <v>3297</v>
      </c>
      <c r="D3323">
        <v>3338</v>
      </c>
      <c r="E3323">
        <f>100*Comuni[[#This Row],[Popolazione2011]]/$D$7916</f>
        <v>5.8242454544320402E-3</v>
      </c>
      <c r="F3323">
        <f>100*Comuni[[#This Row],[Popolazione2011]]/(SUMIFS($D$2:$D$7916,$B$2:$B$7916,"Veneto"))</f>
        <v>6.8741062426275312E-2</v>
      </c>
      <c r="G3323" t="b">
        <f>IF(Comuni[[#This Row],[Popolazione2011]]&gt;300000,"MAGGIORE")</f>
        <v>0</v>
      </c>
      <c r="H3323">
        <f>100*Comuni[[#This Row],[Popolazione2011]]/(SUMIFS($D$2:$D$7916,$B$2:$B$7916,"Piemonte"))</f>
        <v>7.6490931539470508E-2</v>
      </c>
      <c r="I3323" s="1" t="str">
        <f>_xlfn.XLOOKUP(Comuni[[#This Row],[Regione]],Ripartizione_geografica[Regione],Ripartizione_geografica[Ripartizione geografica],,0)</f>
        <v>Nord-est</v>
      </c>
      <c r="J3323" s="1">
        <f>_xlfn.XLOOKUP(Comuni[[#This Row],[Regione]],Table_0[Regione],Table_0[Totale contagiati],,0)</f>
        <v>2821154</v>
      </c>
      <c r="K3323" s="1">
        <f>_xlfn.XLOOKUP(Comuni[[#This Row],[Regione]],Table_0[Regione],Table_0[Guariti],,0)</f>
        <v>2790105</v>
      </c>
      <c r="L3323" s="1">
        <f>_xlfn.XLOOKUP(Comuni[[#This Row],[Regione]],Table_0[Regione],Table_0[Deceduti],,0)</f>
        <v>17224</v>
      </c>
    </row>
    <row r="3324" spans="1:12" x14ac:dyDescent="0.25">
      <c r="A3324" s="1" t="s">
        <v>3354</v>
      </c>
      <c r="B3324" s="1" t="s">
        <v>3082</v>
      </c>
      <c r="C3324" s="1" t="s">
        <v>3297</v>
      </c>
      <c r="D3324">
        <v>5555</v>
      </c>
      <c r="E3324">
        <f>100*Comuni[[#This Row],[Popolazione2011]]/$D$7916</f>
        <v>9.6925355001108403E-3</v>
      </c>
      <c r="F3324">
        <f>100*Comuni[[#This Row],[Popolazione2011]]/(SUMIFS($D$2:$D$7916,$B$2:$B$7916,"Veneto"))</f>
        <v>0.11439682497841802</v>
      </c>
      <c r="G3324" t="b">
        <f>IF(Comuni[[#This Row],[Popolazione2011]]&gt;300000,"MAGGIORE")</f>
        <v>0</v>
      </c>
      <c r="H3324">
        <f>100*Comuni[[#This Row],[Popolazione2011]]/(SUMIFS($D$2:$D$7916,$B$2:$B$7916,"Piemonte"))</f>
        <v>0.12729392591424765</v>
      </c>
      <c r="I3324" s="1" t="str">
        <f>_xlfn.XLOOKUP(Comuni[[#This Row],[Regione]],Ripartizione_geografica[Regione],Ripartizione_geografica[Ripartizione geografica],,0)</f>
        <v>Nord-est</v>
      </c>
      <c r="J3324" s="1">
        <f>_xlfn.XLOOKUP(Comuni[[#This Row],[Regione]],Table_0[Regione],Table_0[Totale contagiati],,0)</f>
        <v>2821154</v>
      </c>
      <c r="K3324" s="1">
        <f>_xlfn.XLOOKUP(Comuni[[#This Row],[Regione]],Table_0[Regione],Table_0[Guariti],,0)</f>
        <v>2790105</v>
      </c>
      <c r="L3324" s="1">
        <f>_xlfn.XLOOKUP(Comuni[[#This Row],[Regione]],Table_0[Regione],Table_0[Deceduti],,0)</f>
        <v>17224</v>
      </c>
    </row>
    <row r="3325" spans="1:12" x14ac:dyDescent="0.25">
      <c r="A3325" s="1" t="s">
        <v>3355</v>
      </c>
      <c r="B3325" s="1" t="s">
        <v>3082</v>
      </c>
      <c r="C3325" s="1" t="s">
        <v>3297</v>
      </c>
      <c r="D3325">
        <v>7175</v>
      </c>
      <c r="E3325">
        <f>100*Comuni[[#This Row],[Popolazione2011]]/$D$7916</f>
        <v>1.2519161514544604E-2</v>
      </c>
      <c r="F3325">
        <f>100*Comuni[[#This Row],[Popolazione2011]]/(SUMIFS($D$2:$D$7916,$B$2:$B$7916,"Veneto"))</f>
        <v>0.1477582752871556</v>
      </c>
      <c r="G3325" t="b">
        <f>IF(Comuni[[#This Row],[Popolazione2011]]&gt;300000,"MAGGIORE")</f>
        <v>0</v>
      </c>
      <c r="H3325">
        <f>100*Comuni[[#This Row],[Popolazione2011]]/(SUMIFS($D$2:$D$7916,$B$2:$B$7916,"Piemonte"))</f>
        <v>0.16441654697294816</v>
      </c>
      <c r="I3325" s="1" t="str">
        <f>_xlfn.XLOOKUP(Comuni[[#This Row],[Regione]],Ripartizione_geografica[Regione],Ripartizione_geografica[Ripartizione geografica],,0)</f>
        <v>Nord-est</v>
      </c>
      <c r="J3325" s="1">
        <f>_xlfn.XLOOKUP(Comuni[[#This Row],[Regione]],Table_0[Regione],Table_0[Totale contagiati],,0)</f>
        <v>2821154</v>
      </c>
      <c r="K3325" s="1">
        <f>_xlfn.XLOOKUP(Comuni[[#This Row],[Regione]],Table_0[Regione],Table_0[Guariti],,0)</f>
        <v>2790105</v>
      </c>
      <c r="L3325" s="1">
        <f>_xlfn.XLOOKUP(Comuni[[#This Row],[Regione]],Table_0[Regione],Table_0[Deceduti],,0)</f>
        <v>17224</v>
      </c>
    </row>
    <row r="3326" spans="1:12" x14ac:dyDescent="0.25">
      <c r="A3326" s="1" t="s">
        <v>3356</v>
      </c>
      <c r="B3326" s="1" t="s">
        <v>3082</v>
      </c>
      <c r="C3326" s="1" t="s">
        <v>3297</v>
      </c>
      <c r="D3326">
        <v>3464</v>
      </c>
      <c r="E3326">
        <f>100*Comuni[[#This Row],[Popolazione2011]]/$D$7916</f>
        <v>6.0440941444435559E-3</v>
      </c>
      <c r="F3326">
        <f>100*Comuni[[#This Row],[Popolazione2011]]/(SUMIFS($D$2:$D$7916,$B$2:$B$7916,"Veneto"))</f>
        <v>7.1335841894732674E-2</v>
      </c>
      <c r="G3326" t="b">
        <f>IF(Comuni[[#This Row],[Popolazione2011]]&gt;300000,"MAGGIORE")</f>
        <v>0</v>
      </c>
      <c r="H3326">
        <f>100*Comuni[[#This Row],[Popolazione2011]]/(SUMIFS($D$2:$D$7916,$B$2:$B$7916,"Piemonte"))</f>
        <v>7.9378246510702771E-2</v>
      </c>
      <c r="I3326" s="1" t="str">
        <f>_xlfn.XLOOKUP(Comuni[[#This Row],[Regione]],Ripartizione_geografica[Regione],Ripartizione_geografica[Ripartizione geografica],,0)</f>
        <v>Nord-est</v>
      </c>
      <c r="J3326" s="1">
        <f>_xlfn.XLOOKUP(Comuni[[#This Row],[Regione]],Table_0[Regione],Table_0[Totale contagiati],,0)</f>
        <v>2821154</v>
      </c>
      <c r="K3326" s="1">
        <f>_xlfn.XLOOKUP(Comuni[[#This Row],[Regione]],Table_0[Regione],Table_0[Guariti],,0)</f>
        <v>2790105</v>
      </c>
      <c r="L3326" s="1">
        <f>_xlfn.XLOOKUP(Comuni[[#This Row],[Regione]],Table_0[Regione],Table_0[Deceduti],,0)</f>
        <v>17224</v>
      </c>
    </row>
    <row r="3327" spans="1:12" x14ac:dyDescent="0.25">
      <c r="A3327" s="1" t="s">
        <v>3357</v>
      </c>
      <c r="B3327" s="1" t="s">
        <v>3082</v>
      </c>
      <c r="C3327" s="1" t="s">
        <v>3297</v>
      </c>
      <c r="D3327">
        <v>13993</v>
      </c>
      <c r="E3327">
        <f>100*Comuni[[#This Row],[Popolazione2011]]/$D$7916</f>
        <v>2.4415418407389918E-2</v>
      </c>
      <c r="F3327">
        <f>100*Comuni[[#This Row],[Popolazione2011]]/(SUMIFS($D$2:$D$7916,$B$2:$B$7916,"Veneto"))</f>
        <v>0.28816467541368196</v>
      </c>
      <c r="G3327" t="b">
        <f>IF(Comuni[[#This Row],[Popolazione2011]]&gt;300000,"MAGGIORE")</f>
        <v>0</v>
      </c>
      <c r="H3327">
        <f>100*Comuni[[#This Row],[Popolazione2011]]/(SUMIFS($D$2:$D$7916,$B$2:$B$7916,"Piemonte"))</f>
        <v>0.32065236819407156</v>
      </c>
      <c r="I3327" s="1" t="str">
        <f>_xlfn.XLOOKUP(Comuni[[#This Row],[Regione]],Ripartizione_geografica[Regione],Ripartizione_geografica[Ripartizione geografica],,0)</f>
        <v>Nord-est</v>
      </c>
      <c r="J3327" s="1">
        <f>_xlfn.XLOOKUP(Comuni[[#This Row],[Regione]],Table_0[Regione],Table_0[Totale contagiati],,0)</f>
        <v>2821154</v>
      </c>
      <c r="K3327" s="1">
        <f>_xlfn.XLOOKUP(Comuni[[#This Row],[Regione]],Table_0[Regione],Table_0[Guariti],,0)</f>
        <v>2790105</v>
      </c>
      <c r="L3327" s="1">
        <f>_xlfn.XLOOKUP(Comuni[[#This Row],[Regione]],Table_0[Regione],Table_0[Deceduti],,0)</f>
        <v>17224</v>
      </c>
    </row>
    <row r="3328" spans="1:12" x14ac:dyDescent="0.25">
      <c r="A3328" s="1" t="s">
        <v>3358</v>
      </c>
      <c r="B3328" s="1" t="s">
        <v>3082</v>
      </c>
      <c r="C3328" s="1" t="s">
        <v>3359</v>
      </c>
      <c r="D3328">
        <v>6720</v>
      </c>
      <c r="E3328">
        <f>100*Comuni[[#This Row],[Popolazione2011]]/$D$7916</f>
        <v>1.1725263467280801E-2</v>
      </c>
      <c r="F3328">
        <f>100*Comuni[[#This Row],[Popolazione2011]]/(SUMIFS($D$2:$D$7916,$B$2:$B$7916,"Veneto"))</f>
        <v>0.1383882383177262</v>
      </c>
      <c r="G3328" t="b">
        <f>IF(Comuni[[#This Row],[Popolazione2011]]&gt;300000,"MAGGIORE")</f>
        <v>0</v>
      </c>
      <c r="H3328">
        <f>100*Comuni[[#This Row],[Popolazione2011]]/(SUMIFS($D$2:$D$7916,$B$2:$B$7916,"Piemonte"))</f>
        <v>0.15399013179905388</v>
      </c>
      <c r="I3328" s="1" t="str">
        <f>_xlfn.XLOOKUP(Comuni[[#This Row],[Regione]],Ripartizione_geografica[Regione],Ripartizione_geografica[Ripartizione geografica],,0)</f>
        <v>Nord-est</v>
      </c>
      <c r="J3328" s="1">
        <f>_xlfn.XLOOKUP(Comuni[[#This Row],[Regione]],Table_0[Regione],Table_0[Totale contagiati],,0)</f>
        <v>2821154</v>
      </c>
      <c r="K3328" s="1">
        <f>_xlfn.XLOOKUP(Comuni[[#This Row],[Regione]],Table_0[Regione],Table_0[Guariti],,0)</f>
        <v>2790105</v>
      </c>
      <c r="L3328" s="1">
        <f>_xlfn.XLOOKUP(Comuni[[#This Row],[Regione]],Table_0[Regione],Table_0[Deceduti],,0)</f>
        <v>17224</v>
      </c>
    </row>
    <row r="3329" spans="1:12" x14ac:dyDescent="0.25">
      <c r="A3329" s="1" t="s">
        <v>3360</v>
      </c>
      <c r="B3329" s="1" t="s">
        <v>3082</v>
      </c>
      <c r="C3329" s="1" t="s">
        <v>3359</v>
      </c>
      <c r="D3329">
        <v>4366</v>
      </c>
      <c r="E3329">
        <f>100*Comuni[[#This Row],[Popolazione2011]]/$D$7916</f>
        <v>7.617931591986306E-3</v>
      </c>
      <c r="F3329">
        <f>100*Comuni[[#This Row],[Popolazione2011]]/(SUMIFS($D$2:$D$7916,$B$2:$B$7916,"Veneto"))</f>
        <v>8.9911167930832245E-2</v>
      </c>
      <c r="G3329" t="b">
        <f>IF(Comuni[[#This Row],[Popolazione2011]]&gt;300000,"MAGGIORE")</f>
        <v>0</v>
      </c>
      <c r="H3329">
        <f>100*Comuni[[#This Row],[Popolazione2011]]/(SUMIFS($D$2:$D$7916,$B$2:$B$7916,"Piemonte"))</f>
        <v>0.10004775527301625</v>
      </c>
      <c r="I3329" s="1" t="str">
        <f>_xlfn.XLOOKUP(Comuni[[#This Row],[Regione]],Ripartizione_geografica[Regione],Ripartizione_geografica[Ripartizione geografica],,0)</f>
        <v>Nord-est</v>
      </c>
      <c r="J3329" s="1">
        <f>_xlfn.XLOOKUP(Comuni[[#This Row],[Regione]],Table_0[Regione],Table_0[Totale contagiati],,0)</f>
        <v>2821154</v>
      </c>
      <c r="K3329" s="1">
        <f>_xlfn.XLOOKUP(Comuni[[#This Row],[Regione]],Table_0[Regione],Table_0[Guariti],,0)</f>
        <v>2790105</v>
      </c>
      <c r="L3329" s="1">
        <f>_xlfn.XLOOKUP(Comuni[[#This Row],[Regione]],Table_0[Regione],Table_0[Deceduti],,0)</f>
        <v>17224</v>
      </c>
    </row>
    <row r="3330" spans="1:12" x14ac:dyDescent="0.25">
      <c r="A3330" s="1" t="s">
        <v>3361</v>
      </c>
      <c r="B3330" s="1" t="s">
        <v>3082</v>
      </c>
      <c r="C3330" s="1" t="s">
        <v>3359</v>
      </c>
      <c r="D3330">
        <v>8952</v>
      </c>
      <c r="E3330">
        <f>100*Comuni[[#This Row],[Popolazione2011]]/$D$7916</f>
        <v>1.5619725976056209E-2</v>
      </c>
      <c r="F3330">
        <f>100*Comuni[[#This Row],[Popolazione2011]]/(SUMIFS($D$2:$D$7916,$B$2:$B$7916,"Veneto"))</f>
        <v>0.18435290318754241</v>
      </c>
      <c r="G3330" t="b">
        <f>IF(Comuni[[#This Row],[Popolazione2011]]&gt;300000,"MAGGIORE")</f>
        <v>0</v>
      </c>
      <c r="H3330">
        <f>100*Comuni[[#This Row],[Popolazione2011]]/(SUMIFS($D$2:$D$7916,$B$2:$B$7916,"Piemonte"))</f>
        <v>0.20513685414659677</v>
      </c>
      <c r="I3330" s="1" t="str">
        <f>_xlfn.XLOOKUP(Comuni[[#This Row],[Regione]],Ripartizione_geografica[Regione],Ripartizione_geografica[Ripartizione geografica],,0)</f>
        <v>Nord-est</v>
      </c>
      <c r="J3330" s="1">
        <f>_xlfn.XLOOKUP(Comuni[[#This Row],[Regione]],Table_0[Regione],Table_0[Totale contagiati],,0)</f>
        <v>2821154</v>
      </c>
      <c r="K3330" s="1">
        <f>_xlfn.XLOOKUP(Comuni[[#This Row],[Regione]],Table_0[Regione],Table_0[Guariti],,0)</f>
        <v>2790105</v>
      </c>
      <c r="L3330" s="1">
        <f>_xlfn.XLOOKUP(Comuni[[#This Row],[Regione]],Table_0[Regione],Table_0[Deceduti],,0)</f>
        <v>17224</v>
      </c>
    </row>
    <row r="3331" spans="1:12" x14ac:dyDescent="0.25">
      <c r="A3331" s="1" t="s">
        <v>3362</v>
      </c>
      <c r="B3331" s="1" t="s">
        <v>3082</v>
      </c>
      <c r="C3331" s="1" t="s">
        <v>3359</v>
      </c>
      <c r="D3331">
        <v>5913</v>
      </c>
      <c r="E3331">
        <f>100*Comuni[[#This Row],[Popolazione2011]]/$D$7916</f>
        <v>1.031718495268324E-2</v>
      </c>
      <c r="F3331">
        <f>100*Comuni[[#This Row],[Popolazione2011]]/(SUMIFS($D$2:$D$7916,$B$2:$B$7916,"Veneto"))</f>
        <v>0.12176929362689214</v>
      </c>
      <c r="G3331" t="b">
        <f>IF(Comuni[[#This Row],[Popolazione2011]]&gt;300000,"MAGGIORE")</f>
        <v>0</v>
      </c>
      <c r="H3331">
        <f>100*Comuni[[#This Row],[Popolazione2011]]/(SUMIFS($D$2:$D$7916,$B$2:$B$7916,"Piemonte"))</f>
        <v>0.13549756686425679</v>
      </c>
      <c r="I3331" s="1" t="str">
        <f>_xlfn.XLOOKUP(Comuni[[#This Row],[Regione]],Ripartizione_geografica[Regione],Ripartizione_geografica[Ripartizione geografica],,0)</f>
        <v>Nord-est</v>
      </c>
      <c r="J3331" s="1">
        <f>_xlfn.XLOOKUP(Comuni[[#This Row],[Regione]],Table_0[Regione],Table_0[Totale contagiati],,0)</f>
        <v>2821154</v>
      </c>
      <c r="K3331" s="1">
        <f>_xlfn.XLOOKUP(Comuni[[#This Row],[Regione]],Table_0[Regione],Table_0[Guariti],,0)</f>
        <v>2790105</v>
      </c>
      <c r="L3331" s="1">
        <f>_xlfn.XLOOKUP(Comuni[[#This Row],[Regione]],Table_0[Regione],Table_0[Deceduti],,0)</f>
        <v>17224</v>
      </c>
    </row>
    <row r="3332" spans="1:12" x14ac:dyDescent="0.25">
      <c r="A3332" s="1" t="s">
        <v>3363</v>
      </c>
      <c r="B3332" s="1" t="s">
        <v>3082</v>
      </c>
      <c r="C3332" s="1" t="s">
        <v>3359</v>
      </c>
      <c r="D3332">
        <v>7750</v>
      </c>
      <c r="E3332">
        <f>100*Comuni[[#This Row],[Popolazione2011]]/$D$7916</f>
        <v>1.352243926658128E-2</v>
      </c>
      <c r="F3332">
        <f>100*Comuni[[#This Row],[Popolazione2011]]/(SUMIFS($D$2:$D$7916,$B$2:$B$7916,"Veneto"))</f>
        <v>0.15959953079797295</v>
      </c>
      <c r="G3332" t="b">
        <f>IF(Comuni[[#This Row],[Popolazione2011]]&gt;300000,"MAGGIORE")</f>
        <v>0</v>
      </c>
      <c r="H3332">
        <f>100*Comuni[[#This Row],[Popolazione2011]]/(SUMIFS($D$2:$D$7916,$B$2:$B$7916,"Piemonte"))</f>
        <v>0.17759278592896838</v>
      </c>
      <c r="I3332" s="1" t="str">
        <f>_xlfn.XLOOKUP(Comuni[[#This Row],[Regione]],Ripartizione_geografica[Regione],Ripartizione_geografica[Ripartizione geografica],,0)</f>
        <v>Nord-est</v>
      </c>
      <c r="J3332" s="1">
        <f>_xlfn.XLOOKUP(Comuni[[#This Row],[Regione]],Table_0[Regione],Table_0[Totale contagiati],,0)</f>
        <v>2821154</v>
      </c>
      <c r="K3332" s="1">
        <f>_xlfn.XLOOKUP(Comuni[[#This Row],[Regione]],Table_0[Regione],Table_0[Guariti],,0)</f>
        <v>2790105</v>
      </c>
      <c r="L3332" s="1">
        <f>_xlfn.XLOOKUP(Comuni[[#This Row],[Regione]],Table_0[Regione],Table_0[Deceduti],,0)</f>
        <v>17224</v>
      </c>
    </row>
    <row r="3333" spans="1:12" x14ac:dyDescent="0.25">
      <c r="A3333" s="1" t="s">
        <v>3364</v>
      </c>
      <c r="B3333" s="1" t="s">
        <v>3082</v>
      </c>
      <c r="C3333" s="1" t="s">
        <v>3359</v>
      </c>
      <c r="D3333">
        <v>7941</v>
      </c>
      <c r="E3333">
        <f>100*Comuni[[#This Row],[Popolazione2011]]/$D$7916</f>
        <v>1.3855701963344768E-2</v>
      </c>
      <c r="F3333">
        <f>100*Comuni[[#This Row],[Popolazione2011]]/(SUMIFS($D$2:$D$7916,$B$2:$B$7916,"Veneto"))</f>
        <v>0.1635328869763488</v>
      </c>
      <c r="G3333" t="b">
        <f>IF(Comuni[[#This Row],[Popolazione2011]]&gt;300000,"MAGGIORE")</f>
        <v>0</v>
      </c>
      <c r="H3333">
        <f>100*Comuni[[#This Row],[Popolazione2011]]/(SUMIFS($D$2:$D$7916,$B$2:$B$7916,"Piemonte"))</f>
        <v>0.18196958878218555</v>
      </c>
      <c r="I3333" s="1" t="str">
        <f>_xlfn.XLOOKUP(Comuni[[#This Row],[Regione]],Ripartizione_geografica[Regione],Ripartizione_geografica[Ripartizione geografica],,0)</f>
        <v>Nord-est</v>
      </c>
      <c r="J3333" s="1">
        <f>_xlfn.XLOOKUP(Comuni[[#This Row],[Regione]],Table_0[Regione],Table_0[Totale contagiati],,0)</f>
        <v>2821154</v>
      </c>
      <c r="K3333" s="1">
        <f>_xlfn.XLOOKUP(Comuni[[#This Row],[Regione]],Table_0[Regione],Table_0[Guariti],,0)</f>
        <v>2790105</v>
      </c>
      <c r="L3333" s="1">
        <f>_xlfn.XLOOKUP(Comuni[[#This Row],[Regione]],Table_0[Regione],Table_0[Deceduti],,0)</f>
        <v>17224</v>
      </c>
    </row>
    <row r="3334" spans="1:12" x14ac:dyDescent="0.25">
      <c r="A3334" s="1" t="s">
        <v>3365</v>
      </c>
      <c r="B3334" s="1" t="s">
        <v>3082</v>
      </c>
      <c r="C3334" s="1" t="s">
        <v>3359</v>
      </c>
      <c r="D3334">
        <v>4677</v>
      </c>
      <c r="E3334">
        <f>100*Comuni[[#This Row],[Popolazione2011]]/$D$7916</f>
        <v>8.1605739935226643E-3</v>
      </c>
      <c r="F3334">
        <f>100*Comuni[[#This Row],[Popolazione2011]]/(SUMIFS($D$2:$D$7916,$B$2:$B$7916,"Veneto"))</f>
        <v>9.6315742650596059E-2</v>
      </c>
      <c r="G3334" t="b">
        <f>IF(Comuni[[#This Row],[Popolazione2011]]&gt;300000,"MAGGIORE")</f>
        <v>0</v>
      </c>
      <c r="H3334">
        <f>100*Comuni[[#This Row],[Popolazione2011]]/(SUMIFS($D$2:$D$7916,$B$2:$B$7916,"Piemonte"))</f>
        <v>0.10717438190835937</v>
      </c>
      <c r="I3334" s="1" t="str">
        <f>_xlfn.XLOOKUP(Comuni[[#This Row],[Regione]],Ripartizione_geografica[Regione],Ripartizione_geografica[Ripartizione geografica],,0)</f>
        <v>Nord-est</v>
      </c>
      <c r="J3334" s="1">
        <f>_xlfn.XLOOKUP(Comuni[[#This Row],[Regione]],Table_0[Regione],Table_0[Totale contagiati],,0)</f>
        <v>2821154</v>
      </c>
      <c r="K3334" s="1">
        <f>_xlfn.XLOOKUP(Comuni[[#This Row],[Regione]],Table_0[Regione],Table_0[Guariti],,0)</f>
        <v>2790105</v>
      </c>
      <c r="L3334" s="1">
        <f>_xlfn.XLOOKUP(Comuni[[#This Row],[Regione]],Table_0[Regione],Table_0[Deceduti],,0)</f>
        <v>17224</v>
      </c>
    </row>
    <row r="3335" spans="1:12" x14ac:dyDescent="0.25">
      <c r="A3335" s="1" t="s">
        <v>3366</v>
      </c>
      <c r="B3335" s="1" t="s">
        <v>3082</v>
      </c>
      <c r="C3335" s="1" t="s">
        <v>3359</v>
      </c>
      <c r="D3335">
        <v>11135</v>
      </c>
      <c r="E3335">
        <f>100*Comuni[[#This Row],[Popolazione2011]]/$D$7916</f>
        <v>1.9428691772049363E-2</v>
      </c>
      <c r="F3335">
        <f>100*Comuni[[#This Row],[Popolazione2011]]/(SUMIFS($D$2:$D$7916,$B$2:$B$7916,"Veneto"))</f>
        <v>0.22930848715295854</v>
      </c>
      <c r="G3335" t="b">
        <f>IF(Comuni[[#This Row],[Popolazione2011]]&gt;300000,"MAGGIORE")</f>
        <v>0</v>
      </c>
      <c r="H3335">
        <f>100*Comuni[[#This Row],[Popolazione2011]]/(SUMIFS($D$2:$D$7916,$B$2:$B$7916,"Piemonte"))</f>
        <v>0.25516073178310489</v>
      </c>
      <c r="I3335" s="1" t="str">
        <f>_xlfn.XLOOKUP(Comuni[[#This Row],[Regione]],Ripartizione_geografica[Regione],Ripartizione_geografica[Ripartizione geografica],,0)</f>
        <v>Nord-est</v>
      </c>
      <c r="J3335" s="1">
        <f>_xlfn.XLOOKUP(Comuni[[#This Row],[Regione]],Table_0[Regione],Table_0[Totale contagiati],,0)</f>
        <v>2821154</v>
      </c>
      <c r="K3335" s="1">
        <f>_xlfn.XLOOKUP(Comuni[[#This Row],[Regione]],Table_0[Regione],Table_0[Guariti],,0)</f>
        <v>2790105</v>
      </c>
      <c r="L3335" s="1">
        <f>_xlfn.XLOOKUP(Comuni[[#This Row],[Regione]],Table_0[Regione],Table_0[Deceduti],,0)</f>
        <v>17224</v>
      </c>
    </row>
    <row r="3336" spans="1:12" x14ac:dyDescent="0.25">
      <c r="A3336" s="1" t="s">
        <v>3367</v>
      </c>
      <c r="B3336" s="1" t="s">
        <v>3082</v>
      </c>
      <c r="C3336" s="1" t="s">
        <v>3359</v>
      </c>
      <c r="D3336">
        <v>12722</v>
      </c>
      <c r="E3336">
        <f>100*Comuni[[#This Row],[Popolazione2011]]/$D$7916</f>
        <v>2.2197738367670587E-2</v>
      </c>
      <c r="F3336">
        <f>100*Comuni[[#This Row],[Popolazione2011]]/(SUMIFS($D$2:$D$7916,$B$2:$B$7916,"Veneto"))</f>
        <v>0.26199035236281443</v>
      </c>
      <c r="G3336" t="b">
        <f>IF(Comuni[[#This Row],[Popolazione2011]]&gt;300000,"MAGGIORE")</f>
        <v>0</v>
      </c>
      <c r="H3336">
        <f>100*Comuni[[#This Row],[Popolazione2011]]/(SUMIFS($D$2:$D$7916,$B$2:$B$7916,"Piemonte"))</f>
        <v>0.29152715130172074</v>
      </c>
      <c r="I3336" s="1" t="str">
        <f>_xlfn.XLOOKUP(Comuni[[#This Row],[Regione]],Ripartizione_geografica[Regione],Ripartizione_geografica[Ripartizione geografica],,0)</f>
        <v>Nord-est</v>
      </c>
      <c r="J3336" s="1">
        <f>_xlfn.XLOOKUP(Comuni[[#This Row],[Regione]],Table_0[Regione],Table_0[Totale contagiati],,0)</f>
        <v>2821154</v>
      </c>
      <c r="K3336" s="1">
        <f>_xlfn.XLOOKUP(Comuni[[#This Row],[Regione]],Table_0[Regione],Table_0[Guariti],,0)</f>
        <v>2790105</v>
      </c>
      <c r="L3336" s="1">
        <f>_xlfn.XLOOKUP(Comuni[[#This Row],[Regione]],Table_0[Regione],Table_0[Deceduti],,0)</f>
        <v>17224</v>
      </c>
    </row>
    <row r="3337" spans="1:12" x14ac:dyDescent="0.25">
      <c r="A3337" s="1" t="s">
        <v>3368</v>
      </c>
      <c r="B3337" s="1" t="s">
        <v>3082</v>
      </c>
      <c r="C3337" s="1" t="s">
        <v>3359</v>
      </c>
      <c r="D3337">
        <v>11018</v>
      </c>
      <c r="E3337">
        <f>100*Comuni[[#This Row],[Popolazione2011]]/$D$7916</f>
        <v>1.9224546559895812E-2</v>
      </c>
      <c r="F3337">
        <f>100*Comuni[[#This Row],[Popolazione2011]]/(SUMIFS($D$2:$D$7916,$B$2:$B$7916,"Veneto"))</f>
        <v>0.22689904907510527</v>
      </c>
      <c r="G3337" t="b">
        <f>IF(Comuni[[#This Row],[Popolazione2011]]&gt;300000,"MAGGIORE")</f>
        <v>0</v>
      </c>
      <c r="H3337">
        <f>100*Comuni[[#This Row],[Popolazione2011]]/(SUMIFS($D$2:$D$7916,$B$2:$B$7916,"Piemonte"))</f>
        <v>0.25247965359553209</v>
      </c>
      <c r="I3337" s="1" t="str">
        <f>_xlfn.XLOOKUP(Comuni[[#This Row],[Regione]],Ripartizione_geografica[Regione],Ripartizione_geografica[Ripartizione geografica],,0)</f>
        <v>Nord-est</v>
      </c>
      <c r="J3337" s="1">
        <f>_xlfn.XLOOKUP(Comuni[[#This Row],[Regione]],Table_0[Regione],Table_0[Totale contagiati],,0)</f>
        <v>2821154</v>
      </c>
      <c r="K3337" s="1">
        <f>_xlfn.XLOOKUP(Comuni[[#This Row],[Regione]],Table_0[Regione],Table_0[Guariti],,0)</f>
        <v>2790105</v>
      </c>
      <c r="L3337" s="1">
        <f>_xlfn.XLOOKUP(Comuni[[#This Row],[Regione]],Table_0[Regione],Table_0[Deceduti],,0)</f>
        <v>17224</v>
      </c>
    </row>
    <row r="3338" spans="1:12" x14ac:dyDescent="0.25">
      <c r="A3338" s="1" t="s">
        <v>3369</v>
      </c>
      <c r="B3338" s="1" t="s">
        <v>3082</v>
      </c>
      <c r="C3338" s="1" t="s">
        <v>3359</v>
      </c>
      <c r="D3338">
        <v>2189</v>
      </c>
      <c r="E3338">
        <f>100*Comuni[[#This Row],[Popolazione2011]]/$D$7916</f>
        <v>3.8194347812317963E-3</v>
      </c>
      <c r="F3338">
        <f>100*Comuni[[#This Row],[Popolazione2011]]/(SUMIFS($D$2:$D$7916,$B$2:$B$7916,"Veneto"))</f>
        <v>4.5079144892485518E-2</v>
      </c>
      <c r="G3338" t="b">
        <f>IF(Comuni[[#This Row],[Popolazione2011]]&gt;300000,"MAGGIORE")</f>
        <v>0</v>
      </c>
      <c r="H3338">
        <f>100*Comuni[[#This Row],[Popolazione2011]]/(SUMIFS($D$2:$D$7916,$B$2:$B$7916,"Piemonte"))</f>
        <v>5.0161368825614422E-2</v>
      </c>
      <c r="I3338" s="1" t="str">
        <f>_xlfn.XLOOKUP(Comuni[[#This Row],[Regione]],Ripartizione_geografica[Regione],Ripartizione_geografica[Ripartizione geografica],,0)</f>
        <v>Nord-est</v>
      </c>
      <c r="J3338" s="1">
        <f>_xlfn.XLOOKUP(Comuni[[#This Row],[Regione]],Table_0[Regione],Table_0[Totale contagiati],,0)</f>
        <v>2821154</v>
      </c>
      <c r="K3338" s="1">
        <f>_xlfn.XLOOKUP(Comuni[[#This Row],[Regione]],Table_0[Regione],Table_0[Guariti],,0)</f>
        <v>2790105</v>
      </c>
      <c r="L3338" s="1">
        <f>_xlfn.XLOOKUP(Comuni[[#This Row],[Regione]],Table_0[Regione],Table_0[Deceduti],,0)</f>
        <v>17224</v>
      </c>
    </row>
    <row r="3339" spans="1:12" x14ac:dyDescent="0.25">
      <c r="A3339" s="1" t="s">
        <v>3370</v>
      </c>
      <c r="B3339" s="1" t="s">
        <v>3082</v>
      </c>
      <c r="C3339" s="1" t="s">
        <v>3359</v>
      </c>
      <c r="D3339">
        <v>32894</v>
      </c>
      <c r="E3339">
        <f>100*Comuni[[#This Row],[Popolazione2011]]/$D$7916</f>
        <v>5.7394466739990276E-2</v>
      </c>
      <c r="F3339">
        <f>100*Comuni[[#This Row],[Popolazione2011]]/(SUMIFS($D$2:$D$7916,$B$2:$B$7916,"Veneto"))</f>
        <v>0.67740218917013184</v>
      </c>
      <c r="G3339" t="b">
        <f>IF(Comuni[[#This Row],[Popolazione2011]]&gt;300000,"MAGGIORE")</f>
        <v>0</v>
      </c>
      <c r="H3339">
        <f>100*Comuni[[#This Row],[Popolazione2011]]/(SUMIFS($D$2:$D$7916,$B$2:$B$7916,"Piemonte"))</f>
        <v>0.75377252907709502</v>
      </c>
      <c r="I3339" s="1" t="str">
        <f>_xlfn.XLOOKUP(Comuni[[#This Row],[Regione]],Ripartizione_geografica[Regione],Ripartizione_geografica[Ripartizione geografica],,0)</f>
        <v>Nord-est</v>
      </c>
      <c r="J3339" s="1">
        <f>_xlfn.XLOOKUP(Comuni[[#This Row],[Regione]],Table_0[Regione],Table_0[Totale contagiati],,0)</f>
        <v>2821154</v>
      </c>
      <c r="K3339" s="1">
        <f>_xlfn.XLOOKUP(Comuni[[#This Row],[Regione]],Table_0[Regione],Table_0[Guariti],,0)</f>
        <v>2790105</v>
      </c>
      <c r="L3339" s="1">
        <f>_xlfn.XLOOKUP(Comuni[[#This Row],[Regione]],Table_0[Regione],Table_0[Deceduti],,0)</f>
        <v>17224</v>
      </c>
    </row>
    <row r="3340" spans="1:12" x14ac:dyDescent="0.25">
      <c r="A3340" s="1" t="s">
        <v>3371</v>
      </c>
      <c r="B3340" s="1" t="s">
        <v>3082</v>
      </c>
      <c r="C3340" s="1" t="s">
        <v>3359</v>
      </c>
      <c r="D3340">
        <v>7013</v>
      </c>
      <c r="E3340">
        <f>100*Comuni[[#This Row],[Popolazione2011]]/$D$7916</f>
        <v>1.2236498913101228E-2</v>
      </c>
      <c r="F3340">
        <f>100*Comuni[[#This Row],[Popolazione2011]]/(SUMIFS($D$2:$D$7916,$B$2:$B$7916,"Veneto"))</f>
        <v>0.14442213025628184</v>
      </c>
      <c r="G3340" t="b">
        <f>IF(Comuni[[#This Row],[Popolazione2011]]&gt;300000,"MAGGIORE")</f>
        <v>0</v>
      </c>
      <c r="H3340">
        <f>100*Comuni[[#This Row],[Popolazione2011]]/(SUMIFS($D$2:$D$7916,$B$2:$B$7916,"Piemonte"))</f>
        <v>0.16070428486707811</v>
      </c>
      <c r="I3340" s="1" t="str">
        <f>_xlfn.XLOOKUP(Comuni[[#This Row],[Regione]],Ripartizione_geografica[Regione],Ripartizione_geografica[Ripartizione geografica],,0)</f>
        <v>Nord-est</v>
      </c>
      <c r="J3340" s="1">
        <f>_xlfn.XLOOKUP(Comuni[[#This Row],[Regione]],Table_0[Regione],Table_0[Totale contagiati],,0)</f>
        <v>2821154</v>
      </c>
      <c r="K3340" s="1">
        <f>_xlfn.XLOOKUP(Comuni[[#This Row],[Regione]],Table_0[Regione],Table_0[Guariti],,0)</f>
        <v>2790105</v>
      </c>
      <c r="L3340" s="1">
        <f>_xlfn.XLOOKUP(Comuni[[#This Row],[Regione]],Table_0[Regione],Table_0[Deceduti],,0)</f>
        <v>17224</v>
      </c>
    </row>
    <row r="3341" spans="1:12" x14ac:dyDescent="0.25">
      <c r="A3341" s="1" t="s">
        <v>3372</v>
      </c>
      <c r="B3341" s="1" t="s">
        <v>3082</v>
      </c>
      <c r="C3341" s="1" t="s">
        <v>3359</v>
      </c>
      <c r="D3341">
        <v>2996</v>
      </c>
      <c r="E3341">
        <f>100*Comuni[[#This Row],[Popolazione2011]]/$D$7916</f>
        <v>5.2275132958293571E-3</v>
      </c>
      <c r="F3341">
        <f>100*Comuni[[#This Row],[Popolazione2011]]/(SUMIFS($D$2:$D$7916,$B$2:$B$7916,"Veneto"))</f>
        <v>6.1698089583319606E-2</v>
      </c>
      <c r="G3341" t="b">
        <f>IF(Comuni[[#This Row],[Popolazione2011]]&gt;300000,"MAGGIORE")</f>
        <v>0</v>
      </c>
      <c r="H3341">
        <f>100*Comuni[[#This Row],[Popolazione2011]]/(SUMIFS($D$2:$D$7916,$B$2:$B$7916,"Piemonte"))</f>
        <v>6.8653933760411526E-2</v>
      </c>
      <c r="I3341" s="1" t="str">
        <f>_xlfn.XLOOKUP(Comuni[[#This Row],[Regione]],Ripartizione_geografica[Regione],Ripartizione_geografica[Ripartizione geografica],,0)</f>
        <v>Nord-est</v>
      </c>
      <c r="J3341" s="1">
        <f>_xlfn.XLOOKUP(Comuni[[#This Row],[Regione]],Table_0[Regione],Table_0[Totale contagiati],,0)</f>
        <v>2821154</v>
      </c>
      <c r="K3341" s="1">
        <f>_xlfn.XLOOKUP(Comuni[[#This Row],[Regione]],Table_0[Regione],Table_0[Guariti],,0)</f>
        <v>2790105</v>
      </c>
      <c r="L3341" s="1">
        <f>_xlfn.XLOOKUP(Comuni[[#This Row],[Regione]],Table_0[Regione],Table_0[Deceduti],,0)</f>
        <v>17224</v>
      </c>
    </row>
    <row r="3342" spans="1:12" x14ac:dyDescent="0.25">
      <c r="A3342" s="1" t="s">
        <v>3373</v>
      </c>
      <c r="B3342" s="1" t="s">
        <v>3082</v>
      </c>
      <c r="C3342" s="1" t="s">
        <v>3359</v>
      </c>
      <c r="D3342">
        <v>3834</v>
      </c>
      <c r="E3342">
        <f>100*Comuni[[#This Row],[Popolazione2011]]/$D$7916</f>
        <v>6.6896815674932428E-3</v>
      </c>
      <c r="F3342">
        <f>100*Comuni[[#This Row],[Popolazione2011]]/(SUMIFS($D$2:$D$7916,$B$2:$B$7916,"Veneto"))</f>
        <v>7.8955432397345579E-2</v>
      </c>
      <c r="G3342" t="b">
        <f>IF(Comuni[[#This Row],[Popolazione2011]]&gt;300000,"MAGGIORE")</f>
        <v>0</v>
      </c>
      <c r="H3342">
        <f>100*Comuni[[#This Row],[Popolazione2011]]/(SUMIFS($D$2:$D$7916,$B$2:$B$7916,"Piemonte"))</f>
        <v>8.785686983892449E-2</v>
      </c>
      <c r="I3342" s="1" t="str">
        <f>_xlfn.XLOOKUP(Comuni[[#This Row],[Regione]],Ripartizione_geografica[Regione],Ripartizione_geografica[Ripartizione geografica],,0)</f>
        <v>Nord-est</v>
      </c>
      <c r="J3342" s="1">
        <f>_xlfn.XLOOKUP(Comuni[[#This Row],[Regione]],Table_0[Regione],Table_0[Totale contagiati],,0)</f>
        <v>2821154</v>
      </c>
      <c r="K3342" s="1">
        <f>_xlfn.XLOOKUP(Comuni[[#This Row],[Regione]],Table_0[Regione],Table_0[Guariti],,0)</f>
        <v>2790105</v>
      </c>
      <c r="L3342" s="1">
        <f>_xlfn.XLOOKUP(Comuni[[#This Row],[Regione]],Table_0[Regione],Table_0[Deceduti],,0)</f>
        <v>17224</v>
      </c>
    </row>
    <row r="3343" spans="1:12" x14ac:dyDescent="0.25">
      <c r="A3343" s="1" t="s">
        <v>3374</v>
      </c>
      <c r="B3343" s="1" t="s">
        <v>3082</v>
      </c>
      <c r="C3343" s="1" t="s">
        <v>3359</v>
      </c>
      <c r="D3343">
        <v>3695</v>
      </c>
      <c r="E3343">
        <f>100*Comuni[[#This Row],[Popolazione2011]]/$D$7916</f>
        <v>6.4471500761313335E-3</v>
      </c>
      <c r="F3343">
        <f>100*Comuni[[#This Row],[Popolazione2011]]/(SUMIFS($D$2:$D$7916,$B$2:$B$7916,"Veneto"))</f>
        <v>7.6092937586904524E-2</v>
      </c>
      <c r="G3343" t="b">
        <f>IF(Comuni[[#This Row],[Popolazione2011]]&gt;300000,"MAGGIORE")</f>
        <v>0</v>
      </c>
      <c r="H3343">
        <f>100*Comuni[[#This Row],[Popolazione2011]]/(SUMIFS($D$2:$D$7916,$B$2:$B$7916,"Piemonte"))</f>
        <v>8.4671657291295249E-2</v>
      </c>
      <c r="I3343" s="1" t="str">
        <f>_xlfn.XLOOKUP(Comuni[[#This Row],[Regione]],Ripartizione_geografica[Regione],Ripartizione_geografica[Ripartizione geografica],,0)</f>
        <v>Nord-est</v>
      </c>
      <c r="J3343" s="1">
        <f>_xlfn.XLOOKUP(Comuni[[#This Row],[Regione]],Table_0[Regione],Table_0[Totale contagiati],,0)</f>
        <v>2821154</v>
      </c>
      <c r="K3343" s="1">
        <f>_xlfn.XLOOKUP(Comuni[[#This Row],[Regione]],Table_0[Regione],Table_0[Guariti],,0)</f>
        <v>2790105</v>
      </c>
      <c r="L3343" s="1">
        <f>_xlfn.XLOOKUP(Comuni[[#This Row],[Regione]],Table_0[Regione],Table_0[Deceduti],,0)</f>
        <v>17224</v>
      </c>
    </row>
    <row r="3344" spans="1:12" x14ac:dyDescent="0.25">
      <c r="A3344" s="1" t="s">
        <v>3375</v>
      </c>
      <c r="B3344" s="1" t="s">
        <v>3082</v>
      </c>
      <c r="C3344" s="1" t="s">
        <v>3359</v>
      </c>
      <c r="D3344">
        <v>3413</v>
      </c>
      <c r="E3344">
        <f>100*Comuni[[#This Row],[Popolazione2011]]/$D$7916</f>
        <v>5.9551077699150851E-3</v>
      </c>
      <c r="F3344">
        <f>100*Comuni[[#This Row],[Popolazione2011]]/(SUMIFS($D$2:$D$7916,$B$2:$B$7916,"Veneto"))</f>
        <v>7.028557401464279E-2</v>
      </c>
      <c r="G3344" t="b">
        <f>IF(Comuni[[#This Row],[Popolazione2011]]&gt;300000,"MAGGIORE")</f>
        <v>0</v>
      </c>
      <c r="H3344">
        <f>100*Comuni[[#This Row],[Popolazione2011]]/(SUMIFS($D$2:$D$7916,$B$2:$B$7916,"Piemonte"))</f>
        <v>7.8209571403299233E-2</v>
      </c>
      <c r="I3344" s="1" t="str">
        <f>_xlfn.XLOOKUP(Comuni[[#This Row],[Regione]],Ripartizione_geografica[Regione],Ripartizione_geografica[Ripartizione geografica],,0)</f>
        <v>Nord-est</v>
      </c>
      <c r="J3344" s="1">
        <f>_xlfn.XLOOKUP(Comuni[[#This Row],[Regione]],Table_0[Regione],Table_0[Totale contagiati],,0)</f>
        <v>2821154</v>
      </c>
      <c r="K3344" s="1">
        <f>_xlfn.XLOOKUP(Comuni[[#This Row],[Regione]],Table_0[Regione],Table_0[Guariti],,0)</f>
        <v>2790105</v>
      </c>
      <c r="L3344" s="1">
        <f>_xlfn.XLOOKUP(Comuni[[#This Row],[Regione]],Table_0[Regione],Table_0[Deceduti],,0)</f>
        <v>17224</v>
      </c>
    </row>
    <row r="3345" spans="1:12" x14ac:dyDescent="0.25">
      <c r="A3345" s="1" t="s">
        <v>3376</v>
      </c>
      <c r="B3345" s="1" t="s">
        <v>3082</v>
      </c>
      <c r="C3345" s="1" t="s">
        <v>3359</v>
      </c>
      <c r="D3345">
        <v>2711</v>
      </c>
      <c r="E3345">
        <f>100*Comuni[[#This Row],[Popolazione2011]]/$D$7916</f>
        <v>4.7302364969937869E-3</v>
      </c>
      <c r="F3345">
        <f>100*Comuni[[#This Row],[Popolazione2011]]/(SUMIFS($D$2:$D$7916,$B$2:$B$7916,"Veneto"))</f>
        <v>5.5828945547523177E-2</v>
      </c>
      <c r="G3345" t="b">
        <f>IF(Comuni[[#This Row],[Popolazione2011]]&gt;300000,"MAGGIORE")</f>
        <v>0</v>
      </c>
      <c r="H3345">
        <f>100*Comuni[[#This Row],[Popolazione2011]]/(SUMIFS($D$2:$D$7916,$B$2:$B$7916,"Piemonte"))</f>
        <v>6.2123102277862358E-2</v>
      </c>
      <c r="I3345" s="1" t="str">
        <f>_xlfn.XLOOKUP(Comuni[[#This Row],[Regione]],Ripartizione_geografica[Regione],Ripartizione_geografica[Ripartizione geografica],,0)</f>
        <v>Nord-est</v>
      </c>
      <c r="J3345" s="1">
        <f>_xlfn.XLOOKUP(Comuni[[#This Row],[Regione]],Table_0[Regione],Table_0[Totale contagiati],,0)</f>
        <v>2821154</v>
      </c>
      <c r="K3345" s="1">
        <f>_xlfn.XLOOKUP(Comuni[[#This Row],[Regione]],Table_0[Regione],Table_0[Guariti],,0)</f>
        <v>2790105</v>
      </c>
      <c r="L3345" s="1">
        <f>_xlfn.XLOOKUP(Comuni[[#This Row],[Regione]],Table_0[Regione],Table_0[Deceduti],,0)</f>
        <v>17224</v>
      </c>
    </row>
    <row r="3346" spans="1:12" x14ac:dyDescent="0.25">
      <c r="A3346" s="1" t="s">
        <v>3377</v>
      </c>
      <c r="B3346" s="1" t="s">
        <v>3082</v>
      </c>
      <c r="C3346" s="1" t="s">
        <v>3359</v>
      </c>
      <c r="D3346">
        <v>5311</v>
      </c>
      <c r="E3346">
        <f>100*Comuni[[#This Row],[Popolazione2011]]/$D$7916</f>
        <v>9.2667967670726683E-3</v>
      </c>
      <c r="F3346">
        <f>100*Comuni[[#This Row],[Popolazione2011]]/(SUMIFS($D$2:$D$7916,$B$2:$B$7916,"Veneto"))</f>
        <v>0.10937201394426249</v>
      </c>
      <c r="G3346" t="b">
        <f>IF(Comuni[[#This Row],[Popolazione2011]]&gt;300000,"MAGGIORE")</f>
        <v>0</v>
      </c>
      <c r="H3346">
        <f>100*Comuni[[#This Row],[Popolazione2011]]/(SUMIFS($D$2:$D$7916,$B$2:$B$7916,"Piemonte"))</f>
        <v>0.12170261755725821</v>
      </c>
      <c r="I3346" s="1" t="str">
        <f>_xlfn.XLOOKUP(Comuni[[#This Row],[Regione]],Ripartizione_geografica[Regione],Ripartizione_geografica[Ripartizione geografica],,0)</f>
        <v>Nord-est</v>
      </c>
      <c r="J3346" s="1">
        <f>_xlfn.XLOOKUP(Comuni[[#This Row],[Regione]],Table_0[Regione],Table_0[Totale contagiati],,0)</f>
        <v>2821154</v>
      </c>
      <c r="K3346" s="1">
        <f>_xlfn.XLOOKUP(Comuni[[#This Row],[Regione]],Table_0[Regione],Table_0[Guariti],,0)</f>
        <v>2790105</v>
      </c>
      <c r="L3346" s="1">
        <f>_xlfn.XLOOKUP(Comuni[[#This Row],[Regione]],Table_0[Regione],Table_0[Deceduti],,0)</f>
        <v>17224</v>
      </c>
    </row>
    <row r="3347" spans="1:12" x14ac:dyDescent="0.25">
      <c r="A3347" s="1" t="s">
        <v>3378</v>
      </c>
      <c r="B3347" s="1" t="s">
        <v>3082</v>
      </c>
      <c r="C3347" s="1" t="s">
        <v>3359</v>
      </c>
      <c r="D3347">
        <v>5177</v>
      </c>
      <c r="E3347">
        <f>100*Comuni[[#This Row],[Popolazione2011]]/$D$7916</f>
        <v>9.0329894300762957E-3</v>
      </c>
      <c r="F3347">
        <f>100*Comuni[[#This Row],[Popolazione2011]]/(SUMIFS($D$2:$D$7916,$B$2:$B$7916,"Veneto"))</f>
        <v>0.10661248657304592</v>
      </c>
      <c r="G3347" t="b">
        <f>IF(Comuni[[#This Row],[Popolazione2011]]&gt;300000,"MAGGIORE")</f>
        <v>0</v>
      </c>
      <c r="H3347">
        <f>100*Comuni[[#This Row],[Popolazione2011]]/(SUMIFS($D$2:$D$7916,$B$2:$B$7916,"Piemonte"))</f>
        <v>0.11863198100055088</v>
      </c>
      <c r="I3347" s="1" t="str">
        <f>_xlfn.XLOOKUP(Comuni[[#This Row],[Regione]],Ripartizione_geografica[Regione],Ripartizione_geografica[Ripartizione geografica],,0)</f>
        <v>Nord-est</v>
      </c>
      <c r="J3347" s="1">
        <f>_xlfn.XLOOKUP(Comuni[[#This Row],[Regione]],Table_0[Regione],Table_0[Totale contagiati],,0)</f>
        <v>2821154</v>
      </c>
      <c r="K3347" s="1">
        <f>_xlfn.XLOOKUP(Comuni[[#This Row],[Regione]],Table_0[Regione],Table_0[Guariti],,0)</f>
        <v>2790105</v>
      </c>
      <c r="L3347" s="1">
        <f>_xlfn.XLOOKUP(Comuni[[#This Row],[Regione]],Table_0[Regione],Table_0[Deceduti],,0)</f>
        <v>17224</v>
      </c>
    </row>
    <row r="3348" spans="1:12" x14ac:dyDescent="0.25">
      <c r="A3348" s="1" t="s">
        <v>3379</v>
      </c>
      <c r="B3348" s="1" t="s">
        <v>3082</v>
      </c>
      <c r="C3348" s="1" t="s">
        <v>3359</v>
      </c>
      <c r="D3348">
        <v>34428</v>
      </c>
      <c r="E3348">
        <f>100*Comuni[[#This Row],[Popolazione2011]]/$D$7916</f>
        <v>6.0071037299336813E-2</v>
      </c>
      <c r="F3348">
        <f>100*Comuni[[#This Row],[Popolazione2011]]/(SUMIFS($D$2:$D$7916,$B$2:$B$7916,"Veneto"))</f>
        <v>0.70899259952420801</v>
      </c>
      <c r="G3348" t="b">
        <f>IF(Comuni[[#This Row],[Popolazione2011]]&gt;300000,"MAGGIORE")</f>
        <v>0</v>
      </c>
      <c r="H3348">
        <f>100*Comuni[[#This Row],[Popolazione2011]]/(SUMIFS($D$2:$D$7916,$B$2:$B$7916,"Piemonte"))</f>
        <v>0.78892444309193854</v>
      </c>
      <c r="I3348" s="1" t="str">
        <f>_xlfn.XLOOKUP(Comuni[[#This Row],[Regione]],Ripartizione_geografica[Regione],Ripartizione_geografica[Ripartizione geografica],,0)</f>
        <v>Nord-est</v>
      </c>
      <c r="J3348" s="1">
        <f>_xlfn.XLOOKUP(Comuni[[#This Row],[Regione]],Table_0[Regione],Table_0[Totale contagiati],,0)</f>
        <v>2821154</v>
      </c>
      <c r="K3348" s="1">
        <f>_xlfn.XLOOKUP(Comuni[[#This Row],[Regione]],Table_0[Regione],Table_0[Guariti],,0)</f>
        <v>2790105</v>
      </c>
      <c r="L3348" s="1">
        <f>_xlfn.XLOOKUP(Comuni[[#This Row],[Regione]],Table_0[Regione],Table_0[Deceduti],,0)</f>
        <v>17224</v>
      </c>
    </row>
    <row r="3349" spans="1:12" x14ac:dyDescent="0.25">
      <c r="A3349" s="1" t="s">
        <v>3380</v>
      </c>
      <c r="B3349" s="1" t="s">
        <v>3082</v>
      </c>
      <c r="C3349" s="1" t="s">
        <v>3359</v>
      </c>
      <c r="D3349">
        <v>7096</v>
      </c>
      <c r="E3349">
        <f>100*Comuni[[#This Row],[Popolazione2011]]/$D$7916</f>
        <v>1.2381319875569131E-2</v>
      </c>
      <c r="F3349">
        <f>100*Comuni[[#This Row],[Popolazione2011]]/(SUMIFS($D$2:$D$7916,$B$2:$B$7916,"Veneto"))</f>
        <v>0.14613138974740852</v>
      </c>
      <c r="G3349" t="b">
        <f>IF(Comuni[[#This Row],[Popolazione2011]]&gt;300000,"MAGGIORE")</f>
        <v>0</v>
      </c>
      <c r="H3349">
        <f>100*Comuni[[#This Row],[Popolazione2011]]/(SUMIFS($D$2:$D$7916,$B$2:$B$7916,"Piemonte"))</f>
        <v>0.1626062463163819</v>
      </c>
      <c r="I3349" s="1" t="str">
        <f>_xlfn.XLOOKUP(Comuni[[#This Row],[Regione]],Ripartizione_geografica[Regione],Ripartizione_geografica[Ripartizione geografica],,0)</f>
        <v>Nord-est</v>
      </c>
      <c r="J3349" s="1">
        <f>_xlfn.XLOOKUP(Comuni[[#This Row],[Regione]],Table_0[Regione],Table_0[Totale contagiati],,0)</f>
        <v>2821154</v>
      </c>
      <c r="K3349" s="1">
        <f>_xlfn.XLOOKUP(Comuni[[#This Row],[Regione]],Table_0[Regione],Table_0[Guariti],,0)</f>
        <v>2790105</v>
      </c>
      <c r="L3349" s="1">
        <f>_xlfn.XLOOKUP(Comuni[[#This Row],[Regione]],Table_0[Regione],Table_0[Deceduti],,0)</f>
        <v>17224</v>
      </c>
    </row>
    <row r="3350" spans="1:12" x14ac:dyDescent="0.25">
      <c r="A3350" s="1" t="s">
        <v>3381</v>
      </c>
      <c r="B3350" s="1" t="s">
        <v>3082</v>
      </c>
      <c r="C3350" s="1" t="s">
        <v>3359</v>
      </c>
      <c r="D3350">
        <v>6217</v>
      </c>
      <c r="E3350">
        <f>100*Comuni[[#This Row],[Popolazione2011]]/$D$7916</f>
        <v>1.0847613538107847E-2</v>
      </c>
      <c r="F3350">
        <f>100*Comuni[[#This Row],[Popolazione2011]]/(SUMIFS($D$2:$D$7916,$B$2:$B$7916,"Veneto"))</f>
        <v>0.12802971393174165</v>
      </c>
      <c r="G3350" t="b">
        <f>IF(Comuni[[#This Row],[Popolazione2011]]&gt;300000,"MAGGIORE")</f>
        <v>0</v>
      </c>
      <c r="H3350">
        <f>100*Comuni[[#This Row],[Popolazione2011]]/(SUMIFS($D$2:$D$7916,$B$2:$B$7916,"Piemonte"))</f>
        <v>0.14246378711230923</v>
      </c>
      <c r="I3350" s="1" t="str">
        <f>_xlfn.XLOOKUP(Comuni[[#This Row],[Regione]],Ripartizione_geografica[Regione],Ripartizione_geografica[Ripartizione geografica],,0)</f>
        <v>Nord-est</v>
      </c>
      <c r="J3350" s="1">
        <f>_xlfn.XLOOKUP(Comuni[[#This Row],[Regione]],Table_0[Regione],Table_0[Totale contagiati],,0)</f>
        <v>2821154</v>
      </c>
      <c r="K3350" s="1">
        <f>_xlfn.XLOOKUP(Comuni[[#This Row],[Regione]],Table_0[Regione],Table_0[Guariti],,0)</f>
        <v>2790105</v>
      </c>
      <c r="L3350" s="1">
        <f>_xlfn.XLOOKUP(Comuni[[#This Row],[Regione]],Table_0[Regione],Table_0[Deceduti],,0)</f>
        <v>17224</v>
      </c>
    </row>
    <row r="3351" spans="1:12" x14ac:dyDescent="0.25">
      <c r="A3351" s="1" t="s">
        <v>3382</v>
      </c>
      <c r="B3351" s="1" t="s">
        <v>3082</v>
      </c>
      <c r="C3351" s="1" t="s">
        <v>3359</v>
      </c>
      <c r="D3351">
        <v>6029</v>
      </c>
      <c r="E3351">
        <f>100*Comuni[[#This Row],[Popolazione2011]]/$D$7916</f>
        <v>1.0519585333963683E-2</v>
      </c>
      <c r="F3351">
        <f>100*Comuni[[#This Row],[Popolazione2011]]/(SUMIFS($D$2:$D$7916,$B$2:$B$7916,"Veneto"))</f>
        <v>0.1241581382169005</v>
      </c>
      <c r="G3351" t="b">
        <f>IF(Comuni[[#This Row],[Popolazione2011]]&gt;300000,"MAGGIORE")</f>
        <v>0</v>
      </c>
      <c r="H3351">
        <f>100*Comuni[[#This Row],[Popolazione2011]]/(SUMIFS($D$2:$D$7916,$B$2:$B$7916,"Piemonte"))</f>
        <v>0.13815572985364521</v>
      </c>
      <c r="I3351" s="1" t="str">
        <f>_xlfn.XLOOKUP(Comuni[[#This Row],[Regione]],Ripartizione_geografica[Regione],Ripartizione_geografica[Ripartizione geografica],,0)</f>
        <v>Nord-est</v>
      </c>
      <c r="J3351" s="1">
        <f>_xlfn.XLOOKUP(Comuni[[#This Row],[Regione]],Table_0[Regione],Table_0[Totale contagiati],,0)</f>
        <v>2821154</v>
      </c>
      <c r="K3351" s="1">
        <f>_xlfn.XLOOKUP(Comuni[[#This Row],[Regione]],Table_0[Regione],Table_0[Guariti],,0)</f>
        <v>2790105</v>
      </c>
      <c r="L3351" s="1">
        <f>_xlfn.XLOOKUP(Comuni[[#This Row],[Regione]],Table_0[Regione],Table_0[Deceduti],,0)</f>
        <v>17224</v>
      </c>
    </row>
    <row r="3352" spans="1:12" x14ac:dyDescent="0.25">
      <c r="A3352" s="1" t="s">
        <v>3383</v>
      </c>
      <c r="B3352" s="1" t="s">
        <v>3082</v>
      </c>
      <c r="C3352" s="1" t="s">
        <v>3359</v>
      </c>
      <c r="D3352">
        <v>8956</v>
      </c>
      <c r="E3352">
        <f>100*Comuni[[#This Row],[Popolazione2011]]/$D$7916</f>
        <v>1.5626705299548637E-2</v>
      </c>
      <c r="F3352">
        <f>100*Comuni[[#This Row],[Popolazione2011]]/(SUMIFS($D$2:$D$7916,$B$2:$B$7916,"Veneto"))</f>
        <v>0.18443527713892202</v>
      </c>
      <c r="G3352" t="b">
        <f>IF(Comuni[[#This Row],[Popolazione2011]]&gt;300000,"MAGGIORE")</f>
        <v>0</v>
      </c>
      <c r="H3352">
        <f>100*Comuni[[#This Row],[Popolazione2011]]/(SUMIFS($D$2:$D$7916,$B$2:$B$7916,"Piemonte"))</f>
        <v>0.20522851493933431</v>
      </c>
      <c r="I3352" s="1" t="str">
        <f>_xlfn.XLOOKUP(Comuni[[#This Row],[Regione]],Ripartizione_geografica[Regione],Ripartizione_geografica[Ripartizione geografica],,0)</f>
        <v>Nord-est</v>
      </c>
      <c r="J3352" s="1">
        <f>_xlfn.XLOOKUP(Comuni[[#This Row],[Regione]],Table_0[Regione],Table_0[Totale contagiati],,0)</f>
        <v>2821154</v>
      </c>
      <c r="K3352" s="1">
        <f>_xlfn.XLOOKUP(Comuni[[#This Row],[Regione]],Table_0[Regione],Table_0[Guariti],,0)</f>
        <v>2790105</v>
      </c>
      <c r="L3352" s="1">
        <f>_xlfn.XLOOKUP(Comuni[[#This Row],[Regione]],Table_0[Regione],Table_0[Deceduti],,0)</f>
        <v>17224</v>
      </c>
    </row>
    <row r="3353" spans="1:12" x14ac:dyDescent="0.25">
      <c r="A3353" s="1" t="s">
        <v>3384</v>
      </c>
      <c r="B3353" s="1" t="s">
        <v>3082</v>
      </c>
      <c r="C3353" s="1" t="s">
        <v>3359</v>
      </c>
      <c r="D3353">
        <v>3939</v>
      </c>
      <c r="E3353">
        <f>100*Comuni[[#This Row],[Popolazione2011]]/$D$7916</f>
        <v>6.8728888091695046E-3</v>
      </c>
      <c r="F3353">
        <f>100*Comuni[[#This Row],[Popolazione2011]]/(SUMIFS($D$2:$D$7916,$B$2:$B$7916,"Veneto"))</f>
        <v>8.1117748621060054E-2</v>
      </c>
      <c r="G3353" t="b">
        <f>IF(Comuni[[#This Row],[Popolazione2011]]&gt;300000,"MAGGIORE")</f>
        <v>0</v>
      </c>
      <c r="H3353">
        <f>100*Comuni[[#This Row],[Popolazione2011]]/(SUMIFS($D$2:$D$7916,$B$2:$B$7916,"Piemonte"))</f>
        <v>9.0262965648284704E-2</v>
      </c>
      <c r="I3353" s="1" t="str">
        <f>_xlfn.XLOOKUP(Comuni[[#This Row],[Regione]],Ripartizione_geografica[Regione],Ripartizione_geografica[Ripartizione geografica],,0)</f>
        <v>Nord-est</v>
      </c>
      <c r="J3353" s="1">
        <f>_xlfn.XLOOKUP(Comuni[[#This Row],[Regione]],Table_0[Regione],Table_0[Totale contagiati],,0)</f>
        <v>2821154</v>
      </c>
      <c r="K3353" s="1">
        <f>_xlfn.XLOOKUP(Comuni[[#This Row],[Regione]],Table_0[Regione],Table_0[Guariti],,0)</f>
        <v>2790105</v>
      </c>
      <c r="L3353" s="1">
        <f>_xlfn.XLOOKUP(Comuni[[#This Row],[Regione]],Table_0[Regione],Table_0[Deceduti],,0)</f>
        <v>17224</v>
      </c>
    </row>
    <row r="3354" spans="1:12" x14ac:dyDescent="0.25">
      <c r="A3354" s="1" t="s">
        <v>3385</v>
      </c>
      <c r="B3354" s="1" t="s">
        <v>3082</v>
      </c>
      <c r="C3354" s="1" t="s">
        <v>3359</v>
      </c>
      <c r="D3354">
        <v>5804</v>
      </c>
      <c r="E3354">
        <f>100*Comuni[[#This Row],[Popolazione2011]]/$D$7916</f>
        <v>1.0126998387514548E-2</v>
      </c>
      <c r="F3354">
        <f>100*Comuni[[#This Row],[Popolazione2011]]/(SUMIFS($D$2:$D$7916,$B$2:$B$7916,"Veneto"))</f>
        <v>0.11952460345179806</v>
      </c>
      <c r="G3354" t="b">
        <f>IF(Comuni[[#This Row],[Popolazione2011]]&gt;300000,"MAGGIORE")</f>
        <v>0</v>
      </c>
      <c r="H3354">
        <f>100*Comuni[[#This Row],[Popolazione2011]]/(SUMIFS($D$2:$D$7916,$B$2:$B$7916,"Piemonte"))</f>
        <v>0.13299981026215904</v>
      </c>
      <c r="I3354" s="1" t="str">
        <f>_xlfn.XLOOKUP(Comuni[[#This Row],[Regione]],Ripartizione_geografica[Regione],Ripartizione_geografica[Ripartizione geografica],,0)</f>
        <v>Nord-est</v>
      </c>
      <c r="J3354" s="1">
        <f>_xlfn.XLOOKUP(Comuni[[#This Row],[Regione]],Table_0[Regione],Table_0[Totale contagiati],,0)</f>
        <v>2821154</v>
      </c>
      <c r="K3354" s="1">
        <f>_xlfn.XLOOKUP(Comuni[[#This Row],[Regione]],Table_0[Regione],Table_0[Guariti],,0)</f>
        <v>2790105</v>
      </c>
      <c r="L3354" s="1">
        <f>_xlfn.XLOOKUP(Comuni[[#This Row],[Regione]],Table_0[Regione],Table_0[Deceduti],,0)</f>
        <v>17224</v>
      </c>
    </row>
    <row r="3355" spans="1:12" x14ac:dyDescent="0.25">
      <c r="A3355" s="1" t="s">
        <v>3386</v>
      </c>
      <c r="B3355" s="1" t="s">
        <v>3082</v>
      </c>
      <c r="C3355" s="1" t="s">
        <v>3359</v>
      </c>
      <c r="D3355">
        <v>6019</v>
      </c>
      <c r="E3355">
        <f>100*Comuni[[#This Row],[Popolazione2011]]/$D$7916</f>
        <v>1.0502137025232609E-2</v>
      </c>
      <c r="F3355">
        <f>100*Comuni[[#This Row],[Popolazione2011]]/(SUMIFS($D$2:$D$7916,$B$2:$B$7916,"Veneto"))</f>
        <v>0.1239522033384515</v>
      </c>
      <c r="G3355" t="b">
        <f>IF(Comuni[[#This Row],[Popolazione2011]]&gt;300000,"MAGGIORE")</f>
        <v>0</v>
      </c>
      <c r="H3355">
        <f>100*Comuni[[#This Row],[Popolazione2011]]/(SUMIFS($D$2:$D$7916,$B$2:$B$7916,"Piemonte"))</f>
        <v>0.13792657787180138</v>
      </c>
      <c r="I3355" s="1" t="str">
        <f>_xlfn.XLOOKUP(Comuni[[#This Row],[Regione]],Ripartizione_geografica[Regione],Ripartizione_geografica[Ripartizione geografica],,0)</f>
        <v>Nord-est</v>
      </c>
      <c r="J3355" s="1">
        <f>_xlfn.XLOOKUP(Comuni[[#This Row],[Regione]],Table_0[Regione],Table_0[Totale contagiati],,0)</f>
        <v>2821154</v>
      </c>
      <c r="K3355" s="1">
        <f>_xlfn.XLOOKUP(Comuni[[#This Row],[Regione]],Table_0[Regione],Table_0[Guariti],,0)</f>
        <v>2790105</v>
      </c>
      <c r="L3355" s="1">
        <f>_xlfn.XLOOKUP(Comuni[[#This Row],[Regione]],Table_0[Regione],Table_0[Deceduti],,0)</f>
        <v>17224</v>
      </c>
    </row>
    <row r="3356" spans="1:12" x14ac:dyDescent="0.25">
      <c r="A3356" s="1" t="s">
        <v>3387</v>
      </c>
      <c r="B3356" s="1" t="s">
        <v>3082</v>
      </c>
      <c r="C3356" s="1" t="s">
        <v>3359</v>
      </c>
      <c r="D3356">
        <v>3169</v>
      </c>
      <c r="E3356">
        <f>100*Comuni[[#This Row],[Popolazione2011]]/$D$7916</f>
        <v>5.5293690368769131E-3</v>
      </c>
      <c r="F3356">
        <f>100*Comuni[[#This Row],[Popolazione2011]]/(SUMIFS($D$2:$D$7916,$B$2:$B$7916,"Veneto"))</f>
        <v>6.5260762980487261E-2</v>
      </c>
      <c r="G3356" t="b">
        <f>IF(Comuni[[#This Row],[Popolazione2011]]&gt;300000,"MAGGIORE")</f>
        <v>0</v>
      </c>
      <c r="H3356">
        <f>100*Comuni[[#This Row],[Popolazione2011]]/(SUMIFS($D$2:$D$7916,$B$2:$B$7916,"Piemonte"))</f>
        <v>7.2618263046309778E-2</v>
      </c>
      <c r="I3356" s="1" t="str">
        <f>_xlfn.XLOOKUP(Comuni[[#This Row],[Regione]],Ripartizione_geografica[Regione],Ripartizione_geografica[Ripartizione geografica],,0)</f>
        <v>Nord-est</v>
      </c>
      <c r="J3356" s="1">
        <f>_xlfn.XLOOKUP(Comuni[[#This Row],[Regione]],Table_0[Regione],Table_0[Totale contagiati],,0)</f>
        <v>2821154</v>
      </c>
      <c r="K3356" s="1">
        <f>_xlfn.XLOOKUP(Comuni[[#This Row],[Regione]],Table_0[Regione],Table_0[Guariti],,0)</f>
        <v>2790105</v>
      </c>
      <c r="L3356" s="1">
        <f>_xlfn.XLOOKUP(Comuni[[#This Row],[Regione]],Table_0[Regione],Table_0[Deceduti],,0)</f>
        <v>17224</v>
      </c>
    </row>
    <row r="3357" spans="1:12" x14ac:dyDescent="0.25">
      <c r="A3357" s="1" t="s">
        <v>3388</v>
      </c>
      <c r="B3357" s="1" t="s">
        <v>3082</v>
      </c>
      <c r="C3357" s="1" t="s">
        <v>3359</v>
      </c>
      <c r="D3357">
        <v>6136</v>
      </c>
      <c r="E3357">
        <f>100*Comuni[[#This Row],[Popolazione2011]]/$D$7916</f>
        <v>1.070628223738616E-2</v>
      </c>
      <c r="F3357">
        <f>100*Comuni[[#This Row],[Popolazione2011]]/(SUMIFS($D$2:$D$7916,$B$2:$B$7916,"Veneto"))</f>
        <v>0.12636164141630477</v>
      </c>
      <c r="G3357" t="b">
        <f>IF(Comuni[[#This Row],[Popolazione2011]]&gt;300000,"MAGGIORE")</f>
        <v>0</v>
      </c>
      <c r="H3357">
        <f>100*Comuni[[#This Row],[Popolazione2011]]/(SUMIFS($D$2:$D$7916,$B$2:$B$7916,"Piemonte"))</f>
        <v>0.1406076560593742</v>
      </c>
      <c r="I3357" s="1" t="str">
        <f>_xlfn.XLOOKUP(Comuni[[#This Row],[Regione]],Ripartizione_geografica[Regione],Ripartizione_geografica[Ripartizione geografica],,0)</f>
        <v>Nord-est</v>
      </c>
      <c r="J3357" s="1">
        <f>_xlfn.XLOOKUP(Comuni[[#This Row],[Regione]],Table_0[Regione],Table_0[Totale contagiati],,0)</f>
        <v>2821154</v>
      </c>
      <c r="K3357" s="1">
        <f>_xlfn.XLOOKUP(Comuni[[#This Row],[Regione]],Table_0[Regione],Table_0[Guariti],,0)</f>
        <v>2790105</v>
      </c>
      <c r="L3357" s="1">
        <f>_xlfn.XLOOKUP(Comuni[[#This Row],[Regione]],Table_0[Regione],Table_0[Deceduti],,0)</f>
        <v>17224</v>
      </c>
    </row>
    <row r="3358" spans="1:12" x14ac:dyDescent="0.25">
      <c r="A3358" s="1" t="s">
        <v>3389</v>
      </c>
      <c r="B3358" s="1" t="s">
        <v>3082</v>
      </c>
      <c r="C3358" s="1" t="s">
        <v>3359</v>
      </c>
      <c r="D3358">
        <v>5144</v>
      </c>
      <c r="E3358">
        <f>100*Comuni[[#This Row],[Popolazione2011]]/$D$7916</f>
        <v>8.9754100112637552E-3</v>
      </c>
      <c r="F3358">
        <f>100*Comuni[[#This Row],[Popolazione2011]]/(SUMIFS($D$2:$D$7916,$B$2:$B$7916,"Veneto"))</f>
        <v>0.10593290147416423</v>
      </c>
      <c r="G3358" t="b">
        <f>IF(Comuni[[#This Row],[Popolazione2011]]&gt;300000,"MAGGIORE")</f>
        <v>0</v>
      </c>
      <c r="H3358">
        <f>100*Comuni[[#This Row],[Popolazione2011]]/(SUMIFS($D$2:$D$7916,$B$2:$B$7916,"Piemonte"))</f>
        <v>0.11787577946046625</v>
      </c>
      <c r="I3358" s="1" t="str">
        <f>_xlfn.XLOOKUP(Comuni[[#This Row],[Regione]],Ripartizione_geografica[Regione],Ripartizione_geografica[Ripartizione geografica],,0)</f>
        <v>Nord-est</v>
      </c>
      <c r="J3358" s="1">
        <f>_xlfn.XLOOKUP(Comuni[[#This Row],[Regione]],Table_0[Regione],Table_0[Totale contagiati],,0)</f>
        <v>2821154</v>
      </c>
      <c r="K3358" s="1">
        <f>_xlfn.XLOOKUP(Comuni[[#This Row],[Regione]],Table_0[Regione],Table_0[Guariti],,0)</f>
        <v>2790105</v>
      </c>
      <c r="L3358" s="1">
        <f>_xlfn.XLOOKUP(Comuni[[#This Row],[Regione]],Table_0[Regione],Table_0[Deceduti],,0)</f>
        <v>17224</v>
      </c>
    </row>
    <row r="3359" spans="1:12" x14ac:dyDescent="0.25">
      <c r="A3359" s="1" t="s">
        <v>3390</v>
      </c>
      <c r="B3359" s="1" t="s">
        <v>3082</v>
      </c>
      <c r="C3359" s="1" t="s">
        <v>3359</v>
      </c>
      <c r="D3359">
        <v>6112</v>
      </c>
      <c r="E3359">
        <f>100*Comuni[[#This Row],[Popolazione2011]]/$D$7916</f>
        <v>1.0664406296431585E-2</v>
      </c>
      <c r="F3359">
        <f>100*Comuni[[#This Row],[Popolazione2011]]/(SUMIFS($D$2:$D$7916,$B$2:$B$7916,"Veneto"))</f>
        <v>0.12586739770802718</v>
      </c>
      <c r="G3359" t="b">
        <f>IF(Comuni[[#This Row],[Popolazione2011]]&gt;300000,"MAGGIORE")</f>
        <v>0</v>
      </c>
      <c r="H3359">
        <f>100*Comuni[[#This Row],[Popolazione2011]]/(SUMIFS($D$2:$D$7916,$B$2:$B$7916,"Piemonte"))</f>
        <v>0.14005769130294901</v>
      </c>
      <c r="I3359" s="1" t="str">
        <f>_xlfn.XLOOKUP(Comuni[[#This Row],[Regione]],Ripartizione_geografica[Regione],Ripartizione_geografica[Ripartizione geografica],,0)</f>
        <v>Nord-est</v>
      </c>
      <c r="J3359" s="1">
        <f>_xlfn.XLOOKUP(Comuni[[#This Row],[Regione]],Table_0[Regione],Table_0[Totale contagiati],,0)</f>
        <v>2821154</v>
      </c>
      <c r="K3359" s="1">
        <f>_xlfn.XLOOKUP(Comuni[[#This Row],[Regione]],Table_0[Regione],Table_0[Guariti],,0)</f>
        <v>2790105</v>
      </c>
      <c r="L3359" s="1">
        <f>_xlfn.XLOOKUP(Comuni[[#This Row],[Regione]],Table_0[Regione],Table_0[Deceduti],,0)</f>
        <v>17224</v>
      </c>
    </row>
    <row r="3360" spans="1:12" x14ac:dyDescent="0.25">
      <c r="A3360" s="1" t="s">
        <v>3391</v>
      </c>
      <c r="B3360" s="1" t="s">
        <v>3082</v>
      </c>
      <c r="C3360" s="1" t="s">
        <v>3359</v>
      </c>
      <c r="D3360">
        <v>4182</v>
      </c>
      <c r="E3360">
        <f>100*Comuni[[#This Row],[Popolazione2011]]/$D$7916</f>
        <v>7.2968827113345696E-3</v>
      </c>
      <c r="F3360">
        <f>100*Comuni[[#This Row],[Popolazione2011]]/(SUMIFS($D$2:$D$7916,$B$2:$B$7916,"Veneto"))</f>
        <v>8.6121966167370695E-2</v>
      </c>
      <c r="G3360" t="b">
        <f>IF(Comuni[[#This Row],[Popolazione2011]]&gt;300000,"MAGGIORE")</f>
        <v>0</v>
      </c>
      <c r="H3360">
        <f>100*Comuni[[#This Row],[Popolazione2011]]/(SUMIFS($D$2:$D$7916,$B$2:$B$7916,"Piemonte"))</f>
        <v>9.5831358807089775E-2</v>
      </c>
      <c r="I3360" s="1" t="str">
        <f>_xlfn.XLOOKUP(Comuni[[#This Row],[Regione]],Ripartizione_geografica[Regione],Ripartizione_geografica[Ripartizione geografica],,0)</f>
        <v>Nord-est</v>
      </c>
      <c r="J3360" s="1">
        <f>_xlfn.XLOOKUP(Comuni[[#This Row],[Regione]],Table_0[Regione],Table_0[Totale contagiati],,0)</f>
        <v>2821154</v>
      </c>
      <c r="K3360" s="1">
        <f>_xlfn.XLOOKUP(Comuni[[#This Row],[Regione]],Table_0[Regione],Table_0[Guariti],,0)</f>
        <v>2790105</v>
      </c>
      <c r="L3360" s="1">
        <f>_xlfn.XLOOKUP(Comuni[[#This Row],[Regione]],Table_0[Regione],Table_0[Deceduti],,0)</f>
        <v>17224</v>
      </c>
    </row>
    <row r="3361" spans="1:12" x14ac:dyDescent="0.25">
      <c r="A3361" s="1" t="s">
        <v>3392</v>
      </c>
      <c r="B3361" s="1" t="s">
        <v>3082</v>
      </c>
      <c r="C3361" s="1" t="s">
        <v>3359</v>
      </c>
      <c r="D3361">
        <v>9041</v>
      </c>
      <c r="E3361">
        <f>100*Comuni[[#This Row],[Popolazione2011]]/$D$7916</f>
        <v>1.5775015923762757E-2</v>
      </c>
      <c r="F3361">
        <f>100*Comuni[[#This Row],[Popolazione2011]]/(SUMIFS($D$2:$D$7916,$B$2:$B$7916,"Veneto"))</f>
        <v>0.18618572360573851</v>
      </c>
      <c r="G3361" t="b">
        <f>IF(Comuni[[#This Row],[Popolazione2011]]&gt;300000,"MAGGIORE")</f>
        <v>0</v>
      </c>
      <c r="H3361">
        <f>100*Comuni[[#This Row],[Popolazione2011]]/(SUMIFS($D$2:$D$7916,$B$2:$B$7916,"Piemonte"))</f>
        <v>0.20717630678500687</v>
      </c>
      <c r="I3361" s="1" t="str">
        <f>_xlfn.XLOOKUP(Comuni[[#This Row],[Regione]],Ripartizione_geografica[Regione],Ripartizione_geografica[Ripartizione geografica],,0)</f>
        <v>Nord-est</v>
      </c>
      <c r="J3361" s="1">
        <f>_xlfn.XLOOKUP(Comuni[[#This Row],[Regione]],Table_0[Regione],Table_0[Totale contagiati],,0)</f>
        <v>2821154</v>
      </c>
      <c r="K3361" s="1">
        <f>_xlfn.XLOOKUP(Comuni[[#This Row],[Regione]],Table_0[Regione],Table_0[Guariti],,0)</f>
        <v>2790105</v>
      </c>
      <c r="L3361" s="1">
        <f>_xlfn.XLOOKUP(Comuni[[#This Row],[Regione]],Table_0[Regione],Table_0[Deceduti],,0)</f>
        <v>17224</v>
      </c>
    </row>
    <row r="3362" spans="1:12" x14ac:dyDescent="0.25">
      <c r="A3362" s="1" t="s">
        <v>3393</v>
      </c>
      <c r="B3362" s="1" t="s">
        <v>3082</v>
      </c>
      <c r="C3362" s="1" t="s">
        <v>3359</v>
      </c>
      <c r="D3362">
        <v>9097</v>
      </c>
      <c r="E3362">
        <f>100*Comuni[[#This Row],[Popolazione2011]]/$D$7916</f>
        <v>1.5872726452656763E-2</v>
      </c>
      <c r="F3362">
        <f>100*Comuni[[#This Row],[Popolazione2011]]/(SUMIFS($D$2:$D$7916,$B$2:$B$7916,"Veneto"))</f>
        <v>0.1873389589250529</v>
      </c>
      <c r="G3362" t="b">
        <f>IF(Comuni[[#This Row],[Popolazione2011]]&gt;300000,"MAGGIORE")</f>
        <v>0</v>
      </c>
      <c r="H3362">
        <f>100*Comuni[[#This Row],[Popolazione2011]]/(SUMIFS($D$2:$D$7916,$B$2:$B$7916,"Piemonte"))</f>
        <v>0.20845955788333231</v>
      </c>
      <c r="I3362" s="1" t="str">
        <f>_xlfn.XLOOKUP(Comuni[[#This Row],[Regione]],Ripartizione_geografica[Regione],Ripartizione_geografica[Ripartizione geografica],,0)</f>
        <v>Nord-est</v>
      </c>
      <c r="J3362" s="1">
        <f>_xlfn.XLOOKUP(Comuni[[#This Row],[Regione]],Table_0[Regione],Table_0[Totale contagiati],,0)</f>
        <v>2821154</v>
      </c>
      <c r="K3362" s="1">
        <f>_xlfn.XLOOKUP(Comuni[[#This Row],[Regione]],Table_0[Regione],Table_0[Guariti],,0)</f>
        <v>2790105</v>
      </c>
      <c r="L3362" s="1">
        <f>_xlfn.XLOOKUP(Comuni[[#This Row],[Regione]],Table_0[Regione],Table_0[Deceduti],,0)</f>
        <v>17224</v>
      </c>
    </row>
    <row r="3363" spans="1:12" x14ac:dyDescent="0.25">
      <c r="A3363" s="1" t="s">
        <v>3394</v>
      </c>
      <c r="B3363" s="1" t="s">
        <v>3082</v>
      </c>
      <c r="C3363" s="1" t="s">
        <v>3359</v>
      </c>
      <c r="D3363">
        <v>4974</v>
      </c>
      <c r="E3363">
        <f>100*Comuni[[#This Row],[Popolazione2011]]/$D$7916</f>
        <v>8.678788762835522E-3</v>
      </c>
      <c r="F3363">
        <f>100*Comuni[[#This Row],[Popolazione2011]]/(SUMIFS($D$2:$D$7916,$B$2:$B$7916,"Veneto"))</f>
        <v>0.10243200854053128</v>
      </c>
      <c r="G3363" t="b">
        <f>IF(Comuni[[#This Row],[Popolazione2011]]&gt;300000,"MAGGIORE")</f>
        <v>0</v>
      </c>
      <c r="H3363">
        <f>100*Comuni[[#This Row],[Popolazione2011]]/(SUMIFS($D$2:$D$7916,$B$2:$B$7916,"Piemonte"))</f>
        <v>0.11398019576912113</v>
      </c>
      <c r="I3363" s="1" t="str">
        <f>_xlfn.XLOOKUP(Comuni[[#This Row],[Regione]],Ripartizione_geografica[Regione],Ripartizione_geografica[Ripartizione geografica],,0)</f>
        <v>Nord-est</v>
      </c>
      <c r="J3363" s="1">
        <f>_xlfn.XLOOKUP(Comuni[[#This Row],[Regione]],Table_0[Regione],Table_0[Totale contagiati],,0)</f>
        <v>2821154</v>
      </c>
      <c r="K3363" s="1">
        <f>_xlfn.XLOOKUP(Comuni[[#This Row],[Regione]],Table_0[Regione],Table_0[Guariti],,0)</f>
        <v>2790105</v>
      </c>
      <c r="L3363" s="1">
        <f>_xlfn.XLOOKUP(Comuni[[#This Row],[Regione]],Table_0[Regione],Table_0[Deceduti],,0)</f>
        <v>17224</v>
      </c>
    </row>
    <row r="3364" spans="1:12" x14ac:dyDescent="0.25">
      <c r="A3364" s="1" t="s">
        <v>3395</v>
      </c>
      <c r="B3364" s="1" t="s">
        <v>3082</v>
      </c>
      <c r="C3364" s="1" t="s">
        <v>3359</v>
      </c>
      <c r="D3364">
        <v>9667</v>
      </c>
      <c r="E3364">
        <f>100*Comuni[[#This Row],[Popolazione2011]]/$D$7916</f>
        <v>1.6867280050327903E-2</v>
      </c>
      <c r="F3364">
        <f>100*Comuni[[#This Row],[Popolazione2011]]/(SUMIFS($D$2:$D$7916,$B$2:$B$7916,"Veneto"))</f>
        <v>0.19907724699664572</v>
      </c>
      <c r="G3364" t="b">
        <f>IF(Comuni[[#This Row],[Popolazione2011]]&gt;300000,"MAGGIORE")</f>
        <v>0</v>
      </c>
      <c r="H3364">
        <f>100*Comuni[[#This Row],[Popolazione2011]]/(SUMIFS($D$2:$D$7916,$B$2:$B$7916,"Piemonte"))</f>
        <v>0.22152122084843062</v>
      </c>
      <c r="I3364" s="1" t="str">
        <f>_xlfn.XLOOKUP(Comuni[[#This Row],[Regione]],Ripartizione_geografica[Regione],Ripartizione_geografica[Ripartizione geografica],,0)</f>
        <v>Nord-est</v>
      </c>
      <c r="J3364" s="1">
        <f>_xlfn.XLOOKUP(Comuni[[#This Row],[Regione]],Table_0[Regione],Table_0[Totale contagiati],,0)</f>
        <v>2821154</v>
      </c>
      <c r="K3364" s="1">
        <f>_xlfn.XLOOKUP(Comuni[[#This Row],[Regione]],Table_0[Regione],Table_0[Guariti],,0)</f>
        <v>2790105</v>
      </c>
      <c r="L3364" s="1">
        <f>_xlfn.XLOOKUP(Comuni[[#This Row],[Regione]],Table_0[Regione],Table_0[Deceduti],,0)</f>
        <v>17224</v>
      </c>
    </row>
    <row r="3365" spans="1:12" x14ac:dyDescent="0.25">
      <c r="A3365" s="1" t="s">
        <v>3396</v>
      </c>
      <c r="B3365" s="1" t="s">
        <v>3082</v>
      </c>
      <c r="C3365" s="1" t="s">
        <v>3359</v>
      </c>
      <c r="D3365">
        <v>4962</v>
      </c>
      <c r="E3365">
        <f>100*Comuni[[#This Row],[Popolazione2011]]/$D$7916</f>
        <v>8.6578507923582345E-3</v>
      </c>
      <c r="F3365">
        <f>100*Comuni[[#This Row],[Popolazione2011]]/(SUMIFS($D$2:$D$7916,$B$2:$B$7916,"Veneto"))</f>
        <v>0.10218488668639249</v>
      </c>
      <c r="G3365" t="b">
        <f>IF(Comuni[[#This Row],[Popolazione2011]]&gt;300000,"MAGGIORE")</f>
        <v>0</v>
      </c>
      <c r="H3365">
        <f>100*Comuni[[#This Row],[Popolazione2011]]/(SUMIFS($D$2:$D$7916,$B$2:$B$7916,"Piemonte"))</f>
        <v>0.11370521339090853</v>
      </c>
      <c r="I3365" s="1" t="str">
        <f>_xlfn.XLOOKUP(Comuni[[#This Row],[Regione]],Ripartizione_geografica[Regione],Ripartizione_geografica[Ripartizione geografica],,0)</f>
        <v>Nord-est</v>
      </c>
      <c r="J3365" s="1">
        <f>_xlfn.XLOOKUP(Comuni[[#This Row],[Regione]],Table_0[Regione],Table_0[Totale contagiati],,0)</f>
        <v>2821154</v>
      </c>
      <c r="K3365" s="1">
        <f>_xlfn.XLOOKUP(Comuni[[#This Row],[Regione]],Table_0[Regione],Table_0[Guariti],,0)</f>
        <v>2790105</v>
      </c>
      <c r="L3365" s="1">
        <f>_xlfn.XLOOKUP(Comuni[[#This Row],[Regione]],Table_0[Regione],Table_0[Deceduti],,0)</f>
        <v>17224</v>
      </c>
    </row>
    <row r="3366" spans="1:12" x14ac:dyDescent="0.25">
      <c r="A3366" s="1" t="s">
        <v>3397</v>
      </c>
      <c r="B3366" s="1" t="s">
        <v>3082</v>
      </c>
      <c r="C3366" s="1" t="s">
        <v>3359</v>
      </c>
      <c r="D3366">
        <v>9293</v>
      </c>
      <c r="E3366">
        <f>100*Comuni[[#This Row],[Popolazione2011]]/$D$7916</f>
        <v>1.6214713303785787E-2</v>
      </c>
      <c r="F3366">
        <f>100*Comuni[[#This Row],[Popolazione2011]]/(SUMIFS($D$2:$D$7916,$B$2:$B$7916,"Veneto"))</f>
        <v>0.19137528254265324</v>
      </c>
      <c r="G3366" t="b">
        <f>IF(Comuni[[#This Row],[Popolazione2011]]&gt;300000,"MAGGIORE")</f>
        <v>0</v>
      </c>
      <c r="H3366">
        <f>100*Comuni[[#This Row],[Popolazione2011]]/(SUMIFS($D$2:$D$7916,$B$2:$B$7916,"Piemonte"))</f>
        <v>0.21295093672747137</v>
      </c>
      <c r="I3366" s="1" t="str">
        <f>_xlfn.XLOOKUP(Comuni[[#This Row],[Regione]],Ripartizione_geografica[Regione],Ripartizione_geografica[Ripartizione geografica],,0)</f>
        <v>Nord-est</v>
      </c>
      <c r="J3366" s="1">
        <f>_xlfn.XLOOKUP(Comuni[[#This Row],[Regione]],Table_0[Regione],Table_0[Totale contagiati],,0)</f>
        <v>2821154</v>
      </c>
      <c r="K3366" s="1">
        <f>_xlfn.XLOOKUP(Comuni[[#This Row],[Regione]],Table_0[Regione],Table_0[Guariti],,0)</f>
        <v>2790105</v>
      </c>
      <c r="L3366" s="1">
        <f>_xlfn.XLOOKUP(Comuni[[#This Row],[Regione]],Table_0[Regione],Table_0[Deceduti],,0)</f>
        <v>17224</v>
      </c>
    </row>
    <row r="3367" spans="1:12" x14ac:dyDescent="0.25">
      <c r="A3367" s="1" t="s">
        <v>3398</v>
      </c>
      <c r="B3367" s="1" t="s">
        <v>3082</v>
      </c>
      <c r="C3367" s="1" t="s">
        <v>3359</v>
      </c>
      <c r="D3367">
        <v>2947</v>
      </c>
      <c r="E3367">
        <f>100*Comuni[[#This Row],[Popolazione2011]]/$D$7916</f>
        <v>5.1420165830471012E-3</v>
      </c>
      <c r="F3367">
        <f>100*Comuni[[#This Row],[Popolazione2011]]/(SUMIFS($D$2:$D$7916,$B$2:$B$7916,"Veneto"))</f>
        <v>6.068900867891952E-2</v>
      </c>
      <c r="G3367" t="b">
        <f>IF(Comuni[[#This Row],[Popolazione2011]]&gt;300000,"MAGGIORE")</f>
        <v>0</v>
      </c>
      <c r="H3367">
        <f>100*Comuni[[#This Row],[Popolazione2011]]/(SUMIFS($D$2:$D$7916,$B$2:$B$7916,"Piemonte"))</f>
        <v>6.7531089049376755E-2</v>
      </c>
      <c r="I3367" s="1" t="str">
        <f>_xlfn.XLOOKUP(Comuni[[#This Row],[Regione]],Ripartizione_geografica[Regione],Ripartizione_geografica[Ripartizione geografica],,0)</f>
        <v>Nord-est</v>
      </c>
      <c r="J3367" s="1">
        <f>_xlfn.XLOOKUP(Comuni[[#This Row],[Regione]],Table_0[Regione],Table_0[Totale contagiati],,0)</f>
        <v>2821154</v>
      </c>
      <c r="K3367" s="1">
        <f>_xlfn.XLOOKUP(Comuni[[#This Row],[Regione]],Table_0[Regione],Table_0[Guariti],,0)</f>
        <v>2790105</v>
      </c>
      <c r="L3367" s="1">
        <f>_xlfn.XLOOKUP(Comuni[[#This Row],[Regione]],Table_0[Regione],Table_0[Deceduti],,0)</f>
        <v>17224</v>
      </c>
    </row>
    <row r="3368" spans="1:12" x14ac:dyDescent="0.25">
      <c r="A3368" s="1" t="s">
        <v>3399</v>
      </c>
      <c r="B3368" s="1" t="s">
        <v>3082</v>
      </c>
      <c r="C3368" s="1" t="s">
        <v>3359</v>
      </c>
      <c r="D3368">
        <v>3436</v>
      </c>
      <c r="E3368">
        <f>100*Comuni[[#This Row],[Popolazione2011]]/$D$7916</f>
        <v>5.9952388799965521E-3</v>
      </c>
      <c r="F3368">
        <f>100*Comuni[[#This Row],[Popolazione2011]]/(SUMIFS($D$2:$D$7916,$B$2:$B$7916,"Veneto"))</f>
        <v>7.0759224235075482E-2</v>
      </c>
      <c r="G3368" t="b">
        <f>IF(Comuni[[#This Row],[Popolazione2011]]&gt;300000,"MAGGIORE")</f>
        <v>0</v>
      </c>
      <c r="H3368">
        <f>100*Comuni[[#This Row],[Popolazione2011]]/(SUMIFS($D$2:$D$7916,$B$2:$B$7916,"Piemonte"))</f>
        <v>7.8736620961540049E-2</v>
      </c>
      <c r="I3368" s="1" t="str">
        <f>_xlfn.XLOOKUP(Comuni[[#This Row],[Regione]],Ripartizione_geografica[Regione],Ripartizione_geografica[Ripartizione geografica],,0)</f>
        <v>Nord-est</v>
      </c>
      <c r="J3368" s="1">
        <f>_xlfn.XLOOKUP(Comuni[[#This Row],[Regione]],Table_0[Regione],Table_0[Totale contagiati],,0)</f>
        <v>2821154</v>
      </c>
      <c r="K3368" s="1">
        <f>_xlfn.XLOOKUP(Comuni[[#This Row],[Regione]],Table_0[Regione],Table_0[Guariti],,0)</f>
        <v>2790105</v>
      </c>
      <c r="L3368" s="1">
        <f>_xlfn.XLOOKUP(Comuni[[#This Row],[Regione]],Table_0[Regione],Table_0[Deceduti],,0)</f>
        <v>17224</v>
      </c>
    </row>
    <row r="3369" spans="1:12" x14ac:dyDescent="0.25">
      <c r="A3369" s="1" t="s">
        <v>3400</v>
      </c>
      <c r="B3369" s="1" t="s">
        <v>3082</v>
      </c>
      <c r="C3369" s="1" t="s">
        <v>3359</v>
      </c>
      <c r="D3369">
        <v>27608</v>
      </c>
      <c r="E3369">
        <f>100*Comuni[[#This Row],[Popolazione2011]]/$D$7916</f>
        <v>4.8171290744745292E-2</v>
      </c>
      <c r="F3369">
        <f>100*Comuni[[#This Row],[Popolazione2011]]/(SUMIFS($D$2:$D$7916,$B$2:$B$7916,"Veneto"))</f>
        <v>0.56854501242199185</v>
      </c>
      <c r="G3369" t="b">
        <f>IF(Comuni[[#This Row],[Popolazione2011]]&gt;300000,"MAGGIORE")</f>
        <v>0</v>
      </c>
      <c r="H3369">
        <f>100*Comuni[[#This Row],[Popolazione2011]]/(SUMIFS($D$2:$D$7916,$B$2:$B$7916,"Piemonte"))</f>
        <v>0.63264279147444635</v>
      </c>
      <c r="I3369" s="1" t="str">
        <f>_xlfn.XLOOKUP(Comuni[[#This Row],[Regione]],Ripartizione_geografica[Regione],Ripartizione_geografica[Ripartizione geografica],,0)</f>
        <v>Nord-est</v>
      </c>
      <c r="J3369" s="1">
        <f>_xlfn.XLOOKUP(Comuni[[#This Row],[Regione]],Table_0[Regione],Table_0[Totale contagiati],,0)</f>
        <v>2821154</v>
      </c>
      <c r="K3369" s="1">
        <f>_xlfn.XLOOKUP(Comuni[[#This Row],[Regione]],Table_0[Regione],Table_0[Guariti],,0)</f>
        <v>2790105</v>
      </c>
      <c r="L3369" s="1">
        <f>_xlfn.XLOOKUP(Comuni[[#This Row],[Regione]],Table_0[Regione],Table_0[Deceduti],,0)</f>
        <v>17224</v>
      </c>
    </row>
    <row r="3370" spans="1:12" x14ac:dyDescent="0.25">
      <c r="A3370" s="1" t="s">
        <v>3401</v>
      </c>
      <c r="B3370" s="1" t="s">
        <v>3082</v>
      </c>
      <c r="C3370" s="1" t="s">
        <v>3359</v>
      </c>
      <c r="D3370">
        <v>4087</v>
      </c>
      <c r="E3370">
        <f>100*Comuni[[#This Row],[Popolazione2011]]/$D$7916</f>
        <v>7.1311237783893795E-3</v>
      </c>
      <c r="F3370">
        <f>100*Comuni[[#This Row],[Popolazione2011]]/(SUMIFS($D$2:$D$7916,$B$2:$B$7916,"Veneto"))</f>
        <v>8.4165584822105219E-2</v>
      </c>
      <c r="G3370" t="b">
        <f>IF(Comuni[[#This Row],[Popolazione2011]]&gt;300000,"MAGGIORE")</f>
        <v>0</v>
      </c>
      <c r="H3370">
        <f>100*Comuni[[#This Row],[Popolazione2011]]/(SUMIFS($D$2:$D$7916,$B$2:$B$7916,"Piemonte"))</f>
        <v>9.3654414979573386E-2</v>
      </c>
      <c r="I3370" s="1" t="str">
        <f>_xlfn.XLOOKUP(Comuni[[#This Row],[Regione]],Ripartizione_geografica[Regione],Ripartizione_geografica[Ripartizione geografica],,0)</f>
        <v>Nord-est</v>
      </c>
      <c r="J3370" s="1">
        <f>_xlfn.XLOOKUP(Comuni[[#This Row],[Regione]],Table_0[Regione],Table_0[Totale contagiati],,0)</f>
        <v>2821154</v>
      </c>
      <c r="K3370" s="1">
        <f>_xlfn.XLOOKUP(Comuni[[#This Row],[Regione]],Table_0[Regione],Table_0[Guariti],,0)</f>
        <v>2790105</v>
      </c>
      <c r="L3370" s="1">
        <f>_xlfn.XLOOKUP(Comuni[[#This Row],[Regione]],Table_0[Regione],Table_0[Deceduti],,0)</f>
        <v>17224</v>
      </c>
    </row>
    <row r="3371" spans="1:12" x14ac:dyDescent="0.25">
      <c r="A3371" s="1" t="s">
        <v>3402</v>
      </c>
      <c r="B3371" s="1" t="s">
        <v>3082</v>
      </c>
      <c r="C3371" s="1" t="s">
        <v>3359</v>
      </c>
      <c r="D3371">
        <v>1442</v>
      </c>
      <c r="E3371">
        <f>100*Comuni[[#This Row],[Popolazione2011]]/$D$7916</f>
        <v>2.5160461190206719E-3</v>
      </c>
      <c r="F3371">
        <f>100*Comuni[[#This Row],[Popolazione2011]]/(SUMIFS($D$2:$D$7916,$B$2:$B$7916,"Veneto"))</f>
        <v>2.9695809472345416E-2</v>
      </c>
      <c r="G3371" t="b">
        <f>IF(Comuni[[#This Row],[Popolazione2011]]&gt;300000,"MAGGIORE")</f>
        <v>0</v>
      </c>
      <c r="H3371">
        <f>100*Comuni[[#This Row],[Popolazione2011]]/(SUMIFS($D$2:$D$7916,$B$2:$B$7916,"Piemonte"))</f>
        <v>3.3043715781880312E-2</v>
      </c>
      <c r="I3371" s="1" t="str">
        <f>_xlfn.XLOOKUP(Comuni[[#This Row],[Regione]],Ripartizione_geografica[Regione],Ripartizione_geografica[Ripartizione geografica],,0)</f>
        <v>Nord-est</v>
      </c>
      <c r="J3371" s="1">
        <f>_xlfn.XLOOKUP(Comuni[[#This Row],[Regione]],Table_0[Regione],Table_0[Totale contagiati],,0)</f>
        <v>2821154</v>
      </c>
      <c r="K3371" s="1">
        <f>_xlfn.XLOOKUP(Comuni[[#This Row],[Regione]],Table_0[Regione],Table_0[Guariti],,0)</f>
        <v>2790105</v>
      </c>
      <c r="L3371" s="1">
        <f>_xlfn.XLOOKUP(Comuni[[#This Row],[Regione]],Table_0[Regione],Table_0[Deceduti],,0)</f>
        <v>17224</v>
      </c>
    </row>
    <row r="3372" spans="1:12" x14ac:dyDescent="0.25">
      <c r="A3372" s="1" t="s">
        <v>3403</v>
      </c>
      <c r="B3372" s="1" t="s">
        <v>3082</v>
      </c>
      <c r="C3372" s="1" t="s">
        <v>3359</v>
      </c>
      <c r="D3372">
        <v>30765</v>
      </c>
      <c r="E3372">
        <f>100*Comuni[[#This Row],[Popolazione2011]]/$D$7916</f>
        <v>5.3679721811144915E-2</v>
      </c>
      <c r="F3372">
        <f>100*Comuni[[#This Row],[Popolazione2011]]/(SUMIFS($D$2:$D$7916,$B$2:$B$7916,"Veneto"))</f>
        <v>0.63355865354834029</v>
      </c>
      <c r="G3372" t="b">
        <f>IF(Comuni[[#This Row],[Popolazione2011]]&gt;300000,"MAGGIORE")</f>
        <v>0</v>
      </c>
      <c r="H3372">
        <f>100*Comuni[[#This Row],[Popolazione2011]]/(SUMIFS($D$2:$D$7916,$B$2:$B$7916,"Piemonte"))</f>
        <v>0.7049860721425435</v>
      </c>
      <c r="I3372" s="1" t="str">
        <f>_xlfn.XLOOKUP(Comuni[[#This Row],[Regione]],Ripartizione_geografica[Regione],Ripartizione_geografica[Ripartizione geografica],,0)</f>
        <v>Nord-est</v>
      </c>
      <c r="J3372" s="1">
        <f>_xlfn.XLOOKUP(Comuni[[#This Row],[Regione]],Table_0[Regione],Table_0[Totale contagiati],,0)</f>
        <v>2821154</v>
      </c>
      <c r="K3372" s="1">
        <f>_xlfn.XLOOKUP(Comuni[[#This Row],[Regione]],Table_0[Regione],Table_0[Guariti],,0)</f>
        <v>2790105</v>
      </c>
      <c r="L3372" s="1">
        <f>_xlfn.XLOOKUP(Comuni[[#This Row],[Regione]],Table_0[Regione],Table_0[Deceduti],,0)</f>
        <v>17224</v>
      </c>
    </row>
    <row r="3373" spans="1:12" x14ac:dyDescent="0.25">
      <c r="A3373" s="1" t="s">
        <v>3404</v>
      </c>
      <c r="B3373" s="1" t="s">
        <v>3082</v>
      </c>
      <c r="C3373" s="1" t="s">
        <v>3359</v>
      </c>
      <c r="D3373">
        <v>4362</v>
      </c>
      <c r="E3373">
        <f>100*Comuni[[#This Row],[Popolazione2011]]/$D$7916</f>
        <v>7.6109522684938771E-3</v>
      </c>
      <c r="F3373">
        <f>100*Comuni[[#This Row],[Popolazione2011]]/(SUMIFS($D$2:$D$7916,$B$2:$B$7916,"Veneto"))</f>
        <v>8.9828793979452648E-2</v>
      </c>
      <c r="G3373" t="b">
        <f>IF(Comuni[[#This Row],[Popolazione2011]]&gt;300000,"MAGGIORE")</f>
        <v>0</v>
      </c>
      <c r="H3373">
        <f>100*Comuni[[#This Row],[Popolazione2011]]/(SUMIFS($D$2:$D$7916,$B$2:$B$7916,"Piemonte"))</f>
        <v>9.9956094480278729E-2</v>
      </c>
      <c r="I3373" s="1" t="str">
        <f>_xlfn.XLOOKUP(Comuni[[#This Row],[Regione]],Ripartizione_geografica[Regione],Ripartizione_geografica[Ripartizione geografica],,0)</f>
        <v>Nord-est</v>
      </c>
      <c r="J3373" s="1">
        <f>_xlfn.XLOOKUP(Comuni[[#This Row],[Regione]],Table_0[Regione],Table_0[Totale contagiati],,0)</f>
        <v>2821154</v>
      </c>
      <c r="K3373" s="1">
        <f>_xlfn.XLOOKUP(Comuni[[#This Row],[Regione]],Table_0[Regione],Table_0[Guariti],,0)</f>
        <v>2790105</v>
      </c>
      <c r="L3373" s="1">
        <f>_xlfn.XLOOKUP(Comuni[[#This Row],[Regione]],Table_0[Regione],Table_0[Deceduti],,0)</f>
        <v>17224</v>
      </c>
    </row>
    <row r="3374" spans="1:12" x14ac:dyDescent="0.25">
      <c r="A3374" s="1" t="s">
        <v>3405</v>
      </c>
      <c r="B3374" s="1" t="s">
        <v>3082</v>
      </c>
      <c r="C3374" s="1" t="s">
        <v>3359</v>
      </c>
      <c r="D3374">
        <v>2785</v>
      </c>
      <c r="E3374">
        <f>100*Comuni[[#This Row],[Popolazione2011]]/$D$7916</f>
        <v>4.8593539816037248E-3</v>
      </c>
      <c r="F3374">
        <f>100*Comuni[[#This Row],[Popolazione2011]]/(SUMIFS($D$2:$D$7916,$B$2:$B$7916,"Veneto"))</f>
        <v>5.735286364804576E-2</v>
      </c>
      <c r="G3374" t="b">
        <f>IF(Comuni[[#This Row],[Popolazione2011]]&gt;300000,"MAGGIORE")</f>
        <v>0</v>
      </c>
      <c r="H3374">
        <f>100*Comuni[[#This Row],[Popolazione2011]]/(SUMIFS($D$2:$D$7916,$B$2:$B$7916,"Piemonte"))</f>
        <v>6.3818826943506698E-2</v>
      </c>
      <c r="I3374" s="1" t="str">
        <f>_xlfn.XLOOKUP(Comuni[[#This Row],[Regione]],Ripartizione_geografica[Regione],Ripartizione_geografica[Ripartizione geografica],,0)</f>
        <v>Nord-est</v>
      </c>
      <c r="J3374" s="1">
        <f>_xlfn.XLOOKUP(Comuni[[#This Row],[Regione]],Table_0[Regione],Table_0[Totale contagiati],,0)</f>
        <v>2821154</v>
      </c>
      <c r="K3374" s="1">
        <f>_xlfn.XLOOKUP(Comuni[[#This Row],[Regione]],Table_0[Regione],Table_0[Guariti],,0)</f>
        <v>2790105</v>
      </c>
      <c r="L3374" s="1">
        <f>_xlfn.XLOOKUP(Comuni[[#This Row],[Regione]],Table_0[Regione],Table_0[Deceduti],,0)</f>
        <v>17224</v>
      </c>
    </row>
    <row r="3375" spans="1:12" x14ac:dyDescent="0.25">
      <c r="A3375" s="1" t="s">
        <v>3406</v>
      </c>
      <c r="B3375" s="1" t="s">
        <v>3082</v>
      </c>
      <c r="C3375" s="1" t="s">
        <v>3359</v>
      </c>
      <c r="D3375">
        <v>10681</v>
      </c>
      <c r="E3375">
        <f>100*Comuni[[#This Row],[Popolazione2011]]/$D$7916</f>
        <v>1.8636538555658666E-2</v>
      </c>
      <c r="F3375">
        <f>100*Comuni[[#This Row],[Popolazione2011]]/(SUMIFS($D$2:$D$7916,$B$2:$B$7916,"Veneto"))</f>
        <v>0.21995904367137406</v>
      </c>
      <c r="G3375" t="b">
        <f>IF(Comuni[[#This Row],[Popolazione2011]]&gt;300000,"MAGGIORE")</f>
        <v>0</v>
      </c>
      <c r="H3375">
        <f>100*Comuni[[#This Row],[Popolazione2011]]/(SUMIFS($D$2:$D$7916,$B$2:$B$7916,"Piemonte"))</f>
        <v>0.244757231807395</v>
      </c>
      <c r="I3375" s="1" t="str">
        <f>_xlfn.XLOOKUP(Comuni[[#This Row],[Regione]],Ripartizione_geografica[Regione],Ripartizione_geografica[Ripartizione geografica],,0)</f>
        <v>Nord-est</v>
      </c>
      <c r="J3375" s="1">
        <f>_xlfn.XLOOKUP(Comuni[[#This Row],[Regione]],Table_0[Regione],Table_0[Totale contagiati],,0)</f>
        <v>2821154</v>
      </c>
      <c r="K3375" s="1">
        <f>_xlfn.XLOOKUP(Comuni[[#This Row],[Regione]],Table_0[Regione],Table_0[Guariti],,0)</f>
        <v>2790105</v>
      </c>
      <c r="L3375" s="1">
        <f>_xlfn.XLOOKUP(Comuni[[#This Row],[Regione]],Table_0[Regione],Table_0[Deceduti],,0)</f>
        <v>17224</v>
      </c>
    </row>
    <row r="3376" spans="1:12" x14ac:dyDescent="0.25">
      <c r="A3376" s="1" t="s">
        <v>3407</v>
      </c>
      <c r="B3376" s="1" t="s">
        <v>3082</v>
      </c>
      <c r="C3376" s="1" t="s">
        <v>3359</v>
      </c>
      <c r="D3376">
        <v>6854</v>
      </c>
      <c r="E3376">
        <f>100*Comuni[[#This Row],[Popolazione2011]]/$D$7916</f>
        <v>1.1959070804277173E-2</v>
      </c>
      <c r="F3376">
        <f>100*Comuni[[#This Row],[Popolazione2011]]/(SUMIFS($D$2:$D$7916,$B$2:$B$7916,"Veneto"))</f>
        <v>0.14114776568894277</v>
      </c>
      <c r="G3376" t="b">
        <f>IF(Comuni[[#This Row],[Popolazione2011]]&gt;300000,"MAGGIORE")</f>
        <v>0</v>
      </c>
      <c r="H3376">
        <f>100*Comuni[[#This Row],[Popolazione2011]]/(SUMIFS($D$2:$D$7916,$B$2:$B$7916,"Piemonte"))</f>
        <v>0.15706076835576119</v>
      </c>
      <c r="I3376" s="1" t="str">
        <f>_xlfn.XLOOKUP(Comuni[[#This Row],[Regione]],Ripartizione_geografica[Regione],Ripartizione_geografica[Ripartizione geografica],,0)</f>
        <v>Nord-est</v>
      </c>
      <c r="J3376" s="1">
        <f>_xlfn.XLOOKUP(Comuni[[#This Row],[Regione]],Table_0[Regione],Table_0[Totale contagiati],,0)</f>
        <v>2821154</v>
      </c>
      <c r="K3376" s="1">
        <f>_xlfn.XLOOKUP(Comuni[[#This Row],[Regione]],Table_0[Regione],Table_0[Guariti],,0)</f>
        <v>2790105</v>
      </c>
      <c r="L3376" s="1">
        <f>_xlfn.XLOOKUP(Comuni[[#This Row],[Regione]],Table_0[Regione],Table_0[Deceduti],,0)</f>
        <v>17224</v>
      </c>
    </row>
    <row r="3377" spans="1:12" x14ac:dyDescent="0.25">
      <c r="A3377" s="1" t="s">
        <v>3408</v>
      </c>
      <c r="B3377" s="1" t="s">
        <v>3082</v>
      </c>
      <c r="C3377" s="1" t="s">
        <v>3359</v>
      </c>
      <c r="D3377">
        <v>20068</v>
      </c>
      <c r="E3377">
        <f>100*Comuni[[#This Row],[Popolazione2011]]/$D$7916</f>
        <v>3.5015265961516537E-2</v>
      </c>
      <c r="F3377">
        <f>100*Comuni[[#This Row],[Popolazione2011]]/(SUMIFS($D$2:$D$7916,$B$2:$B$7916,"Veneto"))</f>
        <v>0.41327011407144787</v>
      </c>
      <c r="G3377" t="b">
        <f>IF(Comuni[[#This Row],[Popolazione2011]]&gt;300000,"MAGGIORE")</f>
        <v>0</v>
      </c>
      <c r="H3377">
        <f>100*Comuni[[#This Row],[Popolazione2011]]/(SUMIFS($D$2:$D$7916,$B$2:$B$7916,"Piemonte"))</f>
        <v>0.45986219716419841</v>
      </c>
      <c r="I3377" s="1" t="str">
        <f>_xlfn.XLOOKUP(Comuni[[#This Row],[Regione]],Ripartizione_geografica[Regione],Ripartizione_geografica[Ripartizione geografica],,0)</f>
        <v>Nord-est</v>
      </c>
      <c r="J3377" s="1">
        <f>_xlfn.XLOOKUP(Comuni[[#This Row],[Regione]],Table_0[Regione],Table_0[Totale contagiati],,0)</f>
        <v>2821154</v>
      </c>
      <c r="K3377" s="1">
        <f>_xlfn.XLOOKUP(Comuni[[#This Row],[Regione]],Table_0[Regione],Table_0[Guariti],,0)</f>
        <v>2790105</v>
      </c>
      <c r="L3377" s="1">
        <f>_xlfn.XLOOKUP(Comuni[[#This Row],[Regione]],Table_0[Regione],Table_0[Deceduti],,0)</f>
        <v>17224</v>
      </c>
    </row>
    <row r="3378" spans="1:12" x14ac:dyDescent="0.25">
      <c r="A3378" s="1" t="s">
        <v>3409</v>
      </c>
      <c r="B3378" s="1" t="s">
        <v>3082</v>
      </c>
      <c r="C3378" s="1" t="s">
        <v>3359</v>
      </c>
      <c r="D3378">
        <v>4464</v>
      </c>
      <c r="E3378">
        <f>100*Comuni[[#This Row],[Popolazione2011]]/$D$7916</f>
        <v>7.7889250175508179E-3</v>
      </c>
      <c r="F3378">
        <f>100*Comuni[[#This Row],[Popolazione2011]]/(SUMIFS($D$2:$D$7916,$B$2:$B$7916,"Veneto"))</f>
        <v>9.1929329739632415E-2</v>
      </c>
      <c r="G3378" t="b">
        <f>IF(Comuni[[#This Row],[Popolazione2011]]&gt;300000,"MAGGIORE")</f>
        <v>0</v>
      </c>
      <c r="H3378">
        <f>100*Comuni[[#This Row],[Popolazione2011]]/(SUMIFS($D$2:$D$7916,$B$2:$B$7916,"Piemonte"))</f>
        <v>0.10229344469508579</v>
      </c>
      <c r="I3378" s="1" t="str">
        <f>_xlfn.XLOOKUP(Comuni[[#This Row],[Regione]],Ripartizione_geografica[Regione],Ripartizione_geografica[Ripartizione geografica],,0)</f>
        <v>Nord-est</v>
      </c>
      <c r="J3378" s="1">
        <f>_xlfn.XLOOKUP(Comuni[[#This Row],[Regione]],Table_0[Regione],Table_0[Totale contagiati],,0)</f>
        <v>2821154</v>
      </c>
      <c r="K3378" s="1">
        <f>_xlfn.XLOOKUP(Comuni[[#This Row],[Regione]],Table_0[Regione],Table_0[Guariti],,0)</f>
        <v>2790105</v>
      </c>
      <c r="L3378" s="1">
        <f>_xlfn.XLOOKUP(Comuni[[#This Row],[Regione]],Table_0[Regione],Table_0[Deceduti],,0)</f>
        <v>17224</v>
      </c>
    </row>
    <row r="3379" spans="1:12" x14ac:dyDescent="0.25">
      <c r="A3379" s="1" t="s">
        <v>3410</v>
      </c>
      <c r="B3379" s="1" t="s">
        <v>3082</v>
      </c>
      <c r="C3379" s="1" t="s">
        <v>3359</v>
      </c>
      <c r="D3379">
        <v>3917</v>
      </c>
      <c r="E3379">
        <f>100*Comuni[[#This Row],[Popolazione2011]]/$D$7916</f>
        <v>6.8345025299611454E-3</v>
      </c>
      <c r="F3379">
        <f>100*Comuni[[#This Row],[Popolazione2011]]/(SUMIFS($D$2:$D$7916,$B$2:$B$7916,"Veneto"))</f>
        <v>8.0664691888472265E-2</v>
      </c>
      <c r="G3379" t="b">
        <f>IF(Comuni[[#This Row],[Popolazione2011]]&gt;300000,"MAGGIORE")</f>
        <v>0</v>
      </c>
      <c r="H3379">
        <f>100*Comuni[[#This Row],[Popolazione2011]]/(SUMIFS($D$2:$D$7916,$B$2:$B$7916,"Piemonte"))</f>
        <v>8.9758831288228286E-2</v>
      </c>
      <c r="I3379" s="1" t="str">
        <f>_xlfn.XLOOKUP(Comuni[[#This Row],[Regione]],Ripartizione_geografica[Regione],Ripartizione_geografica[Ripartizione geografica],,0)</f>
        <v>Nord-est</v>
      </c>
      <c r="J3379" s="1">
        <f>_xlfn.XLOOKUP(Comuni[[#This Row],[Regione]],Table_0[Regione],Table_0[Totale contagiati],,0)</f>
        <v>2821154</v>
      </c>
      <c r="K3379" s="1">
        <f>_xlfn.XLOOKUP(Comuni[[#This Row],[Regione]],Table_0[Regione],Table_0[Guariti],,0)</f>
        <v>2790105</v>
      </c>
      <c r="L3379" s="1">
        <f>_xlfn.XLOOKUP(Comuni[[#This Row],[Regione]],Table_0[Regione],Table_0[Deceduti],,0)</f>
        <v>17224</v>
      </c>
    </row>
    <row r="3380" spans="1:12" x14ac:dyDescent="0.25">
      <c r="A3380" s="1" t="s">
        <v>3411</v>
      </c>
      <c r="B3380" s="1" t="s">
        <v>3082</v>
      </c>
      <c r="C3380" s="1" t="s">
        <v>3359</v>
      </c>
      <c r="D3380">
        <v>21432</v>
      </c>
      <c r="E3380">
        <f>100*Comuni[[#This Row],[Popolazione2011]]/$D$7916</f>
        <v>3.7395215272434841E-2</v>
      </c>
      <c r="F3380">
        <f>100*Comuni[[#This Row],[Popolazione2011]]/(SUMIFS($D$2:$D$7916,$B$2:$B$7916,"Veneto"))</f>
        <v>0.44135963149189111</v>
      </c>
      <c r="G3380" t="b">
        <f>IF(Comuni[[#This Row],[Popolazione2011]]&gt;300000,"MAGGIORE")</f>
        <v>0</v>
      </c>
      <c r="H3380">
        <f>100*Comuni[[#This Row],[Popolazione2011]]/(SUMIFS($D$2:$D$7916,$B$2:$B$7916,"Piemonte"))</f>
        <v>0.49111852748769685</v>
      </c>
      <c r="I3380" s="1" t="str">
        <f>_xlfn.XLOOKUP(Comuni[[#This Row],[Regione]],Ripartizione_geografica[Regione],Ripartizione_geografica[Ripartizione geografica],,0)</f>
        <v>Nord-est</v>
      </c>
      <c r="J3380" s="1">
        <f>_xlfn.XLOOKUP(Comuni[[#This Row],[Regione]],Table_0[Regione],Table_0[Totale contagiati],,0)</f>
        <v>2821154</v>
      </c>
      <c r="K3380" s="1">
        <f>_xlfn.XLOOKUP(Comuni[[#This Row],[Regione]],Table_0[Regione],Table_0[Guariti],,0)</f>
        <v>2790105</v>
      </c>
      <c r="L3380" s="1">
        <f>_xlfn.XLOOKUP(Comuni[[#This Row],[Regione]],Table_0[Regione],Table_0[Deceduti],,0)</f>
        <v>17224</v>
      </c>
    </row>
    <row r="3381" spans="1:12" x14ac:dyDescent="0.25">
      <c r="A3381" s="1" t="s">
        <v>3412</v>
      </c>
      <c r="B3381" s="1" t="s">
        <v>3082</v>
      </c>
      <c r="C3381" s="1" t="s">
        <v>3359</v>
      </c>
      <c r="D3381">
        <v>7573</v>
      </c>
      <c r="E3381">
        <f>100*Comuni[[#This Row],[Popolazione2011]]/$D$7916</f>
        <v>1.3213604202041295E-2</v>
      </c>
      <c r="F3381">
        <f>100*Comuni[[#This Row],[Popolazione2011]]/(SUMIFS($D$2:$D$7916,$B$2:$B$7916,"Veneto"))</f>
        <v>0.1559544834494257</v>
      </c>
      <c r="G3381" t="b">
        <f>IF(Comuni[[#This Row],[Popolazione2011]]&gt;300000,"MAGGIORE")</f>
        <v>0</v>
      </c>
      <c r="H3381">
        <f>100*Comuni[[#This Row],[Popolazione2011]]/(SUMIFS($D$2:$D$7916,$B$2:$B$7916,"Piemonte"))</f>
        <v>0.1735367958503326</v>
      </c>
      <c r="I3381" s="1" t="str">
        <f>_xlfn.XLOOKUP(Comuni[[#This Row],[Regione]],Ripartizione_geografica[Regione],Ripartizione_geografica[Ripartizione geografica],,0)</f>
        <v>Nord-est</v>
      </c>
      <c r="J3381" s="1">
        <f>_xlfn.XLOOKUP(Comuni[[#This Row],[Regione]],Table_0[Regione],Table_0[Totale contagiati],,0)</f>
        <v>2821154</v>
      </c>
      <c r="K3381" s="1">
        <f>_xlfn.XLOOKUP(Comuni[[#This Row],[Regione]],Table_0[Regione],Table_0[Guariti],,0)</f>
        <v>2790105</v>
      </c>
      <c r="L3381" s="1">
        <f>_xlfn.XLOOKUP(Comuni[[#This Row],[Regione]],Table_0[Regione],Table_0[Deceduti],,0)</f>
        <v>17224</v>
      </c>
    </row>
    <row r="3382" spans="1:12" x14ac:dyDescent="0.25">
      <c r="A3382" s="1" t="s">
        <v>3413</v>
      </c>
      <c r="B3382" s="1" t="s">
        <v>3082</v>
      </c>
      <c r="C3382" s="1" t="s">
        <v>3359</v>
      </c>
      <c r="D3382">
        <v>12057</v>
      </c>
      <c r="E3382">
        <f>100*Comuni[[#This Row],[Popolazione2011]]/$D$7916</f>
        <v>2.1037425837054258E-2</v>
      </c>
      <c r="F3382">
        <f>100*Comuni[[#This Row],[Popolazione2011]]/(SUMIFS($D$2:$D$7916,$B$2:$B$7916,"Veneto"))</f>
        <v>0.24829568294595611</v>
      </c>
      <c r="G3382" t="b">
        <f>IF(Comuni[[#This Row],[Popolazione2011]]&gt;300000,"MAGGIORE")</f>
        <v>0</v>
      </c>
      <c r="H3382">
        <f>100*Comuni[[#This Row],[Popolazione2011]]/(SUMIFS($D$2:$D$7916,$B$2:$B$7916,"Piemonte"))</f>
        <v>0.27628854450910606</v>
      </c>
      <c r="I3382" s="1" t="str">
        <f>_xlfn.XLOOKUP(Comuni[[#This Row],[Regione]],Ripartizione_geografica[Regione],Ripartizione_geografica[Ripartizione geografica],,0)</f>
        <v>Nord-est</v>
      </c>
      <c r="J3382" s="1">
        <f>_xlfn.XLOOKUP(Comuni[[#This Row],[Regione]],Table_0[Regione],Table_0[Totale contagiati],,0)</f>
        <v>2821154</v>
      </c>
      <c r="K3382" s="1">
        <f>_xlfn.XLOOKUP(Comuni[[#This Row],[Regione]],Table_0[Regione],Table_0[Guariti],,0)</f>
        <v>2790105</v>
      </c>
      <c r="L3382" s="1">
        <f>_xlfn.XLOOKUP(Comuni[[#This Row],[Regione]],Table_0[Regione],Table_0[Deceduti],,0)</f>
        <v>17224</v>
      </c>
    </row>
    <row r="3383" spans="1:12" x14ac:dyDescent="0.25">
      <c r="A3383" s="1" t="s">
        <v>3414</v>
      </c>
      <c r="B3383" s="1" t="s">
        <v>3082</v>
      </c>
      <c r="C3383" s="1" t="s">
        <v>3359</v>
      </c>
      <c r="D3383">
        <v>8312</v>
      </c>
      <c r="E3383">
        <f>100*Comuni[[#This Row],[Popolazione2011]]/$D$7916</f>
        <v>1.4503034217267561E-2</v>
      </c>
      <c r="F3383">
        <f>100*Comuni[[#This Row],[Popolazione2011]]/(SUMIFS($D$2:$D$7916,$B$2:$B$7916,"Veneto"))</f>
        <v>0.17117307096680659</v>
      </c>
      <c r="G3383" t="b">
        <f>IF(Comuni[[#This Row],[Popolazione2011]]&gt;300000,"MAGGIORE")</f>
        <v>0</v>
      </c>
      <c r="H3383">
        <f>100*Comuni[[#This Row],[Popolazione2011]]/(SUMIFS($D$2:$D$7916,$B$2:$B$7916,"Piemonte"))</f>
        <v>0.19047112730859164</v>
      </c>
      <c r="I3383" s="1" t="str">
        <f>_xlfn.XLOOKUP(Comuni[[#This Row],[Regione]],Ripartizione_geografica[Regione],Ripartizione_geografica[Ripartizione geografica],,0)</f>
        <v>Nord-est</v>
      </c>
      <c r="J3383" s="1">
        <f>_xlfn.XLOOKUP(Comuni[[#This Row],[Regione]],Table_0[Regione],Table_0[Totale contagiati],,0)</f>
        <v>2821154</v>
      </c>
      <c r="K3383" s="1">
        <f>_xlfn.XLOOKUP(Comuni[[#This Row],[Regione]],Table_0[Regione],Table_0[Guariti],,0)</f>
        <v>2790105</v>
      </c>
      <c r="L3383" s="1">
        <f>_xlfn.XLOOKUP(Comuni[[#This Row],[Regione]],Table_0[Regione],Table_0[Deceduti],,0)</f>
        <v>17224</v>
      </c>
    </row>
    <row r="3384" spans="1:12" x14ac:dyDescent="0.25">
      <c r="A3384" s="1" t="s">
        <v>3415</v>
      </c>
      <c r="B3384" s="1" t="s">
        <v>3082</v>
      </c>
      <c r="C3384" s="1" t="s">
        <v>3359</v>
      </c>
      <c r="D3384">
        <v>12194</v>
      </c>
      <c r="E3384">
        <f>100*Comuni[[#This Row],[Popolazione2011]]/$D$7916</f>
        <v>2.1276467666669952E-2</v>
      </c>
      <c r="F3384">
        <f>100*Comuni[[#This Row],[Popolazione2011]]/(SUMIFS($D$2:$D$7916,$B$2:$B$7916,"Veneto"))</f>
        <v>0.25111699078070737</v>
      </c>
      <c r="G3384" t="b">
        <f>IF(Comuni[[#This Row],[Popolazione2011]]&gt;300000,"MAGGIORE")</f>
        <v>0</v>
      </c>
      <c r="H3384">
        <f>100*Comuni[[#This Row],[Popolazione2011]]/(SUMIFS($D$2:$D$7916,$B$2:$B$7916,"Piemonte"))</f>
        <v>0.27942792666036653</v>
      </c>
      <c r="I3384" s="1" t="str">
        <f>_xlfn.XLOOKUP(Comuni[[#This Row],[Regione]],Ripartizione_geografica[Regione],Ripartizione_geografica[Ripartizione geografica],,0)</f>
        <v>Nord-est</v>
      </c>
      <c r="J3384" s="1">
        <f>_xlfn.XLOOKUP(Comuni[[#This Row],[Regione]],Table_0[Regione],Table_0[Totale contagiati],,0)</f>
        <v>2821154</v>
      </c>
      <c r="K3384" s="1">
        <f>_xlfn.XLOOKUP(Comuni[[#This Row],[Regione]],Table_0[Regione],Table_0[Guariti],,0)</f>
        <v>2790105</v>
      </c>
      <c r="L3384" s="1">
        <f>_xlfn.XLOOKUP(Comuni[[#This Row],[Regione]],Table_0[Regione],Table_0[Deceduti],,0)</f>
        <v>17224</v>
      </c>
    </row>
    <row r="3385" spans="1:12" x14ac:dyDescent="0.25">
      <c r="A3385" s="1" t="s">
        <v>3416</v>
      </c>
      <c r="B3385" s="1" t="s">
        <v>3082</v>
      </c>
      <c r="C3385" s="1" t="s">
        <v>3359</v>
      </c>
      <c r="D3385">
        <v>790</v>
      </c>
      <c r="E3385">
        <f>100*Comuni[[#This Row],[Popolazione2011]]/$D$7916</f>
        <v>1.3784163897547369E-3</v>
      </c>
      <c r="F3385">
        <f>100*Comuni[[#This Row],[Popolazione2011]]/(SUMIFS($D$2:$D$7916,$B$2:$B$7916,"Veneto"))</f>
        <v>1.6268855397470791E-2</v>
      </c>
      <c r="G3385" t="b">
        <f>IF(Comuni[[#This Row],[Popolazione2011]]&gt;300000,"MAGGIORE")</f>
        <v>0</v>
      </c>
      <c r="H3385">
        <f>100*Comuni[[#This Row],[Popolazione2011]]/(SUMIFS($D$2:$D$7916,$B$2:$B$7916,"Piemonte"))</f>
        <v>1.8103006565662584E-2</v>
      </c>
      <c r="I3385" s="1" t="str">
        <f>_xlfn.XLOOKUP(Comuni[[#This Row],[Regione]],Ripartizione_geografica[Regione],Ripartizione_geografica[Ripartizione geografica],,0)</f>
        <v>Nord-est</v>
      </c>
      <c r="J3385" s="1">
        <f>_xlfn.XLOOKUP(Comuni[[#This Row],[Regione]],Table_0[Regione],Table_0[Totale contagiati],,0)</f>
        <v>2821154</v>
      </c>
      <c r="K3385" s="1">
        <f>_xlfn.XLOOKUP(Comuni[[#This Row],[Regione]],Table_0[Regione],Table_0[Guariti],,0)</f>
        <v>2790105</v>
      </c>
      <c r="L3385" s="1">
        <f>_xlfn.XLOOKUP(Comuni[[#This Row],[Regione]],Table_0[Regione],Table_0[Deceduti],,0)</f>
        <v>17224</v>
      </c>
    </row>
    <row r="3386" spans="1:12" x14ac:dyDescent="0.25">
      <c r="A3386" s="1" t="s">
        <v>3417</v>
      </c>
      <c r="B3386" s="1" t="s">
        <v>3082</v>
      </c>
      <c r="C3386" s="1" t="s">
        <v>3359</v>
      </c>
      <c r="D3386">
        <v>2195</v>
      </c>
      <c r="E3386">
        <f>100*Comuni[[#This Row],[Popolazione2011]]/$D$7916</f>
        <v>3.82990376647044E-3</v>
      </c>
      <c r="F3386">
        <f>100*Comuni[[#This Row],[Popolazione2011]]/(SUMIFS($D$2:$D$7916,$B$2:$B$7916,"Veneto"))</f>
        <v>4.520270581955492E-2</v>
      </c>
      <c r="G3386" t="b">
        <f>IF(Comuni[[#This Row],[Popolazione2011]]&gt;300000,"MAGGIORE")</f>
        <v>0</v>
      </c>
      <c r="H3386">
        <f>100*Comuni[[#This Row],[Popolazione2011]]/(SUMIFS($D$2:$D$7916,$B$2:$B$7916,"Piemonte"))</f>
        <v>5.0298860014720725E-2</v>
      </c>
      <c r="I3386" s="1" t="str">
        <f>_xlfn.XLOOKUP(Comuni[[#This Row],[Regione]],Ripartizione_geografica[Regione],Ripartizione_geografica[Ripartizione geografica],,0)</f>
        <v>Nord-est</v>
      </c>
      <c r="J3386" s="1">
        <f>_xlfn.XLOOKUP(Comuni[[#This Row],[Regione]],Table_0[Regione],Table_0[Totale contagiati],,0)</f>
        <v>2821154</v>
      </c>
      <c r="K3386" s="1">
        <f>_xlfn.XLOOKUP(Comuni[[#This Row],[Regione]],Table_0[Regione],Table_0[Guariti],,0)</f>
        <v>2790105</v>
      </c>
      <c r="L3386" s="1">
        <f>_xlfn.XLOOKUP(Comuni[[#This Row],[Regione]],Table_0[Regione],Table_0[Deceduti],,0)</f>
        <v>17224</v>
      </c>
    </row>
    <row r="3387" spans="1:12" x14ac:dyDescent="0.25">
      <c r="A3387" s="1" t="s">
        <v>3418</v>
      </c>
      <c r="B3387" s="1" t="s">
        <v>3082</v>
      </c>
      <c r="C3387" s="1" t="s">
        <v>3359</v>
      </c>
      <c r="D3387">
        <v>5052</v>
      </c>
      <c r="E3387">
        <f>100*Comuni[[#This Row],[Popolazione2011]]/$D$7916</f>
        <v>8.814885570937887E-3</v>
      </c>
      <c r="F3387">
        <f>100*Comuni[[#This Row],[Popolazione2011]]/(SUMIFS($D$2:$D$7916,$B$2:$B$7916,"Veneto"))</f>
        <v>0.10403830059243346</v>
      </c>
      <c r="G3387" t="b">
        <f>IF(Comuni[[#This Row],[Popolazione2011]]&gt;300000,"MAGGIORE")</f>
        <v>0</v>
      </c>
      <c r="H3387">
        <f>100*Comuni[[#This Row],[Popolazione2011]]/(SUMIFS($D$2:$D$7916,$B$2:$B$7916,"Piemonte"))</f>
        <v>0.11576758122750301</v>
      </c>
      <c r="I3387" s="1" t="str">
        <f>_xlfn.XLOOKUP(Comuni[[#This Row],[Regione]],Ripartizione_geografica[Regione],Ripartizione_geografica[Ripartizione geografica],,0)</f>
        <v>Nord-est</v>
      </c>
      <c r="J3387" s="1">
        <f>_xlfn.XLOOKUP(Comuni[[#This Row],[Regione]],Table_0[Regione],Table_0[Totale contagiati],,0)</f>
        <v>2821154</v>
      </c>
      <c r="K3387" s="1">
        <f>_xlfn.XLOOKUP(Comuni[[#This Row],[Regione]],Table_0[Regione],Table_0[Guariti],,0)</f>
        <v>2790105</v>
      </c>
      <c r="L3387" s="1">
        <f>_xlfn.XLOOKUP(Comuni[[#This Row],[Regione]],Table_0[Regione],Table_0[Deceduti],,0)</f>
        <v>17224</v>
      </c>
    </row>
    <row r="3388" spans="1:12" x14ac:dyDescent="0.25">
      <c r="A3388" s="1" t="s">
        <v>3419</v>
      </c>
      <c r="B3388" s="1" t="s">
        <v>3082</v>
      </c>
      <c r="C3388" s="1" t="s">
        <v>3359</v>
      </c>
      <c r="D3388">
        <v>16772</v>
      </c>
      <c r="E3388">
        <f>100*Comuni[[#This Row],[Popolazione2011]]/$D$7916</f>
        <v>2.9264303403754997E-2</v>
      </c>
      <c r="F3388">
        <f>100*Comuni[[#This Row],[Popolazione2011]]/(SUMIFS($D$2:$D$7916,$B$2:$B$7916,"Veneto"))</f>
        <v>0.34539397813465833</v>
      </c>
      <c r="G3388" t="b">
        <f>IF(Comuni[[#This Row],[Popolazione2011]]&gt;300000,"MAGGIORE")</f>
        <v>0</v>
      </c>
      <c r="H3388">
        <f>100*Comuni[[#This Row],[Popolazione2011]]/(SUMIFS($D$2:$D$7916,$B$2:$B$7916,"Piemonte"))</f>
        <v>0.38433370394847199</v>
      </c>
      <c r="I3388" s="1" t="str">
        <f>_xlfn.XLOOKUP(Comuni[[#This Row],[Regione]],Ripartizione_geografica[Regione],Ripartizione_geografica[Ripartizione geografica],,0)</f>
        <v>Nord-est</v>
      </c>
      <c r="J3388" s="1">
        <f>_xlfn.XLOOKUP(Comuni[[#This Row],[Regione]],Table_0[Regione],Table_0[Totale contagiati],,0)</f>
        <v>2821154</v>
      </c>
      <c r="K3388" s="1">
        <f>_xlfn.XLOOKUP(Comuni[[#This Row],[Regione]],Table_0[Regione],Table_0[Guariti],,0)</f>
        <v>2790105</v>
      </c>
      <c r="L3388" s="1">
        <f>_xlfn.XLOOKUP(Comuni[[#This Row],[Regione]],Table_0[Regione],Table_0[Deceduti],,0)</f>
        <v>17224</v>
      </c>
    </row>
    <row r="3389" spans="1:12" x14ac:dyDescent="0.25">
      <c r="A3389" s="1" t="s">
        <v>3420</v>
      </c>
      <c r="B3389" s="1" t="s">
        <v>3082</v>
      </c>
      <c r="C3389" s="1" t="s">
        <v>3359</v>
      </c>
      <c r="D3389">
        <v>9745</v>
      </c>
      <c r="E3389">
        <f>100*Comuni[[#This Row],[Popolazione2011]]/$D$7916</f>
        <v>1.7003376858430268E-2</v>
      </c>
      <c r="F3389">
        <f>100*Comuni[[#This Row],[Popolazione2011]]/(SUMIFS($D$2:$D$7916,$B$2:$B$7916,"Veneto"))</f>
        <v>0.20068353904854791</v>
      </c>
      <c r="G3389" t="b">
        <f>IF(Comuni[[#This Row],[Popolazione2011]]&gt;300000,"MAGGIORE")</f>
        <v>0</v>
      </c>
      <c r="H3389">
        <f>100*Comuni[[#This Row],[Popolazione2011]]/(SUMIFS($D$2:$D$7916,$B$2:$B$7916,"Piemonte"))</f>
        <v>0.22330860630681251</v>
      </c>
      <c r="I3389" s="1" t="str">
        <f>_xlfn.XLOOKUP(Comuni[[#This Row],[Regione]],Ripartizione_geografica[Regione],Ripartizione_geografica[Ripartizione geografica],,0)</f>
        <v>Nord-est</v>
      </c>
      <c r="J3389" s="1">
        <f>_xlfn.XLOOKUP(Comuni[[#This Row],[Regione]],Table_0[Regione],Table_0[Totale contagiati],,0)</f>
        <v>2821154</v>
      </c>
      <c r="K3389" s="1">
        <f>_xlfn.XLOOKUP(Comuni[[#This Row],[Regione]],Table_0[Regione],Table_0[Guariti],,0)</f>
        <v>2790105</v>
      </c>
      <c r="L3389" s="1">
        <f>_xlfn.XLOOKUP(Comuni[[#This Row],[Regione]],Table_0[Regione],Table_0[Deceduti],,0)</f>
        <v>17224</v>
      </c>
    </row>
    <row r="3390" spans="1:12" x14ac:dyDescent="0.25">
      <c r="A3390" s="1" t="s">
        <v>3421</v>
      </c>
      <c r="B3390" s="1" t="s">
        <v>3082</v>
      </c>
      <c r="C3390" s="1" t="s">
        <v>3359</v>
      </c>
      <c r="D3390">
        <v>1824</v>
      </c>
      <c r="E3390">
        <f>100*Comuni[[#This Row],[Popolazione2011]]/$D$7916</f>
        <v>3.1825715125476457E-3</v>
      </c>
      <c r="F3390">
        <f>100*Comuni[[#This Row],[Popolazione2011]]/(SUMIFS($D$2:$D$7916,$B$2:$B$7916,"Veneto"))</f>
        <v>3.7562521829097119E-2</v>
      </c>
      <c r="G3390" t="b">
        <f>IF(Comuni[[#This Row],[Popolazione2011]]&gt;300000,"MAGGIORE")</f>
        <v>0</v>
      </c>
      <c r="H3390">
        <f>100*Comuni[[#This Row],[Popolazione2011]]/(SUMIFS($D$2:$D$7916,$B$2:$B$7916,"Piemonte"))</f>
        <v>4.1797321488314623E-2</v>
      </c>
      <c r="I3390" s="1" t="str">
        <f>_xlfn.XLOOKUP(Comuni[[#This Row],[Regione]],Ripartizione_geografica[Regione],Ripartizione_geografica[Ripartizione geografica],,0)</f>
        <v>Nord-est</v>
      </c>
      <c r="J3390" s="1">
        <f>_xlfn.XLOOKUP(Comuni[[#This Row],[Regione]],Table_0[Regione],Table_0[Totale contagiati],,0)</f>
        <v>2821154</v>
      </c>
      <c r="K3390" s="1">
        <f>_xlfn.XLOOKUP(Comuni[[#This Row],[Regione]],Table_0[Regione],Table_0[Guariti],,0)</f>
        <v>2790105</v>
      </c>
      <c r="L3390" s="1">
        <f>_xlfn.XLOOKUP(Comuni[[#This Row],[Regione]],Table_0[Regione],Table_0[Deceduti],,0)</f>
        <v>17224</v>
      </c>
    </row>
    <row r="3391" spans="1:12" x14ac:dyDescent="0.25">
      <c r="A3391" s="1" t="s">
        <v>3422</v>
      </c>
      <c r="B3391" s="1" t="s">
        <v>3082</v>
      </c>
      <c r="C3391" s="1" t="s">
        <v>3359</v>
      </c>
      <c r="D3391">
        <v>9290</v>
      </c>
      <c r="E3391">
        <f>100*Comuni[[#This Row],[Popolazione2011]]/$D$7916</f>
        <v>1.6209478811166463E-2</v>
      </c>
      <c r="F3391">
        <f>100*Comuni[[#This Row],[Popolazione2011]]/(SUMIFS($D$2:$D$7916,$B$2:$B$7916,"Veneto"))</f>
        <v>0.19131350207911854</v>
      </c>
      <c r="G3391" t="b">
        <f>IF(Comuni[[#This Row],[Popolazione2011]]&gt;300000,"MAGGIORE")</f>
        <v>0</v>
      </c>
      <c r="H3391">
        <f>100*Comuni[[#This Row],[Popolazione2011]]/(SUMIFS($D$2:$D$7916,$B$2:$B$7916,"Piemonte"))</f>
        <v>0.21288219113291823</v>
      </c>
      <c r="I3391" s="1" t="str">
        <f>_xlfn.XLOOKUP(Comuni[[#This Row],[Regione]],Ripartizione_geografica[Regione],Ripartizione_geografica[Ripartizione geografica],,0)</f>
        <v>Nord-est</v>
      </c>
      <c r="J3391" s="1">
        <f>_xlfn.XLOOKUP(Comuni[[#This Row],[Regione]],Table_0[Regione],Table_0[Totale contagiati],,0)</f>
        <v>2821154</v>
      </c>
      <c r="K3391" s="1">
        <f>_xlfn.XLOOKUP(Comuni[[#This Row],[Regione]],Table_0[Regione],Table_0[Guariti],,0)</f>
        <v>2790105</v>
      </c>
      <c r="L3391" s="1">
        <f>_xlfn.XLOOKUP(Comuni[[#This Row],[Regione]],Table_0[Regione],Table_0[Deceduti],,0)</f>
        <v>17224</v>
      </c>
    </row>
    <row r="3392" spans="1:12" x14ac:dyDescent="0.25">
      <c r="A3392" s="1" t="s">
        <v>3423</v>
      </c>
      <c r="B3392" s="1" t="s">
        <v>3082</v>
      </c>
      <c r="C3392" s="1" t="s">
        <v>3359</v>
      </c>
      <c r="D3392">
        <v>2241</v>
      </c>
      <c r="E3392">
        <f>100*Comuni[[#This Row],[Popolazione2011]]/$D$7916</f>
        <v>3.9101659866333741E-3</v>
      </c>
      <c r="F3392">
        <f>100*Comuni[[#This Row],[Popolazione2011]]/(SUMIFS($D$2:$D$7916,$B$2:$B$7916,"Veneto"))</f>
        <v>4.6150006260420304E-2</v>
      </c>
      <c r="G3392" t="b">
        <f>IF(Comuni[[#This Row],[Popolazione2011]]&gt;300000,"MAGGIORE")</f>
        <v>0</v>
      </c>
      <c r="H3392">
        <f>100*Comuni[[#This Row],[Popolazione2011]]/(SUMIFS($D$2:$D$7916,$B$2:$B$7916,"Piemonte"))</f>
        <v>5.1352959131202344E-2</v>
      </c>
      <c r="I3392" s="1" t="str">
        <f>_xlfn.XLOOKUP(Comuni[[#This Row],[Regione]],Ripartizione_geografica[Regione],Ripartizione_geografica[Ripartizione geografica],,0)</f>
        <v>Nord-est</v>
      </c>
      <c r="J3392" s="1">
        <f>_xlfn.XLOOKUP(Comuni[[#This Row],[Regione]],Table_0[Regione],Table_0[Totale contagiati],,0)</f>
        <v>2821154</v>
      </c>
      <c r="K3392" s="1">
        <f>_xlfn.XLOOKUP(Comuni[[#This Row],[Regione]],Table_0[Regione],Table_0[Guariti],,0)</f>
        <v>2790105</v>
      </c>
      <c r="L3392" s="1">
        <f>_xlfn.XLOOKUP(Comuni[[#This Row],[Regione]],Table_0[Regione],Table_0[Deceduti],,0)</f>
        <v>17224</v>
      </c>
    </row>
    <row r="3393" spans="1:12" x14ac:dyDescent="0.25">
      <c r="A3393" s="1" t="s">
        <v>3424</v>
      </c>
      <c r="B3393" s="1" t="s">
        <v>3082</v>
      </c>
      <c r="C3393" s="1" t="s">
        <v>3359</v>
      </c>
      <c r="D3393">
        <v>10858</v>
      </c>
      <c r="E3393">
        <f>100*Comuni[[#This Row],[Popolazione2011]]/$D$7916</f>
        <v>1.8945373620198651E-2</v>
      </c>
      <c r="F3393">
        <f>100*Comuni[[#This Row],[Popolazione2011]]/(SUMIFS($D$2:$D$7916,$B$2:$B$7916,"Veneto"))</f>
        <v>0.22360409101992132</v>
      </c>
      <c r="G3393" t="b">
        <f>IF(Comuni[[#This Row],[Popolazione2011]]&gt;300000,"MAGGIORE")</f>
        <v>0</v>
      </c>
      <c r="H3393">
        <f>100*Comuni[[#This Row],[Popolazione2011]]/(SUMIFS($D$2:$D$7916,$B$2:$B$7916,"Piemonte"))</f>
        <v>0.24881322188603081</v>
      </c>
      <c r="I3393" s="1" t="str">
        <f>_xlfn.XLOOKUP(Comuni[[#This Row],[Regione]],Ripartizione_geografica[Regione],Ripartizione_geografica[Ripartizione geografica],,0)</f>
        <v>Nord-est</v>
      </c>
      <c r="J3393" s="1">
        <f>_xlfn.XLOOKUP(Comuni[[#This Row],[Regione]],Table_0[Regione],Table_0[Totale contagiati],,0)</f>
        <v>2821154</v>
      </c>
      <c r="K3393" s="1">
        <f>_xlfn.XLOOKUP(Comuni[[#This Row],[Regione]],Table_0[Regione],Table_0[Guariti],,0)</f>
        <v>2790105</v>
      </c>
      <c r="L3393" s="1">
        <f>_xlfn.XLOOKUP(Comuni[[#This Row],[Regione]],Table_0[Regione],Table_0[Deceduti],,0)</f>
        <v>17224</v>
      </c>
    </row>
    <row r="3394" spans="1:12" x14ac:dyDescent="0.25">
      <c r="A3394" s="1" t="s">
        <v>3425</v>
      </c>
      <c r="B3394" s="1" t="s">
        <v>3082</v>
      </c>
      <c r="C3394" s="1" t="s">
        <v>3359</v>
      </c>
      <c r="D3394">
        <v>14037</v>
      </c>
      <c r="E3394">
        <f>100*Comuni[[#This Row],[Popolazione2011]]/$D$7916</f>
        <v>2.4492190965806637E-2</v>
      </c>
      <c r="F3394">
        <f>100*Comuni[[#This Row],[Popolazione2011]]/(SUMIFS($D$2:$D$7916,$B$2:$B$7916,"Veneto"))</f>
        <v>0.28907078887885757</v>
      </c>
      <c r="G3394" t="b">
        <f>IF(Comuni[[#This Row],[Popolazione2011]]&gt;300000,"MAGGIORE")</f>
        <v>0</v>
      </c>
      <c r="H3394">
        <f>100*Comuni[[#This Row],[Popolazione2011]]/(SUMIFS($D$2:$D$7916,$B$2:$B$7916,"Piemonte"))</f>
        <v>0.32166063691418439</v>
      </c>
      <c r="I3394" s="1" t="str">
        <f>_xlfn.XLOOKUP(Comuni[[#This Row],[Regione]],Ripartizione_geografica[Regione],Ripartizione_geografica[Ripartizione geografica],,0)</f>
        <v>Nord-est</v>
      </c>
      <c r="J3394" s="1">
        <f>_xlfn.XLOOKUP(Comuni[[#This Row],[Regione]],Table_0[Regione],Table_0[Totale contagiati],,0)</f>
        <v>2821154</v>
      </c>
      <c r="K3394" s="1">
        <f>_xlfn.XLOOKUP(Comuni[[#This Row],[Regione]],Table_0[Regione],Table_0[Guariti],,0)</f>
        <v>2790105</v>
      </c>
      <c r="L3394" s="1">
        <f>_xlfn.XLOOKUP(Comuni[[#This Row],[Regione]],Table_0[Regione],Table_0[Deceduti],,0)</f>
        <v>17224</v>
      </c>
    </row>
    <row r="3395" spans="1:12" x14ac:dyDescent="0.25">
      <c r="A3395" s="1" t="s">
        <v>3426</v>
      </c>
      <c r="B3395" s="1" t="s">
        <v>3082</v>
      </c>
      <c r="C3395" s="1" t="s">
        <v>3359</v>
      </c>
      <c r="D3395">
        <v>6599</v>
      </c>
      <c r="E3395">
        <f>100*Comuni[[#This Row],[Popolazione2011]]/$D$7916</f>
        <v>1.1514138931634822E-2</v>
      </c>
      <c r="F3395">
        <f>100*Comuni[[#This Row],[Popolazione2011]]/(SUMIFS($D$2:$D$7916,$B$2:$B$7916,"Veneto"))</f>
        <v>0.13589642628849335</v>
      </c>
      <c r="G3395" t="b">
        <f>IF(Comuni[[#This Row],[Popolazione2011]]&gt;300000,"MAGGIORE")</f>
        <v>0</v>
      </c>
      <c r="H3395">
        <f>100*Comuni[[#This Row],[Popolazione2011]]/(SUMIFS($D$2:$D$7916,$B$2:$B$7916,"Piemonte"))</f>
        <v>0.15121739281874352</v>
      </c>
      <c r="I3395" s="1" t="str">
        <f>_xlfn.XLOOKUP(Comuni[[#This Row],[Regione]],Ripartizione_geografica[Regione],Ripartizione_geografica[Ripartizione geografica],,0)</f>
        <v>Nord-est</v>
      </c>
      <c r="J3395" s="1">
        <f>_xlfn.XLOOKUP(Comuni[[#This Row],[Regione]],Table_0[Regione],Table_0[Totale contagiati],,0)</f>
        <v>2821154</v>
      </c>
      <c r="K3395" s="1">
        <f>_xlfn.XLOOKUP(Comuni[[#This Row],[Regione]],Table_0[Regione],Table_0[Guariti],,0)</f>
        <v>2790105</v>
      </c>
      <c r="L3395" s="1">
        <f>_xlfn.XLOOKUP(Comuni[[#This Row],[Regione]],Table_0[Regione],Table_0[Deceduti],,0)</f>
        <v>17224</v>
      </c>
    </row>
    <row r="3396" spans="1:12" x14ac:dyDescent="0.25">
      <c r="A3396" s="1" t="s">
        <v>3427</v>
      </c>
      <c r="B3396" s="1" t="s">
        <v>3082</v>
      </c>
      <c r="C3396" s="1" t="s">
        <v>3359</v>
      </c>
      <c r="D3396">
        <v>13039</v>
      </c>
      <c r="E3396">
        <f>100*Comuni[[#This Row],[Popolazione2011]]/$D$7916</f>
        <v>2.2750849754445589E-2</v>
      </c>
      <c r="F3396">
        <f>100*Comuni[[#This Row],[Popolazione2011]]/(SUMIFS($D$2:$D$7916,$B$2:$B$7916,"Veneto"))</f>
        <v>0.26851848800964762</v>
      </c>
      <c r="G3396" t="b">
        <f>IF(Comuni[[#This Row],[Popolazione2011]]&gt;300000,"MAGGIORE")</f>
        <v>0</v>
      </c>
      <c r="H3396">
        <f>100*Comuni[[#This Row],[Popolazione2011]]/(SUMIFS($D$2:$D$7916,$B$2:$B$7916,"Piemonte"))</f>
        <v>0.29879126912617016</v>
      </c>
      <c r="I3396" s="1" t="str">
        <f>_xlfn.XLOOKUP(Comuni[[#This Row],[Regione]],Ripartizione_geografica[Regione],Ripartizione_geografica[Ripartizione geografica],,0)</f>
        <v>Nord-est</v>
      </c>
      <c r="J3396" s="1">
        <f>_xlfn.XLOOKUP(Comuni[[#This Row],[Regione]],Table_0[Regione],Table_0[Totale contagiati],,0)</f>
        <v>2821154</v>
      </c>
      <c r="K3396" s="1">
        <f>_xlfn.XLOOKUP(Comuni[[#This Row],[Regione]],Table_0[Regione],Table_0[Guariti],,0)</f>
        <v>2790105</v>
      </c>
      <c r="L3396" s="1">
        <f>_xlfn.XLOOKUP(Comuni[[#This Row],[Regione]],Table_0[Regione],Table_0[Deceduti],,0)</f>
        <v>17224</v>
      </c>
    </row>
    <row r="3397" spans="1:12" x14ac:dyDescent="0.25">
      <c r="A3397" s="1" t="s">
        <v>3428</v>
      </c>
      <c r="B3397" s="1" t="s">
        <v>3082</v>
      </c>
      <c r="C3397" s="1" t="s">
        <v>3359</v>
      </c>
      <c r="D3397">
        <v>6813</v>
      </c>
      <c r="E3397">
        <f>100*Comuni[[#This Row],[Popolazione2011]]/$D$7916</f>
        <v>1.1887532738479777E-2</v>
      </c>
      <c r="F3397">
        <f>100*Comuni[[#This Row],[Popolazione2011]]/(SUMIFS($D$2:$D$7916,$B$2:$B$7916,"Veneto"))</f>
        <v>0.14030343268730189</v>
      </c>
      <c r="G3397" t="b">
        <f>IF(Comuni[[#This Row],[Popolazione2011]]&gt;300000,"MAGGIORE")</f>
        <v>0</v>
      </c>
      <c r="H3397">
        <f>100*Comuni[[#This Row],[Popolazione2011]]/(SUMIFS($D$2:$D$7916,$B$2:$B$7916,"Piemonte"))</f>
        <v>0.15612124523020149</v>
      </c>
      <c r="I3397" s="1" t="str">
        <f>_xlfn.XLOOKUP(Comuni[[#This Row],[Regione]],Ripartizione_geografica[Regione],Ripartizione_geografica[Ripartizione geografica],,0)</f>
        <v>Nord-est</v>
      </c>
      <c r="J3397" s="1">
        <f>_xlfn.XLOOKUP(Comuni[[#This Row],[Regione]],Table_0[Regione],Table_0[Totale contagiati],,0)</f>
        <v>2821154</v>
      </c>
      <c r="K3397" s="1">
        <f>_xlfn.XLOOKUP(Comuni[[#This Row],[Regione]],Table_0[Regione],Table_0[Guariti],,0)</f>
        <v>2790105</v>
      </c>
      <c r="L3397" s="1">
        <f>_xlfn.XLOOKUP(Comuni[[#This Row],[Regione]],Table_0[Regione],Table_0[Deceduti],,0)</f>
        <v>17224</v>
      </c>
    </row>
    <row r="3398" spans="1:12" x14ac:dyDescent="0.25">
      <c r="A3398" s="1" t="s">
        <v>3429</v>
      </c>
      <c r="B3398" s="1" t="s">
        <v>3082</v>
      </c>
      <c r="C3398" s="1" t="s">
        <v>3359</v>
      </c>
      <c r="D3398">
        <v>5355</v>
      </c>
      <c r="E3398">
        <f>100*Comuni[[#This Row],[Popolazione2011]]/$D$7916</f>
        <v>9.3435693254893884E-3</v>
      </c>
      <c r="F3398">
        <f>100*Comuni[[#This Row],[Popolazione2011]]/(SUMIFS($D$2:$D$7916,$B$2:$B$7916,"Veneto"))</f>
        <v>0.11027812740943808</v>
      </c>
      <c r="G3398" t="b">
        <f>IF(Comuni[[#This Row],[Popolazione2011]]&gt;300000,"MAGGIORE")</f>
        <v>0</v>
      </c>
      <c r="H3398">
        <f>100*Comuni[[#This Row],[Popolazione2011]]/(SUMIFS($D$2:$D$7916,$B$2:$B$7916,"Piemonte"))</f>
        <v>0.12271088627737106</v>
      </c>
      <c r="I3398" s="1" t="str">
        <f>_xlfn.XLOOKUP(Comuni[[#This Row],[Regione]],Ripartizione_geografica[Regione],Ripartizione_geografica[Ripartizione geografica],,0)</f>
        <v>Nord-est</v>
      </c>
      <c r="J3398" s="1">
        <f>_xlfn.XLOOKUP(Comuni[[#This Row],[Regione]],Table_0[Regione],Table_0[Totale contagiati],,0)</f>
        <v>2821154</v>
      </c>
      <c r="K3398" s="1">
        <f>_xlfn.XLOOKUP(Comuni[[#This Row],[Regione]],Table_0[Regione],Table_0[Guariti],,0)</f>
        <v>2790105</v>
      </c>
      <c r="L3398" s="1">
        <f>_xlfn.XLOOKUP(Comuni[[#This Row],[Regione]],Table_0[Regione],Table_0[Deceduti],,0)</f>
        <v>17224</v>
      </c>
    </row>
    <row r="3399" spans="1:12" x14ac:dyDescent="0.25">
      <c r="A3399" s="1" t="s">
        <v>3430</v>
      </c>
      <c r="B3399" s="1" t="s">
        <v>3082</v>
      </c>
      <c r="C3399" s="1" t="s">
        <v>3359</v>
      </c>
      <c r="D3399">
        <v>4929</v>
      </c>
      <c r="E3399">
        <f>100*Comuni[[#This Row],[Popolazione2011]]/$D$7916</f>
        <v>8.600271373545694E-3</v>
      </c>
      <c r="F3399">
        <f>100*Comuni[[#This Row],[Popolazione2011]]/(SUMIFS($D$2:$D$7916,$B$2:$B$7916,"Veneto"))</f>
        <v>0.1015053015875108</v>
      </c>
      <c r="G3399" t="b">
        <f>IF(Comuni[[#This Row],[Popolazione2011]]&gt;300000,"MAGGIORE")</f>
        <v>0</v>
      </c>
      <c r="H3399">
        <f>100*Comuni[[#This Row],[Popolazione2011]]/(SUMIFS($D$2:$D$7916,$B$2:$B$7916,"Piemonte"))</f>
        <v>0.1129490118508239</v>
      </c>
      <c r="I3399" s="1" t="str">
        <f>_xlfn.XLOOKUP(Comuni[[#This Row],[Regione]],Ripartizione_geografica[Regione],Ripartizione_geografica[Ripartizione geografica],,0)</f>
        <v>Nord-est</v>
      </c>
      <c r="J3399" s="1">
        <f>_xlfn.XLOOKUP(Comuni[[#This Row],[Regione]],Table_0[Regione],Table_0[Totale contagiati],,0)</f>
        <v>2821154</v>
      </c>
      <c r="K3399" s="1">
        <f>_xlfn.XLOOKUP(Comuni[[#This Row],[Regione]],Table_0[Regione],Table_0[Guariti],,0)</f>
        <v>2790105</v>
      </c>
      <c r="L3399" s="1">
        <f>_xlfn.XLOOKUP(Comuni[[#This Row],[Regione]],Table_0[Regione],Table_0[Deceduti],,0)</f>
        <v>17224</v>
      </c>
    </row>
    <row r="3400" spans="1:12" x14ac:dyDescent="0.25">
      <c r="A3400" s="1" t="s">
        <v>3431</v>
      </c>
      <c r="B3400" s="1" t="s">
        <v>3082</v>
      </c>
      <c r="C3400" s="1" t="s">
        <v>3359</v>
      </c>
      <c r="D3400">
        <v>9081</v>
      </c>
      <c r="E3400">
        <f>100*Comuni[[#This Row],[Popolazione2011]]/$D$7916</f>
        <v>1.5844809158687048E-2</v>
      </c>
      <c r="F3400">
        <f>100*Comuni[[#This Row],[Popolazione2011]]/(SUMIFS($D$2:$D$7916,$B$2:$B$7916,"Veneto"))</f>
        <v>0.18700946311953448</v>
      </c>
      <c r="G3400" t="b">
        <f>IF(Comuni[[#This Row],[Popolazione2011]]&gt;300000,"MAGGIORE")</f>
        <v>0</v>
      </c>
      <c r="H3400">
        <f>100*Comuni[[#This Row],[Popolazione2011]]/(SUMIFS($D$2:$D$7916,$B$2:$B$7916,"Piemonte"))</f>
        <v>0.20809291471238217</v>
      </c>
      <c r="I3400" s="1" t="str">
        <f>_xlfn.XLOOKUP(Comuni[[#This Row],[Regione]],Ripartizione_geografica[Regione],Ripartizione_geografica[Ripartizione geografica],,0)</f>
        <v>Nord-est</v>
      </c>
      <c r="J3400" s="1">
        <f>_xlfn.XLOOKUP(Comuni[[#This Row],[Regione]],Table_0[Regione],Table_0[Totale contagiati],,0)</f>
        <v>2821154</v>
      </c>
      <c r="K3400" s="1">
        <f>_xlfn.XLOOKUP(Comuni[[#This Row],[Regione]],Table_0[Regione],Table_0[Guariti],,0)</f>
        <v>2790105</v>
      </c>
      <c r="L3400" s="1">
        <f>_xlfn.XLOOKUP(Comuni[[#This Row],[Regione]],Table_0[Regione],Table_0[Deceduti],,0)</f>
        <v>17224</v>
      </c>
    </row>
    <row r="3401" spans="1:12" x14ac:dyDescent="0.25">
      <c r="A3401" s="1" t="s">
        <v>3432</v>
      </c>
      <c r="B3401" s="1" t="s">
        <v>3082</v>
      </c>
      <c r="C3401" s="1" t="s">
        <v>3359</v>
      </c>
      <c r="D3401">
        <v>10080</v>
      </c>
      <c r="E3401">
        <f>100*Comuni[[#This Row],[Popolazione2011]]/$D$7916</f>
        <v>1.7587895200921203E-2</v>
      </c>
      <c r="F3401">
        <f>100*Comuni[[#This Row],[Popolazione2011]]/(SUMIFS($D$2:$D$7916,$B$2:$B$7916,"Veneto"))</f>
        <v>0.20758235747658932</v>
      </c>
      <c r="G3401" t="b">
        <f>IF(Comuni[[#This Row],[Popolazione2011]]&gt;300000,"MAGGIORE")</f>
        <v>0</v>
      </c>
      <c r="H3401">
        <f>100*Comuni[[#This Row],[Popolazione2011]]/(SUMIFS($D$2:$D$7916,$B$2:$B$7916,"Piemonte"))</f>
        <v>0.23098519769858081</v>
      </c>
      <c r="I3401" s="1" t="str">
        <f>_xlfn.XLOOKUP(Comuni[[#This Row],[Regione]],Ripartizione_geografica[Regione],Ripartizione_geografica[Ripartizione geografica],,0)</f>
        <v>Nord-est</v>
      </c>
      <c r="J3401" s="1">
        <f>_xlfn.XLOOKUP(Comuni[[#This Row],[Regione]],Table_0[Regione],Table_0[Totale contagiati],,0)</f>
        <v>2821154</v>
      </c>
      <c r="K3401" s="1">
        <f>_xlfn.XLOOKUP(Comuni[[#This Row],[Regione]],Table_0[Regione],Table_0[Guariti],,0)</f>
        <v>2790105</v>
      </c>
      <c r="L3401" s="1">
        <f>_xlfn.XLOOKUP(Comuni[[#This Row],[Regione]],Table_0[Regione],Table_0[Deceduti],,0)</f>
        <v>17224</v>
      </c>
    </row>
    <row r="3402" spans="1:12" x14ac:dyDescent="0.25">
      <c r="A3402" s="1" t="s">
        <v>3433</v>
      </c>
      <c r="B3402" s="1" t="s">
        <v>3082</v>
      </c>
      <c r="C3402" s="1" t="s">
        <v>3359</v>
      </c>
      <c r="D3402">
        <v>7391</v>
      </c>
      <c r="E3402">
        <f>100*Comuni[[#This Row],[Popolazione2011]]/$D$7916</f>
        <v>1.2896044983135773E-2</v>
      </c>
      <c r="F3402">
        <f>100*Comuni[[#This Row],[Popolazione2011]]/(SUMIFS($D$2:$D$7916,$B$2:$B$7916,"Veneto"))</f>
        <v>0.15220646866165394</v>
      </c>
      <c r="G3402" t="b">
        <f>IF(Comuni[[#This Row],[Popolazione2011]]&gt;300000,"MAGGIORE")</f>
        <v>0</v>
      </c>
      <c r="H3402">
        <f>100*Comuni[[#This Row],[Popolazione2011]]/(SUMIFS($D$2:$D$7916,$B$2:$B$7916,"Piemonte"))</f>
        <v>0.16936622978077487</v>
      </c>
      <c r="I3402" s="1" t="str">
        <f>_xlfn.XLOOKUP(Comuni[[#This Row],[Regione]],Ripartizione_geografica[Regione],Ripartizione_geografica[Ripartizione geografica],,0)</f>
        <v>Nord-est</v>
      </c>
      <c r="J3402" s="1">
        <f>_xlfn.XLOOKUP(Comuni[[#This Row],[Regione]],Table_0[Regione],Table_0[Totale contagiati],,0)</f>
        <v>2821154</v>
      </c>
      <c r="K3402" s="1">
        <f>_xlfn.XLOOKUP(Comuni[[#This Row],[Regione]],Table_0[Regione],Table_0[Guariti],,0)</f>
        <v>2790105</v>
      </c>
      <c r="L3402" s="1">
        <f>_xlfn.XLOOKUP(Comuni[[#This Row],[Regione]],Table_0[Regione],Table_0[Deceduti],,0)</f>
        <v>17224</v>
      </c>
    </row>
    <row r="3403" spans="1:12" x14ac:dyDescent="0.25">
      <c r="A3403" s="1" t="s">
        <v>3434</v>
      </c>
      <c r="B3403" s="1" t="s">
        <v>3082</v>
      </c>
      <c r="C3403" s="1" t="s">
        <v>3359</v>
      </c>
      <c r="D3403">
        <v>3174</v>
      </c>
      <c r="E3403">
        <f>100*Comuni[[#This Row],[Popolazione2011]]/$D$7916</f>
        <v>5.5380931912424498E-3</v>
      </c>
      <c r="F3403">
        <f>100*Comuni[[#This Row],[Popolazione2011]]/(SUMIFS($D$2:$D$7916,$B$2:$B$7916,"Veneto"))</f>
        <v>6.536373041971176E-2</v>
      </c>
      <c r="G3403" t="b">
        <f>IF(Comuni[[#This Row],[Popolazione2011]]&gt;300000,"MAGGIORE")</f>
        <v>0</v>
      </c>
      <c r="H3403">
        <f>100*Comuni[[#This Row],[Popolazione2011]]/(SUMIFS($D$2:$D$7916,$B$2:$B$7916,"Piemonte"))</f>
        <v>7.2732839037231697E-2</v>
      </c>
      <c r="I3403" s="1" t="str">
        <f>_xlfn.XLOOKUP(Comuni[[#This Row],[Regione]],Ripartizione_geografica[Regione],Ripartizione_geografica[Ripartizione geografica],,0)</f>
        <v>Nord-est</v>
      </c>
      <c r="J3403" s="1">
        <f>_xlfn.XLOOKUP(Comuni[[#This Row],[Regione]],Table_0[Regione],Table_0[Totale contagiati],,0)</f>
        <v>2821154</v>
      </c>
      <c r="K3403" s="1">
        <f>_xlfn.XLOOKUP(Comuni[[#This Row],[Regione]],Table_0[Regione],Table_0[Guariti],,0)</f>
        <v>2790105</v>
      </c>
      <c r="L3403" s="1">
        <f>_xlfn.XLOOKUP(Comuni[[#This Row],[Regione]],Table_0[Regione],Table_0[Deceduti],,0)</f>
        <v>17224</v>
      </c>
    </row>
    <row r="3404" spans="1:12" x14ac:dyDescent="0.25">
      <c r="A3404" s="1" t="s">
        <v>3435</v>
      </c>
      <c r="B3404" s="1" t="s">
        <v>3082</v>
      </c>
      <c r="C3404" s="1" t="s">
        <v>3359</v>
      </c>
      <c r="D3404">
        <v>1941</v>
      </c>
      <c r="E3404">
        <f>100*Comuni[[#This Row],[Popolazione2011]]/$D$7916</f>
        <v>3.3867167247011954E-3</v>
      </c>
      <c r="F3404">
        <f>100*Comuni[[#This Row],[Popolazione2011]]/(SUMIFS($D$2:$D$7916,$B$2:$B$7916,"Veneto"))</f>
        <v>3.9971959906950384E-2</v>
      </c>
      <c r="G3404" t="b">
        <f>IF(Comuni[[#This Row],[Popolazione2011]]&gt;300000,"MAGGIORE")</f>
        <v>0</v>
      </c>
      <c r="H3404">
        <f>100*Comuni[[#This Row],[Popolazione2011]]/(SUMIFS($D$2:$D$7916,$B$2:$B$7916,"Piemonte"))</f>
        <v>4.4478399675887438E-2</v>
      </c>
      <c r="I3404" s="1" t="str">
        <f>_xlfn.XLOOKUP(Comuni[[#This Row],[Regione]],Ripartizione_geografica[Regione],Ripartizione_geografica[Ripartizione geografica],,0)</f>
        <v>Nord-est</v>
      </c>
      <c r="J3404" s="1">
        <f>_xlfn.XLOOKUP(Comuni[[#This Row],[Regione]],Table_0[Regione],Table_0[Totale contagiati],,0)</f>
        <v>2821154</v>
      </c>
      <c r="K3404" s="1">
        <f>_xlfn.XLOOKUP(Comuni[[#This Row],[Regione]],Table_0[Regione],Table_0[Guariti],,0)</f>
        <v>2790105</v>
      </c>
      <c r="L3404" s="1">
        <f>_xlfn.XLOOKUP(Comuni[[#This Row],[Regione]],Table_0[Regione],Table_0[Deceduti],,0)</f>
        <v>17224</v>
      </c>
    </row>
    <row r="3405" spans="1:12" x14ac:dyDescent="0.25">
      <c r="A3405" s="1" t="s">
        <v>3436</v>
      </c>
      <c r="B3405" s="1" t="s">
        <v>3082</v>
      </c>
      <c r="C3405" s="1" t="s">
        <v>3359</v>
      </c>
      <c r="D3405">
        <v>6325</v>
      </c>
      <c r="E3405">
        <f>100*Comuni[[#This Row],[Popolazione2011]]/$D$7916</f>
        <v>1.1036055272403433E-2</v>
      </c>
      <c r="F3405">
        <f>100*Comuni[[#This Row],[Popolazione2011]]/(SUMIFS($D$2:$D$7916,$B$2:$B$7916,"Veneto"))</f>
        <v>0.13025381061899083</v>
      </c>
      <c r="G3405" t="b">
        <f>IF(Comuni[[#This Row],[Popolazione2011]]&gt;300000,"MAGGIORE")</f>
        <v>0</v>
      </c>
      <c r="H3405">
        <f>100*Comuni[[#This Row],[Popolazione2011]]/(SUMIFS($D$2:$D$7916,$B$2:$B$7916,"Piemonte"))</f>
        <v>0.14493862851622258</v>
      </c>
      <c r="I3405" s="1" t="str">
        <f>_xlfn.XLOOKUP(Comuni[[#This Row],[Regione]],Ripartizione_geografica[Regione],Ripartizione_geografica[Ripartizione geografica],,0)</f>
        <v>Nord-est</v>
      </c>
      <c r="J3405" s="1">
        <f>_xlfn.XLOOKUP(Comuni[[#This Row],[Regione]],Table_0[Regione],Table_0[Totale contagiati],,0)</f>
        <v>2821154</v>
      </c>
      <c r="K3405" s="1">
        <f>_xlfn.XLOOKUP(Comuni[[#This Row],[Regione]],Table_0[Regione],Table_0[Guariti],,0)</f>
        <v>2790105</v>
      </c>
      <c r="L3405" s="1">
        <f>_xlfn.XLOOKUP(Comuni[[#This Row],[Regione]],Table_0[Regione],Table_0[Deceduti],,0)</f>
        <v>17224</v>
      </c>
    </row>
    <row r="3406" spans="1:12" x14ac:dyDescent="0.25">
      <c r="A3406" s="1" t="s">
        <v>3437</v>
      </c>
      <c r="B3406" s="1" t="s">
        <v>3082</v>
      </c>
      <c r="C3406" s="1" t="s">
        <v>3359</v>
      </c>
      <c r="D3406">
        <v>9923</v>
      </c>
      <c r="E3406">
        <f>100*Comuni[[#This Row],[Popolazione2011]]/$D$7916</f>
        <v>1.7313956753843361E-2</v>
      </c>
      <c r="F3406">
        <f>100*Comuni[[#This Row],[Popolazione2011]]/(SUMIFS($D$2:$D$7916,$B$2:$B$7916,"Veneto"))</f>
        <v>0.20434917988494006</v>
      </c>
      <c r="G3406" t="b">
        <f>IF(Comuni[[#This Row],[Popolazione2011]]&gt;300000,"MAGGIORE")</f>
        <v>0</v>
      </c>
      <c r="H3406">
        <f>100*Comuni[[#This Row],[Popolazione2011]]/(SUMIFS($D$2:$D$7916,$B$2:$B$7916,"Piemonte"))</f>
        <v>0.22738751158363268</v>
      </c>
      <c r="I3406" s="1" t="str">
        <f>_xlfn.XLOOKUP(Comuni[[#This Row],[Regione]],Ripartizione_geografica[Regione],Ripartizione_geografica[Ripartizione geografica],,0)</f>
        <v>Nord-est</v>
      </c>
      <c r="J3406" s="1">
        <f>_xlfn.XLOOKUP(Comuni[[#This Row],[Regione]],Table_0[Regione],Table_0[Totale contagiati],,0)</f>
        <v>2821154</v>
      </c>
      <c r="K3406" s="1">
        <f>_xlfn.XLOOKUP(Comuni[[#This Row],[Regione]],Table_0[Regione],Table_0[Guariti],,0)</f>
        <v>2790105</v>
      </c>
      <c r="L3406" s="1">
        <f>_xlfn.XLOOKUP(Comuni[[#This Row],[Regione]],Table_0[Regione],Table_0[Deceduti],,0)</f>
        <v>17224</v>
      </c>
    </row>
    <row r="3407" spans="1:12" x14ac:dyDescent="0.25">
      <c r="A3407" s="1" t="s">
        <v>3438</v>
      </c>
      <c r="B3407" s="1" t="s">
        <v>3082</v>
      </c>
      <c r="C3407" s="1" t="s">
        <v>3359</v>
      </c>
      <c r="D3407">
        <v>11659</v>
      </c>
      <c r="E3407">
        <f>100*Comuni[[#This Row],[Popolazione2011]]/$D$7916</f>
        <v>2.0342983149557566E-2</v>
      </c>
      <c r="F3407">
        <f>100*Comuni[[#This Row],[Popolazione2011]]/(SUMIFS($D$2:$D$7916,$B$2:$B$7916,"Veneto"))</f>
        <v>0.24009947478368601</v>
      </c>
      <c r="G3407" t="b">
        <f>IF(Comuni[[#This Row],[Popolazione2011]]&gt;300000,"MAGGIORE")</f>
        <v>0</v>
      </c>
      <c r="H3407">
        <f>100*Comuni[[#This Row],[Popolazione2011]]/(SUMIFS($D$2:$D$7916,$B$2:$B$7916,"Piemonte"))</f>
        <v>0.26716829563172162</v>
      </c>
      <c r="I3407" s="1" t="str">
        <f>_xlfn.XLOOKUP(Comuni[[#This Row],[Regione]],Ripartizione_geografica[Regione],Ripartizione_geografica[Ripartizione geografica],,0)</f>
        <v>Nord-est</v>
      </c>
      <c r="J3407" s="1">
        <f>_xlfn.XLOOKUP(Comuni[[#This Row],[Regione]],Table_0[Regione],Table_0[Totale contagiati],,0)</f>
        <v>2821154</v>
      </c>
      <c r="K3407" s="1">
        <f>_xlfn.XLOOKUP(Comuni[[#This Row],[Regione]],Table_0[Regione],Table_0[Guariti],,0)</f>
        <v>2790105</v>
      </c>
      <c r="L3407" s="1">
        <f>_xlfn.XLOOKUP(Comuni[[#This Row],[Regione]],Table_0[Regione],Table_0[Deceduti],,0)</f>
        <v>17224</v>
      </c>
    </row>
    <row r="3408" spans="1:12" x14ac:dyDescent="0.25">
      <c r="A3408" s="1" t="s">
        <v>3439</v>
      </c>
      <c r="B3408" s="1" t="s">
        <v>3082</v>
      </c>
      <c r="C3408" s="1" t="s">
        <v>3359</v>
      </c>
      <c r="D3408">
        <v>11702</v>
      </c>
      <c r="E3408">
        <f>100*Comuni[[#This Row],[Popolazione2011]]/$D$7916</f>
        <v>2.041801087710118E-2</v>
      </c>
      <c r="F3408">
        <f>100*Comuni[[#This Row],[Popolazione2011]]/(SUMIFS($D$2:$D$7916,$B$2:$B$7916,"Veneto"))</f>
        <v>0.2409849947610167</v>
      </c>
      <c r="G3408" t="b">
        <f>IF(Comuni[[#This Row],[Popolazione2011]]&gt;300000,"MAGGIORE")</f>
        <v>0</v>
      </c>
      <c r="H3408">
        <f>100*Comuni[[#This Row],[Popolazione2011]]/(SUMIFS($D$2:$D$7916,$B$2:$B$7916,"Piemonte"))</f>
        <v>0.26815364915365009</v>
      </c>
      <c r="I3408" s="1" t="str">
        <f>_xlfn.XLOOKUP(Comuni[[#This Row],[Regione]],Ripartizione_geografica[Regione],Ripartizione_geografica[Ripartizione geografica],,0)</f>
        <v>Nord-est</v>
      </c>
      <c r="J3408" s="1">
        <f>_xlfn.XLOOKUP(Comuni[[#This Row],[Regione]],Table_0[Regione],Table_0[Totale contagiati],,0)</f>
        <v>2821154</v>
      </c>
      <c r="K3408" s="1">
        <f>_xlfn.XLOOKUP(Comuni[[#This Row],[Regione]],Table_0[Regione],Table_0[Guariti],,0)</f>
        <v>2790105</v>
      </c>
      <c r="L3408" s="1">
        <f>_xlfn.XLOOKUP(Comuni[[#This Row],[Regione]],Table_0[Regione],Table_0[Deceduti],,0)</f>
        <v>17224</v>
      </c>
    </row>
    <row r="3409" spans="1:12" x14ac:dyDescent="0.25">
      <c r="A3409" s="1" t="s">
        <v>3440</v>
      </c>
      <c r="B3409" s="1" t="s">
        <v>3082</v>
      </c>
      <c r="C3409" s="1" t="s">
        <v>3359</v>
      </c>
      <c r="D3409">
        <v>4583</v>
      </c>
      <c r="E3409">
        <f>100*Comuni[[#This Row],[Popolazione2011]]/$D$7916</f>
        <v>7.9965598914505821E-3</v>
      </c>
      <c r="F3409">
        <f>100*Comuni[[#This Row],[Popolazione2011]]/(SUMIFS($D$2:$D$7916,$B$2:$B$7916,"Veneto"))</f>
        <v>9.4379954793175486E-2</v>
      </c>
      <c r="G3409" t="b">
        <f>IF(Comuni[[#This Row],[Popolazione2011]]&gt;300000,"MAGGIORE")</f>
        <v>0</v>
      </c>
      <c r="H3409">
        <f>100*Comuni[[#This Row],[Popolazione2011]]/(SUMIFS($D$2:$D$7916,$B$2:$B$7916,"Piemonte"))</f>
        <v>0.10502035327902737</v>
      </c>
      <c r="I3409" s="1" t="str">
        <f>_xlfn.XLOOKUP(Comuni[[#This Row],[Regione]],Ripartizione_geografica[Regione],Ripartizione_geografica[Ripartizione geografica],,0)</f>
        <v>Nord-est</v>
      </c>
      <c r="J3409" s="1">
        <f>_xlfn.XLOOKUP(Comuni[[#This Row],[Regione]],Table_0[Regione],Table_0[Totale contagiati],,0)</f>
        <v>2821154</v>
      </c>
      <c r="K3409" s="1">
        <f>_xlfn.XLOOKUP(Comuni[[#This Row],[Regione]],Table_0[Regione],Table_0[Guariti],,0)</f>
        <v>2790105</v>
      </c>
      <c r="L3409" s="1">
        <f>_xlfn.XLOOKUP(Comuni[[#This Row],[Regione]],Table_0[Regione],Table_0[Deceduti],,0)</f>
        <v>17224</v>
      </c>
    </row>
    <row r="3410" spans="1:12" x14ac:dyDescent="0.25">
      <c r="A3410" s="1" t="s">
        <v>3441</v>
      </c>
      <c r="B3410" s="1" t="s">
        <v>3082</v>
      </c>
      <c r="C3410" s="1" t="s">
        <v>3359</v>
      </c>
      <c r="D3410">
        <v>10565</v>
      </c>
      <c r="E3410">
        <f>100*Comuni[[#This Row],[Popolazione2011]]/$D$7916</f>
        <v>1.8434138174378223E-2</v>
      </c>
      <c r="F3410">
        <f>100*Comuni[[#This Row],[Popolazione2011]]/(SUMIFS($D$2:$D$7916,$B$2:$B$7916,"Veneto"))</f>
        <v>0.21757019908136568</v>
      </c>
      <c r="G3410" t="b">
        <f>IF(Comuni[[#This Row],[Popolazione2011]]&gt;300000,"MAGGIORE")</f>
        <v>0</v>
      </c>
      <c r="H3410">
        <f>100*Comuni[[#This Row],[Popolazione2011]]/(SUMIFS($D$2:$D$7916,$B$2:$B$7916,"Piemonte"))</f>
        <v>0.24209906881800658</v>
      </c>
      <c r="I3410" s="1" t="str">
        <f>_xlfn.XLOOKUP(Comuni[[#This Row],[Regione]],Ripartizione_geografica[Regione],Ripartizione_geografica[Ripartizione geografica],,0)</f>
        <v>Nord-est</v>
      </c>
      <c r="J3410" s="1">
        <f>_xlfn.XLOOKUP(Comuni[[#This Row],[Regione]],Table_0[Regione],Table_0[Totale contagiati],,0)</f>
        <v>2821154</v>
      </c>
      <c r="K3410" s="1">
        <f>_xlfn.XLOOKUP(Comuni[[#This Row],[Regione]],Table_0[Regione],Table_0[Guariti],,0)</f>
        <v>2790105</v>
      </c>
      <c r="L3410" s="1">
        <f>_xlfn.XLOOKUP(Comuni[[#This Row],[Regione]],Table_0[Regione],Table_0[Deceduti],,0)</f>
        <v>17224</v>
      </c>
    </row>
    <row r="3411" spans="1:12" x14ac:dyDescent="0.25">
      <c r="A3411" s="1" t="s">
        <v>3442</v>
      </c>
      <c r="B3411" s="1" t="s">
        <v>3082</v>
      </c>
      <c r="C3411" s="1" t="s">
        <v>3359</v>
      </c>
      <c r="D3411">
        <v>81014</v>
      </c>
      <c r="E3411">
        <f>100*Comuni[[#This Row],[Popolazione2011]]/$D$7916</f>
        <v>0.14135572835391172</v>
      </c>
      <c r="F3411">
        <f>100*Comuni[[#This Row],[Popolazione2011]]/(SUMIFS($D$2:$D$7916,$B$2:$B$7916,"Veneto"))</f>
        <v>1.6683608242667072</v>
      </c>
      <c r="G3411" t="b">
        <f>IF(Comuni[[#This Row],[Popolazione2011]]&gt;300000,"MAGGIORE")</f>
        <v>0</v>
      </c>
      <c r="H3411">
        <f>100*Comuni[[#This Row],[Popolazione2011]]/(SUMIFS($D$2:$D$7916,$B$2:$B$7916,"Piemonte"))</f>
        <v>1.8564518657096059</v>
      </c>
      <c r="I3411" s="1" t="str">
        <f>_xlfn.XLOOKUP(Comuni[[#This Row],[Regione]],Ripartizione_geografica[Regione],Ripartizione_geografica[Ripartizione geografica],,0)</f>
        <v>Nord-est</v>
      </c>
      <c r="J3411" s="1">
        <f>_xlfn.XLOOKUP(Comuni[[#This Row],[Regione]],Table_0[Regione],Table_0[Totale contagiati],,0)</f>
        <v>2821154</v>
      </c>
      <c r="K3411" s="1">
        <f>_xlfn.XLOOKUP(Comuni[[#This Row],[Regione]],Table_0[Regione],Table_0[Guariti],,0)</f>
        <v>2790105</v>
      </c>
      <c r="L3411" s="1">
        <f>_xlfn.XLOOKUP(Comuni[[#This Row],[Regione]],Table_0[Regione],Table_0[Deceduti],,0)</f>
        <v>17224</v>
      </c>
    </row>
    <row r="3412" spans="1:12" x14ac:dyDescent="0.25">
      <c r="A3412" s="1" t="s">
        <v>3443</v>
      </c>
      <c r="B3412" s="1" t="s">
        <v>3082</v>
      </c>
      <c r="C3412" s="1" t="s">
        <v>3359</v>
      </c>
      <c r="D3412">
        <v>10690</v>
      </c>
      <c r="E3412">
        <f>100*Comuni[[#This Row],[Popolazione2011]]/$D$7916</f>
        <v>1.865224203351663E-2</v>
      </c>
      <c r="F3412">
        <f>100*Comuni[[#This Row],[Popolazione2011]]/(SUMIFS($D$2:$D$7916,$B$2:$B$7916,"Veneto"))</f>
        <v>0.22014438506197817</v>
      </c>
      <c r="G3412" t="b">
        <f>IF(Comuni[[#This Row],[Popolazione2011]]&gt;300000,"MAGGIORE")</f>
        <v>0</v>
      </c>
      <c r="H3412">
        <f>100*Comuni[[#This Row],[Popolazione2011]]/(SUMIFS($D$2:$D$7916,$B$2:$B$7916,"Piemonte"))</f>
        <v>0.24496346859105445</v>
      </c>
      <c r="I3412" s="1" t="str">
        <f>_xlfn.XLOOKUP(Comuni[[#This Row],[Regione]],Ripartizione_geografica[Regione],Ripartizione_geografica[Ripartizione geografica],,0)</f>
        <v>Nord-est</v>
      </c>
      <c r="J3412" s="1">
        <f>_xlfn.XLOOKUP(Comuni[[#This Row],[Regione]],Table_0[Regione],Table_0[Totale contagiati],,0)</f>
        <v>2821154</v>
      </c>
      <c r="K3412" s="1">
        <f>_xlfn.XLOOKUP(Comuni[[#This Row],[Regione]],Table_0[Regione],Table_0[Guariti],,0)</f>
        <v>2790105</v>
      </c>
      <c r="L3412" s="1">
        <f>_xlfn.XLOOKUP(Comuni[[#This Row],[Regione]],Table_0[Regione],Table_0[Deceduti],,0)</f>
        <v>17224</v>
      </c>
    </row>
    <row r="3413" spans="1:12" x14ac:dyDescent="0.25">
      <c r="A3413" s="1" t="s">
        <v>3444</v>
      </c>
      <c r="B3413" s="1" t="s">
        <v>3082</v>
      </c>
      <c r="C3413" s="1" t="s">
        <v>3359</v>
      </c>
      <c r="D3413">
        <v>7009</v>
      </c>
      <c r="E3413">
        <f>100*Comuni[[#This Row],[Popolazione2011]]/$D$7916</f>
        <v>1.2229519589608799E-2</v>
      </c>
      <c r="F3413">
        <f>100*Comuni[[#This Row],[Popolazione2011]]/(SUMIFS($D$2:$D$7916,$B$2:$B$7916,"Veneto"))</f>
        <v>0.14433975630490223</v>
      </c>
      <c r="G3413" t="b">
        <f>IF(Comuni[[#This Row],[Popolazione2011]]&gt;300000,"MAGGIORE")</f>
        <v>0</v>
      </c>
      <c r="H3413">
        <f>100*Comuni[[#This Row],[Popolazione2011]]/(SUMIFS($D$2:$D$7916,$B$2:$B$7916,"Piemonte"))</f>
        <v>0.16061262407434057</v>
      </c>
      <c r="I3413" s="1" t="str">
        <f>_xlfn.XLOOKUP(Comuni[[#This Row],[Regione]],Ripartizione_geografica[Regione],Ripartizione_geografica[Ripartizione geografica],,0)</f>
        <v>Nord-est</v>
      </c>
      <c r="J3413" s="1">
        <f>_xlfn.XLOOKUP(Comuni[[#This Row],[Regione]],Table_0[Regione],Table_0[Totale contagiati],,0)</f>
        <v>2821154</v>
      </c>
      <c r="K3413" s="1">
        <f>_xlfn.XLOOKUP(Comuni[[#This Row],[Regione]],Table_0[Regione],Table_0[Guariti],,0)</f>
        <v>2790105</v>
      </c>
      <c r="L3413" s="1">
        <f>_xlfn.XLOOKUP(Comuni[[#This Row],[Regione]],Table_0[Regione],Table_0[Deceduti],,0)</f>
        <v>17224</v>
      </c>
    </row>
    <row r="3414" spans="1:12" x14ac:dyDescent="0.25">
      <c r="A3414" s="1" t="s">
        <v>3445</v>
      </c>
      <c r="B3414" s="1" t="s">
        <v>3082</v>
      </c>
      <c r="C3414" s="1" t="s">
        <v>3359</v>
      </c>
      <c r="D3414">
        <v>16434</v>
      </c>
      <c r="E3414">
        <f>100*Comuni[[#This Row],[Popolazione2011]]/$D$7916</f>
        <v>2.8674550568644742E-2</v>
      </c>
      <c r="F3414">
        <f>100*Comuni[[#This Row],[Popolazione2011]]/(SUMIFS($D$2:$D$7916,$B$2:$B$7916,"Veneto"))</f>
        <v>0.33843337924308226</v>
      </c>
      <c r="G3414" t="b">
        <f>IF(Comuni[[#This Row],[Popolazione2011]]&gt;300000,"MAGGIORE")</f>
        <v>0</v>
      </c>
      <c r="H3414">
        <f>100*Comuni[[#This Row],[Popolazione2011]]/(SUMIFS($D$2:$D$7916,$B$2:$B$7916,"Piemonte"))</f>
        <v>0.37658836696215053</v>
      </c>
      <c r="I3414" s="1" t="str">
        <f>_xlfn.XLOOKUP(Comuni[[#This Row],[Regione]],Ripartizione_geografica[Regione],Ripartizione_geografica[Ripartizione geografica],,0)</f>
        <v>Nord-est</v>
      </c>
      <c r="J3414" s="1">
        <f>_xlfn.XLOOKUP(Comuni[[#This Row],[Regione]],Table_0[Regione],Table_0[Totale contagiati],,0)</f>
        <v>2821154</v>
      </c>
      <c r="K3414" s="1">
        <f>_xlfn.XLOOKUP(Comuni[[#This Row],[Regione]],Table_0[Regione],Table_0[Guariti],,0)</f>
        <v>2790105</v>
      </c>
      <c r="L3414" s="1">
        <f>_xlfn.XLOOKUP(Comuni[[#This Row],[Regione]],Table_0[Regione],Table_0[Deceduti],,0)</f>
        <v>17224</v>
      </c>
    </row>
    <row r="3415" spans="1:12" x14ac:dyDescent="0.25">
      <c r="A3415" s="1" t="s">
        <v>3446</v>
      </c>
      <c r="B3415" s="1" t="s">
        <v>3082</v>
      </c>
      <c r="C3415" s="1" t="s">
        <v>3359</v>
      </c>
      <c r="D3415">
        <v>3769</v>
      </c>
      <c r="E3415">
        <f>100*Comuni[[#This Row],[Popolazione2011]]/$D$7916</f>
        <v>6.5762675607412705E-3</v>
      </c>
      <c r="F3415">
        <f>100*Comuni[[#This Row],[Popolazione2011]]/(SUMIFS($D$2:$D$7916,$B$2:$B$7916,"Veneto"))</f>
        <v>7.76168556874271E-2</v>
      </c>
      <c r="G3415" t="b">
        <f>IF(Comuni[[#This Row],[Popolazione2011]]&gt;300000,"MAGGIORE")</f>
        <v>0</v>
      </c>
      <c r="H3415">
        <f>100*Comuni[[#This Row],[Popolazione2011]]/(SUMIFS($D$2:$D$7916,$B$2:$B$7916,"Piemonte"))</f>
        <v>8.636738195693959E-2</v>
      </c>
      <c r="I3415" s="1" t="str">
        <f>_xlfn.XLOOKUP(Comuni[[#This Row],[Regione]],Ripartizione_geografica[Regione],Ripartizione_geografica[Ripartizione geografica],,0)</f>
        <v>Nord-est</v>
      </c>
      <c r="J3415" s="1">
        <f>_xlfn.XLOOKUP(Comuni[[#This Row],[Regione]],Table_0[Regione],Table_0[Totale contagiati],,0)</f>
        <v>2821154</v>
      </c>
      <c r="K3415" s="1">
        <f>_xlfn.XLOOKUP(Comuni[[#This Row],[Regione]],Table_0[Regione],Table_0[Guariti],,0)</f>
        <v>2790105</v>
      </c>
      <c r="L3415" s="1">
        <f>_xlfn.XLOOKUP(Comuni[[#This Row],[Regione]],Table_0[Regione],Table_0[Deceduti],,0)</f>
        <v>17224</v>
      </c>
    </row>
    <row r="3416" spans="1:12" x14ac:dyDescent="0.25">
      <c r="A3416" s="1" t="s">
        <v>3447</v>
      </c>
      <c r="B3416" s="1" t="s">
        <v>3082</v>
      </c>
      <c r="C3416" s="1" t="s">
        <v>3359</v>
      </c>
      <c r="D3416">
        <v>17883</v>
      </c>
      <c r="E3416">
        <f>100*Comuni[[#This Row],[Popolazione2011]]/$D$7916</f>
        <v>3.1202810503777167E-2</v>
      </c>
      <c r="F3416">
        <f>100*Comuni[[#This Row],[Popolazione2011]]/(SUMIFS($D$2:$D$7916,$B$2:$B$7916,"Veneto"))</f>
        <v>0.36827334313034193</v>
      </c>
      <c r="G3416" t="b">
        <f>IF(Comuni[[#This Row],[Popolazione2011]]&gt;300000,"MAGGIORE")</f>
        <v>0</v>
      </c>
      <c r="H3416">
        <f>100*Comuni[[#This Row],[Popolazione2011]]/(SUMIFS($D$2:$D$7916,$B$2:$B$7916,"Piemonte"))</f>
        <v>0.40979248913132149</v>
      </c>
      <c r="I3416" s="1" t="str">
        <f>_xlfn.XLOOKUP(Comuni[[#This Row],[Regione]],Ripartizione_geografica[Regione],Ripartizione_geografica[Ripartizione geografica],,0)</f>
        <v>Nord-est</v>
      </c>
      <c r="J3416" s="1">
        <f>_xlfn.XLOOKUP(Comuni[[#This Row],[Regione]],Table_0[Regione],Table_0[Totale contagiati],,0)</f>
        <v>2821154</v>
      </c>
      <c r="K3416" s="1">
        <f>_xlfn.XLOOKUP(Comuni[[#This Row],[Regione]],Table_0[Regione],Table_0[Guariti],,0)</f>
        <v>2790105</v>
      </c>
      <c r="L3416" s="1">
        <f>_xlfn.XLOOKUP(Comuni[[#This Row],[Regione]],Table_0[Regione],Table_0[Deceduti],,0)</f>
        <v>17224</v>
      </c>
    </row>
    <row r="3417" spans="1:12" x14ac:dyDescent="0.25">
      <c r="A3417" s="1" t="s">
        <v>3448</v>
      </c>
      <c r="B3417" s="1" t="s">
        <v>3082</v>
      </c>
      <c r="C3417" s="1" t="s">
        <v>3359</v>
      </c>
      <c r="D3417">
        <v>28656</v>
      </c>
      <c r="E3417">
        <f>100*Comuni[[#This Row],[Popolazione2011]]/$D$7916</f>
        <v>4.9999873499761698E-2</v>
      </c>
      <c r="F3417">
        <f>100*Comuni[[#This Row],[Popolazione2011]]/(SUMIFS($D$2:$D$7916,$B$2:$B$7916,"Veneto"))</f>
        <v>0.59012698768344674</v>
      </c>
      <c r="G3417" t="b">
        <f>IF(Comuni[[#This Row],[Popolazione2011]]&gt;300000,"MAGGIORE")</f>
        <v>0</v>
      </c>
      <c r="H3417">
        <f>100*Comuni[[#This Row],[Popolazione2011]]/(SUMIFS($D$2:$D$7916,$B$2:$B$7916,"Piemonte"))</f>
        <v>0.6566579191716797</v>
      </c>
      <c r="I3417" s="1" t="str">
        <f>_xlfn.XLOOKUP(Comuni[[#This Row],[Regione]],Ripartizione_geografica[Regione],Ripartizione_geografica[Ripartizione geografica],,0)</f>
        <v>Nord-est</v>
      </c>
      <c r="J3417" s="1">
        <f>_xlfn.XLOOKUP(Comuni[[#This Row],[Regione]],Table_0[Regione],Table_0[Totale contagiati],,0)</f>
        <v>2821154</v>
      </c>
      <c r="K3417" s="1">
        <f>_xlfn.XLOOKUP(Comuni[[#This Row],[Regione]],Table_0[Regione],Table_0[Guariti],,0)</f>
        <v>2790105</v>
      </c>
      <c r="L3417" s="1">
        <f>_xlfn.XLOOKUP(Comuni[[#This Row],[Regione]],Table_0[Regione],Table_0[Deceduti],,0)</f>
        <v>17224</v>
      </c>
    </row>
    <row r="3418" spans="1:12" x14ac:dyDescent="0.25">
      <c r="A3418" s="1" t="s">
        <v>3449</v>
      </c>
      <c r="B3418" s="1" t="s">
        <v>3082</v>
      </c>
      <c r="C3418" s="1" t="s">
        <v>3359</v>
      </c>
      <c r="D3418">
        <v>10045</v>
      </c>
      <c r="E3418">
        <f>100*Comuni[[#This Row],[Popolazione2011]]/$D$7916</f>
        <v>1.7526826120362448E-2</v>
      </c>
      <c r="F3418">
        <f>100*Comuni[[#This Row],[Popolazione2011]]/(SUMIFS($D$2:$D$7916,$B$2:$B$7916,"Veneto"))</f>
        <v>0.20686158540201782</v>
      </c>
      <c r="G3418" t="b">
        <f>IF(Comuni[[#This Row],[Popolazione2011]]&gt;300000,"MAGGIORE")</f>
        <v>0</v>
      </c>
      <c r="H3418">
        <f>100*Comuni[[#This Row],[Popolazione2011]]/(SUMIFS($D$2:$D$7916,$B$2:$B$7916,"Piemonte"))</f>
        <v>0.23018316576212741</v>
      </c>
      <c r="I3418" s="1" t="str">
        <f>_xlfn.XLOOKUP(Comuni[[#This Row],[Regione]],Ripartizione_geografica[Regione],Ripartizione_geografica[Ripartizione geografica],,0)</f>
        <v>Nord-est</v>
      </c>
      <c r="J3418" s="1">
        <f>_xlfn.XLOOKUP(Comuni[[#This Row],[Regione]],Table_0[Regione],Table_0[Totale contagiati],,0)</f>
        <v>2821154</v>
      </c>
      <c r="K3418" s="1">
        <f>_xlfn.XLOOKUP(Comuni[[#This Row],[Regione]],Table_0[Regione],Table_0[Guariti],,0)</f>
        <v>2790105</v>
      </c>
      <c r="L3418" s="1">
        <f>_xlfn.XLOOKUP(Comuni[[#This Row],[Regione]],Table_0[Regione],Table_0[Deceduti],,0)</f>
        <v>17224</v>
      </c>
    </row>
    <row r="3419" spans="1:12" x14ac:dyDescent="0.25">
      <c r="A3419" s="1" t="s">
        <v>3450</v>
      </c>
      <c r="B3419" s="1" t="s">
        <v>3082</v>
      </c>
      <c r="C3419" s="1" t="s">
        <v>3359</v>
      </c>
      <c r="D3419">
        <v>1783</v>
      </c>
      <c r="E3419">
        <f>100*Comuni[[#This Row],[Popolazione2011]]/$D$7916</f>
        <v>3.1110334467502479E-3</v>
      </c>
      <c r="F3419">
        <f>100*Comuni[[#This Row],[Popolazione2011]]/(SUMIFS($D$2:$D$7916,$B$2:$B$7916,"Veneto"))</f>
        <v>3.6718188827456227E-2</v>
      </c>
      <c r="G3419" t="b">
        <f>IF(Comuni[[#This Row],[Popolazione2011]]&gt;300000,"MAGGIORE")</f>
        <v>0</v>
      </c>
      <c r="H3419">
        <f>100*Comuni[[#This Row],[Popolazione2011]]/(SUMIFS($D$2:$D$7916,$B$2:$B$7916,"Piemonte"))</f>
        <v>4.0857798362754917E-2</v>
      </c>
      <c r="I3419" s="1" t="str">
        <f>_xlfn.XLOOKUP(Comuni[[#This Row],[Regione]],Ripartizione_geografica[Regione],Ripartizione_geografica[Ripartizione geografica],,0)</f>
        <v>Nord-est</v>
      </c>
      <c r="J3419" s="1">
        <f>_xlfn.XLOOKUP(Comuni[[#This Row],[Regione]],Table_0[Regione],Table_0[Totale contagiati],,0)</f>
        <v>2821154</v>
      </c>
      <c r="K3419" s="1">
        <f>_xlfn.XLOOKUP(Comuni[[#This Row],[Regione]],Table_0[Regione],Table_0[Guariti],,0)</f>
        <v>2790105</v>
      </c>
      <c r="L3419" s="1">
        <f>_xlfn.XLOOKUP(Comuni[[#This Row],[Regione]],Table_0[Regione],Table_0[Deceduti],,0)</f>
        <v>17224</v>
      </c>
    </row>
    <row r="3420" spans="1:12" x14ac:dyDescent="0.25">
      <c r="A3420" s="1" t="s">
        <v>3451</v>
      </c>
      <c r="B3420" s="1" t="s">
        <v>3082</v>
      </c>
      <c r="C3420" s="1" t="s">
        <v>3359</v>
      </c>
      <c r="D3420">
        <v>10986</v>
      </c>
      <c r="E3420">
        <f>100*Comuni[[#This Row],[Popolazione2011]]/$D$7916</f>
        <v>1.9168711971956381E-2</v>
      </c>
      <c r="F3420">
        <f>100*Comuni[[#This Row],[Popolazione2011]]/(SUMIFS($D$2:$D$7916,$B$2:$B$7916,"Veneto"))</f>
        <v>0.22624005746406847</v>
      </c>
      <c r="G3420" t="b">
        <f>IF(Comuni[[#This Row],[Popolazione2011]]&gt;300000,"MAGGIORE")</f>
        <v>0</v>
      </c>
      <c r="H3420">
        <f>100*Comuni[[#This Row],[Popolazione2011]]/(SUMIFS($D$2:$D$7916,$B$2:$B$7916,"Piemonte"))</f>
        <v>0.25174636725363181</v>
      </c>
      <c r="I3420" s="1" t="str">
        <f>_xlfn.XLOOKUP(Comuni[[#This Row],[Regione]],Ripartizione_geografica[Regione],Ripartizione_geografica[Ripartizione geografica],,0)</f>
        <v>Nord-est</v>
      </c>
      <c r="J3420" s="1">
        <f>_xlfn.XLOOKUP(Comuni[[#This Row],[Regione]],Table_0[Regione],Table_0[Totale contagiati],,0)</f>
        <v>2821154</v>
      </c>
      <c r="K3420" s="1">
        <f>_xlfn.XLOOKUP(Comuni[[#This Row],[Regione]],Table_0[Regione],Table_0[Guariti],,0)</f>
        <v>2790105</v>
      </c>
      <c r="L3420" s="1">
        <f>_xlfn.XLOOKUP(Comuni[[#This Row],[Regione]],Table_0[Regione],Table_0[Deceduti],,0)</f>
        <v>17224</v>
      </c>
    </row>
    <row r="3421" spans="1:12" x14ac:dyDescent="0.25">
      <c r="A3421" s="1" t="s">
        <v>3452</v>
      </c>
      <c r="B3421" s="1" t="s">
        <v>3082</v>
      </c>
      <c r="C3421" s="1" t="s">
        <v>3359</v>
      </c>
      <c r="D3421">
        <v>6882</v>
      </c>
      <c r="E3421">
        <f>100*Comuni[[#This Row],[Popolazione2011]]/$D$7916</f>
        <v>1.2007926068724178E-2</v>
      </c>
      <c r="F3421">
        <f>100*Comuni[[#This Row],[Popolazione2011]]/(SUMIFS($D$2:$D$7916,$B$2:$B$7916,"Veneto"))</f>
        <v>0.14172438334859996</v>
      </c>
      <c r="G3421" t="b">
        <f>IF(Comuni[[#This Row],[Popolazione2011]]&gt;300000,"MAGGIORE")</f>
        <v>0</v>
      </c>
      <c r="H3421">
        <f>100*Comuni[[#This Row],[Popolazione2011]]/(SUMIFS($D$2:$D$7916,$B$2:$B$7916,"Piemonte"))</f>
        <v>0.15770239390492394</v>
      </c>
      <c r="I3421" s="1" t="str">
        <f>_xlfn.XLOOKUP(Comuni[[#This Row],[Regione]],Ripartizione_geografica[Regione],Ripartizione_geografica[Ripartizione geografica],,0)</f>
        <v>Nord-est</v>
      </c>
      <c r="J3421" s="1">
        <f>_xlfn.XLOOKUP(Comuni[[#This Row],[Regione]],Table_0[Regione],Table_0[Totale contagiati],,0)</f>
        <v>2821154</v>
      </c>
      <c r="K3421" s="1">
        <f>_xlfn.XLOOKUP(Comuni[[#This Row],[Regione]],Table_0[Regione],Table_0[Guariti],,0)</f>
        <v>2790105</v>
      </c>
      <c r="L3421" s="1">
        <f>_xlfn.XLOOKUP(Comuni[[#This Row],[Regione]],Table_0[Regione],Table_0[Deceduti],,0)</f>
        <v>17224</v>
      </c>
    </row>
    <row r="3422" spans="1:12" x14ac:dyDescent="0.25">
      <c r="A3422" s="1" t="s">
        <v>3453</v>
      </c>
      <c r="B3422" s="1" t="s">
        <v>3082</v>
      </c>
      <c r="C3422" s="1" t="s">
        <v>3454</v>
      </c>
      <c r="D3422">
        <v>3976</v>
      </c>
      <c r="E3422">
        <f>100*Comuni[[#This Row],[Popolazione2011]]/$D$7916</f>
        <v>6.937447551474474E-3</v>
      </c>
      <c r="F3422">
        <f>100*Comuni[[#This Row],[Popolazione2011]]/(SUMIFS($D$2:$D$7916,$B$2:$B$7916,"Veneto"))</f>
        <v>8.1879707671321342E-2</v>
      </c>
      <c r="G3422" t="b">
        <f>IF(Comuni[[#This Row],[Popolazione2011]]&gt;300000,"MAGGIORE")</f>
        <v>0</v>
      </c>
      <c r="H3422">
        <f>100*Comuni[[#This Row],[Popolazione2011]]/(SUMIFS($D$2:$D$7916,$B$2:$B$7916,"Piemonte"))</f>
        <v>9.1110827981106882E-2</v>
      </c>
      <c r="I3422" s="1" t="str">
        <f>_xlfn.XLOOKUP(Comuni[[#This Row],[Regione]],Ripartizione_geografica[Regione],Ripartizione_geografica[Ripartizione geografica],,0)</f>
        <v>Nord-est</v>
      </c>
      <c r="J3422" s="1">
        <f>_xlfn.XLOOKUP(Comuni[[#This Row],[Regione]],Table_0[Regione],Table_0[Totale contagiati],,0)</f>
        <v>2821154</v>
      </c>
      <c r="K3422" s="1">
        <f>_xlfn.XLOOKUP(Comuni[[#This Row],[Regione]],Table_0[Regione],Table_0[Guariti],,0)</f>
        <v>2790105</v>
      </c>
      <c r="L3422" s="1">
        <f>_xlfn.XLOOKUP(Comuni[[#This Row],[Regione]],Table_0[Regione],Table_0[Deceduti],,0)</f>
        <v>17224</v>
      </c>
    </row>
    <row r="3423" spans="1:12" x14ac:dyDescent="0.25">
      <c r="A3423" s="1" t="s">
        <v>3455</v>
      </c>
      <c r="B3423" s="1" t="s">
        <v>3082</v>
      </c>
      <c r="C3423" s="1" t="s">
        <v>3454</v>
      </c>
      <c r="D3423">
        <v>6936</v>
      </c>
      <c r="E3423">
        <f>100*Comuni[[#This Row],[Popolazione2011]]/$D$7916</f>
        <v>1.210214693587197E-2</v>
      </c>
      <c r="F3423">
        <f>100*Comuni[[#This Row],[Popolazione2011]]/(SUMIFS($D$2:$D$7916,$B$2:$B$7916,"Veneto"))</f>
        <v>0.14283643169222457</v>
      </c>
      <c r="G3423" t="b">
        <f>IF(Comuni[[#This Row],[Popolazione2011]]&gt;300000,"MAGGIORE")</f>
        <v>0</v>
      </c>
      <c r="H3423">
        <f>100*Comuni[[#This Row],[Popolazione2011]]/(SUMIFS($D$2:$D$7916,$B$2:$B$7916,"Piemonte"))</f>
        <v>0.15893981460688061</v>
      </c>
      <c r="I3423" s="1" t="str">
        <f>_xlfn.XLOOKUP(Comuni[[#This Row],[Regione]],Ripartizione_geografica[Regione],Ripartizione_geografica[Ripartizione geografica],,0)</f>
        <v>Nord-est</v>
      </c>
      <c r="J3423" s="1">
        <f>_xlfn.XLOOKUP(Comuni[[#This Row],[Regione]],Table_0[Regione],Table_0[Totale contagiati],,0)</f>
        <v>2821154</v>
      </c>
      <c r="K3423" s="1">
        <f>_xlfn.XLOOKUP(Comuni[[#This Row],[Regione]],Table_0[Regione],Table_0[Guariti],,0)</f>
        <v>2790105</v>
      </c>
      <c r="L3423" s="1">
        <f>_xlfn.XLOOKUP(Comuni[[#This Row],[Regione]],Table_0[Regione],Table_0[Deceduti],,0)</f>
        <v>17224</v>
      </c>
    </row>
    <row r="3424" spans="1:12" x14ac:dyDescent="0.25">
      <c r="A3424" s="1" t="s">
        <v>3456</v>
      </c>
      <c r="B3424" s="1" t="s">
        <v>3082</v>
      </c>
      <c r="C3424" s="1" t="s">
        <v>3454</v>
      </c>
      <c r="D3424">
        <v>10342</v>
      </c>
      <c r="E3424">
        <f>100*Comuni[[#This Row],[Popolazione2011]]/$D$7916</f>
        <v>1.8045040889675304E-2</v>
      </c>
      <c r="F3424">
        <f>100*Comuni[[#This Row],[Popolazione2011]]/(SUMIFS($D$2:$D$7916,$B$2:$B$7916,"Veneto"))</f>
        <v>0.21297785129195304</v>
      </c>
      <c r="G3424" t="b">
        <f>IF(Comuni[[#This Row],[Popolazione2011]]&gt;300000,"MAGGIORE")</f>
        <v>0</v>
      </c>
      <c r="H3424">
        <f>100*Comuni[[#This Row],[Popolazione2011]]/(SUMIFS($D$2:$D$7916,$B$2:$B$7916,"Piemonte"))</f>
        <v>0.23698897962288917</v>
      </c>
      <c r="I3424" s="1" t="str">
        <f>_xlfn.XLOOKUP(Comuni[[#This Row],[Regione]],Ripartizione_geografica[Regione],Ripartizione_geografica[Ripartizione geografica],,0)</f>
        <v>Nord-est</v>
      </c>
      <c r="J3424" s="1">
        <f>_xlfn.XLOOKUP(Comuni[[#This Row],[Regione]],Table_0[Regione],Table_0[Totale contagiati],,0)</f>
        <v>2821154</v>
      </c>
      <c r="K3424" s="1">
        <f>_xlfn.XLOOKUP(Comuni[[#This Row],[Regione]],Table_0[Regione],Table_0[Guariti],,0)</f>
        <v>2790105</v>
      </c>
      <c r="L3424" s="1">
        <f>_xlfn.XLOOKUP(Comuni[[#This Row],[Regione]],Table_0[Regione],Table_0[Deceduti],,0)</f>
        <v>17224</v>
      </c>
    </row>
    <row r="3425" spans="1:12" x14ac:dyDescent="0.25">
      <c r="A3425" s="1" t="s">
        <v>3457</v>
      </c>
      <c r="B3425" s="1" t="s">
        <v>3082</v>
      </c>
      <c r="C3425" s="1" t="s">
        <v>3454</v>
      </c>
      <c r="D3425">
        <v>12920</v>
      </c>
      <c r="E3425">
        <f>100*Comuni[[#This Row],[Popolazione2011]]/$D$7916</f>
        <v>2.2543214880545826E-2</v>
      </c>
      <c r="F3425">
        <f>100*Comuni[[#This Row],[Popolazione2011]]/(SUMIFS($D$2:$D$7916,$B$2:$B$7916,"Veneto"))</f>
        <v>0.26606786295610457</v>
      </c>
      <c r="G3425" t="b">
        <f>IF(Comuni[[#This Row],[Popolazione2011]]&gt;300000,"MAGGIORE")</f>
        <v>0</v>
      </c>
      <c r="H3425">
        <f>100*Comuni[[#This Row],[Popolazione2011]]/(SUMIFS($D$2:$D$7916,$B$2:$B$7916,"Piemonte"))</f>
        <v>0.29606436054222857</v>
      </c>
      <c r="I3425" s="1" t="str">
        <f>_xlfn.XLOOKUP(Comuni[[#This Row],[Regione]],Ripartizione_geografica[Regione],Ripartizione_geografica[Ripartizione geografica],,0)</f>
        <v>Nord-est</v>
      </c>
      <c r="J3425" s="1">
        <f>_xlfn.XLOOKUP(Comuni[[#This Row],[Regione]],Table_0[Regione],Table_0[Totale contagiati],,0)</f>
        <v>2821154</v>
      </c>
      <c r="K3425" s="1">
        <f>_xlfn.XLOOKUP(Comuni[[#This Row],[Regione]],Table_0[Regione],Table_0[Guariti],,0)</f>
        <v>2790105</v>
      </c>
      <c r="L3425" s="1">
        <f>_xlfn.XLOOKUP(Comuni[[#This Row],[Regione]],Table_0[Regione],Table_0[Deceduti],,0)</f>
        <v>17224</v>
      </c>
    </row>
    <row r="3426" spans="1:12" x14ac:dyDescent="0.25">
      <c r="A3426" s="1" t="s">
        <v>3458</v>
      </c>
      <c r="B3426" s="1" t="s">
        <v>3082</v>
      </c>
      <c r="C3426" s="1" t="s">
        <v>3454</v>
      </c>
      <c r="D3426">
        <v>11793</v>
      </c>
      <c r="E3426">
        <f>100*Comuni[[#This Row],[Popolazione2011]]/$D$7916</f>
        <v>2.0576790486553941E-2</v>
      </c>
      <c r="F3426">
        <f>100*Comuni[[#This Row],[Popolazione2011]]/(SUMIFS($D$2:$D$7916,$B$2:$B$7916,"Veneto"))</f>
        <v>0.24285900215490258</v>
      </c>
      <c r="G3426" t="b">
        <f>IF(Comuni[[#This Row],[Popolazione2011]]&gt;300000,"MAGGIORE")</f>
        <v>0</v>
      </c>
      <c r="H3426">
        <f>100*Comuni[[#This Row],[Popolazione2011]]/(SUMIFS($D$2:$D$7916,$B$2:$B$7916,"Piemonte"))</f>
        <v>0.27023893218842893</v>
      </c>
      <c r="I3426" s="1" t="str">
        <f>_xlfn.XLOOKUP(Comuni[[#This Row],[Regione]],Ripartizione_geografica[Regione],Ripartizione_geografica[Ripartizione geografica],,0)</f>
        <v>Nord-est</v>
      </c>
      <c r="J3426" s="1">
        <f>_xlfn.XLOOKUP(Comuni[[#This Row],[Regione]],Table_0[Regione],Table_0[Totale contagiati],,0)</f>
        <v>2821154</v>
      </c>
      <c r="K3426" s="1">
        <f>_xlfn.XLOOKUP(Comuni[[#This Row],[Regione]],Table_0[Regione],Table_0[Guariti],,0)</f>
        <v>2790105</v>
      </c>
      <c r="L3426" s="1">
        <f>_xlfn.XLOOKUP(Comuni[[#This Row],[Regione]],Table_0[Regione],Table_0[Deceduti],,0)</f>
        <v>17224</v>
      </c>
    </row>
    <row r="3427" spans="1:12" x14ac:dyDescent="0.25">
      <c r="A3427" s="1" t="s">
        <v>3459</v>
      </c>
      <c r="B3427" s="1" t="s">
        <v>3082</v>
      </c>
      <c r="C3427" s="1" t="s">
        <v>3454</v>
      </c>
      <c r="D3427">
        <v>14816</v>
      </c>
      <c r="E3427">
        <f>100*Comuni[[#This Row],[Popolazione2011]]/$D$7916</f>
        <v>2.5851414215957193E-2</v>
      </c>
      <c r="F3427">
        <f>100*Comuni[[#This Row],[Popolazione2011]]/(SUMIFS($D$2:$D$7916,$B$2:$B$7916,"Veneto"))</f>
        <v>0.30511311591003448</v>
      </c>
      <c r="G3427" t="b">
        <f>IF(Comuni[[#This Row],[Popolazione2011]]&gt;300000,"MAGGIORE")</f>
        <v>0</v>
      </c>
      <c r="H3427">
        <f>100*Comuni[[#This Row],[Popolazione2011]]/(SUMIFS($D$2:$D$7916,$B$2:$B$7916,"Piemonte"))</f>
        <v>0.33951157629981876</v>
      </c>
      <c r="I3427" s="1" t="str">
        <f>_xlfn.XLOOKUP(Comuni[[#This Row],[Regione]],Ripartizione_geografica[Regione],Ripartizione_geografica[Ripartizione geografica],,0)</f>
        <v>Nord-est</v>
      </c>
      <c r="J3427" s="1">
        <f>_xlfn.XLOOKUP(Comuni[[#This Row],[Regione]],Table_0[Regione],Table_0[Totale contagiati],,0)</f>
        <v>2821154</v>
      </c>
      <c r="K3427" s="1">
        <f>_xlfn.XLOOKUP(Comuni[[#This Row],[Regione]],Table_0[Regione],Table_0[Guariti],,0)</f>
        <v>2790105</v>
      </c>
      <c r="L3427" s="1">
        <f>_xlfn.XLOOKUP(Comuni[[#This Row],[Regione]],Table_0[Regione],Table_0[Deceduti],,0)</f>
        <v>17224</v>
      </c>
    </row>
    <row r="3428" spans="1:12" x14ac:dyDescent="0.25">
      <c r="A3428" s="1" t="s">
        <v>3460</v>
      </c>
      <c r="B3428" s="1" t="s">
        <v>3082</v>
      </c>
      <c r="C3428" s="1" t="s">
        <v>3454</v>
      </c>
      <c r="D3428">
        <v>6213</v>
      </c>
      <c r="E3428">
        <f>100*Comuni[[#This Row],[Popolazione2011]]/$D$7916</f>
        <v>1.0840634214615419E-2</v>
      </c>
      <c r="F3428">
        <f>100*Comuni[[#This Row],[Popolazione2011]]/(SUMIFS($D$2:$D$7916,$B$2:$B$7916,"Veneto"))</f>
        <v>0.12794733998036206</v>
      </c>
      <c r="G3428" t="b">
        <f>IF(Comuni[[#This Row],[Popolazione2011]]&gt;300000,"MAGGIORE")</f>
        <v>0</v>
      </c>
      <c r="H3428">
        <f>100*Comuni[[#This Row],[Popolazione2011]]/(SUMIFS($D$2:$D$7916,$B$2:$B$7916,"Piemonte"))</f>
        <v>0.14237212631957169</v>
      </c>
      <c r="I3428" s="1" t="str">
        <f>_xlfn.XLOOKUP(Comuni[[#This Row],[Regione]],Ripartizione_geografica[Regione],Ripartizione_geografica[Ripartizione geografica],,0)</f>
        <v>Nord-est</v>
      </c>
      <c r="J3428" s="1">
        <f>_xlfn.XLOOKUP(Comuni[[#This Row],[Regione]],Table_0[Regione],Table_0[Totale contagiati],,0)</f>
        <v>2821154</v>
      </c>
      <c r="K3428" s="1">
        <f>_xlfn.XLOOKUP(Comuni[[#This Row],[Regione]],Table_0[Regione],Table_0[Guariti],,0)</f>
        <v>2790105</v>
      </c>
      <c r="L3428" s="1">
        <f>_xlfn.XLOOKUP(Comuni[[#This Row],[Regione]],Table_0[Regione],Table_0[Deceduti],,0)</f>
        <v>17224</v>
      </c>
    </row>
    <row r="3429" spans="1:12" x14ac:dyDescent="0.25">
      <c r="A3429" s="1" t="s">
        <v>3461</v>
      </c>
      <c r="B3429" s="1" t="s">
        <v>3082</v>
      </c>
      <c r="C3429" s="1" t="s">
        <v>3454</v>
      </c>
      <c r="D3429">
        <v>49735</v>
      </c>
      <c r="E3429">
        <f>100*Comuni[[#This Row],[Popolazione2011]]/$D$7916</f>
        <v>8.6779163473989673E-2</v>
      </c>
      <c r="F3429">
        <f>100*Comuni[[#This Row],[Popolazione2011]]/(SUMIFS($D$2:$D$7916,$B$2:$B$7916,"Veneto"))</f>
        <v>1.0242171179660884</v>
      </c>
      <c r="G3429" t="b">
        <f>IF(Comuni[[#This Row],[Popolazione2011]]&gt;300000,"MAGGIORE")</f>
        <v>0</v>
      </c>
      <c r="H3429">
        <f>100*Comuni[[#This Row],[Popolazione2011]]/(SUMIFS($D$2:$D$7916,$B$2:$B$7916,"Piemonte"))</f>
        <v>1.1396873817002893</v>
      </c>
      <c r="I3429" s="1" t="str">
        <f>_xlfn.XLOOKUP(Comuni[[#This Row],[Regione]],Ripartizione_geografica[Regione],Ripartizione_geografica[Ripartizione geografica],,0)</f>
        <v>Nord-est</v>
      </c>
      <c r="J3429" s="1">
        <f>_xlfn.XLOOKUP(Comuni[[#This Row],[Regione]],Table_0[Regione],Table_0[Totale contagiati],,0)</f>
        <v>2821154</v>
      </c>
      <c r="K3429" s="1">
        <f>_xlfn.XLOOKUP(Comuni[[#This Row],[Regione]],Table_0[Regione],Table_0[Guariti],,0)</f>
        <v>2790105</v>
      </c>
      <c r="L3429" s="1">
        <f>_xlfn.XLOOKUP(Comuni[[#This Row],[Regione]],Table_0[Regione],Table_0[Deceduti],,0)</f>
        <v>17224</v>
      </c>
    </row>
    <row r="3430" spans="1:12" x14ac:dyDescent="0.25">
      <c r="A3430" s="1" t="s">
        <v>3462</v>
      </c>
      <c r="B3430" s="1" t="s">
        <v>3082</v>
      </c>
      <c r="C3430" s="1" t="s">
        <v>3454</v>
      </c>
      <c r="D3430">
        <v>3285</v>
      </c>
      <c r="E3430">
        <f>100*Comuni[[#This Row],[Popolazione2011]]/$D$7916</f>
        <v>5.7317694181573554E-3</v>
      </c>
      <c r="F3430">
        <f>100*Comuni[[#This Row],[Popolazione2011]]/(SUMIFS($D$2:$D$7916,$B$2:$B$7916,"Veneto"))</f>
        <v>6.7649607570495623E-2</v>
      </c>
      <c r="G3430" t="b">
        <f>IF(Comuni[[#This Row],[Popolazione2011]]&gt;300000,"MAGGIORE")</f>
        <v>0</v>
      </c>
      <c r="H3430">
        <f>100*Comuni[[#This Row],[Popolazione2011]]/(SUMIFS($D$2:$D$7916,$B$2:$B$7916,"Piemonte"))</f>
        <v>7.5276426035698216E-2</v>
      </c>
      <c r="I3430" s="1" t="str">
        <f>_xlfn.XLOOKUP(Comuni[[#This Row],[Regione]],Ripartizione_geografica[Regione],Ripartizione_geografica[Ripartizione geografica],,0)</f>
        <v>Nord-est</v>
      </c>
      <c r="J3430" s="1">
        <f>_xlfn.XLOOKUP(Comuni[[#This Row],[Regione]],Table_0[Regione],Table_0[Totale contagiati],,0)</f>
        <v>2821154</v>
      </c>
      <c r="K3430" s="1">
        <f>_xlfn.XLOOKUP(Comuni[[#This Row],[Regione]],Table_0[Regione],Table_0[Guariti],,0)</f>
        <v>2790105</v>
      </c>
      <c r="L3430" s="1">
        <f>_xlfn.XLOOKUP(Comuni[[#This Row],[Regione]],Table_0[Regione],Table_0[Deceduti],,0)</f>
        <v>17224</v>
      </c>
    </row>
    <row r="3431" spans="1:12" x14ac:dyDescent="0.25">
      <c r="A3431" s="1" t="s">
        <v>3463</v>
      </c>
      <c r="B3431" s="1" t="s">
        <v>3082</v>
      </c>
      <c r="C3431" s="1" t="s">
        <v>3454</v>
      </c>
      <c r="D3431">
        <v>3175</v>
      </c>
      <c r="E3431">
        <f>100*Comuni[[#This Row],[Popolazione2011]]/$D$7916</f>
        <v>5.5398380221155568E-3</v>
      </c>
      <c r="F3431">
        <f>100*Comuni[[#This Row],[Popolazione2011]]/(SUMIFS($D$2:$D$7916,$B$2:$B$7916,"Veneto"))</f>
        <v>6.5384323907556663E-2</v>
      </c>
      <c r="G3431" t="b">
        <f>IF(Comuni[[#This Row],[Popolazione2011]]&gt;300000,"MAGGIORE")</f>
        <v>0</v>
      </c>
      <c r="H3431">
        <f>100*Comuni[[#This Row],[Popolazione2011]]/(SUMIFS($D$2:$D$7916,$B$2:$B$7916,"Piemonte"))</f>
        <v>7.2755754235416081E-2</v>
      </c>
      <c r="I3431" s="1" t="str">
        <f>_xlfn.XLOOKUP(Comuni[[#This Row],[Regione]],Ripartizione_geografica[Regione],Ripartizione_geografica[Ripartizione geografica],,0)</f>
        <v>Nord-est</v>
      </c>
      <c r="J3431" s="1">
        <f>_xlfn.XLOOKUP(Comuni[[#This Row],[Regione]],Table_0[Regione],Table_0[Totale contagiati],,0)</f>
        <v>2821154</v>
      </c>
      <c r="K3431" s="1">
        <f>_xlfn.XLOOKUP(Comuni[[#This Row],[Regione]],Table_0[Regione],Table_0[Guariti],,0)</f>
        <v>2790105</v>
      </c>
      <c r="L3431" s="1">
        <f>_xlfn.XLOOKUP(Comuni[[#This Row],[Regione]],Table_0[Regione],Table_0[Deceduti],,0)</f>
        <v>17224</v>
      </c>
    </row>
    <row r="3432" spans="1:12" x14ac:dyDescent="0.25">
      <c r="A3432" s="1" t="s">
        <v>3464</v>
      </c>
      <c r="B3432" s="1" t="s">
        <v>3082</v>
      </c>
      <c r="C3432" s="1" t="s">
        <v>3454</v>
      </c>
      <c r="D3432">
        <v>10640</v>
      </c>
      <c r="E3432">
        <f>100*Comuni[[#This Row],[Popolazione2011]]/$D$7916</f>
        <v>1.8565000489861268E-2</v>
      </c>
      <c r="F3432">
        <f>100*Comuni[[#This Row],[Popolazione2011]]/(SUMIFS($D$2:$D$7916,$B$2:$B$7916,"Veneto"))</f>
        <v>0.21911471066973318</v>
      </c>
      <c r="G3432" t="b">
        <f>IF(Comuni[[#This Row],[Popolazione2011]]&gt;300000,"MAGGIORE")</f>
        <v>0</v>
      </c>
      <c r="H3432">
        <f>100*Comuni[[#This Row],[Popolazione2011]]/(SUMIFS($D$2:$D$7916,$B$2:$B$7916,"Piemonte"))</f>
        <v>0.2438177086818353</v>
      </c>
      <c r="I3432" s="1" t="str">
        <f>_xlfn.XLOOKUP(Comuni[[#This Row],[Regione]],Ripartizione_geografica[Regione],Ripartizione_geografica[Ripartizione geografica],,0)</f>
        <v>Nord-est</v>
      </c>
      <c r="J3432" s="1">
        <f>_xlfn.XLOOKUP(Comuni[[#This Row],[Regione]],Table_0[Regione],Table_0[Totale contagiati],,0)</f>
        <v>2821154</v>
      </c>
      <c r="K3432" s="1">
        <f>_xlfn.XLOOKUP(Comuni[[#This Row],[Regione]],Table_0[Regione],Table_0[Guariti],,0)</f>
        <v>2790105</v>
      </c>
      <c r="L3432" s="1">
        <f>_xlfn.XLOOKUP(Comuni[[#This Row],[Regione]],Table_0[Regione],Table_0[Deceduti],,0)</f>
        <v>17224</v>
      </c>
    </row>
    <row r="3433" spans="1:12" x14ac:dyDescent="0.25">
      <c r="A3433" s="1" t="s">
        <v>3465</v>
      </c>
      <c r="B3433" s="1" t="s">
        <v>3082</v>
      </c>
      <c r="C3433" s="1" t="s">
        <v>3454</v>
      </c>
      <c r="D3433">
        <v>14982</v>
      </c>
      <c r="E3433">
        <f>100*Comuni[[#This Row],[Popolazione2011]]/$D$7916</f>
        <v>2.6141056140892998E-2</v>
      </c>
      <c r="F3433">
        <f>100*Comuni[[#This Row],[Popolazione2011]]/(SUMIFS($D$2:$D$7916,$B$2:$B$7916,"Veneto"))</f>
        <v>0.3085316348922878</v>
      </c>
      <c r="G3433" t="b">
        <f>IF(Comuni[[#This Row],[Popolazione2011]]&gt;300000,"MAGGIORE")</f>
        <v>0</v>
      </c>
      <c r="H3433">
        <f>100*Comuni[[#This Row],[Popolazione2011]]/(SUMIFS($D$2:$D$7916,$B$2:$B$7916,"Piemonte"))</f>
        <v>0.34331549919842635</v>
      </c>
      <c r="I3433" s="1" t="str">
        <f>_xlfn.XLOOKUP(Comuni[[#This Row],[Regione]],Ripartizione_geografica[Regione],Ripartizione_geografica[Ripartizione geografica],,0)</f>
        <v>Nord-est</v>
      </c>
      <c r="J3433" s="1">
        <f>_xlfn.XLOOKUP(Comuni[[#This Row],[Regione]],Table_0[Regione],Table_0[Totale contagiati],,0)</f>
        <v>2821154</v>
      </c>
      <c r="K3433" s="1">
        <f>_xlfn.XLOOKUP(Comuni[[#This Row],[Regione]],Table_0[Regione],Table_0[Guariti],,0)</f>
        <v>2790105</v>
      </c>
      <c r="L3433" s="1">
        <f>_xlfn.XLOOKUP(Comuni[[#This Row],[Regione]],Table_0[Regione],Table_0[Deceduti],,0)</f>
        <v>17224</v>
      </c>
    </row>
    <row r="3434" spans="1:12" x14ac:dyDescent="0.25">
      <c r="A3434" s="1" t="s">
        <v>3466</v>
      </c>
      <c r="B3434" s="1" t="s">
        <v>3082</v>
      </c>
      <c r="C3434" s="1" t="s">
        <v>3454</v>
      </c>
      <c r="D3434">
        <v>12689</v>
      </c>
      <c r="E3434">
        <f>100*Comuni[[#This Row],[Popolazione2011]]/$D$7916</f>
        <v>2.2140158948858048E-2</v>
      </c>
      <c r="F3434">
        <f>100*Comuni[[#This Row],[Popolazione2011]]/(SUMIFS($D$2:$D$7916,$B$2:$B$7916,"Veneto"))</f>
        <v>0.26131076726393271</v>
      </c>
      <c r="G3434" t="b">
        <f>IF(Comuni[[#This Row],[Popolazione2011]]&gt;300000,"MAGGIORE")</f>
        <v>0</v>
      </c>
      <c r="H3434">
        <f>100*Comuni[[#This Row],[Popolazione2011]]/(SUMIFS($D$2:$D$7916,$B$2:$B$7916,"Piemonte"))</f>
        <v>0.29077094976163609</v>
      </c>
      <c r="I3434" s="1" t="str">
        <f>_xlfn.XLOOKUP(Comuni[[#This Row],[Regione]],Ripartizione_geografica[Regione],Ripartizione_geografica[Ripartizione geografica],,0)</f>
        <v>Nord-est</v>
      </c>
      <c r="J3434" s="1">
        <f>_xlfn.XLOOKUP(Comuni[[#This Row],[Regione]],Table_0[Regione],Table_0[Totale contagiati],,0)</f>
        <v>2821154</v>
      </c>
      <c r="K3434" s="1">
        <f>_xlfn.XLOOKUP(Comuni[[#This Row],[Regione]],Table_0[Regione],Table_0[Guariti],,0)</f>
        <v>2790105</v>
      </c>
      <c r="L3434" s="1">
        <f>_xlfn.XLOOKUP(Comuni[[#This Row],[Regione]],Table_0[Regione],Table_0[Deceduti],,0)</f>
        <v>17224</v>
      </c>
    </row>
    <row r="3435" spans="1:12" x14ac:dyDescent="0.25">
      <c r="A3435" s="1" t="s">
        <v>3467</v>
      </c>
      <c r="B3435" s="1" t="s">
        <v>3082</v>
      </c>
      <c r="C3435" s="1" t="s">
        <v>3454</v>
      </c>
      <c r="D3435">
        <v>7728</v>
      </c>
      <c r="E3435">
        <f>100*Comuni[[#This Row],[Popolazione2011]]/$D$7916</f>
        <v>1.3484052987372921E-2</v>
      </c>
      <c r="F3435">
        <f>100*Comuni[[#This Row],[Popolazione2011]]/(SUMIFS($D$2:$D$7916,$B$2:$B$7916,"Veneto"))</f>
        <v>0.15914647406538515</v>
      </c>
      <c r="G3435" t="b">
        <f>IF(Comuni[[#This Row],[Popolazione2011]]&gt;300000,"MAGGIORE")</f>
        <v>0</v>
      </c>
      <c r="H3435">
        <f>100*Comuni[[#This Row],[Popolazione2011]]/(SUMIFS($D$2:$D$7916,$B$2:$B$7916,"Piemonte"))</f>
        <v>0.17708865156891196</v>
      </c>
      <c r="I3435" s="1" t="str">
        <f>_xlfn.XLOOKUP(Comuni[[#This Row],[Regione]],Ripartizione_geografica[Regione],Ripartizione_geografica[Ripartizione geografica],,0)</f>
        <v>Nord-est</v>
      </c>
      <c r="J3435" s="1">
        <f>_xlfn.XLOOKUP(Comuni[[#This Row],[Regione]],Table_0[Regione],Table_0[Totale contagiati],,0)</f>
        <v>2821154</v>
      </c>
      <c r="K3435" s="1">
        <f>_xlfn.XLOOKUP(Comuni[[#This Row],[Regione]],Table_0[Regione],Table_0[Guariti],,0)</f>
        <v>2790105</v>
      </c>
      <c r="L3435" s="1">
        <f>_xlfn.XLOOKUP(Comuni[[#This Row],[Regione]],Table_0[Regione],Table_0[Deceduti],,0)</f>
        <v>17224</v>
      </c>
    </row>
    <row r="3436" spans="1:12" x14ac:dyDescent="0.25">
      <c r="A3436" s="1" t="s">
        <v>3468</v>
      </c>
      <c r="B3436" s="1" t="s">
        <v>3082</v>
      </c>
      <c r="C3436" s="1" t="s">
        <v>3454</v>
      </c>
      <c r="D3436">
        <v>4214</v>
      </c>
      <c r="E3436">
        <f>100*Comuni[[#This Row],[Popolazione2011]]/$D$7916</f>
        <v>7.3527172992740022E-3</v>
      </c>
      <c r="F3436">
        <f>100*Comuni[[#This Row],[Popolazione2011]]/(SUMIFS($D$2:$D$7916,$B$2:$B$7916,"Veneto"))</f>
        <v>8.6780957778407483E-2</v>
      </c>
      <c r="G3436" t="b">
        <f>IF(Comuni[[#This Row],[Popolazione2011]]&gt;300000,"MAGGIORE")</f>
        <v>0</v>
      </c>
      <c r="H3436">
        <f>100*Comuni[[#This Row],[Popolazione2011]]/(SUMIFS($D$2:$D$7916,$B$2:$B$7916,"Piemonte"))</f>
        <v>9.6564645148990033E-2</v>
      </c>
      <c r="I3436" s="1" t="str">
        <f>_xlfn.XLOOKUP(Comuni[[#This Row],[Regione]],Ripartizione_geografica[Regione],Ripartizione_geografica[Ripartizione geografica],,0)</f>
        <v>Nord-est</v>
      </c>
      <c r="J3436" s="1">
        <f>_xlfn.XLOOKUP(Comuni[[#This Row],[Regione]],Table_0[Regione],Table_0[Totale contagiati],,0)</f>
        <v>2821154</v>
      </c>
      <c r="K3436" s="1">
        <f>_xlfn.XLOOKUP(Comuni[[#This Row],[Regione]],Table_0[Regione],Table_0[Guariti],,0)</f>
        <v>2790105</v>
      </c>
      <c r="L3436" s="1">
        <f>_xlfn.XLOOKUP(Comuni[[#This Row],[Regione]],Table_0[Regione],Table_0[Deceduti],,0)</f>
        <v>17224</v>
      </c>
    </row>
    <row r="3437" spans="1:12" x14ac:dyDescent="0.25">
      <c r="A3437" s="1" t="s">
        <v>3469</v>
      </c>
      <c r="B3437" s="1" t="s">
        <v>3082</v>
      </c>
      <c r="C3437" s="1" t="s">
        <v>3454</v>
      </c>
      <c r="D3437">
        <v>6075</v>
      </c>
      <c r="E3437">
        <f>100*Comuni[[#This Row],[Popolazione2011]]/$D$7916</f>
        <v>1.0599847554126617E-2</v>
      </c>
      <c r="F3437">
        <f>100*Comuni[[#This Row],[Popolazione2011]]/(SUMIFS($D$2:$D$7916,$B$2:$B$7916,"Veneto"))</f>
        <v>0.12510543865776588</v>
      </c>
      <c r="G3437" t="b">
        <f>IF(Comuni[[#This Row],[Popolazione2011]]&gt;300000,"MAGGIORE")</f>
        <v>0</v>
      </c>
      <c r="H3437">
        <f>100*Comuni[[#This Row],[Popolazione2011]]/(SUMIFS($D$2:$D$7916,$B$2:$B$7916,"Piemonte"))</f>
        <v>0.13920982897012682</v>
      </c>
      <c r="I3437" s="1" t="str">
        <f>_xlfn.XLOOKUP(Comuni[[#This Row],[Regione]],Ripartizione_geografica[Regione],Ripartizione_geografica[Ripartizione geografica],,0)</f>
        <v>Nord-est</v>
      </c>
      <c r="J3437" s="1">
        <f>_xlfn.XLOOKUP(Comuni[[#This Row],[Regione]],Table_0[Regione],Table_0[Totale contagiati],,0)</f>
        <v>2821154</v>
      </c>
      <c r="K3437" s="1">
        <f>_xlfn.XLOOKUP(Comuni[[#This Row],[Regione]],Table_0[Regione],Table_0[Guariti],,0)</f>
        <v>2790105</v>
      </c>
      <c r="L3437" s="1">
        <f>_xlfn.XLOOKUP(Comuni[[#This Row],[Regione]],Table_0[Regione],Table_0[Deceduti],,0)</f>
        <v>17224</v>
      </c>
    </row>
    <row r="3438" spans="1:12" x14ac:dyDescent="0.25">
      <c r="A3438" s="1" t="s">
        <v>3470</v>
      </c>
      <c r="B3438" s="1" t="s">
        <v>3082</v>
      </c>
      <c r="C3438" s="1" t="s">
        <v>3454</v>
      </c>
      <c r="D3438">
        <v>6786</v>
      </c>
      <c r="E3438">
        <f>100*Comuni[[#This Row],[Popolazione2011]]/$D$7916</f>
        <v>1.184042230490588E-2</v>
      </c>
      <c r="F3438">
        <f>100*Comuni[[#This Row],[Popolazione2011]]/(SUMIFS($D$2:$D$7916,$B$2:$B$7916,"Veneto"))</f>
        <v>0.13974740851548959</v>
      </c>
      <c r="G3438" t="b">
        <f>IF(Comuni[[#This Row],[Popolazione2011]]&gt;300000,"MAGGIORE")</f>
        <v>0</v>
      </c>
      <c r="H3438">
        <f>100*Comuni[[#This Row],[Popolazione2011]]/(SUMIFS($D$2:$D$7916,$B$2:$B$7916,"Piemonte"))</f>
        <v>0.15550253487922316</v>
      </c>
      <c r="I3438" s="1" t="str">
        <f>_xlfn.XLOOKUP(Comuni[[#This Row],[Regione]],Ripartizione_geografica[Regione],Ripartizione_geografica[Ripartizione geografica],,0)</f>
        <v>Nord-est</v>
      </c>
      <c r="J3438" s="1">
        <f>_xlfn.XLOOKUP(Comuni[[#This Row],[Regione]],Table_0[Regione],Table_0[Totale contagiati],,0)</f>
        <v>2821154</v>
      </c>
      <c r="K3438" s="1">
        <f>_xlfn.XLOOKUP(Comuni[[#This Row],[Regione]],Table_0[Regione],Table_0[Guariti],,0)</f>
        <v>2790105</v>
      </c>
      <c r="L3438" s="1">
        <f>_xlfn.XLOOKUP(Comuni[[#This Row],[Regione]],Table_0[Regione],Table_0[Deceduti],,0)</f>
        <v>17224</v>
      </c>
    </row>
    <row r="3439" spans="1:12" x14ac:dyDescent="0.25">
      <c r="A3439" s="1" t="s">
        <v>3471</v>
      </c>
      <c r="B3439" s="1" t="s">
        <v>3082</v>
      </c>
      <c r="C3439" s="1" t="s">
        <v>3454</v>
      </c>
      <c r="D3439">
        <v>2802</v>
      </c>
      <c r="E3439">
        <f>100*Comuni[[#This Row],[Popolazione2011]]/$D$7916</f>
        <v>4.8890161064465481E-3</v>
      </c>
      <c r="F3439">
        <f>100*Comuni[[#This Row],[Popolazione2011]]/(SUMIFS($D$2:$D$7916,$B$2:$B$7916,"Veneto"))</f>
        <v>5.7702952941409057E-2</v>
      </c>
      <c r="G3439" t="b">
        <f>IF(Comuni[[#This Row],[Popolazione2011]]&gt;300000,"MAGGIORE")</f>
        <v>0</v>
      </c>
      <c r="H3439">
        <f>100*Comuni[[#This Row],[Popolazione2011]]/(SUMIFS($D$2:$D$7916,$B$2:$B$7916,"Piemonte"))</f>
        <v>6.4208385312641211E-2</v>
      </c>
      <c r="I3439" s="1" t="str">
        <f>_xlfn.XLOOKUP(Comuni[[#This Row],[Regione]],Ripartizione_geografica[Regione],Ripartizione_geografica[Ripartizione geografica],,0)</f>
        <v>Nord-est</v>
      </c>
      <c r="J3439" s="1">
        <f>_xlfn.XLOOKUP(Comuni[[#This Row],[Regione]],Table_0[Regione],Table_0[Totale contagiati],,0)</f>
        <v>2821154</v>
      </c>
      <c r="K3439" s="1">
        <f>_xlfn.XLOOKUP(Comuni[[#This Row],[Regione]],Table_0[Regione],Table_0[Guariti],,0)</f>
        <v>2790105</v>
      </c>
      <c r="L3439" s="1">
        <f>_xlfn.XLOOKUP(Comuni[[#This Row],[Regione]],Table_0[Regione],Table_0[Deceduti],,0)</f>
        <v>17224</v>
      </c>
    </row>
    <row r="3440" spans="1:12" x14ac:dyDescent="0.25">
      <c r="A3440" s="1" t="s">
        <v>3472</v>
      </c>
      <c r="B3440" s="1" t="s">
        <v>3082</v>
      </c>
      <c r="C3440" s="1" t="s">
        <v>3454</v>
      </c>
      <c r="D3440">
        <v>24479</v>
      </c>
      <c r="E3440">
        <f>100*Comuni[[#This Row],[Popolazione2011]]/$D$7916</f>
        <v>4.2711714942792668E-2</v>
      </c>
      <c r="F3440">
        <f>100*Comuni[[#This Row],[Popolazione2011]]/(SUMIFS($D$2:$D$7916,$B$2:$B$7916,"Veneto"))</f>
        <v>0.50410798895530062</v>
      </c>
      <c r="G3440" t="b">
        <f>IF(Comuni[[#This Row],[Popolazione2011]]&gt;300000,"MAGGIORE")</f>
        <v>0</v>
      </c>
      <c r="H3440">
        <f>100*Comuni[[#This Row],[Popolazione2011]]/(SUMIFS($D$2:$D$7916,$B$2:$B$7916,"Piemonte"))</f>
        <v>0.5609411363555119</v>
      </c>
      <c r="I3440" s="1" t="str">
        <f>_xlfn.XLOOKUP(Comuni[[#This Row],[Regione]],Ripartizione_geografica[Regione],Ripartizione_geografica[Ripartizione geografica],,0)</f>
        <v>Nord-est</v>
      </c>
      <c r="J3440" s="1">
        <f>_xlfn.XLOOKUP(Comuni[[#This Row],[Regione]],Table_0[Regione],Table_0[Totale contagiati],,0)</f>
        <v>2821154</v>
      </c>
      <c r="K3440" s="1">
        <f>_xlfn.XLOOKUP(Comuni[[#This Row],[Regione]],Table_0[Regione],Table_0[Guariti],,0)</f>
        <v>2790105</v>
      </c>
      <c r="L3440" s="1">
        <f>_xlfn.XLOOKUP(Comuni[[#This Row],[Regione]],Table_0[Regione],Table_0[Deceduti],,0)</f>
        <v>17224</v>
      </c>
    </row>
    <row r="3441" spans="1:12" x14ac:dyDescent="0.25">
      <c r="A3441" s="1" t="s">
        <v>3473</v>
      </c>
      <c r="B3441" s="1" t="s">
        <v>3082</v>
      </c>
      <c r="C3441" s="1" t="s">
        <v>3454</v>
      </c>
      <c r="D3441">
        <v>16215</v>
      </c>
      <c r="E3441">
        <f>100*Comuni[[#This Row],[Popolazione2011]]/$D$7916</f>
        <v>2.8292432607434255E-2</v>
      </c>
      <c r="F3441">
        <f>100*Comuni[[#This Row],[Popolazione2011]]/(SUMIFS($D$2:$D$7916,$B$2:$B$7916,"Veneto"))</f>
        <v>0.33392340540504917</v>
      </c>
      <c r="G3441" t="b">
        <f>IF(Comuni[[#This Row],[Popolazione2011]]&gt;300000,"MAGGIORE")</f>
        <v>0</v>
      </c>
      <c r="H3441">
        <f>100*Comuni[[#This Row],[Popolazione2011]]/(SUMIFS($D$2:$D$7916,$B$2:$B$7916,"Piemonte"))</f>
        <v>0.37156993855977061</v>
      </c>
      <c r="I3441" s="1" t="str">
        <f>_xlfn.XLOOKUP(Comuni[[#This Row],[Regione]],Ripartizione_geografica[Regione],Ripartizione_geografica[Ripartizione geografica],,0)</f>
        <v>Nord-est</v>
      </c>
      <c r="J3441" s="1">
        <f>_xlfn.XLOOKUP(Comuni[[#This Row],[Regione]],Table_0[Regione],Table_0[Totale contagiati],,0)</f>
        <v>2821154</v>
      </c>
      <c r="K3441" s="1">
        <f>_xlfn.XLOOKUP(Comuni[[#This Row],[Regione]],Table_0[Regione],Table_0[Guariti],,0)</f>
        <v>2790105</v>
      </c>
      <c r="L3441" s="1">
        <f>_xlfn.XLOOKUP(Comuni[[#This Row],[Regione]],Table_0[Regione],Table_0[Deceduti],,0)</f>
        <v>17224</v>
      </c>
    </row>
    <row r="3442" spans="1:12" x14ac:dyDescent="0.25">
      <c r="A3442" s="1" t="s">
        <v>3474</v>
      </c>
      <c r="B3442" s="1" t="s">
        <v>3082</v>
      </c>
      <c r="C3442" s="1" t="s">
        <v>3454</v>
      </c>
      <c r="D3442">
        <v>21171</v>
      </c>
      <c r="E3442">
        <f>100*Comuni[[#This Row],[Popolazione2011]]/$D$7916</f>
        <v>3.6939814414553844E-2</v>
      </c>
      <c r="F3442">
        <f>100*Comuni[[#This Row],[Popolazione2011]]/(SUMIFS($D$2:$D$7916,$B$2:$B$7916,"Veneto"))</f>
        <v>0.43598473116437225</v>
      </c>
      <c r="G3442" t="b">
        <f>IF(Comuni[[#This Row],[Popolazione2011]]&gt;300000,"MAGGIORE")</f>
        <v>0</v>
      </c>
      <c r="H3442">
        <f>100*Comuni[[#This Row],[Popolazione2011]]/(SUMIFS($D$2:$D$7916,$B$2:$B$7916,"Piemonte"))</f>
        <v>0.48513766076157289</v>
      </c>
      <c r="I3442" s="1" t="str">
        <f>_xlfn.XLOOKUP(Comuni[[#This Row],[Regione]],Ripartizione_geografica[Regione],Ripartizione_geografica[Ripartizione geografica],,0)</f>
        <v>Nord-est</v>
      </c>
      <c r="J3442" s="1">
        <f>_xlfn.XLOOKUP(Comuni[[#This Row],[Regione]],Table_0[Regione],Table_0[Totale contagiati],,0)</f>
        <v>2821154</v>
      </c>
      <c r="K3442" s="1">
        <f>_xlfn.XLOOKUP(Comuni[[#This Row],[Regione]],Table_0[Regione],Table_0[Guariti],,0)</f>
        <v>2790105</v>
      </c>
      <c r="L3442" s="1">
        <f>_xlfn.XLOOKUP(Comuni[[#This Row],[Regione]],Table_0[Regione],Table_0[Deceduti],,0)</f>
        <v>17224</v>
      </c>
    </row>
    <row r="3443" spans="1:12" x14ac:dyDescent="0.25">
      <c r="A3443" s="1" t="s">
        <v>3475</v>
      </c>
      <c r="B3443" s="1" t="s">
        <v>3082</v>
      </c>
      <c r="C3443" s="1" t="s">
        <v>3454</v>
      </c>
      <c r="D3443">
        <v>6465</v>
      </c>
      <c r="E3443">
        <f>100*Comuni[[#This Row],[Popolazione2011]]/$D$7916</f>
        <v>1.1280331594638449E-2</v>
      </c>
      <c r="F3443">
        <f>100*Comuni[[#This Row],[Popolazione2011]]/(SUMIFS($D$2:$D$7916,$B$2:$B$7916,"Veneto"))</f>
        <v>0.13313689891727679</v>
      </c>
      <c r="G3443" t="b">
        <f>IF(Comuni[[#This Row],[Popolazione2011]]&gt;300000,"MAGGIORE")</f>
        <v>0</v>
      </c>
      <c r="H3443">
        <f>100*Comuni[[#This Row],[Popolazione2011]]/(SUMIFS($D$2:$D$7916,$B$2:$B$7916,"Piemonte"))</f>
        <v>0.14814675626203622</v>
      </c>
      <c r="I3443" s="1" t="str">
        <f>_xlfn.XLOOKUP(Comuni[[#This Row],[Regione]],Ripartizione_geografica[Regione],Ripartizione_geografica[Ripartizione geografica],,0)</f>
        <v>Nord-est</v>
      </c>
      <c r="J3443" s="1">
        <f>_xlfn.XLOOKUP(Comuni[[#This Row],[Regione]],Table_0[Regione],Table_0[Totale contagiati],,0)</f>
        <v>2821154</v>
      </c>
      <c r="K3443" s="1">
        <f>_xlfn.XLOOKUP(Comuni[[#This Row],[Regione]],Table_0[Regione],Table_0[Guariti],,0)</f>
        <v>2790105</v>
      </c>
      <c r="L3443" s="1">
        <f>_xlfn.XLOOKUP(Comuni[[#This Row],[Regione]],Table_0[Regione],Table_0[Deceduti],,0)</f>
        <v>17224</v>
      </c>
    </row>
    <row r="3444" spans="1:12" x14ac:dyDescent="0.25">
      <c r="A3444" s="1" t="s">
        <v>3476</v>
      </c>
      <c r="B3444" s="1" t="s">
        <v>3082</v>
      </c>
      <c r="C3444" s="1" t="s">
        <v>3454</v>
      </c>
      <c r="D3444">
        <v>38552</v>
      </c>
      <c r="E3444">
        <f>100*Comuni[[#This Row],[Popolazione2011]]/$D$7916</f>
        <v>6.7266719820031171E-2</v>
      </c>
      <c r="F3444">
        <f>100*Comuni[[#This Row],[Popolazione2011]]/(SUMIFS($D$2:$D$7916,$B$2:$B$7916,"Veneto"))</f>
        <v>0.79392014339657457</v>
      </c>
      <c r="G3444" t="b">
        <f>IF(Comuni[[#This Row],[Popolazione2011]]&gt;300000,"MAGGIORE")</f>
        <v>0</v>
      </c>
      <c r="H3444">
        <f>100*Comuni[[#This Row],[Popolazione2011]]/(SUMIFS($D$2:$D$7916,$B$2:$B$7916,"Piemonte"))</f>
        <v>0.88342672040433412</v>
      </c>
      <c r="I3444" s="1" t="str">
        <f>_xlfn.XLOOKUP(Comuni[[#This Row],[Regione]],Ripartizione_geografica[Regione],Ripartizione_geografica[Ripartizione geografica],,0)</f>
        <v>Nord-est</v>
      </c>
      <c r="J3444" s="1">
        <f>_xlfn.XLOOKUP(Comuni[[#This Row],[Regione]],Table_0[Regione],Table_0[Totale contagiati],,0)</f>
        <v>2821154</v>
      </c>
      <c r="K3444" s="1">
        <f>_xlfn.XLOOKUP(Comuni[[#This Row],[Regione]],Table_0[Regione],Table_0[Guariti],,0)</f>
        <v>2790105</v>
      </c>
      <c r="L3444" s="1">
        <f>_xlfn.XLOOKUP(Comuni[[#This Row],[Regione]],Table_0[Regione],Table_0[Deceduti],,0)</f>
        <v>17224</v>
      </c>
    </row>
    <row r="3445" spans="1:12" x14ac:dyDescent="0.25">
      <c r="A3445" s="1" t="s">
        <v>3477</v>
      </c>
      <c r="B3445" s="1" t="s">
        <v>3082</v>
      </c>
      <c r="C3445" s="1" t="s">
        <v>3454</v>
      </c>
      <c r="D3445">
        <v>26456</v>
      </c>
      <c r="E3445">
        <f>100*Comuni[[#This Row],[Popolazione2011]]/$D$7916</f>
        <v>4.6161245578925723E-2</v>
      </c>
      <c r="F3445">
        <f>100*Comuni[[#This Row],[Popolazione2011]]/(SUMIFS($D$2:$D$7916,$B$2:$B$7916,"Veneto"))</f>
        <v>0.54482131442466741</v>
      </c>
      <c r="G3445" t="b">
        <f>IF(Comuni[[#This Row],[Popolazione2011]]&gt;300000,"MAGGIORE")</f>
        <v>0</v>
      </c>
      <c r="H3445">
        <f>100*Comuni[[#This Row],[Popolazione2011]]/(SUMIFS($D$2:$D$7916,$B$2:$B$7916,"Piemonte"))</f>
        <v>0.60624448316603707</v>
      </c>
      <c r="I3445" s="1" t="str">
        <f>_xlfn.XLOOKUP(Comuni[[#This Row],[Regione]],Ripartizione_geografica[Regione],Ripartizione_geografica[Ripartizione geografica],,0)</f>
        <v>Nord-est</v>
      </c>
      <c r="J3445" s="1">
        <f>_xlfn.XLOOKUP(Comuni[[#This Row],[Regione]],Table_0[Regione],Table_0[Totale contagiati],,0)</f>
        <v>2821154</v>
      </c>
      <c r="K3445" s="1">
        <f>_xlfn.XLOOKUP(Comuni[[#This Row],[Regione]],Table_0[Regione],Table_0[Guariti],,0)</f>
        <v>2790105</v>
      </c>
      <c r="L3445" s="1">
        <f>_xlfn.XLOOKUP(Comuni[[#This Row],[Regione]],Table_0[Regione],Table_0[Deceduti],,0)</f>
        <v>17224</v>
      </c>
    </row>
    <row r="3446" spans="1:12" x14ac:dyDescent="0.25">
      <c r="A3446" s="1" t="s">
        <v>3478</v>
      </c>
      <c r="B3446" s="1" t="s">
        <v>3082</v>
      </c>
      <c r="C3446" s="1" t="s">
        <v>3454</v>
      </c>
      <c r="D3446">
        <v>11518</v>
      </c>
      <c r="E3446">
        <f>100*Comuni[[#This Row],[Popolazione2011]]/$D$7916</f>
        <v>2.0096961996449444E-2</v>
      </c>
      <c r="F3446">
        <f>100*Comuni[[#This Row],[Popolazione2011]]/(SUMIFS($D$2:$D$7916,$B$2:$B$7916,"Veneto"))</f>
        <v>0.23719579299755514</v>
      </c>
      <c r="G3446" t="b">
        <f>IF(Comuni[[#This Row],[Popolazione2011]]&gt;300000,"MAGGIORE")</f>
        <v>0</v>
      </c>
      <c r="H3446">
        <f>100*Comuni[[#This Row],[Popolazione2011]]/(SUMIFS($D$2:$D$7916,$B$2:$B$7916,"Piemonte"))</f>
        <v>0.26393725268772361</v>
      </c>
      <c r="I3446" s="1" t="str">
        <f>_xlfn.XLOOKUP(Comuni[[#This Row],[Regione]],Ripartizione_geografica[Regione],Ripartizione_geografica[Ripartizione geografica],,0)</f>
        <v>Nord-est</v>
      </c>
      <c r="J3446" s="1">
        <f>_xlfn.XLOOKUP(Comuni[[#This Row],[Regione]],Table_0[Regione],Table_0[Totale contagiati],,0)</f>
        <v>2821154</v>
      </c>
      <c r="K3446" s="1">
        <f>_xlfn.XLOOKUP(Comuni[[#This Row],[Regione]],Table_0[Regione],Table_0[Guariti],,0)</f>
        <v>2790105</v>
      </c>
      <c r="L3446" s="1">
        <f>_xlfn.XLOOKUP(Comuni[[#This Row],[Regione]],Table_0[Regione],Table_0[Deceduti],,0)</f>
        <v>17224</v>
      </c>
    </row>
    <row r="3447" spans="1:12" x14ac:dyDescent="0.25">
      <c r="A3447" s="1" t="s">
        <v>3479</v>
      </c>
      <c r="B3447" s="1" t="s">
        <v>3082</v>
      </c>
      <c r="C3447" s="1" t="s">
        <v>3454</v>
      </c>
      <c r="D3447">
        <v>15708</v>
      </c>
      <c r="E3447">
        <f>100*Comuni[[#This Row],[Popolazione2011]]/$D$7916</f>
        <v>2.7407803354768872E-2</v>
      </c>
      <c r="F3447">
        <f>100*Comuni[[#This Row],[Popolazione2011]]/(SUMIFS($D$2:$D$7916,$B$2:$B$7916,"Veneto"))</f>
        <v>0.32348250706768505</v>
      </c>
      <c r="G3447" t="b">
        <f>IF(Comuni[[#This Row],[Popolazione2011]]&gt;300000,"MAGGIORE")</f>
        <v>0</v>
      </c>
      <c r="H3447">
        <f>100*Comuni[[#This Row],[Popolazione2011]]/(SUMIFS($D$2:$D$7916,$B$2:$B$7916,"Piemonte"))</f>
        <v>0.35995193308028844</v>
      </c>
      <c r="I3447" s="1" t="str">
        <f>_xlfn.XLOOKUP(Comuni[[#This Row],[Regione]],Ripartizione_geografica[Regione],Ripartizione_geografica[Ripartizione geografica],,0)</f>
        <v>Nord-est</v>
      </c>
      <c r="J3447" s="1">
        <f>_xlfn.XLOOKUP(Comuni[[#This Row],[Regione]],Table_0[Regione],Table_0[Totale contagiati],,0)</f>
        <v>2821154</v>
      </c>
      <c r="K3447" s="1">
        <f>_xlfn.XLOOKUP(Comuni[[#This Row],[Regione]],Table_0[Regione],Table_0[Guariti],,0)</f>
        <v>2790105</v>
      </c>
      <c r="L3447" s="1">
        <f>_xlfn.XLOOKUP(Comuni[[#This Row],[Regione]],Table_0[Regione],Table_0[Deceduti],,0)</f>
        <v>17224</v>
      </c>
    </row>
    <row r="3448" spans="1:12" x14ac:dyDescent="0.25">
      <c r="A3448" s="1" t="s">
        <v>3480</v>
      </c>
      <c r="B3448" s="1" t="s">
        <v>3082</v>
      </c>
      <c r="C3448" s="1" t="s">
        <v>3454</v>
      </c>
      <c r="D3448">
        <v>6843</v>
      </c>
      <c r="E3448">
        <f>100*Comuni[[#This Row],[Popolazione2011]]/$D$7916</f>
        <v>1.1939877664672994E-2</v>
      </c>
      <c r="F3448">
        <f>100*Comuni[[#This Row],[Popolazione2011]]/(SUMIFS($D$2:$D$7916,$B$2:$B$7916,"Veneto"))</f>
        <v>0.14092123732264888</v>
      </c>
      <c r="G3448" t="b">
        <f>IF(Comuni[[#This Row],[Popolazione2011]]&gt;300000,"MAGGIORE")</f>
        <v>0</v>
      </c>
      <c r="H3448">
        <f>100*Comuni[[#This Row],[Popolazione2011]]/(SUMIFS($D$2:$D$7916,$B$2:$B$7916,"Piemonte"))</f>
        <v>0.15680870117573298</v>
      </c>
      <c r="I3448" s="1" t="str">
        <f>_xlfn.XLOOKUP(Comuni[[#This Row],[Regione]],Ripartizione_geografica[Regione],Ripartizione_geografica[Ripartizione geografica],,0)</f>
        <v>Nord-est</v>
      </c>
      <c r="J3448" s="1">
        <f>_xlfn.XLOOKUP(Comuni[[#This Row],[Regione]],Table_0[Regione],Table_0[Totale contagiati],,0)</f>
        <v>2821154</v>
      </c>
      <c r="K3448" s="1">
        <f>_xlfn.XLOOKUP(Comuni[[#This Row],[Regione]],Table_0[Regione],Table_0[Guariti],,0)</f>
        <v>2790105</v>
      </c>
      <c r="L3448" s="1">
        <f>_xlfn.XLOOKUP(Comuni[[#This Row],[Regione]],Table_0[Regione],Table_0[Deceduti],,0)</f>
        <v>17224</v>
      </c>
    </row>
    <row r="3449" spans="1:12" x14ac:dyDescent="0.25">
      <c r="A3449" s="1" t="s">
        <v>3481</v>
      </c>
      <c r="B3449" s="1" t="s">
        <v>3082</v>
      </c>
      <c r="C3449" s="1" t="s">
        <v>3454</v>
      </c>
      <c r="D3449">
        <v>11968</v>
      </c>
      <c r="E3449">
        <f>100*Comuni[[#This Row],[Popolazione2011]]/$D$7916</f>
        <v>2.0882135889347713E-2</v>
      </c>
      <c r="F3449">
        <f>100*Comuni[[#This Row],[Popolazione2011]]/(SUMIFS($D$2:$D$7916,$B$2:$B$7916,"Veneto"))</f>
        <v>0.24646286252776003</v>
      </c>
      <c r="G3449" t="b">
        <f>IF(Comuni[[#This Row],[Popolazione2011]]&gt;300000,"MAGGIORE")</f>
        <v>0</v>
      </c>
      <c r="H3449">
        <f>100*Comuni[[#This Row],[Popolazione2011]]/(SUMIFS($D$2:$D$7916,$B$2:$B$7916,"Piemonte"))</f>
        <v>0.27424909187069596</v>
      </c>
      <c r="I3449" s="1" t="str">
        <f>_xlfn.XLOOKUP(Comuni[[#This Row],[Regione]],Ripartizione_geografica[Regione],Ripartizione_geografica[Ripartizione geografica],,0)</f>
        <v>Nord-est</v>
      </c>
      <c r="J3449" s="1">
        <f>_xlfn.XLOOKUP(Comuni[[#This Row],[Regione]],Table_0[Regione],Table_0[Totale contagiati],,0)</f>
        <v>2821154</v>
      </c>
      <c r="K3449" s="1">
        <f>_xlfn.XLOOKUP(Comuni[[#This Row],[Regione]],Table_0[Regione],Table_0[Guariti],,0)</f>
        <v>2790105</v>
      </c>
      <c r="L3449" s="1">
        <f>_xlfn.XLOOKUP(Comuni[[#This Row],[Regione]],Table_0[Regione],Table_0[Deceduti],,0)</f>
        <v>17224</v>
      </c>
    </row>
    <row r="3450" spans="1:12" x14ac:dyDescent="0.25">
      <c r="A3450" s="1" t="s">
        <v>3482</v>
      </c>
      <c r="B3450" s="1" t="s">
        <v>3082</v>
      </c>
      <c r="C3450" s="1" t="s">
        <v>3454</v>
      </c>
      <c r="D3450">
        <v>25140</v>
      </c>
      <c r="E3450">
        <f>100*Comuni[[#This Row],[Popolazione2011]]/$D$7916</f>
        <v>4.3865048149916569E-2</v>
      </c>
      <c r="F3450">
        <f>100*Comuni[[#This Row],[Popolazione2011]]/(SUMIFS($D$2:$D$7916,$B$2:$B$7916,"Veneto"))</f>
        <v>0.51772028442077933</v>
      </c>
      <c r="G3450" t="b">
        <f>IF(Comuni[[#This Row],[Popolazione2011]]&gt;300000,"MAGGIORE")</f>
        <v>0</v>
      </c>
      <c r="H3450">
        <f>100*Comuni[[#This Row],[Popolazione2011]]/(SUMIFS($D$2:$D$7916,$B$2:$B$7916,"Piemonte"))</f>
        <v>0.57608808235538911</v>
      </c>
      <c r="I3450" s="1" t="str">
        <f>_xlfn.XLOOKUP(Comuni[[#This Row],[Regione]],Ripartizione_geografica[Regione],Ripartizione_geografica[Ripartizione geografica],,0)</f>
        <v>Nord-est</v>
      </c>
      <c r="J3450" s="1">
        <f>_xlfn.XLOOKUP(Comuni[[#This Row],[Regione]],Table_0[Regione],Table_0[Totale contagiati],,0)</f>
        <v>2821154</v>
      </c>
      <c r="K3450" s="1">
        <f>_xlfn.XLOOKUP(Comuni[[#This Row],[Regione]],Table_0[Regione],Table_0[Guariti],,0)</f>
        <v>2790105</v>
      </c>
      <c r="L3450" s="1">
        <f>_xlfn.XLOOKUP(Comuni[[#This Row],[Regione]],Table_0[Regione],Table_0[Deceduti],,0)</f>
        <v>17224</v>
      </c>
    </row>
    <row r="3451" spans="1:12" x14ac:dyDescent="0.25">
      <c r="A3451" s="1" t="s">
        <v>3483</v>
      </c>
      <c r="B3451" s="1" t="s">
        <v>3082</v>
      </c>
      <c r="C3451" s="1" t="s">
        <v>3454</v>
      </c>
      <c r="D3451">
        <v>4640</v>
      </c>
      <c r="E3451">
        <f>100*Comuni[[#This Row],[Popolazione2011]]/$D$7916</f>
        <v>8.0960152512176958E-3</v>
      </c>
      <c r="F3451">
        <f>100*Comuni[[#This Row],[Popolazione2011]]/(SUMIFS($D$2:$D$7916,$B$2:$B$7916,"Veneto"))</f>
        <v>9.5553783600334771E-2</v>
      </c>
      <c r="G3451" t="b">
        <f>IF(Comuni[[#This Row],[Popolazione2011]]&gt;300000,"MAGGIORE")</f>
        <v>0</v>
      </c>
      <c r="H3451">
        <f>100*Comuni[[#This Row],[Popolazione2011]]/(SUMIFS($D$2:$D$7916,$B$2:$B$7916,"Piemonte"))</f>
        <v>0.1063265195755372</v>
      </c>
      <c r="I3451" s="1" t="str">
        <f>_xlfn.XLOOKUP(Comuni[[#This Row],[Regione]],Ripartizione_geografica[Regione],Ripartizione_geografica[Ripartizione geografica],,0)</f>
        <v>Nord-est</v>
      </c>
      <c r="J3451" s="1">
        <f>_xlfn.XLOOKUP(Comuni[[#This Row],[Regione]],Table_0[Regione],Table_0[Totale contagiati],,0)</f>
        <v>2821154</v>
      </c>
      <c r="K3451" s="1">
        <f>_xlfn.XLOOKUP(Comuni[[#This Row],[Regione]],Table_0[Regione],Table_0[Guariti],,0)</f>
        <v>2790105</v>
      </c>
      <c r="L3451" s="1">
        <f>_xlfn.XLOOKUP(Comuni[[#This Row],[Regione]],Table_0[Regione],Table_0[Deceduti],,0)</f>
        <v>17224</v>
      </c>
    </row>
    <row r="3452" spans="1:12" x14ac:dyDescent="0.25">
      <c r="A3452" s="1" t="s">
        <v>3484</v>
      </c>
      <c r="B3452" s="1" t="s">
        <v>3082</v>
      </c>
      <c r="C3452" s="1" t="s">
        <v>3454</v>
      </c>
      <c r="D3452">
        <v>8199</v>
      </c>
      <c r="E3452">
        <f>100*Comuni[[#This Row],[Popolazione2011]]/$D$7916</f>
        <v>1.4305868328606442E-2</v>
      </c>
      <c r="F3452">
        <f>100*Comuni[[#This Row],[Popolazione2011]]/(SUMIFS($D$2:$D$7916,$B$2:$B$7916,"Veneto"))</f>
        <v>0.16884600684033294</v>
      </c>
      <c r="G3452" t="b">
        <f>IF(Comuni[[#This Row],[Popolazione2011]]&gt;300000,"MAGGIORE")</f>
        <v>0</v>
      </c>
      <c r="H3452">
        <f>100*Comuni[[#This Row],[Popolazione2011]]/(SUMIFS($D$2:$D$7916,$B$2:$B$7916,"Piemonte"))</f>
        <v>0.18788170991375636</v>
      </c>
      <c r="I3452" s="1" t="str">
        <f>_xlfn.XLOOKUP(Comuni[[#This Row],[Regione]],Ripartizione_geografica[Regione],Ripartizione_geografica[Ripartizione geografica],,0)</f>
        <v>Nord-est</v>
      </c>
      <c r="J3452" s="1">
        <f>_xlfn.XLOOKUP(Comuni[[#This Row],[Regione]],Table_0[Regione],Table_0[Totale contagiati],,0)</f>
        <v>2821154</v>
      </c>
      <c r="K3452" s="1">
        <f>_xlfn.XLOOKUP(Comuni[[#This Row],[Regione]],Table_0[Regione],Table_0[Guariti],,0)</f>
        <v>2790105</v>
      </c>
      <c r="L3452" s="1">
        <f>_xlfn.XLOOKUP(Comuni[[#This Row],[Regione]],Table_0[Regione],Table_0[Deceduti],,0)</f>
        <v>17224</v>
      </c>
    </row>
    <row r="3453" spans="1:12" x14ac:dyDescent="0.25">
      <c r="A3453" s="1" t="s">
        <v>3485</v>
      </c>
      <c r="B3453" s="1" t="s">
        <v>3082</v>
      </c>
      <c r="C3453" s="1" t="s">
        <v>3454</v>
      </c>
      <c r="D3453">
        <v>12678</v>
      </c>
      <c r="E3453">
        <f>100*Comuni[[#This Row],[Popolazione2011]]/$D$7916</f>
        <v>2.2120965809253868E-2</v>
      </c>
      <c r="F3453">
        <f>100*Comuni[[#This Row],[Popolazione2011]]/(SUMIFS($D$2:$D$7916,$B$2:$B$7916,"Veneto"))</f>
        <v>0.26108423889763882</v>
      </c>
      <c r="G3453" t="b">
        <f>IF(Comuni[[#This Row],[Popolazione2011]]&gt;300000,"MAGGIORE")</f>
        <v>0</v>
      </c>
      <c r="H3453">
        <f>100*Comuni[[#This Row],[Popolazione2011]]/(SUMIFS($D$2:$D$7916,$B$2:$B$7916,"Piemonte"))</f>
        <v>0.29051888258160791</v>
      </c>
      <c r="I3453" s="1" t="str">
        <f>_xlfn.XLOOKUP(Comuni[[#This Row],[Regione]],Ripartizione_geografica[Regione],Ripartizione_geografica[Ripartizione geografica],,0)</f>
        <v>Nord-est</v>
      </c>
      <c r="J3453" s="1">
        <f>_xlfn.XLOOKUP(Comuni[[#This Row],[Regione]],Table_0[Regione],Table_0[Totale contagiati],,0)</f>
        <v>2821154</v>
      </c>
      <c r="K3453" s="1">
        <f>_xlfn.XLOOKUP(Comuni[[#This Row],[Regione]],Table_0[Regione],Table_0[Guariti],,0)</f>
        <v>2790105</v>
      </c>
      <c r="L3453" s="1">
        <f>_xlfn.XLOOKUP(Comuni[[#This Row],[Regione]],Table_0[Regione],Table_0[Deceduti],,0)</f>
        <v>17224</v>
      </c>
    </row>
    <row r="3454" spans="1:12" x14ac:dyDescent="0.25">
      <c r="A3454" s="1" t="s">
        <v>3486</v>
      </c>
      <c r="B3454" s="1" t="s">
        <v>3082</v>
      </c>
      <c r="C3454" s="1" t="s">
        <v>3454</v>
      </c>
      <c r="D3454">
        <v>40646</v>
      </c>
      <c r="E3454">
        <f>100*Comuni[[#This Row],[Popolazione2011]]/$D$7916</f>
        <v>7.0920395668317773E-2</v>
      </c>
      <c r="F3454">
        <f>100*Comuni[[#This Row],[Popolazione2011]]/(SUMIFS($D$2:$D$7916,$B$2:$B$7916,"Veneto"))</f>
        <v>0.83704290694379457</v>
      </c>
      <c r="G3454" t="b">
        <f>IF(Comuni[[#This Row],[Popolazione2011]]&gt;300000,"MAGGIORE")</f>
        <v>0</v>
      </c>
      <c r="H3454">
        <f>100*Comuni[[#This Row],[Popolazione2011]]/(SUMIFS($D$2:$D$7916,$B$2:$B$7916,"Piemonte"))</f>
        <v>0.93141114540243208</v>
      </c>
      <c r="I3454" s="1" t="str">
        <f>_xlfn.XLOOKUP(Comuni[[#This Row],[Regione]],Ripartizione_geografica[Regione],Ripartizione_geografica[Ripartizione geografica],,0)</f>
        <v>Nord-est</v>
      </c>
      <c r="J3454" s="1">
        <f>_xlfn.XLOOKUP(Comuni[[#This Row],[Regione]],Table_0[Regione],Table_0[Totale contagiati],,0)</f>
        <v>2821154</v>
      </c>
      <c r="K3454" s="1">
        <f>_xlfn.XLOOKUP(Comuni[[#This Row],[Regione]],Table_0[Regione],Table_0[Guariti],,0)</f>
        <v>2790105</v>
      </c>
      <c r="L3454" s="1">
        <f>_xlfn.XLOOKUP(Comuni[[#This Row],[Regione]],Table_0[Regione],Table_0[Deceduti],,0)</f>
        <v>17224</v>
      </c>
    </row>
    <row r="3455" spans="1:12" x14ac:dyDescent="0.25">
      <c r="A3455" s="1" t="s">
        <v>3487</v>
      </c>
      <c r="B3455" s="1" t="s">
        <v>3082</v>
      </c>
      <c r="C3455" s="1" t="s">
        <v>3454</v>
      </c>
      <c r="D3455">
        <v>12028</v>
      </c>
      <c r="E3455">
        <f>100*Comuni[[#This Row],[Popolazione2011]]/$D$7916</f>
        <v>2.0986825741734147E-2</v>
      </c>
      <c r="F3455">
        <f>100*Comuni[[#This Row],[Popolazione2011]]/(SUMIFS($D$2:$D$7916,$B$2:$B$7916,"Veneto"))</f>
        <v>0.247698471798454</v>
      </c>
      <c r="G3455" t="b">
        <f>IF(Comuni[[#This Row],[Popolazione2011]]&gt;300000,"MAGGIORE")</f>
        <v>0</v>
      </c>
      <c r="H3455">
        <f>100*Comuni[[#This Row],[Popolazione2011]]/(SUMIFS($D$2:$D$7916,$B$2:$B$7916,"Piemonte"))</f>
        <v>0.27562400376175894</v>
      </c>
      <c r="I3455" s="1" t="str">
        <f>_xlfn.XLOOKUP(Comuni[[#This Row],[Regione]],Ripartizione_geografica[Regione],Ripartizione_geografica[Ripartizione geografica],,0)</f>
        <v>Nord-est</v>
      </c>
      <c r="J3455" s="1">
        <f>_xlfn.XLOOKUP(Comuni[[#This Row],[Regione]],Table_0[Regione],Table_0[Totale contagiati],,0)</f>
        <v>2821154</v>
      </c>
      <c r="K3455" s="1">
        <f>_xlfn.XLOOKUP(Comuni[[#This Row],[Regione]],Table_0[Regione],Table_0[Guariti],,0)</f>
        <v>2790105</v>
      </c>
      <c r="L3455" s="1">
        <f>_xlfn.XLOOKUP(Comuni[[#This Row],[Regione]],Table_0[Regione],Table_0[Deceduti],,0)</f>
        <v>17224</v>
      </c>
    </row>
    <row r="3456" spans="1:12" x14ac:dyDescent="0.25">
      <c r="A3456" s="1" t="s">
        <v>3488</v>
      </c>
      <c r="B3456" s="1" t="s">
        <v>3082</v>
      </c>
      <c r="C3456" s="1" t="s">
        <v>3454</v>
      </c>
      <c r="D3456">
        <v>17295</v>
      </c>
      <c r="E3456">
        <f>100*Comuni[[#This Row],[Popolazione2011]]/$D$7916</f>
        <v>3.0176849950390095E-2</v>
      </c>
      <c r="F3456">
        <f>100*Comuni[[#This Row],[Popolazione2011]]/(SUMIFS($D$2:$D$7916,$B$2:$B$7916,"Veneto"))</f>
        <v>0.35616437227754089</v>
      </c>
      <c r="G3456" t="b">
        <f>IF(Comuni[[#This Row],[Popolazione2011]]&gt;300000,"MAGGIORE")</f>
        <v>0</v>
      </c>
      <c r="H3456">
        <f>100*Comuni[[#This Row],[Popolazione2011]]/(SUMIFS($D$2:$D$7916,$B$2:$B$7916,"Piemonte"))</f>
        <v>0.3963183525989043</v>
      </c>
      <c r="I3456" s="1" t="str">
        <f>_xlfn.XLOOKUP(Comuni[[#This Row],[Regione]],Ripartizione_geografica[Regione],Ripartizione_geografica[Ripartizione geografica],,0)</f>
        <v>Nord-est</v>
      </c>
      <c r="J3456" s="1">
        <f>_xlfn.XLOOKUP(Comuni[[#This Row],[Regione]],Table_0[Regione],Table_0[Totale contagiati],,0)</f>
        <v>2821154</v>
      </c>
      <c r="K3456" s="1">
        <f>_xlfn.XLOOKUP(Comuni[[#This Row],[Regione]],Table_0[Regione],Table_0[Guariti],,0)</f>
        <v>2790105</v>
      </c>
      <c r="L3456" s="1">
        <f>_xlfn.XLOOKUP(Comuni[[#This Row],[Regione]],Table_0[Regione],Table_0[Deceduti],,0)</f>
        <v>17224</v>
      </c>
    </row>
    <row r="3457" spans="1:12" x14ac:dyDescent="0.25">
      <c r="A3457" s="1" t="s">
        <v>3489</v>
      </c>
      <c r="B3457" s="1" t="s">
        <v>3082</v>
      </c>
      <c r="C3457" s="1" t="s">
        <v>3454</v>
      </c>
      <c r="D3457">
        <v>13042</v>
      </c>
      <c r="E3457">
        <f>100*Comuni[[#This Row],[Popolazione2011]]/$D$7916</f>
        <v>2.275608424706491E-2</v>
      </c>
      <c r="F3457">
        <f>100*Comuni[[#This Row],[Popolazione2011]]/(SUMIFS($D$2:$D$7916,$B$2:$B$7916,"Veneto"))</f>
        <v>0.26858026847318234</v>
      </c>
      <c r="G3457" t="b">
        <f>IF(Comuni[[#This Row],[Popolazione2011]]&gt;300000,"MAGGIORE")</f>
        <v>0</v>
      </c>
      <c r="H3457">
        <f>100*Comuni[[#This Row],[Popolazione2011]]/(SUMIFS($D$2:$D$7916,$B$2:$B$7916,"Piemonte"))</f>
        <v>0.29886001472072332</v>
      </c>
      <c r="I3457" s="1" t="str">
        <f>_xlfn.XLOOKUP(Comuni[[#This Row],[Regione]],Ripartizione_geografica[Regione],Ripartizione_geografica[Ripartizione geografica],,0)</f>
        <v>Nord-est</v>
      </c>
      <c r="J3457" s="1">
        <f>_xlfn.XLOOKUP(Comuni[[#This Row],[Regione]],Table_0[Regione],Table_0[Totale contagiati],,0)</f>
        <v>2821154</v>
      </c>
      <c r="K3457" s="1">
        <f>_xlfn.XLOOKUP(Comuni[[#This Row],[Regione]],Table_0[Regione],Table_0[Guariti],,0)</f>
        <v>2790105</v>
      </c>
      <c r="L3457" s="1">
        <f>_xlfn.XLOOKUP(Comuni[[#This Row],[Regione]],Table_0[Regione],Table_0[Deceduti],,0)</f>
        <v>17224</v>
      </c>
    </row>
    <row r="3458" spans="1:12" x14ac:dyDescent="0.25">
      <c r="A3458" s="1" t="s">
        <v>3490</v>
      </c>
      <c r="B3458" s="1" t="s">
        <v>3082</v>
      </c>
      <c r="C3458" s="1" t="s">
        <v>3454</v>
      </c>
      <c r="D3458">
        <v>18904</v>
      </c>
      <c r="E3458">
        <f>100*Comuni[[#This Row],[Popolazione2011]]/$D$7916</f>
        <v>3.2984282825219681E-2</v>
      </c>
      <c r="F3458">
        <f>100*Comuni[[#This Row],[Popolazione2011]]/(SUMIFS($D$2:$D$7916,$B$2:$B$7916,"Veneto"))</f>
        <v>0.3892992942199846</v>
      </c>
      <c r="G3458" t="b">
        <f>IF(Comuni[[#This Row],[Popolazione2011]]&gt;300000,"MAGGIORE")</f>
        <v>0</v>
      </c>
      <c r="H3458">
        <f>100*Comuni[[#This Row],[Popolazione2011]]/(SUMIFS($D$2:$D$7916,$B$2:$B$7916,"Piemonte"))</f>
        <v>0.43318890647757657</v>
      </c>
      <c r="I3458" s="1" t="str">
        <f>_xlfn.XLOOKUP(Comuni[[#This Row],[Regione]],Ripartizione_geografica[Regione],Ripartizione_geografica[Ripartizione geografica],,0)</f>
        <v>Nord-est</v>
      </c>
      <c r="J3458" s="1">
        <f>_xlfn.XLOOKUP(Comuni[[#This Row],[Regione]],Table_0[Regione],Table_0[Totale contagiati],,0)</f>
        <v>2821154</v>
      </c>
      <c r="K3458" s="1">
        <f>_xlfn.XLOOKUP(Comuni[[#This Row],[Regione]],Table_0[Regione],Table_0[Guariti],,0)</f>
        <v>2790105</v>
      </c>
      <c r="L3458" s="1">
        <f>_xlfn.XLOOKUP(Comuni[[#This Row],[Regione]],Table_0[Regione],Table_0[Deceduti],,0)</f>
        <v>17224</v>
      </c>
    </row>
    <row r="3459" spans="1:12" x14ac:dyDescent="0.25">
      <c r="A3459" s="1" t="s">
        <v>3491</v>
      </c>
      <c r="B3459" s="1" t="s">
        <v>3082</v>
      </c>
      <c r="C3459" s="1" t="s">
        <v>3454</v>
      </c>
      <c r="D3459">
        <v>26862</v>
      </c>
      <c r="E3459">
        <f>100*Comuni[[#This Row],[Popolazione2011]]/$D$7916</f>
        <v>4.6869646913407274E-2</v>
      </c>
      <c r="F3459">
        <f>100*Comuni[[#This Row],[Popolazione2011]]/(SUMIFS($D$2:$D$7916,$B$2:$B$7916,"Veneto"))</f>
        <v>0.5531822704896967</v>
      </c>
      <c r="G3459" t="b">
        <f>IF(Comuni[[#This Row],[Popolazione2011]]&gt;300000,"MAGGIORE")</f>
        <v>0</v>
      </c>
      <c r="H3459">
        <f>100*Comuni[[#This Row],[Popolazione2011]]/(SUMIFS($D$2:$D$7916,$B$2:$B$7916,"Piemonte"))</f>
        <v>0.61554805362889664</v>
      </c>
      <c r="I3459" s="1" t="str">
        <f>_xlfn.XLOOKUP(Comuni[[#This Row],[Regione]],Ripartizione_geografica[Regione],Ripartizione_geografica[Ripartizione geografica],,0)</f>
        <v>Nord-est</v>
      </c>
      <c r="J3459" s="1">
        <f>_xlfn.XLOOKUP(Comuni[[#This Row],[Regione]],Table_0[Regione],Table_0[Totale contagiati],,0)</f>
        <v>2821154</v>
      </c>
      <c r="K3459" s="1">
        <f>_xlfn.XLOOKUP(Comuni[[#This Row],[Regione]],Table_0[Regione],Table_0[Guariti],,0)</f>
        <v>2790105</v>
      </c>
      <c r="L3459" s="1">
        <f>_xlfn.XLOOKUP(Comuni[[#This Row],[Regione]],Table_0[Regione],Table_0[Deceduti],,0)</f>
        <v>17224</v>
      </c>
    </row>
    <row r="3460" spans="1:12" x14ac:dyDescent="0.25">
      <c r="A3460" s="1" t="s">
        <v>3492</v>
      </c>
      <c r="B3460" s="1" t="s">
        <v>3082</v>
      </c>
      <c r="C3460" s="1" t="s">
        <v>3454</v>
      </c>
      <c r="D3460">
        <v>7566</v>
      </c>
      <c r="E3460">
        <f>100*Comuni[[#This Row],[Popolazione2011]]/$D$7916</f>
        <v>1.3201390385929544E-2</v>
      </c>
      <c r="F3460">
        <f>100*Comuni[[#This Row],[Popolazione2011]]/(SUMIFS($D$2:$D$7916,$B$2:$B$7916,"Veneto"))</f>
        <v>0.15581032903451139</v>
      </c>
      <c r="G3460" t="b">
        <f>IF(Comuni[[#This Row],[Popolazione2011]]&gt;300000,"MAGGIORE")</f>
        <v>0</v>
      </c>
      <c r="H3460">
        <f>100*Comuni[[#This Row],[Popolazione2011]]/(SUMIFS($D$2:$D$7916,$B$2:$B$7916,"Piemonte"))</f>
        <v>0.1733763894630419</v>
      </c>
      <c r="I3460" s="1" t="str">
        <f>_xlfn.XLOOKUP(Comuni[[#This Row],[Regione]],Ripartizione_geografica[Regione],Ripartizione_geografica[Ripartizione geografica],,0)</f>
        <v>Nord-est</v>
      </c>
      <c r="J3460" s="1">
        <f>_xlfn.XLOOKUP(Comuni[[#This Row],[Regione]],Table_0[Regione],Table_0[Totale contagiati],,0)</f>
        <v>2821154</v>
      </c>
      <c r="K3460" s="1">
        <f>_xlfn.XLOOKUP(Comuni[[#This Row],[Regione]],Table_0[Regione],Table_0[Guariti],,0)</f>
        <v>2790105</v>
      </c>
      <c r="L3460" s="1">
        <f>_xlfn.XLOOKUP(Comuni[[#This Row],[Regione]],Table_0[Regione],Table_0[Deceduti],,0)</f>
        <v>17224</v>
      </c>
    </row>
    <row r="3461" spans="1:12" x14ac:dyDescent="0.25">
      <c r="A3461" s="1" t="s">
        <v>3493</v>
      </c>
      <c r="B3461" s="1" t="s">
        <v>3082</v>
      </c>
      <c r="C3461" s="1" t="s">
        <v>3454</v>
      </c>
      <c r="D3461">
        <v>2325</v>
      </c>
      <c r="E3461">
        <f>100*Comuni[[#This Row],[Popolazione2011]]/$D$7916</f>
        <v>4.0567317799743837E-3</v>
      </c>
      <c r="F3461">
        <f>100*Comuni[[#This Row],[Popolazione2011]]/(SUMIFS($D$2:$D$7916,$B$2:$B$7916,"Veneto"))</f>
        <v>4.7879859239391885E-2</v>
      </c>
      <c r="G3461" t="b">
        <f>IF(Comuni[[#This Row],[Popolazione2011]]&gt;300000,"MAGGIORE")</f>
        <v>0</v>
      </c>
      <c r="H3461">
        <f>100*Comuni[[#This Row],[Popolazione2011]]/(SUMIFS($D$2:$D$7916,$B$2:$B$7916,"Piemonte"))</f>
        <v>5.3277835778690517E-2</v>
      </c>
      <c r="I3461" s="1" t="str">
        <f>_xlfn.XLOOKUP(Comuni[[#This Row],[Regione]],Ripartizione_geografica[Regione],Ripartizione_geografica[Ripartizione geografica],,0)</f>
        <v>Nord-est</v>
      </c>
      <c r="J3461" s="1">
        <f>_xlfn.XLOOKUP(Comuni[[#This Row],[Regione]],Table_0[Regione],Table_0[Totale contagiati],,0)</f>
        <v>2821154</v>
      </c>
      <c r="K3461" s="1">
        <f>_xlfn.XLOOKUP(Comuni[[#This Row],[Regione]],Table_0[Regione],Table_0[Guariti],,0)</f>
        <v>2790105</v>
      </c>
      <c r="L3461" s="1">
        <f>_xlfn.XLOOKUP(Comuni[[#This Row],[Regione]],Table_0[Regione],Table_0[Deceduti],,0)</f>
        <v>17224</v>
      </c>
    </row>
    <row r="3462" spans="1:12" x14ac:dyDescent="0.25">
      <c r="A3462" s="1" t="s">
        <v>3494</v>
      </c>
      <c r="B3462" s="1" t="s">
        <v>3082</v>
      </c>
      <c r="C3462" s="1" t="s">
        <v>3454</v>
      </c>
      <c r="D3462">
        <v>4739</v>
      </c>
      <c r="E3462">
        <f>100*Comuni[[#This Row],[Popolazione2011]]/$D$7916</f>
        <v>8.2687535076553138E-3</v>
      </c>
      <c r="F3462">
        <f>100*Comuni[[#This Row],[Popolazione2011]]/(SUMIFS($D$2:$D$7916,$B$2:$B$7916,"Veneto"))</f>
        <v>9.7592538896979844E-2</v>
      </c>
      <c r="G3462" t="b">
        <f>IF(Comuni[[#This Row],[Popolazione2011]]&gt;300000,"MAGGIORE")</f>
        <v>0</v>
      </c>
      <c r="H3462">
        <f>100*Comuni[[#This Row],[Popolazione2011]]/(SUMIFS($D$2:$D$7916,$B$2:$B$7916,"Piemonte"))</f>
        <v>0.10859512419579112</v>
      </c>
      <c r="I3462" s="1" t="str">
        <f>_xlfn.XLOOKUP(Comuni[[#This Row],[Regione]],Ripartizione_geografica[Regione],Ripartizione_geografica[Ripartizione geografica],,0)</f>
        <v>Nord-est</v>
      </c>
      <c r="J3462" s="1">
        <f>_xlfn.XLOOKUP(Comuni[[#This Row],[Regione]],Table_0[Regione],Table_0[Totale contagiati],,0)</f>
        <v>2821154</v>
      </c>
      <c r="K3462" s="1">
        <f>_xlfn.XLOOKUP(Comuni[[#This Row],[Regione]],Table_0[Regione],Table_0[Guariti],,0)</f>
        <v>2790105</v>
      </c>
      <c r="L3462" s="1">
        <f>_xlfn.XLOOKUP(Comuni[[#This Row],[Regione]],Table_0[Regione],Table_0[Deceduti],,0)</f>
        <v>17224</v>
      </c>
    </row>
    <row r="3463" spans="1:12" x14ac:dyDescent="0.25">
      <c r="A3463" s="1" t="s">
        <v>3495</v>
      </c>
      <c r="B3463" s="1" t="s">
        <v>3082</v>
      </c>
      <c r="C3463" s="1" t="s">
        <v>3454</v>
      </c>
      <c r="D3463">
        <v>261362</v>
      </c>
      <c r="E3463">
        <f>100*Comuni[[#This Row],[Popolazione2011]]/$D$7916</f>
        <v>0.4560324866570602</v>
      </c>
      <c r="F3463">
        <f>100*Comuni[[#This Row],[Popolazione2011]]/(SUMIFS($D$2:$D$7916,$B$2:$B$7916,"Veneto"))</f>
        <v>5.382355170118684</v>
      </c>
      <c r="G3463" t="b">
        <f>IF(Comuni[[#This Row],[Popolazione2011]]&gt;300000,"MAGGIORE")</f>
        <v>0</v>
      </c>
      <c r="H3463">
        <f>100*Comuni[[#This Row],[Popolazione2011]]/(SUMIFS($D$2:$D$7916,$B$2:$B$7916,"Piemonte"))</f>
        <v>5.9891620278667146</v>
      </c>
      <c r="I3463" s="1" t="str">
        <f>_xlfn.XLOOKUP(Comuni[[#This Row],[Regione]],Ripartizione_geografica[Regione],Ripartizione_geografica[Ripartizione geografica],,0)</f>
        <v>Nord-est</v>
      </c>
      <c r="J3463" s="1">
        <f>_xlfn.XLOOKUP(Comuni[[#This Row],[Regione]],Table_0[Regione],Table_0[Totale contagiati],,0)</f>
        <v>2821154</v>
      </c>
      <c r="K3463" s="1">
        <f>_xlfn.XLOOKUP(Comuni[[#This Row],[Regione]],Table_0[Regione],Table_0[Guariti],,0)</f>
        <v>2790105</v>
      </c>
      <c r="L3463" s="1">
        <f>_xlfn.XLOOKUP(Comuni[[#This Row],[Regione]],Table_0[Regione],Table_0[Deceduti],,0)</f>
        <v>17224</v>
      </c>
    </row>
    <row r="3464" spans="1:12" x14ac:dyDescent="0.25">
      <c r="A3464" s="1" t="s">
        <v>3496</v>
      </c>
      <c r="B3464" s="1" t="s">
        <v>3082</v>
      </c>
      <c r="C3464" s="1" t="s">
        <v>3454</v>
      </c>
      <c r="D3464">
        <v>9892</v>
      </c>
      <c r="E3464">
        <f>100*Comuni[[#This Row],[Popolazione2011]]/$D$7916</f>
        <v>1.7259866996777035E-2</v>
      </c>
      <c r="F3464">
        <f>100*Comuni[[#This Row],[Popolazione2011]]/(SUMIFS($D$2:$D$7916,$B$2:$B$7916,"Veneto"))</f>
        <v>0.20371078176174817</v>
      </c>
      <c r="G3464" t="b">
        <f>IF(Comuni[[#This Row],[Popolazione2011]]&gt;300000,"MAGGIORE")</f>
        <v>0</v>
      </c>
      <c r="H3464">
        <f>100*Comuni[[#This Row],[Popolazione2011]]/(SUMIFS($D$2:$D$7916,$B$2:$B$7916,"Piemonte"))</f>
        <v>0.2266771404399168</v>
      </c>
      <c r="I3464" s="1" t="str">
        <f>_xlfn.XLOOKUP(Comuni[[#This Row],[Regione]],Ripartizione_geografica[Regione],Ripartizione_geografica[Ripartizione geografica],,0)</f>
        <v>Nord-est</v>
      </c>
      <c r="J3464" s="1">
        <f>_xlfn.XLOOKUP(Comuni[[#This Row],[Regione]],Table_0[Regione],Table_0[Totale contagiati],,0)</f>
        <v>2821154</v>
      </c>
      <c r="K3464" s="1">
        <f>_xlfn.XLOOKUP(Comuni[[#This Row],[Regione]],Table_0[Regione],Table_0[Guariti],,0)</f>
        <v>2790105</v>
      </c>
      <c r="L3464" s="1">
        <f>_xlfn.XLOOKUP(Comuni[[#This Row],[Regione]],Table_0[Regione],Table_0[Deceduti],,0)</f>
        <v>17224</v>
      </c>
    </row>
    <row r="3465" spans="1:12" x14ac:dyDescent="0.25">
      <c r="A3465" s="1" t="s">
        <v>3497</v>
      </c>
      <c r="B3465" s="1" t="s">
        <v>3082</v>
      </c>
      <c r="C3465" s="1" t="s">
        <v>3454</v>
      </c>
      <c r="D3465">
        <v>13162</v>
      </c>
      <c r="E3465">
        <f>100*Comuni[[#This Row],[Popolazione2011]]/$D$7916</f>
        <v>2.2965463951837781E-2</v>
      </c>
      <c r="F3465">
        <f>100*Comuni[[#This Row],[Popolazione2011]]/(SUMIFS($D$2:$D$7916,$B$2:$B$7916,"Veneto"))</f>
        <v>0.27105148701457032</v>
      </c>
      <c r="G3465" t="b">
        <f>IF(Comuni[[#This Row],[Popolazione2011]]&gt;300000,"MAGGIORE")</f>
        <v>0</v>
      </c>
      <c r="H3465">
        <f>100*Comuni[[#This Row],[Popolazione2011]]/(SUMIFS($D$2:$D$7916,$B$2:$B$7916,"Piemonte"))</f>
        <v>0.30160983850284928</v>
      </c>
      <c r="I3465" s="1" t="str">
        <f>_xlfn.XLOOKUP(Comuni[[#This Row],[Regione]],Ripartizione_geografica[Regione],Ripartizione_geografica[Ripartizione geografica],,0)</f>
        <v>Nord-est</v>
      </c>
      <c r="J3465" s="1">
        <f>_xlfn.XLOOKUP(Comuni[[#This Row],[Regione]],Table_0[Regione],Table_0[Totale contagiati],,0)</f>
        <v>2821154</v>
      </c>
      <c r="K3465" s="1">
        <f>_xlfn.XLOOKUP(Comuni[[#This Row],[Regione]],Table_0[Regione],Table_0[Guariti],,0)</f>
        <v>2790105</v>
      </c>
      <c r="L3465" s="1">
        <f>_xlfn.XLOOKUP(Comuni[[#This Row],[Regione]],Table_0[Regione],Table_0[Deceduti],,0)</f>
        <v>17224</v>
      </c>
    </row>
    <row r="3466" spans="1:12" x14ac:dyDescent="0.25">
      <c r="A3466" s="1" t="s">
        <v>3498</v>
      </c>
      <c r="B3466" s="1" t="s">
        <v>3082</v>
      </c>
      <c r="C3466" s="1" t="s">
        <v>3499</v>
      </c>
      <c r="D3466">
        <v>19349</v>
      </c>
      <c r="E3466">
        <f>100*Comuni[[#This Row],[Popolazione2011]]/$D$7916</f>
        <v>3.3760732563752414E-2</v>
      </c>
      <c r="F3466">
        <f>100*Comuni[[#This Row],[Popolazione2011]]/(SUMIFS($D$2:$D$7916,$B$2:$B$7916,"Veneto"))</f>
        <v>0.39846339631096495</v>
      </c>
      <c r="G3466" t="b">
        <f>IF(Comuni[[#This Row],[Popolazione2011]]&gt;300000,"MAGGIORE")</f>
        <v>0</v>
      </c>
      <c r="H3466">
        <f>100*Comuni[[#This Row],[Popolazione2011]]/(SUMIFS($D$2:$D$7916,$B$2:$B$7916,"Piemonte"))</f>
        <v>0.44338616966962702</v>
      </c>
      <c r="I3466" s="1" t="str">
        <f>_xlfn.XLOOKUP(Comuni[[#This Row],[Regione]],Ripartizione_geografica[Regione],Ripartizione_geografica[Ripartizione geografica],,0)</f>
        <v>Nord-est</v>
      </c>
      <c r="J3466" s="1">
        <f>_xlfn.XLOOKUP(Comuni[[#This Row],[Regione]],Table_0[Regione],Table_0[Totale contagiati],,0)</f>
        <v>2821154</v>
      </c>
      <c r="K3466" s="1">
        <f>_xlfn.XLOOKUP(Comuni[[#This Row],[Regione]],Table_0[Regione],Table_0[Guariti],,0)</f>
        <v>2790105</v>
      </c>
      <c r="L3466" s="1">
        <f>_xlfn.XLOOKUP(Comuni[[#This Row],[Regione]],Table_0[Regione],Table_0[Deceduti],,0)</f>
        <v>17224</v>
      </c>
    </row>
    <row r="3467" spans="1:12" x14ac:dyDescent="0.25">
      <c r="A3467" s="1" t="s">
        <v>3500</v>
      </c>
      <c r="B3467" s="1" t="s">
        <v>3082</v>
      </c>
      <c r="C3467" s="1" t="s">
        <v>3499</v>
      </c>
      <c r="D3467">
        <v>3400</v>
      </c>
      <c r="E3467">
        <f>100*Comuni[[#This Row],[Popolazione2011]]/$D$7916</f>
        <v>5.9324249685646906E-3</v>
      </c>
      <c r="F3467">
        <f>100*Comuni[[#This Row],[Popolazione2011]]/(SUMIFS($D$2:$D$7916,$B$2:$B$7916,"Veneto"))</f>
        <v>7.0017858672659097E-2</v>
      </c>
      <c r="G3467" t="b">
        <f>IF(Comuni[[#This Row],[Popolazione2011]]&gt;300000,"MAGGIORE")</f>
        <v>0</v>
      </c>
      <c r="H3467">
        <f>100*Comuni[[#This Row],[Popolazione2011]]/(SUMIFS($D$2:$D$7916,$B$2:$B$7916,"Piemonte"))</f>
        <v>7.7911673826902256E-2</v>
      </c>
      <c r="I3467" s="1" t="str">
        <f>_xlfn.XLOOKUP(Comuni[[#This Row],[Regione]],Ripartizione_geografica[Regione],Ripartizione_geografica[Ripartizione geografica],,0)</f>
        <v>Nord-est</v>
      </c>
      <c r="J3467" s="1">
        <f>_xlfn.XLOOKUP(Comuni[[#This Row],[Regione]],Table_0[Regione],Table_0[Totale contagiati],,0)</f>
        <v>2821154</v>
      </c>
      <c r="K3467" s="1">
        <f>_xlfn.XLOOKUP(Comuni[[#This Row],[Regione]],Table_0[Regione],Table_0[Guariti],,0)</f>
        <v>2790105</v>
      </c>
      <c r="L3467" s="1">
        <f>_xlfn.XLOOKUP(Comuni[[#This Row],[Regione]],Table_0[Regione],Table_0[Deceduti],,0)</f>
        <v>17224</v>
      </c>
    </row>
    <row r="3468" spans="1:12" x14ac:dyDescent="0.25">
      <c r="A3468" s="1" t="s">
        <v>3501</v>
      </c>
      <c r="B3468" s="1" t="s">
        <v>3082</v>
      </c>
      <c r="C3468" s="1" t="s">
        <v>3499</v>
      </c>
      <c r="D3468">
        <v>23464</v>
      </c>
      <c r="E3468">
        <f>100*Comuni[[#This Row],[Popolazione2011]]/$D$7916</f>
        <v>4.0940711606588798E-2</v>
      </c>
      <c r="F3468">
        <f>100*Comuni[[#This Row],[Popolazione2011]]/(SUMIFS($D$2:$D$7916,$B$2:$B$7916,"Veneto"))</f>
        <v>0.48320559879272734</v>
      </c>
      <c r="G3468" t="b">
        <f>IF(Comuni[[#This Row],[Popolazione2011]]&gt;300000,"MAGGIORE")</f>
        <v>0</v>
      </c>
      <c r="H3468">
        <f>100*Comuni[[#This Row],[Popolazione2011]]/(SUMIFS($D$2:$D$7916,$B$2:$B$7916,"Piemonte"))</f>
        <v>0.53768221019836315</v>
      </c>
      <c r="I3468" s="1" t="str">
        <f>_xlfn.XLOOKUP(Comuni[[#This Row],[Regione]],Ripartizione_geografica[Regione],Ripartizione_geografica[Ripartizione geografica],,0)</f>
        <v>Nord-est</v>
      </c>
      <c r="J3468" s="1">
        <f>_xlfn.XLOOKUP(Comuni[[#This Row],[Regione]],Table_0[Regione],Table_0[Totale contagiati],,0)</f>
        <v>2821154</v>
      </c>
      <c r="K3468" s="1">
        <f>_xlfn.XLOOKUP(Comuni[[#This Row],[Regione]],Table_0[Regione],Table_0[Guariti],,0)</f>
        <v>2790105</v>
      </c>
      <c r="L3468" s="1">
        <f>_xlfn.XLOOKUP(Comuni[[#This Row],[Regione]],Table_0[Regione],Table_0[Deceduti],,0)</f>
        <v>17224</v>
      </c>
    </row>
    <row r="3469" spans="1:12" x14ac:dyDescent="0.25">
      <c r="A3469" s="1" t="s">
        <v>3502</v>
      </c>
      <c r="B3469" s="1" t="s">
        <v>3082</v>
      </c>
      <c r="C3469" s="1" t="s">
        <v>3499</v>
      </c>
      <c r="D3469">
        <v>4594</v>
      </c>
      <c r="E3469">
        <f>100*Comuni[[#This Row],[Popolazione2011]]/$D$7916</f>
        <v>8.0157530310547617E-3</v>
      </c>
      <c r="F3469">
        <f>100*Comuni[[#This Row],[Popolazione2011]]/(SUMIFS($D$2:$D$7916,$B$2:$B$7916,"Veneto"))</f>
        <v>9.4606483159469373E-2</v>
      </c>
      <c r="G3469" t="b">
        <f>IF(Comuni[[#This Row],[Popolazione2011]]&gt;300000,"MAGGIORE")</f>
        <v>0</v>
      </c>
      <c r="H3469">
        <f>100*Comuni[[#This Row],[Popolazione2011]]/(SUMIFS($D$2:$D$7916,$B$2:$B$7916,"Piemonte"))</f>
        <v>0.10527242045905558</v>
      </c>
      <c r="I3469" s="1" t="str">
        <f>_xlfn.XLOOKUP(Comuni[[#This Row],[Regione]],Ripartizione_geografica[Regione],Ripartizione_geografica[Ripartizione geografica],,0)</f>
        <v>Nord-est</v>
      </c>
      <c r="J3469" s="1">
        <f>_xlfn.XLOOKUP(Comuni[[#This Row],[Regione]],Table_0[Regione],Table_0[Totale contagiati],,0)</f>
        <v>2821154</v>
      </c>
      <c r="K3469" s="1">
        <f>_xlfn.XLOOKUP(Comuni[[#This Row],[Regione]],Table_0[Regione],Table_0[Guariti],,0)</f>
        <v>2790105</v>
      </c>
      <c r="L3469" s="1">
        <f>_xlfn.XLOOKUP(Comuni[[#This Row],[Regione]],Table_0[Regione],Table_0[Deceduti],,0)</f>
        <v>17224</v>
      </c>
    </row>
    <row r="3470" spans="1:12" x14ac:dyDescent="0.25">
      <c r="A3470" s="1" t="s">
        <v>3503</v>
      </c>
      <c r="B3470" s="1" t="s">
        <v>3082</v>
      </c>
      <c r="C3470" s="1" t="s">
        <v>3499</v>
      </c>
      <c r="D3470">
        <v>1847</v>
      </c>
      <c r="E3470">
        <f>100*Comuni[[#This Row],[Popolazione2011]]/$D$7916</f>
        <v>3.2227026226291128E-3</v>
      </c>
      <c r="F3470">
        <f>100*Comuni[[#This Row],[Popolazione2011]]/(SUMIFS($D$2:$D$7916,$B$2:$B$7916,"Veneto"))</f>
        <v>3.8036172049529811E-2</v>
      </c>
      <c r="G3470" t="b">
        <f>IF(Comuni[[#This Row],[Popolazione2011]]&gt;300000,"MAGGIORE")</f>
        <v>0</v>
      </c>
      <c r="H3470">
        <f>100*Comuni[[#This Row],[Popolazione2011]]/(SUMIFS($D$2:$D$7916,$B$2:$B$7916,"Piemonte"))</f>
        <v>4.2324371046555433E-2</v>
      </c>
      <c r="I3470" s="1" t="str">
        <f>_xlfn.XLOOKUP(Comuni[[#This Row],[Regione]],Ripartizione_geografica[Regione],Ripartizione_geografica[Ripartizione geografica],,0)</f>
        <v>Nord-est</v>
      </c>
      <c r="J3470" s="1">
        <f>_xlfn.XLOOKUP(Comuni[[#This Row],[Regione]],Table_0[Regione],Table_0[Totale contagiati],,0)</f>
        <v>2821154</v>
      </c>
      <c r="K3470" s="1">
        <f>_xlfn.XLOOKUP(Comuni[[#This Row],[Regione]],Table_0[Regione],Table_0[Guariti],,0)</f>
        <v>2790105</v>
      </c>
      <c r="L3470" s="1">
        <f>_xlfn.XLOOKUP(Comuni[[#This Row],[Regione]],Table_0[Regione],Table_0[Deceduti],,0)</f>
        <v>17224</v>
      </c>
    </row>
    <row r="3471" spans="1:12" x14ac:dyDescent="0.25">
      <c r="A3471" s="1" t="s">
        <v>3504</v>
      </c>
      <c r="B3471" s="1" t="s">
        <v>3082</v>
      </c>
      <c r="C3471" s="1" t="s">
        <v>3499</v>
      </c>
      <c r="D3471">
        <v>2191</v>
      </c>
      <c r="E3471">
        <f>100*Comuni[[#This Row],[Popolazione2011]]/$D$7916</f>
        <v>3.8229244429780112E-3</v>
      </c>
      <c r="F3471">
        <f>100*Comuni[[#This Row],[Popolazione2011]]/(SUMIFS($D$2:$D$7916,$B$2:$B$7916,"Veneto"))</f>
        <v>4.5120331868175316E-2</v>
      </c>
      <c r="G3471" t="b">
        <f>IF(Comuni[[#This Row],[Popolazione2011]]&gt;300000,"MAGGIORE")</f>
        <v>0</v>
      </c>
      <c r="H3471">
        <f>100*Comuni[[#This Row],[Popolazione2011]]/(SUMIFS($D$2:$D$7916,$B$2:$B$7916,"Piemonte"))</f>
        <v>5.020719922198319E-2</v>
      </c>
      <c r="I3471" s="1" t="str">
        <f>_xlfn.XLOOKUP(Comuni[[#This Row],[Regione]],Ripartizione_geografica[Regione],Ripartizione_geografica[Ripartizione geografica],,0)</f>
        <v>Nord-est</v>
      </c>
      <c r="J3471" s="1">
        <f>_xlfn.XLOOKUP(Comuni[[#This Row],[Regione]],Table_0[Regione],Table_0[Totale contagiati],,0)</f>
        <v>2821154</v>
      </c>
      <c r="K3471" s="1">
        <f>_xlfn.XLOOKUP(Comuni[[#This Row],[Regione]],Table_0[Regione],Table_0[Guariti],,0)</f>
        <v>2790105</v>
      </c>
      <c r="L3471" s="1">
        <f>_xlfn.XLOOKUP(Comuni[[#This Row],[Regione]],Table_0[Regione],Table_0[Deceduti],,0)</f>
        <v>17224</v>
      </c>
    </row>
    <row r="3472" spans="1:12" x14ac:dyDescent="0.25">
      <c r="A3472" s="1" t="s">
        <v>3505</v>
      </c>
      <c r="B3472" s="1" t="s">
        <v>3082</v>
      </c>
      <c r="C3472" s="1" t="s">
        <v>3499</v>
      </c>
      <c r="D3472">
        <v>4682</v>
      </c>
      <c r="E3472">
        <f>100*Comuni[[#This Row],[Popolazione2011]]/$D$7916</f>
        <v>8.1692981478882001E-3</v>
      </c>
      <c r="F3472">
        <f>100*Comuni[[#This Row],[Popolazione2011]]/(SUMIFS($D$2:$D$7916,$B$2:$B$7916,"Veneto"))</f>
        <v>9.6418710089820558E-2</v>
      </c>
      <c r="G3472" t="b">
        <f>IF(Comuni[[#This Row],[Popolazione2011]]&gt;300000,"MAGGIORE")</f>
        <v>0</v>
      </c>
      <c r="H3472">
        <f>100*Comuni[[#This Row],[Popolazione2011]]/(SUMIFS($D$2:$D$7916,$B$2:$B$7916,"Piemonte"))</f>
        <v>0.10728895789928129</v>
      </c>
      <c r="I3472" s="1" t="str">
        <f>_xlfn.XLOOKUP(Comuni[[#This Row],[Regione]],Ripartizione_geografica[Regione],Ripartizione_geografica[Ripartizione geografica],,0)</f>
        <v>Nord-est</v>
      </c>
      <c r="J3472" s="1">
        <f>_xlfn.XLOOKUP(Comuni[[#This Row],[Regione]],Table_0[Regione],Table_0[Totale contagiati],,0)</f>
        <v>2821154</v>
      </c>
      <c r="K3472" s="1">
        <f>_xlfn.XLOOKUP(Comuni[[#This Row],[Regione]],Table_0[Regione],Table_0[Guariti],,0)</f>
        <v>2790105</v>
      </c>
      <c r="L3472" s="1">
        <f>_xlfn.XLOOKUP(Comuni[[#This Row],[Regione]],Table_0[Regione],Table_0[Deceduti],,0)</f>
        <v>17224</v>
      </c>
    </row>
    <row r="3473" spans="1:12" x14ac:dyDescent="0.25">
      <c r="A3473" s="1" t="s">
        <v>3506</v>
      </c>
      <c r="B3473" s="1" t="s">
        <v>3082</v>
      </c>
      <c r="C3473" s="1" t="s">
        <v>3499</v>
      </c>
      <c r="D3473">
        <v>3626</v>
      </c>
      <c r="E3473">
        <f>100*Comuni[[#This Row],[Popolazione2011]]/$D$7916</f>
        <v>6.3267567458869323E-3</v>
      </c>
      <c r="F3473">
        <f>100*Comuni[[#This Row],[Popolazione2011]]/(SUMIFS($D$2:$D$7916,$B$2:$B$7916,"Veneto"))</f>
        <v>7.4671986925606434E-2</v>
      </c>
      <c r="G3473" t="b">
        <f>IF(Comuni[[#This Row],[Popolazione2011]]&gt;300000,"MAGGIORE")</f>
        <v>0</v>
      </c>
      <c r="H3473">
        <f>100*Comuni[[#This Row],[Popolazione2011]]/(SUMIFS($D$2:$D$7916,$B$2:$B$7916,"Piemonte"))</f>
        <v>8.3090508616572828E-2</v>
      </c>
      <c r="I3473" s="1" t="str">
        <f>_xlfn.XLOOKUP(Comuni[[#This Row],[Regione]],Ripartizione_geografica[Regione],Ripartizione_geografica[Ripartizione geografica],,0)</f>
        <v>Nord-est</v>
      </c>
      <c r="J3473" s="1">
        <f>_xlfn.XLOOKUP(Comuni[[#This Row],[Regione]],Table_0[Regione],Table_0[Totale contagiati],,0)</f>
        <v>2821154</v>
      </c>
      <c r="K3473" s="1">
        <f>_xlfn.XLOOKUP(Comuni[[#This Row],[Regione]],Table_0[Regione],Table_0[Guariti],,0)</f>
        <v>2790105</v>
      </c>
      <c r="L3473" s="1">
        <f>_xlfn.XLOOKUP(Comuni[[#This Row],[Regione]],Table_0[Regione],Table_0[Deceduti],,0)</f>
        <v>17224</v>
      </c>
    </row>
    <row r="3474" spans="1:12" x14ac:dyDescent="0.25">
      <c r="A3474" s="1" t="s">
        <v>3507</v>
      </c>
      <c r="B3474" s="1" t="s">
        <v>3082</v>
      </c>
      <c r="C3474" s="1" t="s">
        <v>3499</v>
      </c>
      <c r="D3474">
        <v>3108</v>
      </c>
      <c r="E3474">
        <f>100*Comuni[[#This Row],[Popolazione2011]]/$D$7916</f>
        <v>5.4229343536173705E-3</v>
      </c>
      <c r="F3474">
        <f>100*Comuni[[#This Row],[Popolazione2011]]/(SUMIFS($D$2:$D$7916,$B$2:$B$7916,"Veneto"))</f>
        <v>6.4004560221948378E-2</v>
      </c>
      <c r="G3474" t="b">
        <f>IF(Comuni[[#This Row],[Popolazione2011]]&gt;300000,"MAGGIORE")</f>
        <v>0</v>
      </c>
      <c r="H3474">
        <f>100*Comuni[[#This Row],[Popolazione2011]]/(SUMIFS($D$2:$D$7916,$B$2:$B$7916,"Piemonte"))</f>
        <v>7.1220435957062414E-2</v>
      </c>
      <c r="I3474" s="1" t="str">
        <f>_xlfn.XLOOKUP(Comuni[[#This Row],[Regione]],Ripartizione_geografica[Regione],Ripartizione_geografica[Ripartizione geografica],,0)</f>
        <v>Nord-est</v>
      </c>
      <c r="J3474" s="1">
        <f>_xlfn.XLOOKUP(Comuni[[#This Row],[Regione]],Table_0[Regione],Table_0[Totale contagiati],,0)</f>
        <v>2821154</v>
      </c>
      <c r="K3474" s="1">
        <f>_xlfn.XLOOKUP(Comuni[[#This Row],[Regione]],Table_0[Regione],Table_0[Guariti],,0)</f>
        <v>2790105</v>
      </c>
      <c r="L3474" s="1">
        <f>_xlfn.XLOOKUP(Comuni[[#This Row],[Regione]],Table_0[Regione],Table_0[Deceduti],,0)</f>
        <v>17224</v>
      </c>
    </row>
    <row r="3475" spans="1:12" x14ac:dyDescent="0.25">
      <c r="A3475" s="1" t="s">
        <v>3508</v>
      </c>
      <c r="B3475" s="1" t="s">
        <v>3082</v>
      </c>
      <c r="C3475" s="1" t="s">
        <v>3499</v>
      </c>
      <c r="D3475">
        <v>733</v>
      </c>
      <c r="E3475">
        <f>100*Comuni[[#This Row],[Popolazione2011]]/$D$7916</f>
        <v>1.278961029987623E-3</v>
      </c>
      <c r="F3475">
        <f>100*Comuni[[#This Row],[Popolazione2011]]/(SUMIFS($D$2:$D$7916,$B$2:$B$7916,"Veneto"))</f>
        <v>1.5095026590311506E-2</v>
      </c>
      <c r="G3475" t="b">
        <f>IF(Comuni[[#This Row],[Popolazione2011]]&gt;300000,"MAGGIORE")</f>
        <v>0</v>
      </c>
      <c r="H3475">
        <f>100*Comuni[[#This Row],[Popolazione2011]]/(SUMIFS($D$2:$D$7916,$B$2:$B$7916,"Piemonte"))</f>
        <v>1.6796840269152753E-2</v>
      </c>
      <c r="I3475" s="1" t="str">
        <f>_xlfn.XLOOKUP(Comuni[[#This Row],[Regione]],Ripartizione_geografica[Regione],Ripartizione_geografica[Ripartizione geografica],,0)</f>
        <v>Nord-est</v>
      </c>
      <c r="J3475" s="1">
        <f>_xlfn.XLOOKUP(Comuni[[#This Row],[Regione]],Table_0[Regione],Table_0[Totale contagiati],,0)</f>
        <v>2821154</v>
      </c>
      <c r="K3475" s="1">
        <f>_xlfn.XLOOKUP(Comuni[[#This Row],[Regione]],Table_0[Regione],Table_0[Guariti],,0)</f>
        <v>2790105</v>
      </c>
      <c r="L3475" s="1">
        <f>_xlfn.XLOOKUP(Comuni[[#This Row],[Regione]],Table_0[Regione],Table_0[Deceduti],,0)</f>
        <v>17224</v>
      </c>
    </row>
    <row r="3476" spans="1:12" x14ac:dyDescent="0.25">
      <c r="A3476" s="1" t="s">
        <v>3509</v>
      </c>
      <c r="B3476" s="1" t="s">
        <v>3082</v>
      </c>
      <c r="C3476" s="1" t="s">
        <v>3499</v>
      </c>
      <c r="D3476">
        <v>3933</v>
      </c>
      <c r="E3476">
        <f>100*Comuni[[#This Row],[Popolazione2011]]/$D$7916</f>
        <v>6.8624198239308617E-3</v>
      </c>
      <c r="F3476">
        <f>100*Comuni[[#This Row],[Popolazione2011]]/(SUMIFS($D$2:$D$7916,$B$2:$B$7916,"Veneto"))</f>
        <v>8.0994187693990652E-2</v>
      </c>
      <c r="G3476" t="b">
        <f>IF(Comuni[[#This Row],[Popolazione2011]]&gt;300000,"MAGGIORE")</f>
        <v>0</v>
      </c>
      <c r="H3476">
        <f>100*Comuni[[#This Row],[Popolazione2011]]/(SUMIFS($D$2:$D$7916,$B$2:$B$7916,"Piemonte"))</f>
        <v>9.0125474459178401E-2</v>
      </c>
      <c r="I3476" s="1" t="str">
        <f>_xlfn.XLOOKUP(Comuni[[#This Row],[Regione]],Ripartizione_geografica[Regione],Ripartizione_geografica[Ripartizione geografica],,0)</f>
        <v>Nord-est</v>
      </c>
      <c r="J3476" s="1">
        <f>_xlfn.XLOOKUP(Comuni[[#This Row],[Regione]],Table_0[Regione],Table_0[Totale contagiati],,0)</f>
        <v>2821154</v>
      </c>
      <c r="K3476" s="1">
        <f>_xlfn.XLOOKUP(Comuni[[#This Row],[Regione]],Table_0[Regione],Table_0[Guariti],,0)</f>
        <v>2790105</v>
      </c>
      <c r="L3476" s="1">
        <f>_xlfn.XLOOKUP(Comuni[[#This Row],[Regione]],Table_0[Regione],Table_0[Deceduti],,0)</f>
        <v>17224</v>
      </c>
    </row>
    <row r="3477" spans="1:12" x14ac:dyDescent="0.25">
      <c r="A3477" s="1" t="s">
        <v>3510</v>
      </c>
      <c r="B3477" s="1" t="s">
        <v>3082</v>
      </c>
      <c r="C3477" s="1" t="s">
        <v>3499</v>
      </c>
      <c r="D3477">
        <v>2611</v>
      </c>
      <c r="E3477">
        <f>100*Comuni[[#This Row],[Popolazione2011]]/$D$7916</f>
        <v>4.555753409683061E-3</v>
      </c>
      <c r="F3477">
        <f>100*Comuni[[#This Row],[Popolazione2011]]/(SUMIFS($D$2:$D$7916,$B$2:$B$7916,"Veneto"))</f>
        <v>5.3769596763033209E-2</v>
      </c>
      <c r="G3477" t="b">
        <f>IF(Comuni[[#This Row],[Popolazione2011]]&gt;300000,"MAGGIORE")</f>
        <v>0</v>
      </c>
      <c r="H3477">
        <f>100*Comuni[[#This Row],[Popolazione2011]]/(SUMIFS($D$2:$D$7916,$B$2:$B$7916,"Piemonte"))</f>
        <v>5.9831582459424056E-2</v>
      </c>
      <c r="I3477" s="1" t="str">
        <f>_xlfn.XLOOKUP(Comuni[[#This Row],[Regione]],Ripartizione_geografica[Regione],Ripartizione_geografica[Ripartizione geografica],,0)</f>
        <v>Nord-est</v>
      </c>
      <c r="J3477" s="1">
        <f>_xlfn.XLOOKUP(Comuni[[#This Row],[Regione]],Table_0[Regione],Table_0[Totale contagiati],,0)</f>
        <v>2821154</v>
      </c>
      <c r="K3477" s="1">
        <f>_xlfn.XLOOKUP(Comuni[[#This Row],[Regione]],Table_0[Regione],Table_0[Guariti],,0)</f>
        <v>2790105</v>
      </c>
      <c r="L3477" s="1">
        <f>_xlfn.XLOOKUP(Comuni[[#This Row],[Regione]],Table_0[Regione],Table_0[Deceduti],,0)</f>
        <v>17224</v>
      </c>
    </row>
    <row r="3478" spans="1:12" x14ac:dyDescent="0.25">
      <c r="A3478" s="1" t="s">
        <v>3511</v>
      </c>
      <c r="B3478" s="1" t="s">
        <v>3082</v>
      </c>
      <c r="C3478" s="1" t="s">
        <v>3499</v>
      </c>
      <c r="D3478">
        <v>8478</v>
      </c>
      <c r="E3478">
        <f>100*Comuni[[#This Row],[Popolazione2011]]/$D$7916</f>
        <v>1.4792676142203367E-2</v>
      </c>
      <c r="F3478">
        <f>100*Comuni[[#This Row],[Popolazione2011]]/(SUMIFS($D$2:$D$7916,$B$2:$B$7916,"Veneto"))</f>
        <v>0.17459158994905996</v>
      </c>
      <c r="G3478" t="b">
        <f>IF(Comuni[[#This Row],[Popolazione2011]]&gt;300000,"MAGGIORE")</f>
        <v>0</v>
      </c>
      <c r="H3478">
        <f>100*Comuni[[#This Row],[Popolazione2011]]/(SUMIFS($D$2:$D$7916,$B$2:$B$7916,"Piemonte"))</f>
        <v>0.19427505020719923</v>
      </c>
      <c r="I3478" s="1" t="str">
        <f>_xlfn.XLOOKUP(Comuni[[#This Row],[Regione]],Ripartizione_geografica[Regione],Ripartizione_geografica[Ripartizione geografica],,0)</f>
        <v>Nord-est</v>
      </c>
      <c r="J3478" s="1">
        <f>_xlfn.XLOOKUP(Comuni[[#This Row],[Regione]],Table_0[Regione],Table_0[Totale contagiati],,0)</f>
        <v>2821154</v>
      </c>
      <c r="K3478" s="1">
        <f>_xlfn.XLOOKUP(Comuni[[#This Row],[Regione]],Table_0[Regione],Table_0[Guariti],,0)</f>
        <v>2790105</v>
      </c>
      <c r="L3478" s="1">
        <f>_xlfn.XLOOKUP(Comuni[[#This Row],[Regione]],Table_0[Regione],Table_0[Deceduti],,0)</f>
        <v>17224</v>
      </c>
    </row>
    <row r="3479" spans="1:12" x14ac:dyDescent="0.25">
      <c r="A3479" s="1" t="s">
        <v>3512</v>
      </c>
      <c r="B3479" s="1" t="s">
        <v>3082</v>
      </c>
      <c r="C3479" s="1" t="s">
        <v>3499</v>
      </c>
      <c r="D3479">
        <v>3349</v>
      </c>
      <c r="E3479">
        <f>100*Comuni[[#This Row],[Popolazione2011]]/$D$7916</f>
        <v>5.8434385940362207E-3</v>
      </c>
      <c r="F3479">
        <f>100*Comuni[[#This Row],[Popolazione2011]]/(SUMIFS($D$2:$D$7916,$B$2:$B$7916,"Veneto"))</f>
        <v>6.8967590792569214E-2</v>
      </c>
      <c r="G3479" t="b">
        <f>IF(Comuni[[#This Row],[Popolazione2011]]&gt;300000,"MAGGIORE")</f>
        <v>0</v>
      </c>
      <c r="H3479">
        <f>100*Comuni[[#This Row],[Popolazione2011]]/(SUMIFS($D$2:$D$7916,$B$2:$B$7916,"Piemonte"))</f>
        <v>7.6742998719498731E-2</v>
      </c>
      <c r="I3479" s="1" t="str">
        <f>_xlfn.XLOOKUP(Comuni[[#This Row],[Regione]],Ripartizione_geografica[Regione],Ripartizione_geografica[Ripartizione geografica],,0)</f>
        <v>Nord-est</v>
      </c>
      <c r="J3479" s="1">
        <f>_xlfn.XLOOKUP(Comuni[[#This Row],[Regione]],Table_0[Regione],Table_0[Totale contagiati],,0)</f>
        <v>2821154</v>
      </c>
      <c r="K3479" s="1">
        <f>_xlfn.XLOOKUP(Comuni[[#This Row],[Regione]],Table_0[Regione],Table_0[Guariti],,0)</f>
        <v>2790105</v>
      </c>
      <c r="L3479" s="1">
        <f>_xlfn.XLOOKUP(Comuni[[#This Row],[Regione]],Table_0[Regione],Table_0[Deceduti],,0)</f>
        <v>17224</v>
      </c>
    </row>
    <row r="3480" spans="1:12" x14ac:dyDescent="0.25">
      <c r="A3480" s="1" t="s">
        <v>3513</v>
      </c>
      <c r="B3480" s="1" t="s">
        <v>3082</v>
      </c>
      <c r="C3480" s="1" t="s">
        <v>3499</v>
      </c>
      <c r="D3480">
        <v>6812</v>
      </c>
      <c r="E3480">
        <f>100*Comuni[[#This Row],[Popolazione2011]]/$D$7916</f>
        <v>1.1885787907606669E-2</v>
      </c>
      <c r="F3480">
        <f>100*Comuni[[#This Row],[Popolazione2011]]/(SUMIFS($D$2:$D$7916,$B$2:$B$7916,"Veneto"))</f>
        <v>0.140282839199457</v>
      </c>
      <c r="G3480" t="b">
        <f>IF(Comuni[[#This Row],[Popolazione2011]]&gt;300000,"MAGGIORE")</f>
        <v>0</v>
      </c>
      <c r="H3480">
        <f>100*Comuni[[#This Row],[Popolazione2011]]/(SUMIFS($D$2:$D$7916,$B$2:$B$7916,"Piemonte"))</f>
        <v>0.15609833003201712</v>
      </c>
      <c r="I3480" s="1" t="str">
        <f>_xlfn.XLOOKUP(Comuni[[#This Row],[Regione]],Ripartizione_geografica[Regione],Ripartizione_geografica[Ripartizione geografica],,0)</f>
        <v>Nord-est</v>
      </c>
      <c r="J3480" s="1">
        <f>_xlfn.XLOOKUP(Comuni[[#This Row],[Regione]],Table_0[Regione],Table_0[Totale contagiati],,0)</f>
        <v>2821154</v>
      </c>
      <c r="K3480" s="1">
        <f>_xlfn.XLOOKUP(Comuni[[#This Row],[Regione]],Table_0[Regione],Table_0[Guariti],,0)</f>
        <v>2790105</v>
      </c>
      <c r="L3480" s="1">
        <f>_xlfn.XLOOKUP(Comuni[[#This Row],[Regione]],Table_0[Regione],Table_0[Deceduti],,0)</f>
        <v>17224</v>
      </c>
    </row>
    <row r="3481" spans="1:12" x14ac:dyDescent="0.25">
      <c r="A3481" s="1" t="s">
        <v>3514</v>
      </c>
      <c r="B3481" s="1" t="s">
        <v>3082</v>
      </c>
      <c r="C3481" s="1" t="s">
        <v>3499</v>
      </c>
      <c r="D3481">
        <v>15964</v>
      </c>
      <c r="E3481">
        <f>100*Comuni[[#This Row],[Popolazione2011]]/$D$7916</f>
        <v>2.785448005828433E-2</v>
      </c>
      <c r="F3481">
        <f>100*Comuni[[#This Row],[Popolazione2011]]/(SUMIFS($D$2:$D$7916,$B$2:$B$7916,"Veneto"))</f>
        <v>0.32875443995597936</v>
      </c>
      <c r="G3481" t="b">
        <f>IF(Comuni[[#This Row],[Popolazione2011]]&gt;300000,"MAGGIORE")</f>
        <v>0</v>
      </c>
      <c r="H3481">
        <f>100*Comuni[[#This Row],[Popolazione2011]]/(SUMIFS($D$2:$D$7916,$B$2:$B$7916,"Piemonte"))</f>
        <v>0.36581822381549051</v>
      </c>
      <c r="I3481" s="1" t="str">
        <f>_xlfn.XLOOKUP(Comuni[[#This Row],[Regione]],Ripartizione_geografica[Regione],Ripartizione_geografica[Ripartizione geografica],,0)</f>
        <v>Nord-est</v>
      </c>
      <c r="J3481" s="1">
        <f>_xlfn.XLOOKUP(Comuni[[#This Row],[Regione]],Table_0[Regione],Table_0[Totale contagiati],,0)</f>
        <v>2821154</v>
      </c>
      <c r="K3481" s="1">
        <f>_xlfn.XLOOKUP(Comuni[[#This Row],[Regione]],Table_0[Regione],Table_0[Guariti],,0)</f>
        <v>2790105</v>
      </c>
      <c r="L3481" s="1">
        <f>_xlfn.XLOOKUP(Comuni[[#This Row],[Regione]],Table_0[Regione],Table_0[Deceduti],,0)</f>
        <v>17224</v>
      </c>
    </row>
    <row r="3482" spans="1:12" x14ac:dyDescent="0.25">
      <c r="A3482" s="1" t="s">
        <v>3515</v>
      </c>
      <c r="B3482" s="1" t="s">
        <v>3082</v>
      </c>
      <c r="C3482" s="1" t="s">
        <v>3499</v>
      </c>
      <c r="D3482">
        <v>14169</v>
      </c>
      <c r="E3482">
        <f>100*Comuni[[#This Row],[Popolazione2011]]/$D$7916</f>
        <v>2.4722508641056795E-2</v>
      </c>
      <c r="F3482">
        <f>100*Comuni[[#This Row],[Popolazione2011]]/(SUMIFS($D$2:$D$7916,$B$2:$B$7916,"Veneto"))</f>
        <v>0.29178912927438433</v>
      </c>
      <c r="G3482" t="b">
        <f>IF(Comuni[[#This Row],[Popolazione2011]]&gt;300000,"MAGGIORE")</f>
        <v>0</v>
      </c>
      <c r="H3482">
        <f>100*Comuni[[#This Row],[Popolazione2011]]/(SUMIFS($D$2:$D$7916,$B$2:$B$7916,"Piemonte"))</f>
        <v>0.32468544307452296</v>
      </c>
      <c r="I3482" s="1" t="str">
        <f>_xlfn.XLOOKUP(Comuni[[#This Row],[Regione]],Ripartizione_geografica[Regione],Ripartizione_geografica[Ripartizione geografica],,0)</f>
        <v>Nord-est</v>
      </c>
      <c r="J3482" s="1">
        <f>_xlfn.XLOOKUP(Comuni[[#This Row],[Regione]],Table_0[Regione],Table_0[Totale contagiati],,0)</f>
        <v>2821154</v>
      </c>
      <c r="K3482" s="1">
        <f>_xlfn.XLOOKUP(Comuni[[#This Row],[Regione]],Table_0[Regione],Table_0[Guariti],,0)</f>
        <v>2790105</v>
      </c>
      <c r="L3482" s="1">
        <f>_xlfn.XLOOKUP(Comuni[[#This Row],[Regione]],Table_0[Regione],Table_0[Deceduti],,0)</f>
        <v>17224</v>
      </c>
    </row>
    <row r="3483" spans="1:12" x14ac:dyDescent="0.25">
      <c r="A3483" s="1" t="s">
        <v>3516</v>
      </c>
      <c r="B3483" s="1" t="s">
        <v>3082</v>
      </c>
      <c r="C3483" s="1" t="s">
        <v>3499</v>
      </c>
      <c r="D3483">
        <v>2725</v>
      </c>
      <c r="E3483">
        <f>100*Comuni[[#This Row],[Popolazione2011]]/$D$7916</f>
        <v>4.7546641292172892E-3</v>
      </c>
      <c r="F3483">
        <f>100*Comuni[[#This Row],[Popolazione2011]]/(SUMIFS($D$2:$D$7916,$B$2:$B$7916,"Veneto"))</f>
        <v>5.6117254377351773E-2</v>
      </c>
      <c r="G3483" t="b">
        <f>IF(Comuni[[#This Row],[Popolazione2011]]&gt;300000,"MAGGIORE")</f>
        <v>0</v>
      </c>
      <c r="H3483">
        <f>100*Comuni[[#This Row],[Popolazione2011]]/(SUMIFS($D$2:$D$7916,$B$2:$B$7916,"Piemonte"))</f>
        <v>6.2443915052443726E-2</v>
      </c>
      <c r="I3483" s="1" t="str">
        <f>_xlfn.XLOOKUP(Comuni[[#This Row],[Regione]],Ripartizione_geografica[Regione],Ripartizione_geografica[Ripartizione geografica],,0)</f>
        <v>Nord-est</v>
      </c>
      <c r="J3483" s="1">
        <f>_xlfn.XLOOKUP(Comuni[[#This Row],[Regione]],Table_0[Regione],Table_0[Totale contagiati],,0)</f>
        <v>2821154</v>
      </c>
      <c r="K3483" s="1">
        <f>_xlfn.XLOOKUP(Comuni[[#This Row],[Regione]],Table_0[Regione],Table_0[Guariti],,0)</f>
        <v>2790105</v>
      </c>
      <c r="L3483" s="1">
        <f>_xlfn.XLOOKUP(Comuni[[#This Row],[Regione]],Table_0[Regione],Table_0[Deceduti],,0)</f>
        <v>17224</v>
      </c>
    </row>
    <row r="3484" spans="1:12" x14ac:dyDescent="0.25">
      <c r="A3484" s="1" t="s">
        <v>3517</v>
      </c>
      <c r="B3484" s="1" t="s">
        <v>3082</v>
      </c>
      <c r="C3484" s="1" t="s">
        <v>3499</v>
      </c>
      <c r="D3484">
        <v>12019</v>
      </c>
      <c r="E3484">
        <f>100*Comuni[[#This Row],[Popolazione2011]]/$D$7916</f>
        <v>2.0971122263876183E-2</v>
      </c>
      <c r="F3484">
        <f>100*Comuni[[#This Row],[Popolazione2011]]/(SUMIFS($D$2:$D$7916,$B$2:$B$7916,"Veneto"))</f>
        <v>0.24751313040784992</v>
      </c>
      <c r="G3484" t="b">
        <f>IF(Comuni[[#This Row],[Popolazione2011]]&gt;300000,"MAGGIORE")</f>
        <v>0</v>
      </c>
      <c r="H3484">
        <f>100*Comuni[[#This Row],[Popolazione2011]]/(SUMIFS($D$2:$D$7916,$B$2:$B$7916,"Piemonte"))</f>
        <v>0.2754177669780995</v>
      </c>
      <c r="I3484" s="1" t="str">
        <f>_xlfn.XLOOKUP(Comuni[[#This Row],[Regione]],Ripartizione_geografica[Regione],Ripartizione_geografica[Ripartizione geografica],,0)</f>
        <v>Nord-est</v>
      </c>
      <c r="J3484" s="1">
        <f>_xlfn.XLOOKUP(Comuni[[#This Row],[Regione]],Table_0[Regione],Table_0[Totale contagiati],,0)</f>
        <v>2821154</v>
      </c>
      <c r="K3484" s="1">
        <f>_xlfn.XLOOKUP(Comuni[[#This Row],[Regione]],Table_0[Regione],Table_0[Guariti],,0)</f>
        <v>2790105</v>
      </c>
      <c r="L3484" s="1">
        <f>_xlfn.XLOOKUP(Comuni[[#This Row],[Regione]],Table_0[Regione],Table_0[Deceduti],,0)</f>
        <v>17224</v>
      </c>
    </row>
    <row r="3485" spans="1:12" x14ac:dyDescent="0.25">
      <c r="A3485" s="1" t="s">
        <v>3518</v>
      </c>
      <c r="B3485" s="1" t="s">
        <v>3082</v>
      </c>
      <c r="C3485" s="1" t="s">
        <v>3499</v>
      </c>
      <c r="D3485">
        <v>5724</v>
      </c>
      <c r="E3485">
        <f>100*Comuni[[#This Row],[Popolazione2011]]/$D$7916</f>
        <v>9.9874119176659674E-3</v>
      </c>
      <c r="F3485">
        <f>100*Comuni[[#This Row],[Popolazione2011]]/(SUMIFS($D$2:$D$7916,$B$2:$B$7916,"Veneto"))</f>
        <v>0.11787712442420609</v>
      </c>
      <c r="G3485" t="b">
        <f>IF(Comuni[[#This Row],[Popolazione2011]]&gt;300000,"MAGGIORE")</f>
        <v>0</v>
      </c>
      <c r="H3485">
        <f>100*Comuni[[#This Row],[Popolazione2011]]/(SUMIFS($D$2:$D$7916,$B$2:$B$7916,"Piemonte"))</f>
        <v>0.13116659440740838</v>
      </c>
      <c r="I3485" s="1" t="str">
        <f>_xlfn.XLOOKUP(Comuni[[#This Row],[Regione]],Ripartizione_geografica[Regione],Ripartizione_geografica[Ripartizione geografica],,0)</f>
        <v>Nord-est</v>
      </c>
      <c r="J3485" s="1">
        <f>_xlfn.XLOOKUP(Comuni[[#This Row],[Regione]],Table_0[Regione],Table_0[Totale contagiati],,0)</f>
        <v>2821154</v>
      </c>
      <c r="K3485" s="1">
        <f>_xlfn.XLOOKUP(Comuni[[#This Row],[Regione]],Table_0[Regione],Table_0[Guariti],,0)</f>
        <v>2790105</v>
      </c>
      <c r="L3485" s="1">
        <f>_xlfn.XLOOKUP(Comuni[[#This Row],[Regione]],Table_0[Regione],Table_0[Deceduti],,0)</f>
        <v>17224</v>
      </c>
    </row>
    <row r="3486" spans="1:12" x14ac:dyDescent="0.25">
      <c r="A3486" s="1" t="s">
        <v>3519</v>
      </c>
      <c r="B3486" s="1" t="s">
        <v>3082</v>
      </c>
      <c r="C3486" s="1" t="s">
        <v>3499</v>
      </c>
      <c r="D3486">
        <v>2468</v>
      </c>
      <c r="E3486">
        <f>100*Comuni[[#This Row],[Popolazione2011]]/$D$7916</f>
        <v>4.3062425948287228E-3</v>
      </c>
      <c r="F3486">
        <f>100*Comuni[[#This Row],[Popolazione2011]]/(SUMIFS($D$2:$D$7916,$B$2:$B$7916,"Veneto"))</f>
        <v>5.0824728001212544E-2</v>
      </c>
      <c r="G3486" t="b">
        <f>IF(Comuni[[#This Row],[Popolazione2011]]&gt;300000,"MAGGIORE")</f>
        <v>0</v>
      </c>
      <c r="H3486">
        <f>100*Comuni[[#This Row],[Popolazione2011]]/(SUMIFS($D$2:$D$7916,$B$2:$B$7916,"Piemonte"))</f>
        <v>5.6554709119057286E-2</v>
      </c>
      <c r="I3486" s="1" t="str">
        <f>_xlfn.XLOOKUP(Comuni[[#This Row],[Regione]],Ripartizione_geografica[Regione],Ripartizione_geografica[Ripartizione geografica],,0)</f>
        <v>Nord-est</v>
      </c>
      <c r="J3486" s="1">
        <f>_xlfn.XLOOKUP(Comuni[[#This Row],[Regione]],Table_0[Regione],Table_0[Totale contagiati],,0)</f>
        <v>2821154</v>
      </c>
      <c r="K3486" s="1">
        <f>_xlfn.XLOOKUP(Comuni[[#This Row],[Regione]],Table_0[Regione],Table_0[Guariti],,0)</f>
        <v>2790105</v>
      </c>
      <c r="L3486" s="1">
        <f>_xlfn.XLOOKUP(Comuni[[#This Row],[Regione]],Table_0[Regione],Table_0[Deceduti],,0)</f>
        <v>17224</v>
      </c>
    </row>
    <row r="3487" spans="1:12" x14ac:dyDescent="0.25">
      <c r="A3487" s="1" t="s">
        <v>3520</v>
      </c>
      <c r="B3487" s="1" t="s">
        <v>3082</v>
      </c>
      <c r="C3487" s="1" t="s">
        <v>3499</v>
      </c>
      <c r="D3487">
        <v>1600</v>
      </c>
      <c r="E3487">
        <f>100*Comuni[[#This Row],[Popolazione2011]]/$D$7916</f>
        <v>2.7917293969716194E-3</v>
      </c>
      <c r="F3487">
        <f>100*Comuni[[#This Row],[Popolazione2011]]/(SUMIFS($D$2:$D$7916,$B$2:$B$7916,"Veneto"))</f>
        <v>3.2949580551839573E-2</v>
      </c>
      <c r="G3487" t="b">
        <f>IF(Comuni[[#This Row],[Popolazione2011]]&gt;300000,"MAGGIORE")</f>
        <v>0</v>
      </c>
      <c r="H3487">
        <f>100*Comuni[[#This Row],[Popolazione2011]]/(SUMIFS($D$2:$D$7916,$B$2:$B$7916,"Piemonte"))</f>
        <v>3.6664317095012826E-2</v>
      </c>
      <c r="I3487" s="1" t="str">
        <f>_xlfn.XLOOKUP(Comuni[[#This Row],[Regione]],Ripartizione_geografica[Regione],Ripartizione_geografica[Ripartizione geografica],,0)</f>
        <v>Nord-est</v>
      </c>
      <c r="J3487" s="1">
        <f>_xlfn.XLOOKUP(Comuni[[#This Row],[Regione]],Table_0[Regione],Table_0[Totale contagiati],,0)</f>
        <v>2821154</v>
      </c>
      <c r="K3487" s="1">
        <f>_xlfn.XLOOKUP(Comuni[[#This Row],[Regione]],Table_0[Regione],Table_0[Guariti],,0)</f>
        <v>2790105</v>
      </c>
      <c r="L3487" s="1">
        <f>_xlfn.XLOOKUP(Comuni[[#This Row],[Regione]],Table_0[Regione],Table_0[Deceduti],,0)</f>
        <v>17224</v>
      </c>
    </row>
    <row r="3488" spans="1:12" x14ac:dyDescent="0.25">
      <c r="A3488" s="1" t="s">
        <v>3521</v>
      </c>
      <c r="B3488" s="1" t="s">
        <v>3082</v>
      </c>
      <c r="C3488" s="1" t="s">
        <v>3499</v>
      </c>
      <c r="D3488">
        <v>7540</v>
      </c>
      <c r="E3488">
        <f>100*Comuni[[#This Row],[Popolazione2011]]/$D$7916</f>
        <v>1.3156024783228755E-2</v>
      </c>
      <c r="F3488">
        <f>100*Comuni[[#This Row],[Popolazione2011]]/(SUMIFS($D$2:$D$7916,$B$2:$B$7916,"Veneto"))</f>
        <v>0.15527489835054401</v>
      </c>
      <c r="G3488" t="b">
        <f>IF(Comuni[[#This Row],[Popolazione2011]]&gt;300000,"MAGGIORE")</f>
        <v>0</v>
      </c>
      <c r="H3488">
        <f>100*Comuni[[#This Row],[Popolazione2011]]/(SUMIFS($D$2:$D$7916,$B$2:$B$7916,"Piemonte"))</f>
        <v>0.17278059431024795</v>
      </c>
      <c r="I3488" s="1" t="str">
        <f>_xlfn.XLOOKUP(Comuni[[#This Row],[Regione]],Ripartizione_geografica[Regione],Ripartizione_geografica[Ripartizione geografica],,0)</f>
        <v>Nord-est</v>
      </c>
      <c r="J3488" s="1">
        <f>_xlfn.XLOOKUP(Comuni[[#This Row],[Regione]],Table_0[Regione],Table_0[Totale contagiati],,0)</f>
        <v>2821154</v>
      </c>
      <c r="K3488" s="1">
        <f>_xlfn.XLOOKUP(Comuni[[#This Row],[Regione]],Table_0[Regione],Table_0[Guariti],,0)</f>
        <v>2790105</v>
      </c>
      <c r="L3488" s="1">
        <f>_xlfn.XLOOKUP(Comuni[[#This Row],[Regione]],Table_0[Regione],Table_0[Deceduti],,0)</f>
        <v>17224</v>
      </c>
    </row>
    <row r="3489" spans="1:12" x14ac:dyDescent="0.25">
      <c r="A3489" s="1" t="s">
        <v>3522</v>
      </c>
      <c r="B3489" s="1" t="s">
        <v>3082</v>
      </c>
      <c r="C3489" s="1" t="s">
        <v>3499</v>
      </c>
      <c r="D3489">
        <v>4623</v>
      </c>
      <c r="E3489">
        <f>100*Comuni[[#This Row],[Popolazione2011]]/$D$7916</f>
        <v>8.0663531263748724E-3</v>
      </c>
      <c r="F3489">
        <f>100*Comuni[[#This Row],[Popolazione2011]]/(SUMIFS($D$2:$D$7916,$B$2:$B$7916,"Veneto"))</f>
        <v>9.5203694306971468E-2</v>
      </c>
      <c r="G3489" t="b">
        <f>IF(Comuni[[#This Row],[Popolazione2011]]&gt;300000,"MAGGIORE")</f>
        <v>0</v>
      </c>
      <c r="H3489">
        <f>100*Comuni[[#This Row],[Popolazione2011]]/(SUMIFS($D$2:$D$7916,$B$2:$B$7916,"Piemonte"))</f>
        <v>0.10593696120640268</v>
      </c>
      <c r="I3489" s="1" t="str">
        <f>_xlfn.XLOOKUP(Comuni[[#This Row],[Regione]],Ripartizione_geografica[Regione],Ripartizione_geografica[Ripartizione geografica],,0)</f>
        <v>Nord-est</v>
      </c>
      <c r="J3489" s="1">
        <f>_xlfn.XLOOKUP(Comuni[[#This Row],[Regione]],Table_0[Regione],Table_0[Totale contagiati],,0)</f>
        <v>2821154</v>
      </c>
      <c r="K3489" s="1">
        <f>_xlfn.XLOOKUP(Comuni[[#This Row],[Regione]],Table_0[Regione],Table_0[Guariti],,0)</f>
        <v>2790105</v>
      </c>
      <c r="L3489" s="1">
        <f>_xlfn.XLOOKUP(Comuni[[#This Row],[Regione]],Table_0[Regione],Table_0[Deceduti],,0)</f>
        <v>17224</v>
      </c>
    </row>
    <row r="3490" spans="1:12" x14ac:dyDescent="0.25">
      <c r="A3490" s="1" t="s">
        <v>3523</v>
      </c>
      <c r="B3490" s="1" t="s">
        <v>3082</v>
      </c>
      <c r="C3490" s="1" t="s">
        <v>3499</v>
      </c>
      <c r="D3490">
        <v>4866</v>
      </c>
      <c r="E3490">
        <f>100*Comuni[[#This Row],[Popolazione2011]]/$D$7916</f>
        <v>8.4903470285399366E-3</v>
      </c>
      <c r="F3490">
        <f>100*Comuni[[#This Row],[Popolazione2011]]/(SUMIFS($D$2:$D$7916,$B$2:$B$7916,"Veneto"))</f>
        <v>0.10020791185328211</v>
      </c>
      <c r="G3490" t="b">
        <f>IF(Comuni[[#This Row],[Popolazione2011]]&gt;300000,"MAGGIORE")</f>
        <v>0</v>
      </c>
      <c r="H3490">
        <f>100*Comuni[[#This Row],[Popolazione2011]]/(SUMIFS($D$2:$D$7916,$B$2:$B$7916,"Piemonte"))</f>
        <v>0.11150535436520777</v>
      </c>
      <c r="I3490" s="1" t="str">
        <f>_xlfn.XLOOKUP(Comuni[[#This Row],[Regione]],Ripartizione_geografica[Regione],Ripartizione_geografica[Ripartizione geografica],,0)</f>
        <v>Nord-est</v>
      </c>
      <c r="J3490" s="1">
        <f>_xlfn.XLOOKUP(Comuni[[#This Row],[Regione]],Table_0[Regione],Table_0[Totale contagiati],,0)</f>
        <v>2821154</v>
      </c>
      <c r="K3490" s="1">
        <f>_xlfn.XLOOKUP(Comuni[[#This Row],[Regione]],Table_0[Regione],Table_0[Guariti],,0)</f>
        <v>2790105</v>
      </c>
      <c r="L3490" s="1">
        <f>_xlfn.XLOOKUP(Comuni[[#This Row],[Regione]],Table_0[Regione],Table_0[Deceduti],,0)</f>
        <v>17224</v>
      </c>
    </row>
    <row r="3491" spans="1:12" x14ac:dyDescent="0.25">
      <c r="A3491" s="1" t="s">
        <v>3524</v>
      </c>
      <c r="B3491" s="1" t="s">
        <v>3082</v>
      </c>
      <c r="C3491" s="1" t="s">
        <v>3499</v>
      </c>
      <c r="D3491">
        <v>5452</v>
      </c>
      <c r="E3491">
        <f>100*Comuni[[#This Row],[Popolazione2011]]/$D$7916</f>
        <v>9.5128179201807925E-3</v>
      </c>
      <c r="F3491">
        <f>100*Comuni[[#This Row],[Popolazione2011]]/(SUMIFS($D$2:$D$7916,$B$2:$B$7916,"Veneto"))</f>
        <v>0.11227569573039335</v>
      </c>
      <c r="G3491" t="b">
        <f>IF(Comuni[[#This Row],[Popolazione2011]]&gt;300000,"MAGGIORE")</f>
        <v>0</v>
      </c>
      <c r="H3491">
        <f>100*Comuni[[#This Row],[Popolazione2011]]/(SUMIFS($D$2:$D$7916,$B$2:$B$7916,"Piemonte"))</f>
        <v>0.12493366050125621</v>
      </c>
      <c r="I3491" s="1" t="str">
        <f>_xlfn.XLOOKUP(Comuni[[#This Row],[Regione]],Ripartizione_geografica[Regione],Ripartizione_geografica[Ripartizione geografica],,0)</f>
        <v>Nord-est</v>
      </c>
      <c r="J3491" s="1">
        <f>_xlfn.XLOOKUP(Comuni[[#This Row],[Regione]],Table_0[Regione],Table_0[Totale contagiati],,0)</f>
        <v>2821154</v>
      </c>
      <c r="K3491" s="1">
        <f>_xlfn.XLOOKUP(Comuni[[#This Row],[Regione]],Table_0[Regione],Table_0[Guariti],,0)</f>
        <v>2790105</v>
      </c>
      <c r="L3491" s="1">
        <f>_xlfn.XLOOKUP(Comuni[[#This Row],[Regione]],Table_0[Regione],Table_0[Deceduti],,0)</f>
        <v>17224</v>
      </c>
    </row>
    <row r="3492" spans="1:12" x14ac:dyDescent="0.25">
      <c r="A3492" s="1" t="s">
        <v>3525</v>
      </c>
      <c r="B3492" s="1" t="s">
        <v>3082</v>
      </c>
      <c r="C3492" s="1" t="s">
        <v>3499</v>
      </c>
      <c r="D3492">
        <v>1625</v>
      </c>
      <c r="E3492">
        <f>100*Comuni[[#This Row],[Popolazione2011]]/$D$7916</f>
        <v>2.8353501687993009E-3</v>
      </c>
      <c r="F3492">
        <f>100*Comuni[[#This Row],[Popolazione2011]]/(SUMIFS($D$2:$D$7916,$B$2:$B$7916,"Veneto"))</f>
        <v>3.3464417747962071E-2</v>
      </c>
      <c r="G3492" t="b">
        <f>IF(Comuni[[#This Row],[Popolazione2011]]&gt;300000,"MAGGIORE")</f>
        <v>0</v>
      </c>
      <c r="H3492">
        <f>100*Comuni[[#This Row],[Popolazione2011]]/(SUMIFS($D$2:$D$7916,$B$2:$B$7916,"Piemonte"))</f>
        <v>3.7237197049622403E-2</v>
      </c>
      <c r="I3492" s="1" t="str">
        <f>_xlfn.XLOOKUP(Comuni[[#This Row],[Regione]],Ripartizione_geografica[Regione],Ripartizione_geografica[Ripartizione geografica],,0)</f>
        <v>Nord-est</v>
      </c>
      <c r="J3492" s="1">
        <f>_xlfn.XLOOKUP(Comuni[[#This Row],[Regione]],Table_0[Regione],Table_0[Totale contagiati],,0)</f>
        <v>2821154</v>
      </c>
      <c r="K3492" s="1">
        <f>_xlfn.XLOOKUP(Comuni[[#This Row],[Regione]],Table_0[Regione],Table_0[Guariti],,0)</f>
        <v>2790105</v>
      </c>
      <c r="L3492" s="1">
        <f>_xlfn.XLOOKUP(Comuni[[#This Row],[Regione]],Table_0[Regione],Table_0[Deceduti],,0)</f>
        <v>17224</v>
      </c>
    </row>
    <row r="3493" spans="1:12" x14ac:dyDescent="0.25">
      <c r="A3493" s="1" t="s">
        <v>3526</v>
      </c>
      <c r="B3493" s="1" t="s">
        <v>3082</v>
      </c>
      <c r="C3493" s="1" t="s">
        <v>3499</v>
      </c>
      <c r="D3493">
        <v>5698</v>
      </c>
      <c r="E3493">
        <f>100*Comuni[[#This Row],[Popolazione2011]]/$D$7916</f>
        <v>9.9420463149651785E-3</v>
      </c>
      <c r="F3493">
        <f>100*Comuni[[#This Row],[Popolazione2011]]/(SUMIFS($D$2:$D$7916,$B$2:$B$7916,"Veneto"))</f>
        <v>0.11734169374023869</v>
      </c>
      <c r="G3493" t="b">
        <f>IF(Comuni[[#This Row],[Popolazione2011]]&gt;300000,"MAGGIORE")</f>
        <v>0</v>
      </c>
      <c r="H3493">
        <f>100*Comuni[[#This Row],[Popolazione2011]]/(SUMIFS($D$2:$D$7916,$B$2:$B$7916,"Piemonte"))</f>
        <v>0.13057079925461443</v>
      </c>
      <c r="I3493" s="1" t="str">
        <f>_xlfn.XLOOKUP(Comuni[[#This Row],[Regione]],Ripartizione_geografica[Regione],Ripartizione_geografica[Ripartizione geografica],,0)</f>
        <v>Nord-est</v>
      </c>
      <c r="J3493" s="1">
        <f>_xlfn.XLOOKUP(Comuni[[#This Row],[Regione]],Table_0[Regione],Table_0[Totale contagiati],,0)</f>
        <v>2821154</v>
      </c>
      <c r="K3493" s="1">
        <f>_xlfn.XLOOKUP(Comuni[[#This Row],[Regione]],Table_0[Regione],Table_0[Guariti],,0)</f>
        <v>2790105</v>
      </c>
      <c r="L3493" s="1">
        <f>_xlfn.XLOOKUP(Comuni[[#This Row],[Regione]],Table_0[Regione],Table_0[Deceduti],,0)</f>
        <v>17224</v>
      </c>
    </row>
    <row r="3494" spans="1:12" x14ac:dyDescent="0.25">
      <c r="A3494" s="1" t="s">
        <v>3527</v>
      </c>
      <c r="B3494" s="1" t="s">
        <v>3082</v>
      </c>
      <c r="C3494" s="1" t="s">
        <v>3499</v>
      </c>
      <c r="D3494">
        <v>2023</v>
      </c>
      <c r="E3494">
        <f>100*Comuni[[#This Row],[Popolazione2011]]/$D$7916</f>
        <v>3.5297928562959911E-3</v>
      </c>
      <c r="F3494">
        <f>100*Comuni[[#This Row],[Popolazione2011]]/(SUMIFS($D$2:$D$7916,$B$2:$B$7916,"Veneto"))</f>
        <v>4.166062591023216E-2</v>
      </c>
      <c r="G3494" t="b">
        <f>IF(Comuni[[#This Row],[Popolazione2011]]&gt;300000,"MAGGIORE")</f>
        <v>0</v>
      </c>
      <c r="H3494">
        <f>100*Comuni[[#This Row],[Popolazione2011]]/(SUMIFS($D$2:$D$7916,$B$2:$B$7916,"Piemonte"))</f>
        <v>4.6357445927006843E-2</v>
      </c>
      <c r="I3494" s="1" t="str">
        <f>_xlfn.XLOOKUP(Comuni[[#This Row],[Regione]],Ripartizione_geografica[Regione],Ripartizione_geografica[Ripartizione geografica],,0)</f>
        <v>Nord-est</v>
      </c>
      <c r="J3494" s="1">
        <f>_xlfn.XLOOKUP(Comuni[[#This Row],[Regione]],Table_0[Regione],Table_0[Totale contagiati],,0)</f>
        <v>2821154</v>
      </c>
      <c r="K3494" s="1">
        <f>_xlfn.XLOOKUP(Comuni[[#This Row],[Regione]],Table_0[Regione],Table_0[Guariti],,0)</f>
        <v>2790105</v>
      </c>
      <c r="L3494" s="1">
        <f>_xlfn.XLOOKUP(Comuni[[#This Row],[Regione]],Table_0[Regione],Table_0[Deceduti],,0)</f>
        <v>17224</v>
      </c>
    </row>
    <row r="3495" spans="1:12" x14ac:dyDescent="0.25">
      <c r="A3495" s="1" t="s">
        <v>3528</v>
      </c>
      <c r="B3495" s="1" t="s">
        <v>3082</v>
      </c>
      <c r="C3495" s="1" t="s">
        <v>3499</v>
      </c>
      <c r="D3495">
        <v>19956</v>
      </c>
      <c r="E3495">
        <f>100*Comuni[[#This Row],[Popolazione2011]]/$D$7916</f>
        <v>3.4819844903728518E-2</v>
      </c>
      <c r="F3495">
        <f>100*Comuni[[#This Row],[Popolazione2011]]/(SUMIFS($D$2:$D$7916,$B$2:$B$7916,"Veneto"))</f>
        <v>0.4109636434328191</v>
      </c>
      <c r="G3495" t="b">
        <f>IF(Comuni[[#This Row],[Popolazione2011]]&gt;300000,"MAGGIORE")</f>
        <v>0</v>
      </c>
      <c r="H3495">
        <f>100*Comuni[[#This Row],[Popolazione2011]]/(SUMIFS($D$2:$D$7916,$B$2:$B$7916,"Piemonte"))</f>
        <v>0.45729569496754752</v>
      </c>
      <c r="I3495" s="1" t="str">
        <f>_xlfn.XLOOKUP(Comuni[[#This Row],[Regione]],Ripartizione_geografica[Regione],Ripartizione_geografica[Ripartizione geografica],,0)</f>
        <v>Nord-est</v>
      </c>
      <c r="J3495" s="1">
        <f>_xlfn.XLOOKUP(Comuni[[#This Row],[Regione]],Table_0[Regione],Table_0[Totale contagiati],,0)</f>
        <v>2821154</v>
      </c>
      <c r="K3495" s="1">
        <f>_xlfn.XLOOKUP(Comuni[[#This Row],[Regione]],Table_0[Regione],Table_0[Guariti],,0)</f>
        <v>2790105</v>
      </c>
      <c r="L3495" s="1">
        <f>_xlfn.XLOOKUP(Comuni[[#This Row],[Regione]],Table_0[Regione],Table_0[Deceduti],,0)</f>
        <v>17224</v>
      </c>
    </row>
    <row r="3496" spans="1:12" x14ac:dyDescent="0.25">
      <c r="A3496" s="1" t="s">
        <v>3529</v>
      </c>
      <c r="B3496" s="1" t="s">
        <v>3082</v>
      </c>
      <c r="C3496" s="1" t="s">
        <v>3499</v>
      </c>
      <c r="D3496">
        <v>6453</v>
      </c>
      <c r="E3496">
        <f>100*Comuni[[#This Row],[Popolazione2011]]/$D$7916</f>
        <v>1.1259393624161161E-2</v>
      </c>
      <c r="F3496">
        <f>100*Comuni[[#This Row],[Popolazione2011]]/(SUMIFS($D$2:$D$7916,$B$2:$B$7916,"Veneto"))</f>
        <v>0.13288977706313798</v>
      </c>
      <c r="G3496" t="b">
        <f>IF(Comuni[[#This Row],[Popolazione2011]]&gt;300000,"MAGGIORE")</f>
        <v>0</v>
      </c>
      <c r="H3496">
        <f>100*Comuni[[#This Row],[Popolazione2011]]/(SUMIFS($D$2:$D$7916,$B$2:$B$7916,"Piemonte"))</f>
        <v>0.14787177388382361</v>
      </c>
      <c r="I3496" s="1" t="str">
        <f>_xlfn.XLOOKUP(Comuni[[#This Row],[Regione]],Ripartizione_geografica[Regione],Ripartizione_geografica[Ripartizione geografica],,0)</f>
        <v>Nord-est</v>
      </c>
      <c r="J3496" s="1">
        <f>_xlfn.XLOOKUP(Comuni[[#This Row],[Regione]],Table_0[Regione],Table_0[Totale contagiati],,0)</f>
        <v>2821154</v>
      </c>
      <c r="K3496" s="1">
        <f>_xlfn.XLOOKUP(Comuni[[#This Row],[Regione]],Table_0[Regione],Table_0[Guariti],,0)</f>
        <v>2790105</v>
      </c>
      <c r="L3496" s="1">
        <f>_xlfn.XLOOKUP(Comuni[[#This Row],[Regione]],Table_0[Regione],Table_0[Deceduti],,0)</f>
        <v>17224</v>
      </c>
    </row>
    <row r="3497" spans="1:12" x14ac:dyDescent="0.25">
      <c r="A3497" s="1" t="s">
        <v>3530</v>
      </c>
      <c r="B3497" s="1" t="s">
        <v>3082</v>
      </c>
      <c r="C3497" s="1" t="s">
        <v>3499</v>
      </c>
      <c r="D3497">
        <v>10293</v>
      </c>
      <c r="E3497">
        <f>100*Comuni[[#This Row],[Popolazione2011]]/$D$7916</f>
        <v>1.7959544176893046E-2</v>
      </c>
      <c r="F3497">
        <f>100*Comuni[[#This Row],[Popolazione2011]]/(SUMIFS($D$2:$D$7916,$B$2:$B$7916,"Veneto"))</f>
        <v>0.21196877038755296</v>
      </c>
      <c r="G3497" t="b">
        <f>IF(Comuni[[#This Row],[Popolazione2011]]&gt;300000,"MAGGIORE")</f>
        <v>0</v>
      </c>
      <c r="H3497">
        <f>100*Comuni[[#This Row],[Popolazione2011]]/(SUMIFS($D$2:$D$7916,$B$2:$B$7916,"Piemonte"))</f>
        <v>0.2358661349118544</v>
      </c>
      <c r="I3497" s="1" t="str">
        <f>_xlfn.XLOOKUP(Comuni[[#This Row],[Regione]],Ripartizione_geografica[Regione],Ripartizione_geografica[Ripartizione geografica],,0)</f>
        <v>Nord-est</v>
      </c>
      <c r="J3497" s="1">
        <f>_xlfn.XLOOKUP(Comuni[[#This Row],[Regione]],Table_0[Regione],Table_0[Totale contagiati],,0)</f>
        <v>2821154</v>
      </c>
      <c r="K3497" s="1">
        <f>_xlfn.XLOOKUP(Comuni[[#This Row],[Regione]],Table_0[Regione],Table_0[Guariti],,0)</f>
        <v>2790105</v>
      </c>
      <c r="L3497" s="1">
        <f>_xlfn.XLOOKUP(Comuni[[#This Row],[Regione]],Table_0[Regione],Table_0[Deceduti],,0)</f>
        <v>17224</v>
      </c>
    </row>
    <row r="3498" spans="1:12" x14ac:dyDescent="0.25">
      <c r="A3498" s="1" t="s">
        <v>3531</v>
      </c>
      <c r="B3498" s="1" t="s">
        <v>3082</v>
      </c>
      <c r="C3498" s="1" t="s">
        <v>3499</v>
      </c>
      <c r="D3498">
        <v>5488</v>
      </c>
      <c r="E3498">
        <f>100*Comuni[[#This Row],[Popolazione2011]]/$D$7916</f>
        <v>9.5756318316126531E-3</v>
      </c>
      <c r="F3498">
        <f>100*Comuni[[#This Row],[Popolazione2011]]/(SUMIFS($D$2:$D$7916,$B$2:$B$7916,"Veneto"))</f>
        <v>0.11301706129280974</v>
      </c>
      <c r="G3498" t="b">
        <f>IF(Comuni[[#This Row],[Popolazione2011]]&gt;300000,"MAGGIORE")</f>
        <v>0</v>
      </c>
      <c r="H3498">
        <f>100*Comuni[[#This Row],[Popolazione2011]]/(SUMIFS($D$2:$D$7916,$B$2:$B$7916,"Piemonte"))</f>
        <v>0.125758607635894</v>
      </c>
      <c r="I3498" s="1" t="str">
        <f>_xlfn.XLOOKUP(Comuni[[#This Row],[Regione]],Ripartizione_geografica[Regione],Ripartizione_geografica[Ripartizione geografica],,0)</f>
        <v>Nord-est</v>
      </c>
      <c r="J3498" s="1">
        <f>_xlfn.XLOOKUP(Comuni[[#This Row],[Regione]],Table_0[Regione],Table_0[Totale contagiati],,0)</f>
        <v>2821154</v>
      </c>
      <c r="K3498" s="1">
        <f>_xlfn.XLOOKUP(Comuni[[#This Row],[Regione]],Table_0[Regione],Table_0[Guariti],,0)</f>
        <v>2790105</v>
      </c>
      <c r="L3498" s="1">
        <f>_xlfn.XLOOKUP(Comuni[[#This Row],[Regione]],Table_0[Regione],Table_0[Deceduti],,0)</f>
        <v>17224</v>
      </c>
    </row>
    <row r="3499" spans="1:12" x14ac:dyDescent="0.25">
      <c r="A3499" s="1" t="s">
        <v>3532</v>
      </c>
      <c r="B3499" s="1" t="s">
        <v>3082</v>
      </c>
      <c r="C3499" s="1" t="s">
        <v>3499</v>
      </c>
      <c r="D3499">
        <v>7175</v>
      </c>
      <c r="E3499">
        <f>100*Comuni[[#This Row],[Popolazione2011]]/$D$7916</f>
        <v>1.2519161514544604E-2</v>
      </c>
      <c r="F3499">
        <f>100*Comuni[[#This Row],[Popolazione2011]]/(SUMIFS($D$2:$D$7916,$B$2:$B$7916,"Veneto"))</f>
        <v>0.1477582752871556</v>
      </c>
      <c r="G3499" t="b">
        <f>IF(Comuni[[#This Row],[Popolazione2011]]&gt;300000,"MAGGIORE")</f>
        <v>0</v>
      </c>
      <c r="H3499">
        <f>100*Comuni[[#This Row],[Popolazione2011]]/(SUMIFS($D$2:$D$7916,$B$2:$B$7916,"Piemonte"))</f>
        <v>0.16441654697294816</v>
      </c>
      <c r="I3499" s="1" t="str">
        <f>_xlfn.XLOOKUP(Comuni[[#This Row],[Regione]],Ripartizione_geografica[Regione],Ripartizione_geografica[Ripartizione geografica],,0)</f>
        <v>Nord-est</v>
      </c>
      <c r="J3499" s="1">
        <f>_xlfn.XLOOKUP(Comuni[[#This Row],[Regione]],Table_0[Regione],Table_0[Totale contagiati],,0)</f>
        <v>2821154</v>
      </c>
      <c r="K3499" s="1">
        <f>_xlfn.XLOOKUP(Comuni[[#This Row],[Regione]],Table_0[Regione],Table_0[Guariti],,0)</f>
        <v>2790105</v>
      </c>
      <c r="L3499" s="1">
        <f>_xlfn.XLOOKUP(Comuni[[#This Row],[Regione]],Table_0[Regione],Table_0[Deceduti],,0)</f>
        <v>17224</v>
      </c>
    </row>
    <row r="3500" spans="1:12" x14ac:dyDescent="0.25">
      <c r="A3500" s="1" t="s">
        <v>3533</v>
      </c>
      <c r="B3500" s="1" t="s">
        <v>3082</v>
      </c>
      <c r="C3500" s="1" t="s">
        <v>3499</v>
      </c>
      <c r="D3500">
        <v>16576</v>
      </c>
      <c r="E3500">
        <f>100*Comuni[[#This Row],[Popolazione2011]]/$D$7916</f>
        <v>2.8922316552625976E-2</v>
      </c>
      <c r="F3500">
        <f>100*Comuni[[#This Row],[Popolazione2011]]/(SUMIFS($D$2:$D$7916,$B$2:$B$7916,"Veneto"))</f>
        <v>0.34135765451705802</v>
      </c>
      <c r="G3500" t="b">
        <f>IF(Comuni[[#This Row],[Popolazione2011]]&gt;300000,"MAGGIORE")</f>
        <v>0</v>
      </c>
      <c r="H3500">
        <f>100*Comuni[[#This Row],[Popolazione2011]]/(SUMIFS($D$2:$D$7916,$B$2:$B$7916,"Piemonte"))</f>
        <v>0.37984232510433291</v>
      </c>
      <c r="I3500" s="1" t="str">
        <f>_xlfn.XLOOKUP(Comuni[[#This Row],[Regione]],Ripartizione_geografica[Regione],Ripartizione_geografica[Ripartizione geografica],,0)</f>
        <v>Nord-est</v>
      </c>
      <c r="J3500" s="1">
        <f>_xlfn.XLOOKUP(Comuni[[#This Row],[Regione]],Table_0[Regione],Table_0[Totale contagiati],,0)</f>
        <v>2821154</v>
      </c>
      <c r="K3500" s="1">
        <f>_xlfn.XLOOKUP(Comuni[[#This Row],[Regione]],Table_0[Regione],Table_0[Guariti],,0)</f>
        <v>2790105</v>
      </c>
      <c r="L3500" s="1">
        <f>_xlfn.XLOOKUP(Comuni[[#This Row],[Regione]],Table_0[Regione],Table_0[Deceduti],,0)</f>
        <v>17224</v>
      </c>
    </row>
    <row r="3501" spans="1:12" x14ac:dyDescent="0.25">
      <c r="A3501" s="1" t="s">
        <v>3534</v>
      </c>
      <c r="B3501" s="1" t="s">
        <v>3082</v>
      </c>
      <c r="C3501" s="1" t="s">
        <v>3499</v>
      </c>
      <c r="D3501">
        <v>8168</v>
      </c>
      <c r="E3501">
        <f>100*Comuni[[#This Row],[Popolazione2011]]/$D$7916</f>
        <v>1.4251778571540115E-2</v>
      </c>
      <c r="F3501">
        <f>100*Comuni[[#This Row],[Popolazione2011]]/(SUMIFS($D$2:$D$7916,$B$2:$B$7916,"Veneto"))</f>
        <v>0.16820760871714102</v>
      </c>
      <c r="G3501" t="b">
        <f>IF(Comuni[[#This Row],[Popolazione2011]]&gt;300000,"MAGGIORE")</f>
        <v>0</v>
      </c>
      <c r="H3501">
        <f>100*Comuni[[#This Row],[Popolazione2011]]/(SUMIFS($D$2:$D$7916,$B$2:$B$7916,"Piemonte"))</f>
        <v>0.1871713387700405</v>
      </c>
      <c r="I3501" s="1" t="str">
        <f>_xlfn.XLOOKUP(Comuni[[#This Row],[Regione]],Ripartizione_geografica[Regione],Ripartizione_geografica[Ripartizione geografica],,0)</f>
        <v>Nord-est</v>
      </c>
      <c r="J3501" s="1">
        <f>_xlfn.XLOOKUP(Comuni[[#This Row],[Regione]],Table_0[Regione],Table_0[Totale contagiati],,0)</f>
        <v>2821154</v>
      </c>
      <c r="K3501" s="1">
        <f>_xlfn.XLOOKUP(Comuni[[#This Row],[Regione]],Table_0[Regione],Table_0[Guariti],,0)</f>
        <v>2790105</v>
      </c>
      <c r="L3501" s="1">
        <f>_xlfn.XLOOKUP(Comuni[[#This Row],[Regione]],Table_0[Regione],Table_0[Deceduti],,0)</f>
        <v>17224</v>
      </c>
    </row>
    <row r="3502" spans="1:12" x14ac:dyDescent="0.25">
      <c r="A3502" s="1" t="s">
        <v>3535</v>
      </c>
      <c r="B3502" s="1" t="s">
        <v>3082</v>
      </c>
      <c r="C3502" s="1" t="s">
        <v>3499</v>
      </c>
      <c r="D3502">
        <v>7042</v>
      </c>
      <c r="E3502">
        <f>100*Comuni[[#This Row],[Popolazione2011]]/$D$7916</f>
        <v>1.2287099008421339E-2</v>
      </c>
      <c r="F3502">
        <f>100*Comuni[[#This Row],[Popolazione2011]]/(SUMIFS($D$2:$D$7916,$B$2:$B$7916,"Veneto"))</f>
        <v>0.14501934140378392</v>
      </c>
      <c r="G3502" t="b">
        <f>IF(Comuni[[#This Row],[Popolazione2011]]&gt;300000,"MAGGIORE")</f>
        <v>0</v>
      </c>
      <c r="H3502">
        <f>100*Comuni[[#This Row],[Popolazione2011]]/(SUMIFS($D$2:$D$7916,$B$2:$B$7916,"Piemonte"))</f>
        <v>0.1613688256144252</v>
      </c>
      <c r="I3502" s="1" t="str">
        <f>_xlfn.XLOOKUP(Comuni[[#This Row],[Regione]],Ripartizione_geografica[Regione],Ripartizione_geografica[Ripartizione geografica],,0)</f>
        <v>Nord-est</v>
      </c>
      <c r="J3502" s="1">
        <f>_xlfn.XLOOKUP(Comuni[[#This Row],[Regione]],Table_0[Regione],Table_0[Totale contagiati],,0)</f>
        <v>2821154</v>
      </c>
      <c r="K3502" s="1">
        <f>_xlfn.XLOOKUP(Comuni[[#This Row],[Regione]],Table_0[Regione],Table_0[Guariti],,0)</f>
        <v>2790105</v>
      </c>
      <c r="L3502" s="1">
        <f>_xlfn.XLOOKUP(Comuni[[#This Row],[Regione]],Table_0[Regione],Table_0[Deceduti],,0)</f>
        <v>17224</v>
      </c>
    </row>
    <row r="3503" spans="1:12" x14ac:dyDescent="0.25">
      <c r="A3503" s="1" t="s">
        <v>3536</v>
      </c>
      <c r="B3503" s="1" t="s">
        <v>3082</v>
      </c>
      <c r="C3503" s="1" t="s">
        <v>3499</v>
      </c>
      <c r="D3503">
        <v>4416</v>
      </c>
      <c r="E3503">
        <f>100*Comuni[[#This Row],[Popolazione2011]]/$D$7916</f>
        <v>7.705173135641669E-3</v>
      </c>
      <c r="F3503">
        <f>100*Comuni[[#This Row],[Popolazione2011]]/(SUMIFS($D$2:$D$7916,$B$2:$B$7916,"Veneto"))</f>
        <v>9.0940842323077226E-2</v>
      </c>
      <c r="G3503" t="b">
        <f>IF(Comuni[[#This Row],[Popolazione2011]]&gt;300000,"MAGGIORE")</f>
        <v>0</v>
      </c>
      <c r="H3503">
        <f>100*Comuni[[#This Row],[Popolazione2011]]/(SUMIFS($D$2:$D$7916,$B$2:$B$7916,"Piemonte"))</f>
        <v>0.10119351518223541</v>
      </c>
      <c r="I3503" s="1" t="str">
        <f>_xlfn.XLOOKUP(Comuni[[#This Row],[Regione]],Ripartizione_geografica[Regione],Ripartizione_geografica[Ripartizione geografica],,0)</f>
        <v>Nord-est</v>
      </c>
      <c r="J3503" s="1">
        <f>_xlfn.XLOOKUP(Comuni[[#This Row],[Regione]],Table_0[Regione],Table_0[Totale contagiati],,0)</f>
        <v>2821154</v>
      </c>
      <c r="K3503" s="1">
        <f>_xlfn.XLOOKUP(Comuni[[#This Row],[Regione]],Table_0[Regione],Table_0[Guariti],,0)</f>
        <v>2790105</v>
      </c>
      <c r="L3503" s="1">
        <f>_xlfn.XLOOKUP(Comuni[[#This Row],[Regione]],Table_0[Regione],Table_0[Deceduti],,0)</f>
        <v>17224</v>
      </c>
    </row>
    <row r="3504" spans="1:12" x14ac:dyDescent="0.25">
      <c r="A3504" s="1" t="s">
        <v>3537</v>
      </c>
      <c r="B3504" s="1" t="s">
        <v>3082</v>
      </c>
      <c r="C3504" s="1" t="s">
        <v>3499</v>
      </c>
      <c r="D3504">
        <v>4291</v>
      </c>
      <c r="E3504">
        <f>100*Comuni[[#This Row],[Popolazione2011]]/$D$7916</f>
        <v>7.4870692765032611E-3</v>
      </c>
      <c r="F3504">
        <f>100*Comuni[[#This Row],[Popolazione2011]]/(SUMIFS($D$2:$D$7916,$B$2:$B$7916,"Veneto"))</f>
        <v>8.8366656342464767E-2</v>
      </c>
      <c r="G3504" t="b">
        <f>IF(Comuni[[#This Row],[Popolazione2011]]&gt;300000,"MAGGIORE")</f>
        <v>0</v>
      </c>
      <c r="H3504">
        <f>100*Comuni[[#This Row],[Popolazione2011]]/(SUMIFS($D$2:$D$7916,$B$2:$B$7916,"Piemonte"))</f>
        <v>9.8329115409187526E-2</v>
      </c>
      <c r="I3504" s="1" t="str">
        <f>_xlfn.XLOOKUP(Comuni[[#This Row],[Regione]],Ripartizione_geografica[Regione],Ripartizione_geografica[Ripartizione geografica],,0)</f>
        <v>Nord-est</v>
      </c>
      <c r="J3504" s="1">
        <f>_xlfn.XLOOKUP(Comuni[[#This Row],[Regione]],Table_0[Regione],Table_0[Totale contagiati],,0)</f>
        <v>2821154</v>
      </c>
      <c r="K3504" s="1">
        <f>_xlfn.XLOOKUP(Comuni[[#This Row],[Regione]],Table_0[Regione],Table_0[Guariti],,0)</f>
        <v>2790105</v>
      </c>
      <c r="L3504" s="1">
        <f>_xlfn.XLOOKUP(Comuni[[#This Row],[Regione]],Table_0[Regione],Table_0[Deceduti],,0)</f>
        <v>17224</v>
      </c>
    </row>
    <row r="3505" spans="1:12" x14ac:dyDescent="0.25">
      <c r="A3505" s="1" t="s">
        <v>3538</v>
      </c>
      <c r="B3505" s="1" t="s">
        <v>3082</v>
      </c>
      <c r="C3505" s="1" t="s">
        <v>3499</v>
      </c>
      <c r="D3505">
        <v>4661</v>
      </c>
      <c r="E3505">
        <f>100*Comuni[[#This Row],[Popolazione2011]]/$D$7916</f>
        <v>8.1326566995529488E-3</v>
      </c>
      <c r="F3505">
        <f>100*Comuni[[#This Row],[Popolazione2011]]/(SUMIFS($D$2:$D$7916,$B$2:$B$7916,"Veneto"))</f>
        <v>9.5986246845077658E-2</v>
      </c>
      <c r="G3505" t="b">
        <f>IF(Comuni[[#This Row],[Popolazione2011]]&gt;300000,"MAGGIORE")</f>
        <v>0</v>
      </c>
      <c r="H3505">
        <f>100*Comuni[[#This Row],[Popolazione2011]]/(SUMIFS($D$2:$D$7916,$B$2:$B$7916,"Piemonte"))</f>
        <v>0.10680773873740924</v>
      </c>
      <c r="I3505" s="1" t="str">
        <f>_xlfn.XLOOKUP(Comuni[[#This Row],[Regione]],Ripartizione_geografica[Regione],Ripartizione_geografica[Ripartizione geografica],,0)</f>
        <v>Nord-est</v>
      </c>
      <c r="J3505" s="1">
        <f>_xlfn.XLOOKUP(Comuni[[#This Row],[Regione]],Table_0[Regione],Table_0[Totale contagiati],,0)</f>
        <v>2821154</v>
      </c>
      <c r="K3505" s="1">
        <f>_xlfn.XLOOKUP(Comuni[[#This Row],[Regione]],Table_0[Regione],Table_0[Guariti],,0)</f>
        <v>2790105</v>
      </c>
      <c r="L3505" s="1">
        <f>_xlfn.XLOOKUP(Comuni[[#This Row],[Regione]],Table_0[Regione],Table_0[Deceduti],,0)</f>
        <v>17224</v>
      </c>
    </row>
    <row r="3506" spans="1:12" x14ac:dyDescent="0.25">
      <c r="A3506" s="1" t="s">
        <v>3539</v>
      </c>
      <c r="B3506" s="1" t="s">
        <v>3082</v>
      </c>
      <c r="C3506" s="1" t="s">
        <v>3499</v>
      </c>
      <c r="D3506">
        <v>2022</v>
      </c>
      <c r="E3506">
        <f>100*Comuni[[#This Row],[Popolazione2011]]/$D$7916</f>
        <v>3.5280480254228836E-3</v>
      </c>
      <c r="F3506">
        <f>100*Comuni[[#This Row],[Popolazione2011]]/(SUMIFS($D$2:$D$7916,$B$2:$B$7916,"Veneto"))</f>
        <v>4.1640032422387264E-2</v>
      </c>
      <c r="G3506" t="b">
        <f>IF(Comuni[[#This Row],[Popolazione2011]]&gt;300000,"MAGGIORE")</f>
        <v>0</v>
      </c>
      <c r="H3506">
        <f>100*Comuni[[#This Row],[Popolazione2011]]/(SUMIFS($D$2:$D$7916,$B$2:$B$7916,"Piemonte"))</f>
        <v>4.6334530728822459E-2</v>
      </c>
      <c r="I3506" s="1" t="str">
        <f>_xlfn.XLOOKUP(Comuni[[#This Row],[Regione]],Ripartizione_geografica[Regione],Ripartizione_geografica[Ripartizione geografica],,0)</f>
        <v>Nord-est</v>
      </c>
      <c r="J3506" s="1">
        <f>_xlfn.XLOOKUP(Comuni[[#This Row],[Regione]],Table_0[Regione],Table_0[Totale contagiati],,0)</f>
        <v>2821154</v>
      </c>
      <c r="K3506" s="1">
        <f>_xlfn.XLOOKUP(Comuni[[#This Row],[Regione]],Table_0[Regione],Table_0[Guariti],,0)</f>
        <v>2790105</v>
      </c>
      <c r="L3506" s="1">
        <f>_xlfn.XLOOKUP(Comuni[[#This Row],[Regione]],Table_0[Regione],Table_0[Deceduti],,0)</f>
        <v>17224</v>
      </c>
    </row>
    <row r="3507" spans="1:12" x14ac:dyDescent="0.25">
      <c r="A3507" s="1" t="s">
        <v>3540</v>
      </c>
      <c r="B3507" s="1" t="s">
        <v>3082</v>
      </c>
      <c r="C3507" s="1" t="s">
        <v>3499</v>
      </c>
      <c r="D3507">
        <v>8544</v>
      </c>
      <c r="E3507">
        <f>100*Comuni[[#This Row],[Popolazione2011]]/$D$7916</f>
        <v>1.4907834979828446E-2</v>
      </c>
      <c r="F3507">
        <f>100*Comuni[[#This Row],[Popolazione2011]]/(SUMIFS($D$2:$D$7916,$B$2:$B$7916,"Veneto"))</f>
        <v>0.17595076014682334</v>
      </c>
      <c r="G3507" t="b">
        <f>IF(Comuni[[#This Row],[Popolazione2011]]&gt;300000,"MAGGIORE")</f>
        <v>0</v>
      </c>
      <c r="H3507">
        <f>100*Comuni[[#This Row],[Popolazione2011]]/(SUMIFS($D$2:$D$7916,$B$2:$B$7916,"Piemonte"))</f>
        <v>0.19578745328736849</v>
      </c>
      <c r="I3507" s="1" t="str">
        <f>_xlfn.XLOOKUP(Comuni[[#This Row],[Regione]],Ripartizione_geografica[Regione],Ripartizione_geografica[Ripartizione geografica],,0)</f>
        <v>Nord-est</v>
      </c>
      <c r="J3507" s="1">
        <f>_xlfn.XLOOKUP(Comuni[[#This Row],[Regione]],Table_0[Regione],Table_0[Totale contagiati],,0)</f>
        <v>2821154</v>
      </c>
      <c r="K3507" s="1">
        <f>_xlfn.XLOOKUP(Comuni[[#This Row],[Regione]],Table_0[Regione],Table_0[Guariti],,0)</f>
        <v>2790105</v>
      </c>
      <c r="L3507" s="1">
        <f>_xlfn.XLOOKUP(Comuni[[#This Row],[Regione]],Table_0[Regione],Table_0[Deceduti],,0)</f>
        <v>17224</v>
      </c>
    </row>
    <row r="3508" spans="1:12" x14ac:dyDescent="0.25">
      <c r="A3508" s="1" t="s">
        <v>3541</v>
      </c>
      <c r="B3508" s="1" t="s">
        <v>3082</v>
      </c>
      <c r="C3508" s="1" t="s">
        <v>3499</v>
      </c>
      <c r="D3508">
        <v>7699</v>
      </c>
      <c r="E3508">
        <f>100*Comuni[[#This Row],[Popolazione2011]]/$D$7916</f>
        <v>1.343345289205281E-2</v>
      </c>
      <c r="F3508">
        <f>100*Comuni[[#This Row],[Popolazione2011]]/(SUMIFS($D$2:$D$7916,$B$2:$B$7916,"Veneto"))</f>
        <v>0.15854926291788304</v>
      </c>
      <c r="G3508" t="b">
        <f>IF(Comuni[[#This Row],[Popolazione2011]]&gt;300000,"MAGGIORE")</f>
        <v>0</v>
      </c>
      <c r="H3508">
        <f>100*Comuni[[#This Row],[Popolazione2011]]/(SUMIFS($D$2:$D$7916,$B$2:$B$7916,"Piemonte"))</f>
        <v>0.17642411082156484</v>
      </c>
      <c r="I3508" s="1" t="str">
        <f>_xlfn.XLOOKUP(Comuni[[#This Row],[Regione]],Ripartizione_geografica[Regione],Ripartizione_geografica[Ripartizione geografica],,0)</f>
        <v>Nord-est</v>
      </c>
      <c r="J3508" s="1">
        <f>_xlfn.XLOOKUP(Comuni[[#This Row],[Regione]],Table_0[Regione],Table_0[Totale contagiati],,0)</f>
        <v>2821154</v>
      </c>
      <c r="K3508" s="1">
        <f>_xlfn.XLOOKUP(Comuni[[#This Row],[Regione]],Table_0[Regione],Table_0[Guariti],,0)</f>
        <v>2790105</v>
      </c>
      <c r="L3508" s="1">
        <f>_xlfn.XLOOKUP(Comuni[[#This Row],[Regione]],Table_0[Regione],Table_0[Deceduti],,0)</f>
        <v>17224</v>
      </c>
    </row>
    <row r="3509" spans="1:12" x14ac:dyDescent="0.25">
      <c r="A3509" s="1" t="s">
        <v>3542</v>
      </c>
      <c r="B3509" s="1" t="s">
        <v>3082</v>
      </c>
      <c r="C3509" s="1" t="s">
        <v>3499</v>
      </c>
      <c r="D3509">
        <v>7297</v>
      </c>
      <c r="E3509">
        <f>100*Comuni[[#This Row],[Popolazione2011]]/$D$7916</f>
        <v>1.2732030881063691E-2</v>
      </c>
      <c r="F3509">
        <f>100*Comuni[[#This Row],[Popolazione2011]]/(SUMIFS($D$2:$D$7916,$B$2:$B$7916,"Veneto"))</f>
        <v>0.15027068080423336</v>
      </c>
      <c r="G3509" t="b">
        <f>IF(Comuni[[#This Row],[Popolazione2011]]&gt;300000,"MAGGIORE")</f>
        <v>0</v>
      </c>
      <c r="H3509">
        <f>100*Comuni[[#This Row],[Popolazione2011]]/(SUMIFS($D$2:$D$7916,$B$2:$B$7916,"Piemonte"))</f>
        <v>0.16721220115144289</v>
      </c>
      <c r="I3509" s="1" t="str">
        <f>_xlfn.XLOOKUP(Comuni[[#This Row],[Regione]],Ripartizione_geografica[Regione],Ripartizione_geografica[Ripartizione geografica],,0)</f>
        <v>Nord-est</v>
      </c>
      <c r="J3509" s="1">
        <f>_xlfn.XLOOKUP(Comuni[[#This Row],[Regione]],Table_0[Regione],Table_0[Totale contagiati],,0)</f>
        <v>2821154</v>
      </c>
      <c r="K3509" s="1">
        <f>_xlfn.XLOOKUP(Comuni[[#This Row],[Regione]],Table_0[Regione],Table_0[Guariti],,0)</f>
        <v>2790105</v>
      </c>
      <c r="L3509" s="1">
        <f>_xlfn.XLOOKUP(Comuni[[#This Row],[Regione]],Table_0[Regione],Table_0[Deceduti],,0)</f>
        <v>17224</v>
      </c>
    </row>
    <row r="3510" spans="1:12" x14ac:dyDescent="0.25">
      <c r="A3510" s="1" t="s">
        <v>3543</v>
      </c>
      <c r="B3510" s="1" t="s">
        <v>3082</v>
      </c>
      <c r="C3510" s="1" t="s">
        <v>3499</v>
      </c>
      <c r="D3510">
        <v>3179</v>
      </c>
      <c r="E3510">
        <f>100*Comuni[[#This Row],[Popolazione2011]]/$D$7916</f>
        <v>5.5468173456079857E-3</v>
      </c>
      <c r="F3510">
        <f>100*Comuni[[#This Row],[Popolazione2011]]/(SUMIFS($D$2:$D$7916,$B$2:$B$7916,"Veneto"))</f>
        <v>6.546669785893626E-2</v>
      </c>
      <c r="G3510" t="b">
        <f>IF(Comuni[[#This Row],[Popolazione2011]]&gt;300000,"MAGGIORE")</f>
        <v>0</v>
      </c>
      <c r="H3510">
        <f>100*Comuni[[#This Row],[Popolazione2011]]/(SUMIFS($D$2:$D$7916,$B$2:$B$7916,"Piemonte"))</f>
        <v>7.2847415028153617E-2</v>
      </c>
      <c r="I3510" s="1" t="str">
        <f>_xlfn.XLOOKUP(Comuni[[#This Row],[Regione]],Ripartizione_geografica[Regione],Ripartizione_geografica[Ripartizione geografica],,0)</f>
        <v>Nord-est</v>
      </c>
      <c r="J3510" s="1">
        <f>_xlfn.XLOOKUP(Comuni[[#This Row],[Regione]],Table_0[Regione],Table_0[Totale contagiati],,0)</f>
        <v>2821154</v>
      </c>
      <c r="K3510" s="1">
        <f>_xlfn.XLOOKUP(Comuni[[#This Row],[Regione]],Table_0[Regione],Table_0[Guariti],,0)</f>
        <v>2790105</v>
      </c>
      <c r="L3510" s="1">
        <f>_xlfn.XLOOKUP(Comuni[[#This Row],[Regione]],Table_0[Regione],Table_0[Deceduti],,0)</f>
        <v>17224</v>
      </c>
    </row>
    <row r="3511" spans="1:12" x14ac:dyDescent="0.25">
      <c r="A3511" s="1" t="s">
        <v>3544</v>
      </c>
      <c r="B3511" s="1" t="s">
        <v>3082</v>
      </c>
      <c r="C3511" s="1" t="s">
        <v>3499</v>
      </c>
      <c r="D3511">
        <v>9045</v>
      </c>
      <c r="E3511">
        <f>100*Comuni[[#This Row],[Popolazione2011]]/$D$7916</f>
        <v>1.5781995247255185E-2</v>
      </c>
      <c r="F3511">
        <f>100*Comuni[[#This Row],[Popolazione2011]]/(SUMIFS($D$2:$D$7916,$B$2:$B$7916,"Veneto"))</f>
        <v>0.1862680975571181</v>
      </c>
      <c r="G3511" t="b">
        <f>IF(Comuni[[#This Row],[Popolazione2011]]&gt;300000,"MAGGIORE")</f>
        <v>0</v>
      </c>
      <c r="H3511">
        <f>100*Comuni[[#This Row],[Popolazione2011]]/(SUMIFS($D$2:$D$7916,$B$2:$B$7916,"Piemonte"))</f>
        <v>0.20726796757774441</v>
      </c>
      <c r="I3511" s="1" t="str">
        <f>_xlfn.XLOOKUP(Comuni[[#This Row],[Regione]],Ripartizione_geografica[Regione],Ripartizione_geografica[Ripartizione geografica],,0)</f>
        <v>Nord-est</v>
      </c>
      <c r="J3511" s="1">
        <f>_xlfn.XLOOKUP(Comuni[[#This Row],[Regione]],Table_0[Regione],Table_0[Totale contagiati],,0)</f>
        <v>2821154</v>
      </c>
      <c r="K3511" s="1">
        <f>_xlfn.XLOOKUP(Comuni[[#This Row],[Regione]],Table_0[Regione],Table_0[Guariti],,0)</f>
        <v>2790105</v>
      </c>
      <c r="L3511" s="1">
        <f>_xlfn.XLOOKUP(Comuni[[#This Row],[Regione]],Table_0[Regione],Table_0[Deceduti],,0)</f>
        <v>17224</v>
      </c>
    </row>
    <row r="3512" spans="1:12" x14ac:dyDescent="0.25">
      <c r="A3512" s="1" t="s">
        <v>3545</v>
      </c>
      <c r="B3512" s="1" t="s">
        <v>3082</v>
      </c>
      <c r="C3512" s="1" t="s">
        <v>3499</v>
      </c>
      <c r="D3512">
        <v>1782</v>
      </c>
      <c r="E3512">
        <f>100*Comuni[[#This Row],[Popolazione2011]]/$D$7916</f>
        <v>3.1092886158771409E-3</v>
      </c>
      <c r="F3512">
        <f>100*Comuni[[#This Row],[Popolazione2011]]/(SUMIFS($D$2:$D$7916,$B$2:$B$7916,"Veneto"))</f>
        <v>3.6697595339611325E-2</v>
      </c>
      <c r="G3512" t="b">
        <f>IF(Comuni[[#This Row],[Popolazione2011]]&gt;300000,"MAGGIORE")</f>
        <v>0</v>
      </c>
      <c r="H3512">
        <f>100*Comuni[[#This Row],[Popolazione2011]]/(SUMIFS($D$2:$D$7916,$B$2:$B$7916,"Piemonte"))</f>
        <v>4.083488316457054E-2</v>
      </c>
      <c r="I3512" s="1" t="str">
        <f>_xlfn.XLOOKUP(Comuni[[#This Row],[Regione]],Ripartizione_geografica[Regione],Ripartizione_geografica[Ripartizione geografica],,0)</f>
        <v>Nord-est</v>
      </c>
      <c r="J3512" s="1">
        <f>_xlfn.XLOOKUP(Comuni[[#This Row],[Regione]],Table_0[Regione],Table_0[Totale contagiati],,0)</f>
        <v>2821154</v>
      </c>
      <c r="K3512" s="1">
        <f>_xlfn.XLOOKUP(Comuni[[#This Row],[Regione]],Table_0[Regione],Table_0[Guariti],,0)</f>
        <v>2790105</v>
      </c>
      <c r="L3512" s="1">
        <f>_xlfn.XLOOKUP(Comuni[[#This Row],[Regione]],Table_0[Regione],Table_0[Deceduti],,0)</f>
        <v>17224</v>
      </c>
    </row>
    <row r="3513" spans="1:12" x14ac:dyDescent="0.25">
      <c r="A3513" s="1" t="s">
        <v>3546</v>
      </c>
      <c r="B3513" s="1" t="s">
        <v>3082</v>
      </c>
      <c r="C3513" s="1" t="s">
        <v>3499</v>
      </c>
      <c r="D3513">
        <v>5872</v>
      </c>
      <c r="E3513">
        <f>100*Comuni[[#This Row],[Popolazione2011]]/$D$7916</f>
        <v>1.0245646886885843E-2</v>
      </c>
      <c r="F3513">
        <f>100*Comuni[[#This Row],[Popolazione2011]]/(SUMIFS($D$2:$D$7916,$B$2:$B$7916,"Veneto"))</f>
        <v>0.12092496062525124</v>
      </c>
      <c r="G3513" t="b">
        <f>IF(Comuni[[#This Row],[Popolazione2011]]&gt;300000,"MAGGIORE")</f>
        <v>0</v>
      </c>
      <c r="H3513">
        <f>100*Comuni[[#This Row],[Popolazione2011]]/(SUMIFS($D$2:$D$7916,$B$2:$B$7916,"Piemonte"))</f>
        <v>0.13455804373869709</v>
      </c>
      <c r="I3513" s="1" t="str">
        <f>_xlfn.XLOOKUP(Comuni[[#This Row],[Regione]],Ripartizione_geografica[Regione],Ripartizione_geografica[Ripartizione geografica],,0)</f>
        <v>Nord-est</v>
      </c>
      <c r="J3513" s="1">
        <f>_xlfn.XLOOKUP(Comuni[[#This Row],[Regione]],Table_0[Regione],Table_0[Totale contagiati],,0)</f>
        <v>2821154</v>
      </c>
      <c r="K3513" s="1">
        <f>_xlfn.XLOOKUP(Comuni[[#This Row],[Regione]],Table_0[Regione],Table_0[Guariti],,0)</f>
        <v>2790105</v>
      </c>
      <c r="L3513" s="1">
        <f>_xlfn.XLOOKUP(Comuni[[#This Row],[Regione]],Table_0[Regione],Table_0[Deceduti],,0)</f>
        <v>17224</v>
      </c>
    </row>
    <row r="3514" spans="1:12" x14ac:dyDescent="0.25">
      <c r="A3514" s="1" t="s">
        <v>3547</v>
      </c>
      <c r="B3514" s="1" t="s">
        <v>3082</v>
      </c>
      <c r="C3514" s="1" t="s">
        <v>3499</v>
      </c>
      <c r="D3514">
        <v>1977</v>
      </c>
      <c r="E3514">
        <f>100*Comuni[[#This Row],[Popolazione2011]]/$D$7916</f>
        <v>3.449530636133057E-3</v>
      </c>
      <c r="F3514">
        <f>100*Comuni[[#This Row],[Popolazione2011]]/(SUMIFS($D$2:$D$7916,$B$2:$B$7916,"Veneto"))</f>
        <v>4.0713325469366776E-2</v>
      </c>
      <c r="G3514" t="b">
        <f>IF(Comuni[[#This Row],[Popolazione2011]]&gt;300000,"MAGGIORE")</f>
        <v>0</v>
      </c>
      <c r="H3514">
        <f>100*Comuni[[#This Row],[Popolazione2011]]/(SUMIFS($D$2:$D$7916,$B$2:$B$7916,"Piemonte"))</f>
        <v>4.5303346810525225E-2</v>
      </c>
      <c r="I3514" s="1" t="str">
        <f>_xlfn.XLOOKUP(Comuni[[#This Row],[Regione]],Ripartizione_geografica[Regione],Ripartizione_geografica[Ripartizione geografica],,0)</f>
        <v>Nord-est</v>
      </c>
      <c r="J3514" s="1">
        <f>_xlfn.XLOOKUP(Comuni[[#This Row],[Regione]],Table_0[Regione],Table_0[Totale contagiati],,0)</f>
        <v>2821154</v>
      </c>
      <c r="K3514" s="1">
        <f>_xlfn.XLOOKUP(Comuni[[#This Row],[Regione]],Table_0[Regione],Table_0[Guariti],,0)</f>
        <v>2790105</v>
      </c>
      <c r="L3514" s="1">
        <f>_xlfn.XLOOKUP(Comuni[[#This Row],[Regione]],Table_0[Regione],Table_0[Deceduti],,0)</f>
        <v>17224</v>
      </c>
    </row>
    <row r="3515" spans="1:12" x14ac:dyDescent="0.25">
      <c r="A3515" s="1" t="s">
        <v>3548</v>
      </c>
      <c r="B3515" s="1" t="s">
        <v>3082</v>
      </c>
      <c r="C3515" s="1" t="s">
        <v>3499</v>
      </c>
      <c r="D3515">
        <v>2831</v>
      </c>
      <c r="E3515">
        <f>100*Comuni[[#This Row],[Popolazione2011]]/$D$7916</f>
        <v>4.9396162017666589E-3</v>
      </c>
      <c r="F3515">
        <f>100*Comuni[[#This Row],[Popolazione2011]]/(SUMIFS($D$2:$D$7916,$B$2:$B$7916,"Veneto"))</f>
        <v>5.8300164088911151E-2</v>
      </c>
      <c r="G3515" t="b">
        <f>IF(Comuni[[#This Row],[Popolazione2011]]&gt;300000,"MAGGIORE")</f>
        <v>0</v>
      </c>
      <c r="H3515">
        <f>100*Comuni[[#This Row],[Popolazione2011]]/(SUMIFS($D$2:$D$7916,$B$2:$B$7916,"Piemonte"))</f>
        <v>6.4872926059988317E-2</v>
      </c>
      <c r="I3515" s="1" t="str">
        <f>_xlfn.XLOOKUP(Comuni[[#This Row],[Regione]],Ripartizione_geografica[Regione],Ripartizione_geografica[Ripartizione geografica],,0)</f>
        <v>Nord-est</v>
      </c>
      <c r="J3515" s="1">
        <f>_xlfn.XLOOKUP(Comuni[[#This Row],[Regione]],Table_0[Regione],Table_0[Totale contagiati],,0)</f>
        <v>2821154</v>
      </c>
      <c r="K3515" s="1">
        <f>_xlfn.XLOOKUP(Comuni[[#This Row],[Regione]],Table_0[Regione],Table_0[Guariti],,0)</f>
        <v>2790105</v>
      </c>
      <c r="L3515" s="1">
        <f>_xlfn.XLOOKUP(Comuni[[#This Row],[Regione]],Table_0[Regione],Table_0[Deceduti],,0)</f>
        <v>17224</v>
      </c>
    </row>
    <row r="3516" spans="1:12" x14ac:dyDescent="0.25">
      <c r="A3516" s="1" t="s">
        <v>3549</v>
      </c>
      <c r="B3516" s="1" t="s">
        <v>3082</v>
      </c>
      <c r="C3516" s="1" t="s">
        <v>3499</v>
      </c>
      <c r="D3516">
        <v>10961</v>
      </c>
      <c r="E3516">
        <f>100*Comuni[[#This Row],[Popolazione2011]]/$D$7916</f>
        <v>1.9125091200128699E-2</v>
      </c>
      <c r="F3516">
        <f>100*Comuni[[#This Row],[Popolazione2011]]/(SUMIFS($D$2:$D$7916,$B$2:$B$7916,"Veneto"))</f>
        <v>0.225725220267946</v>
      </c>
      <c r="G3516" t="b">
        <f>IF(Comuni[[#This Row],[Popolazione2011]]&gt;300000,"MAGGIORE")</f>
        <v>0</v>
      </c>
      <c r="H3516">
        <f>100*Comuni[[#This Row],[Popolazione2011]]/(SUMIFS($D$2:$D$7916,$B$2:$B$7916,"Piemonte"))</f>
        <v>0.25117348729902228</v>
      </c>
      <c r="I3516" s="1" t="str">
        <f>_xlfn.XLOOKUP(Comuni[[#This Row],[Regione]],Ripartizione_geografica[Regione],Ripartizione_geografica[Ripartizione geografica],,0)</f>
        <v>Nord-est</v>
      </c>
      <c r="J3516" s="1">
        <f>_xlfn.XLOOKUP(Comuni[[#This Row],[Regione]],Table_0[Regione],Table_0[Totale contagiati],,0)</f>
        <v>2821154</v>
      </c>
      <c r="K3516" s="1">
        <f>_xlfn.XLOOKUP(Comuni[[#This Row],[Regione]],Table_0[Regione],Table_0[Guariti],,0)</f>
        <v>2790105</v>
      </c>
      <c r="L3516" s="1">
        <f>_xlfn.XLOOKUP(Comuni[[#This Row],[Regione]],Table_0[Regione],Table_0[Deceduti],,0)</f>
        <v>17224</v>
      </c>
    </row>
    <row r="3517" spans="1:12" x14ac:dyDescent="0.25">
      <c r="A3517" s="1" t="s">
        <v>3550</v>
      </c>
      <c r="B3517" s="1" t="s">
        <v>3082</v>
      </c>
      <c r="C3517" s="1" t="s">
        <v>3499</v>
      </c>
      <c r="D3517">
        <v>17451</v>
      </c>
      <c r="E3517">
        <f>100*Comuni[[#This Row],[Popolazione2011]]/$D$7916</f>
        <v>3.0449043566594829E-2</v>
      </c>
      <c r="F3517">
        <f>100*Comuni[[#This Row],[Popolazione2011]]/(SUMIFS($D$2:$D$7916,$B$2:$B$7916,"Veneto"))</f>
        <v>0.35937695638134526</v>
      </c>
      <c r="G3517" t="b">
        <f>IF(Comuni[[#This Row],[Popolazione2011]]&gt;300000,"MAGGIORE")</f>
        <v>0</v>
      </c>
      <c r="H3517">
        <f>100*Comuni[[#This Row],[Popolazione2011]]/(SUMIFS($D$2:$D$7916,$B$2:$B$7916,"Piemonte"))</f>
        <v>0.39989312351566803</v>
      </c>
      <c r="I3517" s="1" t="str">
        <f>_xlfn.XLOOKUP(Comuni[[#This Row],[Regione]],Ripartizione_geografica[Regione],Ripartizione_geografica[Ripartizione geografica],,0)</f>
        <v>Nord-est</v>
      </c>
      <c r="J3517" s="1">
        <f>_xlfn.XLOOKUP(Comuni[[#This Row],[Regione]],Table_0[Regione],Table_0[Totale contagiati],,0)</f>
        <v>2821154</v>
      </c>
      <c r="K3517" s="1">
        <f>_xlfn.XLOOKUP(Comuni[[#This Row],[Regione]],Table_0[Regione],Table_0[Guariti],,0)</f>
        <v>2790105</v>
      </c>
      <c r="L3517" s="1">
        <f>_xlfn.XLOOKUP(Comuni[[#This Row],[Regione]],Table_0[Regione],Table_0[Deceduti],,0)</f>
        <v>17224</v>
      </c>
    </row>
    <row r="3518" spans="1:12" x14ac:dyDescent="0.25">
      <c r="A3518" s="1" t="s">
        <v>3551</v>
      </c>
      <c r="B3518" s="1" t="s">
        <v>3082</v>
      </c>
      <c r="C3518" s="1" t="s">
        <v>3499</v>
      </c>
      <c r="D3518">
        <v>9421</v>
      </c>
      <c r="E3518">
        <f>100*Comuni[[#This Row],[Popolazione2011]]/$D$7916</f>
        <v>1.6438051655543514E-2</v>
      </c>
      <c r="F3518">
        <f>100*Comuni[[#This Row],[Popolazione2011]]/(SUMIFS($D$2:$D$7916,$B$2:$B$7916,"Veneto"))</f>
        <v>0.19401124898680039</v>
      </c>
      <c r="G3518" t="b">
        <f>IF(Comuni[[#This Row],[Popolazione2011]]&gt;300000,"MAGGIORE")</f>
        <v>0</v>
      </c>
      <c r="H3518">
        <f>100*Comuni[[#This Row],[Popolazione2011]]/(SUMIFS($D$2:$D$7916,$B$2:$B$7916,"Piemonte"))</f>
        <v>0.2158840820950724</v>
      </c>
      <c r="I3518" s="1" t="str">
        <f>_xlfn.XLOOKUP(Comuni[[#This Row],[Regione]],Ripartizione_geografica[Regione],Ripartizione_geografica[Ripartizione geografica],,0)</f>
        <v>Nord-est</v>
      </c>
      <c r="J3518" s="1">
        <f>_xlfn.XLOOKUP(Comuni[[#This Row],[Regione]],Table_0[Regione],Table_0[Totale contagiati],,0)</f>
        <v>2821154</v>
      </c>
      <c r="K3518" s="1">
        <f>_xlfn.XLOOKUP(Comuni[[#This Row],[Regione]],Table_0[Regione],Table_0[Guariti],,0)</f>
        <v>2790105</v>
      </c>
      <c r="L3518" s="1">
        <f>_xlfn.XLOOKUP(Comuni[[#This Row],[Regione]],Table_0[Regione],Table_0[Deceduti],,0)</f>
        <v>17224</v>
      </c>
    </row>
    <row r="3519" spans="1:12" x14ac:dyDescent="0.25">
      <c r="A3519" s="1" t="s">
        <v>3552</v>
      </c>
      <c r="B3519" s="1" t="s">
        <v>3082</v>
      </c>
      <c r="C3519" s="1" t="s">
        <v>3499</v>
      </c>
      <c r="D3519">
        <v>11074</v>
      </c>
      <c r="E3519">
        <f>100*Comuni[[#This Row],[Popolazione2011]]/$D$7916</f>
        <v>1.9322257088789818E-2</v>
      </c>
      <c r="F3519">
        <f>100*Comuni[[#This Row],[Popolazione2011]]/(SUMIFS($D$2:$D$7916,$B$2:$B$7916,"Veneto"))</f>
        <v>0.22805228439441966</v>
      </c>
      <c r="G3519" t="b">
        <f>IF(Comuni[[#This Row],[Popolazione2011]]&gt;300000,"MAGGIORE")</f>
        <v>0</v>
      </c>
      <c r="H3519">
        <f>100*Comuni[[#This Row],[Popolazione2011]]/(SUMIFS($D$2:$D$7916,$B$2:$B$7916,"Piemonte"))</f>
        <v>0.25376290469385754</v>
      </c>
      <c r="I3519" s="1" t="str">
        <f>_xlfn.XLOOKUP(Comuni[[#This Row],[Regione]],Ripartizione_geografica[Regione],Ripartizione_geografica[Ripartizione geografica],,0)</f>
        <v>Nord-est</v>
      </c>
      <c r="J3519" s="1">
        <f>_xlfn.XLOOKUP(Comuni[[#This Row],[Regione]],Table_0[Regione],Table_0[Totale contagiati],,0)</f>
        <v>2821154</v>
      </c>
      <c r="K3519" s="1">
        <f>_xlfn.XLOOKUP(Comuni[[#This Row],[Regione]],Table_0[Regione],Table_0[Guariti],,0)</f>
        <v>2790105</v>
      </c>
      <c r="L3519" s="1">
        <f>_xlfn.XLOOKUP(Comuni[[#This Row],[Regione]],Table_0[Regione],Table_0[Deceduti],,0)</f>
        <v>17224</v>
      </c>
    </row>
    <row r="3520" spans="1:12" x14ac:dyDescent="0.25">
      <c r="A3520" s="1" t="s">
        <v>3553</v>
      </c>
      <c r="B3520" s="1" t="s">
        <v>3082</v>
      </c>
      <c r="C3520" s="1" t="s">
        <v>3499</v>
      </c>
      <c r="D3520">
        <v>10881</v>
      </c>
      <c r="E3520">
        <f>100*Comuni[[#This Row],[Popolazione2011]]/$D$7916</f>
        <v>1.8985504730280118E-2</v>
      </c>
      <c r="F3520">
        <f>100*Comuni[[#This Row],[Popolazione2011]]/(SUMIFS($D$2:$D$7916,$B$2:$B$7916,"Veneto"))</f>
        <v>0.22407774124035401</v>
      </c>
      <c r="G3520" t="b">
        <f>IF(Comuni[[#This Row],[Popolazione2011]]&gt;300000,"MAGGIORE")</f>
        <v>0</v>
      </c>
      <c r="H3520">
        <f>100*Comuni[[#This Row],[Popolazione2011]]/(SUMIFS($D$2:$D$7916,$B$2:$B$7916,"Piemonte"))</f>
        <v>0.24934027144427162</v>
      </c>
      <c r="I3520" s="1" t="str">
        <f>_xlfn.XLOOKUP(Comuni[[#This Row],[Regione]],Ripartizione_geografica[Regione],Ripartizione_geografica[Ripartizione geografica],,0)</f>
        <v>Nord-est</v>
      </c>
      <c r="J3520" s="1">
        <f>_xlfn.XLOOKUP(Comuni[[#This Row],[Regione]],Table_0[Regione],Table_0[Totale contagiati],,0)</f>
        <v>2821154</v>
      </c>
      <c r="K3520" s="1">
        <f>_xlfn.XLOOKUP(Comuni[[#This Row],[Regione]],Table_0[Regione],Table_0[Guariti],,0)</f>
        <v>2790105</v>
      </c>
      <c r="L3520" s="1">
        <f>_xlfn.XLOOKUP(Comuni[[#This Row],[Regione]],Table_0[Regione],Table_0[Deceduti],,0)</f>
        <v>17224</v>
      </c>
    </row>
    <row r="3521" spans="1:12" x14ac:dyDescent="0.25">
      <c r="A3521" s="1" t="s">
        <v>3554</v>
      </c>
      <c r="B3521" s="1" t="s">
        <v>3082</v>
      </c>
      <c r="C3521" s="1" t="s">
        <v>3499</v>
      </c>
      <c r="D3521">
        <v>5876</v>
      </c>
      <c r="E3521">
        <f>100*Comuni[[#This Row],[Popolazione2011]]/$D$7916</f>
        <v>1.0252626210378271E-2</v>
      </c>
      <c r="F3521">
        <f>100*Comuni[[#This Row],[Popolazione2011]]/(SUMIFS($D$2:$D$7916,$B$2:$B$7916,"Veneto"))</f>
        <v>0.12100733457663083</v>
      </c>
      <c r="G3521" t="b">
        <f>IF(Comuni[[#This Row],[Popolazione2011]]&gt;300000,"MAGGIORE")</f>
        <v>0</v>
      </c>
      <c r="H3521">
        <f>100*Comuni[[#This Row],[Popolazione2011]]/(SUMIFS($D$2:$D$7916,$B$2:$B$7916,"Piemonte"))</f>
        <v>0.1346497045314346</v>
      </c>
      <c r="I3521" s="1" t="str">
        <f>_xlfn.XLOOKUP(Comuni[[#This Row],[Regione]],Ripartizione_geografica[Regione],Ripartizione_geografica[Ripartizione geografica],,0)</f>
        <v>Nord-est</v>
      </c>
      <c r="J3521" s="1">
        <f>_xlfn.XLOOKUP(Comuni[[#This Row],[Regione]],Table_0[Regione],Table_0[Totale contagiati],,0)</f>
        <v>2821154</v>
      </c>
      <c r="K3521" s="1">
        <f>_xlfn.XLOOKUP(Comuni[[#This Row],[Regione]],Table_0[Regione],Table_0[Guariti],,0)</f>
        <v>2790105</v>
      </c>
      <c r="L3521" s="1">
        <f>_xlfn.XLOOKUP(Comuni[[#This Row],[Regione]],Table_0[Regione],Table_0[Deceduti],,0)</f>
        <v>17224</v>
      </c>
    </row>
    <row r="3522" spans="1:12" x14ac:dyDescent="0.25">
      <c r="A3522" s="1" t="s">
        <v>3555</v>
      </c>
      <c r="B3522" s="1" t="s">
        <v>3082</v>
      </c>
      <c r="C3522" s="1" t="s">
        <v>3499</v>
      </c>
      <c r="D3522">
        <v>206192</v>
      </c>
      <c r="E3522">
        <f>100*Comuni[[#This Row],[Popolazione2011]]/$D$7916</f>
        <v>0.35977016738773254</v>
      </c>
      <c r="F3522">
        <f>100*Comuni[[#This Row],[Popolazione2011]]/(SUMIFS($D$2:$D$7916,$B$2:$B$7916,"Veneto"))</f>
        <v>4.2462124457155657</v>
      </c>
      <c r="G3522" t="b">
        <f>IF(Comuni[[#This Row],[Popolazione2011]]&gt;300000,"MAGGIORE")</f>
        <v>0</v>
      </c>
      <c r="H3522">
        <f>100*Comuni[[#This Row],[Popolazione2011]]/(SUMIFS($D$2:$D$7916,$B$2:$B$7916,"Piemonte"))</f>
        <v>4.7249305440343035</v>
      </c>
      <c r="I3522" s="1" t="str">
        <f>_xlfn.XLOOKUP(Comuni[[#This Row],[Regione]],Ripartizione_geografica[Regione],Ripartizione_geografica[Ripartizione geografica],,0)</f>
        <v>Nord-est</v>
      </c>
      <c r="J3522" s="1">
        <f>_xlfn.XLOOKUP(Comuni[[#This Row],[Regione]],Table_0[Regione],Table_0[Totale contagiati],,0)</f>
        <v>2821154</v>
      </c>
      <c r="K3522" s="1">
        <f>_xlfn.XLOOKUP(Comuni[[#This Row],[Regione]],Table_0[Regione],Table_0[Guariti],,0)</f>
        <v>2790105</v>
      </c>
      <c r="L3522" s="1">
        <f>_xlfn.XLOOKUP(Comuni[[#This Row],[Regione]],Table_0[Regione],Table_0[Deceduti],,0)</f>
        <v>17224</v>
      </c>
    </row>
    <row r="3523" spans="1:12" x14ac:dyDescent="0.25">
      <c r="A3523" s="1" t="s">
        <v>3556</v>
      </c>
      <c r="B3523" s="1" t="s">
        <v>3082</v>
      </c>
      <c r="C3523" s="1" t="s">
        <v>3499</v>
      </c>
      <c r="D3523">
        <v>3915</v>
      </c>
      <c r="E3523">
        <f>100*Comuni[[#This Row],[Popolazione2011]]/$D$7916</f>
        <v>6.8310128682149305E-3</v>
      </c>
      <c r="F3523">
        <f>100*Comuni[[#This Row],[Popolazione2011]]/(SUMIFS($D$2:$D$7916,$B$2:$B$7916,"Veneto"))</f>
        <v>8.0623504912782459E-2</v>
      </c>
      <c r="G3523" t="b">
        <f>IF(Comuni[[#This Row],[Popolazione2011]]&gt;300000,"MAGGIORE")</f>
        <v>0</v>
      </c>
      <c r="H3523">
        <f>100*Comuni[[#This Row],[Popolazione2011]]/(SUMIFS($D$2:$D$7916,$B$2:$B$7916,"Piemonte"))</f>
        <v>8.9713000891859518E-2</v>
      </c>
      <c r="I3523" s="1" t="str">
        <f>_xlfn.XLOOKUP(Comuni[[#This Row],[Regione]],Ripartizione_geografica[Regione],Ripartizione_geografica[Ripartizione geografica],,0)</f>
        <v>Nord-est</v>
      </c>
      <c r="J3523" s="1">
        <f>_xlfn.XLOOKUP(Comuni[[#This Row],[Regione]],Table_0[Regione],Table_0[Totale contagiati],,0)</f>
        <v>2821154</v>
      </c>
      <c r="K3523" s="1">
        <f>_xlfn.XLOOKUP(Comuni[[#This Row],[Regione]],Table_0[Regione],Table_0[Guariti],,0)</f>
        <v>2790105</v>
      </c>
      <c r="L3523" s="1">
        <f>_xlfn.XLOOKUP(Comuni[[#This Row],[Regione]],Table_0[Regione],Table_0[Deceduti],,0)</f>
        <v>17224</v>
      </c>
    </row>
    <row r="3524" spans="1:12" x14ac:dyDescent="0.25">
      <c r="A3524" s="1" t="s">
        <v>3557</v>
      </c>
      <c r="B3524" s="1" t="s">
        <v>3082</v>
      </c>
      <c r="C3524" s="1" t="s">
        <v>3499</v>
      </c>
      <c r="D3524">
        <v>1379</v>
      </c>
      <c r="E3524">
        <f>100*Comuni[[#This Row],[Popolazione2011]]/$D$7916</f>
        <v>2.4061217740149144E-3</v>
      </c>
      <c r="F3524">
        <f>100*Comuni[[#This Row],[Popolazione2011]]/(SUMIFS($D$2:$D$7916,$B$2:$B$7916,"Veneto"))</f>
        <v>2.8398419738116732E-2</v>
      </c>
      <c r="G3524" t="b">
        <f>IF(Comuni[[#This Row],[Popolazione2011]]&gt;300000,"MAGGIORE")</f>
        <v>0</v>
      </c>
      <c r="H3524">
        <f>100*Comuni[[#This Row],[Popolazione2011]]/(SUMIFS($D$2:$D$7916,$B$2:$B$7916,"Piemonte"))</f>
        <v>3.160005829626418E-2</v>
      </c>
      <c r="I3524" s="1" t="str">
        <f>_xlfn.XLOOKUP(Comuni[[#This Row],[Regione]],Ripartizione_geografica[Regione],Ripartizione_geografica[Ripartizione geografica],,0)</f>
        <v>Nord-est</v>
      </c>
      <c r="J3524" s="1">
        <f>_xlfn.XLOOKUP(Comuni[[#This Row],[Regione]],Table_0[Regione],Table_0[Totale contagiati],,0)</f>
        <v>2821154</v>
      </c>
      <c r="K3524" s="1">
        <f>_xlfn.XLOOKUP(Comuni[[#This Row],[Regione]],Table_0[Regione],Table_0[Guariti],,0)</f>
        <v>2790105</v>
      </c>
      <c r="L3524" s="1">
        <f>_xlfn.XLOOKUP(Comuni[[#This Row],[Regione]],Table_0[Regione],Table_0[Deceduti],,0)</f>
        <v>17224</v>
      </c>
    </row>
    <row r="3525" spans="1:12" x14ac:dyDescent="0.25">
      <c r="A3525" s="1" t="s">
        <v>3558</v>
      </c>
      <c r="B3525" s="1" t="s">
        <v>3082</v>
      </c>
      <c r="C3525" s="1" t="s">
        <v>3499</v>
      </c>
      <c r="D3525">
        <v>11130</v>
      </c>
      <c r="E3525">
        <f>100*Comuni[[#This Row],[Popolazione2011]]/$D$7916</f>
        <v>1.9419967617683827E-2</v>
      </c>
      <c r="F3525">
        <f>100*Comuni[[#This Row],[Popolazione2011]]/(SUMIFS($D$2:$D$7916,$B$2:$B$7916,"Veneto"))</f>
        <v>0.22920551971373404</v>
      </c>
      <c r="G3525" t="b">
        <f>IF(Comuni[[#This Row],[Popolazione2011]]&gt;300000,"MAGGIORE")</f>
        <v>0</v>
      </c>
      <c r="H3525">
        <f>100*Comuni[[#This Row],[Popolazione2011]]/(SUMIFS($D$2:$D$7916,$B$2:$B$7916,"Piemonte"))</f>
        <v>0.25504615579218298</v>
      </c>
      <c r="I3525" s="1" t="str">
        <f>_xlfn.XLOOKUP(Comuni[[#This Row],[Regione]],Ripartizione_geografica[Regione],Ripartizione_geografica[Ripartizione geografica],,0)</f>
        <v>Nord-est</v>
      </c>
      <c r="J3525" s="1">
        <f>_xlfn.XLOOKUP(Comuni[[#This Row],[Regione]],Table_0[Regione],Table_0[Totale contagiati],,0)</f>
        <v>2821154</v>
      </c>
      <c r="K3525" s="1">
        <f>_xlfn.XLOOKUP(Comuni[[#This Row],[Regione]],Table_0[Regione],Table_0[Guariti],,0)</f>
        <v>2790105</v>
      </c>
      <c r="L3525" s="1">
        <f>_xlfn.XLOOKUP(Comuni[[#This Row],[Regione]],Table_0[Regione],Table_0[Deceduti],,0)</f>
        <v>17224</v>
      </c>
    </row>
    <row r="3526" spans="1:12" x14ac:dyDescent="0.25">
      <c r="A3526" s="1" t="s">
        <v>3559</v>
      </c>
      <c r="B3526" s="1" t="s">
        <v>3082</v>
      </c>
      <c r="C3526" s="1" t="s">
        <v>3499</v>
      </c>
      <c r="D3526">
        <v>9276</v>
      </c>
      <c r="E3526">
        <f>100*Comuni[[#This Row],[Popolazione2011]]/$D$7916</f>
        <v>1.6185051178942964E-2</v>
      </c>
      <c r="F3526">
        <f>100*Comuni[[#This Row],[Popolazione2011]]/(SUMIFS($D$2:$D$7916,$B$2:$B$7916,"Veneto"))</f>
        <v>0.19102519324928993</v>
      </c>
      <c r="G3526" t="b">
        <f>IF(Comuni[[#This Row],[Popolazione2011]]&gt;300000,"MAGGIORE")</f>
        <v>0</v>
      </c>
      <c r="H3526">
        <f>100*Comuni[[#This Row],[Popolazione2011]]/(SUMIFS($D$2:$D$7916,$B$2:$B$7916,"Piemonte"))</f>
        <v>0.21256137835833688</v>
      </c>
      <c r="I3526" s="1" t="str">
        <f>_xlfn.XLOOKUP(Comuni[[#This Row],[Regione]],Ripartizione_geografica[Regione],Ripartizione_geografica[Ripartizione geografica],,0)</f>
        <v>Nord-est</v>
      </c>
      <c r="J3526" s="1">
        <f>_xlfn.XLOOKUP(Comuni[[#This Row],[Regione]],Table_0[Regione],Table_0[Totale contagiati],,0)</f>
        <v>2821154</v>
      </c>
      <c r="K3526" s="1">
        <f>_xlfn.XLOOKUP(Comuni[[#This Row],[Regione]],Table_0[Regione],Table_0[Guariti],,0)</f>
        <v>2790105</v>
      </c>
      <c r="L3526" s="1">
        <f>_xlfn.XLOOKUP(Comuni[[#This Row],[Regione]],Table_0[Regione],Table_0[Deceduti],,0)</f>
        <v>17224</v>
      </c>
    </row>
    <row r="3527" spans="1:12" x14ac:dyDescent="0.25">
      <c r="A3527" s="1" t="s">
        <v>3560</v>
      </c>
      <c r="B3527" s="1" t="s">
        <v>3082</v>
      </c>
      <c r="C3527" s="1" t="s">
        <v>3499</v>
      </c>
      <c r="D3527">
        <v>19067</v>
      </c>
      <c r="E3527">
        <f>100*Comuni[[#This Row],[Popolazione2011]]/$D$7916</f>
        <v>3.3268690257536163E-2</v>
      </c>
      <c r="F3527">
        <f>100*Comuni[[#This Row],[Popolazione2011]]/(SUMIFS($D$2:$D$7916,$B$2:$B$7916,"Veneto"))</f>
        <v>0.39265603273870325</v>
      </c>
      <c r="G3527" t="b">
        <f>IF(Comuni[[#This Row],[Popolazione2011]]&gt;300000,"MAGGIORE")</f>
        <v>0</v>
      </c>
      <c r="H3527">
        <f>100*Comuni[[#This Row],[Popolazione2011]]/(SUMIFS($D$2:$D$7916,$B$2:$B$7916,"Piemonte"))</f>
        <v>0.436924083781631</v>
      </c>
      <c r="I3527" s="1" t="str">
        <f>_xlfn.XLOOKUP(Comuni[[#This Row],[Regione]],Ripartizione_geografica[Regione],Ripartizione_geografica[Ripartizione geografica],,0)</f>
        <v>Nord-est</v>
      </c>
      <c r="J3527" s="1">
        <f>_xlfn.XLOOKUP(Comuni[[#This Row],[Regione]],Table_0[Regione],Table_0[Totale contagiati],,0)</f>
        <v>2821154</v>
      </c>
      <c r="K3527" s="1">
        <f>_xlfn.XLOOKUP(Comuni[[#This Row],[Regione]],Table_0[Regione],Table_0[Guariti],,0)</f>
        <v>2790105</v>
      </c>
      <c r="L3527" s="1">
        <f>_xlfn.XLOOKUP(Comuni[[#This Row],[Regione]],Table_0[Regione],Table_0[Deceduti],,0)</f>
        <v>17224</v>
      </c>
    </row>
    <row r="3528" spans="1:12" x14ac:dyDescent="0.25">
      <c r="A3528" s="1" t="s">
        <v>3561</v>
      </c>
      <c r="B3528" s="1" t="s">
        <v>3082</v>
      </c>
      <c r="C3528" s="1" t="s">
        <v>3499</v>
      </c>
      <c r="D3528">
        <v>3104</v>
      </c>
      <c r="E3528">
        <f>100*Comuni[[#This Row],[Popolazione2011]]/$D$7916</f>
        <v>5.4159550301249408E-3</v>
      </c>
      <c r="F3528">
        <f>100*Comuni[[#This Row],[Popolazione2011]]/(SUMIFS($D$2:$D$7916,$B$2:$B$7916,"Veneto"))</f>
        <v>6.3922186270568782E-2</v>
      </c>
      <c r="G3528" t="b">
        <f>IF(Comuni[[#This Row],[Popolazione2011]]&gt;300000,"MAGGIORE")</f>
        <v>0</v>
      </c>
      <c r="H3528">
        <f>100*Comuni[[#This Row],[Popolazione2011]]/(SUMIFS($D$2:$D$7916,$B$2:$B$7916,"Piemonte"))</f>
        <v>7.1128775164324892E-2</v>
      </c>
      <c r="I3528" s="1" t="str">
        <f>_xlfn.XLOOKUP(Comuni[[#This Row],[Regione]],Ripartizione_geografica[Regione],Ripartizione_geografica[Ripartizione geografica],,0)</f>
        <v>Nord-est</v>
      </c>
      <c r="J3528" s="1">
        <f>_xlfn.XLOOKUP(Comuni[[#This Row],[Regione]],Table_0[Regione],Table_0[Totale contagiati],,0)</f>
        <v>2821154</v>
      </c>
      <c r="K3528" s="1">
        <f>_xlfn.XLOOKUP(Comuni[[#This Row],[Regione]],Table_0[Regione],Table_0[Guariti],,0)</f>
        <v>2790105</v>
      </c>
      <c r="L3528" s="1">
        <f>_xlfn.XLOOKUP(Comuni[[#This Row],[Regione]],Table_0[Regione],Table_0[Deceduti],,0)</f>
        <v>17224</v>
      </c>
    </row>
    <row r="3529" spans="1:12" x14ac:dyDescent="0.25">
      <c r="A3529" s="1" t="s">
        <v>3562</v>
      </c>
      <c r="B3529" s="1" t="s">
        <v>3082</v>
      </c>
      <c r="C3529" s="1" t="s">
        <v>3499</v>
      </c>
      <c r="D3529">
        <v>2449</v>
      </c>
      <c r="E3529">
        <f>100*Comuni[[#This Row],[Popolazione2011]]/$D$7916</f>
        <v>4.2730908082396846E-3</v>
      </c>
      <c r="F3529">
        <f>100*Comuni[[#This Row],[Popolazione2011]]/(SUMIFS($D$2:$D$7916,$B$2:$B$7916,"Veneto"))</f>
        <v>5.0433451732159448E-2</v>
      </c>
      <c r="G3529" t="b">
        <f>IF(Comuni[[#This Row],[Popolazione2011]]&gt;300000,"MAGGIORE")</f>
        <v>0</v>
      </c>
      <c r="H3529">
        <f>100*Comuni[[#This Row],[Popolazione2011]]/(SUMIFS($D$2:$D$7916,$B$2:$B$7916,"Piemonte"))</f>
        <v>5.6119320353554013E-2</v>
      </c>
      <c r="I3529" s="1" t="str">
        <f>_xlfn.XLOOKUP(Comuni[[#This Row],[Regione]],Ripartizione_geografica[Regione],Ripartizione_geografica[Ripartizione geografica],,0)</f>
        <v>Nord-est</v>
      </c>
      <c r="J3529" s="1">
        <f>_xlfn.XLOOKUP(Comuni[[#This Row],[Regione]],Table_0[Regione],Table_0[Totale contagiati],,0)</f>
        <v>2821154</v>
      </c>
      <c r="K3529" s="1">
        <f>_xlfn.XLOOKUP(Comuni[[#This Row],[Regione]],Table_0[Regione],Table_0[Guariti],,0)</f>
        <v>2790105</v>
      </c>
      <c r="L3529" s="1">
        <f>_xlfn.XLOOKUP(Comuni[[#This Row],[Regione]],Table_0[Regione],Table_0[Deceduti],,0)</f>
        <v>17224</v>
      </c>
    </row>
    <row r="3530" spans="1:12" x14ac:dyDescent="0.25">
      <c r="A3530" s="1" t="s">
        <v>3563</v>
      </c>
      <c r="B3530" s="1" t="s">
        <v>3082</v>
      </c>
      <c r="C3530" s="1" t="s">
        <v>3499</v>
      </c>
      <c r="D3530">
        <v>3902</v>
      </c>
      <c r="E3530">
        <f>100*Comuni[[#This Row],[Popolazione2011]]/$D$7916</f>
        <v>6.8083300668645361E-3</v>
      </c>
      <c r="F3530">
        <f>100*Comuni[[#This Row],[Popolazione2011]]/(SUMIFS($D$2:$D$7916,$B$2:$B$7916,"Veneto"))</f>
        <v>8.0355789570798766E-2</v>
      </c>
      <c r="G3530" t="b">
        <f>IF(Comuni[[#This Row],[Popolazione2011]]&gt;300000,"MAGGIORE")</f>
        <v>0</v>
      </c>
      <c r="H3530">
        <f>100*Comuni[[#This Row],[Popolazione2011]]/(SUMIFS($D$2:$D$7916,$B$2:$B$7916,"Piemonte"))</f>
        <v>8.9415103315462541E-2</v>
      </c>
      <c r="I3530" s="1" t="str">
        <f>_xlfn.XLOOKUP(Comuni[[#This Row],[Regione]],Ripartizione_geografica[Regione],Ripartizione_geografica[Ripartizione geografica],,0)</f>
        <v>Nord-est</v>
      </c>
      <c r="J3530" s="1">
        <f>_xlfn.XLOOKUP(Comuni[[#This Row],[Regione]],Table_0[Regione],Table_0[Totale contagiati],,0)</f>
        <v>2821154</v>
      </c>
      <c r="K3530" s="1">
        <f>_xlfn.XLOOKUP(Comuni[[#This Row],[Regione]],Table_0[Regione],Table_0[Guariti],,0)</f>
        <v>2790105</v>
      </c>
      <c r="L3530" s="1">
        <f>_xlfn.XLOOKUP(Comuni[[#This Row],[Regione]],Table_0[Regione],Table_0[Deceduti],,0)</f>
        <v>17224</v>
      </c>
    </row>
    <row r="3531" spans="1:12" x14ac:dyDescent="0.25">
      <c r="A3531" s="1" t="s">
        <v>3564</v>
      </c>
      <c r="B3531" s="1" t="s">
        <v>3082</v>
      </c>
      <c r="C3531" s="1" t="s">
        <v>3499</v>
      </c>
      <c r="D3531">
        <v>13237</v>
      </c>
      <c r="E3531">
        <f>100*Comuni[[#This Row],[Popolazione2011]]/$D$7916</f>
        <v>2.3096326267320826E-2</v>
      </c>
      <c r="F3531">
        <f>100*Comuni[[#This Row],[Popolazione2011]]/(SUMIFS($D$2:$D$7916,$B$2:$B$7916,"Veneto"))</f>
        <v>0.27259599860293776</v>
      </c>
      <c r="G3531" t="b">
        <f>IF(Comuni[[#This Row],[Popolazione2011]]&gt;300000,"MAGGIORE")</f>
        <v>0</v>
      </c>
      <c r="H3531">
        <f>100*Comuni[[#This Row],[Popolazione2011]]/(SUMIFS($D$2:$D$7916,$B$2:$B$7916,"Piemonte"))</f>
        <v>0.30332847836667798</v>
      </c>
      <c r="I3531" s="1" t="str">
        <f>_xlfn.XLOOKUP(Comuni[[#This Row],[Regione]],Ripartizione_geografica[Regione],Ripartizione_geografica[Ripartizione geografica],,0)</f>
        <v>Nord-est</v>
      </c>
      <c r="J3531" s="1">
        <f>_xlfn.XLOOKUP(Comuni[[#This Row],[Regione]],Table_0[Regione],Table_0[Totale contagiati],,0)</f>
        <v>2821154</v>
      </c>
      <c r="K3531" s="1">
        <f>_xlfn.XLOOKUP(Comuni[[#This Row],[Regione]],Table_0[Regione],Table_0[Guariti],,0)</f>
        <v>2790105</v>
      </c>
      <c r="L3531" s="1">
        <f>_xlfn.XLOOKUP(Comuni[[#This Row],[Regione]],Table_0[Regione],Table_0[Deceduti],,0)</f>
        <v>17224</v>
      </c>
    </row>
    <row r="3532" spans="1:12" x14ac:dyDescent="0.25">
      <c r="A3532" s="1" t="s">
        <v>3565</v>
      </c>
      <c r="B3532" s="1" t="s">
        <v>3082</v>
      </c>
      <c r="C3532" s="1" t="s">
        <v>3499</v>
      </c>
      <c r="D3532">
        <v>3653</v>
      </c>
      <c r="E3532">
        <f>100*Comuni[[#This Row],[Popolazione2011]]/$D$7916</f>
        <v>6.3738671794608282E-3</v>
      </c>
      <c r="F3532">
        <f>100*Comuni[[#This Row],[Popolazione2011]]/(SUMIFS($D$2:$D$7916,$B$2:$B$7916,"Veneto"))</f>
        <v>7.5228011097418723E-2</v>
      </c>
      <c r="G3532" t="b">
        <f>IF(Comuni[[#This Row],[Popolazione2011]]&gt;300000,"MAGGIORE")</f>
        <v>0</v>
      </c>
      <c r="H3532">
        <f>100*Comuni[[#This Row],[Popolazione2011]]/(SUMIFS($D$2:$D$7916,$B$2:$B$7916,"Piemonte"))</f>
        <v>8.3709218967551166E-2</v>
      </c>
      <c r="I3532" s="1" t="str">
        <f>_xlfn.XLOOKUP(Comuni[[#This Row],[Regione]],Ripartizione_geografica[Regione],Ripartizione_geografica[Ripartizione geografica],,0)</f>
        <v>Nord-est</v>
      </c>
      <c r="J3532" s="1">
        <f>_xlfn.XLOOKUP(Comuni[[#This Row],[Regione]],Table_0[Regione],Table_0[Totale contagiati],,0)</f>
        <v>2821154</v>
      </c>
      <c r="K3532" s="1">
        <f>_xlfn.XLOOKUP(Comuni[[#This Row],[Regione]],Table_0[Regione],Table_0[Guariti],,0)</f>
        <v>2790105</v>
      </c>
      <c r="L3532" s="1">
        <f>_xlfn.XLOOKUP(Comuni[[#This Row],[Regione]],Table_0[Regione],Table_0[Deceduti],,0)</f>
        <v>17224</v>
      </c>
    </row>
    <row r="3533" spans="1:12" x14ac:dyDescent="0.25">
      <c r="A3533" s="1" t="s">
        <v>3566</v>
      </c>
      <c r="B3533" s="1" t="s">
        <v>3082</v>
      </c>
      <c r="C3533" s="1" t="s">
        <v>3499</v>
      </c>
      <c r="D3533">
        <v>4777</v>
      </c>
      <c r="E3533">
        <f>100*Comuni[[#This Row],[Popolazione2011]]/$D$7916</f>
        <v>8.3350570808333902E-3</v>
      </c>
      <c r="F3533">
        <f>100*Comuni[[#This Row],[Popolazione2011]]/(SUMIFS($D$2:$D$7916,$B$2:$B$7916,"Veneto"))</f>
        <v>9.8375091435086034E-2</v>
      </c>
      <c r="G3533" t="b">
        <f>IF(Comuni[[#This Row],[Popolazione2011]]&gt;300000,"MAGGIORE")</f>
        <v>0</v>
      </c>
      <c r="H3533">
        <f>100*Comuni[[#This Row],[Popolazione2011]]/(SUMIFS($D$2:$D$7916,$B$2:$B$7916,"Piemonte"))</f>
        <v>0.10946590172679767</v>
      </c>
      <c r="I3533" s="1" t="str">
        <f>_xlfn.XLOOKUP(Comuni[[#This Row],[Regione]],Ripartizione_geografica[Regione],Ripartizione_geografica[Ripartizione geografica],,0)</f>
        <v>Nord-est</v>
      </c>
      <c r="J3533" s="1">
        <f>_xlfn.XLOOKUP(Comuni[[#This Row],[Regione]],Table_0[Regione],Table_0[Totale contagiati],,0)</f>
        <v>2821154</v>
      </c>
      <c r="K3533" s="1">
        <f>_xlfn.XLOOKUP(Comuni[[#This Row],[Regione]],Table_0[Regione],Table_0[Guariti],,0)</f>
        <v>2790105</v>
      </c>
      <c r="L3533" s="1">
        <f>_xlfn.XLOOKUP(Comuni[[#This Row],[Regione]],Table_0[Regione],Table_0[Deceduti],,0)</f>
        <v>17224</v>
      </c>
    </row>
    <row r="3534" spans="1:12" x14ac:dyDescent="0.25">
      <c r="A3534" s="1" t="s">
        <v>3567</v>
      </c>
      <c r="B3534" s="1" t="s">
        <v>3082</v>
      </c>
      <c r="C3534" s="1" t="s">
        <v>3499</v>
      </c>
      <c r="D3534">
        <v>15669</v>
      </c>
      <c r="E3534">
        <f>100*Comuni[[#This Row],[Popolazione2011]]/$D$7916</f>
        <v>2.7339754950717689E-2</v>
      </c>
      <c r="F3534">
        <f>100*Comuni[[#This Row],[Popolazione2011]]/(SUMIFS($D$2:$D$7916,$B$2:$B$7916,"Veneto"))</f>
        <v>0.32267936104173395</v>
      </c>
      <c r="G3534" t="b">
        <f>IF(Comuni[[#This Row],[Popolazione2011]]&gt;300000,"MAGGIORE")</f>
        <v>0</v>
      </c>
      <c r="H3534">
        <f>100*Comuni[[#This Row],[Popolazione2011]]/(SUMIFS($D$2:$D$7916,$B$2:$B$7916,"Piemonte"))</f>
        <v>0.35905824035109751</v>
      </c>
      <c r="I3534" s="1" t="str">
        <f>_xlfn.XLOOKUP(Comuni[[#This Row],[Regione]],Ripartizione_geografica[Regione],Ripartizione_geografica[Ripartizione geografica],,0)</f>
        <v>Nord-est</v>
      </c>
      <c r="J3534" s="1">
        <f>_xlfn.XLOOKUP(Comuni[[#This Row],[Regione]],Table_0[Regione],Table_0[Totale contagiati],,0)</f>
        <v>2821154</v>
      </c>
      <c r="K3534" s="1">
        <f>_xlfn.XLOOKUP(Comuni[[#This Row],[Regione]],Table_0[Regione],Table_0[Guariti],,0)</f>
        <v>2790105</v>
      </c>
      <c r="L3534" s="1">
        <f>_xlfn.XLOOKUP(Comuni[[#This Row],[Regione]],Table_0[Regione],Table_0[Deceduti],,0)</f>
        <v>17224</v>
      </c>
    </row>
    <row r="3535" spans="1:12" x14ac:dyDescent="0.25">
      <c r="A3535" s="1" t="s">
        <v>3568</v>
      </c>
      <c r="B3535" s="1" t="s">
        <v>3082</v>
      </c>
      <c r="C3535" s="1" t="s">
        <v>3499</v>
      </c>
      <c r="D3535">
        <v>4934</v>
      </c>
      <c r="E3535">
        <f>100*Comuni[[#This Row],[Popolazione2011]]/$D$7916</f>
        <v>8.6089955279112299E-3</v>
      </c>
      <c r="F3535">
        <f>100*Comuni[[#This Row],[Popolazione2011]]/(SUMIFS($D$2:$D$7916,$B$2:$B$7916,"Veneto"))</f>
        <v>0.1016082690267353</v>
      </c>
      <c r="G3535" t="b">
        <f>IF(Comuni[[#This Row],[Popolazione2011]]&gt;300000,"MAGGIORE")</f>
        <v>0</v>
      </c>
      <c r="H3535">
        <f>100*Comuni[[#This Row],[Popolazione2011]]/(SUMIFS($D$2:$D$7916,$B$2:$B$7916,"Piemonte"))</f>
        <v>0.11306358784174581</v>
      </c>
      <c r="I3535" s="1" t="str">
        <f>_xlfn.XLOOKUP(Comuni[[#This Row],[Regione]],Ripartizione_geografica[Regione],Ripartizione_geografica[Ripartizione geografica],,0)</f>
        <v>Nord-est</v>
      </c>
      <c r="J3535" s="1">
        <f>_xlfn.XLOOKUP(Comuni[[#This Row],[Regione]],Table_0[Regione],Table_0[Totale contagiati],,0)</f>
        <v>2821154</v>
      </c>
      <c r="K3535" s="1">
        <f>_xlfn.XLOOKUP(Comuni[[#This Row],[Regione]],Table_0[Regione],Table_0[Guariti],,0)</f>
        <v>2790105</v>
      </c>
      <c r="L3535" s="1">
        <f>_xlfn.XLOOKUP(Comuni[[#This Row],[Regione]],Table_0[Regione],Table_0[Deceduti],,0)</f>
        <v>17224</v>
      </c>
    </row>
    <row r="3536" spans="1:12" x14ac:dyDescent="0.25">
      <c r="A3536" s="1" t="s">
        <v>3569</v>
      </c>
      <c r="B3536" s="1" t="s">
        <v>3082</v>
      </c>
      <c r="C3536" s="1" t="s">
        <v>3499</v>
      </c>
      <c r="D3536">
        <v>9979</v>
      </c>
      <c r="E3536">
        <f>100*Comuni[[#This Row],[Popolazione2011]]/$D$7916</f>
        <v>1.7411667282737367E-2</v>
      </c>
      <c r="F3536">
        <f>100*Comuni[[#This Row],[Popolazione2011]]/(SUMIFS($D$2:$D$7916,$B$2:$B$7916,"Veneto"))</f>
        <v>0.20550241520425444</v>
      </c>
      <c r="G3536" t="b">
        <f>IF(Comuni[[#This Row],[Popolazione2011]]&gt;300000,"MAGGIORE")</f>
        <v>0</v>
      </c>
      <c r="H3536">
        <f>100*Comuni[[#This Row],[Popolazione2011]]/(SUMIFS($D$2:$D$7916,$B$2:$B$7916,"Piemonte"))</f>
        <v>0.22867076268195813</v>
      </c>
      <c r="I3536" s="1" t="str">
        <f>_xlfn.XLOOKUP(Comuni[[#This Row],[Regione]],Ripartizione_geografica[Regione],Ripartizione_geografica[Ripartizione geografica],,0)</f>
        <v>Nord-est</v>
      </c>
      <c r="J3536" s="1">
        <f>_xlfn.XLOOKUP(Comuni[[#This Row],[Regione]],Table_0[Regione],Table_0[Totale contagiati],,0)</f>
        <v>2821154</v>
      </c>
      <c r="K3536" s="1">
        <f>_xlfn.XLOOKUP(Comuni[[#This Row],[Regione]],Table_0[Regione],Table_0[Guariti],,0)</f>
        <v>2790105</v>
      </c>
      <c r="L3536" s="1">
        <f>_xlfn.XLOOKUP(Comuni[[#This Row],[Regione]],Table_0[Regione],Table_0[Deceduti],,0)</f>
        <v>17224</v>
      </c>
    </row>
    <row r="3537" spans="1:12" x14ac:dyDescent="0.25">
      <c r="A3537" s="1" t="s">
        <v>3570</v>
      </c>
      <c r="B3537" s="1" t="s">
        <v>3082</v>
      </c>
      <c r="C3537" s="1" t="s">
        <v>3499</v>
      </c>
      <c r="D3537">
        <v>6244</v>
      </c>
      <c r="E3537">
        <f>100*Comuni[[#This Row],[Popolazione2011]]/$D$7916</f>
        <v>1.0894723971681744E-2</v>
      </c>
      <c r="F3537">
        <f>100*Comuni[[#This Row],[Popolazione2011]]/(SUMIFS($D$2:$D$7916,$B$2:$B$7916,"Veneto"))</f>
        <v>0.12858573810355395</v>
      </c>
      <c r="G3537" t="b">
        <f>IF(Comuni[[#This Row],[Popolazione2011]]&gt;300000,"MAGGIORE")</f>
        <v>0</v>
      </c>
      <c r="H3537">
        <f>100*Comuni[[#This Row],[Popolazione2011]]/(SUMIFS($D$2:$D$7916,$B$2:$B$7916,"Piemonte"))</f>
        <v>0.14308249746328755</v>
      </c>
      <c r="I3537" s="1" t="str">
        <f>_xlfn.XLOOKUP(Comuni[[#This Row],[Regione]],Ripartizione_geografica[Regione],Ripartizione_geografica[Ripartizione geografica],,0)</f>
        <v>Nord-est</v>
      </c>
      <c r="J3537" s="1">
        <f>_xlfn.XLOOKUP(Comuni[[#This Row],[Regione]],Table_0[Regione],Table_0[Totale contagiati],,0)</f>
        <v>2821154</v>
      </c>
      <c r="K3537" s="1">
        <f>_xlfn.XLOOKUP(Comuni[[#This Row],[Regione]],Table_0[Regione],Table_0[Guariti],,0)</f>
        <v>2790105</v>
      </c>
      <c r="L3537" s="1">
        <f>_xlfn.XLOOKUP(Comuni[[#This Row],[Regione]],Table_0[Regione],Table_0[Deceduti],,0)</f>
        <v>17224</v>
      </c>
    </row>
    <row r="3538" spans="1:12" x14ac:dyDescent="0.25">
      <c r="A3538" s="1" t="s">
        <v>3571</v>
      </c>
      <c r="B3538" s="1" t="s">
        <v>3082</v>
      </c>
      <c r="C3538" s="1" t="s">
        <v>3499</v>
      </c>
      <c r="D3538">
        <v>13052</v>
      </c>
      <c r="E3538">
        <f>100*Comuni[[#This Row],[Popolazione2011]]/$D$7916</f>
        <v>2.2773532555795985E-2</v>
      </c>
      <c r="F3538">
        <f>100*Comuni[[#This Row],[Popolazione2011]]/(SUMIFS($D$2:$D$7916,$B$2:$B$7916,"Veneto"))</f>
        <v>0.26878620335163134</v>
      </c>
      <c r="G3538" t="b">
        <f>IF(Comuni[[#This Row],[Popolazione2011]]&gt;300000,"MAGGIORE")</f>
        <v>0</v>
      </c>
      <c r="H3538">
        <f>100*Comuni[[#This Row],[Popolazione2011]]/(SUMIFS($D$2:$D$7916,$B$2:$B$7916,"Piemonte"))</f>
        <v>0.29908916670256713</v>
      </c>
      <c r="I3538" s="1" t="str">
        <f>_xlfn.XLOOKUP(Comuni[[#This Row],[Regione]],Ripartizione_geografica[Regione],Ripartizione_geografica[Ripartizione geografica],,0)</f>
        <v>Nord-est</v>
      </c>
      <c r="J3538" s="1">
        <f>_xlfn.XLOOKUP(Comuni[[#This Row],[Regione]],Table_0[Regione],Table_0[Totale contagiati],,0)</f>
        <v>2821154</v>
      </c>
      <c r="K3538" s="1">
        <f>_xlfn.XLOOKUP(Comuni[[#This Row],[Regione]],Table_0[Regione],Table_0[Guariti],,0)</f>
        <v>2790105</v>
      </c>
      <c r="L3538" s="1">
        <f>_xlfn.XLOOKUP(Comuni[[#This Row],[Regione]],Table_0[Regione],Table_0[Deceduti],,0)</f>
        <v>17224</v>
      </c>
    </row>
    <row r="3539" spans="1:12" x14ac:dyDescent="0.25">
      <c r="A3539" s="1" t="s">
        <v>3572</v>
      </c>
      <c r="B3539" s="1" t="s">
        <v>3082</v>
      </c>
      <c r="C3539" s="1" t="s">
        <v>3499</v>
      </c>
      <c r="D3539">
        <v>4576</v>
      </c>
      <c r="E3539">
        <f>100*Comuni[[#This Row],[Popolazione2011]]/$D$7916</f>
        <v>7.9843460753388305E-3</v>
      </c>
      <c r="F3539">
        <f>100*Comuni[[#This Row],[Popolazione2011]]/(SUMIFS($D$2:$D$7916,$B$2:$B$7916,"Veneto"))</f>
        <v>9.4235800378261181E-2</v>
      </c>
      <c r="G3539" t="b">
        <f>IF(Comuni[[#This Row],[Popolazione2011]]&gt;300000,"MAGGIORE")</f>
        <v>0</v>
      </c>
      <c r="H3539">
        <f>100*Comuni[[#This Row],[Popolazione2011]]/(SUMIFS($D$2:$D$7916,$B$2:$B$7916,"Piemonte"))</f>
        <v>0.10485994689173669</v>
      </c>
      <c r="I3539" s="1" t="str">
        <f>_xlfn.XLOOKUP(Comuni[[#This Row],[Regione]],Ripartizione_geografica[Regione],Ripartizione_geografica[Ripartizione geografica],,0)</f>
        <v>Nord-est</v>
      </c>
      <c r="J3539" s="1">
        <f>_xlfn.XLOOKUP(Comuni[[#This Row],[Regione]],Table_0[Regione],Table_0[Totale contagiati],,0)</f>
        <v>2821154</v>
      </c>
      <c r="K3539" s="1">
        <f>_xlfn.XLOOKUP(Comuni[[#This Row],[Regione]],Table_0[Regione],Table_0[Guariti],,0)</f>
        <v>2790105</v>
      </c>
      <c r="L3539" s="1">
        <f>_xlfn.XLOOKUP(Comuni[[#This Row],[Regione]],Table_0[Regione],Table_0[Deceduti],,0)</f>
        <v>17224</v>
      </c>
    </row>
    <row r="3540" spans="1:12" x14ac:dyDescent="0.25">
      <c r="A3540" s="1" t="s">
        <v>3573</v>
      </c>
      <c r="B3540" s="1" t="s">
        <v>3082</v>
      </c>
      <c r="C3540" s="1" t="s">
        <v>3499</v>
      </c>
      <c r="D3540">
        <v>3003</v>
      </c>
      <c r="E3540">
        <f>100*Comuni[[#This Row],[Popolazione2011]]/$D$7916</f>
        <v>5.2397271119411079E-3</v>
      </c>
      <c r="F3540">
        <f>100*Comuni[[#This Row],[Popolazione2011]]/(SUMIFS($D$2:$D$7916,$B$2:$B$7916,"Veneto"))</f>
        <v>6.1842243998233903E-2</v>
      </c>
      <c r="G3540" t="b">
        <f>IF(Comuni[[#This Row],[Popolazione2011]]&gt;300000,"MAGGIORE")</f>
        <v>0</v>
      </c>
      <c r="H3540">
        <f>100*Comuni[[#This Row],[Popolazione2011]]/(SUMIFS($D$2:$D$7916,$B$2:$B$7916,"Piemonte"))</f>
        <v>6.8814340147702199E-2</v>
      </c>
      <c r="I3540" s="1" t="str">
        <f>_xlfn.XLOOKUP(Comuni[[#This Row],[Regione]],Ripartizione_geografica[Regione],Ripartizione_geografica[Ripartizione geografica],,0)</f>
        <v>Nord-est</v>
      </c>
      <c r="J3540" s="1">
        <f>_xlfn.XLOOKUP(Comuni[[#This Row],[Regione]],Table_0[Regione],Table_0[Totale contagiati],,0)</f>
        <v>2821154</v>
      </c>
      <c r="K3540" s="1">
        <f>_xlfn.XLOOKUP(Comuni[[#This Row],[Regione]],Table_0[Regione],Table_0[Guariti],,0)</f>
        <v>2790105</v>
      </c>
      <c r="L3540" s="1">
        <f>_xlfn.XLOOKUP(Comuni[[#This Row],[Regione]],Table_0[Regione],Table_0[Deceduti],,0)</f>
        <v>17224</v>
      </c>
    </row>
    <row r="3541" spans="1:12" x14ac:dyDescent="0.25">
      <c r="A3541" s="1" t="s">
        <v>3574</v>
      </c>
      <c r="B3541" s="1" t="s">
        <v>3082</v>
      </c>
      <c r="C3541" s="1" t="s">
        <v>3499</v>
      </c>
      <c r="D3541">
        <v>7131</v>
      </c>
      <c r="E3541">
        <f>100*Comuni[[#This Row],[Popolazione2011]]/$D$7916</f>
        <v>1.2442388956127886E-2</v>
      </c>
      <c r="F3541">
        <f>100*Comuni[[#This Row],[Popolazione2011]]/(SUMIFS($D$2:$D$7916,$B$2:$B$7916,"Veneto"))</f>
        <v>0.14685216182197999</v>
      </c>
      <c r="G3541" t="b">
        <f>IF(Comuni[[#This Row],[Popolazione2011]]&gt;300000,"MAGGIORE")</f>
        <v>0</v>
      </c>
      <c r="H3541">
        <f>100*Comuni[[#This Row],[Popolazione2011]]/(SUMIFS($D$2:$D$7916,$B$2:$B$7916,"Piemonte"))</f>
        <v>0.1634082782528353</v>
      </c>
      <c r="I3541" s="1" t="str">
        <f>_xlfn.XLOOKUP(Comuni[[#This Row],[Regione]],Ripartizione_geografica[Regione],Ripartizione_geografica[Ripartizione geografica],,0)</f>
        <v>Nord-est</v>
      </c>
      <c r="J3541" s="1">
        <f>_xlfn.XLOOKUP(Comuni[[#This Row],[Regione]],Table_0[Regione],Table_0[Totale contagiati],,0)</f>
        <v>2821154</v>
      </c>
      <c r="K3541" s="1">
        <f>_xlfn.XLOOKUP(Comuni[[#This Row],[Regione]],Table_0[Regione],Table_0[Guariti],,0)</f>
        <v>2790105</v>
      </c>
      <c r="L3541" s="1">
        <f>_xlfn.XLOOKUP(Comuni[[#This Row],[Regione]],Table_0[Regione],Table_0[Deceduti],,0)</f>
        <v>17224</v>
      </c>
    </row>
    <row r="3542" spans="1:12" x14ac:dyDescent="0.25">
      <c r="A3542" s="1" t="s">
        <v>3575</v>
      </c>
      <c r="B3542" s="1" t="s">
        <v>3082</v>
      </c>
      <c r="C3542" s="1" t="s">
        <v>3499</v>
      </c>
      <c r="D3542">
        <v>7211</v>
      </c>
      <c r="E3542">
        <f>100*Comuni[[#This Row],[Popolazione2011]]/$D$7916</f>
        <v>1.2581975425976466E-2</v>
      </c>
      <c r="F3542">
        <f>100*Comuni[[#This Row],[Popolazione2011]]/(SUMIFS($D$2:$D$7916,$B$2:$B$7916,"Veneto"))</f>
        <v>0.14849964084957198</v>
      </c>
      <c r="G3542" t="b">
        <f>IF(Comuni[[#This Row],[Popolazione2011]]&gt;300000,"MAGGIORE")</f>
        <v>0</v>
      </c>
      <c r="H3542">
        <f>100*Comuni[[#This Row],[Popolazione2011]]/(SUMIFS($D$2:$D$7916,$B$2:$B$7916,"Piemonte"))</f>
        <v>0.16524149410758593</v>
      </c>
      <c r="I3542" s="1" t="str">
        <f>_xlfn.XLOOKUP(Comuni[[#This Row],[Regione]],Ripartizione_geografica[Regione],Ripartizione_geografica[Ripartizione geografica],,0)</f>
        <v>Nord-est</v>
      </c>
      <c r="J3542" s="1">
        <f>_xlfn.XLOOKUP(Comuni[[#This Row],[Regione]],Table_0[Regione],Table_0[Totale contagiati],,0)</f>
        <v>2821154</v>
      </c>
      <c r="K3542" s="1">
        <f>_xlfn.XLOOKUP(Comuni[[#This Row],[Regione]],Table_0[Regione],Table_0[Guariti],,0)</f>
        <v>2790105</v>
      </c>
      <c r="L3542" s="1">
        <f>_xlfn.XLOOKUP(Comuni[[#This Row],[Regione]],Table_0[Regione],Table_0[Deceduti],,0)</f>
        <v>17224</v>
      </c>
    </row>
    <row r="3543" spans="1:12" x14ac:dyDescent="0.25">
      <c r="A3543" s="1" t="s">
        <v>3576</v>
      </c>
      <c r="B3543" s="1" t="s">
        <v>3082</v>
      </c>
      <c r="C3543" s="1" t="s">
        <v>3499</v>
      </c>
      <c r="D3543">
        <v>2430</v>
      </c>
      <c r="E3543">
        <f>100*Comuni[[#This Row],[Popolazione2011]]/$D$7916</f>
        <v>4.2399390216506464E-3</v>
      </c>
      <c r="F3543">
        <f>100*Comuni[[#This Row],[Popolazione2011]]/(SUMIFS($D$2:$D$7916,$B$2:$B$7916,"Veneto"))</f>
        <v>5.0042175463106353E-2</v>
      </c>
      <c r="G3543" t="b">
        <f>IF(Comuni[[#This Row],[Popolazione2011]]&gt;300000,"MAGGIORE")</f>
        <v>0</v>
      </c>
      <c r="H3543">
        <f>100*Comuni[[#This Row],[Popolazione2011]]/(SUMIFS($D$2:$D$7916,$B$2:$B$7916,"Piemonte"))</f>
        <v>5.5683931588050732E-2</v>
      </c>
      <c r="I3543" s="1" t="str">
        <f>_xlfn.XLOOKUP(Comuni[[#This Row],[Regione]],Ripartizione_geografica[Regione],Ripartizione_geografica[Ripartizione geografica],,0)</f>
        <v>Nord-est</v>
      </c>
      <c r="J3543" s="1">
        <f>_xlfn.XLOOKUP(Comuni[[#This Row],[Regione]],Table_0[Regione],Table_0[Totale contagiati],,0)</f>
        <v>2821154</v>
      </c>
      <c r="K3543" s="1">
        <f>_xlfn.XLOOKUP(Comuni[[#This Row],[Regione]],Table_0[Regione],Table_0[Guariti],,0)</f>
        <v>2790105</v>
      </c>
      <c r="L3543" s="1">
        <f>_xlfn.XLOOKUP(Comuni[[#This Row],[Regione]],Table_0[Regione],Table_0[Deceduti],,0)</f>
        <v>17224</v>
      </c>
    </row>
    <row r="3544" spans="1:12" x14ac:dyDescent="0.25">
      <c r="A3544" s="1" t="s">
        <v>3577</v>
      </c>
      <c r="B3544" s="1" t="s">
        <v>3082</v>
      </c>
      <c r="C3544" s="1" t="s">
        <v>3499</v>
      </c>
      <c r="D3544">
        <v>2162</v>
      </c>
      <c r="E3544">
        <f>100*Comuni[[#This Row],[Popolazione2011]]/$D$7916</f>
        <v>3.7723243476579004E-3</v>
      </c>
      <c r="F3544">
        <f>100*Comuni[[#This Row],[Popolazione2011]]/(SUMIFS($D$2:$D$7916,$B$2:$B$7916,"Veneto"))</f>
        <v>4.4523120720673229E-2</v>
      </c>
      <c r="G3544" t="b">
        <f>IF(Comuni[[#This Row],[Popolazione2011]]&gt;300000,"MAGGIORE")</f>
        <v>0</v>
      </c>
      <c r="H3544">
        <f>100*Comuni[[#This Row],[Popolazione2011]]/(SUMIFS($D$2:$D$7916,$B$2:$B$7916,"Piemonte"))</f>
        <v>4.9542658474636084E-2</v>
      </c>
      <c r="I3544" s="1" t="str">
        <f>_xlfn.XLOOKUP(Comuni[[#This Row],[Regione]],Ripartizione_geografica[Regione],Ripartizione_geografica[Ripartizione geografica],,0)</f>
        <v>Nord-est</v>
      </c>
      <c r="J3544" s="1">
        <f>_xlfn.XLOOKUP(Comuni[[#This Row],[Regione]],Table_0[Regione],Table_0[Totale contagiati],,0)</f>
        <v>2821154</v>
      </c>
      <c r="K3544" s="1">
        <f>_xlfn.XLOOKUP(Comuni[[#This Row],[Regione]],Table_0[Regione],Table_0[Guariti],,0)</f>
        <v>2790105</v>
      </c>
      <c r="L3544" s="1">
        <f>_xlfn.XLOOKUP(Comuni[[#This Row],[Regione]],Table_0[Regione],Table_0[Deceduti],,0)</f>
        <v>17224</v>
      </c>
    </row>
    <row r="3545" spans="1:12" x14ac:dyDescent="0.25">
      <c r="A3545" s="1" t="s">
        <v>3578</v>
      </c>
      <c r="B3545" s="1" t="s">
        <v>3082</v>
      </c>
      <c r="C3545" s="1" t="s">
        <v>3499</v>
      </c>
      <c r="D3545">
        <v>10043</v>
      </c>
      <c r="E3545">
        <f>100*Comuni[[#This Row],[Popolazione2011]]/$D$7916</f>
        <v>1.7523336458616232E-2</v>
      </c>
      <c r="F3545">
        <f>100*Comuni[[#This Row],[Popolazione2011]]/(SUMIFS($D$2:$D$7916,$B$2:$B$7916,"Veneto"))</f>
        <v>0.20682039842632804</v>
      </c>
      <c r="G3545" t="b">
        <f>IF(Comuni[[#This Row],[Popolazione2011]]&gt;300000,"MAGGIORE")</f>
        <v>0</v>
      </c>
      <c r="H3545">
        <f>100*Comuni[[#This Row],[Popolazione2011]]/(SUMIFS($D$2:$D$7916,$B$2:$B$7916,"Piemonte"))</f>
        <v>0.23013733536575864</v>
      </c>
      <c r="I3545" s="1" t="str">
        <f>_xlfn.XLOOKUP(Comuni[[#This Row],[Regione]],Ripartizione_geografica[Regione],Ripartizione_geografica[Ripartizione geografica],,0)</f>
        <v>Nord-est</v>
      </c>
      <c r="J3545" s="1">
        <f>_xlfn.XLOOKUP(Comuni[[#This Row],[Regione]],Table_0[Regione],Table_0[Totale contagiati],,0)</f>
        <v>2821154</v>
      </c>
      <c r="K3545" s="1">
        <f>_xlfn.XLOOKUP(Comuni[[#This Row],[Regione]],Table_0[Regione],Table_0[Guariti],,0)</f>
        <v>2790105</v>
      </c>
      <c r="L3545" s="1">
        <f>_xlfn.XLOOKUP(Comuni[[#This Row],[Regione]],Table_0[Regione],Table_0[Deceduti],,0)</f>
        <v>17224</v>
      </c>
    </row>
    <row r="3546" spans="1:12" x14ac:dyDescent="0.25">
      <c r="A3546" s="1" t="s">
        <v>3579</v>
      </c>
      <c r="B3546" s="1" t="s">
        <v>3082</v>
      </c>
      <c r="C3546" s="1" t="s">
        <v>3499</v>
      </c>
      <c r="D3546">
        <v>22145</v>
      </c>
      <c r="E3546">
        <f>100*Comuni[[#This Row],[Popolazione2011]]/$D$7916</f>
        <v>3.8639279684960316E-2</v>
      </c>
      <c r="F3546">
        <f>100*Comuni[[#This Row],[Popolazione2011]]/(SUMIFS($D$2:$D$7916,$B$2:$B$7916,"Veneto"))</f>
        <v>0.45604278832530459</v>
      </c>
      <c r="G3546" t="b">
        <f>IF(Comuni[[#This Row],[Popolazione2011]]&gt;300000,"MAGGIORE")</f>
        <v>0</v>
      </c>
      <c r="H3546">
        <f>100*Comuni[[#This Row],[Popolazione2011]]/(SUMIFS($D$2:$D$7916,$B$2:$B$7916,"Piemonte"))</f>
        <v>0.50745706379316191</v>
      </c>
      <c r="I3546" s="1" t="str">
        <f>_xlfn.XLOOKUP(Comuni[[#This Row],[Regione]],Ripartizione_geografica[Regione],Ripartizione_geografica[Ripartizione geografica],,0)</f>
        <v>Nord-est</v>
      </c>
      <c r="J3546" s="1">
        <f>_xlfn.XLOOKUP(Comuni[[#This Row],[Regione]],Table_0[Regione],Table_0[Totale contagiati],,0)</f>
        <v>2821154</v>
      </c>
      <c r="K3546" s="1">
        <f>_xlfn.XLOOKUP(Comuni[[#This Row],[Regione]],Table_0[Regione],Table_0[Guariti],,0)</f>
        <v>2790105</v>
      </c>
      <c r="L3546" s="1">
        <f>_xlfn.XLOOKUP(Comuni[[#This Row],[Regione]],Table_0[Regione],Table_0[Deceduti],,0)</f>
        <v>17224</v>
      </c>
    </row>
    <row r="3547" spans="1:12" x14ac:dyDescent="0.25">
      <c r="A3547" s="1" t="s">
        <v>3580</v>
      </c>
      <c r="B3547" s="1" t="s">
        <v>3082</v>
      </c>
      <c r="C3547" s="1" t="s">
        <v>3499</v>
      </c>
      <c r="D3547">
        <v>7180</v>
      </c>
      <c r="E3547">
        <f>100*Comuni[[#This Row],[Popolazione2011]]/$D$7916</f>
        <v>1.2527885668910142E-2</v>
      </c>
      <c r="F3547">
        <f>100*Comuni[[#This Row],[Popolazione2011]]/(SUMIFS($D$2:$D$7916,$B$2:$B$7916,"Veneto"))</f>
        <v>0.1478612427263801</v>
      </c>
      <c r="G3547" t="b">
        <f>IF(Comuni[[#This Row],[Popolazione2011]]&gt;300000,"MAGGIORE")</f>
        <v>0</v>
      </c>
      <c r="H3547">
        <f>100*Comuni[[#This Row],[Popolazione2011]]/(SUMIFS($D$2:$D$7916,$B$2:$B$7916,"Piemonte"))</f>
        <v>0.16453112296387007</v>
      </c>
      <c r="I3547" s="1" t="str">
        <f>_xlfn.XLOOKUP(Comuni[[#This Row],[Regione]],Ripartizione_geografica[Regione],Ripartizione_geografica[Ripartizione geografica],,0)</f>
        <v>Nord-est</v>
      </c>
      <c r="J3547" s="1">
        <f>_xlfn.XLOOKUP(Comuni[[#This Row],[Regione]],Table_0[Regione],Table_0[Totale contagiati],,0)</f>
        <v>2821154</v>
      </c>
      <c r="K3547" s="1">
        <f>_xlfn.XLOOKUP(Comuni[[#This Row],[Regione]],Table_0[Regione],Table_0[Guariti],,0)</f>
        <v>2790105</v>
      </c>
      <c r="L3547" s="1">
        <f>_xlfn.XLOOKUP(Comuni[[#This Row],[Regione]],Table_0[Regione],Table_0[Deceduti],,0)</f>
        <v>17224</v>
      </c>
    </row>
    <row r="3548" spans="1:12" x14ac:dyDescent="0.25">
      <c r="A3548" s="1" t="s">
        <v>3581</v>
      </c>
      <c r="B3548" s="1" t="s">
        <v>3082</v>
      </c>
      <c r="C3548" s="1" t="s">
        <v>3499</v>
      </c>
      <c r="D3548">
        <v>4331</v>
      </c>
      <c r="E3548">
        <f>100*Comuni[[#This Row],[Popolazione2011]]/$D$7916</f>
        <v>7.5568625114275515E-3</v>
      </c>
      <c r="F3548">
        <f>100*Comuni[[#This Row],[Popolazione2011]]/(SUMIFS($D$2:$D$7916,$B$2:$B$7916,"Veneto"))</f>
        <v>8.9190395856260749E-2</v>
      </c>
      <c r="G3548" t="b">
        <f>IF(Comuni[[#This Row],[Popolazione2011]]&gt;300000,"MAGGIORE")</f>
        <v>0</v>
      </c>
      <c r="H3548">
        <f>100*Comuni[[#This Row],[Popolazione2011]]/(SUMIFS($D$2:$D$7916,$B$2:$B$7916,"Piemonte"))</f>
        <v>9.9245723336562855E-2</v>
      </c>
      <c r="I3548" s="1" t="str">
        <f>_xlfn.XLOOKUP(Comuni[[#This Row],[Regione]],Ripartizione_geografica[Regione],Ripartizione_geografica[Ripartizione geografica],,0)</f>
        <v>Nord-est</v>
      </c>
      <c r="J3548" s="1">
        <f>_xlfn.XLOOKUP(Comuni[[#This Row],[Regione]],Table_0[Regione],Table_0[Totale contagiati],,0)</f>
        <v>2821154</v>
      </c>
      <c r="K3548" s="1">
        <f>_xlfn.XLOOKUP(Comuni[[#This Row],[Regione]],Table_0[Regione],Table_0[Guariti],,0)</f>
        <v>2790105</v>
      </c>
      <c r="L3548" s="1">
        <f>_xlfn.XLOOKUP(Comuni[[#This Row],[Regione]],Table_0[Regione],Table_0[Deceduti],,0)</f>
        <v>17224</v>
      </c>
    </row>
    <row r="3549" spans="1:12" x14ac:dyDescent="0.25">
      <c r="A3549" s="1" t="s">
        <v>3582</v>
      </c>
      <c r="B3549" s="1" t="s">
        <v>3082</v>
      </c>
      <c r="C3549" s="1" t="s">
        <v>3499</v>
      </c>
      <c r="D3549">
        <v>8866</v>
      </c>
      <c r="E3549">
        <f>100*Comuni[[#This Row],[Popolazione2011]]/$D$7916</f>
        <v>1.5469670520968985E-2</v>
      </c>
      <c r="F3549">
        <f>100*Comuni[[#This Row],[Popolazione2011]]/(SUMIFS($D$2:$D$7916,$B$2:$B$7916,"Veneto"))</f>
        <v>0.18258186323288106</v>
      </c>
      <c r="G3549" t="b">
        <f>IF(Comuni[[#This Row],[Popolazione2011]]&gt;300000,"MAGGIORE")</f>
        <v>0</v>
      </c>
      <c r="H3549">
        <f>100*Comuni[[#This Row],[Popolazione2011]]/(SUMIFS($D$2:$D$7916,$B$2:$B$7916,"Piemonte"))</f>
        <v>0.20316614710273984</v>
      </c>
      <c r="I3549" s="1" t="str">
        <f>_xlfn.XLOOKUP(Comuni[[#This Row],[Regione]],Ripartizione_geografica[Regione],Ripartizione_geografica[Ripartizione geografica],,0)</f>
        <v>Nord-est</v>
      </c>
      <c r="J3549" s="1">
        <f>_xlfn.XLOOKUP(Comuni[[#This Row],[Regione]],Table_0[Regione],Table_0[Totale contagiati],,0)</f>
        <v>2821154</v>
      </c>
      <c r="K3549" s="1">
        <f>_xlfn.XLOOKUP(Comuni[[#This Row],[Regione]],Table_0[Regione],Table_0[Guariti],,0)</f>
        <v>2790105</v>
      </c>
      <c r="L3549" s="1">
        <f>_xlfn.XLOOKUP(Comuni[[#This Row],[Regione]],Table_0[Regione],Table_0[Deceduti],,0)</f>
        <v>17224</v>
      </c>
    </row>
    <row r="3550" spans="1:12" x14ac:dyDescent="0.25">
      <c r="A3550" s="1" t="s">
        <v>3583</v>
      </c>
      <c r="B3550" s="1" t="s">
        <v>3082</v>
      </c>
      <c r="C3550" s="1" t="s">
        <v>3499</v>
      </c>
      <c r="D3550">
        <v>2625</v>
      </c>
      <c r="E3550">
        <f>100*Comuni[[#This Row],[Popolazione2011]]/$D$7916</f>
        <v>4.5801810419065624E-3</v>
      </c>
      <c r="F3550">
        <f>100*Comuni[[#This Row],[Popolazione2011]]/(SUMIFS($D$2:$D$7916,$B$2:$B$7916,"Veneto"))</f>
        <v>5.4057905592861805E-2</v>
      </c>
      <c r="G3550" t="b">
        <f>IF(Comuni[[#This Row],[Popolazione2011]]&gt;300000,"MAGGIORE")</f>
        <v>0</v>
      </c>
      <c r="H3550">
        <f>100*Comuni[[#This Row],[Popolazione2011]]/(SUMIFS($D$2:$D$7916,$B$2:$B$7916,"Piemonte"))</f>
        <v>6.0152395234005424E-2</v>
      </c>
      <c r="I3550" s="1" t="str">
        <f>_xlfn.XLOOKUP(Comuni[[#This Row],[Regione]],Ripartizione_geografica[Regione],Ripartizione_geografica[Ripartizione geografica],,0)</f>
        <v>Nord-est</v>
      </c>
      <c r="J3550" s="1">
        <f>_xlfn.XLOOKUP(Comuni[[#This Row],[Regione]],Table_0[Regione],Table_0[Totale contagiati],,0)</f>
        <v>2821154</v>
      </c>
      <c r="K3550" s="1">
        <f>_xlfn.XLOOKUP(Comuni[[#This Row],[Regione]],Table_0[Regione],Table_0[Guariti],,0)</f>
        <v>2790105</v>
      </c>
      <c r="L3550" s="1">
        <f>_xlfn.XLOOKUP(Comuni[[#This Row],[Regione]],Table_0[Regione],Table_0[Deceduti],,0)</f>
        <v>17224</v>
      </c>
    </row>
    <row r="3551" spans="1:12" x14ac:dyDescent="0.25">
      <c r="A3551" s="1" t="s">
        <v>3584</v>
      </c>
      <c r="B3551" s="1" t="s">
        <v>3082</v>
      </c>
      <c r="C3551" s="1" t="s">
        <v>3499</v>
      </c>
      <c r="D3551">
        <v>8227</v>
      </c>
      <c r="E3551">
        <f>100*Comuni[[#This Row],[Popolazione2011]]/$D$7916</f>
        <v>1.4354723593053445E-2</v>
      </c>
      <c r="F3551">
        <f>100*Comuni[[#This Row],[Popolazione2011]]/(SUMIFS($D$2:$D$7916,$B$2:$B$7916,"Veneto"))</f>
        <v>0.16942262449999013</v>
      </c>
      <c r="G3551" t="b">
        <f>IF(Comuni[[#This Row],[Popolazione2011]]&gt;300000,"MAGGIORE")</f>
        <v>0</v>
      </c>
      <c r="H3551">
        <f>100*Comuni[[#This Row],[Popolazione2011]]/(SUMIFS($D$2:$D$7916,$B$2:$B$7916,"Piemonte"))</f>
        <v>0.18852333546291908</v>
      </c>
      <c r="I3551" s="1" t="str">
        <f>_xlfn.XLOOKUP(Comuni[[#This Row],[Regione]],Ripartizione_geografica[Regione],Ripartizione_geografica[Ripartizione geografica],,0)</f>
        <v>Nord-est</v>
      </c>
      <c r="J3551" s="1">
        <f>_xlfn.XLOOKUP(Comuni[[#This Row],[Regione]],Table_0[Regione],Table_0[Totale contagiati],,0)</f>
        <v>2821154</v>
      </c>
      <c r="K3551" s="1">
        <f>_xlfn.XLOOKUP(Comuni[[#This Row],[Regione]],Table_0[Regione],Table_0[Guariti],,0)</f>
        <v>2790105</v>
      </c>
      <c r="L3551" s="1">
        <f>_xlfn.XLOOKUP(Comuni[[#This Row],[Regione]],Table_0[Regione],Table_0[Deceduti],,0)</f>
        <v>17224</v>
      </c>
    </row>
    <row r="3552" spans="1:12" x14ac:dyDescent="0.25">
      <c r="A3552" s="1" t="s">
        <v>3585</v>
      </c>
      <c r="B3552" s="1" t="s">
        <v>3082</v>
      </c>
      <c r="C3552" s="1" t="s">
        <v>3499</v>
      </c>
      <c r="D3552">
        <v>6206</v>
      </c>
      <c r="E3552">
        <f>100*Comuni[[#This Row],[Popolazione2011]]/$D$7916</f>
        <v>1.0828420398503668E-2</v>
      </c>
      <c r="F3552">
        <f>100*Comuni[[#This Row],[Popolazione2011]]/(SUMIFS($D$2:$D$7916,$B$2:$B$7916,"Veneto"))</f>
        <v>0.12780318556544776</v>
      </c>
      <c r="G3552" t="b">
        <f>IF(Comuni[[#This Row],[Popolazione2011]]&gt;300000,"MAGGIORE")</f>
        <v>0</v>
      </c>
      <c r="H3552">
        <f>100*Comuni[[#This Row],[Popolazione2011]]/(SUMIFS($D$2:$D$7916,$B$2:$B$7916,"Piemonte"))</f>
        <v>0.14221171993228102</v>
      </c>
      <c r="I3552" s="1" t="str">
        <f>_xlfn.XLOOKUP(Comuni[[#This Row],[Regione]],Ripartizione_geografica[Regione],Ripartizione_geografica[Ripartizione geografica],,0)</f>
        <v>Nord-est</v>
      </c>
      <c r="J3552" s="1">
        <f>_xlfn.XLOOKUP(Comuni[[#This Row],[Regione]],Table_0[Regione],Table_0[Totale contagiati],,0)</f>
        <v>2821154</v>
      </c>
      <c r="K3552" s="1">
        <f>_xlfn.XLOOKUP(Comuni[[#This Row],[Regione]],Table_0[Regione],Table_0[Guariti],,0)</f>
        <v>2790105</v>
      </c>
      <c r="L3552" s="1">
        <f>_xlfn.XLOOKUP(Comuni[[#This Row],[Regione]],Table_0[Regione],Table_0[Deceduti],,0)</f>
        <v>17224</v>
      </c>
    </row>
    <row r="3553" spans="1:12" x14ac:dyDescent="0.25">
      <c r="A3553" s="1" t="s">
        <v>3586</v>
      </c>
      <c r="B3553" s="1" t="s">
        <v>3082</v>
      </c>
      <c r="C3553" s="1" t="s">
        <v>3499</v>
      </c>
      <c r="D3553">
        <v>12579</v>
      </c>
      <c r="E3553">
        <f>100*Comuni[[#This Row],[Popolazione2011]]/$D$7916</f>
        <v>2.1948227552816248E-2</v>
      </c>
      <c r="F3553">
        <f>100*Comuni[[#This Row],[Popolazione2011]]/(SUMIFS($D$2:$D$7916,$B$2:$B$7916,"Veneto"))</f>
        <v>0.25904548360099378</v>
      </c>
      <c r="G3553" t="b">
        <f>IF(Comuni[[#This Row],[Popolazione2011]]&gt;300000,"MAGGIORE")</f>
        <v>0</v>
      </c>
      <c r="H3553">
        <f>100*Comuni[[#This Row],[Popolazione2011]]/(SUMIFS($D$2:$D$7916,$B$2:$B$7916,"Piemonte"))</f>
        <v>0.288250277961354</v>
      </c>
      <c r="I3553" s="1" t="str">
        <f>_xlfn.XLOOKUP(Comuni[[#This Row],[Regione]],Ripartizione_geografica[Regione],Ripartizione_geografica[Ripartizione geografica],,0)</f>
        <v>Nord-est</v>
      </c>
      <c r="J3553" s="1">
        <f>_xlfn.XLOOKUP(Comuni[[#This Row],[Regione]],Table_0[Regione],Table_0[Totale contagiati],,0)</f>
        <v>2821154</v>
      </c>
      <c r="K3553" s="1">
        <f>_xlfn.XLOOKUP(Comuni[[#This Row],[Regione]],Table_0[Regione],Table_0[Guariti],,0)</f>
        <v>2790105</v>
      </c>
      <c r="L3553" s="1">
        <f>_xlfn.XLOOKUP(Comuni[[#This Row],[Regione]],Table_0[Regione],Table_0[Deceduti],,0)</f>
        <v>17224</v>
      </c>
    </row>
    <row r="3554" spans="1:12" x14ac:dyDescent="0.25">
      <c r="A3554" s="1" t="s">
        <v>3587</v>
      </c>
      <c r="B3554" s="1" t="s">
        <v>3082</v>
      </c>
      <c r="C3554" s="1" t="s">
        <v>3499</v>
      </c>
      <c r="D3554">
        <v>4431</v>
      </c>
      <c r="E3554">
        <f>100*Comuni[[#This Row],[Popolazione2011]]/$D$7916</f>
        <v>7.7313455987382783E-3</v>
      </c>
      <c r="F3554">
        <f>100*Comuni[[#This Row],[Popolazione2011]]/(SUMIFS($D$2:$D$7916,$B$2:$B$7916,"Veneto"))</f>
        <v>9.1249744640750724E-2</v>
      </c>
      <c r="G3554" t="b">
        <f>IF(Comuni[[#This Row],[Popolazione2011]]&gt;300000,"MAGGIORE")</f>
        <v>0</v>
      </c>
      <c r="H3554">
        <f>100*Comuni[[#This Row],[Popolazione2011]]/(SUMIFS($D$2:$D$7916,$B$2:$B$7916,"Piemonte"))</f>
        <v>0.10153724315500115</v>
      </c>
      <c r="I3554" s="1" t="str">
        <f>_xlfn.XLOOKUP(Comuni[[#This Row],[Regione]],Ripartizione_geografica[Regione],Ripartizione_geografica[Ripartizione geografica],,0)</f>
        <v>Nord-est</v>
      </c>
      <c r="J3554" s="1">
        <f>_xlfn.XLOOKUP(Comuni[[#This Row],[Regione]],Table_0[Regione],Table_0[Totale contagiati],,0)</f>
        <v>2821154</v>
      </c>
      <c r="K3554" s="1">
        <f>_xlfn.XLOOKUP(Comuni[[#This Row],[Regione]],Table_0[Regione],Table_0[Guariti],,0)</f>
        <v>2790105</v>
      </c>
      <c r="L3554" s="1">
        <f>_xlfn.XLOOKUP(Comuni[[#This Row],[Regione]],Table_0[Regione],Table_0[Deceduti],,0)</f>
        <v>17224</v>
      </c>
    </row>
    <row r="3555" spans="1:12" x14ac:dyDescent="0.25">
      <c r="A3555" s="1" t="s">
        <v>3588</v>
      </c>
      <c r="B3555" s="1" t="s">
        <v>3082</v>
      </c>
      <c r="C3555" s="1" t="s">
        <v>3499</v>
      </c>
      <c r="D3555">
        <v>2186</v>
      </c>
      <c r="E3555">
        <f>100*Comuni[[#This Row],[Popolazione2011]]/$D$7916</f>
        <v>3.8142002886124749E-3</v>
      </c>
      <c r="F3555">
        <f>100*Comuni[[#This Row],[Popolazione2011]]/(SUMIFS($D$2:$D$7916,$B$2:$B$7916,"Veneto"))</f>
        <v>4.5017364428950817E-2</v>
      </c>
      <c r="G3555" t="b">
        <f>IF(Comuni[[#This Row],[Popolazione2011]]&gt;300000,"MAGGIORE")</f>
        <v>0</v>
      </c>
      <c r="H3555">
        <f>100*Comuni[[#This Row],[Popolazione2011]]/(SUMIFS($D$2:$D$7916,$B$2:$B$7916,"Piemonte"))</f>
        <v>5.0092623231061277E-2</v>
      </c>
      <c r="I3555" s="1" t="str">
        <f>_xlfn.XLOOKUP(Comuni[[#This Row],[Regione]],Ripartizione_geografica[Regione],Ripartizione_geografica[Ripartizione geografica],,0)</f>
        <v>Nord-est</v>
      </c>
      <c r="J3555" s="1">
        <f>_xlfn.XLOOKUP(Comuni[[#This Row],[Regione]],Table_0[Regione],Table_0[Totale contagiati],,0)</f>
        <v>2821154</v>
      </c>
      <c r="K3555" s="1">
        <f>_xlfn.XLOOKUP(Comuni[[#This Row],[Regione]],Table_0[Regione],Table_0[Guariti],,0)</f>
        <v>2790105</v>
      </c>
      <c r="L3555" s="1">
        <f>_xlfn.XLOOKUP(Comuni[[#This Row],[Regione]],Table_0[Regione],Table_0[Deceduti],,0)</f>
        <v>17224</v>
      </c>
    </row>
    <row r="3556" spans="1:12" x14ac:dyDescent="0.25">
      <c r="A3556" s="1" t="s">
        <v>3589</v>
      </c>
      <c r="B3556" s="1" t="s">
        <v>3082</v>
      </c>
      <c r="C3556" s="1" t="s">
        <v>3499</v>
      </c>
      <c r="D3556">
        <v>4543</v>
      </c>
      <c r="E3556">
        <f>100*Comuni[[#This Row],[Popolazione2011]]/$D$7916</f>
        <v>7.9267666565262917E-3</v>
      </c>
      <c r="F3556">
        <f>100*Comuni[[#This Row],[Popolazione2011]]/(SUMIFS($D$2:$D$7916,$B$2:$B$7916,"Veneto"))</f>
        <v>9.355621527937949E-2</v>
      </c>
      <c r="G3556" t="b">
        <f>IF(Comuni[[#This Row],[Popolazione2011]]&gt;300000,"MAGGIORE")</f>
        <v>0</v>
      </c>
      <c r="H3556">
        <f>100*Comuni[[#This Row],[Popolazione2011]]/(SUMIFS($D$2:$D$7916,$B$2:$B$7916,"Piemonte"))</f>
        <v>0.10410374535165205</v>
      </c>
      <c r="I3556" s="1" t="str">
        <f>_xlfn.XLOOKUP(Comuni[[#This Row],[Regione]],Ripartizione_geografica[Regione],Ripartizione_geografica[Ripartizione geografica],,0)</f>
        <v>Nord-est</v>
      </c>
      <c r="J3556" s="1">
        <f>_xlfn.XLOOKUP(Comuni[[#This Row],[Regione]],Table_0[Regione],Table_0[Totale contagiati],,0)</f>
        <v>2821154</v>
      </c>
      <c r="K3556" s="1">
        <f>_xlfn.XLOOKUP(Comuni[[#This Row],[Regione]],Table_0[Regione],Table_0[Guariti],,0)</f>
        <v>2790105</v>
      </c>
      <c r="L3556" s="1">
        <f>_xlfn.XLOOKUP(Comuni[[#This Row],[Regione]],Table_0[Regione],Table_0[Deceduti],,0)</f>
        <v>17224</v>
      </c>
    </row>
    <row r="3557" spans="1:12" x14ac:dyDescent="0.25">
      <c r="A3557" s="1" t="s">
        <v>3590</v>
      </c>
      <c r="B3557" s="1" t="s">
        <v>3082</v>
      </c>
      <c r="C3557" s="1" t="s">
        <v>3499</v>
      </c>
      <c r="D3557">
        <v>1717</v>
      </c>
      <c r="E3557">
        <f>100*Comuni[[#This Row],[Popolazione2011]]/$D$7916</f>
        <v>2.9958746091251686E-3</v>
      </c>
      <c r="F3557">
        <f>100*Comuni[[#This Row],[Popolazione2011]]/(SUMIFS($D$2:$D$7916,$B$2:$B$7916,"Veneto"))</f>
        <v>3.5359018629692845E-2</v>
      </c>
      <c r="G3557" t="b">
        <f>IF(Comuni[[#This Row],[Popolazione2011]]&gt;300000,"MAGGIORE")</f>
        <v>0</v>
      </c>
      <c r="H3557">
        <f>100*Comuni[[#This Row],[Popolazione2011]]/(SUMIFS($D$2:$D$7916,$B$2:$B$7916,"Piemonte"))</f>
        <v>3.9345395282585641E-2</v>
      </c>
      <c r="I3557" s="1" t="str">
        <f>_xlfn.XLOOKUP(Comuni[[#This Row],[Regione]],Ripartizione_geografica[Regione],Ripartizione_geografica[Ripartizione geografica],,0)</f>
        <v>Nord-est</v>
      </c>
      <c r="J3557" s="1">
        <f>_xlfn.XLOOKUP(Comuni[[#This Row],[Regione]],Table_0[Regione],Table_0[Totale contagiati],,0)</f>
        <v>2821154</v>
      </c>
      <c r="K3557" s="1">
        <f>_xlfn.XLOOKUP(Comuni[[#This Row],[Regione]],Table_0[Regione],Table_0[Guariti],,0)</f>
        <v>2790105</v>
      </c>
      <c r="L3557" s="1">
        <f>_xlfn.XLOOKUP(Comuni[[#This Row],[Regione]],Table_0[Regione],Table_0[Deceduti],,0)</f>
        <v>17224</v>
      </c>
    </row>
    <row r="3558" spans="1:12" x14ac:dyDescent="0.25">
      <c r="A3558" s="1" t="s">
        <v>3591</v>
      </c>
      <c r="B3558" s="1" t="s">
        <v>3082</v>
      </c>
      <c r="C3558" s="1" t="s">
        <v>3499</v>
      </c>
      <c r="D3558">
        <v>935</v>
      </c>
      <c r="E3558">
        <f>100*Comuni[[#This Row],[Popolazione2011]]/$D$7916</f>
        <v>1.6314168663552899E-3</v>
      </c>
      <c r="F3558">
        <f>100*Comuni[[#This Row],[Popolazione2011]]/(SUMIFS($D$2:$D$7916,$B$2:$B$7916,"Veneto"))</f>
        <v>1.9254911134981251E-2</v>
      </c>
      <c r="G3558" t="b">
        <f>IF(Comuni[[#This Row],[Popolazione2011]]&gt;300000,"MAGGIORE")</f>
        <v>0</v>
      </c>
      <c r="H3558">
        <f>100*Comuni[[#This Row],[Popolazione2011]]/(SUMIFS($D$2:$D$7916,$B$2:$B$7916,"Piemonte"))</f>
        <v>2.1425710302398121E-2</v>
      </c>
      <c r="I3558" s="1" t="str">
        <f>_xlfn.XLOOKUP(Comuni[[#This Row],[Regione]],Ripartizione_geografica[Regione],Ripartizione_geografica[Ripartizione geografica],,0)</f>
        <v>Nord-est</v>
      </c>
      <c r="J3558" s="1">
        <f>_xlfn.XLOOKUP(Comuni[[#This Row],[Regione]],Table_0[Regione],Table_0[Totale contagiati],,0)</f>
        <v>2821154</v>
      </c>
      <c r="K3558" s="1">
        <f>_xlfn.XLOOKUP(Comuni[[#This Row],[Regione]],Table_0[Regione],Table_0[Guariti],,0)</f>
        <v>2790105</v>
      </c>
      <c r="L3558" s="1">
        <f>_xlfn.XLOOKUP(Comuni[[#This Row],[Regione]],Table_0[Regione],Table_0[Deceduti],,0)</f>
        <v>17224</v>
      </c>
    </row>
    <row r="3559" spans="1:12" x14ac:dyDescent="0.25">
      <c r="A3559" s="1" t="s">
        <v>3592</v>
      </c>
      <c r="B3559" s="1" t="s">
        <v>3082</v>
      </c>
      <c r="C3559" s="1" t="s">
        <v>3499</v>
      </c>
      <c r="D3559">
        <v>12885</v>
      </c>
      <c r="E3559">
        <f>100*Comuni[[#This Row],[Popolazione2011]]/$D$7916</f>
        <v>2.2482145799987072E-2</v>
      </c>
      <c r="F3559">
        <f>100*Comuni[[#This Row],[Popolazione2011]]/(SUMIFS($D$2:$D$7916,$B$2:$B$7916,"Veneto"))</f>
        <v>0.26534709088153308</v>
      </c>
      <c r="G3559" t="b">
        <f>IF(Comuni[[#This Row],[Popolazione2011]]&gt;300000,"MAGGIORE")</f>
        <v>0</v>
      </c>
      <c r="H3559">
        <f>100*Comuni[[#This Row],[Popolazione2011]]/(SUMIFS($D$2:$D$7916,$B$2:$B$7916,"Piemonte"))</f>
        <v>0.29526232860577517</v>
      </c>
      <c r="I3559" s="1" t="str">
        <f>_xlfn.XLOOKUP(Comuni[[#This Row],[Regione]],Ripartizione_geografica[Regione],Ripartizione_geografica[Ripartizione geografica],,0)</f>
        <v>Nord-est</v>
      </c>
      <c r="J3559" s="1">
        <f>_xlfn.XLOOKUP(Comuni[[#This Row],[Regione]],Table_0[Regione],Table_0[Totale contagiati],,0)</f>
        <v>2821154</v>
      </c>
      <c r="K3559" s="1">
        <f>_xlfn.XLOOKUP(Comuni[[#This Row],[Regione]],Table_0[Regione],Table_0[Guariti],,0)</f>
        <v>2790105</v>
      </c>
      <c r="L3559" s="1">
        <f>_xlfn.XLOOKUP(Comuni[[#This Row],[Regione]],Table_0[Regione],Table_0[Deceduti],,0)</f>
        <v>17224</v>
      </c>
    </row>
    <row r="3560" spans="1:12" x14ac:dyDescent="0.25">
      <c r="A3560" s="1" t="s">
        <v>3593</v>
      </c>
      <c r="B3560" s="1" t="s">
        <v>3082</v>
      </c>
      <c r="C3560" s="1" t="s">
        <v>3499</v>
      </c>
      <c r="D3560">
        <v>21993</v>
      </c>
      <c r="E3560">
        <f>100*Comuni[[#This Row],[Popolazione2011]]/$D$7916</f>
        <v>3.8374065392248011E-2</v>
      </c>
      <c r="F3560">
        <f>100*Comuni[[#This Row],[Popolazione2011]]/(SUMIFS($D$2:$D$7916,$B$2:$B$7916,"Veneto"))</f>
        <v>0.45291257817287983</v>
      </c>
      <c r="G3560" t="b">
        <f>IF(Comuni[[#This Row],[Popolazione2011]]&gt;300000,"MAGGIORE")</f>
        <v>0</v>
      </c>
      <c r="H3560">
        <f>100*Comuni[[#This Row],[Popolazione2011]]/(SUMIFS($D$2:$D$7916,$B$2:$B$7916,"Piemonte"))</f>
        <v>0.50397395366913567</v>
      </c>
      <c r="I3560" s="1" t="str">
        <f>_xlfn.XLOOKUP(Comuni[[#This Row],[Regione]],Ripartizione_geografica[Regione],Ripartizione_geografica[Ripartizione geografica],,0)</f>
        <v>Nord-est</v>
      </c>
      <c r="J3560" s="1">
        <f>_xlfn.XLOOKUP(Comuni[[#This Row],[Regione]],Table_0[Regione],Table_0[Totale contagiati],,0)</f>
        <v>2821154</v>
      </c>
      <c r="K3560" s="1">
        <f>_xlfn.XLOOKUP(Comuni[[#This Row],[Regione]],Table_0[Regione],Table_0[Guariti],,0)</f>
        <v>2790105</v>
      </c>
      <c r="L3560" s="1">
        <f>_xlfn.XLOOKUP(Comuni[[#This Row],[Regione]],Table_0[Regione],Table_0[Deceduti],,0)</f>
        <v>17224</v>
      </c>
    </row>
    <row r="3561" spans="1:12" x14ac:dyDescent="0.25">
      <c r="A3561" s="1" t="s">
        <v>3594</v>
      </c>
      <c r="B3561" s="1" t="s">
        <v>3082</v>
      </c>
      <c r="C3561" s="1" t="s">
        <v>3499</v>
      </c>
      <c r="D3561">
        <v>5504</v>
      </c>
      <c r="E3561">
        <f>100*Comuni[[#This Row],[Popolazione2011]]/$D$7916</f>
        <v>9.6035491255823703E-3</v>
      </c>
      <c r="F3561">
        <f>100*Comuni[[#This Row],[Popolazione2011]]/(SUMIFS($D$2:$D$7916,$B$2:$B$7916,"Veneto"))</f>
        <v>0.11334655709832814</v>
      </c>
      <c r="G3561" t="b">
        <f>IF(Comuni[[#This Row],[Popolazione2011]]&gt;300000,"MAGGIORE")</f>
        <v>0</v>
      </c>
      <c r="H3561">
        <f>100*Comuni[[#This Row],[Popolazione2011]]/(SUMIFS($D$2:$D$7916,$B$2:$B$7916,"Piemonte"))</f>
        <v>0.12612525080684414</v>
      </c>
      <c r="I3561" s="1" t="str">
        <f>_xlfn.XLOOKUP(Comuni[[#This Row],[Regione]],Ripartizione_geografica[Regione],Ripartizione_geografica[Ripartizione geografica],,0)</f>
        <v>Nord-est</v>
      </c>
      <c r="J3561" s="1">
        <f>_xlfn.XLOOKUP(Comuni[[#This Row],[Regione]],Table_0[Regione],Table_0[Totale contagiati],,0)</f>
        <v>2821154</v>
      </c>
      <c r="K3561" s="1">
        <f>_xlfn.XLOOKUP(Comuni[[#This Row],[Regione]],Table_0[Regione],Table_0[Guariti],,0)</f>
        <v>2790105</v>
      </c>
      <c r="L3561" s="1">
        <f>_xlfn.XLOOKUP(Comuni[[#This Row],[Regione]],Table_0[Regione],Table_0[Deceduti],,0)</f>
        <v>17224</v>
      </c>
    </row>
    <row r="3562" spans="1:12" x14ac:dyDescent="0.25">
      <c r="A3562" s="1" t="s">
        <v>3595</v>
      </c>
      <c r="B3562" s="1" t="s">
        <v>3082</v>
      </c>
      <c r="C3562" s="1" t="s">
        <v>3499</v>
      </c>
      <c r="D3562">
        <v>2322</v>
      </c>
      <c r="E3562">
        <f>100*Comuni[[#This Row],[Popolazione2011]]/$D$7916</f>
        <v>4.0514972873550627E-3</v>
      </c>
      <c r="F3562">
        <f>100*Comuni[[#This Row],[Popolazione2011]]/(SUMIFS($D$2:$D$7916,$B$2:$B$7916,"Veneto"))</f>
        <v>4.7818078775857184E-2</v>
      </c>
      <c r="G3562" t="b">
        <f>IF(Comuni[[#This Row],[Popolazione2011]]&gt;300000,"MAGGIORE")</f>
        <v>0</v>
      </c>
      <c r="H3562">
        <f>100*Comuni[[#This Row],[Popolazione2011]]/(SUMIFS($D$2:$D$7916,$B$2:$B$7916,"Piemonte"))</f>
        <v>5.3209090184137366E-2</v>
      </c>
      <c r="I3562" s="1" t="str">
        <f>_xlfn.XLOOKUP(Comuni[[#This Row],[Regione]],Ripartizione_geografica[Regione],Ripartizione_geografica[Ripartizione geografica],,0)</f>
        <v>Nord-est</v>
      </c>
      <c r="J3562" s="1">
        <f>_xlfn.XLOOKUP(Comuni[[#This Row],[Regione]],Table_0[Regione],Table_0[Totale contagiati],,0)</f>
        <v>2821154</v>
      </c>
      <c r="K3562" s="1">
        <f>_xlfn.XLOOKUP(Comuni[[#This Row],[Regione]],Table_0[Regione],Table_0[Guariti],,0)</f>
        <v>2790105</v>
      </c>
      <c r="L3562" s="1">
        <f>_xlfn.XLOOKUP(Comuni[[#This Row],[Regione]],Table_0[Regione],Table_0[Deceduti],,0)</f>
        <v>17224</v>
      </c>
    </row>
    <row r="3563" spans="1:12" x14ac:dyDescent="0.25">
      <c r="A3563" s="1" t="s">
        <v>3596</v>
      </c>
      <c r="B3563" s="1" t="s">
        <v>3082</v>
      </c>
      <c r="C3563" s="1" t="s">
        <v>3499</v>
      </c>
      <c r="D3563">
        <v>9797</v>
      </c>
      <c r="E3563">
        <f>100*Comuni[[#This Row],[Popolazione2011]]/$D$7916</f>
        <v>1.7094108063831846E-2</v>
      </c>
      <c r="F3563">
        <f>100*Comuni[[#This Row],[Popolazione2011]]/(SUMIFS($D$2:$D$7916,$B$2:$B$7916,"Veneto"))</f>
        <v>0.20175440041648271</v>
      </c>
      <c r="G3563" t="b">
        <f>IF(Comuni[[#This Row],[Popolazione2011]]&gt;300000,"MAGGIORE")</f>
        <v>0</v>
      </c>
      <c r="H3563">
        <f>100*Comuni[[#This Row],[Popolazione2011]]/(SUMIFS($D$2:$D$7916,$B$2:$B$7916,"Piemonte"))</f>
        <v>0.22450019661240042</v>
      </c>
      <c r="I3563" s="1" t="str">
        <f>_xlfn.XLOOKUP(Comuni[[#This Row],[Regione]],Ripartizione_geografica[Regione],Ripartizione_geografica[Ripartizione geografica],,0)</f>
        <v>Nord-est</v>
      </c>
      <c r="J3563" s="1">
        <f>_xlfn.XLOOKUP(Comuni[[#This Row],[Regione]],Table_0[Regione],Table_0[Totale contagiati],,0)</f>
        <v>2821154</v>
      </c>
      <c r="K3563" s="1">
        <f>_xlfn.XLOOKUP(Comuni[[#This Row],[Regione]],Table_0[Regione],Table_0[Guariti],,0)</f>
        <v>2790105</v>
      </c>
      <c r="L3563" s="1">
        <f>_xlfn.XLOOKUP(Comuni[[#This Row],[Regione]],Table_0[Regione],Table_0[Deceduti],,0)</f>
        <v>17224</v>
      </c>
    </row>
    <row r="3564" spans="1:12" x14ac:dyDescent="0.25">
      <c r="A3564" s="1" t="s">
        <v>3597</v>
      </c>
      <c r="B3564" s="1" t="s">
        <v>3082</v>
      </c>
      <c r="C3564" s="1" t="s">
        <v>3499</v>
      </c>
      <c r="D3564">
        <v>5929</v>
      </c>
      <c r="E3564">
        <f>100*Comuni[[#This Row],[Popolazione2011]]/$D$7916</f>
        <v>1.0345102246652957E-2</v>
      </c>
      <c r="F3564">
        <f>100*Comuni[[#This Row],[Popolazione2011]]/(SUMIFS($D$2:$D$7916,$B$2:$B$7916,"Veneto"))</f>
        <v>0.12209878943241052</v>
      </c>
      <c r="G3564" t="b">
        <f>IF(Comuni[[#This Row],[Popolazione2011]]&gt;300000,"MAGGIORE")</f>
        <v>0</v>
      </c>
      <c r="H3564">
        <f>100*Comuni[[#This Row],[Popolazione2011]]/(SUMIFS($D$2:$D$7916,$B$2:$B$7916,"Piemonte"))</f>
        <v>0.13586421003520691</v>
      </c>
      <c r="I3564" s="1" t="str">
        <f>_xlfn.XLOOKUP(Comuni[[#This Row],[Regione]],Ripartizione_geografica[Regione],Ripartizione_geografica[Ripartizione geografica],,0)</f>
        <v>Nord-est</v>
      </c>
      <c r="J3564" s="1">
        <f>_xlfn.XLOOKUP(Comuni[[#This Row],[Regione]],Table_0[Regione],Table_0[Totale contagiati],,0)</f>
        <v>2821154</v>
      </c>
      <c r="K3564" s="1">
        <f>_xlfn.XLOOKUP(Comuni[[#This Row],[Regione]],Table_0[Regione],Table_0[Guariti],,0)</f>
        <v>2790105</v>
      </c>
      <c r="L3564" s="1">
        <f>_xlfn.XLOOKUP(Comuni[[#This Row],[Regione]],Table_0[Regione],Table_0[Deceduti],,0)</f>
        <v>17224</v>
      </c>
    </row>
    <row r="3565" spans="1:12" x14ac:dyDescent="0.25">
      <c r="A3565" s="1" t="s">
        <v>3598</v>
      </c>
      <c r="B3565" s="1" t="s">
        <v>3082</v>
      </c>
      <c r="C3565" s="1" t="s">
        <v>3499</v>
      </c>
      <c r="D3565">
        <v>3417</v>
      </c>
      <c r="E3565">
        <f>100*Comuni[[#This Row],[Popolazione2011]]/$D$7916</f>
        <v>5.962087093407514E-3</v>
      </c>
      <c r="F3565">
        <f>100*Comuni[[#This Row],[Popolazione2011]]/(SUMIFS($D$2:$D$7916,$B$2:$B$7916,"Veneto"))</f>
        <v>7.0367947966022387E-2</v>
      </c>
      <c r="G3565" t="b">
        <f>IF(Comuni[[#This Row],[Popolazione2011]]&gt;300000,"MAGGIORE")</f>
        <v>0</v>
      </c>
      <c r="H3565">
        <f>100*Comuni[[#This Row],[Popolazione2011]]/(SUMIFS($D$2:$D$7916,$B$2:$B$7916,"Piemonte"))</f>
        <v>7.8301232196036769E-2</v>
      </c>
      <c r="I3565" s="1" t="str">
        <f>_xlfn.XLOOKUP(Comuni[[#This Row],[Regione]],Ripartizione_geografica[Regione],Ripartizione_geografica[Ripartizione geografica],,0)</f>
        <v>Nord-est</v>
      </c>
      <c r="J3565" s="1">
        <f>_xlfn.XLOOKUP(Comuni[[#This Row],[Regione]],Table_0[Regione],Table_0[Totale contagiati],,0)</f>
        <v>2821154</v>
      </c>
      <c r="K3565" s="1">
        <f>_xlfn.XLOOKUP(Comuni[[#This Row],[Regione]],Table_0[Regione],Table_0[Guariti],,0)</f>
        <v>2790105</v>
      </c>
      <c r="L3565" s="1">
        <f>_xlfn.XLOOKUP(Comuni[[#This Row],[Regione]],Table_0[Regione],Table_0[Deceduti],,0)</f>
        <v>17224</v>
      </c>
    </row>
    <row r="3566" spans="1:12" x14ac:dyDescent="0.25">
      <c r="A3566" s="1" t="s">
        <v>3599</v>
      </c>
      <c r="B3566" s="1" t="s">
        <v>3082</v>
      </c>
      <c r="C3566" s="1" t="s">
        <v>3499</v>
      </c>
      <c r="D3566">
        <v>8943</v>
      </c>
      <c r="E3566">
        <f>100*Comuni[[#This Row],[Popolazione2011]]/$D$7916</f>
        <v>1.5604022498198243E-2</v>
      </c>
      <c r="F3566">
        <f>100*Comuni[[#This Row],[Popolazione2011]]/(SUMIFS($D$2:$D$7916,$B$2:$B$7916,"Veneto"))</f>
        <v>0.18416756179693833</v>
      </c>
      <c r="G3566" t="b">
        <f>IF(Comuni[[#This Row],[Popolazione2011]]&gt;300000,"MAGGIORE")</f>
        <v>0</v>
      </c>
      <c r="H3566">
        <f>100*Comuni[[#This Row],[Popolazione2011]]/(SUMIFS($D$2:$D$7916,$B$2:$B$7916,"Piemonte"))</f>
        <v>0.20493061736293733</v>
      </c>
      <c r="I3566" s="1" t="str">
        <f>_xlfn.XLOOKUP(Comuni[[#This Row],[Regione]],Ripartizione_geografica[Regione],Ripartizione_geografica[Ripartizione geografica],,0)</f>
        <v>Nord-est</v>
      </c>
      <c r="J3566" s="1">
        <f>_xlfn.XLOOKUP(Comuni[[#This Row],[Regione]],Table_0[Regione],Table_0[Totale contagiati],,0)</f>
        <v>2821154</v>
      </c>
      <c r="K3566" s="1">
        <f>_xlfn.XLOOKUP(Comuni[[#This Row],[Regione]],Table_0[Regione],Table_0[Guariti],,0)</f>
        <v>2790105</v>
      </c>
      <c r="L3566" s="1">
        <f>_xlfn.XLOOKUP(Comuni[[#This Row],[Regione]],Table_0[Regione],Table_0[Deceduti],,0)</f>
        <v>17224</v>
      </c>
    </row>
    <row r="3567" spans="1:12" x14ac:dyDescent="0.25">
      <c r="A3567" s="1" t="s">
        <v>3600</v>
      </c>
      <c r="B3567" s="1" t="s">
        <v>3082</v>
      </c>
      <c r="C3567" s="1" t="s">
        <v>3499</v>
      </c>
      <c r="D3567">
        <v>6981</v>
      </c>
      <c r="E3567">
        <f>100*Comuni[[#This Row],[Popolazione2011]]/$D$7916</f>
        <v>1.2180664325161796E-2</v>
      </c>
      <c r="F3567">
        <f>100*Comuni[[#This Row],[Popolazione2011]]/(SUMIFS($D$2:$D$7916,$B$2:$B$7916,"Veneto"))</f>
        <v>0.14376313864524504</v>
      </c>
      <c r="G3567" t="b">
        <f>IF(Comuni[[#This Row],[Popolazione2011]]&gt;300000,"MAGGIORE")</f>
        <v>0</v>
      </c>
      <c r="H3567">
        <f>100*Comuni[[#This Row],[Popolazione2011]]/(SUMIFS($D$2:$D$7916,$B$2:$B$7916,"Piemonte"))</f>
        <v>0.15997099852517785</v>
      </c>
      <c r="I3567" s="1" t="str">
        <f>_xlfn.XLOOKUP(Comuni[[#This Row],[Regione]],Ripartizione_geografica[Regione],Ripartizione_geografica[Ripartizione geografica],,0)</f>
        <v>Nord-est</v>
      </c>
      <c r="J3567" s="1">
        <f>_xlfn.XLOOKUP(Comuni[[#This Row],[Regione]],Table_0[Regione],Table_0[Totale contagiati],,0)</f>
        <v>2821154</v>
      </c>
      <c r="K3567" s="1">
        <f>_xlfn.XLOOKUP(Comuni[[#This Row],[Regione]],Table_0[Regione],Table_0[Guariti],,0)</f>
        <v>2790105</v>
      </c>
      <c r="L3567" s="1">
        <f>_xlfn.XLOOKUP(Comuni[[#This Row],[Regione]],Table_0[Regione],Table_0[Deceduti],,0)</f>
        <v>17224</v>
      </c>
    </row>
    <row r="3568" spans="1:12" x14ac:dyDescent="0.25">
      <c r="A3568" s="1" t="s">
        <v>3601</v>
      </c>
      <c r="B3568" s="1" t="s">
        <v>3082</v>
      </c>
      <c r="C3568" s="1" t="s">
        <v>3602</v>
      </c>
      <c r="D3568">
        <v>20233</v>
      </c>
      <c r="E3568">
        <f>100*Comuni[[#This Row],[Popolazione2011]]/$D$7916</f>
        <v>3.5303163055579234E-2</v>
      </c>
      <c r="F3568">
        <f>100*Comuni[[#This Row],[Popolazione2011]]/(SUMIFS($D$2:$D$7916,$B$2:$B$7916,"Veneto"))</f>
        <v>0.41666803956585635</v>
      </c>
      <c r="G3568" t="b">
        <f>IF(Comuni[[#This Row],[Popolazione2011]]&gt;300000,"MAGGIORE")</f>
        <v>0</v>
      </c>
      <c r="H3568">
        <f>100*Comuni[[#This Row],[Popolazione2011]]/(SUMIFS($D$2:$D$7916,$B$2:$B$7916,"Piemonte"))</f>
        <v>0.46364320486462157</v>
      </c>
      <c r="I3568" s="1" t="str">
        <f>_xlfn.XLOOKUP(Comuni[[#This Row],[Regione]],Ripartizione_geografica[Regione],Ripartizione_geografica[Ripartizione geografica],,0)</f>
        <v>Nord-est</v>
      </c>
      <c r="J3568" s="1">
        <f>_xlfn.XLOOKUP(Comuni[[#This Row],[Regione]],Table_0[Regione],Table_0[Totale contagiati],,0)</f>
        <v>2821154</v>
      </c>
      <c r="K3568" s="1">
        <f>_xlfn.XLOOKUP(Comuni[[#This Row],[Regione]],Table_0[Regione],Table_0[Guariti],,0)</f>
        <v>2790105</v>
      </c>
      <c r="L3568" s="1">
        <f>_xlfn.XLOOKUP(Comuni[[#This Row],[Regione]],Table_0[Regione],Table_0[Deceduti],,0)</f>
        <v>17224</v>
      </c>
    </row>
    <row r="3569" spans="1:12" x14ac:dyDescent="0.25">
      <c r="A3569" s="1" t="s">
        <v>3603</v>
      </c>
      <c r="B3569" s="1" t="s">
        <v>3082</v>
      </c>
      <c r="C3569" s="1" t="s">
        <v>3602</v>
      </c>
      <c r="D3569">
        <v>4554</v>
      </c>
      <c r="E3569">
        <f>100*Comuni[[#This Row],[Popolazione2011]]/$D$7916</f>
        <v>7.9459597961304713E-3</v>
      </c>
      <c r="F3569">
        <f>100*Comuni[[#This Row],[Popolazione2011]]/(SUMIFS($D$2:$D$7916,$B$2:$B$7916,"Veneto"))</f>
        <v>9.3782743645673391E-2</v>
      </c>
      <c r="G3569" t="b">
        <f>IF(Comuni[[#This Row],[Popolazione2011]]&gt;300000,"MAGGIORE")</f>
        <v>0</v>
      </c>
      <c r="H3569">
        <f>100*Comuni[[#This Row],[Popolazione2011]]/(SUMIFS($D$2:$D$7916,$B$2:$B$7916,"Piemonte"))</f>
        <v>0.10435581253168026</v>
      </c>
      <c r="I3569" s="1" t="str">
        <f>_xlfn.XLOOKUP(Comuni[[#This Row],[Regione]],Ripartizione_geografica[Regione],Ripartizione_geografica[Ripartizione geografica],,0)</f>
        <v>Nord-est</v>
      </c>
      <c r="J3569" s="1">
        <f>_xlfn.XLOOKUP(Comuni[[#This Row],[Regione]],Table_0[Regione],Table_0[Totale contagiati],,0)</f>
        <v>2821154</v>
      </c>
      <c r="K3569" s="1">
        <f>_xlfn.XLOOKUP(Comuni[[#This Row],[Regione]],Table_0[Regione],Table_0[Guariti],,0)</f>
        <v>2790105</v>
      </c>
      <c r="L3569" s="1">
        <f>_xlfn.XLOOKUP(Comuni[[#This Row],[Regione]],Table_0[Regione],Table_0[Deceduti],,0)</f>
        <v>17224</v>
      </c>
    </row>
    <row r="3570" spans="1:12" x14ac:dyDescent="0.25">
      <c r="A3570" s="1" t="s">
        <v>3604</v>
      </c>
      <c r="B3570" s="1" t="s">
        <v>3082</v>
      </c>
      <c r="C3570" s="1" t="s">
        <v>3602</v>
      </c>
      <c r="D3570">
        <v>2811</v>
      </c>
      <c r="E3570">
        <f>100*Comuni[[#This Row],[Popolazione2011]]/$D$7916</f>
        <v>4.9047195843045137E-3</v>
      </c>
      <c r="F3570">
        <f>100*Comuni[[#This Row],[Popolazione2011]]/(SUMIFS($D$2:$D$7916,$B$2:$B$7916,"Veneto"))</f>
        <v>5.7888294332013153E-2</v>
      </c>
      <c r="G3570" t="b">
        <f>IF(Comuni[[#This Row],[Popolazione2011]]&gt;300000,"MAGGIORE")</f>
        <v>0</v>
      </c>
      <c r="H3570">
        <f>100*Comuni[[#This Row],[Popolazione2011]]/(SUMIFS($D$2:$D$7916,$B$2:$B$7916,"Piemonte"))</f>
        <v>6.4414622096300667E-2</v>
      </c>
      <c r="I3570" s="1" t="str">
        <f>_xlfn.XLOOKUP(Comuni[[#This Row],[Regione]],Ripartizione_geografica[Regione],Ripartizione_geografica[Ripartizione geografica],,0)</f>
        <v>Nord-est</v>
      </c>
      <c r="J3570" s="1">
        <f>_xlfn.XLOOKUP(Comuni[[#This Row],[Regione]],Table_0[Regione],Table_0[Totale contagiati],,0)</f>
        <v>2821154</v>
      </c>
      <c r="K3570" s="1">
        <f>_xlfn.XLOOKUP(Comuni[[#This Row],[Regione]],Table_0[Regione],Table_0[Guariti],,0)</f>
        <v>2790105</v>
      </c>
      <c r="L3570" s="1">
        <f>_xlfn.XLOOKUP(Comuni[[#This Row],[Regione]],Table_0[Regione],Table_0[Deceduti],,0)</f>
        <v>17224</v>
      </c>
    </row>
    <row r="3571" spans="1:12" x14ac:dyDescent="0.25">
      <c r="A3571" s="1" t="s">
        <v>3605</v>
      </c>
      <c r="B3571" s="1" t="s">
        <v>3082</v>
      </c>
      <c r="C3571" s="1" t="s">
        <v>3602</v>
      </c>
      <c r="D3571">
        <v>10536</v>
      </c>
      <c r="E3571">
        <f>100*Comuni[[#This Row],[Popolazione2011]]/$D$7916</f>
        <v>1.8383538079058112E-2</v>
      </c>
      <c r="F3571">
        <f>100*Comuni[[#This Row],[Popolazione2011]]/(SUMIFS($D$2:$D$7916,$B$2:$B$7916,"Veneto"))</f>
        <v>0.2169729879338636</v>
      </c>
      <c r="G3571" t="b">
        <f>IF(Comuni[[#This Row],[Popolazione2011]]&gt;300000,"MAGGIORE")</f>
        <v>0</v>
      </c>
      <c r="H3571">
        <f>100*Comuni[[#This Row],[Popolazione2011]]/(SUMIFS($D$2:$D$7916,$B$2:$B$7916,"Piemonte"))</f>
        <v>0.24143452807065946</v>
      </c>
      <c r="I3571" s="1" t="str">
        <f>_xlfn.XLOOKUP(Comuni[[#This Row],[Regione]],Ripartizione_geografica[Regione],Ripartizione_geografica[Ripartizione geografica],,0)</f>
        <v>Nord-est</v>
      </c>
      <c r="J3571" s="1">
        <f>_xlfn.XLOOKUP(Comuni[[#This Row],[Regione]],Table_0[Regione],Table_0[Totale contagiati],,0)</f>
        <v>2821154</v>
      </c>
      <c r="K3571" s="1">
        <f>_xlfn.XLOOKUP(Comuni[[#This Row],[Regione]],Table_0[Regione],Table_0[Guariti],,0)</f>
        <v>2790105</v>
      </c>
      <c r="L3571" s="1">
        <f>_xlfn.XLOOKUP(Comuni[[#This Row],[Regione]],Table_0[Regione],Table_0[Deceduti],,0)</f>
        <v>17224</v>
      </c>
    </row>
    <row r="3572" spans="1:12" x14ac:dyDescent="0.25">
      <c r="A3572" s="1" t="s">
        <v>3606</v>
      </c>
      <c r="B3572" s="1" t="s">
        <v>3082</v>
      </c>
      <c r="C3572" s="1" t="s">
        <v>3602</v>
      </c>
      <c r="D3572">
        <v>1374</v>
      </c>
      <c r="E3572">
        <f>100*Comuni[[#This Row],[Popolazione2011]]/$D$7916</f>
        <v>2.3973976196493781E-3</v>
      </c>
      <c r="F3572">
        <f>100*Comuni[[#This Row],[Popolazione2011]]/(SUMIFS($D$2:$D$7916,$B$2:$B$7916,"Veneto"))</f>
        <v>2.8295452298892236E-2</v>
      </c>
      <c r="G3572" t="b">
        <f>IF(Comuni[[#This Row],[Popolazione2011]]&gt;300000,"MAGGIORE")</f>
        <v>0</v>
      </c>
      <c r="H3572">
        <f>100*Comuni[[#This Row],[Popolazione2011]]/(SUMIFS($D$2:$D$7916,$B$2:$B$7916,"Piemonte"))</f>
        <v>3.1485482305342267E-2</v>
      </c>
      <c r="I3572" s="1" t="str">
        <f>_xlfn.XLOOKUP(Comuni[[#This Row],[Regione]],Ripartizione_geografica[Regione],Ripartizione_geografica[Ripartizione geografica],,0)</f>
        <v>Nord-est</v>
      </c>
      <c r="J3572" s="1">
        <f>_xlfn.XLOOKUP(Comuni[[#This Row],[Regione]],Table_0[Regione],Table_0[Totale contagiati],,0)</f>
        <v>2821154</v>
      </c>
      <c r="K3572" s="1">
        <f>_xlfn.XLOOKUP(Comuni[[#This Row],[Regione]],Table_0[Regione],Table_0[Guariti],,0)</f>
        <v>2790105</v>
      </c>
      <c r="L3572" s="1">
        <f>_xlfn.XLOOKUP(Comuni[[#This Row],[Regione]],Table_0[Regione],Table_0[Deceduti],,0)</f>
        <v>17224</v>
      </c>
    </row>
    <row r="3573" spans="1:12" x14ac:dyDescent="0.25">
      <c r="A3573" s="1" t="s">
        <v>3607</v>
      </c>
      <c r="B3573" s="1" t="s">
        <v>3082</v>
      </c>
      <c r="C3573" s="1" t="s">
        <v>3602</v>
      </c>
      <c r="D3573">
        <v>2626</v>
      </c>
      <c r="E3573">
        <f>100*Comuni[[#This Row],[Popolazione2011]]/$D$7916</f>
        <v>4.5819258727796703E-3</v>
      </c>
      <c r="F3573">
        <f>100*Comuni[[#This Row],[Popolazione2011]]/(SUMIFS($D$2:$D$7916,$B$2:$B$7916,"Veneto"))</f>
        <v>5.40784990807067E-2</v>
      </c>
      <c r="G3573" t="b">
        <f>IF(Comuni[[#This Row],[Popolazione2011]]&gt;300000,"MAGGIORE")</f>
        <v>0</v>
      </c>
      <c r="H3573">
        <f>100*Comuni[[#This Row],[Popolazione2011]]/(SUMIFS($D$2:$D$7916,$B$2:$B$7916,"Piemonte"))</f>
        <v>6.0175310432189801E-2</v>
      </c>
      <c r="I3573" s="1" t="str">
        <f>_xlfn.XLOOKUP(Comuni[[#This Row],[Regione]],Ripartizione_geografica[Regione],Ripartizione_geografica[Ripartizione geografica],,0)</f>
        <v>Nord-est</v>
      </c>
      <c r="J3573" s="1">
        <f>_xlfn.XLOOKUP(Comuni[[#This Row],[Regione]],Table_0[Regione],Table_0[Totale contagiati],,0)</f>
        <v>2821154</v>
      </c>
      <c r="K3573" s="1">
        <f>_xlfn.XLOOKUP(Comuni[[#This Row],[Regione]],Table_0[Regione],Table_0[Guariti],,0)</f>
        <v>2790105</v>
      </c>
      <c r="L3573" s="1">
        <f>_xlfn.XLOOKUP(Comuni[[#This Row],[Regione]],Table_0[Regione],Table_0[Deceduti],,0)</f>
        <v>17224</v>
      </c>
    </row>
    <row r="3574" spans="1:12" x14ac:dyDescent="0.25">
      <c r="A3574" s="1" t="s">
        <v>3608</v>
      </c>
      <c r="B3574" s="1" t="s">
        <v>3082</v>
      </c>
      <c r="C3574" s="1" t="s">
        <v>3602</v>
      </c>
      <c r="D3574">
        <v>1508</v>
      </c>
      <c r="E3574">
        <f>100*Comuni[[#This Row],[Popolazione2011]]/$D$7916</f>
        <v>2.6312049566457512E-3</v>
      </c>
      <c r="F3574">
        <f>100*Comuni[[#This Row],[Popolazione2011]]/(SUMIFS($D$2:$D$7916,$B$2:$B$7916,"Veneto"))</f>
        <v>3.1054979670108798E-2</v>
      </c>
      <c r="G3574" t="b">
        <f>IF(Comuni[[#This Row],[Popolazione2011]]&gt;300000,"MAGGIORE")</f>
        <v>0</v>
      </c>
      <c r="H3574">
        <f>100*Comuni[[#This Row],[Popolazione2011]]/(SUMIFS($D$2:$D$7916,$B$2:$B$7916,"Piemonte"))</f>
        <v>3.4556118862049588E-2</v>
      </c>
      <c r="I3574" s="1" t="str">
        <f>_xlfn.XLOOKUP(Comuni[[#This Row],[Regione]],Ripartizione_geografica[Regione],Ripartizione_geografica[Ripartizione geografica],,0)</f>
        <v>Nord-est</v>
      </c>
      <c r="J3574" s="1">
        <f>_xlfn.XLOOKUP(Comuni[[#This Row],[Regione]],Table_0[Regione],Table_0[Totale contagiati],,0)</f>
        <v>2821154</v>
      </c>
      <c r="K3574" s="1">
        <f>_xlfn.XLOOKUP(Comuni[[#This Row],[Regione]],Table_0[Regione],Table_0[Guariti],,0)</f>
        <v>2790105</v>
      </c>
      <c r="L3574" s="1">
        <f>_xlfn.XLOOKUP(Comuni[[#This Row],[Regione]],Table_0[Regione],Table_0[Deceduti],,0)</f>
        <v>17224</v>
      </c>
    </row>
    <row r="3575" spans="1:12" x14ac:dyDescent="0.25">
      <c r="A3575" s="1" t="s">
        <v>3609</v>
      </c>
      <c r="B3575" s="1" t="s">
        <v>3082</v>
      </c>
      <c r="C3575" s="1" t="s">
        <v>3602</v>
      </c>
      <c r="D3575">
        <v>819</v>
      </c>
      <c r="E3575">
        <f>100*Comuni[[#This Row],[Popolazione2011]]/$D$7916</f>
        <v>1.4290164850748477E-3</v>
      </c>
      <c r="F3575">
        <f>100*Comuni[[#This Row],[Popolazione2011]]/(SUMIFS($D$2:$D$7916,$B$2:$B$7916,"Veneto"))</f>
        <v>1.6866066544972882E-2</v>
      </c>
      <c r="G3575" t="b">
        <f>IF(Comuni[[#This Row],[Popolazione2011]]&gt;300000,"MAGGIORE")</f>
        <v>0</v>
      </c>
      <c r="H3575">
        <f>100*Comuni[[#This Row],[Popolazione2011]]/(SUMIFS($D$2:$D$7916,$B$2:$B$7916,"Piemonte"))</f>
        <v>1.876754731300969E-2</v>
      </c>
      <c r="I3575" s="1" t="str">
        <f>_xlfn.XLOOKUP(Comuni[[#This Row],[Regione]],Ripartizione_geografica[Regione],Ripartizione_geografica[Ripartizione geografica],,0)</f>
        <v>Nord-est</v>
      </c>
      <c r="J3575" s="1">
        <f>_xlfn.XLOOKUP(Comuni[[#This Row],[Regione]],Table_0[Regione],Table_0[Totale contagiati],,0)</f>
        <v>2821154</v>
      </c>
      <c r="K3575" s="1">
        <f>_xlfn.XLOOKUP(Comuni[[#This Row],[Regione]],Table_0[Regione],Table_0[Guariti],,0)</f>
        <v>2790105</v>
      </c>
      <c r="L3575" s="1">
        <f>_xlfn.XLOOKUP(Comuni[[#This Row],[Regione]],Table_0[Regione],Table_0[Deceduti],,0)</f>
        <v>17224</v>
      </c>
    </row>
    <row r="3576" spans="1:12" x14ac:dyDescent="0.25">
      <c r="A3576" s="1" t="s">
        <v>3610</v>
      </c>
      <c r="B3576" s="1" t="s">
        <v>3082</v>
      </c>
      <c r="C3576" s="1" t="s">
        <v>3602</v>
      </c>
      <c r="D3576">
        <v>2853</v>
      </c>
      <c r="E3576">
        <f>100*Comuni[[#This Row],[Popolazione2011]]/$D$7916</f>
        <v>4.9780024809750181E-3</v>
      </c>
      <c r="F3576">
        <f>100*Comuni[[#This Row],[Popolazione2011]]/(SUMIFS($D$2:$D$7916,$B$2:$B$7916,"Veneto"))</f>
        <v>5.875322082149894E-2</v>
      </c>
      <c r="G3576" t="b">
        <f>IF(Comuni[[#This Row],[Popolazione2011]]&gt;300000,"MAGGIORE")</f>
        <v>0</v>
      </c>
      <c r="H3576">
        <f>100*Comuni[[#This Row],[Popolazione2011]]/(SUMIFS($D$2:$D$7916,$B$2:$B$7916,"Piemonte"))</f>
        <v>6.537706042004475E-2</v>
      </c>
      <c r="I3576" s="1" t="str">
        <f>_xlfn.XLOOKUP(Comuni[[#This Row],[Regione]],Ripartizione_geografica[Regione],Ripartizione_geografica[Ripartizione geografica],,0)</f>
        <v>Nord-est</v>
      </c>
      <c r="J3576" s="1">
        <f>_xlfn.XLOOKUP(Comuni[[#This Row],[Regione]],Table_0[Regione],Table_0[Totale contagiati],,0)</f>
        <v>2821154</v>
      </c>
      <c r="K3576" s="1">
        <f>_xlfn.XLOOKUP(Comuni[[#This Row],[Regione]],Table_0[Regione],Table_0[Guariti],,0)</f>
        <v>2790105</v>
      </c>
      <c r="L3576" s="1">
        <f>_xlfn.XLOOKUP(Comuni[[#This Row],[Regione]],Table_0[Regione],Table_0[Deceduti],,0)</f>
        <v>17224</v>
      </c>
    </row>
    <row r="3577" spans="1:12" x14ac:dyDescent="0.25">
      <c r="A3577" s="1" t="s">
        <v>3611</v>
      </c>
      <c r="B3577" s="1" t="s">
        <v>3082</v>
      </c>
      <c r="C3577" s="1" t="s">
        <v>3602</v>
      </c>
      <c r="D3577">
        <v>1007</v>
      </c>
      <c r="E3577">
        <f>100*Comuni[[#This Row],[Popolazione2011]]/$D$7916</f>
        <v>1.7570446892190127E-3</v>
      </c>
      <c r="F3577">
        <f>100*Comuni[[#This Row],[Popolazione2011]]/(SUMIFS($D$2:$D$7916,$B$2:$B$7916,"Veneto"))</f>
        <v>2.0737642259814032E-2</v>
      </c>
      <c r="G3577" t="b">
        <f>IF(Comuni[[#This Row],[Popolazione2011]]&gt;300000,"MAGGIORE")</f>
        <v>0</v>
      </c>
      <c r="H3577">
        <f>100*Comuni[[#This Row],[Popolazione2011]]/(SUMIFS($D$2:$D$7916,$B$2:$B$7916,"Piemonte"))</f>
        <v>2.3075604571673698E-2</v>
      </c>
      <c r="I3577" s="1" t="str">
        <f>_xlfn.XLOOKUP(Comuni[[#This Row],[Regione]],Ripartizione_geografica[Regione],Ripartizione_geografica[Ripartizione geografica],,0)</f>
        <v>Nord-est</v>
      </c>
      <c r="J3577" s="1">
        <f>_xlfn.XLOOKUP(Comuni[[#This Row],[Regione]],Table_0[Regione],Table_0[Totale contagiati],,0)</f>
        <v>2821154</v>
      </c>
      <c r="K3577" s="1">
        <f>_xlfn.XLOOKUP(Comuni[[#This Row],[Regione]],Table_0[Regione],Table_0[Guariti],,0)</f>
        <v>2790105</v>
      </c>
      <c r="L3577" s="1">
        <f>_xlfn.XLOOKUP(Comuni[[#This Row],[Regione]],Table_0[Regione],Table_0[Deceduti],,0)</f>
        <v>17224</v>
      </c>
    </row>
    <row r="3578" spans="1:12" x14ac:dyDescent="0.25">
      <c r="A3578" s="1" t="s">
        <v>3612</v>
      </c>
      <c r="B3578" s="1" t="s">
        <v>3082</v>
      </c>
      <c r="C3578" s="1" t="s">
        <v>3602</v>
      </c>
      <c r="D3578">
        <v>1646</v>
      </c>
      <c r="E3578">
        <f>100*Comuni[[#This Row],[Popolazione2011]]/$D$7916</f>
        <v>2.871991617134553E-3</v>
      </c>
      <c r="F3578">
        <f>100*Comuni[[#This Row],[Popolazione2011]]/(SUMIFS($D$2:$D$7916,$B$2:$B$7916,"Veneto"))</f>
        <v>3.3896880992704964E-2</v>
      </c>
      <c r="G3578" t="b">
        <f>IF(Comuni[[#This Row],[Popolazione2011]]&gt;300000,"MAGGIORE")</f>
        <v>0</v>
      </c>
      <c r="H3578">
        <f>100*Comuni[[#This Row],[Popolazione2011]]/(SUMIFS($D$2:$D$7916,$B$2:$B$7916,"Piemonte"))</f>
        <v>3.7718416211494445E-2</v>
      </c>
      <c r="I3578" s="1" t="str">
        <f>_xlfn.XLOOKUP(Comuni[[#This Row],[Regione]],Ripartizione_geografica[Regione],Ripartizione_geografica[Ripartizione geografica],,0)</f>
        <v>Nord-est</v>
      </c>
      <c r="J3578" s="1">
        <f>_xlfn.XLOOKUP(Comuni[[#This Row],[Regione]],Table_0[Regione],Table_0[Totale contagiati],,0)</f>
        <v>2821154</v>
      </c>
      <c r="K3578" s="1">
        <f>_xlfn.XLOOKUP(Comuni[[#This Row],[Regione]],Table_0[Regione],Table_0[Guariti],,0)</f>
        <v>2790105</v>
      </c>
      <c r="L3578" s="1">
        <f>_xlfn.XLOOKUP(Comuni[[#This Row],[Regione]],Table_0[Regione],Table_0[Deceduti],,0)</f>
        <v>17224</v>
      </c>
    </row>
    <row r="3579" spans="1:12" x14ac:dyDescent="0.25">
      <c r="A3579" s="1" t="s">
        <v>3613</v>
      </c>
      <c r="B3579" s="1" t="s">
        <v>3082</v>
      </c>
      <c r="C3579" s="1" t="s">
        <v>3602</v>
      </c>
      <c r="D3579">
        <v>4291</v>
      </c>
      <c r="E3579">
        <f>100*Comuni[[#This Row],[Popolazione2011]]/$D$7916</f>
        <v>7.4870692765032611E-3</v>
      </c>
      <c r="F3579">
        <f>100*Comuni[[#This Row],[Popolazione2011]]/(SUMIFS($D$2:$D$7916,$B$2:$B$7916,"Veneto"))</f>
        <v>8.8366656342464767E-2</v>
      </c>
      <c r="G3579" t="b">
        <f>IF(Comuni[[#This Row],[Popolazione2011]]&gt;300000,"MAGGIORE")</f>
        <v>0</v>
      </c>
      <c r="H3579">
        <f>100*Comuni[[#This Row],[Popolazione2011]]/(SUMIFS($D$2:$D$7916,$B$2:$B$7916,"Piemonte"))</f>
        <v>9.8329115409187526E-2</v>
      </c>
      <c r="I3579" s="1" t="str">
        <f>_xlfn.XLOOKUP(Comuni[[#This Row],[Regione]],Ripartizione_geografica[Regione],Ripartizione_geografica[Ripartizione geografica],,0)</f>
        <v>Nord-est</v>
      </c>
      <c r="J3579" s="1">
        <f>_xlfn.XLOOKUP(Comuni[[#This Row],[Regione]],Table_0[Regione],Table_0[Totale contagiati],,0)</f>
        <v>2821154</v>
      </c>
      <c r="K3579" s="1">
        <f>_xlfn.XLOOKUP(Comuni[[#This Row],[Regione]],Table_0[Regione],Table_0[Guariti],,0)</f>
        <v>2790105</v>
      </c>
      <c r="L3579" s="1">
        <f>_xlfn.XLOOKUP(Comuni[[#This Row],[Regione]],Table_0[Regione],Table_0[Deceduti],,0)</f>
        <v>17224</v>
      </c>
    </row>
    <row r="3580" spans="1:12" x14ac:dyDescent="0.25">
      <c r="A3580" s="1" t="s">
        <v>3614</v>
      </c>
      <c r="B3580" s="1" t="s">
        <v>3082</v>
      </c>
      <c r="C3580" s="1" t="s">
        <v>3602</v>
      </c>
      <c r="D3580">
        <v>2931</v>
      </c>
      <c r="E3580">
        <f>100*Comuni[[#This Row],[Popolazione2011]]/$D$7916</f>
        <v>5.1140992890773848E-3</v>
      </c>
      <c r="F3580">
        <f>100*Comuni[[#This Row],[Popolazione2011]]/(SUMIFS($D$2:$D$7916,$B$2:$B$7916,"Veneto"))</f>
        <v>6.0359512873401119E-2</v>
      </c>
      <c r="G3580" t="b">
        <f>IF(Comuni[[#This Row],[Popolazione2011]]&gt;300000,"MAGGIORE")</f>
        <v>0</v>
      </c>
      <c r="H3580">
        <f>100*Comuni[[#This Row],[Popolazione2011]]/(SUMIFS($D$2:$D$7916,$B$2:$B$7916,"Piemonte"))</f>
        <v>6.7164445878426626E-2</v>
      </c>
      <c r="I3580" s="1" t="str">
        <f>_xlfn.XLOOKUP(Comuni[[#This Row],[Regione]],Ripartizione_geografica[Regione],Ripartizione_geografica[Ripartizione geografica],,0)</f>
        <v>Nord-est</v>
      </c>
      <c r="J3580" s="1">
        <f>_xlfn.XLOOKUP(Comuni[[#This Row],[Regione]],Table_0[Regione],Table_0[Totale contagiati],,0)</f>
        <v>2821154</v>
      </c>
      <c r="K3580" s="1">
        <f>_xlfn.XLOOKUP(Comuni[[#This Row],[Regione]],Table_0[Regione],Table_0[Guariti],,0)</f>
        <v>2790105</v>
      </c>
      <c r="L3580" s="1">
        <f>_xlfn.XLOOKUP(Comuni[[#This Row],[Regione]],Table_0[Regione],Table_0[Deceduti],,0)</f>
        <v>17224</v>
      </c>
    </row>
    <row r="3581" spans="1:12" x14ac:dyDescent="0.25">
      <c r="A3581" s="1" t="s">
        <v>3615</v>
      </c>
      <c r="B3581" s="1" t="s">
        <v>3082</v>
      </c>
      <c r="C3581" s="1" t="s">
        <v>3602</v>
      </c>
      <c r="D3581">
        <v>1813</v>
      </c>
      <c r="E3581">
        <f>100*Comuni[[#This Row],[Popolazione2011]]/$D$7916</f>
        <v>3.1633783729434661E-3</v>
      </c>
      <c r="F3581">
        <f>100*Comuni[[#This Row],[Popolazione2011]]/(SUMIFS($D$2:$D$7916,$B$2:$B$7916,"Veneto"))</f>
        <v>3.7335993462803217E-2</v>
      </c>
      <c r="G3581" t="b">
        <f>IF(Comuni[[#This Row],[Popolazione2011]]&gt;300000,"MAGGIORE")</f>
        <v>0</v>
      </c>
      <c r="H3581">
        <f>100*Comuni[[#This Row],[Popolazione2011]]/(SUMIFS($D$2:$D$7916,$B$2:$B$7916,"Piemonte"))</f>
        <v>4.1545254308286414E-2</v>
      </c>
      <c r="I3581" s="1" t="str">
        <f>_xlfn.XLOOKUP(Comuni[[#This Row],[Regione]],Ripartizione_geografica[Regione],Ripartizione_geografica[Ripartizione geografica],,0)</f>
        <v>Nord-est</v>
      </c>
      <c r="J3581" s="1">
        <f>_xlfn.XLOOKUP(Comuni[[#This Row],[Regione]],Table_0[Regione],Table_0[Totale contagiati],,0)</f>
        <v>2821154</v>
      </c>
      <c r="K3581" s="1">
        <f>_xlfn.XLOOKUP(Comuni[[#This Row],[Regione]],Table_0[Regione],Table_0[Guariti],,0)</f>
        <v>2790105</v>
      </c>
      <c r="L3581" s="1">
        <f>_xlfn.XLOOKUP(Comuni[[#This Row],[Regione]],Table_0[Regione],Table_0[Deceduti],,0)</f>
        <v>17224</v>
      </c>
    </row>
    <row r="3582" spans="1:12" x14ac:dyDescent="0.25">
      <c r="A3582" s="1" t="s">
        <v>3616</v>
      </c>
      <c r="B3582" s="1" t="s">
        <v>3082</v>
      </c>
      <c r="C3582" s="1" t="s">
        <v>3602</v>
      </c>
      <c r="D3582">
        <v>3691</v>
      </c>
      <c r="E3582">
        <f>100*Comuni[[#This Row],[Popolazione2011]]/$D$7916</f>
        <v>6.4401707526389037E-3</v>
      </c>
      <c r="F3582">
        <f>100*Comuni[[#This Row],[Popolazione2011]]/(SUMIFS($D$2:$D$7916,$B$2:$B$7916,"Veneto"))</f>
        <v>7.6010563635524914E-2</v>
      </c>
      <c r="G3582" t="b">
        <f>IF(Comuni[[#This Row],[Popolazione2011]]&gt;300000,"MAGGIORE")</f>
        <v>0</v>
      </c>
      <c r="H3582">
        <f>100*Comuni[[#This Row],[Popolazione2011]]/(SUMIFS($D$2:$D$7916,$B$2:$B$7916,"Piemonte"))</f>
        <v>8.4579996498557714E-2</v>
      </c>
      <c r="I3582" s="1" t="str">
        <f>_xlfn.XLOOKUP(Comuni[[#This Row],[Regione]],Ripartizione_geografica[Regione],Ripartizione_geografica[Ripartizione geografica],,0)</f>
        <v>Nord-est</v>
      </c>
      <c r="J3582" s="1">
        <f>_xlfn.XLOOKUP(Comuni[[#This Row],[Regione]],Table_0[Regione],Table_0[Totale contagiati],,0)</f>
        <v>2821154</v>
      </c>
      <c r="K3582" s="1">
        <f>_xlfn.XLOOKUP(Comuni[[#This Row],[Regione]],Table_0[Regione],Table_0[Guariti],,0)</f>
        <v>2790105</v>
      </c>
      <c r="L3582" s="1">
        <f>_xlfn.XLOOKUP(Comuni[[#This Row],[Regione]],Table_0[Regione],Table_0[Deceduti],,0)</f>
        <v>17224</v>
      </c>
    </row>
    <row r="3583" spans="1:12" x14ac:dyDescent="0.25">
      <c r="A3583" s="1" t="s">
        <v>3617</v>
      </c>
      <c r="B3583" s="1" t="s">
        <v>3082</v>
      </c>
      <c r="C3583" s="1" t="s">
        <v>3602</v>
      </c>
      <c r="D3583">
        <v>2514</v>
      </c>
      <c r="E3583">
        <f>100*Comuni[[#This Row],[Popolazione2011]]/$D$7916</f>
        <v>4.3865048149916569E-3</v>
      </c>
      <c r="F3583">
        <f>100*Comuni[[#This Row],[Popolazione2011]]/(SUMIFS($D$2:$D$7916,$B$2:$B$7916,"Veneto"))</f>
        <v>5.1772028442077934E-2</v>
      </c>
      <c r="G3583" t="b">
        <f>IF(Comuni[[#This Row],[Popolazione2011]]&gt;300000,"MAGGIORE")</f>
        <v>0</v>
      </c>
      <c r="H3583">
        <f>100*Comuni[[#This Row],[Popolazione2011]]/(SUMIFS($D$2:$D$7916,$B$2:$B$7916,"Piemonte"))</f>
        <v>5.7608808235538905E-2</v>
      </c>
      <c r="I3583" s="1" t="str">
        <f>_xlfn.XLOOKUP(Comuni[[#This Row],[Regione]],Ripartizione_geografica[Regione],Ripartizione_geografica[Ripartizione geografica],,0)</f>
        <v>Nord-est</v>
      </c>
      <c r="J3583" s="1">
        <f>_xlfn.XLOOKUP(Comuni[[#This Row],[Regione]],Table_0[Regione],Table_0[Totale contagiati],,0)</f>
        <v>2821154</v>
      </c>
      <c r="K3583" s="1">
        <f>_xlfn.XLOOKUP(Comuni[[#This Row],[Regione]],Table_0[Regione],Table_0[Guariti],,0)</f>
        <v>2790105</v>
      </c>
      <c r="L3583" s="1">
        <f>_xlfn.XLOOKUP(Comuni[[#This Row],[Regione]],Table_0[Regione],Table_0[Deceduti],,0)</f>
        <v>17224</v>
      </c>
    </row>
    <row r="3584" spans="1:12" x14ac:dyDescent="0.25">
      <c r="A3584" s="1" t="s">
        <v>3618</v>
      </c>
      <c r="B3584" s="1" t="s">
        <v>3082</v>
      </c>
      <c r="C3584" s="1" t="s">
        <v>3602</v>
      </c>
      <c r="D3584">
        <v>2683</v>
      </c>
      <c r="E3584">
        <f>100*Comuni[[#This Row],[Popolazione2011]]/$D$7916</f>
        <v>4.681381232546784E-3</v>
      </c>
      <c r="F3584">
        <f>100*Comuni[[#This Row],[Popolazione2011]]/(SUMIFS($D$2:$D$7916,$B$2:$B$7916,"Veneto"))</f>
        <v>5.5252327887865986E-2</v>
      </c>
      <c r="G3584" t="b">
        <f>IF(Comuni[[#This Row],[Popolazione2011]]&gt;300000,"MAGGIORE")</f>
        <v>0</v>
      </c>
      <c r="H3584">
        <f>100*Comuni[[#This Row],[Popolazione2011]]/(SUMIFS($D$2:$D$7916,$B$2:$B$7916,"Piemonte"))</f>
        <v>6.1481476728699636E-2</v>
      </c>
      <c r="I3584" s="1" t="str">
        <f>_xlfn.XLOOKUP(Comuni[[#This Row],[Regione]],Ripartizione_geografica[Regione],Ripartizione_geografica[Ripartizione geografica],,0)</f>
        <v>Nord-est</v>
      </c>
      <c r="J3584" s="1">
        <f>_xlfn.XLOOKUP(Comuni[[#This Row],[Regione]],Table_0[Regione],Table_0[Totale contagiati],,0)</f>
        <v>2821154</v>
      </c>
      <c r="K3584" s="1">
        <f>_xlfn.XLOOKUP(Comuni[[#This Row],[Regione]],Table_0[Regione],Table_0[Guariti],,0)</f>
        <v>2790105</v>
      </c>
      <c r="L3584" s="1">
        <f>_xlfn.XLOOKUP(Comuni[[#This Row],[Regione]],Table_0[Regione],Table_0[Deceduti],,0)</f>
        <v>17224</v>
      </c>
    </row>
    <row r="3585" spans="1:12" x14ac:dyDescent="0.25">
      <c r="A3585" s="1" t="s">
        <v>3619</v>
      </c>
      <c r="B3585" s="1" t="s">
        <v>3082</v>
      </c>
      <c r="C3585" s="1" t="s">
        <v>3602</v>
      </c>
      <c r="D3585">
        <v>1970</v>
      </c>
      <c r="E3585">
        <f>100*Comuni[[#This Row],[Popolazione2011]]/$D$7916</f>
        <v>3.4373168200213062E-3</v>
      </c>
      <c r="F3585">
        <f>100*Comuni[[#This Row],[Popolazione2011]]/(SUMIFS($D$2:$D$7916,$B$2:$B$7916,"Veneto"))</f>
        <v>4.0569171054452478E-2</v>
      </c>
      <c r="G3585" t="b">
        <f>IF(Comuni[[#This Row],[Popolazione2011]]&gt;300000,"MAGGIORE")</f>
        <v>0</v>
      </c>
      <c r="H3585">
        <f>100*Comuni[[#This Row],[Popolazione2011]]/(SUMIFS($D$2:$D$7916,$B$2:$B$7916,"Piemonte"))</f>
        <v>4.5142940423234544E-2</v>
      </c>
      <c r="I3585" s="1" t="str">
        <f>_xlfn.XLOOKUP(Comuni[[#This Row],[Regione]],Ripartizione_geografica[Regione],Ripartizione_geografica[Ripartizione geografica],,0)</f>
        <v>Nord-est</v>
      </c>
      <c r="J3585" s="1">
        <f>_xlfn.XLOOKUP(Comuni[[#This Row],[Regione]],Table_0[Regione],Table_0[Totale contagiati],,0)</f>
        <v>2821154</v>
      </c>
      <c r="K3585" s="1">
        <f>_xlfn.XLOOKUP(Comuni[[#This Row],[Regione]],Table_0[Regione],Table_0[Guariti],,0)</f>
        <v>2790105</v>
      </c>
      <c r="L3585" s="1">
        <f>_xlfn.XLOOKUP(Comuni[[#This Row],[Regione]],Table_0[Regione],Table_0[Deceduti],,0)</f>
        <v>17224</v>
      </c>
    </row>
    <row r="3586" spans="1:12" x14ac:dyDescent="0.25">
      <c r="A3586" s="1" t="s">
        <v>3620</v>
      </c>
      <c r="B3586" s="1" t="s">
        <v>3082</v>
      </c>
      <c r="C3586" s="1" t="s">
        <v>3602</v>
      </c>
      <c r="D3586">
        <v>2609</v>
      </c>
      <c r="E3586">
        <f>100*Comuni[[#This Row],[Popolazione2011]]/$D$7916</f>
        <v>4.552263747936847E-3</v>
      </c>
      <c r="F3586">
        <f>100*Comuni[[#This Row],[Popolazione2011]]/(SUMIFS($D$2:$D$7916,$B$2:$B$7916,"Veneto"))</f>
        <v>5.372840978734341E-2</v>
      </c>
      <c r="G3586" t="b">
        <f>IF(Comuni[[#This Row],[Popolazione2011]]&gt;300000,"MAGGIORE")</f>
        <v>0</v>
      </c>
      <c r="H3586">
        <f>100*Comuni[[#This Row],[Popolazione2011]]/(SUMIFS($D$2:$D$7916,$B$2:$B$7916,"Piemonte"))</f>
        <v>5.9785752063055295E-2</v>
      </c>
      <c r="I3586" s="1" t="str">
        <f>_xlfn.XLOOKUP(Comuni[[#This Row],[Regione]],Ripartizione_geografica[Regione],Ripartizione_geografica[Ripartizione geografica],,0)</f>
        <v>Nord-est</v>
      </c>
      <c r="J3586" s="1">
        <f>_xlfn.XLOOKUP(Comuni[[#This Row],[Regione]],Table_0[Regione],Table_0[Totale contagiati],,0)</f>
        <v>2821154</v>
      </c>
      <c r="K3586" s="1">
        <f>_xlfn.XLOOKUP(Comuni[[#This Row],[Regione]],Table_0[Regione],Table_0[Guariti],,0)</f>
        <v>2790105</v>
      </c>
      <c r="L3586" s="1">
        <f>_xlfn.XLOOKUP(Comuni[[#This Row],[Regione]],Table_0[Regione],Table_0[Deceduti],,0)</f>
        <v>17224</v>
      </c>
    </row>
    <row r="3587" spans="1:12" x14ac:dyDescent="0.25">
      <c r="A3587" s="1" t="s">
        <v>3621</v>
      </c>
      <c r="B3587" s="1" t="s">
        <v>3082</v>
      </c>
      <c r="C3587" s="1" t="s">
        <v>3602</v>
      </c>
      <c r="D3587">
        <v>4275</v>
      </c>
      <c r="E3587">
        <f>100*Comuni[[#This Row],[Popolazione2011]]/$D$7916</f>
        <v>7.4591519825335448E-3</v>
      </c>
      <c r="F3587">
        <f>100*Comuni[[#This Row],[Popolazione2011]]/(SUMIFS($D$2:$D$7916,$B$2:$B$7916,"Veneto"))</f>
        <v>8.8037160536946366E-2</v>
      </c>
      <c r="G3587" t="b">
        <f>IF(Comuni[[#This Row],[Popolazione2011]]&gt;300000,"MAGGIORE")</f>
        <v>0</v>
      </c>
      <c r="H3587">
        <f>100*Comuni[[#This Row],[Popolazione2011]]/(SUMIFS($D$2:$D$7916,$B$2:$B$7916,"Piemonte"))</f>
        <v>9.7962472238237397E-2</v>
      </c>
      <c r="I3587" s="1" t="str">
        <f>_xlfn.XLOOKUP(Comuni[[#This Row],[Regione]],Ripartizione_geografica[Regione],Ripartizione_geografica[Ripartizione geografica],,0)</f>
        <v>Nord-est</v>
      </c>
      <c r="J3587" s="1">
        <f>_xlfn.XLOOKUP(Comuni[[#This Row],[Regione]],Table_0[Regione],Table_0[Totale contagiati],,0)</f>
        <v>2821154</v>
      </c>
      <c r="K3587" s="1">
        <f>_xlfn.XLOOKUP(Comuni[[#This Row],[Regione]],Table_0[Regione],Table_0[Guariti],,0)</f>
        <v>2790105</v>
      </c>
      <c r="L3587" s="1">
        <f>_xlfn.XLOOKUP(Comuni[[#This Row],[Regione]],Table_0[Regione],Table_0[Deceduti],,0)</f>
        <v>17224</v>
      </c>
    </row>
    <row r="3588" spans="1:12" x14ac:dyDescent="0.25">
      <c r="A3588" s="1" t="s">
        <v>3622</v>
      </c>
      <c r="B3588" s="1" t="s">
        <v>3082</v>
      </c>
      <c r="C3588" s="1" t="s">
        <v>3602</v>
      </c>
      <c r="D3588">
        <v>1529</v>
      </c>
      <c r="E3588">
        <f>100*Comuni[[#This Row],[Popolazione2011]]/$D$7916</f>
        <v>2.6678464049810038E-3</v>
      </c>
      <c r="F3588">
        <f>100*Comuni[[#This Row],[Popolazione2011]]/(SUMIFS($D$2:$D$7916,$B$2:$B$7916,"Veneto"))</f>
        <v>3.1487442914851692E-2</v>
      </c>
      <c r="G3588" t="b">
        <f>IF(Comuni[[#This Row],[Popolazione2011]]&gt;300000,"MAGGIORE")</f>
        <v>0</v>
      </c>
      <c r="H3588">
        <f>100*Comuni[[#This Row],[Popolazione2011]]/(SUMIFS($D$2:$D$7916,$B$2:$B$7916,"Piemonte"))</f>
        <v>3.5037338023921637E-2</v>
      </c>
      <c r="I3588" s="1" t="str">
        <f>_xlfn.XLOOKUP(Comuni[[#This Row],[Regione]],Ripartizione_geografica[Regione],Ripartizione_geografica[Ripartizione geografica],,0)</f>
        <v>Nord-est</v>
      </c>
      <c r="J3588" s="1">
        <f>_xlfn.XLOOKUP(Comuni[[#This Row],[Regione]],Table_0[Regione],Table_0[Totale contagiati],,0)</f>
        <v>2821154</v>
      </c>
      <c r="K3588" s="1">
        <f>_xlfn.XLOOKUP(Comuni[[#This Row],[Regione]],Table_0[Regione],Table_0[Guariti],,0)</f>
        <v>2790105</v>
      </c>
      <c r="L3588" s="1">
        <f>_xlfn.XLOOKUP(Comuni[[#This Row],[Regione]],Table_0[Regione],Table_0[Deceduti],,0)</f>
        <v>17224</v>
      </c>
    </row>
    <row r="3589" spans="1:12" x14ac:dyDescent="0.25">
      <c r="A3589" s="1" t="s">
        <v>3623</v>
      </c>
      <c r="B3589" s="1" t="s">
        <v>3082</v>
      </c>
      <c r="C3589" s="1" t="s">
        <v>3602</v>
      </c>
      <c r="D3589">
        <v>2782</v>
      </c>
      <c r="E3589">
        <f>100*Comuni[[#This Row],[Popolazione2011]]/$D$7916</f>
        <v>4.8541194889844029E-3</v>
      </c>
      <c r="F3589">
        <f>100*Comuni[[#This Row],[Popolazione2011]]/(SUMIFS($D$2:$D$7916,$B$2:$B$7916,"Veneto"))</f>
        <v>5.7291083184511059E-2</v>
      </c>
      <c r="G3589" t="b">
        <f>IF(Comuni[[#This Row],[Popolazione2011]]&gt;300000,"MAGGIORE")</f>
        <v>0</v>
      </c>
      <c r="H3589">
        <f>100*Comuni[[#This Row],[Popolazione2011]]/(SUMIFS($D$2:$D$7916,$B$2:$B$7916,"Piemonte"))</f>
        <v>6.3750081348953561E-2</v>
      </c>
      <c r="I3589" s="1" t="str">
        <f>_xlfn.XLOOKUP(Comuni[[#This Row],[Regione]],Ripartizione_geografica[Regione],Ripartizione_geografica[Ripartizione geografica],,0)</f>
        <v>Nord-est</v>
      </c>
      <c r="J3589" s="1">
        <f>_xlfn.XLOOKUP(Comuni[[#This Row],[Regione]],Table_0[Regione],Table_0[Totale contagiati],,0)</f>
        <v>2821154</v>
      </c>
      <c r="K3589" s="1">
        <f>_xlfn.XLOOKUP(Comuni[[#This Row],[Regione]],Table_0[Regione],Table_0[Guariti],,0)</f>
        <v>2790105</v>
      </c>
      <c r="L3589" s="1">
        <f>_xlfn.XLOOKUP(Comuni[[#This Row],[Regione]],Table_0[Regione],Table_0[Deceduti],,0)</f>
        <v>17224</v>
      </c>
    </row>
    <row r="3590" spans="1:12" x14ac:dyDescent="0.25">
      <c r="A3590" s="1" t="s">
        <v>3624</v>
      </c>
      <c r="B3590" s="1" t="s">
        <v>3082</v>
      </c>
      <c r="C3590" s="1" t="s">
        <v>3602</v>
      </c>
      <c r="D3590">
        <v>1094</v>
      </c>
      <c r="E3590">
        <f>100*Comuni[[#This Row],[Popolazione2011]]/$D$7916</f>
        <v>1.9088449751793446E-3</v>
      </c>
      <c r="F3590">
        <f>100*Comuni[[#This Row],[Popolazione2011]]/(SUMIFS($D$2:$D$7916,$B$2:$B$7916,"Veneto"))</f>
        <v>2.2529275702320311E-2</v>
      </c>
      <c r="G3590" t="b">
        <f>IF(Comuni[[#This Row],[Popolazione2011]]&gt;300000,"MAGGIORE")</f>
        <v>0</v>
      </c>
      <c r="H3590">
        <f>100*Comuni[[#This Row],[Popolazione2011]]/(SUMIFS($D$2:$D$7916,$B$2:$B$7916,"Piemonte"))</f>
        <v>2.5069226813715022E-2</v>
      </c>
      <c r="I3590" s="1" t="str">
        <f>_xlfn.XLOOKUP(Comuni[[#This Row],[Regione]],Ripartizione_geografica[Regione],Ripartizione_geografica[Ripartizione geografica],,0)</f>
        <v>Nord-est</v>
      </c>
      <c r="J3590" s="1">
        <f>_xlfn.XLOOKUP(Comuni[[#This Row],[Regione]],Table_0[Regione],Table_0[Totale contagiati],,0)</f>
        <v>2821154</v>
      </c>
      <c r="K3590" s="1">
        <f>_xlfn.XLOOKUP(Comuni[[#This Row],[Regione]],Table_0[Regione],Table_0[Guariti],,0)</f>
        <v>2790105</v>
      </c>
      <c r="L3590" s="1">
        <f>_xlfn.XLOOKUP(Comuni[[#This Row],[Regione]],Table_0[Regione],Table_0[Deceduti],,0)</f>
        <v>17224</v>
      </c>
    </row>
    <row r="3591" spans="1:12" x14ac:dyDescent="0.25">
      <c r="A3591" s="1" t="s">
        <v>3625</v>
      </c>
      <c r="B3591" s="1" t="s">
        <v>3082</v>
      </c>
      <c r="C3591" s="1" t="s">
        <v>3602</v>
      </c>
      <c r="D3591">
        <v>1605</v>
      </c>
      <c r="E3591">
        <f>100*Comuni[[#This Row],[Popolazione2011]]/$D$7916</f>
        <v>2.8004535513371557E-3</v>
      </c>
      <c r="F3591">
        <f>100*Comuni[[#This Row],[Popolazione2011]]/(SUMIFS($D$2:$D$7916,$B$2:$B$7916,"Veneto"))</f>
        <v>3.3052547991064073E-2</v>
      </c>
      <c r="G3591" t="b">
        <f>IF(Comuni[[#This Row],[Popolazione2011]]&gt;300000,"MAGGIORE")</f>
        <v>0</v>
      </c>
      <c r="H3591">
        <f>100*Comuni[[#This Row],[Popolazione2011]]/(SUMIFS($D$2:$D$7916,$B$2:$B$7916,"Piemonte"))</f>
        <v>3.6778893085934745E-2</v>
      </c>
      <c r="I3591" s="1" t="str">
        <f>_xlfn.XLOOKUP(Comuni[[#This Row],[Regione]],Ripartizione_geografica[Regione],Ripartizione_geografica[Ripartizione geografica],,0)</f>
        <v>Nord-est</v>
      </c>
      <c r="J3591" s="1">
        <f>_xlfn.XLOOKUP(Comuni[[#This Row],[Regione]],Table_0[Regione],Table_0[Totale contagiati],,0)</f>
        <v>2821154</v>
      </c>
      <c r="K3591" s="1">
        <f>_xlfn.XLOOKUP(Comuni[[#This Row],[Regione]],Table_0[Regione],Table_0[Guariti],,0)</f>
        <v>2790105</v>
      </c>
      <c r="L3591" s="1">
        <f>_xlfn.XLOOKUP(Comuni[[#This Row],[Regione]],Table_0[Regione],Table_0[Deceduti],,0)</f>
        <v>17224</v>
      </c>
    </row>
    <row r="3592" spans="1:12" x14ac:dyDescent="0.25">
      <c r="A3592" s="1" t="s">
        <v>3626</v>
      </c>
      <c r="B3592" s="1" t="s">
        <v>3082</v>
      </c>
      <c r="C3592" s="1" t="s">
        <v>3602</v>
      </c>
      <c r="D3592">
        <v>2182</v>
      </c>
      <c r="E3592">
        <f>100*Comuni[[#This Row],[Popolazione2011]]/$D$7916</f>
        <v>3.8072209651200456E-3</v>
      </c>
      <c r="F3592">
        <f>100*Comuni[[#This Row],[Popolazione2011]]/(SUMIFS($D$2:$D$7916,$B$2:$B$7916,"Veneto"))</f>
        <v>4.493499047757122E-2</v>
      </c>
      <c r="G3592" t="b">
        <f>IF(Comuni[[#This Row],[Popolazione2011]]&gt;300000,"MAGGIORE")</f>
        <v>0</v>
      </c>
      <c r="H3592">
        <f>100*Comuni[[#This Row],[Popolazione2011]]/(SUMIFS($D$2:$D$7916,$B$2:$B$7916,"Piemonte"))</f>
        <v>5.0000962438323741E-2</v>
      </c>
      <c r="I3592" s="1" t="str">
        <f>_xlfn.XLOOKUP(Comuni[[#This Row],[Regione]],Ripartizione_geografica[Regione],Ripartizione_geografica[Ripartizione geografica],,0)</f>
        <v>Nord-est</v>
      </c>
      <c r="J3592" s="1">
        <f>_xlfn.XLOOKUP(Comuni[[#This Row],[Regione]],Table_0[Regione],Table_0[Totale contagiati],,0)</f>
        <v>2821154</v>
      </c>
      <c r="K3592" s="1">
        <f>_xlfn.XLOOKUP(Comuni[[#This Row],[Regione]],Table_0[Regione],Table_0[Guariti],,0)</f>
        <v>2790105</v>
      </c>
      <c r="L3592" s="1">
        <f>_xlfn.XLOOKUP(Comuni[[#This Row],[Regione]],Table_0[Regione],Table_0[Deceduti],,0)</f>
        <v>17224</v>
      </c>
    </row>
    <row r="3593" spans="1:12" x14ac:dyDescent="0.25">
      <c r="A3593" s="1" t="s">
        <v>3627</v>
      </c>
      <c r="B3593" s="1" t="s">
        <v>3082</v>
      </c>
      <c r="C3593" s="1" t="s">
        <v>3602</v>
      </c>
      <c r="D3593">
        <v>1185</v>
      </c>
      <c r="E3593">
        <f>100*Comuni[[#This Row],[Popolazione2011]]/$D$7916</f>
        <v>2.0676245846321054E-3</v>
      </c>
      <c r="F3593">
        <f>100*Comuni[[#This Row],[Popolazione2011]]/(SUMIFS($D$2:$D$7916,$B$2:$B$7916,"Veneto"))</f>
        <v>2.4403283096206187E-2</v>
      </c>
      <c r="G3593" t="b">
        <f>IF(Comuni[[#This Row],[Popolazione2011]]&gt;300000,"MAGGIORE")</f>
        <v>0</v>
      </c>
      <c r="H3593">
        <f>100*Comuni[[#This Row],[Popolazione2011]]/(SUMIFS($D$2:$D$7916,$B$2:$B$7916,"Piemonte"))</f>
        <v>2.7154509848493876E-2</v>
      </c>
      <c r="I3593" s="1" t="str">
        <f>_xlfn.XLOOKUP(Comuni[[#This Row],[Regione]],Ripartizione_geografica[Regione],Ripartizione_geografica[Ripartizione geografica],,0)</f>
        <v>Nord-est</v>
      </c>
      <c r="J3593" s="1">
        <f>_xlfn.XLOOKUP(Comuni[[#This Row],[Regione]],Table_0[Regione],Table_0[Totale contagiati],,0)</f>
        <v>2821154</v>
      </c>
      <c r="K3593" s="1">
        <f>_xlfn.XLOOKUP(Comuni[[#This Row],[Regione]],Table_0[Regione],Table_0[Guariti],,0)</f>
        <v>2790105</v>
      </c>
      <c r="L3593" s="1">
        <f>_xlfn.XLOOKUP(Comuni[[#This Row],[Regione]],Table_0[Regione],Table_0[Deceduti],,0)</f>
        <v>17224</v>
      </c>
    </row>
    <row r="3594" spans="1:12" x14ac:dyDescent="0.25">
      <c r="A3594" s="1" t="s">
        <v>3628</v>
      </c>
      <c r="B3594" s="1" t="s">
        <v>3082</v>
      </c>
      <c r="C3594" s="1" t="s">
        <v>3602</v>
      </c>
      <c r="D3594">
        <v>12024</v>
      </c>
      <c r="E3594">
        <f>100*Comuni[[#This Row],[Popolazione2011]]/$D$7916</f>
        <v>2.0979846418241719E-2</v>
      </c>
      <c r="F3594">
        <f>100*Comuni[[#This Row],[Popolazione2011]]/(SUMIFS($D$2:$D$7916,$B$2:$B$7916,"Veneto"))</f>
        <v>0.24761609784707442</v>
      </c>
      <c r="G3594" t="b">
        <f>IF(Comuni[[#This Row],[Popolazione2011]]&gt;300000,"MAGGIORE")</f>
        <v>0</v>
      </c>
      <c r="H3594">
        <f>100*Comuni[[#This Row],[Popolazione2011]]/(SUMIFS($D$2:$D$7916,$B$2:$B$7916,"Piemonte"))</f>
        <v>0.2755323429690214</v>
      </c>
      <c r="I3594" s="1" t="str">
        <f>_xlfn.XLOOKUP(Comuni[[#This Row],[Regione]],Ripartizione_geografica[Regione],Ripartizione_geografica[Ripartizione geografica],,0)</f>
        <v>Nord-est</v>
      </c>
      <c r="J3594" s="1">
        <f>_xlfn.XLOOKUP(Comuni[[#This Row],[Regione]],Table_0[Regione],Table_0[Totale contagiati],,0)</f>
        <v>2821154</v>
      </c>
      <c r="K3594" s="1">
        <f>_xlfn.XLOOKUP(Comuni[[#This Row],[Regione]],Table_0[Regione],Table_0[Guariti],,0)</f>
        <v>2790105</v>
      </c>
      <c r="L3594" s="1">
        <f>_xlfn.XLOOKUP(Comuni[[#This Row],[Regione]],Table_0[Regione],Table_0[Deceduti],,0)</f>
        <v>17224</v>
      </c>
    </row>
    <row r="3595" spans="1:12" x14ac:dyDescent="0.25">
      <c r="A3595" s="1" t="s">
        <v>3629</v>
      </c>
      <c r="B3595" s="1" t="s">
        <v>3082</v>
      </c>
      <c r="C3595" s="1" t="s">
        <v>3602</v>
      </c>
      <c r="D3595">
        <v>3568</v>
      </c>
      <c r="E3595">
        <f>100*Comuni[[#This Row],[Popolazione2011]]/$D$7916</f>
        <v>6.2255565552467107E-3</v>
      </c>
      <c r="F3595">
        <f>100*Comuni[[#This Row],[Popolazione2011]]/(SUMIFS($D$2:$D$7916,$B$2:$B$7916,"Veneto"))</f>
        <v>7.3477564630602246E-2</v>
      </c>
      <c r="G3595" t="b">
        <f>IF(Comuni[[#This Row],[Popolazione2011]]&gt;300000,"MAGGIORE")</f>
        <v>0</v>
      </c>
      <c r="H3595">
        <f>100*Comuni[[#This Row],[Popolazione2011]]/(SUMIFS($D$2:$D$7916,$B$2:$B$7916,"Piemonte"))</f>
        <v>8.1761427121878602E-2</v>
      </c>
      <c r="I3595" s="1" t="str">
        <f>_xlfn.XLOOKUP(Comuni[[#This Row],[Regione]],Ripartizione_geografica[Regione],Ripartizione_geografica[Ripartizione geografica],,0)</f>
        <v>Nord-est</v>
      </c>
      <c r="J3595" s="1">
        <f>_xlfn.XLOOKUP(Comuni[[#This Row],[Regione]],Table_0[Regione],Table_0[Totale contagiati],,0)</f>
        <v>2821154</v>
      </c>
      <c r="K3595" s="1">
        <f>_xlfn.XLOOKUP(Comuni[[#This Row],[Regione]],Table_0[Regione],Table_0[Guariti],,0)</f>
        <v>2790105</v>
      </c>
      <c r="L3595" s="1">
        <f>_xlfn.XLOOKUP(Comuni[[#This Row],[Regione]],Table_0[Regione],Table_0[Deceduti],,0)</f>
        <v>17224</v>
      </c>
    </row>
    <row r="3596" spans="1:12" x14ac:dyDescent="0.25">
      <c r="A3596" s="1" t="s">
        <v>3630</v>
      </c>
      <c r="B3596" s="1" t="s">
        <v>3082</v>
      </c>
      <c r="C3596" s="1" t="s">
        <v>3602</v>
      </c>
      <c r="D3596">
        <v>3595</v>
      </c>
      <c r="E3596">
        <f>100*Comuni[[#This Row],[Popolazione2011]]/$D$7916</f>
        <v>6.2726669888206067E-3</v>
      </c>
      <c r="F3596">
        <f>100*Comuni[[#This Row],[Popolazione2011]]/(SUMIFS($D$2:$D$7916,$B$2:$B$7916,"Veneto"))</f>
        <v>7.4033588802414549E-2</v>
      </c>
      <c r="G3596" t="b">
        <f>IF(Comuni[[#This Row],[Popolazione2011]]&gt;300000,"MAGGIORE")</f>
        <v>0</v>
      </c>
      <c r="H3596">
        <f>100*Comuni[[#This Row],[Popolazione2011]]/(SUMIFS($D$2:$D$7916,$B$2:$B$7916,"Piemonte"))</f>
        <v>8.2380137472856954E-2</v>
      </c>
      <c r="I3596" s="1" t="str">
        <f>_xlfn.XLOOKUP(Comuni[[#This Row],[Regione]],Ripartizione_geografica[Regione],Ripartizione_geografica[Ripartizione geografica],,0)</f>
        <v>Nord-est</v>
      </c>
      <c r="J3596" s="1">
        <f>_xlfn.XLOOKUP(Comuni[[#This Row],[Regione]],Table_0[Regione],Table_0[Totale contagiati],,0)</f>
        <v>2821154</v>
      </c>
      <c r="K3596" s="1">
        <f>_xlfn.XLOOKUP(Comuni[[#This Row],[Regione]],Table_0[Regione],Table_0[Guariti],,0)</f>
        <v>2790105</v>
      </c>
      <c r="L3596" s="1">
        <f>_xlfn.XLOOKUP(Comuni[[#This Row],[Regione]],Table_0[Regione],Table_0[Deceduti],,0)</f>
        <v>17224</v>
      </c>
    </row>
    <row r="3597" spans="1:12" x14ac:dyDescent="0.25">
      <c r="A3597" s="1" t="s">
        <v>3631</v>
      </c>
      <c r="B3597" s="1" t="s">
        <v>3082</v>
      </c>
      <c r="C3597" s="1" t="s">
        <v>3602</v>
      </c>
      <c r="D3597">
        <v>1870</v>
      </c>
      <c r="E3597">
        <f>100*Comuni[[#This Row],[Popolazione2011]]/$D$7916</f>
        <v>3.2628337327105798E-3</v>
      </c>
      <c r="F3597">
        <f>100*Comuni[[#This Row],[Popolazione2011]]/(SUMIFS($D$2:$D$7916,$B$2:$B$7916,"Veneto"))</f>
        <v>3.8509822269962503E-2</v>
      </c>
      <c r="G3597" t="b">
        <f>IF(Comuni[[#This Row],[Popolazione2011]]&gt;300000,"MAGGIORE")</f>
        <v>0</v>
      </c>
      <c r="H3597">
        <f>100*Comuni[[#This Row],[Popolazione2011]]/(SUMIFS($D$2:$D$7916,$B$2:$B$7916,"Piemonte"))</f>
        <v>4.2851420604796242E-2</v>
      </c>
      <c r="I3597" s="1" t="str">
        <f>_xlfn.XLOOKUP(Comuni[[#This Row],[Regione]],Ripartizione_geografica[Regione],Ripartizione_geografica[Ripartizione geografica],,0)</f>
        <v>Nord-est</v>
      </c>
      <c r="J3597" s="1">
        <f>_xlfn.XLOOKUP(Comuni[[#This Row],[Regione]],Table_0[Regione],Table_0[Totale contagiati],,0)</f>
        <v>2821154</v>
      </c>
      <c r="K3597" s="1">
        <f>_xlfn.XLOOKUP(Comuni[[#This Row],[Regione]],Table_0[Regione],Table_0[Guariti],,0)</f>
        <v>2790105</v>
      </c>
      <c r="L3597" s="1">
        <f>_xlfn.XLOOKUP(Comuni[[#This Row],[Regione]],Table_0[Regione],Table_0[Deceduti],,0)</f>
        <v>17224</v>
      </c>
    </row>
    <row r="3598" spans="1:12" x14ac:dyDescent="0.25">
      <c r="A3598" s="1" t="s">
        <v>3632</v>
      </c>
      <c r="B3598" s="1" t="s">
        <v>3082</v>
      </c>
      <c r="C3598" s="1" t="s">
        <v>3602</v>
      </c>
      <c r="D3598">
        <v>11351</v>
      </c>
      <c r="E3598">
        <f>100*Comuni[[#This Row],[Popolazione2011]]/$D$7916</f>
        <v>1.9805575240640531E-2</v>
      </c>
      <c r="F3598">
        <f>100*Comuni[[#This Row],[Popolazione2011]]/(SUMIFS($D$2:$D$7916,$B$2:$B$7916,"Veneto"))</f>
        <v>0.23375668052745688</v>
      </c>
      <c r="G3598" t="b">
        <f>IF(Comuni[[#This Row],[Popolazione2011]]&gt;300000,"MAGGIORE")</f>
        <v>0</v>
      </c>
      <c r="H3598">
        <f>100*Comuni[[#This Row],[Popolazione2011]]/(SUMIFS($D$2:$D$7916,$B$2:$B$7916,"Piemonte"))</f>
        <v>0.26011041459093165</v>
      </c>
      <c r="I3598" s="1" t="str">
        <f>_xlfn.XLOOKUP(Comuni[[#This Row],[Regione]],Ripartizione_geografica[Regione],Ripartizione_geografica[Ripartizione geografica],,0)</f>
        <v>Nord-est</v>
      </c>
      <c r="J3598" s="1">
        <f>_xlfn.XLOOKUP(Comuni[[#This Row],[Regione]],Table_0[Regione],Table_0[Totale contagiati],,0)</f>
        <v>2821154</v>
      </c>
      <c r="K3598" s="1">
        <f>_xlfn.XLOOKUP(Comuni[[#This Row],[Regione]],Table_0[Regione],Table_0[Guariti],,0)</f>
        <v>2790105</v>
      </c>
      <c r="L3598" s="1">
        <f>_xlfn.XLOOKUP(Comuni[[#This Row],[Regione]],Table_0[Regione],Table_0[Deceduti],,0)</f>
        <v>17224</v>
      </c>
    </row>
    <row r="3599" spans="1:12" x14ac:dyDescent="0.25">
      <c r="A3599" s="1" t="s">
        <v>3633</v>
      </c>
      <c r="B3599" s="1" t="s">
        <v>3082</v>
      </c>
      <c r="C3599" s="1" t="s">
        <v>3602</v>
      </c>
      <c r="D3599">
        <v>1645</v>
      </c>
      <c r="E3599">
        <f>100*Comuni[[#This Row],[Popolazione2011]]/$D$7916</f>
        <v>2.8702467862614461E-3</v>
      </c>
      <c r="F3599">
        <f>100*Comuni[[#This Row],[Popolazione2011]]/(SUMIFS($D$2:$D$7916,$B$2:$B$7916,"Veneto"))</f>
        <v>3.3876287504860061E-2</v>
      </c>
      <c r="G3599" t="b">
        <f>IF(Comuni[[#This Row],[Popolazione2011]]&gt;300000,"MAGGIORE")</f>
        <v>0</v>
      </c>
      <c r="H3599">
        <f>100*Comuni[[#This Row],[Popolazione2011]]/(SUMIFS($D$2:$D$7916,$B$2:$B$7916,"Piemonte"))</f>
        <v>3.7695501013310061E-2</v>
      </c>
      <c r="I3599" s="1" t="str">
        <f>_xlfn.XLOOKUP(Comuni[[#This Row],[Regione]],Ripartizione_geografica[Regione],Ripartizione_geografica[Ripartizione geografica],,0)</f>
        <v>Nord-est</v>
      </c>
      <c r="J3599" s="1">
        <f>_xlfn.XLOOKUP(Comuni[[#This Row],[Regione]],Table_0[Regione],Table_0[Totale contagiati],,0)</f>
        <v>2821154</v>
      </c>
      <c r="K3599" s="1">
        <f>_xlfn.XLOOKUP(Comuni[[#This Row],[Regione]],Table_0[Regione],Table_0[Guariti],,0)</f>
        <v>2790105</v>
      </c>
      <c r="L3599" s="1">
        <f>_xlfn.XLOOKUP(Comuni[[#This Row],[Regione]],Table_0[Regione],Table_0[Deceduti],,0)</f>
        <v>17224</v>
      </c>
    </row>
    <row r="3600" spans="1:12" x14ac:dyDescent="0.25">
      <c r="A3600" s="1" t="s">
        <v>3634</v>
      </c>
      <c r="B3600" s="1" t="s">
        <v>3082</v>
      </c>
      <c r="C3600" s="1" t="s">
        <v>3602</v>
      </c>
      <c r="D3600">
        <v>1669</v>
      </c>
      <c r="E3600">
        <f>100*Comuni[[#This Row],[Popolazione2011]]/$D$7916</f>
        <v>2.9121227272160201E-3</v>
      </c>
      <c r="F3600">
        <f>100*Comuni[[#This Row],[Popolazione2011]]/(SUMIFS($D$2:$D$7916,$B$2:$B$7916,"Veneto"))</f>
        <v>3.4370531213137656E-2</v>
      </c>
      <c r="G3600" t="b">
        <f>IF(Comuni[[#This Row],[Popolazione2011]]&gt;300000,"MAGGIORE")</f>
        <v>0</v>
      </c>
      <c r="H3600">
        <f>100*Comuni[[#This Row],[Popolazione2011]]/(SUMIFS($D$2:$D$7916,$B$2:$B$7916,"Piemonte"))</f>
        <v>3.8245465769735254E-2</v>
      </c>
      <c r="I3600" s="1" t="str">
        <f>_xlfn.XLOOKUP(Comuni[[#This Row],[Regione]],Ripartizione_geografica[Regione],Ripartizione_geografica[Ripartizione geografica],,0)</f>
        <v>Nord-est</v>
      </c>
      <c r="J3600" s="1">
        <f>_xlfn.XLOOKUP(Comuni[[#This Row],[Regione]],Table_0[Regione],Table_0[Totale contagiati],,0)</f>
        <v>2821154</v>
      </c>
      <c r="K3600" s="1">
        <f>_xlfn.XLOOKUP(Comuni[[#This Row],[Regione]],Table_0[Regione],Table_0[Guariti],,0)</f>
        <v>2790105</v>
      </c>
      <c r="L3600" s="1">
        <f>_xlfn.XLOOKUP(Comuni[[#This Row],[Regione]],Table_0[Regione],Table_0[Deceduti],,0)</f>
        <v>17224</v>
      </c>
    </row>
    <row r="3601" spans="1:12" x14ac:dyDescent="0.25">
      <c r="A3601" s="1" t="s">
        <v>3635</v>
      </c>
      <c r="B3601" s="1" t="s">
        <v>3082</v>
      </c>
      <c r="C3601" s="1" t="s">
        <v>3602</v>
      </c>
      <c r="D3601">
        <v>1262</v>
      </c>
      <c r="E3601">
        <f>100*Comuni[[#This Row],[Popolazione2011]]/$D$7916</f>
        <v>2.2019765618613647E-3</v>
      </c>
      <c r="F3601">
        <f>100*Comuni[[#This Row],[Popolazione2011]]/(SUMIFS($D$2:$D$7916,$B$2:$B$7916,"Veneto"))</f>
        <v>2.5988981660263463E-2</v>
      </c>
      <c r="G3601" t="b">
        <f>IF(Comuni[[#This Row],[Popolazione2011]]&gt;300000,"MAGGIORE")</f>
        <v>0</v>
      </c>
      <c r="H3601">
        <f>100*Comuni[[#This Row],[Popolazione2011]]/(SUMIFS($D$2:$D$7916,$B$2:$B$7916,"Piemonte"))</f>
        <v>2.8918980108691369E-2</v>
      </c>
      <c r="I3601" s="1" t="str">
        <f>_xlfn.XLOOKUP(Comuni[[#This Row],[Regione]],Ripartizione_geografica[Regione],Ripartizione_geografica[Ripartizione geografica],,0)</f>
        <v>Nord-est</v>
      </c>
      <c r="J3601" s="1">
        <f>_xlfn.XLOOKUP(Comuni[[#This Row],[Regione]],Table_0[Regione],Table_0[Totale contagiati],,0)</f>
        <v>2821154</v>
      </c>
      <c r="K3601" s="1">
        <f>_xlfn.XLOOKUP(Comuni[[#This Row],[Regione]],Table_0[Regione],Table_0[Guariti],,0)</f>
        <v>2790105</v>
      </c>
      <c r="L3601" s="1">
        <f>_xlfn.XLOOKUP(Comuni[[#This Row],[Regione]],Table_0[Regione],Table_0[Deceduti],,0)</f>
        <v>17224</v>
      </c>
    </row>
    <row r="3602" spans="1:12" x14ac:dyDescent="0.25">
      <c r="A3602" s="1" t="s">
        <v>3636</v>
      </c>
      <c r="B3602" s="1" t="s">
        <v>3082</v>
      </c>
      <c r="C3602" s="1" t="s">
        <v>3602</v>
      </c>
      <c r="D3602">
        <v>4079</v>
      </c>
      <c r="E3602">
        <f>100*Comuni[[#This Row],[Popolazione2011]]/$D$7916</f>
        <v>7.1171651314045218E-3</v>
      </c>
      <c r="F3602">
        <f>100*Comuni[[#This Row],[Popolazione2011]]/(SUMIFS($D$2:$D$7916,$B$2:$B$7916,"Veneto"))</f>
        <v>8.4000836919346011E-2</v>
      </c>
      <c r="G3602" t="b">
        <f>IF(Comuni[[#This Row],[Popolazione2011]]&gt;300000,"MAGGIORE")</f>
        <v>0</v>
      </c>
      <c r="H3602">
        <f>100*Comuni[[#This Row],[Popolazione2011]]/(SUMIFS($D$2:$D$7916,$B$2:$B$7916,"Piemonte"))</f>
        <v>9.3471093394098329E-2</v>
      </c>
      <c r="I3602" s="1" t="str">
        <f>_xlfn.XLOOKUP(Comuni[[#This Row],[Regione]],Ripartizione_geografica[Regione],Ripartizione_geografica[Ripartizione geografica],,0)</f>
        <v>Nord-est</v>
      </c>
      <c r="J3602" s="1">
        <f>_xlfn.XLOOKUP(Comuni[[#This Row],[Regione]],Table_0[Regione],Table_0[Totale contagiati],,0)</f>
        <v>2821154</v>
      </c>
      <c r="K3602" s="1">
        <f>_xlfn.XLOOKUP(Comuni[[#This Row],[Regione]],Table_0[Regione],Table_0[Guariti],,0)</f>
        <v>2790105</v>
      </c>
      <c r="L3602" s="1">
        <f>_xlfn.XLOOKUP(Comuni[[#This Row],[Regione]],Table_0[Regione],Table_0[Deceduti],,0)</f>
        <v>17224</v>
      </c>
    </row>
    <row r="3603" spans="1:12" x14ac:dyDescent="0.25">
      <c r="A3603" s="1" t="s">
        <v>3637</v>
      </c>
      <c r="B3603" s="1" t="s">
        <v>3082</v>
      </c>
      <c r="C3603" s="1" t="s">
        <v>3602</v>
      </c>
      <c r="D3603">
        <v>2078</v>
      </c>
      <c r="E3603">
        <f>100*Comuni[[#This Row],[Popolazione2011]]/$D$7916</f>
        <v>3.6257585543168903E-3</v>
      </c>
      <c r="F3603">
        <f>100*Comuni[[#This Row],[Popolazione2011]]/(SUMIFS($D$2:$D$7916,$B$2:$B$7916,"Veneto"))</f>
        <v>4.2793267741701647E-2</v>
      </c>
      <c r="G3603" t="b">
        <f>IF(Comuni[[#This Row],[Popolazione2011]]&gt;300000,"MAGGIORE")</f>
        <v>0</v>
      </c>
      <c r="H3603">
        <f>100*Comuni[[#This Row],[Popolazione2011]]/(SUMIFS($D$2:$D$7916,$B$2:$B$7916,"Piemonte"))</f>
        <v>4.7617781827147911E-2</v>
      </c>
      <c r="I3603" s="1" t="str">
        <f>_xlfn.XLOOKUP(Comuni[[#This Row],[Regione]],Ripartizione_geografica[Regione],Ripartizione_geografica[Ripartizione geografica],,0)</f>
        <v>Nord-est</v>
      </c>
      <c r="J3603" s="1">
        <f>_xlfn.XLOOKUP(Comuni[[#This Row],[Regione]],Table_0[Regione],Table_0[Totale contagiati],,0)</f>
        <v>2821154</v>
      </c>
      <c r="K3603" s="1">
        <f>_xlfn.XLOOKUP(Comuni[[#This Row],[Regione]],Table_0[Regione],Table_0[Guariti],,0)</f>
        <v>2790105</v>
      </c>
      <c r="L3603" s="1">
        <f>_xlfn.XLOOKUP(Comuni[[#This Row],[Regione]],Table_0[Regione],Table_0[Deceduti],,0)</f>
        <v>17224</v>
      </c>
    </row>
    <row r="3604" spans="1:12" x14ac:dyDescent="0.25">
      <c r="A3604" s="1" t="s">
        <v>3638</v>
      </c>
      <c r="B3604" s="1" t="s">
        <v>3082</v>
      </c>
      <c r="C3604" s="1" t="s">
        <v>3602</v>
      </c>
      <c r="D3604">
        <v>10058</v>
      </c>
      <c r="E3604">
        <f>100*Comuni[[#This Row],[Popolazione2011]]/$D$7916</f>
        <v>1.754950892171284E-2</v>
      </c>
      <c r="F3604">
        <f>100*Comuni[[#This Row],[Popolazione2011]]/(SUMIFS($D$2:$D$7916,$B$2:$B$7916,"Veneto"))</f>
        <v>0.20712930074400152</v>
      </c>
      <c r="G3604" t="b">
        <f>IF(Comuni[[#This Row],[Popolazione2011]]&gt;300000,"MAGGIORE")</f>
        <v>0</v>
      </c>
      <c r="H3604">
        <f>100*Comuni[[#This Row],[Popolazione2011]]/(SUMIFS($D$2:$D$7916,$B$2:$B$7916,"Piemonte"))</f>
        <v>0.23048106333852439</v>
      </c>
      <c r="I3604" s="1" t="str">
        <f>_xlfn.XLOOKUP(Comuni[[#This Row],[Regione]],Ripartizione_geografica[Regione],Ripartizione_geografica[Ripartizione geografica],,0)</f>
        <v>Nord-est</v>
      </c>
      <c r="J3604" s="1">
        <f>_xlfn.XLOOKUP(Comuni[[#This Row],[Regione]],Table_0[Regione],Table_0[Totale contagiati],,0)</f>
        <v>2821154</v>
      </c>
      <c r="K3604" s="1">
        <f>_xlfn.XLOOKUP(Comuni[[#This Row],[Regione]],Table_0[Regione],Table_0[Guariti],,0)</f>
        <v>2790105</v>
      </c>
      <c r="L3604" s="1">
        <f>_xlfn.XLOOKUP(Comuni[[#This Row],[Regione]],Table_0[Regione],Table_0[Deceduti],,0)</f>
        <v>17224</v>
      </c>
    </row>
    <row r="3605" spans="1:12" x14ac:dyDescent="0.25">
      <c r="A3605" s="1" t="s">
        <v>3639</v>
      </c>
      <c r="B3605" s="1" t="s">
        <v>3082</v>
      </c>
      <c r="C3605" s="1" t="s">
        <v>3602</v>
      </c>
      <c r="D3605">
        <v>6481</v>
      </c>
      <c r="E3605">
        <f>100*Comuni[[#This Row],[Popolazione2011]]/$D$7916</f>
        <v>1.1308248888608164E-2</v>
      </c>
      <c r="F3605">
        <f>100*Comuni[[#This Row],[Popolazione2011]]/(SUMIFS($D$2:$D$7916,$B$2:$B$7916,"Veneto"))</f>
        <v>0.13346639472279517</v>
      </c>
      <c r="G3605" t="b">
        <f>IF(Comuni[[#This Row],[Popolazione2011]]&gt;300000,"MAGGIORE")</f>
        <v>0</v>
      </c>
      <c r="H3605">
        <f>100*Comuni[[#This Row],[Popolazione2011]]/(SUMIFS($D$2:$D$7916,$B$2:$B$7916,"Piemonte"))</f>
        <v>0.14851339943298633</v>
      </c>
      <c r="I3605" s="1" t="str">
        <f>_xlfn.XLOOKUP(Comuni[[#This Row],[Regione]],Ripartizione_geografica[Regione],Ripartizione_geografica[Ripartizione geografica],,0)</f>
        <v>Nord-est</v>
      </c>
      <c r="J3605" s="1">
        <f>_xlfn.XLOOKUP(Comuni[[#This Row],[Regione]],Table_0[Regione],Table_0[Totale contagiati],,0)</f>
        <v>2821154</v>
      </c>
      <c r="K3605" s="1">
        <f>_xlfn.XLOOKUP(Comuni[[#This Row],[Regione]],Table_0[Regione],Table_0[Guariti],,0)</f>
        <v>2790105</v>
      </c>
      <c r="L3605" s="1">
        <f>_xlfn.XLOOKUP(Comuni[[#This Row],[Regione]],Table_0[Regione],Table_0[Deceduti],,0)</f>
        <v>17224</v>
      </c>
    </row>
    <row r="3606" spans="1:12" x14ac:dyDescent="0.25">
      <c r="A3606" s="1" t="s">
        <v>3640</v>
      </c>
      <c r="B3606" s="1" t="s">
        <v>3082</v>
      </c>
      <c r="C3606" s="1" t="s">
        <v>3602</v>
      </c>
      <c r="D3606">
        <v>50164</v>
      </c>
      <c r="E3606">
        <f>100*Comuni[[#This Row],[Popolazione2011]]/$D$7916</f>
        <v>8.7527695918552695E-2</v>
      </c>
      <c r="F3606">
        <f>100*Comuni[[#This Row],[Popolazione2011]]/(SUMIFS($D$2:$D$7916,$B$2:$B$7916,"Veneto"))</f>
        <v>1.0330517242515502</v>
      </c>
      <c r="G3606" t="b">
        <f>IF(Comuni[[#This Row],[Popolazione2011]]&gt;300000,"MAGGIORE")</f>
        <v>0</v>
      </c>
      <c r="H3606">
        <f>100*Comuni[[#This Row],[Popolazione2011]]/(SUMIFS($D$2:$D$7916,$B$2:$B$7916,"Piemonte"))</f>
        <v>1.1495180017213897</v>
      </c>
      <c r="I3606" s="1" t="str">
        <f>_xlfn.XLOOKUP(Comuni[[#This Row],[Regione]],Ripartizione_geografica[Regione],Ripartizione_geografica[Ripartizione geografica],,0)</f>
        <v>Nord-est</v>
      </c>
      <c r="J3606" s="1">
        <f>_xlfn.XLOOKUP(Comuni[[#This Row],[Regione]],Table_0[Regione],Table_0[Totale contagiati],,0)</f>
        <v>2821154</v>
      </c>
      <c r="K3606" s="1">
        <f>_xlfn.XLOOKUP(Comuni[[#This Row],[Regione]],Table_0[Regione],Table_0[Guariti],,0)</f>
        <v>2790105</v>
      </c>
      <c r="L3606" s="1">
        <f>_xlfn.XLOOKUP(Comuni[[#This Row],[Regione]],Table_0[Regione],Table_0[Deceduti],,0)</f>
        <v>17224</v>
      </c>
    </row>
    <row r="3607" spans="1:12" x14ac:dyDescent="0.25">
      <c r="A3607" s="1" t="s">
        <v>3641</v>
      </c>
      <c r="B3607" s="1" t="s">
        <v>3082</v>
      </c>
      <c r="C3607" s="1" t="s">
        <v>3602</v>
      </c>
      <c r="D3607">
        <v>1214</v>
      </c>
      <c r="E3607">
        <f>100*Comuni[[#This Row],[Popolazione2011]]/$D$7916</f>
        <v>2.1182246799522162E-3</v>
      </c>
      <c r="F3607">
        <f>100*Comuni[[#This Row],[Popolazione2011]]/(SUMIFS($D$2:$D$7916,$B$2:$B$7916,"Veneto"))</f>
        <v>2.5000494243708277E-2</v>
      </c>
      <c r="G3607" t="b">
        <f>IF(Comuni[[#This Row],[Popolazione2011]]&gt;300000,"MAGGIORE")</f>
        <v>0</v>
      </c>
      <c r="H3607">
        <f>100*Comuni[[#This Row],[Popolazione2011]]/(SUMIFS($D$2:$D$7916,$B$2:$B$7916,"Piemonte"))</f>
        <v>2.7819050595840982E-2</v>
      </c>
      <c r="I3607" s="1" t="str">
        <f>_xlfn.XLOOKUP(Comuni[[#This Row],[Regione]],Ripartizione_geografica[Regione],Ripartizione_geografica[Ripartizione geografica],,0)</f>
        <v>Nord-est</v>
      </c>
      <c r="J3607" s="1">
        <f>_xlfn.XLOOKUP(Comuni[[#This Row],[Regione]],Table_0[Regione],Table_0[Totale contagiati],,0)</f>
        <v>2821154</v>
      </c>
      <c r="K3607" s="1">
        <f>_xlfn.XLOOKUP(Comuni[[#This Row],[Regione]],Table_0[Regione],Table_0[Guariti],,0)</f>
        <v>2790105</v>
      </c>
      <c r="L3607" s="1">
        <f>_xlfn.XLOOKUP(Comuni[[#This Row],[Regione]],Table_0[Regione],Table_0[Deceduti],,0)</f>
        <v>17224</v>
      </c>
    </row>
    <row r="3608" spans="1:12" x14ac:dyDescent="0.25">
      <c r="A3608" s="1" t="s">
        <v>3642</v>
      </c>
      <c r="B3608" s="1" t="s">
        <v>3082</v>
      </c>
      <c r="C3608" s="1" t="s">
        <v>3602</v>
      </c>
      <c r="D3608">
        <v>1156</v>
      </c>
      <c r="E3608">
        <f>100*Comuni[[#This Row],[Popolazione2011]]/$D$7916</f>
        <v>2.0170244893119951E-3</v>
      </c>
      <c r="F3608">
        <f>100*Comuni[[#This Row],[Popolazione2011]]/(SUMIFS($D$2:$D$7916,$B$2:$B$7916,"Veneto"))</f>
        <v>2.3806071948704093E-2</v>
      </c>
      <c r="G3608" t="b">
        <f>IF(Comuni[[#This Row],[Popolazione2011]]&gt;300000,"MAGGIORE")</f>
        <v>0</v>
      </c>
      <c r="H3608">
        <f>100*Comuni[[#This Row],[Popolazione2011]]/(SUMIFS($D$2:$D$7916,$B$2:$B$7916,"Piemonte"))</f>
        <v>2.6489969101146767E-2</v>
      </c>
      <c r="I3608" s="1" t="str">
        <f>_xlfn.XLOOKUP(Comuni[[#This Row],[Regione]],Ripartizione_geografica[Regione],Ripartizione_geografica[Ripartizione geografica],,0)</f>
        <v>Nord-est</v>
      </c>
      <c r="J3608" s="1">
        <f>_xlfn.XLOOKUP(Comuni[[#This Row],[Regione]],Table_0[Regione],Table_0[Totale contagiati],,0)</f>
        <v>2821154</v>
      </c>
      <c r="K3608" s="1">
        <f>_xlfn.XLOOKUP(Comuni[[#This Row],[Regione]],Table_0[Regione],Table_0[Guariti],,0)</f>
        <v>2790105</v>
      </c>
      <c r="L3608" s="1">
        <f>_xlfn.XLOOKUP(Comuni[[#This Row],[Regione]],Table_0[Regione],Table_0[Deceduti],,0)</f>
        <v>17224</v>
      </c>
    </row>
    <row r="3609" spans="1:12" x14ac:dyDescent="0.25">
      <c r="A3609" s="1" t="s">
        <v>3643</v>
      </c>
      <c r="B3609" s="1" t="s">
        <v>3082</v>
      </c>
      <c r="C3609" s="1" t="s">
        <v>3602</v>
      </c>
      <c r="D3609">
        <v>4035</v>
      </c>
      <c r="E3609">
        <f>100*Comuni[[#This Row],[Popolazione2011]]/$D$7916</f>
        <v>7.0403925729878025E-3</v>
      </c>
      <c r="F3609">
        <f>100*Comuni[[#This Row],[Popolazione2011]]/(SUMIFS($D$2:$D$7916,$B$2:$B$7916,"Veneto"))</f>
        <v>8.3094723454170433E-2</v>
      </c>
      <c r="G3609" t="b">
        <f>IF(Comuni[[#This Row],[Popolazione2011]]&gt;300000,"MAGGIORE")</f>
        <v>0</v>
      </c>
      <c r="H3609">
        <f>100*Comuni[[#This Row],[Popolazione2011]]/(SUMIFS($D$2:$D$7916,$B$2:$B$7916,"Piemonte"))</f>
        <v>9.2462824673985478E-2</v>
      </c>
      <c r="I3609" s="1" t="str">
        <f>_xlfn.XLOOKUP(Comuni[[#This Row],[Regione]],Ripartizione_geografica[Regione],Ripartizione_geografica[Ripartizione geografica],,0)</f>
        <v>Nord-est</v>
      </c>
      <c r="J3609" s="1">
        <f>_xlfn.XLOOKUP(Comuni[[#This Row],[Regione]],Table_0[Regione],Table_0[Totale contagiati],,0)</f>
        <v>2821154</v>
      </c>
      <c r="K3609" s="1">
        <f>_xlfn.XLOOKUP(Comuni[[#This Row],[Regione]],Table_0[Regione],Table_0[Guariti],,0)</f>
        <v>2790105</v>
      </c>
      <c r="L3609" s="1">
        <f>_xlfn.XLOOKUP(Comuni[[#This Row],[Regione]],Table_0[Regione],Table_0[Deceduti],,0)</f>
        <v>17224</v>
      </c>
    </row>
    <row r="3610" spans="1:12" x14ac:dyDescent="0.25">
      <c r="A3610" s="1" t="s">
        <v>3644</v>
      </c>
      <c r="B3610" s="1" t="s">
        <v>3082</v>
      </c>
      <c r="C3610" s="1" t="s">
        <v>3602</v>
      </c>
      <c r="D3610">
        <v>3329</v>
      </c>
      <c r="E3610">
        <f>100*Comuni[[#This Row],[Popolazione2011]]/$D$7916</f>
        <v>5.8085419765740755E-3</v>
      </c>
      <c r="F3610">
        <f>100*Comuni[[#This Row],[Popolazione2011]]/(SUMIFS($D$2:$D$7916,$B$2:$B$7916,"Veneto"))</f>
        <v>6.8555721035671216E-2</v>
      </c>
      <c r="G3610" t="b">
        <f>IF(Comuni[[#This Row],[Popolazione2011]]&gt;300000,"MAGGIORE")</f>
        <v>0</v>
      </c>
      <c r="H3610">
        <f>100*Comuni[[#This Row],[Popolazione2011]]/(SUMIFS($D$2:$D$7916,$B$2:$B$7916,"Piemonte"))</f>
        <v>7.6284694755811067E-2</v>
      </c>
      <c r="I3610" s="1" t="str">
        <f>_xlfn.XLOOKUP(Comuni[[#This Row],[Regione]],Ripartizione_geografica[Regione],Ripartizione_geografica[Ripartizione geografica],,0)</f>
        <v>Nord-est</v>
      </c>
      <c r="J3610" s="1">
        <f>_xlfn.XLOOKUP(Comuni[[#This Row],[Regione]],Table_0[Regione],Table_0[Totale contagiati],,0)</f>
        <v>2821154</v>
      </c>
      <c r="K3610" s="1">
        <f>_xlfn.XLOOKUP(Comuni[[#This Row],[Regione]],Table_0[Regione],Table_0[Guariti],,0)</f>
        <v>2790105</v>
      </c>
      <c r="L3610" s="1">
        <f>_xlfn.XLOOKUP(Comuni[[#This Row],[Regione]],Table_0[Regione],Table_0[Deceduti],,0)</f>
        <v>17224</v>
      </c>
    </row>
    <row r="3611" spans="1:12" x14ac:dyDescent="0.25">
      <c r="A3611" s="1" t="s">
        <v>3645</v>
      </c>
      <c r="B3611" s="1" t="s">
        <v>3082</v>
      </c>
      <c r="C3611" s="1" t="s">
        <v>3602</v>
      </c>
      <c r="D3611">
        <v>8495</v>
      </c>
      <c r="E3611">
        <f>100*Comuni[[#This Row],[Popolazione2011]]/$D$7916</f>
        <v>1.482233826704619E-2</v>
      </c>
      <c r="F3611">
        <f>100*Comuni[[#This Row],[Popolazione2011]]/(SUMIFS($D$2:$D$7916,$B$2:$B$7916,"Veneto"))</f>
        <v>0.17494167924242324</v>
      </c>
      <c r="G3611" t="b">
        <f>IF(Comuni[[#This Row],[Popolazione2011]]&gt;300000,"MAGGIORE")</f>
        <v>0</v>
      </c>
      <c r="H3611">
        <f>100*Comuni[[#This Row],[Popolazione2011]]/(SUMIFS($D$2:$D$7916,$B$2:$B$7916,"Piemonte"))</f>
        <v>0.19466460857633372</v>
      </c>
      <c r="I3611" s="1" t="str">
        <f>_xlfn.XLOOKUP(Comuni[[#This Row],[Regione]],Ripartizione_geografica[Regione],Ripartizione_geografica[Ripartizione geografica],,0)</f>
        <v>Nord-est</v>
      </c>
      <c r="J3611" s="1">
        <f>_xlfn.XLOOKUP(Comuni[[#This Row],[Regione]],Table_0[Regione],Table_0[Totale contagiati],,0)</f>
        <v>2821154</v>
      </c>
      <c r="K3611" s="1">
        <f>_xlfn.XLOOKUP(Comuni[[#This Row],[Regione]],Table_0[Regione],Table_0[Guariti],,0)</f>
        <v>2790105</v>
      </c>
      <c r="L3611" s="1">
        <f>_xlfn.XLOOKUP(Comuni[[#This Row],[Regione]],Table_0[Regione],Table_0[Deceduti],,0)</f>
        <v>17224</v>
      </c>
    </row>
    <row r="3612" spans="1:12" x14ac:dyDescent="0.25">
      <c r="A3612" s="1" t="s">
        <v>3646</v>
      </c>
      <c r="B3612" s="1" t="s">
        <v>3082</v>
      </c>
      <c r="C3612" s="1" t="s">
        <v>3602</v>
      </c>
      <c r="D3612">
        <v>2956</v>
      </c>
      <c r="E3612">
        <f>100*Comuni[[#This Row],[Popolazione2011]]/$D$7916</f>
        <v>5.1577200609050668E-3</v>
      </c>
      <c r="F3612">
        <f>100*Comuni[[#This Row],[Popolazione2011]]/(SUMIFS($D$2:$D$7916,$B$2:$B$7916,"Veneto"))</f>
        <v>6.0874350069523617E-2</v>
      </c>
      <c r="G3612" t="b">
        <f>IF(Comuni[[#This Row],[Popolazione2011]]&gt;300000,"MAGGIORE")</f>
        <v>0</v>
      </c>
      <c r="H3612">
        <f>100*Comuni[[#This Row],[Popolazione2011]]/(SUMIFS($D$2:$D$7916,$B$2:$B$7916,"Piemonte"))</f>
        <v>6.7737325833036197E-2</v>
      </c>
      <c r="I3612" s="1" t="str">
        <f>_xlfn.XLOOKUP(Comuni[[#This Row],[Regione]],Ripartizione_geografica[Regione],Ripartizione_geografica[Ripartizione geografica],,0)</f>
        <v>Nord-est</v>
      </c>
      <c r="J3612" s="1">
        <f>_xlfn.XLOOKUP(Comuni[[#This Row],[Regione]],Table_0[Regione],Table_0[Totale contagiati],,0)</f>
        <v>2821154</v>
      </c>
      <c r="K3612" s="1">
        <f>_xlfn.XLOOKUP(Comuni[[#This Row],[Regione]],Table_0[Regione],Table_0[Guariti],,0)</f>
        <v>2790105</v>
      </c>
      <c r="L3612" s="1">
        <f>_xlfn.XLOOKUP(Comuni[[#This Row],[Regione]],Table_0[Regione],Table_0[Deceduti],,0)</f>
        <v>17224</v>
      </c>
    </row>
    <row r="3613" spans="1:12" x14ac:dyDescent="0.25">
      <c r="A3613" s="1" t="s">
        <v>3647</v>
      </c>
      <c r="B3613" s="1" t="s">
        <v>3082</v>
      </c>
      <c r="C3613" s="1" t="s">
        <v>3602</v>
      </c>
      <c r="D3613">
        <v>5188</v>
      </c>
      <c r="E3613">
        <f>100*Comuni[[#This Row],[Popolazione2011]]/$D$7916</f>
        <v>9.0521825696804753E-3</v>
      </c>
      <c r="F3613">
        <f>100*Comuni[[#This Row],[Popolazione2011]]/(SUMIFS($D$2:$D$7916,$B$2:$B$7916,"Veneto"))</f>
        <v>0.10683901493933982</v>
      </c>
      <c r="G3613" t="b">
        <f>IF(Comuni[[#This Row],[Popolazione2011]]&gt;300000,"MAGGIORE")</f>
        <v>0</v>
      </c>
      <c r="H3613">
        <f>100*Comuni[[#This Row],[Popolazione2011]]/(SUMIFS($D$2:$D$7916,$B$2:$B$7916,"Piemonte"))</f>
        <v>0.1188840481805791</v>
      </c>
      <c r="I3613" s="1" t="str">
        <f>_xlfn.XLOOKUP(Comuni[[#This Row],[Regione]],Ripartizione_geografica[Regione],Ripartizione_geografica[Ripartizione geografica],,0)</f>
        <v>Nord-est</v>
      </c>
      <c r="J3613" s="1">
        <f>_xlfn.XLOOKUP(Comuni[[#This Row],[Regione]],Table_0[Regione],Table_0[Totale contagiati],,0)</f>
        <v>2821154</v>
      </c>
      <c r="K3613" s="1">
        <f>_xlfn.XLOOKUP(Comuni[[#This Row],[Regione]],Table_0[Regione],Table_0[Guariti],,0)</f>
        <v>2790105</v>
      </c>
      <c r="L3613" s="1">
        <f>_xlfn.XLOOKUP(Comuni[[#This Row],[Regione]],Table_0[Regione],Table_0[Deceduti],,0)</f>
        <v>17224</v>
      </c>
    </row>
    <row r="3614" spans="1:12" x14ac:dyDescent="0.25">
      <c r="A3614" s="1" t="s">
        <v>3648</v>
      </c>
      <c r="B3614" s="1" t="s">
        <v>3082</v>
      </c>
      <c r="C3614" s="1" t="s">
        <v>3602</v>
      </c>
      <c r="D3614">
        <v>1202</v>
      </c>
      <c r="E3614">
        <f>100*Comuni[[#This Row],[Popolazione2011]]/$D$7916</f>
        <v>2.0972867094749287E-3</v>
      </c>
      <c r="F3614">
        <f>100*Comuni[[#This Row],[Popolazione2011]]/(SUMIFS($D$2:$D$7916,$B$2:$B$7916,"Veneto"))</f>
        <v>2.475337238956948E-2</v>
      </c>
      <c r="G3614" t="b">
        <f>IF(Comuni[[#This Row],[Popolazione2011]]&gt;300000,"MAGGIORE")</f>
        <v>0</v>
      </c>
      <c r="H3614">
        <f>100*Comuni[[#This Row],[Popolazione2011]]/(SUMIFS($D$2:$D$7916,$B$2:$B$7916,"Piemonte"))</f>
        <v>2.7544068217628385E-2</v>
      </c>
      <c r="I3614" s="1" t="str">
        <f>_xlfn.XLOOKUP(Comuni[[#This Row],[Regione]],Ripartizione_geografica[Regione],Ripartizione_geografica[Ripartizione geografica],,0)</f>
        <v>Nord-est</v>
      </c>
      <c r="J3614" s="1">
        <f>_xlfn.XLOOKUP(Comuni[[#This Row],[Regione]],Table_0[Regione],Table_0[Totale contagiati],,0)</f>
        <v>2821154</v>
      </c>
      <c r="K3614" s="1">
        <f>_xlfn.XLOOKUP(Comuni[[#This Row],[Regione]],Table_0[Regione],Table_0[Guariti],,0)</f>
        <v>2790105</v>
      </c>
      <c r="L3614" s="1">
        <f>_xlfn.XLOOKUP(Comuni[[#This Row],[Regione]],Table_0[Regione],Table_0[Deceduti],,0)</f>
        <v>17224</v>
      </c>
    </row>
    <row r="3615" spans="1:12" x14ac:dyDescent="0.25">
      <c r="A3615" s="1" t="s">
        <v>3649</v>
      </c>
      <c r="B3615" s="1" t="s">
        <v>3082</v>
      </c>
      <c r="C3615" s="1" t="s">
        <v>3602</v>
      </c>
      <c r="D3615">
        <v>2164</v>
      </c>
      <c r="E3615">
        <f>100*Comuni[[#This Row],[Popolazione2011]]/$D$7916</f>
        <v>3.7758140094041148E-3</v>
      </c>
      <c r="F3615">
        <f>100*Comuni[[#This Row],[Popolazione2011]]/(SUMIFS($D$2:$D$7916,$B$2:$B$7916,"Veneto"))</f>
        <v>4.4564307696363027E-2</v>
      </c>
      <c r="G3615" t="b">
        <f>IF(Comuni[[#This Row],[Popolazione2011]]&gt;300000,"MAGGIORE")</f>
        <v>0</v>
      </c>
      <c r="H3615">
        <f>100*Comuni[[#This Row],[Popolazione2011]]/(SUMIFS($D$2:$D$7916,$B$2:$B$7916,"Piemonte"))</f>
        <v>4.9588488871004852E-2</v>
      </c>
      <c r="I3615" s="1" t="str">
        <f>_xlfn.XLOOKUP(Comuni[[#This Row],[Regione]],Ripartizione_geografica[Regione],Ripartizione_geografica[Ripartizione geografica],,0)</f>
        <v>Nord-est</v>
      </c>
      <c r="J3615" s="1">
        <f>_xlfn.XLOOKUP(Comuni[[#This Row],[Regione]],Table_0[Regione],Table_0[Totale contagiati],,0)</f>
        <v>2821154</v>
      </c>
      <c r="K3615" s="1">
        <f>_xlfn.XLOOKUP(Comuni[[#This Row],[Regione]],Table_0[Regione],Table_0[Guariti],,0)</f>
        <v>2790105</v>
      </c>
      <c r="L3615" s="1">
        <f>_xlfn.XLOOKUP(Comuni[[#This Row],[Regione]],Table_0[Regione],Table_0[Deceduti],,0)</f>
        <v>17224</v>
      </c>
    </row>
    <row r="3616" spans="1:12" x14ac:dyDescent="0.25">
      <c r="A3616" s="1" t="s">
        <v>3650</v>
      </c>
      <c r="B3616" s="1" t="s">
        <v>3082</v>
      </c>
      <c r="C3616" s="1" t="s">
        <v>3602</v>
      </c>
      <c r="D3616">
        <v>1000</v>
      </c>
      <c r="E3616">
        <f>100*Comuni[[#This Row],[Popolazione2011]]/$D$7916</f>
        <v>1.744830873107262E-3</v>
      </c>
      <c r="F3616">
        <f>100*Comuni[[#This Row],[Popolazione2011]]/(SUMIFS($D$2:$D$7916,$B$2:$B$7916,"Veneto"))</f>
        <v>2.0593487844899734E-2</v>
      </c>
      <c r="G3616" t="b">
        <f>IF(Comuni[[#This Row],[Popolazione2011]]&gt;300000,"MAGGIORE")</f>
        <v>0</v>
      </c>
      <c r="H3616">
        <f>100*Comuni[[#This Row],[Popolazione2011]]/(SUMIFS($D$2:$D$7916,$B$2:$B$7916,"Piemonte"))</f>
        <v>2.2915198184383017E-2</v>
      </c>
      <c r="I3616" s="1" t="str">
        <f>_xlfn.XLOOKUP(Comuni[[#This Row],[Regione]],Ripartizione_geografica[Regione],Ripartizione_geografica[Ripartizione geografica],,0)</f>
        <v>Nord-est</v>
      </c>
      <c r="J3616" s="1">
        <f>_xlfn.XLOOKUP(Comuni[[#This Row],[Regione]],Table_0[Regione],Table_0[Totale contagiati],,0)</f>
        <v>2821154</v>
      </c>
      <c r="K3616" s="1">
        <f>_xlfn.XLOOKUP(Comuni[[#This Row],[Regione]],Table_0[Regione],Table_0[Guariti],,0)</f>
        <v>2790105</v>
      </c>
      <c r="L3616" s="1">
        <f>_xlfn.XLOOKUP(Comuni[[#This Row],[Regione]],Table_0[Regione],Table_0[Deceduti],,0)</f>
        <v>17224</v>
      </c>
    </row>
    <row r="3617" spans="1:12" x14ac:dyDescent="0.25">
      <c r="A3617" s="1" t="s">
        <v>3651</v>
      </c>
      <c r="B3617" s="1" t="s">
        <v>3082</v>
      </c>
      <c r="C3617" s="1" t="s">
        <v>3602</v>
      </c>
      <c r="D3617">
        <v>14645</v>
      </c>
      <c r="E3617">
        <f>100*Comuni[[#This Row],[Popolazione2011]]/$D$7916</f>
        <v>2.5553048136655852E-2</v>
      </c>
      <c r="F3617">
        <f>100*Comuni[[#This Row],[Popolazione2011]]/(SUMIFS($D$2:$D$7916,$B$2:$B$7916,"Veneto"))</f>
        <v>0.30159162948855661</v>
      </c>
      <c r="G3617" t="b">
        <f>IF(Comuni[[#This Row],[Popolazione2011]]&gt;300000,"MAGGIORE")</f>
        <v>0</v>
      </c>
      <c r="H3617">
        <f>100*Comuni[[#This Row],[Popolazione2011]]/(SUMIFS($D$2:$D$7916,$B$2:$B$7916,"Piemonte"))</f>
        <v>0.33559307741028926</v>
      </c>
      <c r="I3617" s="1" t="str">
        <f>_xlfn.XLOOKUP(Comuni[[#This Row],[Regione]],Ripartizione_geografica[Regione],Ripartizione_geografica[Ripartizione geografica],,0)</f>
        <v>Nord-est</v>
      </c>
      <c r="J3617" s="1">
        <f>_xlfn.XLOOKUP(Comuni[[#This Row],[Regione]],Table_0[Regione],Table_0[Totale contagiati],,0)</f>
        <v>2821154</v>
      </c>
      <c r="K3617" s="1">
        <f>_xlfn.XLOOKUP(Comuni[[#This Row],[Regione]],Table_0[Regione],Table_0[Guariti],,0)</f>
        <v>2790105</v>
      </c>
      <c r="L3617" s="1">
        <f>_xlfn.XLOOKUP(Comuni[[#This Row],[Regione]],Table_0[Regione],Table_0[Deceduti],,0)</f>
        <v>17224</v>
      </c>
    </row>
    <row r="3618" spans="1:12" x14ac:dyDescent="0.25">
      <c r="A3618" s="1" t="s">
        <v>3652</v>
      </c>
      <c r="B3618" s="1" t="s">
        <v>3653</v>
      </c>
      <c r="C3618" s="1" t="s">
        <v>3654</v>
      </c>
      <c r="D3618">
        <v>2272</v>
      </c>
      <c r="E3618">
        <f>100*Comuni[[#This Row],[Popolazione2011]]/$D$7916</f>
        <v>3.9642557436996989E-3</v>
      </c>
      <c r="F3618">
        <f>100*Comuni[[#This Row],[Popolazione2011]]/(SUMIFS($D$2:$D$7916,$B$2:$B$7916,"Friuli-Venezia Giulia"))</f>
        <v>0.18618509847241355</v>
      </c>
      <c r="G3618" t="b">
        <f>IF(Comuni[[#This Row],[Popolazione2011]]&gt;300000,"MAGGIORE")</f>
        <v>0</v>
      </c>
      <c r="H3618">
        <f>100*Comuni[[#This Row],[Popolazione2011]]/(SUMIFS($D$2:$D$7916,$B$2:$B$7916,"Piemonte"))</f>
        <v>5.2063330274918218E-2</v>
      </c>
      <c r="I3618" s="1" t="str">
        <f>_xlfn.XLOOKUP(Comuni[[#This Row],[Regione]],Ripartizione_geografica[Regione],Ripartizione_geografica[Ripartizione geografica],,0)</f>
        <v>Nord-est</v>
      </c>
      <c r="J3618" s="1">
        <f>_xlfn.XLOOKUP(Comuni[[#This Row],[Regione]],Table_0[Regione],Table_0[Totale contagiati],,0)</f>
        <v>595007</v>
      </c>
      <c r="K3618" s="1">
        <f>_xlfn.XLOOKUP(Comuni[[#This Row],[Regione]],Table_0[Regione],Table_0[Guariti],,0)</f>
        <v>587125</v>
      </c>
      <c r="L3618" s="1">
        <f>_xlfn.XLOOKUP(Comuni[[#This Row],[Regione]],Table_0[Regione],Table_0[Deceduti],,0)</f>
        <v>6347</v>
      </c>
    </row>
    <row r="3619" spans="1:12" x14ac:dyDescent="0.25">
      <c r="A3619" s="1" t="s">
        <v>3655</v>
      </c>
      <c r="B3619" s="1" t="s">
        <v>3653</v>
      </c>
      <c r="C3619" s="1" t="s">
        <v>3654</v>
      </c>
      <c r="D3619">
        <v>841</v>
      </c>
      <c r="E3619">
        <f>100*Comuni[[#This Row],[Popolazione2011]]/$D$7916</f>
        <v>1.4674027642832073E-3</v>
      </c>
      <c r="F3619">
        <f>100*Comuni[[#This Row],[Popolazione2011]]/(SUMIFS($D$2:$D$7916,$B$2:$B$7916,"Friuli-Venezia Giulia"))</f>
        <v>6.8917987594762239E-2</v>
      </c>
      <c r="G3619" t="b">
        <f>IF(Comuni[[#This Row],[Popolazione2011]]&gt;300000,"MAGGIORE")</f>
        <v>0</v>
      </c>
      <c r="H3619">
        <f>100*Comuni[[#This Row],[Popolazione2011]]/(SUMIFS($D$2:$D$7916,$B$2:$B$7916,"Piemonte"))</f>
        <v>1.9271681673066119E-2</v>
      </c>
      <c r="I3619" s="1" t="str">
        <f>_xlfn.XLOOKUP(Comuni[[#This Row],[Regione]],Ripartizione_geografica[Regione],Ripartizione_geografica[Ripartizione geografica],,0)</f>
        <v>Nord-est</v>
      </c>
      <c r="J3619" s="1">
        <f>_xlfn.XLOOKUP(Comuni[[#This Row],[Regione]],Table_0[Regione],Table_0[Totale contagiati],,0)</f>
        <v>595007</v>
      </c>
      <c r="K3619" s="1">
        <f>_xlfn.XLOOKUP(Comuni[[#This Row],[Regione]],Table_0[Regione],Table_0[Guariti],,0)</f>
        <v>587125</v>
      </c>
      <c r="L3619" s="1">
        <f>_xlfn.XLOOKUP(Comuni[[#This Row],[Regione]],Table_0[Regione],Table_0[Deceduti],,0)</f>
        <v>6347</v>
      </c>
    </row>
    <row r="3620" spans="1:12" x14ac:dyDescent="0.25">
      <c r="A3620" s="1" t="s">
        <v>3656</v>
      </c>
      <c r="B3620" s="1" t="s">
        <v>3653</v>
      </c>
      <c r="C3620" s="1" t="s">
        <v>3654</v>
      </c>
      <c r="D3620">
        <v>1030</v>
      </c>
      <c r="E3620">
        <f>100*Comuni[[#This Row],[Popolazione2011]]/$D$7916</f>
        <v>1.7971757993004798E-3</v>
      </c>
      <c r="F3620">
        <f>100*Comuni[[#This Row],[Popolazione2011]]/(SUMIFS($D$2:$D$7916,$B$2:$B$7916,"Friuli-Venezia Giulia"))</f>
        <v>8.4406096578602971E-2</v>
      </c>
      <c r="G3620" t="b">
        <f>IF(Comuni[[#This Row],[Popolazione2011]]&gt;300000,"MAGGIORE")</f>
        <v>0</v>
      </c>
      <c r="H3620">
        <f>100*Comuni[[#This Row],[Popolazione2011]]/(SUMIFS($D$2:$D$7916,$B$2:$B$7916,"Piemonte"))</f>
        <v>2.3602654129914507E-2</v>
      </c>
      <c r="I3620" s="1" t="str">
        <f>_xlfn.XLOOKUP(Comuni[[#This Row],[Regione]],Ripartizione_geografica[Regione],Ripartizione_geografica[Ripartizione geografica],,0)</f>
        <v>Nord-est</v>
      </c>
      <c r="J3620" s="1">
        <f>_xlfn.XLOOKUP(Comuni[[#This Row],[Regione]],Table_0[Regione],Table_0[Totale contagiati],,0)</f>
        <v>595007</v>
      </c>
      <c r="K3620" s="1">
        <f>_xlfn.XLOOKUP(Comuni[[#This Row],[Regione]],Table_0[Regione],Table_0[Guariti],,0)</f>
        <v>587125</v>
      </c>
      <c r="L3620" s="1">
        <f>_xlfn.XLOOKUP(Comuni[[#This Row],[Regione]],Table_0[Regione],Table_0[Deceduti],,0)</f>
        <v>6347</v>
      </c>
    </row>
    <row r="3621" spans="1:12" x14ac:dyDescent="0.25">
      <c r="A3621" s="1" t="s">
        <v>3657</v>
      </c>
      <c r="B3621" s="1" t="s">
        <v>3653</v>
      </c>
      <c r="C3621" s="1" t="s">
        <v>3654</v>
      </c>
      <c r="D3621">
        <v>3441</v>
      </c>
      <c r="E3621">
        <f>100*Comuni[[#This Row],[Popolazione2011]]/$D$7916</f>
        <v>6.0039630343620889E-3</v>
      </c>
      <c r="F3621">
        <f>100*Comuni[[#This Row],[Popolazione2011]]/(SUMIFS($D$2:$D$7916,$B$2:$B$7916,"Friuli-Venezia Giulia"))</f>
        <v>0.28198192070579886</v>
      </c>
      <c r="G3621" t="b">
        <f>IF(Comuni[[#This Row],[Popolazione2011]]&gt;300000,"MAGGIORE")</f>
        <v>0</v>
      </c>
      <c r="H3621">
        <f>100*Comuni[[#This Row],[Popolazione2011]]/(SUMIFS($D$2:$D$7916,$B$2:$B$7916,"Piemonte"))</f>
        <v>7.8851196952461969E-2</v>
      </c>
      <c r="I3621" s="1" t="str">
        <f>_xlfn.XLOOKUP(Comuni[[#This Row],[Regione]],Ripartizione_geografica[Regione],Ripartizione_geografica[Ripartizione geografica],,0)</f>
        <v>Nord-est</v>
      </c>
      <c r="J3621" s="1">
        <f>_xlfn.XLOOKUP(Comuni[[#This Row],[Regione]],Table_0[Regione],Table_0[Totale contagiati],,0)</f>
        <v>595007</v>
      </c>
      <c r="K3621" s="1">
        <f>_xlfn.XLOOKUP(Comuni[[#This Row],[Regione]],Table_0[Regione],Table_0[Guariti],,0)</f>
        <v>587125</v>
      </c>
      <c r="L3621" s="1">
        <f>_xlfn.XLOOKUP(Comuni[[#This Row],[Regione]],Table_0[Regione],Table_0[Deceduti],,0)</f>
        <v>6347</v>
      </c>
    </row>
    <row r="3622" spans="1:12" x14ac:dyDescent="0.25">
      <c r="A3622" s="1" t="s">
        <v>3658</v>
      </c>
      <c r="B3622" s="1" t="s">
        <v>3653</v>
      </c>
      <c r="C3622" s="1" t="s">
        <v>3654</v>
      </c>
      <c r="D3622">
        <v>2243</v>
      </c>
      <c r="E3622">
        <f>100*Comuni[[#This Row],[Popolazione2011]]/$D$7916</f>
        <v>3.913655648379589E-3</v>
      </c>
      <c r="F3622">
        <f>100*Comuni[[#This Row],[Popolazione2011]]/(SUMIFS($D$2:$D$7916,$B$2:$B$7916,"Friuli-Venezia Giulia"))</f>
        <v>0.18380861614155969</v>
      </c>
      <c r="G3622" t="b">
        <f>IF(Comuni[[#This Row],[Popolazione2011]]&gt;300000,"MAGGIORE")</f>
        <v>0</v>
      </c>
      <c r="H3622">
        <f>100*Comuni[[#This Row],[Popolazione2011]]/(SUMIFS($D$2:$D$7916,$B$2:$B$7916,"Piemonte"))</f>
        <v>5.1398789527571105E-2</v>
      </c>
      <c r="I3622" s="1" t="str">
        <f>_xlfn.XLOOKUP(Comuni[[#This Row],[Regione]],Ripartizione_geografica[Regione],Ripartizione_geografica[Ripartizione geografica],,0)</f>
        <v>Nord-est</v>
      </c>
      <c r="J3622" s="1">
        <f>_xlfn.XLOOKUP(Comuni[[#This Row],[Regione]],Table_0[Regione],Table_0[Totale contagiati],,0)</f>
        <v>595007</v>
      </c>
      <c r="K3622" s="1">
        <f>_xlfn.XLOOKUP(Comuni[[#This Row],[Regione]],Table_0[Regione],Table_0[Guariti],,0)</f>
        <v>587125</v>
      </c>
      <c r="L3622" s="1">
        <f>_xlfn.XLOOKUP(Comuni[[#This Row],[Regione]],Table_0[Regione],Table_0[Deceduti],,0)</f>
        <v>6347</v>
      </c>
    </row>
    <row r="3623" spans="1:12" x14ac:dyDescent="0.25">
      <c r="A3623" s="1" t="s">
        <v>3659</v>
      </c>
      <c r="B3623" s="1" t="s">
        <v>3653</v>
      </c>
      <c r="C3623" s="1" t="s">
        <v>3654</v>
      </c>
      <c r="D3623">
        <v>2877</v>
      </c>
      <c r="E3623">
        <f>100*Comuni[[#This Row],[Popolazione2011]]/$D$7916</f>
        <v>5.019878421929593E-3</v>
      </c>
      <c r="F3623">
        <f>100*Comuni[[#This Row],[Popolazione2011]]/(SUMIFS($D$2:$D$7916,$B$2:$B$7916,"Friuli-Venezia Giulia"))</f>
        <v>0.23576343675402014</v>
      </c>
      <c r="G3623" t="b">
        <f>IF(Comuni[[#This Row],[Popolazione2011]]&gt;300000,"MAGGIORE")</f>
        <v>0</v>
      </c>
      <c r="H3623">
        <f>100*Comuni[[#This Row],[Popolazione2011]]/(SUMIFS($D$2:$D$7916,$B$2:$B$7916,"Piemonte"))</f>
        <v>6.5927025176469936E-2</v>
      </c>
      <c r="I3623" s="1" t="str">
        <f>_xlfn.XLOOKUP(Comuni[[#This Row],[Regione]],Ripartizione_geografica[Regione],Ripartizione_geografica[Ripartizione geografica],,0)</f>
        <v>Nord-est</v>
      </c>
      <c r="J3623" s="1">
        <f>_xlfn.XLOOKUP(Comuni[[#This Row],[Regione]],Table_0[Regione],Table_0[Totale contagiati],,0)</f>
        <v>595007</v>
      </c>
      <c r="K3623" s="1">
        <f>_xlfn.XLOOKUP(Comuni[[#This Row],[Regione]],Table_0[Regione],Table_0[Guariti],,0)</f>
        <v>587125</v>
      </c>
      <c r="L3623" s="1">
        <f>_xlfn.XLOOKUP(Comuni[[#This Row],[Regione]],Table_0[Regione],Table_0[Deceduti],,0)</f>
        <v>6347</v>
      </c>
    </row>
    <row r="3624" spans="1:12" x14ac:dyDescent="0.25">
      <c r="A3624" s="1" t="s">
        <v>3660</v>
      </c>
      <c r="B3624" s="1" t="s">
        <v>3653</v>
      </c>
      <c r="C3624" s="1" t="s">
        <v>3654</v>
      </c>
      <c r="D3624">
        <v>1861</v>
      </c>
      <c r="E3624">
        <f>100*Comuni[[#This Row],[Popolazione2011]]/$D$7916</f>
        <v>3.2471302548526147E-3</v>
      </c>
      <c r="F3624">
        <f>100*Comuni[[#This Row],[Popolazione2011]]/(SUMIFS($D$2:$D$7916,$B$2:$B$7916,"Friuli-Venezia Giulia"))</f>
        <v>0.15250460750755351</v>
      </c>
      <c r="G3624" t="b">
        <f>IF(Comuni[[#This Row],[Popolazione2011]]&gt;300000,"MAGGIORE")</f>
        <v>0</v>
      </c>
      <c r="H3624">
        <f>100*Comuni[[#This Row],[Popolazione2011]]/(SUMIFS($D$2:$D$7916,$B$2:$B$7916,"Piemonte"))</f>
        <v>4.2645183821136794E-2</v>
      </c>
      <c r="I3624" s="1" t="str">
        <f>_xlfn.XLOOKUP(Comuni[[#This Row],[Regione]],Ripartizione_geografica[Regione],Ripartizione_geografica[Ripartizione geografica],,0)</f>
        <v>Nord-est</v>
      </c>
      <c r="J3624" s="1">
        <f>_xlfn.XLOOKUP(Comuni[[#This Row],[Regione]],Table_0[Regione],Table_0[Totale contagiati],,0)</f>
        <v>595007</v>
      </c>
      <c r="K3624" s="1">
        <f>_xlfn.XLOOKUP(Comuni[[#This Row],[Regione]],Table_0[Regione],Table_0[Guariti],,0)</f>
        <v>587125</v>
      </c>
      <c r="L3624" s="1">
        <f>_xlfn.XLOOKUP(Comuni[[#This Row],[Regione]],Table_0[Regione],Table_0[Deceduti],,0)</f>
        <v>6347</v>
      </c>
    </row>
    <row r="3625" spans="1:12" x14ac:dyDescent="0.25">
      <c r="A3625" s="1" t="s">
        <v>3661</v>
      </c>
      <c r="B3625" s="1" t="s">
        <v>3653</v>
      </c>
      <c r="C3625" s="1" t="s">
        <v>3654</v>
      </c>
      <c r="D3625">
        <v>3577</v>
      </c>
      <c r="E3625">
        <f>100*Comuni[[#This Row],[Popolazione2011]]/$D$7916</f>
        <v>6.2412600331046763E-3</v>
      </c>
      <c r="F3625">
        <f>100*Comuni[[#This Row],[Popolazione2011]]/(SUMIFS($D$2:$D$7916,$B$2:$B$7916,"Friuli-Venezia Giulia"))</f>
        <v>0.29312680336083768</v>
      </c>
      <c r="G3625" t="b">
        <f>IF(Comuni[[#This Row],[Popolazione2011]]&gt;300000,"MAGGIORE")</f>
        <v>0</v>
      </c>
      <c r="H3625">
        <f>100*Comuni[[#This Row],[Popolazione2011]]/(SUMIFS($D$2:$D$7916,$B$2:$B$7916,"Piemonte"))</f>
        <v>8.1967663905538057E-2</v>
      </c>
      <c r="I3625" s="1" t="str">
        <f>_xlfn.XLOOKUP(Comuni[[#This Row],[Regione]],Ripartizione_geografica[Regione],Ripartizione_geografica[Ripartizione geografica],,0)</f>
        <v>Nord-est</v>
      </c>
      <c r="J3625" s="1">
        <f>_xlfn.XLOOKUP(Comuni[[#This Row],[Regione]],Table_0[Regione],Table_0[Totale contagiati],,0)</f>
        <v>595007</v>
      </c>
      <c r="K3625" s="1">
        <f>_xlfn.XLOOKUP(Comuni[[#This Row],[Regione]],Table_0[Regione],Table_0[Guariti],,0)</f>
        <v>587125</v>
      </c>
      <c r="L3625" s="1">
        <f>_xlfn.XLOOKUP(Comuni[[#This Row],[Regione]],Table_0[Regione],Table_0[Deceduti],,0)</f>
        <v>6347</v>
      </c>
    </row>
    <row r="3626" spans="1:12" x14ac:dyDescent="0.25">
      <c r="A3626" s="1" t="s">
        <v>3662</v>
      </c>
      <c r="B3626" s="1" t="s">
        <v>3653</v>
      </c>
      <c r="C3626" s="1" t="s">
        <v>3654</v>
      </c>
      <c r="D3626">
        <v>5353</v>
      </c>
      <c r="E3626">
        <f>100*Comuni[[#This Row],[Popolazione2011]]/$D$7916</f>
        <v>9.3400796637431727E-3</v>
      </c>
      <c r="F3626">
        <f>100*Comuni[[#This Row],[Popolazione2011]]/(SUMIFS($D$2:$D$7916,$B$2:$B$7916,"Friuli-Venezia Giulia"))</f>
        <v>0.43866585920899193</v>
      </c>
      <c r="G3626" t="b">
        <f>IF(Comuni[[#This Row],[Popolazione2011]]&gt;300000,"MAGGIORE")</f>
        <v>0</v>
      </c>
      <c r="H3626">
        <f>100*Comuni[[#This Row],[Popolazione2011]]/(SUMIFS($D$2:$D$7916,$B$2:$B$7916,"Piemonte"))</f>
        <v>0.12266505588100229</v>
      </c>
      <c r="I3626" s="1" t="str">
        <f>_xlfn.XLOOKUP(Comuni[[#This Row],[Regione]],Ripartizione_geografica[Regione],Ripartizione_geografica[Ripartizione geografica],,0)</f>
        <v>Nord-est</v>
      </c>
      <c r="J3626" s="1">
        <f>_xlfn.XLOOKUP(Comuni[[#This Row],[Regione]],Table_0[Regione],Table_0[Totale contagiati],,0)</f>
        <v>595007</v>
      </c>
      <c r="K3626" s="1">
        <f>_xlfn.XLOOKUP(Comuni[[#This Row],[Regione]],Table_0[Regione],Table_0[Guariti],,0)</f>
        <v>587125</v>
      </c>
      <c r="L3626" s="1">
        <f>_xlfn.XLOOKUP(Comuni[[#This Row],[Regione]],Table_0[Regione],Table_0[Deceduti],,0)</f>
        <v>6347</v>
      </c>
    </row>
    <row r="3627" spans="1:12" x14ac:dyDescent="0.25">
      <c r="A3627" s="1" t="s">
        <v>3663</v>
      </c>
      <c r="B3627" s="1" t="s">
        <v>3653</v>
      </c>
      <c r="C3627" s="1" t="s">
        <v>3654</v>
      </c>
      <c r="D3627">
        <v>2577</v>
      </c>
      <c r="E3627">
        <f>100*Comuni[[#This Row],[Popolazione2011]]/$D$7916</f>
        <v>4.4964291599974143E-3</v>
      </c>
      <c r="F3627">
        <f>100*Comuni[[#This Row],[Popolazione2011]]/(SUMIFS($D$2:$D$7916,$B$2:$B$7916,"Friuli-Venezia Giulia"))</f>
        <v>0.21117913677966976</v>
      </c>
      <c r="G3627" t="b">
        <f>IF(Comuni[[#This Row],[Popolazione2011]]&gt;300000,"MAGGIORE")</f>
        <v>0</v>
      </c>
      <c r="H3627">
        <f>100*Comuni[[#This Row],[Popolazione2011]]/(SUMIFS($D$2:$D$7916,$B$2:$B$7916,"Piemonte"))</f>
        <v>5.9052465721155037E-2</v>
      </c>
      <c r="I3627" s="1" t="str">
        <f>_xlfn.XLOOKUP(Comuni[[#This Row],[Regione]],Ripartizione_geografica[Regione],Ripartizione_geografica[Ripartizione geografica],,0)</f>
        <v>Nord-est</v>
      </c>
      <c r="J3627" s="1">
        <f>_xlfn.XLOOKUP(Comuni[[#This Row],[Regione]],Table_0[Regione],Table_0[Totale contagiati],,0)</f>
        <v>595007</v>
      </c>
      <c r="K3627" s="1">
        <f>_xlfn.XLOOKUP(Comuni[[#This Row],[Regione]],Table_0[Regione],Table_0[Guariti],,0)</f>
        <v>587125</v>
      </c>
      <c r="L3627" s="1">
        <f>_xlfn.XLOOKUP(Comuni[[#This Row],[Regione]],Table_0[Regione],Table_0[Deceduti],,0)</f>
        <v>6347</v>
      </c>
    </row>
    <row r="3628" spans="1:12" x14ac:dyDescent="0.25">
      <c r="A3628" s="1" t="s">
        <v>3664</v>
      </c>
      <c r="B3628" s="1" t="s">
        <v>3653</v>
      </c>
      <c r="C3628" s="1" t="s">
        <v>3654</v>
      </c>
      <c r="D3628">
        <v>1922</v>
      </c>
      <c r="E3628">
        <f>100*Comuni[[#This Row],[Popolazione2011]]/$D$7916</f>
        <v>3.3535649381121577E-3</v>
      </c>
      <c r="F3628">
        <f>100*Comuni[[#This Row],[Popolazione2011]]/(SUMIFS($D$2:$D$7916,$B$2:$B$7916,"Friuli-Venezia Giulia"))</f>
        <v>0.15750341516900476</v>
      </c>
      <c r="G3628" t="b">
        <f>IF(Comuni[[#This Row],[Popolazione2011]]&gt;300000,"MAGGIORE")</f>
        <v>0</v>
      </c>
      <c r="H3628">
        <f>100*Comuni[[#This Row],[Popolazione2011]]/(SUMIFS($D$2:$D$7916,$B$2:$B$7916,"Piemonte"))</f>
        <v>4.4043010910384157E-2</v>
      </c>
      <c r="I3628" s="1" t="str">
        <f>_xlfn.XLOOKUP(Comuni[[#This Row],[Regione]],Ripartizione_geografica[Regione],Ripartizione_geografica[Ripartizione geografica],,0)</f>
        <v>Nord-est</v>
      </c>
      <c r="J3628" s="1">
        <f>_xlfn.XLOOKUP(Comuni[[#This Row],[Regione]],Table_0[Regione],Table_0[Totale contagiati],,0)</f>
        <v>595007</v>
      </c>
      <c r="K3628" s="1">
        <f>_xlfn.XLOOKUP(Comuni[[#This Row],[Regione]],Table_0[Regione],Table_0[Guariti],,0)</f>
        <v>587125</v>
      </c>
      <c r="L3628" s="1">
        <f>_xlfn.XLOOKUP(Comuni[[#This Row],[Regione]],Table_0[Regione],Table_0[Deceduti],,0)</f>
        <v>6347</v>
      </c>
    </row>
    <row r="3629" spans="1:12" x14ac:dyDescent="0.25">
      <c r="A3629" s="1" t="s">
        <v>3665</v>
      </c>
      <c r="B3629" s="1" t="s">
        <v>3653</v>
      </c>
      <c r="C3629" s="1" t="s">
        <v>3654</v>
      </c>
      <c r="D3629">
        <v>789</v>
      </c>
      <c r="E3629">
        <f>100*Comuni[[#This Row],[Popolazione2011]]/$D$7916</f>
        <v>1.3766715588816297E-3</v>
      </c>
      <c r="F3629">
        <f>100*Comuni[[#This Row],[Popolazione2011]]/(SUMIFS($D$2:$D$7916,$B$2:$B$7916,"Friuli-Venezia Giulia"))</f>
        <v>6.4656708932541496E-2</v>
      </c>
      <c r="G3629" t="b">
        <f>IF(Comuni[[#This Row],[Popolazione2011]]&gt;300000,"MAGGIORE")</f>
        <v>0</v>
      </c>
      <c r="H3629">
        <f>100*Comuni[[#This Row],[Popolazione2011]]/(SUMIFS($D$2:$D$7916,$B$2:$B$7916,"Piemonte"))</f>
        <v>1.80800913674782E-2</v>
      </c>
      <c r="I3629" s="1" t="str">
        <f>_xlfn.XLOOKUP(Comuni[[#This Row],[Regione]],Ripartizione_geografica[Regione],Ripartizione_geografica[Ripartizione geografica],,0)</f>
        <v>Nord-est</v>
      </c>
      <c r="J3629" s="1">
        <f>_xlfn.XLOOKUP(Comuni[[#This Row],[Regione]],Table_0[Regione],Table_0[Totale contagiati],,0)</f>
        <v>595007</v>
      </c>
      <c r="K3629" s="1">
        <f>_xlfn.XLOOKUP(Comuni[[#This Row],[Regione]],Table_0[Regione],Table_0[Guariti],,0)</f>
        <v>587125</v>
      </c>
      <c r="L3629" s="1">
        <f>_xlfn.XLOOKUP(Comuni[[#This Row],[Regione]],Table_0[Regione],Table_0[Deceduti],,0)</f>
        <v>6347</v>
      </c>
    </row>
    <row r="3630" spans="1:12" x14ac:dyDescent="0.25">
      <c r="A3630" s="1" t="s">
        <v>3666</v>
      </c>
      <c r="B3630" s="1" t="s">
        <v>3653</v>
      </c>
      <c r="C3630" s="1" t="s">
        <v>3654</v>
      </c>
      <c r="D3630">
        <v>6627</v>
      </c>
      <c r="E3630">
        <f>100*Comuni[[#This Row],[Popolazione2011]]/$D$7916</f>
        <v>1.1562994196081824E-2</v>
      </c>
      <c r="F3630">
        <f>100*Comuni[[#This Row],[Popolazione2011]]/(SUMIFS($D$2:$D$7916,$B$2:$B$7916,"Friuli-Venezia Giulia"))</f>
        <v>0.54306718643339991</v>
      </c>
      <c r="G3630" t="b">
        <f>IF(Comuni[[#This Row],[Popolazione2011]]&gt;300000,"MAGGIORE")</f>
        <v>0</v>
      </c>
      <c r="H3630">
        <f>100*Comuni[[#This Row],[Popolazione2011]]/(SUMIFS($D$2:$D$7916,$B$2:$B$7916,"Piemonte"))</f>
        <v>0.15185901836790625</v>
      </c>
      <c r="I3630" s="1" t="str">
        <f>_xlfn.XLOOKUP(Comuni[[#This Row],[Regione]],Ripartizione_geografica[Regione],Ripartizione_geografica[Ripartizione geografica],,0)</f>
        <v>Nord-est</v>
      </c>
      <c r="J3630" s="1">
        <f>_xlfn.XLOOKUP(Comuni[[#This Row],[Regione]],Table_0[Regione],Table_0[Totale contagiati],,0)</f>
        <v>595007</v>
      </c>
      <c r="K3630" s="1">
        <f>_xlfn.XLOOKUP(Comuni[[#This Row],[Regione]],Table_0[Regione],Table_0[Guariti],,0)</f>
        <v>587125</v>
      </c>
      <c r="L3630" s="1">
        <f>_xlfn.XLOOKUP(Comuni[[#This Row],[Regione]],Table_0[Regione],Table_0[Deceduti],,0)</f>
        <v>6347</v>
      </c>
    </row>
    <row r="3631" spans="1:12" x14ac:dyDescent="0.25">
      <c r="A3631" s="1" t="s">
        <v>3667</v>
      </c>
      <c r="B3631" s="1" t="s">
        <v>3653</v>
      </c>
      <c r="C3631" s="1" t="s">
        <v>3654</v>
      </c>
      <c r="D3631">
        <v>4039</v>
      </c>
      <c r="E3631">
        <f>100*Comuni[[#This Row],[Popolazione2011]]/$D$7916</f>
        <v>7.0473718964802314E-3</v>
      </c>
      <c r="F3631">
        <f>100*Comuni[[#This Row],[Popolazione2011]]/(SUMIFS($D$2:$D$7916,$B$2:$B$7916,"Friuli-Venezia Giulia"))</f>
        <v>0.33098662532133727</v>
      </c>
      <c r="G3631" t="b">
        <f>IF(Comuni[[#This Row],[Popolazione2011]]&gt;300000,"MAGGIORE")</f>
        <v>0</v>
      </c>
      <c r="H3631">
        <f>100*Comuni[[#This Row],[Popolazione2011]]/(SUMIFS($D$2:$D$7916,$B$2:$B$7916,"Piemonte"))</f>
        <v>9.2554485466723013E-2</v>
      </c>
      <c r="I3631" s="1" t="str">
        <f>_xlfn.XLOOKUP(Comuni[[#This Row],[Regione]],Ripartizione_geografica[Regione],Ripartizione_geografica[Ripartizione geografica],,0)</f>
        <v>Nord-est</v>
      </c>
      <c r="J3631" s="1">
        <f>_xlfn.XLOOKUP(Comuni[[#This Row],[Regione]],Table_0[Regione],Table_0[Totale contagiati],,0)</f>
        <v>595007</v>
      </c>
      <c r="K3631" s="1">
        <f>_xlfn.XLOOKUP(Comuni[[#This Row],[Regione]],Table_0[Regione],Table_0[Guariti],,0)</f>
        <v>587125</v>
      </c>
      <c r="L3631" s="1">
        <f>_xlfn.XLOOKUP(Comuni[[#This Row],[Regione]],Table_0[Regione],Table_0[Deceduti],,0)</f>
        <v>6347</v>
      </c>
    </row>
    <row r="3632" spans="1:12" x14ac:dyDescent="0.25">
      <c r="A3632" s="1" t="s">
        <v>3668</v>
      </c>
      <c r="B3632" s="1" t="s">
        <v>3653</v>
      </c>
      <c r="C3632" s="1" t="s">
        <v>3654</v>
      </c>
      <c r="D3632">
        <v>1660</v>
      </c>
      <c r="E3632">
        <f>100*Comuni[[#This Row],[Popolazione2011]]/$D$7916</f>
        <v>2.8964192493580549E-3</v>
      </c>
      <c r="F3632">
        <f>100*Comuni[[#This Row],[Popolazione2011]]/(SUMIFS($D$2:$D$7916,$B$2:$B$7916,"Friuli-Venezia Giulia"))</f>
        <v>0.13603312652473878</v>
      </c>
      <c r="G3632" t="b">
        <f>IF(Comuni[[#This Row],[Popolazione2011]]&gt;300000,"MAGGIORE")</f>
        <v>0</v>
      </c>
      <c r="H3632">
        <f>100*Comuni[[#This Row],[Popolazione2011]]/(SUMIFS($D$2:$D$7916,$B$2:$B$7916,"Piemonte"))</f>
        <v>3.8039228986075806E-2</v>
      </c>
      <c r="I3632" s="1" t="str">
        <f>_xlfn.XLOOKUP(Comuni[[#This Row],[Regione]],Ripartizione_geografica[Regione],Ripartizione_geografica[Ripartizione geografica],,0)</f>
        <v>Nord-est</v>
      </c>
      <c r="J3632" s="1">
        <f>_xlfn.XLOOKUP(Comuni[[#This Row],[Regione]],Table_0[Regione],Table_0[Totale contagiati],,0)</f>
        <v>595007</v>
      </c>
      <c r="K3632" s="1">
        <f>_xlfn.XLOOKUP(Comuni[[#This Row],[Regione]],Table_0[Regione],Table_0[Guariti],,0)</f>
        <v>587125</v>
      </c>
      <c r="L3632" s="1">
        <f>_xlfn.XLOOKUP(Comuni[[#This Row],[Regione]],Table_0[Regione],Table_0[Deceduti],,0)</f>
        <v>6347</v>
      </c>
    </row>
    <row r="3633" spans="1:12" x14ac:dyDescent="0.25">
      <c r="A3633" s="1" t="s">
        <v>3669</v>
      </c>
      <c r="B3633" s="1" t="s">
        <v>3653</v>
      </c>
      <c r="C3633" s="1" t="s">
        <v>3654</v>
      </c>
      <c r="D3633">
        <v>7679</v>
      </c>
      <c r="E3633">
        <f>100*Comuni[[#This Row],[Popolazione2011]]/$D$7916</f>
        <v>1.3398556274590665E-2</v>
      </c>
      <c r="F3633">
        <f>100*Comuni[[#This Row],[Popolazione2011]]/(SUMIFS($D$2:$D$7916,$B$2:$B$7916,"Friuli-Venezia Giulia"))</f>
        <v>0.62927613167678853</v>
      </c>
      <c r="G3633" t="b">
        <f>IF(Comuni[[#This Row],[Popolazione2011]]&gt;300000,"MAGGIORE")</f>
        <v>0</v>
      </c>
      <c r="H3633">
        <f>100*Comuni[[#This Row],[Popolazione2011]]/(SUMIFS($D$2:$D$7916,$B$2:$B$7916,"Piemonte"))</f>
        <v>0.17596580685787719</v>
      </c>
      <c r="I3633" s="1" t="str">
        <f>_xlfn.XLOOKUP(Comuni[[#This Row],[Regione]],Ripartizione_geografica[Regione],Ripartizione_geografica[Ripartizione geografica],,0)</f>
        <v>Nord-est</v>
      </c>
      <c r="J3633" s="1">
        <f>_xlfn.XLOOKUP(Comuni[[#This Row],[Regione]],Table_0[Regione],Table_0[Totale contagiati],,0)</f>
        <v>595007</v>
      </c>
      <c r="K3633" s="1">
        <f>_xlfn.XLOOKUP(Comuni[[#This Row],[Regione]],Table_0[Regione],Table_0[Guariti],,0)</f>
        <v>587125</v>
      </c>
      <c r="L3633" s="1">
        <f>_xlfn.XLOOKUP(Comuni[[#This Row],[Regione]],Table_0[Regione],Table_0[Deceduti],,0)</f>
        <v>6347</v>
      </c>
    </row>
    <row r="3634" spans="1:12" x14ac:dyDescent="0.25">
      <c r="A3634" s="1" t="s">
        <v>3670</v>
      </c>
      <c r="B3634" s="1" t="s">
        <v>3653</v>
      </c>
      <c r="C3634" s="1" t="s">
        <v>3654</v>
      </c>
      <c r="D3634">
        <v>2790</v>
      </c>
      <c r="E3634">
        <f>100*Comuni[[#This Row],[Popolazione2011]]/$D$7916</f>
        <v>4.8680781359692607E-3</v>
      </c>
      <c r="F3634">
        <f>100*Comuni[[#This Row],[Popolazione2011]]/(SUMIFS($D$2:$D$7916,$B$2:$B$7916,"Friuli-Venezia Giulia"))</f>
        <v>0.22863398976145854</v>
      </c>
      <c r="G3634" t="b">
        <f>IF(Comuni[[#This Row],[Popolazione2011]]&gt;300000,"MAGGIORE")</f>
        <v>0</v>
      </c>
      <c r="H3634">
        <f>100*Comuni[[#This Row],[Popolazione2011]]/(SUMIFS($D$2:$D$7916,$B$2:$B$7916,"Piemonte"))</f>
        <v>6.3933402934428618E-2</v>
      </c>
      <c r="I3634" s="1" t="str">
        <f>_xlfn.XLOOKUP(Comuni[[#This Row],[Regione]],Ripartizione_geografica[Regione],Ripartizione_geografica[Ripartizione geografica],,0)</f>
        <v>Nord-est</v>
      </c>
      <c r="J3634" s="1">
        <f>_xlfn.XLOOKUP(Comuni[[#This Row],[Regione]],Table_0[Regione],Table_0[Totale contagiati],,0)</f>
        <v>595007</v>
      </c>
      <c r="K3634" s="1">
        <f>_xlfn.XLOOKUP(Comuni[[#This Row],[Regione]],Table_0[Regione],Table_0[Guariti],,0)</f>
        <v>587125</v>
      </c>
      <c r="L3634" s="1">
        <f>_xlfn.XLOOKUP(Comuni[[#This Row],[Regione]],Table_0[Regione],Table_0[Deceduti],,0)</f>
        <v>6347</v>
      </c>
    </row>
    <row r="3635" spans="1:12" x14ac:dyDescent="0.25">
      <c r="A3635" s="1" t="s">
        <v>3671</v>
      </c>
      <c r="B3635" s="1" t="s">
        <v>3653</v>
      </c>
      <c r="C3635" s="1" t="s">
        <v>3654</v>
      </c>
      <c r="D3635">
        <v>2911</v>
      </c>
      <c r="E3635">
        <f>100*Comuni[[#This Row],[Popolazione2011]]/$D$7916</f>
        <v>5.0792026716152397E-3</v>
      </c>
      <c r="F3635">
        <f>100*Comuni[[#This Row],[Popolazione2011]]/(SUMIFS($D$2:$D$7916,$B$2:$B$7916,"Friuli-Venezia Giulia"))</f>
        <v>0.23854965741777986</v>
      </c>
      <c r="G3635" t="b">
        <f>IF(Comuni[[#This Row],[Popolazione2011]]&gt;300000,"MAGGIORE")</f>
        <v>0</v>
      </c>
      <c r="H3635">
        <f>100*Comuni[[#This Row],[Popolazione2011]]/(SUMIFS($D$2:$D$7916,$B$2:$B$7916,"Piemonte"))</f>
        <v>6.6706141914738962E-2</v>
      </c>
      <c r="I3635" s="1" t="str">
        <f>_xlfn.XLOOKUP(Comuni[[#This Row],[Regione]],Ripartizione_geografica[Regione],Ripartizione_geografica[Ripartizione geografica],,0)</f>
        <v>Nord-est</v>
      </c>
      <c r="J3635" s="1">
        <f>_xlfn.XLOOKUP(Comuni[[#This Row],[Regione]],Table_0[Regione],Table_0[Totale contagiati],,0)</f>
        <v>595007</v>
      </c>
      <c r="K3635" s="1">
        <f>_xlfn.XLOOKUP(Comuni[[#This Row],[Regione]],Table_0[Regione],Table_0[Guariti],,0)</f>
        <v>587125</v>
      </c>
      <c r="L3635" s="1">
        <f>_xlfn.XLOOKUP(Comuni[[#This Row],[Regione]],Table_0[Regione],Table_0[Deceduti],,0)</f>
        <v>6347</v>
      </c>
    </row>
    <row r="3636" spans="1:12" x14ac:dyDescent="0.25">
      <c r="A3636" s="1" t="s">
        <v>3672</v>
      </c>
      <c r="B3636" s="1" t="s">
        <v>3653</v>
      </c>
      <c r="C3636" s="1" t="s">
        <v>3654</v>
      </c>
      <c r="D3636">
        <v>3866</v>
      </c>
      <c r="E3636">
        <f>100*Comuni[[#This Row],[Popolazione2011]]/$D$7916</f>
        <v>6.7455161554326746E-3</v>
      </c>
      <c r="F3636">
        <f>100*Comuni[[#This Row],[Popolazione2011]]/(SUMIFS($D$2:$D$7916,$B$2:$B$7916,"Friuli-Venezia Giulia"))</f>
        <v>0.31680967900279522</v>
      </c>
      <c r="G3636" t="b">
        <f>IF(Comuni[[#This Row],[Popolazione2011]]&gt;300000,"MAGGIORE")</f>
        <v>0</v>
      </c>
      <c r="H3636">
        <f>100*Comuni[[#This Row],[Popolazione2011]]/(SUMIFS($D$2:$D$7916,$B$2:$B$7916,"Piemonte"))</f>
        <v>8.8590156180824747E-2</v>
      </c>
      <c r="I3636" s="1" t="str">
        <f>_xlfn.XLOOKUP(Comuni[[#This Row],[Regione]],Ripartizione_geografica[Regione],Ripartizione_geografica[Ripartizione geografica],,0)</f>
        <v>Nord-est</v>
      </c>
      <c r="J3636" s="1">
        <f>_xlfn.XLOOKUP(Comuni[[#This Row],[Regione]],Table_0[Regione],Table_0[Totale contagiati],,0)</f>
        <v>595007</v>
      </c>
      <c r="K3636" s="1">
        <f>_xlfn.XLOOKUP(Comuni[[#This Row],[Regione]],Table_0[Regione],Table_0[Guariti],,0)</f>
        <v>587125</v>
      </c>
      <c r="L3636" s="1">
        <f>_xlfn.XLOOKUP(Comuni[[#This Row],[Regione]],Table_0[Regione],Table_0[Deceduti],,0)</f>
        <v>6347</v>
      </c>
    </row>
    <row r="3637" spans="1:12" x14ac:dyDescent="0.25">
      <c r="A3637" s="1" t="s">
        <v>3673</v>
      </c>
      <c r="B3637" s="1" t="s">
        <v>3653</v>
      </c>
      <c r="C3637" s="1" t="s">
        <v>3654</v>
      </c>
      <c r="D3637">
        <v>1087</v>
      </c>
      <c r="E3637">
        <f>100*Comuni[[#This Row],[Popolazione2011]]/$D$7916</f>
        <v>1.8966311590675937E-3</v>
      </c>
      <c r="F3637">
        <f>100*Comuni[[#This Row],[Popolazione2011]]/(SUMIFS($D$2:$D$7916,$B$2:$B$7916,"Friuli-Venezia Giulia"))</f>
        <v>8.9077113573729549E-2</v>
      </c>
      <c r="G3637" t="b">
        <f>IF(Comuni[[#This Row],[Popolazione2011]]&gt;300000,"MAGGIORE")</f>
        <v>0</v>
      </c>
      <c r="H3637">
        <f>100*Comuni[[#This Row],[Popolazione2011]]/(SUMIFS($D$2:$D$7916,$B$2:$B$7916,"Piemonte"))</f>
        <v>2.4908820426424338E-2</v>
      </c>
      <c r="I3637" s="1" t="str">
        <f>_xlfn.XLOOKUP(Comuni[[#This Row],[Regione]],Ripartizione_geografica[Regione],Ripartizione_geografica[Ripartizione geografica],,0)</f>
        <v>Nord-est</v>
      </c>
      <c r="J3637" s="1">
        <f>_xlfn.XLOOKUP(Comuni[[#This Row],[Regione]],Table_0[Regione],Table_0[Totale contagiati],,0)</f>
        <v>595007</v>
      </c>
      <c r="K3637" s="1">
        <f>_xlfn.XLOOKUP(Comuni[[#This Row],[Regione]],Table_0[Regione],Table_0[Guariti],,0)</f>
        <v>587125</v>
      </c>
      <c r="L3637" s="1">
        <f>_xlfn.XLOOKUP(Comuni[[#This Row],[Regione]],Table_0[Regione],Table_0[Deceduti],,0)</f>
        <v>6347</v>
      </c>
    </row>
    <row r="3638" spans="1:12" x14ac:dyDescent="0.25">
      <c r="A3638" s="1" t="s">
        <v>3674</v>
      </c>
      <c r="B3638" s="1" t="s">
        <v>3653</v>
      </c>
      <c r="C3638" s="1" t="s">
        <v>3654</v>
      </c>
      <c r="D3638">
        <v>696</v>
      </c>
      <c r="E3638">
        <f>100*Comuni[[#This Row],[Popolazione2011]]/$D$7916</f>
        <v>1.2144022876826545E-3</v>
      </c>
      <c r="F3638">
        <f>100*Comuni[[#This Row],[Popolazione2011]]/(SUMIFS($D$2:$D$7916,$B$2:$B$7916,"Friuli-Venezia Giulia"))</f>
        <v>5.7035575940492883E-2</v>
      </c>
      <c r="G3638" t="b">
        <f>IF(Comuni[[#This Row],[Popolazione2011]]&gt;300000,"MAGGIORE")</f>
        <v>0</v>
      </c>
      <c r="H3638">
        <f>100*Comuni[[#This Row],[Popolazione2011]]/(SUMIFS($D$2:$D$7916,$B$2:$B$7916,"Piemonte"))</f>
        <v>1.5948977936330579E-2</v>
      </c>
      <c r="I3638" s="1" t="str">
        <f>_xlfn.XLOOKUP(Comuni[[#This Row],[Regione]],Ripartizione_geografica[Regione],Ripartizione_geografica[Ripartizione geografica],,0)</f>
        <v>Nord-est</v>
      </c>
      <c r="J3638" s="1">
        <f>_xlfn.XLOOKUP(Comuni[[#This Row],[Regione]],Table_0[Regione],Table_0[Totale contagiati],,0)</f>
        <v>595007</v>
      </c>
      <c r="K3638" s="1">
        <f>_xlfn.XLOOKUP(Comuni[[#This Row],[Regione]],Table_0[Regione],Table_0[Guariti],,0)</f>
        <v>587125</v>
      </c>
      <c r="L3638" s="1">
        <f>_xlfn.XLOOKUP(Comuni[[#This Row],[Regione]],Table_0[Regione],Table_0[Deceduti],,0)</f>
        <v>6347</v>
      </c>
    </row>
    <row r="3639" spans="1:12" x14ac:dyDescent="0.25">
      <c r="A3639" s="1" t="s">
        <v>3675</v>
      </c>
      <c r="B3639" s="1" t="s">
        <v>3653</v>
      </c>
      <c r="C3639" s="1" t="s">
        <v>3654</v>
      </c>
      <c r="D3639">
        <v>13409</v>
      </c>
      <c r="E3639">
        <f>100*Comuni[[#This Row],[Popolazione2011]]/$D$7916</f>
        <v>2.3396437177495275E-2</v>
      </c>
      <c r="F3639">
        <f>100*Comuni[[#This Row],[Popolazione2011]]/(SUMIFS($D$2:$D$7916,$B$2:$B$7916,"Friuli-Venezia Giulia"))</f>
        <v>1.0988362611868809</v>
      </c>
      <c r="G3639" t="b">
        <f>IF(Comuni[[#This Row],[Popolazione2011]]&gt;300000,"MAGGIORE")</f>
        <v>0</v>
      </c>
      <c r="H3639">
        <f>100*Comuni[[#This Row],[Popolazione2011]]/(SUMIFS($D$2:$D$7916,$B$2:$B$7916,"Piemonte"))</f>
        <v>0.3072698924543919</v>
      </c>
      <c r="I3639" s="1" t="str">
        <f>_xlfn.XLOOKUP(Comuni[[#This Row],[Regione]],Ripartizione_geografica[Regione],Ripartizione_geografica[Ripartizione geografica],,0)</f>
        <v>Nord-est</v>
      </c>
      <c r="J3639" s="1">
        <f>_xlfn.XLOOKUP(Comuni[[#This Row],[Regione]],Table_0[Regione],Table_0[Totale contagiati],,0)</f>
        <v>595007</v>
      </c>
      <c r="K3639" s="1">
        <f>_xlfn.XLOOKUP(Comuni[[#This Row],[Regione]],Table_0[Regione],Table_0[Guariti],,0)</f>
        <v>587125</v>
      </c>
      <c r="L3639" s="1">
        <f>_xlfn.XLOOKUP(Comuni[[#This Row],[Regione]],Table_0[Regione],Table_0[Deceduti],,0)</f>
        <v>6347</v>
      </c>
    </row>
    <row r="3640" spans="1:12" x14ac:dyDescent="0.25">
      <c r="A3640" s="1" t="s">
        <v>3676</v>
      </c>
      <c r="B3640" s="1" t="s">
        <v>3653</v>
      </c>
      <c r="C3640" s="1" t="s">
        <v>3654</v>
      </c>
      <c r="D3640">
        <v>620</v>
      </c>
      <c r="E3640">
        <f>100*Comuni[[#This Row],[Popolazione2011]]/$D$7916</f>
        <v>1.0817951413265023E-3</v>
      </c>
      <c r="F3640">
        <f>100*Comuni[[#This Row],[Popolazione2011]]/(SUMIFS($D$2:$D$7916,$B$2:$B$7916,"Friuli-Venezia Giulia"))</f>
        <v>5.0807553280324116E-2</v>
      </c>
      <c r="G3640" t="b">
        <f>IF(Comuni[[#This Row],[Popolazione2011]]&gt;300000,"MAGGIORE")</f>
        <v>0</v>
      </c>
      <c r="H3640">
        <f>100*Comuni[[#This Row],[Popolazione2011]]/(SUMIFS($D$2:$D$7916,$B$2:$B$7916,"Piemonte"))</f>
        <v>1.4207422874317472E-2</v>
      </c>
      <c r="I3640" s="1" t="str">
        <f>_xlfn.XLOOKUP(Comuni[[#This Row],[Regione]],Ripartizione_geografica[Regione],Ripartizione_geografica[Ripartizione geografica],,0)</f>
        <v>Nord-est</v>
      </c>
      <c r="J3640" s="1">
        <f>_xlfn.XLOOKUP(Comuni[[#This Row],[Regione]],Table_0[Regione],Table_0[Totale contagiati],,0)</f>
        <v>595007</v>
      </c>
      <c r="K3640" s="1">
        <f>_xlfn.XLOOKUP(Comuni[[#This Row],[Regione]],Table_0[Regione],Table_0[Guariti],,0)</f>
        <v>587125</v>
      </c>
      <c r="L3640" s="1">
        <f>_xlfn.XLOOKUP(Comuni[[#This Row],[Regione]],Table_0[Regione],Table_0[Deceduti],,0)</f>
        <v>6347</v>
      </c>
    </row>
    <row r="3641" spans="1:12" x14ac:dyDescent="0.25">
      <c r="A3641" s="1" t="s">
        <v>3677</v>
      </c>
      <c r="B3641" s="1" t="s">
        <v>3653</v>
      </c>
      <c r="C3641" s="1" t="s">
        <v>3654</v>
      </c>
      <c r="D3641">
        <v>703</v>
      </c>
      <c r="E3641">
        <f>100*Comuni[[#This Row],[Popolazione2011]]/$D$7916</f>
        <v>1.2266161037944052E-3</v>
      </c>
      <c r="F3641">
        <f>100*Comuni[[#This Row],[Popolazione2011]]/(SUMIFS($D$2:$D$7916,$B$2:$B$7916,"Friuli-Venezia Giulia"))</f>
        <v>5.760920960656106E-2</v>
      </c>
      <c r="G3641" t="b">
        <f>IF(Comuni[[#This Row],[Popolazione2011]]&gt;300000,"MAGGIORE")</f>
        <v>0</v>
      </c>
      <c r="H3641">
        <f>100*Comuni[[#This Row],[Popolazione2011]]/(SUMIFS($D$2:$D$7916,$B$2:$B$7916,"Piemonte"))</f>
        <v>1.6109384323621263E-2</v>
      </c>
      <c r="I3641" s="1" t="str">
        <f>_xlfn.XLOOKUP(Comuni[[#This Row],[Regione]],Ripartizione_geografica[Regione],Ripartizione_geografica[Ripartizione geografica],,0)</f>
        <v>Nord-est</v>
      </c>
      <c r="J3641" s="1">
        <f>_xlfn.XLOOKUP(Comuni[[#This Row],[Regione]],Table_0[Regione],Table_0[Totale contagiati],,0)</f>
        <v>595007</v>
      </c>
      <c r="K3641" s="1">
        <f>_xlfn.XLOOKUP(Comuni[[#This Row],[Regione]],Table_0[Regione],Table_0[Guariti],,0)</f>
        <v>587125</v>
      </c>
      <c r="L3641" s="1">
        <f>_xlfn.XLOOKUP(Comuni[[#This Row],[Regione]],Table_0[Regione],Table_0[Deceduti],,0)</f>
        <v>6347</v>
      </c>
    </row>
    <row r="3642" spans="1:12" x14ac:dyDescent="0.25">
      <c r="A3642" s="1" t="s">
        <v>3678</v>
      </c>
      <c r="B3642" s="1" t="s">
        <v>3653</v>
      </c>
      <c r="C3642" s="1" t="s">
        <v>3654</v>
      </c>
      <c r="D3642">
        <v>11378</v>
      </c>
      <c r="E3642">
        <f>100*Comuni[[#This Row],[Popolazione2011]]/$D$7916</f>
        <v>1.9852685674214426E-2</v>
      </c>
      <c r="F3642">
        <f>100*Comuni[[#This Row],[Popolazione2011]]/(SUMIFS($D$2:$D$7916,$B$2:$B$7916,"Friuli-Venezia Giulia"))</f>
        <v>0.93240055036052871</v>
      </c>
      <c r="G3642" t="b">
        <f>IF(Comuni[[#This Row],[Popolazione2011]]&gt;300000,"MAGGIORE")</f>
        <v>0</v>
      </c>
      <c r="H3642">
        <f>100*Comuni[[#This Row],[Popolazione2011]]/(SUMIFS($D$2:$D$7916,$B$2:$B$7916,"Piemonte"))</f>
        <v>0.26072912494190997</v>
      </c>
      <c r="I3642" s="1" t="str">
        <f>_xlfn.XLOOKUP(Comuni[[#This Row],[Regione]],Ripartizione_geografica[Regione],Ripartizione_geografica[Ripartizione geografica],,0)</f>
        <v>Nord-est</v>
      </c>
      <c r="J3642" s="1">
        <f>_xlfn.XLOOKUP(Comuni[[#This Row],[Regione]],Table_0[Regione],Table_0[Totale contagiati],,0)</f>
        <v>595007</v>
      </c>
      <c r="K3642" s="1">
        <f>_xlfn.XLOOKUP(Comuni[[#This Row],[Regione]],Table_0[Regione],Table_0[Guariti],,0)</f>
        <v>587125</v>
      </c>
      <c r="L3642" s="1">
        <f>_xlfn.XLOOKUP(Comuni[[#This Row],[Regione]],Table_0[Regione],Table_0[Deceduti],,0)</f>
        <v>6347</v>
      </c>
    </row>
    <row r="3643" spans="1:12" x14ac:dyDescent="0.25">
      <c r="A3643" s="1" t="s">
        <v>3679</v>
      </c>
      <c r="B3643" s="1" t="s">
        <v>3653</v>
      </c>
      <c r="C3643" s="1" t="s">
        <v>3654</v>
      </c>
      <c r="D3643">
        <v>15806</v>
      </c>
      <c r="E3643">
        <f>100*Comuni[[#This Row],[Popolazione2011]]/$D$7916</f>
        <v>2.7578796780333384E-2</v>
      </c>
      <c r="F3643">
        <f>100*Comuni[[#This Row],[Popolazione2011]]/(SUMIFS($D$2:$D$7916,$B$2:$B$7916,"Friuli-Venezia Giulia"))</f>
        <v>1.2952648179819404</v>
      </c>
      <c r="G3643" t="b">
        <f>IF(Comuni[[#This Row],[Popolazione2011]]&gt;300000,"MAGGIORE")</f>
        <v>0</v>
      </c>
      <c r="H3643">
        <f>100*Comuni[[#This Row],[Popolazione2011]]/(SUMIFS($D$2:$D$7916,$B$2:$B$7916,"Piemonte"))</f>
        <v>0.36219762250235799</v>
      </c>
      <c r="I3643" s="1" t="str">
        <f>_xlfn.XLOOKUP(Comuni[[#This Row],[Regione]],Ripartizione_geografica[Regione],Ripartizione_geografica[Ripartizione geografica],,0)</f>
        <v>Nord-est</v>
      </c>
      <c r="J3643" s="1">
        <f>_xlfn.XLOOKUP(Comuni[[#This Row],[Regione]],Table_0[Regione],Table_0[Totale contagiati],,0)</f>
        <v>595007</v>
      </c>
      <c r="K3643" s="1">
        <f>_xlfn.XLOOKUP(Comuni[[#This Row],[Regione]],Table_0[Regione],Table_0[Guariti],,0)</f>
        <v>587125</v>
      </c>
      <c r="L3643" s="1">
        <f>_xlfn.XLOOKUP(Comuni[[#This Row],[Regione]],Table_0[Regione],Table_0[Deceduti],,0)</f>
        <v>6347</v>
      </c>
    </row>
    <row r="3644" spans="1:12" x14ac:dyDescent="0.25">
      <c r="A3644" s="1" t="s">
        <v>3680</v>
      </c>
      <c r="B3644" s="1" t="s">
        <v>3653</v>
      </c>
      <c r="C3644" s="1" t="s">
        <v>3654</v>
      </c>
      <c r="D3644">
        <v>2231</v>
      </c>
      <c r="E3644">
        <f>100*Comuni[[#This Row],[Popolazione2011]]/$D$7916</f>
        <v>3.8927176779023015E-3</v>
      </c>
      <c r="F3644">
        <f>100*Comuni[[#This Row],[Popolazione2011]]/(SUMIFS($D$2:$D$7916,$B$2:$B$7916,"Friuli-Venezia Giulia"))</f>
        <v>0.18282524414258566</v>
      </c>
      <c r="G3644" t="b">
        <f>IF(Comuni[[#This Row],[Popolazione2011]]&gt;300000,"MAGGIORE")</f>
        <v>0</v>
      </c>
      <c r="H3644">
        <f>100*Comuni[[#This Row],[Popolazione2011]]/(SUMIFS($D$2:$D$7916,$B$2:$B$7916,"Piemonte"))</f>
        <v>5.1123807149358512E-2</v>
      </c>
      <c r="I3644" s="1" t="str">
        <f>_xlfn.XLOOKUP(Comuni[[#This Row],[Regione]],Ripartizione_geografica[Regione],Ripartizione_geografica[Ripartizione geografica],,0)</f>
        <v>Nord-est</v>
      </c>
      <c r="J3644" s="1">
        <f>_xlfn.XLOOKUP(Comuni[[#This Row],[Regione]],Table_0[Regione],Table_0[Totale contagiati],,0)</f>
        <v>595007</v>
      </c>
      <c r="K3644" s="1">
        <f>_xlfn.XLOOKUP(Comuni[[#This Row],[Regione]],Table_0[Regione],Table_0[Guariti],,0)</f>
        <v>587125</v>
      </c>
      <c r="L3644" s="1">
        <f>_xlfn.XLOOKUP(Comuni[[#This Row],[Regione]],Table_0[Regione],Table_0[Deceduti],,0)</f>
        <v>6347</v>
      </c>
    </row>
    <row r="3645" spans="1:12" x14ac:dyDescent="0.25">
      <c r="A3645" s="1" t="s">
        <v>3681</v>
      </c>
      <c r="B3645" s="1" t="s">
        <v>3653</v>
      </c>
      <c r="C3645" s="1" t="s">
        <v>3654</v>
      </c>
      <c r="D3645">
        <v>532</v>
      </c>
      <c r="E3645">
        <f>100*Comuni[[#This Row],[Popolazione2011]]/$D$7916</f>
        <v>9.2825002449306343E-4</v>
      </c>
      <c r="F3645">
        <f>100*Comuni[[#This Row],[Popolazione2011]]/(SUMIFS($D$2:$D$7916,$B$2:$B$7916,"Friuli-Venezia Giulia"))</f>
        <v>4.3596158621181338E-2</v>
      </c>
      <c r="G3645" t="b">
        <f>IF(Comuni[[#This Row],[Popolazione2011]]&gt;300000,"MAGGIORE")</f>
        <v>0</v>
      </c>
      <c r="H3645">
        <f>100*Comuni[[#This Row],[Popolazione2011]]/(SUMIFS($D$2:$D$7916,$B$2:$B$7916,"Piemonte"))</f>
        <v>1.2190885434091765E-2</v>
      </c>
      <c r="I3645" s="1" t="str">
        <f>_xlfn.XLOOKUP(Comuni[[#This Row],[Regione]],Ripartizione_geografica[Regione],Ripartizione_geografica[Ripartizione geografica],,0)</f>
        <v>Nord-est</v>
      </c>
      <c r="J3645" s="1">
        <f>_xlfn.XLOOKUP(Comuni[[#This Row],[Regione]],Table_0[Regione],Table_0[Totale contagiati],,0)</f>
        <v>595007</v>
      </c>
      <c r="K3645" s="1">
        <f>_xlfn.XLOOKUP(Comuni[[#This Row],[Regione]],Table_0[Regione],Table_0[Guariti],,0)</f>
        <v>587125</v>
      </c>
      <c r="L3645" s="1">
        <f>_xlfn.XLOOKUP(Comuni[[#This Row],[Regione]],Table_0[Regione],Table_0[Deceduti],,0)</f>
        <v>6347</v>
      </c>
    </row>
    <row r="3646" spans="1:12" x14ac:dyDescent="0.25">
      <c r="A3646" s="1" t="s">
        <v>3682</v>
      </c>
      <c r="B3646" s="1" t="s">
        <v>3653</v>
      </c>
      <c r="C3646" s="1" t="s">
        <v>3654</v>
      </c>
      <c r="D3646">
        <v>3269</v>
      </c>
      <c r="E3646">
        <f>100*Comuni[[#This Row],[Popolazione2011]]/$D$7916</f>
        <v>5.703852124187639E-3</v>
      </c>
      <c r="F3646">
        <f>100*Comuni[[#This Row],[Popolazione2011]]/(SUMIFS($D$2:$D$7916,$B$2:$B$7916,"Friuli-Venezia Giulia"))</f>
        <v>0.26788692205383796</v>
      </c>
      <c r="G3646" t="b">
        <f>IF(Comuni[[#This Row],[Popolazione2011]]&gt;300000,"MAGGIORE")</f>
        <v>0</v>
      </c>
      <c r="H3646">
        <f>100*Comuni[[#This Row],[Popolazione2011]]/(SUMIFS($D$2:$D$7916,$B$2:$B$7916,"Piemonte"))</f>
        <v>7.4909782864748087E-2</v>
      </c>
      <c r="I3646" s="1" t="str">
        <f>_xlfn.XLOOKUP(Comuni[[#This Row],[Regione]],Ripartizione_geografica[Regione],Ripartizione_geografica[Ripartizione geografica],,0)</f>
        <v>Nord-est</v>
      </c>
      <c r="J3646" s="1">
        <f>_xlfn.XLOOKUP(Comuni[[#This Row],[Regione]],Table_0[Regione],Table_0[Totale contagiati],,0)</f>
        <v>595007</v>
      </c>
      <c r="K3646" s="1">
        <f>_xlfn.XLOOKUP(Comuni[[#This Row],[Regione]],Table_0[Regione],Table_0[Guariti],,0)</f>
        <v>587125</v>
      </c>
      <c r="L3646" s="1">
        <f>_xlfn.XLOOKUP(Comuni[[#This Row],[Regione]],Table_0[Regione],Table_0[Deceduti],,0)</f>
        <v>6347</v>
      </c>
    </row>
    <row r="3647" spans="1:12" x14ac:dyDescent="0.25">
      <c r="A3647" s="1" t="s">
        <v>3683</v>
      </c>
      <c r="B3647" s="1" t="s">
        <v>3653</v>
      </c>
      <c r="C3647" s="1" t="s">
        <v>3654</v>
      </c>
      <c r="D3647">
        <v>2247</v>
      </c>
      <c r="E3647">
        <f>100*Comuni[[#This Row],[Popolazione2011]]/$D$7916</f>
        <v>3.9206349718720179E-3</v>
      </c>
      <c r="F3647">
        <f>100*Comuni[[#This Row],[Popolazione2011]]/(SUMIFS($D$2:$D$7916,$B$2:$B$7916,"Friuli-Venezia Giulia"))</f>
        <v>0.18413640680788435</v>
      </c>
      <c r="G3647" t="b">
        <f>IF(Comuni[[#This Row],[Popolazione2011]]&gt;300000,"MAGGIORE")</f>
        <v>0</v>
      </c>
      <c r="H3647">
        <f>100*Comuni[[#This Row],[Popolazione2011]]/(SUMIFS($D$2:$D$7916,$B$2:$B$7916,"Piemonte"))</f>
        <v>5.1490450320308641E-2</v>
      </c>
      <c r="I3647" s="1" t="str">
        <f>_xlfn.XLOOKUP(Comuni[[#This Row],[Regione]],Ripartizione_geografica[Regione],Ripartizione_geografica[Ripartizione geografica],,0)</f>
        <v>Nord-est</v>
      </c>
      <c r="J3647" s="1">
        <f>_xlfn.XLOOKUP(Comuni[[#This Row],[Regione]],Table_0[Regione],Table_0[Totale contagiati],,0)</f>
        <v>595007</v>
      </c>
      <c r="K3647" s="1">
        <f>_xlfn.XLOOKUP(Comuni[[#This Row],[Regione]],Table_0[Regione],Table_0[Guariti],,0)</f>
        <v>587125</v>
      </c>
      <c r="L3647" s="1">
        <f>_xlfn.XLOOKUP(Comuni[[#This Row],[Regione]],Table_0[Regione],Table_0[Deceduti],,0)</f>
        <v>6347</v>
      </c>
    </row>
    <row r="3648" spans="1:12" x14ac:dyDescent="0.25">
      <c r="A3648" s="1" t="s">
        <v>3684</v>
      </c>
      <c r="B3648" s="1" t="s">
        <v>3653</v>
      </c>
      <c r="C3648" s="1" t="s">
        <v>3654</v>
      </c>
      <c r="D3648">
        <v>2389</v>
      </c>
      <c r="E3648">
        <f>100*Comuni[[#This Row],[Popolazione2011]]/$D$7916</f>
        <v>4.168400955853249E-3</v>
      </c>
      <c r="F3648">
        <f>100*Comuni[[#This Row],[Popolazione2011]]/(SUMIFS($D$2:$D$7916,$B$2:$B$7916,"Friuli-Venezia Giulia"))</f>
        <v>0.19577297546241021</v>
      </c>
      <c r="G3648" t="b">
        <f>IF(Comuni[[#This Row],[Popolazione2011]]&gt;300000,"MAGGIORE")</f>
        <v>0</v>
      </c>
      <c r="H3648">
        <f>100*Comuni[[#This Row],[Popolazione2011]]/(SUMIFS($D$2:$D$7916,$B$2:$B$7916,"Piemonte"))</f>
        <v>5.4744408462491026E-2</v>
      </c>
      <c r="I3648" s="1" t="str">
        <f>_xlfn.XLOOKUP(Comuni[[#This Row],[Regione]],Ripartizione_geografica[Regione],Ripartizione_geografica[Ripartizione geografica],,0)</f>
        <v>Nord-est</v>
      </c>
      <c r="J3648" s="1">
        <f>_xlfn.XLOOKUP(Comuni[[#This Row],[Regione]],Table_0[Regione],Table_0[Totale contagiati],,0)</f>
        <v>595007</v>
      </c>
      <c r="K3648" s="1">
        <f>_xlfn.XLOOKUP(Comuni[[#This Row],[Regione]],Table_0[Regione],Table_0[Guariti],,0)</f>
        <v>587125</v>
      </c>
      <c r="L3648" s="1">
        <f>_xlfn.XLOOKUP(Comuni[[#This Row],[Regione]],Table_0[Regione],Table_0[Deceduti],,0)</f>
        <v>6347</v>
      </c>
    </row>
    <row r="3649" spans="1:12" x14ac:dyDescent="0.25">
      <c r="A3649" s="1" t="s">
        <v>3685</v>
      </c>
      <c r="B3649" s="1" t="s">
        <v>3653</v>
      </c>
      <c r="C3649" s="1" t="s">
        <v>3654</v>
      </c>
      <c r="D3649">
        <v>192</v>
      </c>
      <c r="E3649">
        <f>100*Comuni[[#This Row],[Popolazione2011]]/$D$7916</f>
        <v>3.3500752763659431E-4</v>
      </c>
      <c r="F3649">
        <f>100*Comuni[[#This Row],[Popolazione2011]]/(SUMIFS($D$2:$D$7916,$B$2:$B$7916,"Friuli-Venezia Giulia"))</f>
        <v>1.5733951983584245E-2</v>
      </c>
      <c r="G3649" t="b">
        <f>IF(Comuni[[#This Row],[Popolazione2011]]&gt;300000,"MAGGIORE")</f>
        <v>0</v>
      </c>
      <c r="H3649">
        <f>100*Comuni[[#This Row],[Popolazione2011]]/(SUMIFS($D$2:$D$7916,$B$2:$B$7916,"Piemonte"))</f>
        <v>4.3997180514015397E-3</v>
      </c>
      <c r="I3649" s="1" t="str">
        <f>_xlfn.XLOOKUP(Comuni[[#This Row],[Regione]],Ripartizione_geografica[Regione],Ripartizione_geografica[Ripartizione geografica],,0)</f>
        <v>Nord-est</v>
      </c>
      <c r="J3649" s="1">
        <f>_xlfn.XLOOKUP(Comuni[[#This Row],[Regione]],Table_0[Regione],Table_0[Totale contagiati],,0)</f>
        <v>595007</v>
      </c>
      <c r="K3649" s="1">
        <f>_xlfn.XLOOKUP(Comuni[[#This Row],[Regione]],Table_0[Regione],Table_0[Guariti],,0)</f>
        <v>587125</v>
      </c>
      <c r="L3649" s="1">
        <f>_xlfn.XLOOKUP(Comuni[[#This Row],[Regione]],Table_0[Regione],Table_0[Deceduti],,0)</f>
        <v>6347</v>
      </c>
    </row>
    <row r="3650" spans="1:12" x14ac:dyDescent="0.25">
      <c r="A3650" s="1" t="s">
        <v>3686</v>
      </c>
      <c r="B3650" s="1" t="s">
        <v>3653</v>
      </c>
      <c r="C3650" s="1" t="s">
        <v>3654</v>
      </c>
      <c r="D3650">
        <v>134</v>
      </c>
      <c r="E3650">
        <f>100*Comuni[[#This Row],[Popolazione2011]]/$D$7916</f>
        <v>2.338073369963731E-4</v>
      </c>
      <c r="F3650">
        <f>100*Comuni[[#This Row],[Popolazione2011]]/(SUMIFS($D$2:$D$7916,$B$2:$B$7916,"Friuli-Venezia Giulia"))</f>
        <v>1.0980987321876504E-2</v>
      </c>
      <c r="G3650" t="b">
        <f>IF(Comuni[[#This Row],[Popolazione2011]]&gt;300000,"MAGGIORE")</f>
        <v>0</v>
      </c>
      <c r="H3650">
        <f>100*Comuni[[#This Row],[Popolazione2011]]/(SUMIFS($D$2:$D$7916,$B$2:$B$7916,"Piemonte"))</f>
        <v>3.0706365567073242E-3</v>
      </c>
      <c r="I3650" s="1" t="str">
        <f>_xlfn.XLOOKUP(Comuni[[#This Row],[Regione]],Ripartizione_geografica[Regione],Ripartizione_geografica[Ripartizione geografica],,0)</f>
        <v>Nord-est</v>
      </c>
      <c r="J3650" s="1">
        <f>_xlfn.XLOOKUP(Comuni[[#This Row],[Regione]],Table_0[Regione],Table_0[Totale contagiati],,0)</f>
        <v>595007</v>
      </c>
      <c r="K3650" s="1">
        <f>_xlfn.XLOOKUP(Comuni[[#This Row],[Regione]],Table_0[Regione],Table_0[Guariti],,0)</f>
        <v>587125</v>
      </c>
      <c r="L3650" s="1">
        <f>_xlfn.XLOOKUP(Comuni[[#This Row],[Regione]],Table_0[Regione],Table_0[Deceduti],,0)</f>
        <v>6347</v>
      </c>
    </row>
    <row r="3651" spans="1:12" x14ac:dyDescent="0.25">
      <c r="A3651" s="1" t="s">
        <v>3687</v>
      </c>
      <c r="B3651" s="1" t="s">
        <v>3653</v>
      </c>
      <c r="C3651" s="1" t="s">
        <v>3654</v>
      </c>
      <c r="D3651">
        <v>1351</v>
      </c>
      <c r="E3651">
        <f>100*Comuni[[#This Row],[Popolazione2011]]/$D$7916</f>
        <v>2.3572665095679111E-3</v>
      </c>
      <c r="F3651">
        <f>100*Comuni[[#This Row],[Popolazione2011]]/(SUMIFS($D$2:$D$7916,$B$2:$B$7916,"Friuli-Venezia Giulia"))</f>
        <v>0.11071129755115788</v>
      </c>
      <c r="G3651" t="b">
        <f>IF(Comuni[[#This Row],[Popolazione2011]]&gt;300000,"MAGGIORE")</f>
        <v>0</v>
      </c>
      <c r="H3651">
        <f>100*Comuni[[#This Row],[Popolazione2011]]/(SUMIFS($D$2:$D$7916,$B$2:$B$7916,"Piemonte"))</f>
        <v>3.0958432747101458E-2</v>
      </c>
      <c r="I3651" s="1" t="str">
        <f>_xlfn.XLOOKUP(Comuni[[#This Row],[Regione]],Ripartizione_geografica[Regione],Ripartizione_geografica[Ripartizione geografica],,0)</f>
        <v>Nord-est</v>
      </c>
      <c r="J3651" s="1">
        <f>_xlfn.XLOOKUP(Comuni[[#This Row],[Regione]],Table_0[Regione],Table_0[Totale contagiati],,0)</f>
        <v>595007</v>
      </c>
      <c r="K3651" s="1">
        <f>_xlfn.XLOOKUP(Comuni[[#This Row],[Regione]],Table_0[Regione],Table_0[Guariti],,0)</f>
        <v>587125</v>
      </c>
      <c r="L3651" s="1">
        <f>_xlfn.XLOOKUP(Comuni[[#This Row],[Regione]],Table_0[Regione],Table_0[Deceduti],,0)</f>
        <v>6347</v>
      </c>
    </row>
    <row r="3652" spans="1:12" x14ac:dyDescent="0.25">
      <c r="A3652" s="1" t="s">
        <v>3688</v>
      </c>
      <c r="B3652" s="1" t="s">
        <v>3653</v>
      </c>
      <c r="C3652" s="1" t="s">
        <v>3654</v>
      </c>
      <c r="D3652">
        <v>3014</v>
      </c>
      <c r="E3652">
        <f>100*Comuni[[#This Row],[Popolazione2011]]/$D$7916</f>
        <v>5.2589202515452875E-3</v>
      </c>
      <c r="F3652">
        <f>100*Comuni[[#This Row],[Popolazione2011]]/(SUMIFS($D$2:$D$7916,$B$2:$B$7916,"Friuli-Venezia Giulia"))</f>
        <v>0.24699026707564015</v>
      </c>
      <c r="G3652" t="b">
        <f>IF(Comuni[[#This Row],[Popolazione2011]]&gt;300000,"MAGGIORE")</f>
        <v>0</v>
      </c>
      <c r="H3652">
        <f>100*Comuni[[#This Row],[Popolazione2011]]/(SUMIFS($D$2:$D$7916,$B$2:$B$7916,"Piemonte"))</f>
        <v>6.9066407327730409E-2</v>
      </c>
      <c r="I3652" s="1" t="str">
        <f>_xlfn.XLOOKUP(Comuni[[#This Row],[Regione]],Ripartizione_geografica[Regione],Ripartizione_geografica[Ripartizione geografica],,0)</f>
        <v>Nord-est</v>
      </c>
      <c r="J3652" s="1">
        <f>_xlfn.XLOOKUP(Comuni[[#This Row],[Regione]],Table_0[Regione],Table_0[Totale contagiati],,0)</f>
        <v>595007</v>
      </c>
      <c r="K3652" s="1">
        <f>_xlfn.XLOOKUP(Comuni[[#This Row],[Regione]],Table_0[Regione],Table_0[Guariti],,0)</f>
        <v>587125</v>
      </c>
      <c r="L3652" s="1">
        <f>_xlfn.XLOOKUP(Comuni[[#This Row],[Regione]],Table_0[Regione],Table_0[Deceduti],,0)</f>
        <v>6347</v>
      </c>
    </row>
    <row r="3653" spans="1:12" x14ac:dyDescent="0.25">
      <c r="A3653" s="1" t="s">
        <v>3689</v>
      </c>
      <c r="B3653" s="1" t="s">
        <v>3653</v>
      </c>
      <c r="C3653" s="1" t="s">
        <v>3654</v>
      </c>
      <c r="D3653">
        <v>6279</v>
      </c>
      <c r="E3653">
        <f>100*Comuni[[#This Row],[Popolazione2011]]/$D$7916</f>
        <v>1.0955793052240499E-2</v>
      </c>
      <c r="F3653">
        <f>100*Comuni[[#This Row],[Popolazione2011]]/(SUMIFS($D$2:$D$7916,$B$2:$B$7916,"Friuli-Venezia Giulia"))</f>
        <v>0.51454939846315351</v>
      </c>
      <c r="G3653" t="b">
        <f>IF(Comuni[[#This Row],[Popolazione2011]]&gt;300000,"MAGGIORE")</f>
        <v>0</v>
      </c>
      <c r="H3653">
        <f>100*Comuni[[#This Row],[Popolazione2011]]/(SUMIFS($D$2:$D$7916,$B$2:$B$7916,"Piemonte"))</f>
        <v>0.14388452939974097</v>
      </c>
      <c r="I3653" s="1" t="str">
        <f>_xlfn.XLOOKUP(Comuni[[#This Row],[Regione]],Ripartizione_geografica[Regione],Ripartizione_geografica[Ripartizione geografica],,0)</f>
        <v>Nord-est</v>
      </c>
      <c r="J3653" s="1">
        <f>_xlfn.XLOOKUP(Comuni[[#This Row],[Regione]],Table_0[Regione],Table_0[Totale contagiati],,0)</f>
        <v>595007</v>
      </c>
      <c r="K3653" s="1">
        <f>_xlfn.XLOOKUP(Comuni[[#This Row],[Regione]],Table_0[Regione],Table_0[Guariti],,0)</f>
        <v>587125</v>
      </c>
      <c r="L3653" s="1">
        <f>_xlfn.XLOOKUP(Comuni[[#This Row],[Regione]],Table_0[Regione],Table_0[Deceduti],,0)</f>
        <v>6347</v>
      </c>
    </row>
    <row r="3654" spans="1:12" x14ac:dyDescent="0.25">
      <c r="A3654" s="1" t="s">
        <v>3690</v>
      </c>
      <c r="B3654" s="1" t="s">
        <v>3653</v>
      </c>
      <c r="C3654" s="1" t="s">
        <v>3654</v>
      </c>
      <c r="D3654">
        <v>1197</v>
      </c>
      <c r="E3654">
        <f>100*Comuni[[#This Row],[Popolazione2011]]/$D$7916</f>
        <v>2.0885625551093925E-3</v>
      </c>
      <c r="F3654">
        <f>100*Comuni[[#This Row],[Popolazione2011]]/(SUMIFS($D$2:$D$7916,$B$2:$B$7916,"Friuli-Venezia Giulia"))</f>
        <v>9.8091356897658022E-2</v>
      </c>
      <c r="G3654" t="b">
        <f>IF(Comuni[[#This Row],[Popolazione2011]]&gt;300000,"MAGGIORE")</f>
        <v>0</v>
      </c>
      <c r="H3654">
        <f>100*Comuni[[#This Row],[Popolazione2011]]/(SUMIFS($D$2:$D$7916,$B$2:$B$7916,"Piemonte"))</f>
        <v>2.7429492226706473E-2</v>
      </c>
      <c r="I3654" s="1" t="str">
        <f>_xlfn.XLOOKUP(Comuni[[#This Row],[Regione]],Ripartizione_geografica[Regione],Ripartizione_geografica[Ripartizione geografica],,0)</f>
        <v>Nord-est</v>
      </c>
      <c r="J3654" s="1">
        <f>_xlfn.XLOOKUP(Comuni[[#This Row],[Regione]],Table_0[Regione],Table_0[Totale contagiati],,0)</f>
        <v>595007</v>
      </c>
      <c r="K3654" s="1">
        <f>_xlfn.XLOOKUP(Comuni[[#This Row],[Regione]],Table_0[Regione],Table_0[Guariti],,0)</f>
        <v>587125</v>
      </c>
      <c r="L3654" s="1">
        <f>_xlfn.XLOOKUP(Comuni[[#This Row],[Regione]],Table_0[Regione],Table_0[Deceduti],,0)</f>
        <v>6347</v>
      </c>
    </row>
    <row r="3655" spans="1:12" x14ac:dyDescent="0.25">
      <c r="A3655" s="1" t="s">
        <v>3691</v>
      </c>
      <c r="B3655" s="1" t="s">
        <v>3653</v>
      </c>
      <c r="C3655" s="1" t="s">
        <v>3654</v>
      </c>
      <c r="D3655">
        <v>642</v>
      </c>
      <c r="E3655">
        <f>100*Comuni[[#This Row],[Popolazione2011]]/$D$7916</f>
        <v>1.1201814205348622E-3</v>
      </c>
      <c r="F3655">
        <f>100*Comuni[[#This Row],[Popolazione2011]]/(SUMIFS($D$2:$D$7916,$B$2:$B$7916,"Friuli-Venezia Giulia"))</f>
        <v>5.2610401945109811E-2</v>
      </c>
      <c r="G3655" t="b">
        <f>IF(Comuni[[#This Row],[Popolazione2011]]&gt;300000,"MAGGIORE")</f>
        <v>0</v>
      </c>
      <c r="H3655">
        <f>100*Comuni[[#This Row],[Popolazione2011]]/(SUMIFS($D$2:$D$7916,$B$2:$B$7916,"Piemonte"))</f>
        <v>1.4711557234373897E-2</v>
      </c>
      <c r="I3655" s="1" t="str">
        <f>_xlfn.XLOOKUP(Comuni[[#This Row],[Regione]],Ripartizione_geografica[Regione],Ripartizione_geografica[Ripartizione geografica],,0)</f>
        <v>Nord-est</v>
      </c>
      <c r="J3655" s="1">
        <f>_xlfn.XLOOKUP(Comuni[[#This Row],[Regione]],Table_0[Regione],Table_0[Totale contagiati],,0)</f>
        <v>595007</v>
      </c>
      <c r="K3655" s="1">
        <f>_xlfn.XLOOKUP(Comuni[[#This Row],[Regione]],Table_0[Regione],Table_0[Guariti],,0)</f>
        <v>587125</v>
      </c>
      <c r="L3655" s="1">
        <f>_xlfn.XLOOKUP(Comuni[[#This Row],[Regione]],Table_0[Regione],Table_0[Deceduti],,0)</f>
        <v>6347</v>
      </c>
    </row>
    <row r="3656" spans="1:12" x14ac:dyDescent="0.25">
      <c r="A3656" s="1" t="s">
        <v>3692</v>
      </c>
      <c r="B3656" s="1" t="s">
        <v>3653</v>
      </c>
      <c r="C3656" s="1" t="s">
        <v>3654</v>
      </c>
      <c r="D3656">
        <v>1027</v>
      </c>
      <c r="E3656">
        <f>100*Comuni[[#This Row],[Popolazione2011]]/$D$7916</f>
        <v>1.7919413066811581E-3</v>
      </c>
      <c r="F3656">
        <f>100*Comuni[[#This Row],[Popolazione2011]]/(SUMIFS($D$2:$D$7916,$B$2:$B$7916,"Friuli-Venezia Giulia"))</f>
        <v>8.4160253578859465E-2</v>
      </c>
      <c r="G3656" t="b">
        <f>IF(Comuni[[#This Row],[Popolazione2011]]&gt;300000,"MAGGIORE")</f>
        <v>0</v>
      </c>
      <c r="H3656">
        <f>100*Comuni[[#This Row],[Popolazione2011]]/(SUMIFS($D$2:$D$7916,$B$2:$B$7916,"Piemonte"))</f>
        <v>2.3533908535361359E-2</v>
      </c>
      <c r="I3656" s="1" t="str">
        <f>_xlfn.XLOOKUP(Comuni[[#This Row],[Regione]],Ripartizione_geografica[Regione],Ripartizione_geografica[Ripartizione geografica],,0)</f>
        <v>Nord-est</v>
      </c>
      <c r="J3656" s="1">
        <f>_xlfn.XLOOKUP(Comuni[[#This Row],[Regione]],Table_0[Regione],Table_0[Totale contagiati],,0)</f>
        <v>595007</v>
      </c>
      <c r="K3656" s="1">
        <f>_xlfn.XLOOKUP(Comuni[[#This Row],[Regione]],Table_0[Regione],Table_0[Guariti],,0)</f>
        <v>587125</v>
      </c>
      <c r="L3656" s="1">
        <f>_xlfn.XLOOKUP(Comuni[[#This Row],[Regione]],Table_0[Regione],Table_0[Deceduti],,0)</f>
        <v>6347</v>
      </c>
    </row>
    <row r="3657" spans="1:12" x14ac:dyDescent="0.25">
      <c r="A3657" s="1" t="s">
        <v>3693</v>
      </c>
      <c r="B3657" s="1" t="s">
        <v>3653</v>
      </c>
      <c r="C3657" s="1" t="s">
        <v>3654</v>
      </c>
      <c r="D3657">
        <v>620</v>
      </c>
      <c r="E3657">
        <f>100*Comuni[[#This Row],[Popolazione2011]]/$D$7916</f>
        <v>1.0817951413265023E-3</v>
      </c>
      <c r="F3657">
        <f>100*Comuni[[#This Row],[Popolazione2011]]/(SUMIFS($D$2:$D$7916,$B$2:$B$7916,"Friuli-Venezia Giulia"))</f>
        <v>5.0807553280324116E-2</v>
      </c>
      <c r="G3657" t="b">
        <f>IF(Comuni[[#This Row],[Popolazione2011]]&gt;300000,"MAGGIORE")</f>
        <v>0</v>
      </c>
      <c r="H3657">
        <f>100*Comuni[[#This Row],[Popolazione2011]]/(SUMIFS($D$2:$D$7916,$B$2:$B$7916,"Piemonte"))</f>
        <v>1.4207422874317472E-2</v>
      </c>
      <c r="I3657" s="1" t="str">
        <f>_xlfn.XLOOKUP(Comuni[[#This Row],[Regione]],Ripartizione_geografica[Regione],Ripartizione_geografica[Ripartizione geografica],,0)</f>
        <v>Nord-est</v>
      </c>
      <c r="J3657" s="1">
        <f>_xlfn.XLOOKUP(Comuni[[#This Row],[Regione]],Table_0[Regione],Table_0[Totale contagiati],,0)</f>
        <v>595007</v>
      </c>
      <c r="K3657" s="1">
        <f>_xlfn.XLOOKUP(Comuni[[#This Row],[Regione]],Table_0[Regione],Table_0[Guariti],,0)</f>
        <v>587125</v>
      </c>
      <c r="L3657" s="1">
        <f>_xlfn.XLOOKUP(Comuni[[#This Row],[Regione]],Table_0[Regione],Table_0[Deceduti],,0)</f>
        <v>6347</v>
      </c>
    </row>
    <row r="3658" spans="1:12" x14ac:dyDescent="0.25">
      <c r="A3658" s="1" t="s">
        <v>3694</v>
      </c>
      <c r="B3658" s="1" t="s">
        <v>3653</v>
      </c>
      <c r="C3658" s="1" t="s">
        <v>3654</v>
      </c>
      <c r="D3658">
        <v>11141</v>
      </c>
      <c r="E3658">
        <f>100*Comuni[[#This Row],[Popolazione2011]]/$D$7916</f>
        <v>1.9439160757288007E-2</v>
      </c>
      <c r="F3658">
        <f>100*Comuni[[#This Row],[Popolazione2011]]/(SUMIFS($D$2:$D$7916,$B$2:$B$7916,"Friuli-Venezia Giulia"))</f>
        <v>0.91297895338079194</v>
      </c>
      <c r="G3658" t="b">
        <f>IF(Comuni[[#This Row],[Popolazione2011]]&gt;300000,"MAGGIORE")</f>
        <v>0</v>
      </c>
      <c r="H3658">
        <f>100*Comuni[[#This Row],[Popolazione2011]]/(SUMIFS($D$2:$D$7916,$B$2:$B$7916,"Piemonte"))</f>
        <v>0.25529822297221122</v>
      </c>
      <c r="I3658" s="1" t="str">
        <f>_xlfn.XLOOKUP(Comuni[[#This Row],[Regione]],Ripartizione_geografica[Regione],Ripartizione_geografica[Ripartizione geografica],,0)</f>
        <v>Nord-est</v>
      </c>
      <c r="J3658" s="1">
        <f>_xlfn.XLOOKUP(Comuni[[#This Row],[Regione]],Table_0[Regione],Table_0[Totale contagiati],,0)</f>
        <v>595007</v>
      </c>
      <c r="K3658" s="1">
        <f>_xlfn.XLOOKUP(Comuni[[#This Row],[Regione]],Table_0[Regione],Table_0[Guariti],,0)</f>
        <v>587125</v>
      </c>
      <c r="L3658" s="1">
        <f>_xlfn.XLOOKUP(Comuni[[#This Row],[Regione]],Table_0[Regione],Table_0[Deceduti],,0)</f>
        <v>6347</v>
      </c>
    </row>
    <row r="3659" spans="1:12" x14ac:dyDescent="0.25">
      <c r="A3659" s="1" t="s">
        <v>3695</v>
      </c>
      <c r="B3659" s="1" t="s">
        <v>3653</v>
      </c>
      <c r="C3659" s="1" t="s">
        <v>3654</v>
      </c>
      <c r="D3659">
        <v>4790</v>
      </c>
      <c r="E3659">
        <f>100*Comuni[[#This Row],[Popolazione2011]]/$D$7916</f>
        <v>8.3577398821837855E-3</v>
      </c>
      <c r="F3659">
        <f>100*Comuni[[#This Row],[Popolazione2011]]/(SUMIFS($D$2:$D$7916,$B$2:$B$7916,"Friuli-Venezia Giulia"))</f>
        <v>0.39252932292379439</v>
      </c>
      <c r="G3659" t="b">
        <f>IF(Comuni[[#This Row],[Popolazione2011]]&gt;300000,"MAGGIORE")</f>
        <v>0</v>
      </c>
      <c r="H3659">
        <f>100*Comuni[[#This Row],[Popolazione2011]]/(SUMIFS($D$2:$D$7916,$B$2:$B$7916,"Piemonte"))</f>
        <v>0.10976379930319466</v>
      </c>
      <c r="I3659" s="1" t="str">
        <f>_xlfn.XLOOKUP(Comuni[[#This Row],[Regione]],Ripartizione_geografica[Regione],Ripartizione_geografica[Ripartizione geografica],,0)</f>
        <v>Nord-est</v>
      </c>
      <c r="J3659" s="1">
        <f>_xlfn.XLOOKUP(Comuni[[#This Row],[Regione]],Table_0[Regione],Table_0[Totale contagiati],,0)</f>
        <v>595007</v>
      </c>
      <c r="K3659" s="1">
        <f>_xlfn.XLOOKUP(Comuni[[#This Row],[Regione]],Table_0[Regione],Table_0[Guariti],,0)</f>
        <v>587125</v>
      </c>
      <c r="L3659" s="1">
        <f>_xlfn.XLOOKUP(Comuni[[#This Row],[Regione]],Table_0[Regione],Table_0[Deceduti],,0)</f>
        <v>6347</v>
      </c>
    </row>
    <row r="3660" spans="1:12" x14ac:dyDescent="0.25">
      <c r="A3660" s="1" t="s">
        <v>3696</v>
      </c>
      <c r="B3660" s="1" t="s">
        <v>3653</v>
      </c>
      <c r="C3660" s="1" t="s">
        <v>3654</v>
      </c>
      <c r="D3660">
        <v>374</v>
      </c>
      <c r="E3660">
        <f>100*Comuni[[#This Row],[Popolazione2011]]/$D$7916</f>
        <v>6.5256674654211603E-4</v>
      </c>
      <c r="F3660">
        <f>100*Comuni[[#This Row],[Popolazione2011]]/(SUMIFS($D$2:$D$7916,$B$2:$B$7916,"Friuli-Venezia Giulia"))</f>
        <v>3.0648427301356806E-2</v>
      </c>
      <c r="G3660" t="b">
        <f>IF(Comuni[[#This Row],[Popolazione2011]]&gt;300000,"MAGGIORE")</f>
        <v>0</v>
      </c>
      <c r="H3660">
        <f>100*Comuni[[#This Row],[Popolazione2011]]/(SUMIFS($D$2:$D$7916,$B$2:$B$7916,"Piemonte"))</f>
        <v>8.5702841209592488E-3</v>
      </c>
      <c r="I3660" s="1" t="str">
        <f>_xlfn.XLOOKUP(Comuni[[#This Row],[Regione]],Ripartizione_geografica[Regione],Ripartizione_geografica[Ripartizione geografica],,0)</f>
        <v>Nord-est</v>
      </c>
      <c r="J3660" s="1">
        <f>_xlfn.XLOOKUP(Comuni[[#This Row],[Regione]],Table_0[Regione],Table_0[Totale contagiati],,0)</f>
        <v>595007</v>
      </c>
      <c r="K3660" s="1">
        <f>_xlfn.XLOOKUP(Comuni[[#This Row],[Regione]],Table_0[Regione],Table_0[Guariti],,0)</f>
        <v>587125</v>
      </c>
      <c r="L3660" s="1">
        <f>_xlfn.XLOOKUP(Comuni[[#This Row],[Regione]],Table_0[Regione],Table_0[Deceduti],,0)</f>
        <v>6347</v>
      </c>
    </row>
    <row r="3661" spans="1:12" x14ac:dyDescent="0.25">
      <c r="A3661" s="1" t="s">
        <v>3697</v>
      </c>
      <c r="B3661" s="1" t="s">
        <v>3653</v>
      </c>
      <c r="C3661" s="1" t="s">
        <v>3654</v>
      </c>
      <c r="D3661">
        <v>13647</v>
      </c>
      <c r="E3661">
        <f>100*Comuni[[#This Row],[Popolazione2011]]/$D$7916</f>
        <v>2.3811706925294805E-2</v>
      </c>
      <c r="F3661">
        <f>100*Comuni[[#This Row],[Popolazione2011]]/(SUMIFS($D$2:$D$7916,$B$2:$B$7916,"Friuli-Venezia Giulia"))</f>
        <v>1.1183398058331988</v>
      </c>
      <c r="G3661" t="b">
        <f>IF(Comuni[[#This Row],[Popolazione2011]]&gt;300000,"MAGGIORE")</f>
        <v>0</v>
      </c>
      <c r="H3661">
        <f>100*Comuni[[#This Row],[Popolazione2011]]/(SUMIFS($D$2:$D$7916,$B$2:$B$7916,"Piemonte"))</f>
        <v>0.31272370962227503</v>
      </c>
      <c r="I3661" s="1" t="str">
        <f>_xlfn.XLOOKUP(Comuni[[#This Row],[Regione]],Ripartizione_geografica[Regione],Ripartizione_geografica[Ripartizione geografica],,0)</f>
        <v>Nord-est</v>
      </c>
      <c r="J3661" s="1">
        <f>_xlfn.XLOOKUP(Comuni[[#This Row],[Regione]],Table_0[Regione],Table_0[Totale contagiati],,0)</f>
        <v>595007</v>
      </c>
      <c r="K3661" s="1">
        <f>_xlfn.XLOOKUP(Comuni[[#This Row],[Regione]],Table_0[Regione],Table_0[Guariti],,0)</f>
        <v>587125</v>
      </c>
      <c r="L3661" s="1">
        <f>_xlfn.XLOOKUP(Comuni[[#This Row],[Regione]],Table_0[Regione],Table_0[Deceduti],,0)</f>
        <v>6347</v>
      </c>
    </row>
    <row r="3662" spans="1:12" x14ac:dyDescent="0.25">
      <c r="A3662" s="1" t="s">
        <v>3698</v>
      </c>
      <c r="B3662" s="1" t="s">
        <v>3653</v>
      </c>
      <c r="C3662" s="1" t="s">
        <v>3654</v>
      </c>
      <c r="D3662">
        <v>784</v>
      </c>
      <c r="E3662">
        <f>100*Comuni[[#This Row],[Popolazione2011]]/$D$7916</f>
        <v>1.3679474045160934E-3</v>
      </c>
      <c r="F3662">
        <f>100*Comuni[[#This Row],[Popolazione2011]]/(SUMIFS($D$2:$D$7916,$B$2:$B$7916,"Friuli-Venezia Giulia"))</f>
        <v>6.4246970599635661E-2</v>
      </c>
      <c r="G3662" t="b">
        <f>IF(Comuni[[#This Row],[Popolazione2011]]&gt;300000,"MAGGIORE")</f>
        <v>0</v>
      </c>
      <c r="H3662">
        <f>100*Comuni[[#This Row],[Popolazione2011]]/(SUMIFS($D$2:$D$7916,$B$2:$B$7916,"Piemonte"))</f>
        <v>1.7965515376556284E-2</v>
      </c>
      <c r="I3662" s="1" t="str">
        <f>_xlfn.XLOOKUP(Comuni[[#This Row],[Regione]],Ripartizione_geografica[Regione],Ripartizione_geografica[Ripartizione geografica],,0)</f>
        <v>Nord-est</v>
      </c>
      <c r="J3662" s="1">
        <f>_xlfn.XLOOKUP(Comuni[[#This Row],[Regione]],Table_0[Regione],Table_0[Totale contagiati],,0)</f>
        <v>595007</v>
      </c>
      <c r="K3662" s="1">
        <f>_xlfn.XLOOKUP(Comuni[[#This Row],[Regione]],Table_0[Regione],Table_0[Guariti],,0)</f>
        <v>587125</v>
      </c>
      <c r="L3662" s="1">
        <f>_xlfn.XLOOKUP(Comuni[[#This Row],[Regione]],Table_0[Regione],Table_0[Deceduti],,0)</f>
        <v>6347</v>
      </c>
    </row>
    <row r="3663" spans="1:12" x14ac:dyDescent="0.25">
      <c r="A3663" s="1" t="s">
        <v>3699</v>
      </c>
      <c r="B3663" s="1" t="s">
        <v>3653</v>
      </c>
      <c r="C3663" s="1" t="s">
        <v>3654</v>
      </c>
      <c r="D3663">
        <v>3885</v>
      </c>
      <c r="E3663">
        <f>100*Comuni[[#This Row],[Popolazione2011]]/$D$7916</f>
        <v>6.7786679420217127E-3</v>
      </c>
      <c r="F3663">
        <f>100*Comuni[[#This Row],[Popolazione2011]]/(SUMIFS($D$2:$D$7916,$B$2:$B$7916,"Friuli-Venezia Giulia"))</f>
        <v>0.31836668466783741</v>
      </c>
      <c r="G3663" t="b">
        <f>IF(Comuni[[#This Row],[Popolazione2011]]&gt;300000,"MAGGIORE")</f>
        <v>0</v>
      </c>
      <c r="H3663">
        <f>100*Comuni[[#This Row],[Popolazione2011]]/(SUMIFS($D$2:$D$7916,$B$2:$B$7916,"Piemonte"))</f>
        <v>8.9025544946328028E-2</v>
      </c>
      <c r="I3663" s="1" t="str">
        <f>_xlfn.XLOOKUP(Comuni[[#This Row],[Regione]],Ripartizione_geografica[Regione],Ripartizione_geografica[Ripartizione geografica],,0)</f>
        <v>Nord-est</v>
      </c>
      <c r="J3663" s="1">
        <f>_xlfn.XLOOKUP(Comuni[[#This Row],[Regione]],Table_0[Regione],Table_0[Totale contagiati],,0)</f>
        <v>595007</v>
      </c>
      <c r="K3663" s="1">
        <f>_xlfn.XLOOKUP(Comuni[[#This Row],[Regione]],Table_0[Regione],Table_0[Guariti],,0)</f>
        <v>587125</v>
      </c>
      <c r="L3663" s="1">
        <f>_xlfn.XLOOKUP(Comuni[[#This Row],[Regione]],Table_0[Regione],Table_0[Deceduti],,0)</f>
        <v>6347</v>
      </c>
    </row>
    <row r="3664" spans="1:12" x14ac:dyDescent="0.25">
      <c r="A3664" s="1" t="s">
        <v>3700</v>
      </c>
      <c r="B3664" s="1" t="s">
        <v>3653</v>
      </c>
      <c r="C3664" s="1" t="s">
        <v>3654</v>
      </c>
      <c r="D3664">
        <v>6447</v>
      </c>
      <c r="E3664">
        <f>100*Comuni[[#This Row],[Popolazione2011]]/$D$7916</f>
        <v>1.1248924638922518E-2</v>
      </c>
      <c r="F3664">
        <f>100*Comuni[[#This Row],[Popolazione2011]]/(SUMIFS($D$2:$D$7916,$B$2:$B$7916,"Friuli-Venezia Giulia"))</f>
        <v>0.52831660644878964</v>
      </c>
      <c r="G3664" t="b">
        <f>IF(Comuni[[#This Row],[Popolazione2011]]&gt;300000,"MAGGIORE")</f>
        <v>0</v>
      </c>
      <c r="H3664">
        <f>100*Comuni[[#This Row],[Popolazione2011]]/(SUMIFS($D$2:$D$7916,$B$2:$B$7916,"Piemonte"))</f>
        <v>0.14773428269471731</v>
      </c>
      <c r="I3664" s="1" t="str">
        <f>_xlfn.XLOOKUP(Comuni[[#This Row],[Regione]],Ripartizione_geografica[Regione],Ripartizione_geografica[Ripartizione geografica],,0)</f>
        <v>Nord-est</v>
      </c>
      <c r="J3664" s="1">
        <f>_xlfn.XLOOKUP(Comuni[[#This Row],[Regione]],Table_0[Regione],Table_0[Totale contagiati],,0)</f>
        <v>595007</v>
      </c>
      <c r="K3664" s="1">
        <f>_xlfn.XLOOKUP(Comuni[[#This Row],[Regione]],Table_0[Regione],Table_0[Guariti],,0)</f>
        <v>587125</v>
      </c>
      <c r="L3664" s="1">
        <f>_xlfn.XLOOKUP(Comuni[[#This Row],[Regione]],Table_0[Regione],Table_0[Deceduti],,0)</f>
        <v>6347</v>
      </c>
    </row>
    <row r="3665" spans="1:12" x14ac:dyDescent="0.25">
      <c r="A3665" s="1" t="s">
        <v>3701</v>
      </c>
      <c r="B3665" s="1" t="s">
        <v>3653</v>
      </c>
      <c r="C3665" s="1" t="s">
        <v>3654</v>
      </c>
      <c r="D3665">
        <v>700</v>
      </c>
      <c r="E3665">
        <f>100*Comuni[[#This Row],[Popolazione2011]]/$D$7916</f>
        <v>1.2213816111750833E-3</v>
      </c>
      <c r="F3665">
        <f>100*Comuni[[#This Row],[Popolazione2011]]/(SUMIFS($D$2:$D$7916,$B$2:$B$7916,"Friuli-Venezia Giulia"))</f>
        <v>5.7363366606817554E-2</v>
      </c>
      <c r="G3665" t="b">
        <f>IF(Comuni[[#This Row],[Popolazione2011]]&gt;300000,"MAGGIORE")</f>
        <v>0</v>
      </c>
      <c r="H3665">
        <f>100*Comuni[[#This Row],[Popolazione2011]]/(SUMIFS($D$2:$D$7916,$B$2:$B$7916,"Piemonte"))</f>
        <v>1.6040638729068111E-2</v>
      </c>
      <c r="I3665" s="1" t="str">
        <f>_xlfn.XLOOKUP(Comuni[[#This Row],[Regione]],Ripartizione_geografica[Regione],Ripartizione_geografica[Ripartizione geografica],,0)</f>
        <v>Nord-est</v>
      </c>
      <c r="J3665" s="1">
        <f>_xlfn.XLOOKUP(Comuni[[#This Row],[Regione]],Table_0[Regione],Table_0[Totale contagiati],,0)</f>
        <v>595007</v>
      </c>
      <c r="K3665" s="1">
        <f>_xlfn.XLOOKUP(Comuni[[#This Row],[Regione]],Table_0[Regione],Table_0[Guariti],,0)</f>
        <v>587125</v>
      </c>
      <c r="L3665" s="1">
        <f>_xlfn.XLOOKUP(Comuni[[#This Row],[Regione]],Table_0[Regione],Table_0[Deceduti],,0)</f>
        <v>6347</v>
      </c>
    </row>
    <row r="3666" spans="1:12" x14ac:dyDescent="0.25">
      <c r="A3666" s="1" t="s">
        <v>3702</v>
      </c>
      <c r="B3666" s="1" t="s">
        <v>3653</v>
      </c>
      <c r="C3666" s="1" t="s">
        <v>3654</v>
      </c>
      <c r="D3666">
        <v>2366</v>
      </c>
      <c r="E3666">
        <f>100*Comuni[[#This Row],[Popolazione2011]]/$D$7916</f>
        <v>4.128269845771782E-3</v>
      </c>
      <c r="F3666">
        <f>100*Comuni[[#This Row],[Popolazione2011]]/(SUMIFS($D$2:$D$7916,$B$2:$B$7916,"Friuli-Venezia Giulia"))</f>
        <v>0.19388817913104334</v>
      </c>
      <c r="G3666" t="b">
        <f>IF(Comuni[[#This Row],[Popolazione2011]]&gt;300000,"MAGGIORE")</f>
        <v>0</v>
      </c>
      <c r="H3666">
        <f>100*Comuni[[#This Row],[Popolazione2011]]/(SUMIFS($D$2:$D$7916,$B$2:$B$7916,"Piemonte"))</f>
        <v>5.4217358904250217E-2</v>
      </c>
      <c r="I3666" s="1" t="str">
        <f>_xlfn.XLOOKUP(Comuni[[#This Row],[Regione]],Ripartizione_geografica[Regione],Ripartizione_geografica[Ripartizione geografica],,0)</f>
        <v>Nord-est</v>
      </c>
      <c r="J3666" s="1">
        <f>_xlfn.XLOOKUP(Comuni[[#This Row],[Regione]],Table_0[Regione],Table_0[Totale contagiati],,0)</f>
        <v>595007</v>
      </c>
      <c r="K3666" s="1">
        <f>_xlfn.XLOOKUP(Comuni[[#This Row],[Regione]],Table_0[Regione],Table_0[Guariti],,0)</f>
        <v>587125</v>
      </c>
      <c r="L3666" s="1">
        <f>_xlfn.XLOOKUP(Comuni[[#This Row],[Regione]],Table_0[Regione],Table_0[Deceduti],,0)</f>
        <v>6347</v>
      </c>
    </row>
    <row r="3667" spans="1:12" x14ac:dyDescent="0.25">
      <c r="A3667" s="1" t="s">
        <v>3703</v>
      </c>
      <c r="B3667" s="1" t="s">
        <v>3653</v>
      </c>
      <c r="C3667" s="1" t="s">
        <v>3654</v>
      </c>
      <c r="D3667">
        <v>6051</v>
      </c>
      <c r="E3667">
        <f>100*Comuni[[#This Row],[Popolazione2011]]/$D$7916</f>
        <v>1.0557971613172042E-2</v>
      </c>
      <c r="F3667">
        <f>100*Comuni[[#This Row],[Popolazione2011]]/(SUMIFS($D$2:$D$7916,$B$2:$B$7916,"Friuli-Venezia Giulia"))</f>
        <v>0.49586533048264719</v>
      </c>
      <c r="G3667" t="b">
        <f>IF(Comuni[[#This Row],[Popolazione2011]]&gt;300000,"MAGGIORE")</f>
        <v>0</v>
      </c>
      <c r="H3667">
        <f>100*Comuni[[#This Row],[Popolazione2011]]/(SUMIFS($D$2:$D$7916,$B$2:$B$7916,"Piemonte"))</f>
        <v>0.13865986421370163</v>
      </c>
      <c r="I3667" s="1" t="str">
        <f>_xlfn.XLOOKUP(Comuni[[#This Row],[Regione]],Ripartizione_geografica[Regione],Ripartizione_geografica[Ripartizione geografica],,0)</f>
        <v>Nord-est</v>
      </c>
      <c r="J3667" s="1">
        <f>_xlfn.XLOOKUP(Comuni[[#This Row],[Regione]],Table_0[Regione],Table_0[Totale contagiati],,0)</f>
        <v>595007</v>
      </c>
      <c r="K3667" s="1">
        <f>_xlfn.XLOOKUP(Comuni[[#This Row],[Regione]],Table_0[Regione],Table_0[Guariti],,0)</f>
        <v>587125</v>
      </c>
      <c r="L3667" s="1">
        <f>_xlfn.XLOOKUP(Comuni[[#This Row],[Regione]],Table_0[Regione],Table_0[Deceduti],,0)</f>
        <v>6347</v>
      </c>
    </row>
    <row r="3668" spans="1:12" x14ac:dyDescent="0.25">
      <c r="A3668" s="1" t="s">
        <v>3704</v>
      </c>
      <c r="B3668" s="1" t="s">
        <v>3653</v>
      </c>
      <c r="C3668" s="1" t="s">
        <v>3654</v>
      </c>
      <c r="D3668">
        <v>969</v>
      </c>
      <c r="E3668">
        <f>100*Comuni[[#This Row],[Popolazione2011]]/$D$7916</f>
        <v>1.6907411160409368E-3</v>
      </c>
      <c r="F3668">
        <f>100*Comuni[[#This Row],[Popolazione2011]]/(SUMIFS($D$2:$D$7916,$B$2:$B$7916,"Friuli-Venezia Giulia"))</f>
        <v>7.9407288917151722E-2</v>
      </c>
      <c r="G3668" t="b">
        <f>IF(Comuni[[#This Row],[Popolazione2011]]&gt;300000,"MAGGIORE")</f>
        <v>0</v>
      </c>
      <c r="H3668">
        <f>100*Comuni[[#This Row],[Popolazione2011]]/(SUMIFS($D$2:$D$7916,$B$2:$B$7916,"Piemonte"))</f>
        <v>2.2204827040667143E-2</v>
      </c>
      <c r="I3668" s="1" t="str">
        <f>_xlfn.XLOOKUP(Comuni[[#This Row],[Regione]],Ripartizione_geografica[Regione],Ripartizione_geografica[Ripartizione geografica],,0)</f>
        <v>Nord-est</v>
      </c>
      <c r="J3668" s="1">
        <f>_xlfn.XLOOKUP(Comuni[[#This Row],[Regione]],Table_0[Regione],Table_0[Totale contagiati],,0)</f>
        <v>595007</v>
      </c>
      <c r="K3668" s="1">
        <f>_xlfn.XLOOKUP(Comuni[[#This Row],[Regione]],Table_0[Regione],Table_0[Guariti],,0)</f>
        <v>587125</v>
      </c>
      <c r="L3668" s="1">
        <f>_xlfn.XLOOKUP(Comuni[[#This Row],[Regione]],Table_0[Regione],Table_0[Deceduti],,0)</f>
        <v>6347</v>
      </c>
    </row>
    <row r="3669" spans="1:12" x14ac:dyDescent="0.25">
      <c r="A3669" s="1" t="s">
        <v>3705</v>
      </c>
      <c r="B3669" s="1" t="s">
        <v>3653</v>
      </c>
      <c r="C3669" s="1" t="s">
        <v>3654</v>
      </c>
      <c r="D3669">
        <v>6581</v>
      </c>
      <c r="E3669">
        <f>100*Comuni[[#This Row],[Popolazione2011]]/$D$7916</f>
        <v>1.148273197591889E-2</v>
      </c>
      <c r="F3669">
        <f>100*Comuni[[#This Row],[Popolazione2011]]/(SUMIFS($D$2:$D$7916,$B$2:$B$7916,"Friuli-Venezia Giulia"))</f>
        <v>0.53929759377066622</v>
      </c>
      <c r="G3669" t="b">
        <f>IF(Comuni[[#This Row],[Popolazione2011]]&gt;300000,"MAGGIORE")</f>
        <v>0</v>
      </c>
      <c r="H3669">
        <f>100*Comuni[[#This Row],[Popolazione2011]]/(SUMIFS($D$2:$D$7916,$B$2:$B$7916,"Piemonte"))</f>
        <v>0.15080491925142464</v>
      </c>
      <c r="I3669" s="1" t="str">
        <f>_xlfn.XLOOKUP(Comuni[[#This Row],[Regione]],Ripartizione_geografica[Regione],Ripartizione_geografica[Ripartizione geografica],,0)</f>
        <v>Nord-est</v>
      </c>
      <c r="J3669" s="1">
        <f>_xlfn.XLOOKUP(Comuni[[#This Row],[Regione]],Table_0[Regione],Table_0[Totale contagiati],,0)</f>
        <v>595007</v>
      </c>
      <c r="K3669" s="1">
        <f>_xlfn.XLOOKUP(Comuni[[#This Row],[Regione]],Table_0[Regione],Table_0[Guariti],,0)</f>
        <v>587125</v>
      </c>
      <c r="L3669" s="1">
        <f>_xlfn.XLOOKUP(Comuni[[#This Row],[Regione]],Table_0[Regione],Table_0[Deceduti],,0)</f>
        <v>6347</v>
      </c>
    </row>
    <row r="3670" spans="1:12" x14ac:dyDescent="0.25">
      <c r="A3670" s="1" t="s">
        <v>3706</v>
      </c>
      <c r="B3670" s="1" t="s">
        <v>3653</v>
      </c>
      <c r="C3670" s="1" t="s">
        <v>3654</v>
      </c>
      <c r="D3670">
        <v>1963</v>
      </c>
      <c r="E3670">
        <f>100*Comuni[[#This Row],[Popolazione2011]]/$D$7916</f>
        <v>3.4251030039095555E-3</v>
      </c>
      <c r="F3670">
        <f>100*Comuni[[#This Row],[Popolazione2011]]/(SUMIFS($D$2:$D$7916,$B$2:$B$7916,"Friuli-Venezia Giulia"))</f>
        <v>0.16086326949883265</v>
      </c>
      <c r="G3670" t="b">
        <f>IF(Comuni[[#This Row],[Popolazione2011]]&gt;300000,"MAGGIORE")</f>
        <v>0</v>
      </c>
      <c r="H3670">
        <f>100*Comuni[[#This Row],[Popolazione2011]]/(SUMIFS($D$2:$D$7916,$B$2:$B$7916,"Piemonte"))</f>
        <v>4.4982534035943864E-2</v>
      </c>
      <c r="I3670" s="1" t="str">
        <f>_xlfn.XLOOKUP(Comuni[[#This Row],[Regione]],Ripartizione_geografica[Regione],Ripartizione_geografica[Ripartizione geografica],,0)</f>
        <v>Nord-est</v>
      </c>
      <c r="J3670" s="1">
        <f>_xlfn.XLOOKUP(Comuni[[#This Row],[Regione]],Table_0[Regione],Table_0[Totale contagiati],,0)</f>
        <v>595007</v>
      </c>
      <c r="K3670" s="1">
        <f>_xlfn.XLOOKUP(Comuni[[#This Row],[Regione]],Table_0[Regione],Table_0[Guariti],,0)</f>
        <v>587125</v>
      </c>
      <c r="L3670" s="1">
        <f>_xlfn.XLOOKUP(Comuni[[#This Row],[Regione]],Table_0[Regione],Table_0[Deceduti],,0)</f>
        <v>6347</v>
      </c>
    </row>
    <row r="3671" spans="1:12" x14ac:dyDescent="0.25">
      <c r="A3671" s="1" t="s">
        <v>3707</v>
      </c>
      <c r="B3671" s="1" t="s">
        <v>3653</v>
      </c>
      <c r="C3671" s="1" t="s">
        <v>3654</v>
      </c>
      <c r="D3671">
        <v>6796</v>
      </c>
      <c r="E3671">
        <f>100*Comuni[[#This Row],[Popolazione2011]]/$D$7916</f>
        <v>1.1857870613636953E-2</v>
      </c>
      <c r="F3671">
        <f>100*Comuni[[#This Row],[Popolazione2011]]/(SUMIFS($D$2:$D$7916,$B$2:$B$7916,"Friuli-Venezia Giulia"))</f>
        <v>0.55691634208561724</v>
      </c>
      <c r="G3671" t="b">
        <f>IF(Comuni[[#This Row],[Popolazione2011]]&gt;300000,"MAGGIORE")</f>
        <v>0</v>
      </c>
      <c r="H3671">
        <f>100*Comuni[[#This Row],[Popolazione2011]]/(SUMIFS($D$2:$D$7916,$B$2:$B$7916,"Piemonte"))</f>
        <v>0.15573168686106698</v>
      </c>
      <c r="I3671" s="1" t="str">
        <f>_xlfn.XLOOKUP(Comuni[[#This Row],[Regione]],Ripartizione_geografica[Regione],Ripartizione_geografica[Ripartizione geografica],,0)</f>
        <v>Nord-est</v>
      </c>
      <c r="J3671" s="1">
        <f>_xlfn.XLOOKUP(Comuni[[#This Row],[Regione]],Table_0[Regione],Table_0[Totale contagiati],,0)</f>
        <v>595007</v>
      </c>
      <c r="K3671" s="1">
        <f>_xlfn.XLOOKUP(Comuni[[#This Row],[Regione]],Table_0[Regione],Table_0[Guariti],,0)</f>
        <v>587125</v>
      </c>
      <c r="L3671" s="1">
        <f>_xlfn.XLOOKUP(Comuni[[#This Row],[Regione]],Table_0[Regione],Table_0[Deceduti],,0)</f>
        <v>6347</v>
      </c>
    </row>
    <row r="3672" spans="1:12" x14ac:dyDescent="0.25">
      <c r="A3672" s="1" t="s">
        <v>3708</v>
      </c>
      <c r="B3672" s="1" t="s">
        <v>3653</v>
      </c>
      <c r="C3672" s="1" t="s">
        <v>3654</v>
      </c>
      <c r="D3672">
        <v>2709</v>
      </c>
      <c r="E3672">
        <f>100*Comuni[[#This Row],[Popolazione2011]]/$D$7916</f>
        <v>4.7267468352475729E-3</v>
      </c>
      <c r="F3672">
        <f>100*Comuni[[#This Row],[Popolazione2011]]/(SUMIFS($D$2:$D$7916,$B$2:$B$7916,"Friuli-Venezia Giulia"))</f>
        <v>0.22199622876838393</v>
      </c>
      <c r="G3672" t="b">
        <f>IF(Comuni[[#This Row],[Popolazione2011]]&gt;300000,"MAGGIORE")</f>
        <v>0</v>
      </c>
      <c r="H3672">
        <f>100*Comuni[[#This Row],[Popolazione2011]]/(SUMIFS($D$2:$D$7916,$B$2:$B$7916,"Piemonte"))</f>
        <v>6.2077271881493597E-2</v>
      </c>
      <c r="I3672" s="1" t="str">
        <f>_xlfn.XLOOKUP(Comuni[[#This Row],[Regione]],Ripartizione_geografica[Regione],Ripartizione_geografica[Ripartizione geografica],,0)</f>
        <v>Nord-est</v>
      </c>
      <c r="J3672" s="1">
        <f>_xlfn.XLOOKUP(Comuni[[#This Row],[Regione]],Table_0[Regione],Table_0[Totale contagiati],,0)</f>
        <v>595007</v>
      </c>
      <c r="K3672" s="1">
        <f>_xlfn.XLOOKUP(Comuni[[#This Row],[Regione]],Table_0[Regione],Table_0[Guariti],,0)</f>
        <v>587125</v>
      </c>
      <c r="L3672" s="1">
        <f>_xlfn.XLOOKUP(Comuni[[#This Row],[Regione]],Table_0[Regione],Table_0[Deceduti],,0)</f>
        <v>6347</v>
      </c>
    </row>
    <row r="3673" spans="1:12" x14ac:dyDescent="0.25">
      <c r="A3673" s="1" t="s">
        <v>3709</v>
      </c>
      <c r="B3673" s="1" t="s">
        <v>3653</v>
      </c>
      <c r="C3673" s="1" t="s">
        <v>3654</v>
      </c>
      <c r="D3673">
        <v>1814</v>
      </c>
      <c r="E3673">
        <f>100*Comuni[[#This Row],[Popolazione2011]]/$D$7916</f>
        <v>3.1651232038165731E-3</v>
      </c>
      <c r="F3673">
        <f>100*Comuni[[#This Row],[Popolazione2011]]/(SUMIFS($D$2:$D$7916,$B$2:$B$7916,"Friuli-Venezia Giulia"))</f>
        <v>0.14865306717823865</v>
      </c>
      <c r="G3673" t="b">
        <f>IF(Comuni[[#This Row],[Popolazione2011]]&gt;300000,"MAGGIORE")</f>
        <v>0</v>
      </c>
      <c r="H3673">
        <f>100*Comuni[[#This Row],[Popolazione2011]]/(SUMIFS($D$2:$D$7916,$B$2:$B$7916,"Piemonte"))</f>
        <v>4.1568169506470791E-2</v>
      </c>
      <c r="I3673" s="1" t="str">
        <f>_xlfn.XLOOKUP(Comuni[[#This Row],[Regione]],Ripartizione_geografica[Regione],Ripartizione_geografica[Ripartizione geografica],,0)</f>
        <v>Nord-est</v>
      </c>
      <c r="J3673" s="1">
        <f>_xlfn.XLOOKUP(Comuni[[#This Row],[Regione]],Table_0[Regione],Table_0[Totale contagiati],,0)</f>
        <v>595007</v>
      </c>
      <c r="K3673" s="1">
        <f>_xlfn.XLOOKUP(Comuni[[#This Row],[Regione]],Table_0[Regione],Table_0[Guariti],,0)</f>
        <v>587125</v>
      </c>
      <c r="L3673" s="1">
        <f>_xlfn.XLOOKUP(Comuni[[#This Row],[Regione]],Table_0[Regione],Table_0[Deceduti],,0)</f>
        <v>6347</v>
      </c>
    </row>
    <row r="3674" spans="1:12" x14ac:dyDescent="0.25">
      <c r="A3674" s="1" t="s">
        <v>3710</v>
      </c>
      <c r="B3674" s="1" t="s">
        <v>3653</v>
      </c>
      <c r="C3674" s="1" t="s">
        <v>3654</v>
      </c>
      <c r="D3674">
        <v>1648</v>
      </c>
      <c r="E3674">
        <f>100*Comuni[[#This Row],[Popolazione2011]]/$D$7916</f>
        <v>2.8754812788807679E-3</v>
      </c>
      <c r="F3674">
        <f>100*Comuni[[#This Row],[Popolazione2011]]/(SUMIFS($D$2:$D$7916,$B$2:$B$7916,"Friuli-Venezia Giulia"))</f>
        <v>0.13504975452576476</v>
      </c>
      <c r="G3674" t="b">
        <f>IF(Comuni[[#This Row],[Popolazione2011]]&gt;300000,"MAGGIORE")</f>
        <v>0</v>
      </c>
      <c r="H3674">
        <f>100*Comuni[[#This Row],[Popolazione2011]]/(SUMIFS($D$2:$D$7916,$B$2:$B$7916,"Piemonte"))</f>
        <v>3.7764246607863212E-2</v>
      </c>
      <c r="I3674" s="1" t="str">
        <f>_xlfn.XLOOKUP(Comuni[[#This Row],[Regione]],Ripartizione_geografica[Regione],Ripartizione_geografica[Ripartizione geografica],,0)</f>
        <v>Nord-est</v>
      </c>
      <c r="J3674" s="1">
        <f>_xlfn.XLOOKUP(Comuni[[#This Row],[Regione]],Table_0[Regione],Table_0[Totale contagiati],,0)</f>
        <v>595007</v>
      </c>
      <c r="K3674" s="1">
        <f>_xlfn.XLOOKUP(Comuni[[#This Row],[Regione]],Table_0[Regione],Table_0[Guariti],,0)</f>
        <v>587125</v>
      </c>
      <c r="L3674" s="1">
        <f>_xlfn.XLOOKUP(Comuni[[#This Row],[Regione]],Table_0[Regione],Table_0[Deceduti],,0)</f>
        <v>6347</v>
      </c>
    </row>
    <row r="3675" spans="1:12" x14ac:dyDescent="0.25">
      <c r="A3675" s="1" t="s">
        <v>3711</v>
      </c>
      <c r="B3675" s="1" t="s">
        <v>3653</v>
      </c>
      <c r="C3675" s="1" t="s">
        <v>3654</v>
      </c>
      <c r="D3675">
        <v>558</v>
      </c>
      <c r="E3675">
        <f>100*Comuni[[#This Row],[Popolazione2011]]/$D$7916</f>
        <v>9.7361562719385224E-4</v>
      </c>
      <c r="F3675">
        <f>100*Comuni[[#This Row],[Popolazione2011]]/(SUMIFS($D$2:$D$7916,$B$2:$B$7916,"Friuli-Venezia Giulia"))</f>
        <v>4.572679795229171E-2</v>
      </c>
      <c r="G3675" t="b">
        <f>IF(Comuni[[#This Row],[Popolazione2011]]&gt;300000,"MAGGIORE")</f>
        <v>0</v>
      </c>
      <c r="H3675">
        <f>100*Comuni[[#This Row],[Popolazione2011]]/(SUMIFS($D$2:$D$7916,$B$2:$B$7916,"Piemonte"))</f>
        <v>1.2786680586885724E-2</v>
      </c>
      <c r="I3675" s="1" t="str">
        <f>_xlfn.XLOOKUP(Comuni[[#This Row],[Regione]],Ripartizione_geografica[Regione],Ripartizione_geografica[Ripartizione geografica],,0)</f>
        <v>Nord-est</v>
      </c>
      <c r="J3675" s="1">
        <f>_xlfn.XLOOKUP(Comuni[[#This Row],[Regione]],Table_0[Regione],Table_0[Totale contagiati],,0)</f>
        <v>595007</v>
      </c>
      <c r="K3675" s="1">
        <f>_xlfn.XLOOKUP(Comuni[[#This Row],[Regione]],Table_0[Regione],Table_0[Guariti],,0)</f>
        <v>587125</v>
      </c>
      <c r="L3675" s="1">
        <f>_xlfn.XLOOKUP(Comuni[[#This Row],[Regione]],Table_0[Regione],Table_0[Deceduti],,0)</f>
        <v>6347</v>
      </c>
    </row>
    <row r="3676" spans="1:12" x14ac:dyDescent="0.25">
      <c r="A3676" s="1" t="s">
        <v>3712</v>
      </c>
      <c r="B3676" s="1" t="s">
        <v>3653</v>
      </c>
      <c r="C3676" s="1" t="s">
        <v>3654</v>
      </c>
      <c r="D3676">
        <v>5045</v>
      </c>
      <c r="E3676">
        <f>100*Comuni[[#This Row],[Popolazione2011]]/$D$7916</f>
        <v>8.8026717548261371E-3</v>
      </c>
      <c r="F3676">
        <f>100*Comuni[[#This Row],[Popolazione2011]]/(SUMIFS($D$2:$D$7916,$B$2:$B$7916,"Friuli-Venezia Giulia"))</f>
        <v>0.4134259779019922</v>
      </c>
      <c r="G3676" t="b">
        <f>IF(Comuni[[#This Row],[Popolazione2011]]&gt;300000,"MAGGIORE")</f>
        <v>0</v>
      </c>
      <c r="H3676">
        <f>100*Comuni[[#This Row],[Popolazione2011]]/(SUMIFS($D$2:$D$7916,$B$2:$B$7916,"Piemonte"))</f>
        <v>0.11560717484021232</v>
      </c>
      <c r="I3676" s="1" t="str">
        <f>_xlfn.XLOOKUP(Comuni[[#This Row],[Regione]],Ripartizione_geografica[Regione],Ripartizione_geografica[Ripartizione geografica],,0)</f>
        <v>Nord-est</v>
      </c>
      <c r="J3676" s="1">
        <f>_xlfn.XLOOKUP(Comuni[[#This Row],[Regione]],Table_0[Regione],Table_0[Totale contagiati],,0)</f>
        <v>595007</v>
      </c>
      <c r="K3676" s="1">
        <f>_xlfn.XLOOKUP(Comuni[[#This Row],[Regione]],Table_0[Regione],Table_0[Guariti],,0)</f>
        <v>587125</v>
      </c>
      <c r="L3676" s="1">
        <f>_xlfn.XLOOKUP(Comuni[[#This Row],[Regione]],Table_0[Regione],Table_0[Deceduti],,0)</f>
        <v>6347</v>
      </c>
    </row>
    <row r="3677" spans="1:12" x14ac:dyDescent="0.25">
      <c r="A3677" s="1" t="s">
        <v>3713</v>
      </c>
      <c r="B3677" s="1" t="s">
        <v>3653</v>
      </c>
      <c r="C3677" s="1" t="s">
        <v>3654</v>
      </c>
      <c r="D3677">
        <v>2391</v>
      </c>
      <c r="E3677">
        <f>100*Comuni[[#This Row],[Popolazione2011]]/$D$7916</f>
        <v>4.171890617599463E-3</v>
      </c>
      <c r="F3677">
        <f>100*Comuni[[#This Row],[Popolazione2011]]/(SUMIFS($D$2:$D$7916,$B$2:$B$7916,"Friuli-Venezia Giulia"))</f>
        <v>0.19593687079557254</v>
      </c>
      <c r="G3677" t="b">
        <f>IF(Comuni[[#This Row],[Popolazione2011]]&gt;300000,"MAGGIORE")</f>
        <v>0</v>
      </c>
      <c r="H3677">
        <f>100*Comuni[[#This Row],[Popolazione2011]]/(SUMIFS($D$2:$D$7916,$B$2:$B$7916,"Piemonte"))</f>
        <v>5.4790238858859794E-2</v>
      </c>
      <c r="I3677" s="1" t="str">
        <f>_xlfn.XLOOKUP(Comuni[[#This Row],[Regione]],Ripartizione_geografica[Regione],Ripartizione_geografica[Ripartizione geografica],,0)</f>
        <v>Nord-est</v>
      </c>
      <c r="J3677" s="1">
        <f>_xlfn.XLOOKUP(Comuni[[#This Row],[Regione]],Table_0[Regione],Table_0[Totale contagiati],,0)</f>
        <v>595007</v>
      </c>
      <c r="K3677" s="1">
        <f>_xlfn.XLOOKUP(Comuni[[#This Row],[Regione]],Table_0[Regione],Table_0[Guariti],,0)</f>
        <v>587125</v>
      </c>
      <c r="L3677" s="1">
        <f>_xlfn.XLOOKUP(Comuni[[#This Row],[Regione]],Table_0[Regione],Table_0[Deceduti],,0)</f>
        <v>6347</v>
      </c>
    </row>
    <row r="3678" spans="1:12" x14ac:dyDescent="0.25">
      <c r="A3678" s="1" t="s">
        <v>3714</v>
      </c>
      <c r="B3678" s="1" t="s">
        <v>3653</v>
      </c>
      <c r="C3678" s="1" t="s">
        <v>3654</v>
      </c>
      <c r="D3678">
        <v>2641</v>
      </c>
      <c r="E3678">
        <f>100*Comuni[[#This Row],[Popolazione2011]]/$D$7916</f>
        <v>4.6080983358762788E-3</v>
      </c>
      <c r="F3678">
        <f>100*Comuni[[#This Row],[Popolazione2011]]/(SUMIFS($D$2:$D$7916,$B$2:$B$7916,"Friuli-Venezia Giulia"))</f>
        <v>0.21642378744086452</v>
      </c>
      <c r="G3678" t="b">
        <f>IF(Comuni[[#This Row],[Popolazione2011]]&gt;300000,"MAGGIORE")</f>
        <v>0</v>
      </c>
      <c r="H3678">
        <f>100*Comuni[[#This Row],[Popolazione2011]]/(SUMIFS($D$2:$D$7916,$B$2:$B$7916,"Piemonte"))</f>
        <v>6.0519038404955552E-2</v>
      </c>
      <c r="I3678" s="1" t="str">
        <f>_xlfn.XLOOKUP(Comuni[[#This Row],[Regione]],Ripartizione_geografica[Regione],Ripartizione_geografica[Ripartizione geografica],,0)</f>
        <v>Nord-est</v>
      </c>
      <c r="J3678" s="1">
        <f>_xlfn.XLOOKUP(Comuni[[#This Row],[Regione]],Table_0[Regione],Table_0[Totale contagiati],,0)</f>
        <v>595007</v>
      </c>
      <c r="K3678" s="1">
        <f>_xlfn.XLOOKUP(Comuni[[#This Row],[Regione]],Table_0[Regione],Table_0[Guariti],,0)</f>
        <v>587125</v>
      </c>
      <c r="L3678" s="1">
        <f>_xlfn.XLOOKUP(Comuni[[#This Row],[Regione]],Table_0[Regione],Table_0[Deceduti],,0)</f>
        <v>6347</v>
      </c>
    </row>
    <row r="3679" spans="1:12" x14ac:dyDescent="0.25">
      <c r="A3679" s="1" t="s">
        <v>3715</v>
      </c>
      <c r="B3679" s="1" t="s">
        <v>3653</v>
      </c>
      <c r="C3679" s="1" t="s">
        <v>3654</v>
      </c>
      <c r="D3679">
        <v>2778</v>
      </c>
      <c r="E3679">
        <f>100*Comuni[[#This Row],[Popolazione2011]]/$D$7916</f>
        <v>4.8471401654919741E-3</v>
      </c>
      <c r="F3679">
        <f>100*Comuni[[#This Row],[Popolazione2011]]/(SUMIFS($D$2:$D$7916,$B$2:$B$7916,"Friuli-Venezia Giulia"))</f>
        <v>0.22765061776248452</v>
      </c>
      <c r="G3679" t="b">
        <f>IF(Comuni[[#This Row],[Popolazione2011]]&gt;300000,"MAGGIORE")</f>
        <v>0</v>
      </c>
      <c r="H3679">
        <f>100*Comuni[[#This Row],[Popolazione2011]]/(SUMIFS($D$2:$D$7916,$B$2:$B$7916,"Piemonte"))</f>
        <v>6.3658420556216025E-2</v>
      </c>
      <c r="I3679" s="1" t="str">
        <f>_xlfn.XLOOKUP(Comuni[[#This Row],[Regione]],Ripartizione_geografica[Regione],Ripartizione_geografica[Ripartizione geografica],,0)</f>
        <v>Nord-est</v>
      </c>
      <c r="J3679" s="1">
        <f>_xlfn.XLOOKUP(Comuni[[#This Row],[Regione]],Table_0[Regione],Table_0[Totale contagiati],,0)</f>
        <v>595007</v>
      </c>
      <c r="K3679" s="1">
        <f>_xlfn.XLOOKUP(Comuni[[#This Row],[Regione]],Table_0[Regione],Table_0[Guariti],,0)</f>
        <v>587125</v>
      </c>
      <c r="L3679" s="1">
        <f>_xlfn.XLOOKUP(Comuni[[#This Row],[Regione]],Table_0[Regione],Table_0[Deceduti],,0)</f>
        <v>6347</v>
      </c>
    </row>
    <row r="3680" spans="1:12" x14ac:dyDescent="0.25">
      <c r="A3680" s="1" t="s">
        <v>3716</v>
      </c>
      <c r="B3680" s="1" t="s">
        <v>3653</v>
      </c>
      <c r="C3680" s="1" t="s">
        <v>3654</v>
      </c>
      <c r="D3680">
        <v>3006</v>
      </c>
      <c r="E3680">
        <f>100*Comuni[[#This Row],[Popolazione2011]]/$D$7916</f>
        <v>5.2449616045604297E-3</v>
      </c>
      <c r="F3680">
        <f>100*Comuni[[#This Row],[Popolazione2011]]/(SUMIFS($D$2:$D$7916,$B$2:$B$7916,"Friuli-Venezia Giulia"))</f>
        <v>0.24633468574299081</v>
      </c>
      <c r="G3680" t="b">
        <f>IF(Comuni[[#This Row],[Popolazione2011]]&gt;300000,"MAGGIORE")</f>
        <v>0</v>
      </c>
      <c r="H3680">
        <f>100*Comuni[[#This Row],[Popolazione2011]]/(SUMIFS($D$2:$D$7916,$B$2:$B$7916,"Piemonte"))</f>
        <v>6.8883085742255351E-2</v>
      </c>
      <c r="I3680" s="1" t="str">
        <f>_xlfn.XLOOKUP(Comuni[[#This Row],[Regione]],Ripartizione_geografica[Regione],Ripartizione_geografica[Ripartizione geografica],,0)</f>
        <v>Nord-est</v>
      </c>
      <c r="J3680" s="1">
        <f>_xlfn.XLOOKUP(Comuni[[#This Row],[Regione]],Table_0[Regione],Table_0[Totale contagiati],,0)</f>
        <v>595007</v>
      </c>
      <c r="K3680" s="1">
        <f>_xlfn.XLOOKUP(Comuni[[#This Row],[Regione]],Table_0[Regione],Table_0[Guariti],,0)</f>
        <v>587125</v>
      </c>
      <c r="L3680" s="1">
        <f>_xlfn.XLOOKUP(Comuni[[#This Row],[Regione]],Table_0[Regione],Table_0[Deceduti],,0)</f>
        <v>6347</v>
      </c>
    </row>
    <row r="3681" spans="1:12" x14ac:dyDescent="0.25">
      <c r="A3681" s="1" t="s">
        <v>3717</v>
      </c>
      <c r="B3681" s="1" t="s">
        <v>3653</v>
      </c>
      <c r="C3681" s="1" t="s">
        <v>3654</v>
      </c>
      <c r="D3681">
        <v>2010</v>
      </c>
      <c r="E3681">
        <f>100*Comuni[[#This Row],[Popolazione2011]]/$D$7916</f>
        <v>3.5071100549455966E-3</v>
      </c>
      <c r="F3681">
        <f>100*Comuni[[#This Row],[Popolazione2011]]/(SUMIFS($D$2:$D$7916,$B$2:$B$7916,"Friuli-Venezia Giulia"))</f>
        <v>0.16471480982814754</v>
      </c>
      <c r="G3681" t="b">
        <f>IF(Comuni[[#This Row],[Popolazione2011]]&gt;300000,"MAGGIORE")</f>
        <v>0</v>
      </c>
      <c r="H3681">
        <f>100*Comuni[[#This Row],[Popolazione2011]]/(SUMIFS($D$2:$D$7916,$B$2:$B$7916,"Piemonte"))</f>
        <v>4.6059548350609866E-2</v>
      </c>
      <c r="I3681" s="1" t="str">
        <f>_xlfn.XLOOKUP(Comuni[[#This Row],[Regione]],Ripartizione_geografica[Regione],Ripartizione_geografica[Ripartizione geografica],,0)</f>
        <v>Nord-est</v>
      </c>
      <c r="J3681" s="1">
        <f>_xlfn.XLOOKUP(Comuni[[#This Row],[Regione]],Table_0[Regione],Table_0[Totale contagiati],,0)</f>
        <v>595007</v>
      </c>
      <c r="K3681" s="1">
        <f>_xlfn.XLOOKUP(Comuni[[#This Row],[Regione]],Table_0[Regione],Table_0[Guariti],,0)</f>
        <v>587125</v>
      </c>
      <c r="L3681" s="1">
        <f>_xlfn.XLOOKUP(Comuni[[#This Row],[Regione]],Table_0[Regione],Table_0[Deceduti],,0)</f>
        <v>6347</v>
      </c>
    </row>
    <row r="3682" spans="1:12" x14ac:dyDescent="0.25">
      <c r="A3682" s="1" t="s">
        <v>3718</v>
      </c>
      <c r="B3682" s="1" t="s">
        <v>3653</v>
      </c>
      <c r="C3682" s="1" t="s">
        <v>3654</v>
      </c>
      <c r="D3682">
        <v>5044</v>
      </c>
      <c r="E3682">
        <f>100*Comuni[[#This Row],[Popolazione2011]]/$D$7916</f>
        <v>8.8009269239530293E-3</v>
      </c>
      <c r="F3682">
        <f>100*Comuni[[#This Row],[Popolazione2011]]/(SUMIFS($D$2:$D$7916,$B$2:$B$7916,"Friuli-Venezia Giulia"))</f>
        <v>0.41334403023541105</v>
      </c>
      <c r="G3682" t="b">
        <f>IF(Comuni[[#This Row],[Popolazione2011]]&gt;300000,"MAGGIORE")</f>
        <v>0</v>
      </c>
      <c r="H3682">
        <f>100*Comuni[[#This Row],[Popolazione2011]]/(SUMIFS($D$2:$D$7916,$B$2:$B$7916,"Piemonte"))</f>
        <v>0.11558425964202794</v>
      </c>
      <c r="I3682" s="1" t="str">
        <f>_xlfn.XLOOKUP(Comuni[[#This Row],[Regione]],Ripartizione_geografica[Regione],Ripartizione_geografica[Ripartizione geografica],,0)</f>
        <v>Nord-est</v>
      </c>
      <c r="J3682" s="1">
        <f>_xlfn.XLOOKUP(Comuni[[#This Row],[Regione]],Table_0[Regione],Table_0[Totale contagiati],,0)</f>
        <v>595007</v>
      </c>
      <c r="K3682" s="1">
        <f>_xlfn.XLOOKUP(Comuni[[#This Row],[Regione]],Table_0[Regione],Table_0[Guariti],,0)</f>
        <v>587125</v>
      </c>
      <c r="L3682" s="1">
        <f>_xlfn.XLOOKUP(Comuni[[#This Row],[Regione]],Table_0[Regione],Table_0[Deceduti],,0)</f>
        <v>6347</v>
      </c>
    </row>
    <row r="3683" spans="1:12" x14ac:dyDescent="0.25">
      <c r="A3683" s="1" t="s">
        <v>3719</v>
      </c>
      <c r="B3683" s="1" t="s">
        <v>3653</v>
      </c>
      <c r="C3683" s="1" t="s">
        <v>3654</v>
      </c>
      <c r="D3683">
        <v>3008</v>
      </c>
      <c r="E3683">
        <f>100*Comuni[[#This Row],[Popolazione2011]]/$D$7916</f>
        <v>5.2484512663066437E-3</v>
      </c>
      <c r="F3683">
        <f>100*Comuni[[#This Row],[Popolazione2011]]/(SUMIFS($D$2:$D$7916,$B$2:$B$7916,"Friuli-Venezia Giulia"))</f>
        <v>0.24649858107615313</v>
      </c>
      <c r="G3683" t="b">
        <f>IF(Comuni[[#This Row],[Popolazione2011]]&gt;300000,"MAGGIORE")</f>
        <v>0</v>
      </c>
      <c r="H3683">
        <f>100*Comuni[[#This Row],[Popolazione2011]]/(SUMIFS($D$2:$D$7916,$B$2:$B$7916,"Piemonte"))</f>
        <v>6.8928916138624119E-2</v>
      </c>
      <c r="I3683" s="1" t="str">
        <f>_xlfn.XLOOKUP(Comuni[[#This Row],[Regione]],Ripartizione_geografica[Regione],Ripartizione_geografica[Ripartizione geografica],,0)</f>
        <v>Nord-est</v>
      </c>
      <c r="J3683" s="1">
        <f>_xlfn.XLOOKUP(Comuni[[#This Row],[Regione]],Table_0[Regione],Table_0[Totale contagiati],,0)</f>
        <v>595007</v>
      </c>
      <c r="K3683" s="1">
        <f>_xlfn.XLOOKUP(Comuni[[#This Row],[Regione]],Table_0[Regione],Table_0[Guariti],,0)</f>
        <v>587125</v>
      </c>
      <c r="L3683" s="1">
        <f>_xlfn.XLOOKUP(Comuni[[#This Row],[Regione]],Table_0[Regione],Table_0[Deceduti],,0)</f>
        <v>6347</v>
      </c>
    </row>
    <row r="3684" spans="1:12" x14ac:dyDescent="0.25">
      <c r="A3684" s="1" t="s">
        <v>3720</v>
      </c>
      <c r="B3684" s="1" t="s">
        <v>3653</v>
      </c>
      <c r="C3684" s="1" t="s">
        <v>3654</v>
      </c>
      <c r="D3684">
        <v>5409</v>
      </c>
      <c r="E3684">
        <f>100*Comuni[[#This Row],[Popolazione2011]]/$D$7916</f>
        <v>9.4377901926371802E-3</v>
      </c>
      <c r="F3684">
        <f>100*Comuni[[#This Row],[Popolazione2011]]/(SUMIFS($D$2:$D$7916,$B$2:$B$7916,"Friuli-Venezia Giulia"))</f>
        <v>0.44325492853753734</v>
      </c>
      <c r="G3684" t="b">
        <f>IF(Comuni[[#This Row],[Popolazione2011]]&gt;300000,"MAGGIORE")</f>
        <v>0</v>
      </c>
      <c r="H3684">
        <f>100*Comuni[[#This Row],[Popolazione2011]]/(SUMIFS($D$2:$D$7916,$B$2:$B$7916,"Piemonte"))</f>
        <v>0.12394830697932774</v>
      </c>
      <c r="I3684" s="1" t="str">
        <f>_xlfn.XLOOKUP(Comuni[[#This Row],[Regione]],Ripartizione_geografica[Regione],Ripartizione_geografica[Ripartizione geografica],,0)</f>
        <v>Nord-est</v>
      </c>
      <c r="J3684" s="1">
        <f>_xlfn.XLOOKUP(Comuni[[#This Row],[Regione]],Table_0[Regione],Table_0[Totale contagiati],,0)</f>
        <v>595007</v>
      </c>
      <c r="K3684" s="1">
        <f>_xlfn.XLOOKUP(Comuni[[#This Row],[Regione]],Table_0[Regione],Table_0[Guariti],,0)</f>
        <v>587125</v>
      </c>
      <c r="L3684" s="1">
        <f>_xlfn.XLOOKUP(Comuni[[#This Row],[Regione]],Table_0[Regione],Table_0[Deceduti],,0)</f>
        <v>6347</v>
      </c>
    </row>
    <row r="3685" spans="1:12" x14ac:dyDescent="0.25">
      <c r="A3685" s="1" t="s">
        <v>3721</v>
      </c>
      <c r="B3685" s="1" t="s">
        <v>3653</v>
      </c>
      <c r="C3685" s="1" t="s">
        <v>3654</v>
      </c>
      <c r="D3685">
        <v>2372</v>
      </c>
      <c r="E3685">
        <f>100*Comuni[[#This Row],[Popolazione2011]]/$D$7916</f>
        <v>4.1387388310104257E-3</v>
      </c>
      <c r="F3685">
        <f>100*Comuni[[#This Row],[Popolazione2011]]/(SUMIFS($D$2:$D$7916,$B$2:$B$7916,"Friuli-Venezia Giulia"))</f>
        <v>0.19437986513053035</v>
      </c>
      <c r="G3685" t="b">
        <f>IF(Comuni[[#This Row],[Popolazione2011]]&gt;300000,"MAGGIORE")</f>
        <v>0</v>
      </c>
      <c r="H3685">
        <f>100*Comuni[[#This Row],[Popolazione2011]]/(SUMIFS($D$2:$D$7916,$B$2:$B$7916,"Piemonte"))</f>
        <v>5.435485009335652E-2</v>
      </c>
      <c r="I3685" s="1" t="str">
        <f>_xlfn.XLOOKUP(Comuni[[#This Row],[Regione]],Ripartizione_geografica[Regione],Ripartizione_geografica[Ripartizione geografica],,0)</f>
        <v>Nord-est</v>
      </c>
      <c r="J3685" s="1">
        <f>_xlfn.XLOOKUP(Comuni[[#This Row],[Regione]],Table_0[Regione],Table_0[Totale contagiati],,0)</f>
        <v>595007</v>
      </c>
      <c r="K3685" s="1">
        <f>_xlfn.XLOOKUP(Comuni[[#This Row],[Regione]],Table_0[Regione],Table_0[Guariti],,0)</f>
        <v>587125</v>
      </c>
      <c r="L3685" s="1">
        <f>_xlfn.XLOOKUP(Comuni[[#This Row],[Regione]],Table_0[Regione],Table_0[Deceduti],,0)</f>
        <v>6347</v>
      </c>
    </row>
    <row r="3686" spans="1:12" x14ac:dyDescent="0.25">
      <c r="A3686" s="1" t="s">
        <v>3722</v>
      </c>
      <c r="B3686" s="1" t="s">
        <v>3653</v>
      </c>
      <c r="C3686" s="1" t="s">
        <v>3654</v>
      </c>
      <c r="D3686">
        <v>9375</v>
      </c>
      <c r="E3686">
        <f>100*Comuni[[#This Row],[Popolazione2011]]/$D$7916</f>
        <v>1.635778943538058E-2</v>
      </c>
      <c r="F3686">
        <f>100*Comuni[[#This Row],[Popolazione2011]]/(SUMIFS($D$2:$D$7916,$B$2:$B$7916,"Friuli-Venezia Giulia"))</f>
        <v>0.76825937419844936</v>
      </c>
      <c r="G3686" t="b">
        <f>IF(Comuni[[#This Row],[Popolazione2011]]&gt;300000,"MAGGIORE")</f>
        <v>0</v>
      </c>
      <c r="H3686">
        <f>100*Comuni[[#This Row],[Popolazione2011]]/(SUMIFS($D$2:$D$7916,$B$2:$B$7916,"Piemonte"))</f>
        <v>0.21482998297859079</v>
      </c>
      <c r="I3686" s="1" t="str">
        <f>_xlfn.XLOOKUP(Comuni[[#This Row],[Regione]],Ripartizione_geografica[Regione],Ripartizione_geografica[Ripartizione geografica],,0)</f>
        <v>Nord-est</v>
      </c>
      <c r="J3686" s="1">
        <f>_xlfn.XLOOKUP(Comuni[[#This Row],[Regione]],Table_0[Regione],Table_0[Totale contagiati],,0)</f>
        <v>595007</v>
      </c>
      <c r="K3686" s="1">
        <f>_xlfn.XLOOKUP(Comuni[[#This Row],[Regione]],Table_0[Regione],Table_0[Guariti],,0)</f>
        <v>587125</v>
      </c>
      <c r="L3686" s="1">
        <f>_xlfn.XLOOKUP(Comuni[[#This Row],[Regione]],Table_0[Regione],Table_0[Deceduti],,0)</f>
        <v>6347</v>
      </c>
    </row>
    <row r="3687" spans="1:12" x14ac:dyDescent="0.25">
      <c r="A3687" s="1" t="s">
        <v>3723</v>
      </c>
      <c r="B3687" s="1" t="s">
        <v>3653</v>
      </c>
      <c r="C3687" s="1" t="s">
        <v>3654</v>
      </c>
      <c r="D3687">
        <v>2737</v>
      </c>
      <c r="E3687">
        <f>100*Comuni[[#This Row],[Popolazione2011]]/$D$7916</f>
        <v>4.7756020996945758E-3</v>
      </c>
      <c r="F3687">
        <f>100*Comuni[[#This Row],[Popolazione2011]]/(SUMIFS($D$2:$D$7916,$B$2:$B$7916,"Friuli-Venezia Giulia"))</f>
        <v>0.22429076343265664</v>
      </c>
      <c r="G3687" t="b">
        <f>IF(Comuni[[#This Row],[Popolazione2011]]&gt;300000,"MAGGIORE")</f>
        <v>0</v>
      </c>
      <c r="H3687">
        <f>100*Comuni[[#This Row],[Popolazione2011]]/(SUMIFS($D$2:$D$7916,$B$2:$B$7916,"Piemonte"))</f>
        <v>6.2718897430656312E-2</v>
      </c>
      <c r="I3687" s="1" t="str">
        <f>_xlfn.XLOOKUP(Comuni[[#This Row],[Regione]],Ripartizione_geografica[Regione],Ripartizione_geografica[Ripartizione geografica],,0)</f>
        <v>Nord-est</v>
      </c>
      <c r="J3687" s="1">
        <f>_xlfn.XLOOKUP(Comuni[[#This Row],[Regione]],Table_0[Regione],Table_0[Totale contagiati],,0)</f>
        <v>595007</v>
      </c>
      <c r="K3687" s="1">
        <f>_xlfn.XLOOKUP(Comuni[[#This Row],[Regione]],Table_0[Regione],Table_0[Guariti],,0)</f>
        <v>587125</v>
      </c>
      <c r="L3687" s="1">
        <f>_xlfn.XLOOKUP(Comuni[[#This Row],[Regione]],Table_0[Regione],Table_0[Deceduti],,0)</f>
        <v>6347</v>
      </c>
    </row>
    <row r="3688" spans="1:12" x14ac:dyDescent="0.25">
      <c r="A3688" s="1" t="s">
        <v>3724</v>
      </c>
      <c r="B3688" s="1" t="s">
        <v>3653</v>
      </c>
      <c r="C3688" s="1" t="s">
        <v>3654</v>
      </c>
      <c r="D3688">
        <v>5698</v>
      </c>
      <c r="E3688">
        <f>100*Comuni[[#This Row],[Popolazione2011]]/$D$7916</f>
        <v>9.9420463149651785E-3</v>
      </c>
      <c r="F3688">
        <f>100*Comuni[[#This Row],[Popolazione2011]]/(SUMIFS($D$2:$D$7916,$B$2:$B$7916,"Friuli-Venezia Giulia"))</f>
        <v>0.46693780417949488</v>
      </c>
      <c r="G3688" t="b">
        <f>IF(Comuni[[#This Row],[Popolazione2011]]&gt;300000,"MAGGIORE")</f>
        <v>0</v>
      </c>
      <c r="H3688">
        <f>100*Comuni[[#This Row],[Popolazione2011]]/(SUMIFS($D$2:$D$7916,$B$2:$B$7916,"Piemonte"))</f>
        <v>0.13057079925461443</v>
      </c>
      <c r="I3688" s="1" t="str">
        <f>_xlfn.XLOOKUP(Comuni[[#This Row],[Regione]],Ripartizione_geografica[Regione],Ripartizione_geografica[Ripartizione geografica],,0)</f>
        <v>Nord-est</v>
      </c>
      <c r="J3688" s="1">
        <f>_xlfn.XLOOKUP(Comuni[[#This Row],[Regione]],Table_0[Regione],Table_0[Totale contagiati],,0)</f>
        <v>595007</v>
      </c>
      <c r="K3688" s="1">
        <f>_xlfn.XLOOKUP(Comuni[[#This Row],[Regione]],Table_0[Regione],Table_0[Guariti],,0)</f>
        <v>587125</v>
      </c>
      <c r="L3688" s="1">
        <f>_xlfn.XLOOKUP(Comuni[[#This Row],[Regione]],Table_0[Regione],Table_0[Deceduti],,0)</f>
        <v>6347</v>
      </c>
    </row>
    <row r="3689" spans="1:12" x14ac:dyDescent="0.25">
      <c r="A3689" s="1" t="s">
        <v>3725</v>
      </c>
      <c r="B3689" s="1" t="s">
        <v>3653</v>
      </c>
      <c r="C3689" s="1" t="s">
        <v>3654</v>
      </c>
      <c r="D3689">
        <v>2595</v>
      </c>
      <c r="E3689">
        <f>100*Comuni[[#This Row],[Popolazione2011]]/$D$7916</f>
        <v>4.5278361157133446E-3</v>
      </c>
      <c r="F3689">
        <f>100*Comuni[[#This Row],[Popolazione2011]]/(SUMIFS($D$2:$D$7916,$B$2:$B$7916,"Friuli-Venezia Giulia"))</f>
        <v>0.2126541947781308</v>
      </c>
      <c r="G3689" t="b">
        <f>IF(Comuni[[#This Row],[Popolazione2011]]&gt;300000,"MAGGIORE")</f>
        <v>0</v>
      </c>
      <c r="H3689">
        <f>100*Comuni[[#This Row],[Popolazione2011]]/(SUMIFS($D$2:$D$7916,$B$2:$B$7916,"Piemonte"))</f>
        <v>5.9464939288473934E-2</v>
      </c>
      <c r="I3689" s="1" t="str">
        <f>_xlfn.XLOOKUP(Comuni[[#This Row],[Regione]],Ripartizione_geografica[Regione],Ripartizione_geografica[Ripartizione geografica],,0)</f>
        <v>Nord-est</v>
      </c>
      <c r="J3689" s="1">
        <f>_xlfn.XLOOKUP(Comuni[[#This Row],[Regione]],Table_0[Regione],Table_0[Totale contagiati],,0)</f>
        <v>595007</v>
      </c>
      <c r="K3689" s="1">
        <f>_xlfn.XLOOKUP(Comuni[[#This Row],[Regione]],Table_0[Regione],Table_0[Guariti],,0)</f>
        <v>587125</v>
      </c>
      <c r="L3689" s="1">
        <f>_xlfn.XLOOKUP(Comuni[[#This Row],[Regione]],Table_0[Regione],Table_0[Deceduti],,0)</f>
        <v>6347</v>
      </c>
    </row>
    <row r="3690" spans="1:12" x14ac:dyDescent="0.25">
      <c r="A3690" s="1" t="s">
        <v>3726</v>
      </c>
      <c r="B3690" s="1" t="s">
        <v>3653</v>
      </c>
      <c r="C3690" s="1" t="s">
        <v>3654</v>
      </c>
      <c r="D3690">
        <v>1503</v>
      </c>
      <c r="E3690">
        <f>100*Comuni[[#This Row],[Popolazione2011]]/$D$7916</f>
        <v>2.6224808022802149E-3</v>
      </c>
      <c r="F3690">
        <f>100*Comuni[[#This Row],[Popolazione2011]]/(SUMIFS($D$2:$D$7916,$B$2:$B$7916,"Friuli-Venezia Giulia"))</f>
        <v>0.1231673428714954</v>
      </c>
      <c r="G3690" t="b">
        <f>IF(Comuni[[#This Row],[Popolazione2011]]&gt;300000,"MAGGIORE")</f>
        <v>0</v>
      </c>
      <c r="H3690">
        <f>100*Comuni[[#This Row],[Popolazione2011]]/(SUMIFS($D$2:$D$7916,$B$2:$B$7916,"Piemonte"))</f>
        <v>3.4441542871127676E-2</v>
      </c>
      <c r="I3690" s="1" t="str">
        <f>_xlfn.XLOOKUP(Comuni[[#This Row],[Regione]],Ripartizione_geografica[Regione],Ripartizione_geografica[Ripartizione geografica],,0)</f>
        <v>Nord-est</v>
      </c>
      <c r="J3690" s="1">
        <f>_xlfn.XLOOKUP(Comuni[[#This Row],[Regione]],Table_0[Regione],Table_0[Totale contagiati],,0)</f>
        <v>595007</v>
      </c>
      <c r="K3690" s="1">
        <f>_xlfn.XLOOKUP(Comuni[[#This Row],[Regione]],Table_0[Regione],Table_0[Guariti],,0)</f>
        <v>587125</v>
      </c>
      <c r="L3690" s="1">
        <f>_xlfn.XLOOKUP(Comuni[[#This Row],[Regione]],Table_0[Regione],Table_0[Deceduti],,0)</f>
        <v>6347</v>
      </c>
    </row>
    <row r="3691" spans="1:12" x14ac:dyDescent="0.25">
      <c r="A3691" s="1" t="s">
        <v>3727</v>
      </c>
      <c r="B3691" s="1" t="s">
        <v>3653</v>
      </c>
      <c r="C3691" s="1" t="s">
        <v>3654</v>
      </c>
      <c r="D3691">
        <v>2650</v>
      </c>
      <c r="E3691">
        <f>100*Comuni[[#This Row],[Popolazione2011]]/$D$7916</f>
        <v>4.6238018137342443E-3</v>
      </c>
      <c r="F3691">
        <f>100*Comuni[[#This Row],[Popolazione2011]]/(SUMIFS($D$2:$D$7916,$B$2:$B$7916,"Friuli-Venezia Giulia"))</f>
        <v>0.21716131644009504</v>
      </c>
      <c r="G3691" t="b">
        <f>IF(Comuni[[#This Row],[Popolazione2011]]&gt;300000,"MAGGIORE")</f>
        <v>0</v>
      </c>
      <c r="H3691">
        <f>100*Comuni[[#This Row],[Popolazione2011]]/(SUMIFS($D$2:$D$7916,$B$2:$B$7916,"Piemonte"))</f>
        <v>6.0725275188614994E-2</v>
      </c>
      <c r="I3691" s="1" t="str">
        <f>_xlfn.XLOOKUP(Comuni[[#This Row],[Regione]],Ripartizione_geografica[Regione],Ripartizione_geografica[Ripartizione geografica],,0)</f>
        <v>Nord-est</v>
      </c>
      <c r="J3691" s="1">
        <f>_xlfn.XLOOKUP(Comuni[[#This Row],[Regione]],Table_0[Regione],Table_0[Totale contagiati],,0)</f>
        <v>595007</v>
      </c>
      <c r="K3691" s="1">
        <f>_xlfn.XLOOKUP(Comuni[[#This Row],[Regione]],Table_0[Regione],Table_0[Guariti],,0)</f>
        <v>587125</v>
      </c>
      <c r="L3691" s="1">
        <f>_xlfn.XLOOKUP(Comuni[[#This Row],[Regione]],Table_0[Regione],Table_0[Deceduti],,0)</f>
        <v>6347</v>
      </c>
    </row>
    <row r="3692" spans="1:12" x14ac:dyDescent="0.25">
      <c r="A3692" s="1" t="s">
        <v>3728</v>
      </c>
      <c r="B3692" s="1" t="s">
        <v>3653</v>
      </c>
      <c r="C3692" s="1" t="s">
        <v>3654</v>
      </c>
      <c r="D3692">
        <v>5572</v>
      </c>
      <c r="E3692">
        <f>100*Comuni[[#This Row],[Popolazione2011]]/$D$7916</f>
        <v>9.7221976249536636E-3</v>
      </c>
      <c r="F3692">
        <f>100*Comuni[[#This Row],[Popolazione2011]]/(SUMIFS($D$2:$D$7916,$B$2:$B$7916,"Friuli-Venezia Giulia"))</f>
        <v>0.45661239819026772</v>
      </c>
      <c r="G3692" t="b">
        <f>IF(Comuni[[#This Row],[Popolazione2011]]&gt;300000,"MAGGIORE")</f>
        <v>0</v>
      </c>
      <c r="H3692">
        <f>100*Comuni[[#This Row],[Popolazione2011]]/(SUMIFS($D$2:$D$7916,$B$2:$B$7916,"Piemonte"))</f>
        <v>0.12768348428338216</v>
      </c>
      <c r="I3692" s="1" t="str">
        <f>_xlfn.XLOOKUP(Comuni[[#This Row],[Regione]],Ripartizione_geografica[Regione],Ripartizione_geografica[Ripartizione geografica],,0)</f>
        <v>Nord-est</v>
      </c>
      <c r="J3692" s="1">
        <f>_xlfn.XLOOKUP(Comuni[[#This Row],[Regione]],Table_0[Regione],Table_0[Totale contagiati],,0)</f>
        <v>595007</v>
      </c>
      <c r="K3692" s="1">
        <f>_xlfn.XLOOKUP(Comuni[[#This Row],[Regione]],Table_0[Regione],Table_0[Guariti],,0)</f>
        <v>587125</v>
      </c>
      <c r="L3692" s="1">
        <f>_xlfn.XLOOKUP(Comuni[[#This Row],[Regione]],Table_0[Regione],Table_0[Deceduti],,0)</f>
        <v>6347</v>
      </c>
    </row>
    <row r="3693" spans="1:12" x14ac:dyDescent="0.25">
      <c r="A3693" s="1" t="s">
        <v>3729</v>
      </c>
      <c r="B3693" s="1" t="s">
        <v>3653</v>
      </c>
      <c r="C3693" s="1" t="s">
        <v>3654</v>
      </c>
      <c r="D3693">
        <v>6880</v>
      </c>
      <c r="E3693">
        <f>100*Comuni[[#This Row],[Popolazione2011]]/$D$7916</f>
        <v>1.2004436406977962E-2</v>
      </c>
      <c r="F3693">
        <f>100*Comuni[[#This Row],[Popolazione2011]]/(SUMIFS($D$2:$D$7916,$B$2:$B$7916,"Friuli-Venezia Giulia"))</f>
        <v>0.56379994607843542</v>
      </c>
      <c r="G3693" t="b">
        <f>IF(Comuni[[#This Row],[Popolazione2011]]&gt;300000,"MAGGIORE")</f>
        <v>0</v>
      </c>
      <c r="H3693">
        <f>100*Comuni[[#This Row],[Popolazione2011]]/(SUMIFS($D$2:$D$7916,$B$2:$B$7916,"Piemonte"))</f>
        <v>0.15765656350855517</v>
      </c>
      <c r="I3693" s="1" t="str">
        <f>_xlfn.XLOOKUP(Comuni[[#This Row],[Regione]],Ripartizione_geografica[Regione],Ripartizione_geografica[Ripartizione geografica],,0)</f>
        <v>Nord-est</v>
      </c>
      <c r="J3693" s="1">
        <f>_xlfn.XLOOKUP(Comuni[[#This Row],[Regione]],Table_0[Regione],Table_0[Totale contagiati],,0)</f>
        <v>595007</v>
      </c>
      <c r="K3693" s="1">
        <f>_xlfn.XLOOKUP(Comuni[[#This Row],[Regione]],Table_0[Regione],Table_0[Guariti],,0)</f>
        <v>587125</v>
      </c>
      <c r="L3693" s="1">
        <f>_xlfn.XLOOKUP(Comuni[[#This Row],[Regione]],Table_0[Regione],Table_0[Deceduti],,0)</f>
        <v>6347</v>
      </c>
    </row>
    <row r="3694" spans="1:12" x14ac:dyDescent="0.25">
      <c r="A3694" s="1" t="s">
        <v>3730</v>
      </c>
      <c r="B3694" s="1" t="s">
        <v>3653</v>
      </c>
      <c r="C3694" s="1" t="s">
        <v>3654</v>
      </c>
      <c r="D3694">
        <v>3536</v>
      </c>
      <c r="E3694">
        <f>100*Comuni[[#This Row],[Popolazione2011]]/$D$7916</f>
        <v>6.1697219673072781E-3</v>
      </c>
      <c r="F3694">
        <f>100*Comuni[[#This Row],[Popolazione2011]]/(SUMIFS($D$2:$D$7916,$B$2:$B$7916,"Friuli-Venezia Giulia"))</f>
        <v>0.2897669490310098</v>
      </c>
      <c r="G3694" t="b">
        <f>IF(Comuni[[#This Row],[Popolazione2011]]&gt;300000,"MAGGIORE")</f>
        <v>0</v>
      </c>
      <c r="H3694">
        <f>100*Comuni[[#This Row],[Popolazione2011]]/(SUMIFS($D$2:$D$7916,$B$2:$B$7916,"Piemonte"))</f>
        <v>8.1028140779978344E-2</v>
      </c>
      <c r="I3694" s="1" t="str">
        <f>_xlfn.XLOOKUP(Comuni[[#This Row],[Regione]],Ripartizione_geografica[Regione],Ripartizione_geografica[Ripartizione geografica],,0)</f>
        <v>Nord-est</v>
      </c>
      <c r="J3694" s="1">
        <f>_xlfn.XLOOKUP(Comuni[[#This Row],[Regione]],Table_0[Regione],Table_0[Totale contagiati],,0)</f>
        <v>595007</v>
      </c>
      <c r="K3694" s="1">
        <f>_xlfn.XLOOKUP(Comuni[[#This Row],[Regione]],Table_0[Regione],Table_0[Guariti],,0)</f>
        <v>587125</v>
      </c>
      <c r="L3694" s="1">
        <f>_xlfn.XLOOKUP(Comuni[[#This Row],[Regione]],Table_0[Regione],Table_0[Deceduti],,0)</f>
        <v>6347</v>
      </c>
    </row>
    <row r="3695" spans="1:12" x14ac:dyDescent="0.25">
      <c r="A3695" s="1" t="s">
        <v>3731</v>
      </c>
      <c r="B3695" s="1" t="s">
        <v>3653</v>
      </c>
      <c r="C3695" s="1" t="s">
        <v>3654</v>
      </c>
      <c r="D3695">
        <v>927</v>
      </c>
      <c r="E3695">
        <f>100*Comuni[[#This Row],[Popolazione2011]]/$D$7916</f>
        <v>1.6174582193704318E-3</v>
      </c>
      <c r="F3695">
        <f>100*Comuni[[#This Row],[Popolazione2011]]/(SUMIFS($D$2:$D$7916,$B$2:$B$7916,"Friuli-Venezia Giulia"))</f>
        <v>7.5965486920742675E-2</v>
      </c>
      <c r="G3695" t="b">
        <f>IF(Comuni[[#This Row],[Popolazione2011]]&gt;300000,"MAGGIORE")</f>
        <v>0</v>
      </c>
      <c r="H3695">
        <f>100*Comuni[[#This Row],[Popolazione2011]]/(SUMIFS($D$2:$D$7916,$B$2:$B$7916,"Piemonte"))</f>
        <v>2.1242388716923057E-2</v>
      </c>
      <c r="I3695" s="1" t="str">
        <f>_xlfn.XLOOKUP(Comuni[[#This Row],[Regione]],Ripartizione_geografica[Regione],Ripartizione_geografica[Ripartizione geografica],,0)</f>
        <v>Nord-est</v>
      </c>
      <c r="J3695" s="1">
        <f>_xlfn.XLOOKUP(Comuni[[#This Row],[Regione]],Table_0[Regione],Table_0[Totale contagiati],,0)</f>
        <v>595007</v>
      </c>
      <c r="K3695" s="1">
        <f>_xlfn.XLOOKUP(Comuni[[#This Row],[Regione]],Table_0[Regione],Table_0[Guariti],,0)</f>
        <v>587125</v>
      </c>
      <c r="L3695" s="1">
        <f>_xlfn.XLOOKUP(Comuni[[#This Row],[Regione]],Table_0[Regione],Table_0[Deceduti],,0)</f>
        <v>6347</v>
      </c>
    </row>
    <row r="3696" spans="1:12" x14ac:dyDescent="0.25">
      <c r="A3696" s="1" t="s">
        <v>3732</v>
      </c>
      <c r="B3696" s="1" t="s">
        <v>3653</v>
      </c>
      <c r="C3696" s="1" t="s">
        <v>3654</v>
      </c>
      <c r="D3696">
        <v>1484</v>
      </c>
      <c r="E3696">
        <f>100*Comuni[[#This Row],[Popolazione2011]]/$D$7916</f>
        <v>2.5893290156911767E-3</v>
      </c>
      <c r="F3696">
        <f>100*Comuni[[#This Row],[Popolazione2011]]/(SUMIFS($D$2:$D$7916,$B$2:$B$7916,"Friuli-Venezia Giulia"))</f>
        <v>0.12161033720645321</v>
      </c>
      <c r="G3696" t="b">
        <f>IF(Comuni[[#This Row],[Popolazione2011]]&gt;300000,"MAGGIORE")</f>
        <v>0</v>
      </c>
      <c r="H3696">
        <f>100*Comuni[[#This Row],[Popolazione2011]]/(SUMIFS($D$2:$D$7916,$B$2:$B$7916,"Piemonte"))</f>
        <v>3.4006154105624395E-2</v>
      </c>
      <c r="I3696" s="1" t="str">
        <f>_xlfn.XLOOKUP(Comuni[[#This Row],[Regione]],Ripartizione_geografica[Regione],Ripartizione_geografica[Ripartizione geografica],,0)</f>
        <v>Nord-est</v>
      </c>
      <c r="J3696" s="1">
        <f>_xlfn.XLOOKUP(Comuni[[#This Row],[Regione]],Table_0[Regione],Table_0[Totale contagiati],,0)</f>
        <v>595007</v>
      </c>
      <c r="K3696" s="1">
        <f>_xlfn.XLOOKUP(Comuni[[#This Row],[Regione]],Table_0[Regione],Table_0[Guariti],,0)</f>
        <v>587125</v>
      </c>
      <c r="L3696" s="1">
        <f>_xlfn.XLOOKUP(Comuni[[#This Row],[Regione]],Table_0[Regione],Table_0[Deceduti],,0)</f>
        <v>6347</v>
      </c>
    </row>
    <row r="3697" spans="1:12" x14ac:dyDescent="0.25">
      <c r="A3697" s="1" t="s">
        <v>3733</v>
      </c>
      <c r="B3697" s="1" t="s">
        <v>3653</v>
      </c>
      <c r="C3697" s="1" t="s">
        <v>3654</v>
      </c>
      <c r="D3697">
        <v>4187</v>
      </c>
      <c r="E3697">
        <f>100*Comuni[[#This Row],[Popolazione2011]]/$D$7916</f>
        <v>7.3056068657001063E-3</v>
      </c>
      <c r="F3697">
        <f>100*Comuni[[#This Row],[Popolazione2011]]/(SUMIFS($D$2:$D$7916,$B$2:$B$7916,"Friuli-Venezia Giulia"))</f>
        <v>0.34311487997535012</v>
      </c>
      <c r="G3697" t="b">
        <f>IF(Comuni[[#This Row],[Popolazione2011]]&gt;300000,"MAGGIORE")</f>
        <v>0</v>
      </c>
      <c r="H3697">
        <f>100*Comuni[[#This Row],[Popolazione2011]]/(SUMIFS($D$2:$D$7916,$B$2:$B$7916,"Piemonte"))</f>
        <v>9.5945934798011695E-2</v>
      </c>
      <c r="I3697" s="1" t="str">
        <f>_xlfn.XLOOKUP(Comuni[[#This Row],[Regione]],Ripartizione_geografica[Regione],Ripartizione_geografica[Ripartizione geografica],,0)</f>
        <v>Nord-est</v>
      </c>
      <c r="J3697" s="1">
        <f>_xlfn.XLOOKUP(Comuni[[#This Row],[Regione]],Table_0[Regione],Table_0[Totale contagiati],,0)</f>
        <v>595007</v>
      </c>
      <c r="K3697" s="1">
        <f>_xlfn.XLOOKUP(Comuni[[#This Row],[Regione]],Table_0[Regione],Table_0[Guariti],,0)</f>
        <v>587125</v>
      </c>
      <c r="L3697" s="1">
        <f>_xlfn.XLOOKUP(Comuni[[#This Row],[Regione]],Table_0[Regione],Table_0[Deceduti],,0)</f>
        <v>6347</v>
      </c>
    </row>
    <row r="3698" spans="1:12" x14ac:dyDescent="0.25">
      <c r="A3698" s="1" t="s">
        <v>3734</v>
      </c>
      <c r="B3698" s="1" t="s">
        <v>3653</v>
      </c>
      <c r="C3698" s="1" t="s">
        <v>3654</v>
      </c>
      <c r="D3698">
        <v>266</v>
      </c>
      <c r="E3698">
        <f>100*Comuni[[#This Row],[Popolazione2011]]/$D$7916</f>
        <v>4.6412501224653172E-4</v>
      </c>
      <c r="F3698">
        <f>100*Comuni[[#This Row],[Popolazione2011]]/(SUMIFS($D$2:$D$7916,$B$2:$B$7916,"Friuli-Venezia Giulia"))</f>
        <v>2.1798079310590669E-2</v>
      </c>
      <c r="G3698" t="b">
        <f>IF(Comuni[[#This Row],[Popolazione2011]]&gt;300000,"MAGGIORE")</f>
        <v>0</v>
      </c>
      <c r="H3698">
        <f>100*Comuni[[#This Row],[Popolazione2011]]/(SUMIFS($D$2:$D$7916,$B$2:$B$7916,"Piemonte"))</f>
        <v>6.0954427170458823E-3</v>
      </c>
      <c r="I3698" s="1" t="str">
        <f>_xlfn.XLOOKUP(Comuni[[#This Row],[Regione]],Ripartizione_geografica[Regione],Ripartizione_geografica[Ripartizione geografica],,0)</f>
        <v>Nord-est</v>
      </c>
      <c r="J3698" s="1">
        <f>_xlfn.XLOOKUP(Comuni[[#This Row],[Regione]],Table_0[Regione],Table_0[Totale contagiati],,0)</f>
        <v>595007</v>
      </c>
      <c r="K3698" s="1">
        <f>_xlfn.XLOOKUP(Comuni[[#This Row],[Regione]],Table_0[Regione],Table_0[Guariti],,0)</f>
        <v>587125</v>
      </c>
      <c r="L3698" s="1">
        <f>_xlfn.XLOOKUP(Comuni[[#This Row],[Regione]],Table_0[Regione],Table_0[Deceduti],,0)</f>
        <v>6347</v>
      </c>
    </row>
    <row r="3699" spans="1:12" x14ac:dyDescent="0.25">
      <c r="A3699" s="1" t="s">
        <v>3735</v>
      </c>
      <c r="B3699" s="1" t="s">
        <v>3653</v>
      </c>
      <c r="C3699" s="1" t="s">
        <v>3654</v>
      </c>
      <c r="D3699">
        <v>809</v>
      </c>
      <c r="E3699">
        <f>100*Comuni[[#This Row],[Popolazione2011]]/$D$7916</f>
        <v>1.4115681763437748E-3</v>
      </c>
      <c r="F3699">
        <f>100*Comuni[[#This Row],[Popolazione2011]]/(SUMIFS($D$2:$D$7916,$B$2:$B$7916,"Friuli-Venezia Giulia"))</f>
        <v>6.6295662264164862E-2</v>
      </c>
      <c r="G3699" t="b">
        <f>IF(Comuni[[#This Row],[Popolazione2011]]&gt;300000,"MAGGIORE")</f>
        <v>0</v>
      </c>
      <c r="H3699">
        <f>100*Comuni[[#This Row],[Popolazione2011]]/(SUMIFS($D$2:$D$7916,$B$2:$B$7916,"Piemonte"))</f>
        <v>1.8538395331165861E-2</v>
      </c>
      <c r="I3699" s="1" t="str">
        <f>_xlfn.XLOOKUP(Comuni[[#This Row],[Regione]],Ripartizione_geografica[Regione],Ripartizione_geografica[Ripartizione geografica],,0)</f>
        <v>Nord-est</v>
      </c>
      <c r="J3699" s="1">
        <f>_xlfn.XLOOKUP(Comuni[[#This Row],[Regione]],Table_0[Regione],Table_0[Totale contagiati],,0)</f>
        <v>595007</v>
      </c>
      <c r="K3699" s="1">
        <f>_xlfn.XLOOKUP(Comuni[[#This Row],[Regione]],Table_0[Regione],Table_0[Guariti],,0)</f>
        <v>587125</v>
      </c>
      <c r="L3699" s="1">
        <f>_xlfn.XLOOKUP(Comuni[[#This Row],[Regione]],Table_0[Regione],Table_0[Deceduti],,0)</f>
        <v>6347</v>
      </c>
    </row>
    <row r="3700" spans="1:12" x14ac:dyDescent="0.25">
      <c r="A3700" s="1" t="s">
        <v>3736</v>
      </c>
      <c r="B3700" s="1" t="s">
        <v>3653</v>
      </c>
      <c r="C3700" s="1" t="s">
        <v>3654</v>
      </c>
      <c r="D3700">
        <v>1033</v>
      </c>
      <c r="E3700">
        <f>100*Comuni[[#This Row],[Popolazione2011]]/$D$7916</f>
        <v>1.8024102919198016E-3</v>
      </c>
      <c r="F3700">
        <f>100*Comuni[[#This Row],[Popolazione2011]]/(SUMIFS($D$2:$D$7916,$B$2:$B$7916,"Friuli-Venezia Giulia"))</f>
        <v>8.4651939578346477E-2</v>
      </c>
      <c r="G3700" t="b">
        <f>IF(Comuni[[#This Row],[Popolazione2011]]&gt;300000,"MAGGIORE")</f>
        <v>0</v>
      </c>
      <c r="H3700">
        <f>100*Comuni[[#This Row],[Popolazione2011]]/(SUMIFS($D$2:$D$7916,$B$2:$B$7916,"Piemonte"))</f>
        <v>2.3671399724467659E-2</v>
      </c>
      <c r="I3700" s="1" t="str">
        <f>_xlfn.XLOOKUP(Comuni[[#This Row],[Regione]],Ripartizione_geografica[Regione],Ripartizione_geografica[Ripartizione geografica],,0)</f>
        <v>Nord-est</v>
      </c>
      <c r="J3700" s="1">
        <f>_xlfn.XLOOKUP(Comuni[[#This Row],[Regione]],Table_0[Regione],Table_0[Totale contagiati],,0)</f>
        <v>595007</v>
      </c>
      <c r="K3700" s="1">
        <f>_xlfn.XLOOKUP(Comuni[[#This Row],[Regione]],Table_0[Regione],Table_0[Guariti],,0)</f>
        <v>587125</v>
      </c>
      <c r="L3700" s="1">
        <f>_xlfn.XLOOKUP(Comuni[[#This Row],[Regione]],Table_0[Regione],Table_0[Deceduti],,0)</f>
        <v>6347</v>
      </c>
    </row>
    <row r="3701" spans="1:12" x14ac:dyDescent="0.25">
      <c r="A3701" s="1" t="s">
        <v>3737</v>
      </c>
      <c r="B3701" s="1" t="s">
        <v>3653</v>
      </c>
      <c r="C3701" s="1" t="s">
        <v>3654</v>
      </c>
      <c r="D3701">
        <v>3023</v>
      </c>
      <c r="E3701">
        <f>100*Comuni[[#This Row],[Popolazione2011]]/$D$7916</f>
        <v>5.2746237294032531E-3</v>
      </c>
      <c r="F3701">
        <f>100*Comuni[[#This Row],[Popolazione2011]]/(SUMIFS($D$2:$D$7916,$B$2:$B$7916,"Friuli-Venezia Giulia"))</f>
        <v>0.24772779607487067</v>
      </c>
      <c r="G3701" t="b">
        <f>IF(Comuni[[#This Row],[Popolazione2011]]&gt;300000,"MAGGIORE")</f>
        <v>0</v>
      </c>
      <c r="H3701">
        <f>100*Comuni[[#This Row],[Popolazione2011]]/(SUMIFS($D$2:$D$7916,$B$2:$B$7916,"Piemonte"))</f>
        <v>6.9272644111389864E-2</v>
      </c>
      <c r="I3701" s="1" t="str">
        <f>_xlfn.XLOOKUP(Comuni[[#This Row],[Regione]],Ripartizione_geografica[Regione],Ripartizione_geografica[Ripartizione geografica],,0)</f>
        <v>Nord-est</v>
      </c>
      <c r="J3701" s="1">
        <f>_xlfn.XLOOKUP(Comuni[[#This Row],[Regione]],Table_0[Regione],Table_0[Totale contagiati],,0)</f>
        <v>595007</v>
      </c>
      <c r="K3701" s="1">
        <f>_xlfn.XLOOKUP(Comuni[[#This Row],[Regione]],Table_0[Regione],Table_0[Guariti],,0)</f>
        <v>587125</v>
      </c>
      <c r="L3701" s="1">
        <f>_xlfn.XLOOKUP(Comuni[[#This Row],[Regione]],Table_0[Regione],Table_0[Deceduti],,0)</f>
        <v>6347</v>
      </c>
    </row>
    <row r="3702" spans="1:12" x14ac:dyDescent="0.25">
      <c r="A3702" s="1" t="s">
        <v>3738</v>
      </c>
      <c r="B3702" s="1" t="s">
        <v>3653</v>
      </c>
      <c r="C3702" s="1" t="s">
        <v>3654</v>
      </c>
      <c r="D3702">
        <v>560</v>
      </c>
      <c r="E3702">
        <f>100*Comuni[[#This Row],[Popolazione2011]]/$D$7916</f>
        <v>9.7710528894006678E-4</v>
      </c>
      <c r="F3702">
        <f>100*Comuni[[#This Row],[Popolazione2011]]/(SUMIFS($D$2:$D$7916,$B$2:$B$7916,"Friuli-Venezia Giulia"))</f>
        <v>4.5890693285454046E-2</v>
      </c>
      <c r="G3702" t="b">
        <f>IF(Comuni[[#This Row],[Popolazione2011]]&gt;300000,"MAGGIORE")</f>
        <v>0</v>
      </c>
      <c r="H3702">
        <f>100*Comuni[[#This Row],[Popolazione2011]]/(SUMIFS($D$2:$D$7916,$B$2:$B$7916,"Piemonte"))</f>
        <v>1.283251098325449E-2</v>
      </c>
      <c r="I3702" s="1" t="str">
        <f>_xlfn.XLOOKUP(Comuni[[#This Row],[Regione]],Ripartizione_geografica[Regione],Ripartizione_geografica[Ripartizione geografica],,0)</f>
        <v>Nord-est</v>
      </c>
      <c r="J3702" s="1">
        <f>_xlfn.XLOOKUP(Comuni[[#This Row],[Regione]],Table_0[Regione],Table_0[Totale contagiati],,0)</f>
        <v>595007</v>
      </c>
      <c r="K3702" s="1">
        <f>_xlfn.XLOOKUP(Comuni[[#This Row],[Regione]],Table_0[Regione],Table_0[Guariti],,0)</f>
        <v>587125</v>
      </c>
      <c r="L3702" s="1">
        <f>_xlfn.XLOOKUP(Comuni[[#This Row],[Regione]],Table_0[Regione],Table_0[Deceduti],,0)</f>
        <v>6347</v>
      </c>
    </row>
    <row r="3703" spans="1:12" x14ac:dyDescent="0.25">
      <c r="A3703" s="1" t="s">
        <v>3739</v>
      </c>
      <c r="B3703" s="1" t="s">
        <v>3653</v>
      </c>
      <c r="C3703" s="1" t="s">
        <v>3654</v>
      </c>
      <c r="D3703">
        <v>508</v>
      </c>
      <c r="E3703">
        <f>100*Comuni[[#This Row],[Popolazione2011]]/$D$7916</f>
        <v>8.8637408353848905E-4</v>
      </c>
      <c r="F3703">
        <f>100*Comuni[[#This Row],[Popolazione2011]]/(SUMIFS($D$2:$D$7916,$B$2:$B$7916,"Friuli-Venezia Giulia"))</f>
        <v>4.1629414623233309E-2</v>
      </c>
      <c r="G3703" t="b">
        <f>IF(Comuni[[#This Row],[Popolazione2011]]&gt;300000,"MAGGIORE")</f>
        <v>0</v>
      </c>
      <c r="H3703">
        <f>100*Comuni[[#This Row],[Popolazione2011]]/(SUMIFS($D$2:$D$7916,$B$2:$B$7916,"Piemonte"))</f>
        <v>1.1640920677666573E-2</v>
      </c>
      <c r="I3703" s="1" t="str">
        <f>_xlfn.XLOOKUP(Comuni[[#This Row],[Regione]],Ripartizione_geografica[Regione],Ripartizione_geografica[Ripartizione geografica],,0)</f>
        <v>Nord-est</v>
      </c>
      <c r="J3703" s="1">
        <f>_xlfn.XLOOKUP(Comuni[[#This Row],[Regione]],Table_0[Regione],Table_0[Totale contagiati],,0)</f>
        <v>595007</v>
      </c>
      <c r="K3703" s="1">
        <f>_xlfn.XLOOKUP(Comuni[[#This Row],[Regione]],Table_0[Regione],Table_0[Guariti],,0)</f>
        <v>587125</v>
      </c>
      <c r="L3703" s="1">
        <f>_xlfn.XLOOKUP(Comuni[[#This Row],[Regione]],Table_0[Regione],Table_0[Deceduti],,0)</f>
        <v>6347</v>
      </c>
    </row>
    <row r="3704" spans="1:12" x14ac:dyDescent="0.25">
      <c r="A3704" s="1" t="s">
        <v>3740</v>
      </c>
      <c r="B3704" s="1" t="s">
        <v>3653</v>
      </c>
      <c r="C3704" s="1" t="s">
        <v>3654</v>
      </c>
      <c r="D3704">
        <v>5032</v>
      </c>
      <c r="E3704">
        <f>100*Comuni[[#This Row],[Popolazione2011]]/$D$7916</f>
        <v>8.7799889534757418E-3</v>
      </c>
      <c r="F3704">
        <f>100*Comuni[[#This Row],[Popolazione2011]]/(SUMIFS($D$2:$D$7916,$B$2:$B$7916,"Friuli-Venezia Giulia"))</f>
        <v>0.41236065823643703</v>
      </c>
      <c r="G3704" t="b">
        <f>IF(Comuni[[#This Row],[Popolazione2011]]&gt;300000,"MAGGIORE")</f>
        <v>0</v>
      </c>
      <c r="H3704">
        <f>100*Comuni[[#This Row],[Popolazione2011]]/(SUMIFS($D$2:$D$7916,$B$2:$B$7916,"Piemonte"))</f>
        <v>0.11530927726381535</v>
      </c>
      <c r="I3704" s="1" t="str">
        <f>_xlfn.XLOOKUP(Comuni[[#This Row],[Regione]],Ripartizione_geografica[Regione],Ripartizione_geografica[Ripartizione geografica],,0)</f>
        <v>Nord-est</v>
      </c>
      <c r="J3704" s="1">
        <f>_xlfn.XLOOKUP(Comuni[[#This Row],[Regione]],Table_0[Regione],Table_0[Totale contagiati],,0)</f>
        <v>595007</v>
      </c>
      <c r="K3704" s="1">
        <f>_xlfn.XLOOKUP(Comuni[[#This Row],[Regione]],Table_0[Regione],Table_0[Guariti],,0)</f>
        <v>587125</v>
      </c>
      <c r="L3704" s="1">
        <f>_xlfn.XLOOKUP(Comuni[[#This Row],[Regione]],Table_0[Regione],Table_0[Deceduti],,0)</f>
        <v>6347</v>
      </c>
    </row>
    <row r="3705" spans="1:12" x14ac:dyDescent="0.25">
      <c r="A3705" s="1" t="s">
        <v>3741</v>
      </c>
      <c r="B3705" s="1" t="s">
        <v>3653</v>
      </c>
      <c r="C3705" s="1" t="s">
        <v>3654</v>
      </c>
      <c r="D3705">
        <v>6066</v>
      </c>
      <c r="E3705">
        <f>100*Comuni[[#This Row],[Popolazione2011]]/$D$7916</f>
        <v>1.0584144076268651E-2</v>
      </c>
      <c r="F3705">
        <f>100*Comuni[[#This Row],[Popolazione2011]]/(SUMIFS($D$2:$D$7916,$B$2:$B$7916,"Friuli-Venezia Giulia"))</f>
        <v>0.49709454548136467</v>
      </c>
      <c r="G3705" t="b">
        <f>IF(Comuni[[#This Row],[Popolazione2011]]&gt;300000,"MAGGIORE")</f>
        <v>0</v>
      </c>
      <c r="H3705">
        <f>100*Comuni[[#This Row],[Popolazione2011]]/(SUMIFS($D$2:$D$7916,$B$2:$B$7916,"Piemonte"))</f>
        <v>0.13900359218646738</v>
      </c>
      <c r="I3705" s="1" t="str">
        <f>_xlfn.XLOOKUP(Comuni[[#This Row],[Regione]],Ripartizione_geografica[Regione],Ripartizione_geografica[Ripartizione geografica],,0)</f>
        <v>Nord-est</v>
      </c>
      <c r="J3705" s="1">
        <f>_xlfn.XLOOKUP(Comuni[[#This Row],[Regione]],Table_0[Regione],Table_0[Totale contagiati],,0)</f>
        <v>595007</v>
      </c>
      <c r="K3705" s="1">
        <f>_xlfn.XLOOKUP(Comuni[[#This Row],[Regione]],Table_0[Regione],Table_0[Guariti],,0)</f>
        <v>587125</v>
      </c>
      <c r="L3705" s="1">
        <f>_xlfn.XLOOKUP(Comuni[[#This Row],[Regione]],Table_0[Regione],Table_0[Deceduti],,0)</f>
        <v>6347</v>
      </c>
    </row>
    <row r="3706" spans="1:12" x14ac:dyDescent="0.25">
      <c r="A3706" s="1" t="s">
        <v>3742</v>
      </c>
      <c r="B3706" s="1" t="s">
        <v>3653</v>
      </c>
      <c r="C3706" s="1" t="s">
        <v>3654</v>
      </c>
      <c r="D3706">
        <v>1091</v>
      </c>
      <c r="E3706">
        <f>100*Comuni[[#This Row],[Popolazione2011]]/$D$7916</f>
        <v>1.9036104825600228E-3</v>
      </c>
      <c r="F3706">
        <f>100*Comuni[[#This Row],[Popolazione2011]]/(SUMIFS($D$2:$D$7916,$B$2:$B$7916,"Friuli-Venezia Giulia"))</f>
        <v>8.940490424005422E-2</v>
      </c>
      <c r="G3706" t="b">
        <f>IF(Comuni[[#This Row],[Popolazione2011]]&gt;300000,"MAGGIORE")</f>
        <v>0</v>
      </c>
      <c r="H3706">
        <f>100*Comuni[[#This Row],[Popolazione2011]]/(SUMIFS($D$2:$D$7916,$B$2:$B$7916,"Piemonte"))</f>
        <v>2.5000481219161871E-2</v>
      </c>
      <c r="I3706" s="1" t="str">
        <f>_xlfn.XLOOKUP(Comuni[[#This Row],[Regione]],Ripartizione_geografica[Regione],Ripartizione_geografica[Ripartizione geografica],,0)</f>
        <v>Nord-est</v>
      </c>
      <c r="J3706" s="1">
        <f>_xlfn.XLOOKUP(Comuni[[#This Row],[Regione]],Table_0[Regione],Table_0[Totale contagiati],,0)</f>
        <v>595007</v>
      </c>
      <c r="K3706" s="1">
        <f>_xlfn.XLOOKUP(Comuni[[#This Row],[Regione]],Table_0[Regione],Table_0[Guariti],,0)</f>
        <v>587125</v>
      </c>
      <c r="L3706" s="1">
        <f>_xlfn.XLOOKUP(Comuni[[#This Row],[Regione]],Table_0[Regione],Table_0[Deceduti],,0)</f>
        <v>6347</v>
      </c>
    </row>
    <row r="3707" spans="1:12" x14ac:dyDescent="0.25">
      <c r="A3707" s="1" t="s">
        <v>3743</v>
      </c>
      <c r="B3707" s="1" t="s">
        <v>3653</v>
      </c>
      <c r="C3707" s="1" t="s">
        <v>3654</v>
      </c>
      <c r="D3707">
        <v>315</v>
      </c>
      <c r="E3707">
        <f>100*Comuni[[#This Row],[Popolazione2011]]/$D$7916</f>
        <v>5.4962172502878758E-4</v>
      </c>
      <c r="F3707">
        <f>100*Comuni[[#This Row],[Popolazione2011]]/(SUMIFS($D$2:$D$7916,$B$2:$B$7916,"Friuli-Venezia Giulia"))</f>
        <v>2.58135149730679E-2</v>
      </c>
      <c r="G3707" t="b">
        <f>IF(Comuni[[#This Row],[Popolazione2011]]&gt;300000,"MAGGIORE")</f>
        <v>0</v>
      </c>
      <c r="H3707">
        <f>100*Comuni[[#This Row],[Popolazione2011]]/(SUMIFS($D$2:$D$7916,$B$2:$B$7916,"Piemonte"))</f>
        <v>7.2182874280806502E-3</v>
      </c>
      <c r="I3707" s="1" t="str">
        <f>_xlfn.XLOOKUP(Comuni[[#This Row],[Regione]],Ripartizione_geografica[Regione],Ripartizione_geografica[Ripartizione geografica],,0)</f>
        <v>Nord-est</v>
      </c>
      <c r="J3707" s="1">
        <f>_xlfn.XLOOKUP(Comuni[[#This Row],[Regione]],Table_0[Regione],Table_0[Totale contagiati],,0)</f>
        <v>595007</v>
      </c>
      <c r="K3707" s="1">
        <f>_xlfn.XLOOKUP(Comuni[[#This Row],[Regione]],Table_0[Regione],Table_0[Guariti],,0)</f>
        <v>587125</v>
      </c>
      <c r="L3707" s="1">
        <f>_xlfn.XLOOKUP(Comuni[[#This Row],[Regione]],Table_0[Regione],Table_0[Deceduti],,0)</f>
        <v>6347</v>
      </c>
    </row>
    <row r="3708" spans="1:12" x14ac:dyDescent="0.25">
      <c r="A3708" s="1" t="s">
        <v>3744</v>
      </c>
      <c r="B3708" s="1" t="s">
        <v>3653</v>
      </c>
      <c r="C3708" s="1" t="s">
        <v>3654</v>
      </c>
      <c r="D3708">
        <v>502</v>
      </c>
      <c r="E3708">
        <f>100*Comuni[[#This Row],[Popolazione2011]]/$D$7916</f>
        <v>8.7590509829984554E-4</v>
      </c>
      <c r="F3708">
        <f>100*Comuni[[#This Row],[Popolazione2011]]/(SUMIFS($D$2:$D$7916,$B$2:$B$7916,"Friuli-Venezia Giulia"))</f>
        <v>4.1137728623746303E-2</v>
      </c>
      <c r="G3708" t="b">
        <f>IF(Comuni[[#This Row],[Popolazione2011]]&gt;300000,"MAGGIORE")</f>
        <v>0</v>
      </c>
      <c r="H3708">
        <f>100*Comuni[[#This Row],[Popolazione2011]]/(SUMIFS($D$2:$D$7916,$B$2:$B$7916,"Piemonte"))</f>
        <v>1.1503429488560275E-2</v>
      </c>
      <c r="I3708" s="1" t="str">
        <f>_xlfn.XLOOKUP(Comuni[[#This Row],[Regione]],Ripartizione_geografica[Regione],Ripartizione_geografica[Ripartizione geografica],,0)</f>
        <v>Nord-est</v>
      </c>
      <c r="J3708" s="1">
        <f>_xlfn.XLOOKUP(Comuni[[#This Row],[Regione]],Table_0[Regione],Table_0[Totale contagiati],,0)</f>
        <v>595007</v>
      </c>
      <c r="K3708" s="1">
        <f>_xlfn.XLOOKUP(Comuni[[#This Row],[Regione]],Table_0[Regione],Table_0[Guariti],,0)</f>
        <v>587125</v>
      </c>
      <c r="L3708" s="1">
        <f>_xlfn.XLOOKUP(Comuni[[#This Row],[Regione]],Table_0[Regione],Table_0[Deceduti],,0)</f>
        <v>6347</v>
      </c>
    </row>
    <row r="3709" spans="1:12" x14ac:dyDescent="0.25">
      <c r="A3709" s="1" t="s">
        <v>3745</v>
      </c>
      <c r="B3709" s="1" t="s">
        <v>3653</v>
      </c>
      <c r="C3709" s="1" t="s">
        <v>3654</v>
      </c>
      <c r="D3709">
        <v>2479</v>
      </c>
      <c r="E3709">
        <f>100*Comuni[[#This Row],[Popolazione2011]]/$D$7916</f>
        <v>4.3254357344329024E-3</v>
      </c>
      <c r="F3709">
        <f>100*Comuni[[#This Row],[Popolazione2011]]/(SUMIFS($D$2:$D$7916,$B$2:$B$7916,"Friuli-Venezia Giulia"))</f>
        <v>0.20314826545471532</v>
      </c>
      <c r="G3709" t="b">
        <f>IF(Comuni[[#This Row],[Popolazione2011]]&gt;300000,"MAGGIORE")</f>
        <v>0</v>
      </c>
      <c r="H3709">
        <f>100*Comuni[[#This Row],[Popolazione2011]]/(SUMIFS($D$2:$D$7916,$B$2:$B$7916,"Piemonte"))</f>
        <v>5.6806776299085503E-2</v>
      </c>
      <c r="I3709" s="1" t="str">
        <f>_xlfn.XLOOKUP(Comuni[[#This Row],[Regione]],Ripartizione_geografica[Regione],Ripartizione_geografica[Ripartizione geografica],,0)</f>
        <v>Nord-est</v>
      </c>
      <c r="J3709" s="1">
        <f>_xlfn.XLOOKUP(Comuni[[#This Row],[Regione]],Table_0[Regione],Table_0[Totale contagiati],,0)</f>
        <v>595007</v>
      </c>
      <c r="K3709" s="1">
        <f>_xlfn.XLOOKUP(Comuni[[#This Row],[Regione]],Table_0[Regione],Table_0[Guariti],,0)</f>
        <v>587125</v>
      </c>
      <c r="L3709" s="1">
        <f>_xlfn.XLOOKUP(Comuni[[#This Row],[Regione]],Table_0[Regione],Table_0[Deceduti],,0)</f>
        <v>6347</v>
      </c>
    </row>
    <row r="3710" spans="1:12" x14ac:dyDescent="0.25">
      <c r="A3710" s="1" t="s">
        <v>3746</v>
      </c>
      <c r="B3710" s="1" t="s">
        <v>3653</v>
      </c>
      <c r="C3710" s="1" t="s">
        <v>3654</v>
      </c>
      <c r="D3710">
        <v>2054</v>
      </c>
      <c r="E3710">
        <f>100*Comuni[[#This Row],[Popolazione2011]]/$D$7916</f>
        <v>3.5838826133623163E-3</v>
      </c>
      <c r="F3710">
        <f>100*Comuni[[#This Row],[Popolazione2011]]/(SUMIFS($D$2:$D$7916,$B$2:$B$7916,"Friuli-Venezia Giulia"))</f>
        <v>0.16832050715771893</v>
      </c>
      <c r="G3710" t="b">
        <f>IF(Comuni[[#This Row],[Popolazione2011]]&gt;300000,"MAGGIORE")</f>
        <v>0</v>
      </c>
      <c r="H3710">
        <f>100*Comuni[[#This Row],[Popolazione2011]]/(SUMIFS($D$2:$D$7916,$B$2:$B$7916,"Piemonte"))</f>
        <v>4.7067817070722717E-2</v>
      </c>
      <c r="I3710" s="1" t="str">
        <f>_xlfn.XLOOKUP(Comuni[[#This Row],[Regione]],Ripartizione_geografica[Regione],Ripartizione_geografica[Ripartizione geografica],,0)</f>
        <v>Nord-est</v>
      </c>
      <c r="J3710" s="1">
        <f>_xlfn.XLOOKUP(Comuni[[#This Row],[Regione]],Table_0[Regione],Table_0[Totale contagiati],,0)</f>
        <v>595007</v>
      </c>
      <c r="K3710" s="1">
        <f>_xlfn.XLOOKUP(Comuni[[#This Row],[Regione]],Table_0[Regione],Table_0[Guariti],,0)</f>
        <v>587125</v>
      </c>
      <c r="L3710" s="1">
        <f>_xlfn.XLOOKUP(Comuni[[#This Row],[Regione]],Table_0[Regione],Table_0[Deceduti],,0)</f>
        <v>6347</v>
      </c>
    </row>
    <row r="3711" spans="1:12" x14ac:dyDescent="0.25">
      <c r="A3711" s="1" t="s">
        <v>3747</v>
      </c>
      <c r="B3711" s="1" t="s">
        <v>3653</v>
      </c>
      <c r="C3711" s="1" t="s">
        <v>3654</v>
      </c>
      <c r="D3711">
        <v>2995</v>
      </c>
      <c r="E3711">
        <f>100*Comuni[[#This Row],[Popolazione2011]]/$D$7916</f>
        <v>5.2257684649562493E-3</v>
      </c>
      <c r="F3711">
        <f>100*Comuni[[#This Row],[Popolazione2011]]/(SUMIFS($D$2:$D$7916,$B$2:$B$7916,"Friuli-Venezia Giulia"))</f>
        <v>0.24543326141059796</v>
      </c>
      <c r="G3711" t="b">
        <f>IF(Comuni[[#This Row],[Popolazione2011]]&gt;300000,"MAGGIORE")</f>
        <v>0</v>
      </c>
      <c r="H3711">
        <f>100*Comuni[[#This Row],[Popolazione2011]]/(SUMIFS($D$2:$D$7916,$B$2:$B$7916,"Piemonte"))</f>
        <v>6.8631018562227142E-2</v>
      </c>
      <c r="I3711" s="1" t="str">
        <f>_xlfn.XLOOKUP(Comuni[[#This Row],[Regione]],Ripartizione_geografica[Regione],Ripartizione_geografica[Ripartizione geografica],,0)</f>
        <v>Nord-est</v>
      </c>
      <c r="J3711" s="1">
        <f>_xlfn.XLOOKUP(Comuni[[#This Row],[Regione]],Table_0[Regione],Table_0[Totale contagiati],,0)</f>
        <v>595007</v>
      </c>
      <c r="K3711" s="1">
        <f>_xlfn.XLOOKUP(Comuni[[#This Row],[Regione]],Table_0[Regione],Table_0[Guariti],,0)</f>
        <v>587125</v>
      </c>
      <c r="L3711" s="1">
        <f>_xlfn.XLOOKUP(Comuni[[#This Row],[Regione]],Table_0[Regione],Table_0[Deceduti],,0)</f>
        <v>6347</v>
      </c>
    </row>
    <row r="3712" spans="1:12" x14ac:dyDescent="0.25">
      <c r="A3712" s="1" t="s">
        <v>3748</v>
      </c>
      <c r="B3712" s="1" t="s">
        <v>3653</v>
      </c>
      <c r="C3712" s="1" t="s">
        <v>3654</v>
      </c>
      <c r="D3712">
        <v>8072</v>
      </c>
      <c r="E3712">
        <f>100*Comuni[[#This Row],[Popolazione2011]]/$D$7916</f>
        <v>1.4084274807721819E-2</v>
      </c>
      <c r="F3712">
        <f>100*Comuni[[#This Row],[Popolazione2011]]/(SUMIFS($D$2:$D$7916,$B$2:$B$7916,"Friuli-Venezia Giulia"))</f>
        <v>0.66148156464318753</v>
      </c>
      <c r="G3712" t="b">
        <f>IF(Comuni[[#This Row],[Popolazione2011]]&gt;300000,"MAGGIORE")</f>
        <v>0</v>
      </c>
      <c r="H3712">
        <f>100*Comuni[[#This Row],[Popolazione2011]]/(SUMIFS($D$2:$D$7916,$B$2:$B$7916,"Piemonte"))</f>
        <v>0.18497147974433972</v>
      </c>
      <c r="I3712" s="1" t="str">
        <f>_xlfn.XLOOKUP(Comuni[[#This Row],[Regione]],Ripartizione_geografica[Regione],Ripartizione_geografica[Ripartizione geografica],,0)</f>
        <v>Nord-est</v>
      </c>
      <c r="J3712" s="1">
        <f>_xlfn.XLOOKUP(Comuni[[#This Row],[Regione]],Table_0[Regione],Table_0[Totale contagiati],,0)</f>
        <v>595007</v>
      </c>
      <c r="K3712" s="1">
        <f>_xlfn.XLOOKUP(Comuni[[#This Row],[Regione]],Table_0[Regione],Table_0[Guariti],,0)</f>
        <v>587125</v>
      </c>
      <c r="L3712" s="1">
        <f>_xlfn.XLOOKUP(Comuni[[#This Row],[Regione]],Table_0[Regione],Table_0[Deceduti],,0)</f>
        <v>6347</v>
      </c>
    </row>
    <row r="3713" spans="1:12" x14ac:dyDescent="0.25">
      <c r="A3713" s="1" t="s">
        <v>3749</v>
      </c>
      <c r="B3713" s="1" t="s">
        <v>3653</v>
      </c>
      <c r="C3713" s="1" t="s">
        <v>3654</v>
      </c>
      <c r="D3713">
        <v>7681</v>
      </c>
      <c r="E3713">
        <f>100*Comuni[[#This Row],[Popolazione2011]]/$D$7916</f>
        <v>1.3402045936336879E-2</v>
      </c>
      <c r="F3713">
        <f>100*Comuni[[#This Row],[Popolazione2011]]/(SUMIFS($D$2:$D$7916,$B$2:$B$7916,"Friuli-Venezia Giulia"))</f>
        <v>0.62944002700995094</v>
      </c>
      <c r="G3713" t="b">
        <f>IF(Comuni[[#This Row],[Popolazione2011]]&gt;300000,"MAGGIORE")</f>
        <v>0</v>
      </c>
      <c r="H3713">
        <f>100*Comuni[[#This Row],[Popolazione2011]]/(SUMIFS($D$2:$D$7916,$B$2:$B$7916,"Piemonte"))</f>
        <v>0.17601163725424596</v>
      </c>
      <c r="I3713" s="1" t="str">
        <f>_xlfn.XLOOKUP(Comuni[[#This Row],[Regione]],Ripartizione_geografica[Regione],Ripartizione_geografica[Ripartizione geografica],,0)</f>
        <v>Nord-est</v>
      </c>
      <c r="J3713" s="1">
        <f>_xlfn.XLOOKUP(Comuni[[#This Row],[Regione]],Table_0[Regione],Table_0[Totale contagiati],,0)</f>
        <v>595007</v>
      </c>
      <c r="K3713" s="1">
        <f>_xlfn.XLOOKUP(Comuni[[#This Row],[Regione]],Table_0[Regione],Table_0[Guariti],,0)</f>
        <v>587125</v>
      </c>
      <c r="L3713" s="1">
        <f>_xlfn.XLOOKUP(Comuni[[#This Row],[Regione]],Table_0[Regione],Table_0[Deceduti],,0)</f>
        <v>6347</v>
      </c>
    </row>
    <row r="3714" spans="1:12" x14ac:dyDescent="0.25">
      <c r="A3714" s="1" t="s">
        <v>3750</v>
      </c>
      <c r="B3714" s="1" t="s">
        <v>3653</v>
      </c>
      <c r="C3714" s="1" t="s">
        <v>3654</v>
      </c>
      <c r="D3714">
        <v>6117</v>
      </c>
      <c r="E3714">
        <f>100*Comuni[[#This Row],[Popolazione2011]]/$D$7916</f>
        <v>1.0673130450797121E-2</v>
      </c>
      <c r="F3714">
        <f>100*Comuni[[#This Row],[Popolazione2011]]/(SUMIFS($D$2:$D$7916,$B$2:$B$7916,"Friuli-Venezia Giulia"))</f>
        <v>0.50127387647700428</v>
      </c>
      <c r="G3714" t="b">
        <f>IF(Comuni[[#This Row],[Popolazione2011]]&gt;300000,"MAGGIORE")</f>
        <v>0</v>
      </c>
      <c r="H3714">
        <f>100*Comuni[[#This Row],[Popolazione2011]]/(SUMIFS($D$2:$D$7916,$B$2:$B$7916,"Piemonte"))</f>
        <v>0.14017226729387092</v>
      </c>
      <c r="I3714" s="1" t="str">
        <f>_xlfn.XLOOKUP(Comuni[[#This Row],[Regione]],Ripartizione_geografica[Regione],Ripartizione_geografica[Ripartizione geografica],,0)</f>
        <v>Nord-est</v>
      </c>
      <c r="J3714" s="1">
        <f>_xlfn.XLOOKUP(Comuni[[#This Row],[Regione]],Table_0[Regione],Table_0[Totale contagiati],,0)</f>
        <v>595007</v>
      </c>
      <c r="K3714" s="1">
        <f>_xlfn.XLOOKUP(Comuni[[#This Row],[Regione]],Table_0[Regione],Table_0[Guariti],,0)</f>
        <v>587125</v>
      </c>
      <c r="L3714" s="1">
        <f>_xlfn.XLOOKUP(Comuni[[#This Row],[Regione]],Table_0[Regione],Table_0[Deceduti],,0)</f>
        <v>6347</v>
      </c>
    </row>
    <row r="3715" spans="1:12" x14ac:dyDescent="0.25">
      <c r="A3715" s="1" t="s">
        <v>3751</v>
      </c>
      <c r="B3715" s="1" t="s">
        <v>3653</v>
      </c>
      <c r="C3715" s="1" t="s">
        <v>3654</v>
      </c>
      <c r="D3715">
        <v>1161</v>
      </c>
      <c r="E3715">
        <f>100*Comuni[[#This Row],[Popolazione2011]]/$D$7916</f>
        <v>2.0257486436775314E-3</v>
      </c>
      <c r="F3715">
        <f>100*Comuni[[#This Row],[Popolazione2011]]/(SUMIFS($D$2:$D$7916,$B$2:$B$7916,"Friuli-Venezia Giulia"))</f>
        <v>9.5141240900735974E-2</v>
      </c>
      <c r="G3715" t="b">
        <f>IF(Comuni[[#This Row],[Popolazione2011]]&gt;300000,"MAGGIORE")</f>
        <v>0</v>
      </c>
      <c r="H3715">
        <f>100*Comuni[[#This Row],[Popolazione2011]]/(SUMIFS($D$2:$D$7916,$B$2:$B$7916,"Piemonte"))</f>
        <v>2.6604545092068683E-2</v>
      </c>
      <c r="I3715" s="1" t="str">
        <f>_xlfn.XLOOKUP(Comuni[[#This Row],[Regione]],Ripartizione_geografica[Regione],Ripartizione_geografica[Ripartizione geografica],,0)</f>
        <v>Nord-est</v>
      </c>
      <c r="J3715" s="1">
        <f>_xlfn.XLOOKUP(Comuni[[#This Row],[Regione]],Table_0[Regione],Table_0[Totale contagiati],,0)</f>
        <v>595007</v>
      </c>
      <c r="K3715" s="1">
        <f>_xlfn.XLOOKUP(Comuni[[#This Row],[Regione]],Table_0[Regione],Table_0[Guariti],,0)</f>
        <v>587125</v>
      </c>
      <c r="L3715" s="1">
        <f>_xlfn.XLOOKUP(Comuni[[#This Row],[Regione]],Table_0[Regione],Table_0[Deceduti],,0)</f>
        <v>6347</v>
      </c>
    </row>
    <row r="3716" spans="1:12" x14ac:dyDescent="0.25">
      <c r="A3716" s="1" t="s">
        <v>3752</v>
      </c>
      <c r="B3716" s="1" t="s">
        <v>3653</v>
      </c>
      <c r="C3716" s="1" t="s">
        <v>3654</v>
      </c>
      <c r="D3716">
        <v>2223</v>
      </c>
      <c r="E3716">
        <f>100*Comuni[[#This Row],[Popolazione2011]]/$D$7916</f>
        <v>3.8787590309174434E-3</v>
      </c>
      <c r="F3716">
        <f>100*Comuni[[#This Row],[Popolazione2011]]/(SUMIFS($D$2:$D$7916,$B$2:$B$7916,"Friuli-Venezia Giulia"))</f>
        <v>0.18216966280993632</v>
      </c>
      <c r="G3716" t="b">
        <f>IF(Comuni[[#This Row],[Popolazione2011]]&gt;300000,"MAGGIORE")</f>
        <v>0</v>
      </c>
      <c r="H3716">
        <f>100*Comuni[[#This Row],[Popolazione2011]]/(SUMIFS($D$2:$D$7916,$B$2:$B$7916,"Piemonte"))</f>
        <v>5.0940485563883448E-2</v>
      </c>
      <c r="I3716" s="1" t="str">
        <f>_xlfn.XLOOKUP(Comuni[[#This Row],[Regione]],Ripartizione_geografica[Regione],Ripartizione_geografica[Ripartizione geografica],,0)</f>
        <v>Nord-est</v>
      </c>
      <c r="J3716" s="1">
        <f>_xlfn.XLOOKUP(Comuni[[#This Row],[Regione]],Table_0[Regione],Table_0[Totale contagiati],,0)</f>
        <v>595007</v>
      </c>
      <c r="K3716" s="1">
        <f>_xlfn.XLOOKUP(Comuni[[#This Row],[Regione]],Table_0[Regione],Table_0[Guariti],,0)</f>
        <v>587125</v>
      </c>
      <c r="L3716" s="1">
        <f>_xlfn.XLOOKUP(Comuni[[#This Row],[Regione]],Table_0[Regione],Table_0[Deceduti],,0)</f>
        <v>6347</v>
      </c>
    </row>
    <row r="3717" spans="1:12" x14ac:dyDescent="0.25">
      <c r="A3717" s="1" t="s">
        <v>3753</v>
      </c>
      <c r="B3717" s="1" t="s">
        <v>3653</v>
      </c>
      <c r="C3717" s="1" t="s">
        <v>3654</v>
      </c>
      <c r="D3717">
        <v>2417</v>
      </c>
      <c r="E3717">
        <f>100*Comuni[[#This Row],[Popolazione2011]]/$D$7916</f>
        <v>4.217256220300252E-3</v>
      </c>
      <c r="F3717">
        <f>100*Comuni[[#This Row],[Popolazione2011]]/(SUMIFS($D$2:$D$7916,$B$2:$B$7916,"Friuli-Venezia Giulia"))</f>
        <v>0.19806751012668289</v>
      </c>
      <c r="G3717" t="b">
        <f>IF(Comuni[[#This Row],[Popolazione2011]]&gt;300000,"MAGGIORE")</f>
        <v>0</v>
      </c>
      <c r="H3717">
        <f>100*Comuni[[#This Row],[Popolazione2011]]/(SUMIFS($D$2:$D$7916,$B$2:$B$7916,"Piemonte"))</f>
        <v>5.5386034011653755E-2</v>
      </c>
      <c r="I3717" s="1" t="str">
        <f>_xlfn.XLOOKUP(Comuni[[#This Row],[Regione]],Ripartizione_geografica[Regione],Ripartizione_geografica[Ripartizione geografica],,0)</f>
        <v>Nord-est</v>
      </c>
      <c r="J3717" s="1">
        <f>_xlfn.XLOOKUP(Comuni[[#This Row],[Regione]],Table_0[Regione],Table_0[Totale contagiati],,0)</f>
        <v>595007</v>
      </c>
      <c r="K3717" s="1">
        <f>_xlfn.XLOOKUP(Comuni[[#This Row],[Regione]],Table_0[Regione],Table_0[Guariti],,0)</f>
        <v>587125</v>
      </c>
      <c r="L3717" s="1">
        <f>_xlfn.XLOOKUP(Comuni[[#This Row],[Regione]],Table_0[Regione],Table_0[Deceduti],,0)</f>
        <v>6347</v>
      </c>
    </row>
    <row r="3718" spans="1:12" x14ac:dyDescent="0.25">
      <c r="A3718" s="1" t="s">
        <v>3754</v>
      </c>
      <c r="B3718" s="1" t="s">
        <v>3653</v>
      </c>
      <c r="C3718" s="1" t="s">
        <v>3654</v>
      </c>
      <c r="D3718">
        <v>1333</v>
      </c>
      <c r="E3718">
        <f>100*Comuni[[#This Row],[Popolazione2011]]/$D$7916</f>
        <v>2.3258595538519803E-3</v>
      </c>
      <c r="F3718">
        <f>100*Comuni[[#This Row],[Popolazione2011]]/(SUMIFS($D$2:$D$7916,$B$2:$B$7916,"Friuli-Venezia Giulia"))</f>
        <v>0.10923623955269686</v>
      </c>
      <c r="G3718" t="b">
        <f>IF(Comuni[[#This Row],[Popolazione2011]]&gt;300000,"MAGGIORE")</f>
        <v>0</v>
      </c>
      <c r="H3718">
        <f>100*Comuni[[#This Row],[Popolazione2011]]/(SUMIFS($D$2:$D$7916,$B$2:$B$7916,"Piemonte"))</f>
        <v>3.0545959179782561E-2</v>
      </c>
      <c r="I3718" s="1" t="str">
        <f>_xlfn.XLOOKUP(Comuni[[#This Row],[Regione]],Ripartizione_geografica[Regione],Ripartizione_geografica[Ripartizione geografica],,0)</f>
        <v>Nord-est</v>
      </c>
      <c r="J3718" s="1">
        <f>_xlfn.XLOOKUP(Comuni[[#This Row],[Regione]],Table_0[Regione],Table_0[Totale contagiati],,0)</f>
        <v>595007</v>
      </c>
      <c r="K3718" s="1">
        <f>_xlfn.XLOOKUP(Comuni[[#This Row],[Regione]],Table_0[Regione],Table_0[Guariti],,0)</f>
        <v>587125</v>
      </c>
      <c r="L3718" s="1">
        <f>_xlfn.XLOOKUP(Comuni[[#This Row],[Regione]],Table_0[Regione],Table_0[Deceduti],,0)</f>
        <v>6347</v>
      </c>
    </row>
    <row r="3719" spans="1:12" x14ac:dyDescent="0.25">
      <c r="A3719" s="1" t="s">
        <v>3755</v>
      </c>
      <c r="B3719" s="1" t="s">
        <v>3653</v>
      </c>
      <c r="C3719" s="1" t="s">
        <v>3654</v>
      </c>
      <c r="D3719">
        <v>1682</v>
      </c>
      <c r="E3719">
        <f>100*Comuni[[#This Row],[Popolazione2011]]/$D$7916</f>
        <v>2.9348055285664146E-3</v>
      </c>
      <c r="F3719">
        <f>100*Comuni[[#This Row],[Popolazione2011]]/(SUMIFS($D$2:$D$7916,$B$2:$B$7916,"Friuli-Venezia Giulia"))</f>
        <v>0.13783597518952448</v>
      </c>
      <c r="G3719" t="b">
        <f>IF(Comuni[[#This Row],[Popolazione2011]]&gt;300000,"MAGGIORE")</f>
        <v>0</v>
      </c>
      <c r="H3719">
        <f>100*Comuni[[#This Row],[Popolazione2011]]/(SUMIFS($D$2:$D$7916,$B$2:$B$7916,"Piemonte"))</f>
        <v>3.8543363346132238E-2</v>
      </c>
      <c r="I3719" s="1" t="str">
        <f>_xlfn.XLOOKUP(Comuni[[#This Row],[Regione]],Ripartizione_geografica[Regione],Ripartizione_geografica[Ripartizione geografica],,0)</f>
        <v>Nord-est</v>
      </c>
      <c r="J3719" s="1">
        <f>_xlfn.XLOOKUP(Comuni[[#This Row],[Regione]],Table_0[Regione],Table_0[Totale contagiati],,0)</f>
        <v>595007</v>
      </c>
      <c r="K3719" s="1">
        <f>_xlfn.XLOOKUP(Comuni[[#This Row],[Regione]],Table_0[Regione],Table_0[Guariti],,0)</f>
        <v>587125</v>
      </c>
      <c r="L3719" s="1">
        <f>_xlfn.XLOOKUP(Comuni[[#This Row],[Regione]],Table_0[Regione],Table_0[Deceduti],,0)</f>
        <v>6347</v>
      </c>
    </row>
    <row r="3720" spans="1:12" x14ac:dyDescent="0.25">
      <c r="A3720" s="1" t="s">
        <v>3756</v>
      </c>
      <c r="B3720" s="1" t="s">
        <v>3653</v>
      </c>
      <c r="C3720" s="1" t="s">
        <v>3654</v>
      </c>
      <c r="D3720">
        <v>419</v>
      </c>
      <c r="E3720">
        <f>100*Comuni[[#This Row],[Popolazione2011]]/$D$7916</f>
        <v>7.3108413583194282E-4</v>
      </c>
      <c r="F3720">
        <f>100*Comuni[[#This Row],[Popolazione2011]]/(SUMIFS($D$2:$D$7916,$B$2:$B$7916,"Friuli-Venezia Giulia"))</f>
        <v>3.4336072297509367E-2</v>
      </c>
      <c r="G3720" t="b">
        <f>IF(Comuni[[#This Row],[Popolazione2011]]&gt;300000,"MAGGIORE")</f>
        <v>0</v>
      </c>
      <c r="H3720">
        <f>100*Comuni[[#This Row],[Popolazione2011]]/(SUMIFS($D$2:$D$7916,$B$2:$B$7916,"Piemonte"))</f>
        <v>9.6014680392564836E-3</v>
      </c>
      <c r="I3720" s="1" t="str">
        <f>_xlfn.XLOOKUP(Comuni[[#This Row],[Regione]],Ripartizione_geografica[Regione],Ripartizione_geografica[Ripartizione geografica],,0)</f>
        <v>Nord-est</v>
      </c>
      <c r="J3720" s="1">
        <f>_xlfn.XLOOKUP(Comuni[[#This Row],[Regione]],Table_0[Regione],Table_0[Totale contagiati],,0)</f>
        <v>595007</v>
      </c>
      <c r="K3720" s="1">
        <f>_xlfn.XLOOKUP(Comuni[[#This Row],[Regione]],Table_0[Regione],Table_0[Guariti],,0)</f>
        <v>587125</v>
      </c>
      <c r="L3720" s="1">
        <f>_xlfn.XLOOKUP(Comuni[[#This Row],[Regione]],Table_0[Regione],Table_0[Deceduti],,0)</f>
        <v>6347</v>
      </c>
    </row>
    <row r="3721" spans="1:12" x14ac:dyDescent="0.25">
      <c r="A3721" s="1" t="s">
        <v>3757</v>
      </c>
      <c r="B3721" s="1" t="s">
        <v>3653</v>
      </c>
      <c r="C3721" s="1" t="s">
        <v>3654</v>
      </c>
      <c r="D3721">
        <v>482</v>
      </c>
      <c r="E3721">
        <f>100*Comuni[[#This Row],[Popolazione2011]]/$D$7916</f>
        <v>8.4100848083770025E-4</v>
      </c>
      <c r="F3721">
        <f>100*Comuni[[#This Row],[Popolazione2011]]/(SUMIFS($D$2:$D$7916,$B$2:$B$7916,"Friuli-Venezia Giulia"))</f>
        <v>3.9498775292122944E-2</v>
      </c>
      <c r="G3721" t="b">
        <f>IF(Comuni[[#This Row],[Popolazione2011]]&gt;300000,"MAGGIORE")</f>
        <v>0</v>
      </c>
      <c r="H3721">
        <f>100*Comuni[[#This Row],[Popolazione2011]]/(SUMIFS($D$2:$D$7916,$B$2:$B$7916,"Piemonte"))</f>
        <v>1.1045125524872615E-2</v>
      </c>
      <c r="I3721" s="1" t="str">
        <f>_xlfn.XLOOKUP(Comuni[[#This Row],[Regione]],Ripartizione_geografica[Regione],Ripartizione_geografica[Ripartizione geografica],,0)</f>
        <v>Nord-est</v>
      </c>
      <c r="J3721" s="1">
        <f>_xlfn.XLOOKUP(Comuni[[#This Row],[Regione]],Table_0[Regione],Table_0[Totale contagiati],,0)</f>
        <v>595007</v>
      </c>
      <c r="K3721" s="1">
        <f>_xlfn.XLOOKUP(Comuni[[#This Row],[Regione]],Table_0[Regione],Table_0[Guariti],,0)</f>
        <v>587125</v>
      </c>
      <c r="L3721" s="1">
        <f>_xlfn.XLOOKUP(Comuni[[#This Row],[Regione]],Table_0[Regione],Table_0[Deceduti],,0)</f>
        <v>6347</v>
      </c>
    </row>
    <row r="3722" spans="1:12" x14ac:dyDescent="0.25">
      <c r="A3722" s="1" t="s">
        <v>3758</v>
      </c>
      <c r="B3722" s="1" t="s">
        <v>3653</v>
      </c>
      <c r="C3722" s="1" t="s">
        <v>3654</v>
      </c>
      <c r="D3722">
        <v>3937</v>
      </c>
      <c r="E3722">
        <f>100*Comuni[[#This Row],[Popolazione2011]]/$D$7916</f>
        <v>6.8693991474232906E-3</v>
      </c>
      <c r="F3722">
        <f>100*Comuni[[#This Row],[Popolazione2011]]/(SUMIFS($D$2:$D$7916,$B$2:$B$7916,"Friuli-Venezia Giulia"))</f>
        <v>0.32262796333005817</v>
      </c>
      <c r="G3722" t="b">
        <f>IF(Comuni[[#This Row],[Popolazione2011]]&gt;300000,"MAGGIORE")</f>
        <v>0</v>
      </c>
      <c r="H3722">
        <f>100*Comuni[[#This Row],[Popolazione2011]]/(SUMIFS($D$2:$D$7916,$B$2:$B$7916,"Piemonte"))</f>
        <v>9.0217135251915936E-2</v>
      </c>
      <c r="I3722" s="1" t="str">
        <f>_xlfn.XLOOKUP(Comuni[[#This Row],[Regione]],Ripartizione_geografica[Regione],Ripartizione_geografica[Ripartizione geografica],,0)</f>
        <v>Nord-est</v>
      </c>
      <c r="J3722" s="1">
        <f>_xlfn.XLOOKUP(Comuni[[#This Row],[Regione]],Table_0[Regione],Table_0[Totale contagiati],,0)</f>
        <v>595007</v>
      </c>
      <c r="K3722" s="1">
        <f>_xlfn.XLOOKUP(Comuni[[#This Row],[Regione]],Table_0[Regione],Table_0[Guariti],,0)</f>
        <v>587125</v>
      </c>
      <c r="L3722" s="1">
        <f>_xlfn.XLOOKUP(Comuni[[#This Row],[Regione]],Table_0[Regione],Table_0[Deceduti],,0)</f>
        <v>6347</v>
      </c>
    </row>
    <row r="3723" spans="1:12" x14ac:dyDescent="0.25">
      <c r="A3723" s="1" t="s">
        <v>3759</v>
      </c>
      <c r="B3723" s="1" t="s">
        <v>3653</v>
      </c>
      <c r="C3723" s="1" t="s">
        <v>3654</v>
      </c>
      <c r="D3723">
        <v>941</v>
      </c>
      <c r="E3723">
        <f>100*Comuni[[#This Row],[Popolazione2011]]/$D$7916</f>
        <v>1.6418858515939334E-3</v>
      </c>
      <c r="F3723">
        <f>100*Comuni[[#This Row],[Popolazione2011]]/(SUMIFS($D$2:$D$7916,$B$2:$B$7916,"Friuli-Venezia Giulia"))</f>
        <v>7.7112754252879029E-2</v>
      </c>
      <c r="G3723" t="b">
        <f>IF(Comuni[[#This Row],[Popolazione2011]]&gt;300000,"MAGGIORE")</f>
        <v>0</v>
      </c>
      <c r="H3723">
        <f>100*Comuni[[#This Row],[Popolazione2011]]/(SUMIFS($D$2:$D$7916,$B$2:$B$7916,"Piemonte"))</f>
        <v>2.1563201491504421E-2</v>
      </c>
      <c r="I3723" s="1" t="str">
        <f>_xlfn.XLOOKUP(Comuni[[#This Row],[Regione]],Ripartizione_geografica[Regione],Ripartizione_geografica[Ripartizione geografica],,0)</f>
        <v>Nord-est</v>
      </c>
      <c r="J3723" s="1">
        <f>_xlfn.XLOOKUP(Comuni[[#This Row],[Regione]],Table_0[Regione],Table_0[Totale contagiati],,0)</f>
        <v>595007</v>
      </c>
      <c r="K3723" s="1">
        <f>_xlfn.XLOOKUP(Comuni[[#This Row],[Regione]],Table_0[Regione],Table_0[Guariti],,0)</f>
        <v>587125</v>
      </c>
      <c r="L3723" s="1">
        <f>_xlfn.XLOOKUP(Comuni[[#This Row],[Regione]],Table_0[Regione],Table_0[Deceduti],,0)</f>
        <v>6347</v>
      </c>
    </row>
    <row r="3724" spans="1:12" x14ac:dyDescent="0.25">
      <c r="A3724" s="1" t="s">
        <v>3760</v>
      </c>
      <c r="B3724" s="1" t="s">
        <v>3653</v>
      </c>
      <c r="C3724" s="1" t="s">
        <v>3654</v>
      </c>
      <c r="D3724">
        <v>398</v>
      </c>
      <c r="E3724">
        <f>100*Comuni[[#This Row],[Popolazione2011]]/$D$7916</f>
        <v>6.944426874966903E-4</v>
      </c>
      <c r="F3724">
        <f>100*Comuni[[#This Row],[Popolazione2011]]/(SUMIFS($D$2:$D$7916,$B$2:$B$7916,"Friuli-Venezia Giulia"))</f>
        <v>3.2615171299304836E-2</v>
      </c>
      <c r="G3724" t="b">
        <f>IF(Comuni[[#This Row],[Popolazione2011]]&gt;300000,"MAGGIORE")</f>
        <v>0</v>
      </c>
      <c r="H3724">
        <f>100*Comuni[[#This Row],[Popolazione2011]]/(SUMIFS($D$2:$D$7916,$B$2:$B$7916,"Piemonte"))</f>
        <v>9.1202488773844403E-3</v>
      </c>
      <c r="I3724" s="1" t="str">
        <f>_xlfn.XLOOKUP(Comuni[[#This Row],[Regione]],Ripartizione_geografica[Regione],Ripartizione_geografica[Ripartizione geografica],,0)</f>
        <v>Nord-est</v>
      </c>
      <c r="J3724" s="1">
        <f>_xlfn.XLOOKUP(Comuni[[#This Row],[Regione]],Table_0[Regione],Table_0[Totale contagiati],,0)</f>
        <v>595007</v>
      </c>
      <c r="K3724" s="1">
        <f>_xlfn.XLOOKUP(Comuni[[#This Row],[Regione]],Table_0[Regione],Table_0[Guariti],,0)</f>
        <v>587125</v>
      </c>
      <c r="L3724" s="1">
        <f>_xlfn.XLOOKUP(Comuni[[#This Row],[Regione]],Table_0[Regione],Table_0[Deceduti],,0)</f>
        <v>6347</v>
      </c>
    </row>
    <row r="3725" spans="1:12" x14ac:dyDescent="0.25">
      <c r="A3725" s="1" t="s">
        <v>3761</v>
      </c>
      <c r="B3725" s="1" t="s">
        <v>3653</v>
      </c>
      <c r="C3725" s="1" t="s">
        <v>3654</v>
      </c>
      <c r="D3725">
        <v>1371</v>
      </c>
      <c r="E3725">
        <f>100*Comuni[[#This Row],[Popolazione2011]]/$D$7916</f>
        <v>2.3921631270300563E-3</v>
      </c>
      <c r="F3725">
        <f>100*Comuni[[#This Row],[Popolazione2011]]/(SUMIFS($D$2:$D$7916,$B$2:$B$7916,"Friuli-Venezia Giulia"))</f>
        <v>0.11235025088278124</v>
      </c>
      <c r="G3725" t="b">
        <f>IF(Comuni[[#This Row],[Popolazione2011]]&gt;300000,"MAGGIORE")</f>
        <v>0</v>
      </c>
      <c r="H3725">
        <f>100*Comuni[[#This Row],[Popolazione2011]]/(SUMIFS($D$2:$D$7916,$B$2:$B$7916,"Piemonte"))</f>
        <v>3.1416736710789116E-2</v>
      </c>
      <c r="I3725" s="1" t="str">
        <f>_xlfn.XLOOKUP(Comuni[[#This Row],[Regione]],Ripartizione_geografica[Regione],Ripartizione_geografica[Ripartizione geografica],,0)</f>
        <v>Nord-est</v>
      </c>
      <c r="J3725" s="1">
        <f>_xlfn.XLOOKUP(Comuni[[#This Row],[Regione]],Table_0[Regione],Table_0[Totale contagiati],,0)</f>
        <v>595007</v>
      </c>
      <c r="K3725" s="1">
        <f>_xlfn.XLOOKUP(Comuni[[#This Row],[Regione]],Table_0[Regione],Table_0[Guariti],,0)</f>
        <v>587125</v>
      </c>
      <c r="L3725" s="1">
        <f>_xlfn.XLOOKUP(Comuni[[#This Row],[Regione]],Table_0[Regione],Table_0[Deceduti],,0)</f>
        <v>6347</v>
      </c>
    </row>
    <row r="3726" spans="1:12" x14ac:dyDescent="0.25">
      <c r="A3726" s="1" t="s">
        <v>3762</v>
      </c>
      <c r="B3726" s="1" t="s">
        <v>3653</v>
      </c>
      <c r="C3726" s="1" t="s">
        <v>3654</v>
      </c>
      <c r="D3726">
        <v>679</v>
      </c>
      <c r="E3726">
        <f>100*Comuni[[#This Row],[Popolazione2011]]/$D$7916</f>
        <v>1.1847401628398309E-3</v>
      </c>
      <c r="F3726">
        <f>100*Comuni[[#This Row],[Popolazione2011]]/(SUMIFS($D$2:$D$7916,$B$2:$B$7916,"Friuli-Venezia Giulia"))</f>
        <v>5.564246560861303E-2</v>
      </c>
      <c r="G3726" t="b">
        <f>IF(Comuni[[#This Row],[Popolazione2011]]&gt;300000,"MAGGIORE")</f>
        <v>0</v>
      </c>
      <c r="H3726">
        <f>100*Comuni[[#This Row],[Popolazione2011]]/(SUMIFS($D$2:$D$7916,$B$2:$B$7916,"Piemonte"))</f>
        <v>1.5559419567196069E-2</v>
      </c>
      <c r="I3726" s="1" t="str">
        <f>_xlfn.XLOOKUP(Comuni[[#This Row],[Regione]],Ripartizione_geografica[Regione],Ripartizione_geografica[Ripartizione geografica],,0)</f>
        <v>Nord-est</v>
      </c>
      <c r="J3726" s="1">
        <f>_xlfn.XLOOKUP(Comuni[[#This Row],[Regione]],Table_0[Regione],Table_0[Totale contagiati],,0)</f>
        <v>595007</v>
      </c>
      <c r="K3726" s="1">
        <f>_xlfn.XLOOKUP(Comuni[[#This Row],[Regione]],Table_0[Regione],Table_0[Guariti],,0)</f>
        <v>587125</v>
      </c>
      <c r="L3726" s="1">
        <f>_xlfn.XLOOKUP(Comuni[[#This Row],[Regione]],Table_0[Regione],Table_0[Deceduti],,0)</f>
        <v>6347</v>
      </c>
    </row>
    <row r="3727" spans="1:12" x14ac:dyDescent="0.25">
      <c r="A3727" s="1" t="s">
        <v>3763</v>
      </c>
      <c r="B3727" s="1" t="s">
        <v>3653</v>
      </c>
      <c r="C3727" s="1" t="s">
        <v>3654</v>
      </c>
      <c r="D3727">
        <v>4144</v>
      </c>
      <c r="E3727">
        <f>100*Comuni[[#This Row],[Popolazione2011]]/$D$7916</f>
        <v>7.2305791381564941E-3</v>
      </c>
      <c r="F3727">
        <f>100*Comuni[[#This Row],[Popolazione2011]]/(SUMIFS($D$2:$D$7916,$B$2:$B$7916,"Friuli-Venezia Giulia"))</f>
        <v>0.33959113031235993</v>
      </c>
      <c r="G3727" t="b">
        <f>IF(Comuni[[#This Row],[Popolazione2011]]&gt;300000,"MAGGIORE")</f>
        <v>0</v>
      </c>
      <c r="H3727">
        <f>100*Comuni[[#This Row],[Popolazione2011]]/(SUMIFS($D$2:$D$7916,$B$2:$B$7916,"Piemonte"))</f>
        <v>9.4960581276083228E-2</v>
      </c>
      <c r="I3727" s="1" t="str">
        <f>_xlfn.XLOOKUP(Comuni[[#This Row],[Regione]],Ripartizione_geografica[Regione],Ripartizione_geografica[Ripartizione geografica],,0)</f>
        <v>Nord-est</v>
      </c>
      <c r="J3727" s="1">
        <f>_xlfn.XLOOKUP(Comuni[[#This Row],[Regione]],Table_0[Regione],Table_0[Totale contagiati],,0)</f>
        <v>595007</v>
      </c>
      <c r="K3727" s="1">
        <f>_xlfn.XLOOKUP(Comuni[[#This Row],[Regione]],Table_0[Regione],Table_0[Guariti],,0)</f>
        <v>587125</v>
      </c>
      <c r="L3727" s="1">
        <f>_xlfn.XLOOKUP(Comuni[[#This Row],[Regione]],Table_0[Regione],Table_0[Deceduti],,0)</f>
        <v>6347</v>
      </c>
    </row>
    <row r="3728" spans="1:12" x14ac:dyDescent="0.25">
      <c r="A3728" s="1" t="s">
        <v>3764</v>
      </c>
      <c r="B3728" s="1" t="s">
        <v>3653</v>
      </c>
      <c r="C3728" s="1" t="s">
        <v>3654</v>
      </c>
      <c r="D3728">
        <v>9095</v>
      </c>
      <c r="E3728">
        <f>100*Comuni[[#This Row],[Popolazione2011]]/$D$7916</f>
        <v>1.5869236790910547E-2</v>
      </c>
      <c r="F3728">
        <f>100*Comuni[[#This Row],[Popolazione2011]]/(SUMIFS($D$2:$D$7916,$B$2:$B$7916,"Friuli-Venezia Giulia"))</f>
        <v>0.7453140275557224</v>
      </c>
      <c r="G3728" t="b">
        <f>IF(Comuni[[#This Row],[Popolazione2011]]&gt;300000,"MAGGIORE")</f>
        <v>0</v>
      </c>
      <c r="H3728">
        <f>100*Comuni[[#This Row],[Popolazione2011]]/(SUMIFS($D$2:$D$7916,$B$2:$B$7916,"Piemonte"))</f>
        <v>0.20841372748696355</v>
      </c>
      <c r="I3728" s="1" t="str">
        <f>_xlfn.XLOOKUP(Comuni[[#This Row],[Regione]],Ripartizione_geografica[Regione],Ripartizione_geografica[Ripartizione geografica],,0)</f>
        <v>Nord-est</v>
      </c>
      <c r="J3728" s="1">
        <f>_xlfn.XLOOKUP(Comuni[[#This Row],[Regione]],Table_0[Regione],Table_0[Totale contagiati],,0)</f>
        <v>595007</v>
      </c>
      <c r="K3728" s="1">
        <f>_xlfn.XLOOKUP(Comuni[[#This Row],[Regione]],Table_0[Regione],Table_0[Guariti],,0)</f>
        <v>587125</v>
      </c>
      <c r="L3728" s="1">
        <f>_xlfn.XLOOKUP(Comuni[[#This Row],[Regione]],Table_0[Regione],Table_0[Deceduti],,0)</f>
        <v>6347</v>
      </c>
    </row>
    <row r="3729" spans="1:12" x14ac:dyDescent="0.25">
      <c r="A3729" s="1" t="s">
        <v>3765</v>
      </c>
      <c r="B3729" s="1" t="s">
        <v>3653</v>
      </c>
      <c r="C3729" s="1" t="s">
        <v>3654</v>
      </c>
      <c r="D3729">
        <v>4577</v>
      </c>
      <c r="E3729">
        <f>100*Comuni[[#This Row],[Popolazione2011]]/$D$7916</f>
        <v>7.9860909062119383E-3</v>
      </c>
      <c r="F3729">
        <f>100*Comuni[[#This Row],[Popolazione2011]]/(SUMIFS($D$2:$D$7916,$B$2:$B$7916,"Friuli-Venezia Giulia"))</f>
        <v>0.37507446994200566</v>
      </c>
      <c r="G3729" t="b">
        <f>IF(Comuni[[#This Row],[Popolazione2011]]&gt;300000,"MAGGIORE")</f>
        <v>0</v>
      </c>
      <c r="H3729">
        <f>100*Comuni[[#This Row],[Popolazione2011]]/(SUMIFS($D$2:$D$7916,$B$2:$B$7916,"Piemonte"))</f>
        <v>0.10488286208992106</v>
      </c>
      <c r="I3729" s="1" t="str">
        <f>_xlfn.XLOOKUP(Comuni[[#This Row],[Regione]],Ripartizione_geografica[Regione],Ripartizione_geografica[Ripartizione geografica],,0)</f>
        <v>Nord-est</v>
      </c>
      <c r="J3729" s="1">
        <f>_xlfn.XLOOKUP(Comuni[[#This Row],[Regione]],Table_0[Regione],Table_0[Totale contagiati],,0)</f>
        <v>595007</v>
      </c>
      <c r="K3729" s="1">
        <f>_xlfn.XLOOKUP(Comuni[[#This Row],[Regione]],Table_0[Regione],Table_0[Guariti],,0)</f>
        <v>587125</v>
      </c>
      <c r="L3729" s="1">
        <f>_xlfn.XLOOKUP(Comuni[[#This Row],[Regione]],Table_0[Regione],Table_0[Deceduti],,0)</f>
        <v>6347</v>
      </c>
    </row>
    <row r="3730" spans="1:12" x14ac:dyDescent="0.25">
      <c r="A3730" s="1" t="s">
        <v>3766</v>
      </c>
      <c r="B3730" s="1" t="s">
        <v>3653</v>
      </c>
      <c r="C3730" s="1" t="s">
        <v>3654</v>
      </c>
      <c r="D3730">
        <v>14262</v>
      </c>
      <c r="E3730">
        <f>100*Comuni[[#This Row],[Popolazione2011]]/$D$7916</f>
        <v>2.4884777912255771E-2</v>
      </c>
      <c r="F3730">
        <f>100*Comuni[[#This Row],[Popolazione2011]]/(SUMIFS($D$2:$D$7916,$B$2:$B$7916,"Friuli-Venezia Giulia"))</f>
        <v>1.168737620780617</v>
      </c>
      <c r="G3730" t="b">
        <f>IF(Comuni[[#This Row],[Popolazione2011]]&gt;300000,"MAGGIORE")</f>
        <v>0</v>
      </c>
      <c r="H3730">
        <f>100*Comuni[[#This Row],[Popolazione2011]]/(SUMIFS($D$2:$D$7916,$B$2:$B$7916,"Piemonte"))</f>
        <v>0.3268165565056706</v>
      </c>
      <c r="I3730" s="1" t="str">
        <f>_xlfn.XLOOKUP(Comuni[[#This Row],[Regione]],Ripartizione_geografica[Regione],Ripartizione_geografica[Ripartizione geografica],,0)</f>
        <v>Nord-est</v>
      </c>
      <c r="J3730" s="1">
        <f>_xlfn.XLOOKUP(Comuni[[#This Row],[Regione]],Table_0[Regione],Table_0[Totale contagiati],,0)</f>
        <v>595007</v>
      </c>
      <c r="K3730" s="1">
        <f>_xlfn.XLOOKUP(Comuni[[#This Row],[Regione]],Table_0[Regione],Table_0[Guariti],,0)</f>
        <v>587125</v>
      </c>
      <c r="L3730" s="1">
        <f>_xlfn.XLOOKUP(Comuni[[#This Row],[Regione]],Table_0[Regione],Table_0[Deceduti],,0)</f>
        <v>6347</v>
      </c>
    </row>
    <row r="3731" spans="1:12" x14ac:dyDescent="0.25">
      <c r="A3731" s="1" t="s">
        <v>3767</v>
      </c>
      <c r="B3731" s="1" t="s">
        <v>3653</v>
      </c>
      <c r="C3731" s="1" t="s">
        <v>3654</v>
      </c>
      <c r="D3731">
        <v>2881</v>
      </c>
      <c r="E3731">
        <f>100*Comuni[[#This Row],[Popolazione2011]]/$D$7916</f>
        <v>5.0268577454220219E-3</v>
      </c>
      <c r="F3731">
        <f>100*Comuni[[#This Row],[Popolazione2011]]/(SUMIFS($D$2:$D$7916,$B$2:$B$7916,"Friuli-Venezia Giulia"))</f>
        <v>0.23609122742034483</v>
      </c>
      <c r="G3731" t="b">
        <f>IF(Comuni[[#This Row],[Popolazione2011]]&gt;300000,"MAGGIORE")</f>
        <v>0</v>
      </c>
      <c r="H3731">
        <f>100*Comuni[[#This Row],[Popolazione2011]]/(SUMIFS($D$2:$D$7916,$B$2:$B$7916,"Piemonte"))</f>
        <v>6.6018685969207472E-2</v>
      </c>
      <c r="I3731" s="1" t="str">
        <f>_xlfn.XLOOKUP(Comuni[[#This Row],[Regione]],Ripartizione_geografica[Regione],Ripartizione_geografica[Ripartizione geografica],,0)</f>
        <v>Nord-est</v>
      </c>
      <c r="J3731" s="1">
        <f>_xlfn.XLOOKUP(Comuni[[#This Row],[Regione]],Table_0[Regione],Table_0[Totale contagiati],,0)</f>
        <v>595007</v>
      </c>
      <c r="K3731" s="1">
        <f>_xlfn.XLOOKUP(Comuni[[#This Row],[Regione]],Table_0[Regione],Table_0[Guariti],,0)</f>
        <v>587125</v>
      </c>
      <c r="L3731" s="1">
        <f>_xlfn.XLOOKUP(Comuni[[#This Row],[Regione]],Table_0[Regione],Table_0[Deceduti],,0)</f>
        <v>6347</v>
      </c>
    </row>
    <row r="3732" spans="1:12" x14ac:dyDescent="0.25">
      <c r="A3732" s="1" t="s">
        <v>3768</v>
      </c>
      <c r="B3732" s="1" t="s">
        <v>3653</v>
      </c>
      <c r="C3732" s="1" t="s">
        <v>3654</v>
      </c>
      <c r="D3732">
        <v>10570</v>
      </c>
      <c r="E3732">
        <f>100*Comuni[[#This Row],[Popolazione2011]]/$D$7916</f>
        <v>1.8442862328743759E-2</v>
      </c>
      <c r="F3732">
        <f>100*Comuni[[#This Row],[Popolazione2011]]/(SUMIFS($D$2:$D$7916,$B$2:$B$7916,"Friuli-Venezia Giulia"))</f>
        <v>0.86618683576294508</v>
      </c>
      <c r="G3732" t="b">
        <f>IF(Comuni[[#This Row],[Popolazione2011]]&gt;300000,"MAGGIORE")</f>
        <v>0</v>
      </c>
      <c r="H3732">
        <f>100*Comuni[[#This Row],[Popolazione2011]]/(SUMIFS($D$2:$D$7916,$B$2:$B$7916,"Piemonte"))</f>
        <v>0.24221364480892849</v>
      </c>
      <c r="I3732" s="1" t="str">
        <f>_xlfn.XLOOKUP(Comuni[[#This Row],[Regione]],Ripartizione_geografica[Regione],Ripartizione_geografica[Ripartizione geografica],,0)</f>
        <v>Nord-est</v>
      </c>
      <c r="J3732" s="1">
        <f>_xlfn.XLOOKUP(Comuni[[#This Row],[Regione]],Table_0[Regione],Table_0[Totale contagiati],,0)</f>
        <v>595007</v>
      </c>
      <c r="K3732" s="1">
        <f>_xlfn.XLOOKUP(Comuni[[#This Row],[Regione]],Table_0[Regione],Table_0[Guariti],,0)</f>
        <v>587125</v>
      </c>
      <c r="L3732" s="1">
        <f>_xlfn.XLOOKUP(Comuni[[#This Row],[Regione]],Table_0[Regione],Table_0[Deceduti],,0)</f>
        <v>6347</v>
      </c>
    </row>
    <row r="3733" spans="1:12" x14ac:dyDescent="0.25">
      <c r="A3733" s="1" t="s">
        <v>3769</v>
      </c>
      <c r="B3733" s="1" t="s">
        <v>3653</v>
      </c>
      <c r="C3733" s="1" t="s">
        <v>3654</v>
      </c>
      <c r="D3733">
        <v>2213</v>
      </c>
      <c r="E3733">
        <f>100*Comuni[[#This Row],[Popolazione2011]]/$D$7916</f>
        <v>3.8613107221863708E-3</v>
      </c>
      <c r="F3733">
        <f>100*Comuni[[#This Row],[Popolazione2011]]/(SUMIFS($D$2:$D$7916,$B$2:$B$7916,"Friuli-Venezia Giulia"))</f>
        <v>0.18135018614412463</v>
      </c>
      <c r="G3733" t="b">
        <f>IF(Comuni[[#This Row],[Popolazione2011]]&gt;300000,"MAGGIORE")</f>
        <v>0</v>
      </c>
      <c r="H3733">
        <f>100*Comuni[[#This Row],[Popolazione2011]]/(SUMIFS($D$2:$D$7916,$B$2:$B$7916,"Piemonte"))</f>
        <v>5.0711333582039615E-2</v>
      </c>
      <c r="I3733" s="1" t="str">
        <f>_xlfn.XLOOKUP(Comuni[[#This Row],[Regione]],Ripartizione_geografica[Regione],Ripartizione_geografica[Ripartizione geografica],,0)</f>
        <v>Nord-est</v>
      </c>
      <c r="J3733" s="1">
        <f>_xlfn.XLOOKUP(Comuni[[#This Row],[Regione]],Table_0[Regione],Table_0[Totale contagiati],,0)</f>
        <v>595007</v>
      </c>
      <c r="K3733" s="1">
        <f>_xlfn.XLOOKUP(Comuni[[#This Row],[Regione]],Table_0[Regione],Table_0[Guariti],,0)</f>
        <v>587125</v>
      </c>
      <c r="L3733" s="1">
        <f>_xlfn.XLOOKUP(Comuni[[#This Row],[Regione]],Table_0[Regione],Table_0[Deceduti],,0)</f>
        <v>6347</v>
      </c>
    </row>
    <row r="3734" spans="1:12" x14ac:dyDescent="0.25">
      <c r="A3734" s="1" t="s">
        <v>3770</v>
      </c>
      <c r="B3734" s="1" t="s">
        <v>3653</v>
      </c>
      <c r="C3734" s="1" t="s">
        <v>3654</v>
      </c>
      <c r="D3734">
        <v>2969</v>
      </c>
      <c r="E3734">
        <f>100*Comuni[[#This Row],[Popolazione2011]]/$D$7916</f>
        <v>5.1804028622554612E-3</v>
      </c>
      <c r="F3734">
        <f>100*Comuni[[#This Row],[Popolazione2011]]/(SUMIFS($D$2:$D$7916,$B$2:$B$7916,"Friuli-Venezia Giulia"))</f>
        <v>0.24330262207948761</v>
      </c>
      <c r="G3734" t="b">
        <f>IF(Comuni[[#This Row],[Popolazione2011]]&gt;300000,"MAGGIORE")</f>
        <v>0</v>
      </c>
      <c r="H3734">
        <f>100*Comuni[[#This Row],[Popolazione2011]]/(SUMIFS($D$2:$D$7916,$B$2:$B$7916,"Piemonte"))</f>
        <v>6.8035223409433174E-2</v>
      </c>
      <c r="I3734" s="1" t="str">
        <f>_xlfn.XLOOKUP(Comuni[[#This Row],[Regione]],Ripartizione_geografica[Regione],Ripartizione_geografica[Ripartizione geografica],,0)</f>
        <v>Nord-est</v>
      </c>
      <c r="J3734" s="1">
        <f>_xlfn.XLOOKUP(Comuni[[#This Row],[Regione]],Table_0[Regione],Table_0[Totale contagiati],,0)</f>
        <v>595007</v>
      </c>
      <c r="K3734" s="1">
        <f>_xlfn.XLOOKUP(Comuni[[#This Row],[Regione]],Table_0[Regione],Table_0[Guariti],,0)</f>
        <v>587125</v>
      </c>
      <c r="L3734" s="1">
        <f>_xlfn.XLOOKUP(Comuni[[#This Row],[Regione]],Table_0[Regione],Table_0[Deceduti],,0)</f>
        <v>6347</v>
      </c>
    </row>
    <row r="3735" spans="1:12" x14ac:dyDescent="0.25">
      <c r="A3735" s="1" t="s">
        <v>3771</v>
      </c>
      <c r="B3735" s="1" t="s">
        <v>3653</v>
      </c>
      <c r="C3735" s="1" t="s">
        <v>3654</v>
      </c>
      <c r="D3735">
        <v>2298</v>
      </c>
      <c r="E3735">
        <f>100*Comuni[[#This Row],[Popolazione2011]]/$D$7916</f>
        <v>4.0096213464004878E-3</v>
      </c>
      <c r="F3735">
        <f>100*Comuni[[#This Row],[Popolazione2011]]/(SUMIFS($D$2:$D$7916,$B$2:$B$7916,"Friuli-Venezia Giulia"))</f>
        <v>0.18831573780352392</v>
      </c>
      <c r="G3735" t="b">
        <f>IF(Comuni[[#This Row],[Popolazione2011]]&gt;300000,"MAGGIORE")</f>
        <v>0</v>
      </c>
      <c r="H3735">
        <f>100*Comuni[[#This Row],[Popolazione2011]]/(SUMIFS($D$2:$D$7916,$B$2:$B$7916,"Piemonte"))</f>
        <v>5.2659125427712172E-2</v>
      </c>
      <c r="I3735" s="1" t="str">
        <f>_xlfn.XLOOKUP(Comuni[[#This Row],[Regione]],Ripartizione_geografica[Regione],Ripartizione_geografica[Ripartizione geografica],,0)</f>
        <v>Nord-est</v>
      </c>
      <c r="J3735" s="1">
        <f>_xlfn.XLOOKUP(Comuni[[#This Row],[Regione]],Table_0[Regione],Table_0[Totale contagiati],,0)</f>
        <v>595007</v>
      </c>
      <c r="K3735" s="1">
        <f>_xlfn.XLOOKUP(Comuni[[#This Row],[Regione]],Table_0[Regione],Table_0[Guariti],,0)</f>
        <v>587125</v>
      </c>
      <c r="L3735" s="1">
        <f>_xlfn.XLOOKUP(Comuni[[#This Row],[Regione]],Table_0[Regione],Table_0[Deceduti],,0)</f>
        <v>6347</v>
      </c>
    </row>
    <row r="3736" spans="1:12" x14ac:dyDescent="0.25">
      <c r="A3736" s="1" t="s">
        <v>3772</v>
      </c>
      <c r="B3736" s="1" t="s">
        <v>3653</v>
      </c>
      <c r="C3736" s="1" t="s">
        <v>3654</v>
      </c>
      <c r="D3736">
        <v>1741</v>
      </c>
      <c r="E3736">
        <f>100*Comuni[[#This Row],[Popolazione2011]]/$D$7916</f>
        <v>3.0377505500797431E-3</v>
      </c>
      <c r="F3736">
        <f>100*Comuni[[#This Row],[Popolazione2011]]/(SUMIFS($D$2:$D$7916,$B$2:$B$7916,"Friuli-Venezia Giulia"))</f>
        <v>0.14267088751781337</v>
      </c>
      <c r="G3736" t="b">
        <f>IF(Comuni[[#This Row],[Popolazione2011]]&gt;300000,"MAGGIORE")</f>
        <v>0</v>
      </c>
      <c r="H3736">
        <f>100*Comuni[[#This Row],[Popolazione2011]]/(SUMIFS($D$2:$D$7916,$B$2:$B$7916,"Piemonte"))</f>
        <v>3.9895360039010834E-2</v>
      </c>
      <c r="I3736" s="1" t="str">
        <f>_xlfn.XLOOKUP(Comuni[[#This Row],[Regione]],Ripartizione_geografica[Regione],Ripartizione_geografica[Ripartizione geografica],,0)</f>
        <v>Nord-est</v>
      </c>
      <c r="J3736" s="1">
        <f>_xlfn.XLOOKUP(Comuni[[#This Row],[Regione]],Table_0[Regione],Table_0[Totale contagiati],,0)</f>
        <v>595007</v>
      </c>
      <c r="K3736" s="1">
        <f>_xlfn.XLOOKUP(Comuni[[#This Row],[Regione]],Table_0[Regione],Table_0[Guariti],,0)</f>
        <v>587125</v>
      </c>
      <c r="L3736" s="1">
        <f>_xlfn.XLOOKUP(Comuni[[#This Row],[Regione]],Table_0[Regione],Table_0[Deceduti],,0)</f>
        <v>6347</v>
      </c>
    </row>
    <row r="3737" spans="1:12" x14ac:dyDescent="0.25">
      <c r="A3737" s="1" t="s">
        <v>3773</v>
      </c>
      <c r="B3737" s="1" t="s">
        <v>3653</v>
      </c>
      <c r="C3737" s="1" t="s">
        <v>3654</v>
      </c>
      <c r="D3737">
        <v>7609</v>
      </c>
      <c r="E3737">
        <f>100*Comuni[[#This Row],[Popolazione2011]]/$D$7916</f>
        <v>1.3276418113473156E-2</v>
      </c>
      <c r="F3737">
        <f>100*Comuni[[#This Row],[Popolazione2011]]/(SUMIFS($D$2:$D$7916,$B$2:$B$7916,"Friuli-Venezia Giulia"))</f>
        <v>0.62353979501610679</v>
      </c>
      <c r="G3737" t="b">
        <f>IF(Comuni[[#This Row],[Popolazione2011]]&gt;300000,"MAGGIORE")</f>
        <v>0</v>
      </c>
      <c r="H3737">
        <f>100*Comuni[[#This Row],[Popolazione2011]]/(SUMIFS($D$2:$D$7916,$B$2:$B$7916,"Piemonte"))</f>
        <v>0.17436174298497037</v>
      </c>
      <c r="I3737" s="1" t="str">
        <f>_xlfn.XLOOKUP(Comuni[[#This Row],[Regione]],Ripartizione_geografica[Regione],Ripartizione_geografica[Ripartizione geografica],,0)</f>
        <v>Nord-est</v>
      </c>
      <c r="J3737" s="1">
        <f>_xlfn.XLOOKUP(Comuni[[#This Row],[Regione]],Table_0[Regione],Table_0[Totale contagiati],,0)</f>
        <v>595007</v>
      </c>
      <c r="K3737" s="1">
        <f>_xlfn.XLOOKUP(Comuni[[#This Row],[Regione]],Table_0[Regione],Table_0[Guariti],,0)</f>
        <v>587125</v>
      </c>
      <c r="L3737" s="1">
        <f>_xlfn.XLOOKUP(Comuni[[#This Row],[Regione]],Table_0[Regione],Table_0[Deceduti],,0)</f>
        <v>6347</v>
      </c>
    </row>
    <row r="3738" spans="1:12" x14ac:dyDescent="0.25">
      <c r="A3738" s="1" t="s">
        <v>3774</v>
      </c>
      <c r="B3738" s="1" t="s">
        <v>3653</v>
      </c>
      <c r="C3738" s="1" t="s">
        <v>3654</v>
      </c>
      <c r="D3738">
        <v>1689</v>
      </c>
      <c r="E3738">
        <f>100*Comuni[[#This Row],[Popolazione2011]]/$D$7916</f>
        <v>2.9470193446781657E-3</v>
      </c>
      <c r="F3738">
        <f>100*Comuni[[#This Row],[Popolazione2011]]/(SUMIFS($D$2:$D$7916,$B$2:$B$7916,"Friuli-Venezia Giulia"))</f>
        <v>0.13840960885559264</v>
      </c>
      <c r="G3738" t="b">
        <f>IF(Comuni[[#This Row],[Popolazione2011]]&gt;300000,"MAGGIORE")</f>
        <v>0</v>
      </c>
      <c r="H3738">
        <f>100*Comuni[[#This Row],[Popolazione2011]]/(SUMIFS($D$2:$D$7916,$B$2:$B$7916,"Piemonte"))</f>
        <v>3.8703769733422919E-2</v>
      </c>
      <c r="I3738" s="1" t="str">
        <f>_xlfn.XLOOKUP(Comuni[[#This Row],[Regione]],Ripartizione_geografica[Regione],Ripartizione_geografica[Ripartizione geografica],,0)</f>
        <v>Nord-est</v>
      </c>
      <c r="J3738" s="1">
        <f>_xlfn.XLOOKUP(Comuni[[#This Row],[Regione]],Table_0[Regione],Table_0[Totale contagiati],,0)</f>
        <v>595007</v>
      </c>
      <c r="K3738" s="1">
        <f>_xlfn.XLOOKUP(Comuni[[#This Row],[Regione]],Table_0[Regione],Table_0[Guariti],,0)</f>
        <v>587125</v>
      </c>
      <c r="L3738" s="1">
        <f>_xlfn.XLOOKUP(Comuni[[#This Row],[Regione]],Table_0[Regione],Table_0[Deceduti],,0)</f>
        <v>6347</v>
      </c>
    </row>
    <row r="3739" spans="1:12" x14ac:dyDescent="0.25">
      <c r="A3739" s="1" t="s">
        <v>3775</v>
      </c>
      <c r="B3739" s="1" t="s">
        <v>3653</v>
      </c>
      <c r="C3739" s="1" t="s">
        <v>3654</v>
      </c>
      <c r="D3739">
        <v>98287</v>
      </c>
      <c r="E3739">
        <f>100*Comuni[[#This Row],[Popolazione2011]]/$D$7916</f>
        <v>0.17149419202509347</v>
      </c>
      <c r="F3739">
        <f>100*Comuni[[#This Row],[Popolazione2011]]/(SUMIFS($D$2:$D$7916,$B$2:$B$7916,"Friuli-Venezia Giulia"))</f>
        <v>8.0543903052632526</v>
      </c>
      <c r="G3739" t="b">
        <f>IF(Comuni[[#This Row],[Popolazione2011]]&gt;300000,"MAGGIORE")</f>
        <v>0</v>
      </c>
      <c r="H3739">
        <f>100*Comuni[[#This Row],[Popolazione2011]]/(SUMIFS($D$2:$D$7916,$B$2:$B$7916,"Piemonte"))</f>
        <v>2.2522660839484536</v>
      </c>
      <c r="I3739" s="1" t="str">
        <f>_xlfn.XLOOKUP(Comuni[[#This Row],[Regione]],Ripartizione_geografica[Regione],Ripartizione_geografica[Ripartizione geografica],,0)</f>
        <v>Nord-est</v>
      </c>
      <c r="J3739" s="1">
        <f>_xlfn.XLOOKUP(Comuni[[#This Row],[Regione]],Table_0[Regione],Table_0[Totale contagiati],,0)</f>
        <v>595007</v>
      </c>
      <c r="K3739" s="1">
        <f>_xlfn.XLOOKUP(Comuni[[#This Row],[Regione]],Table_0[Regione],Table_0[Guariti],,0)</f>
        <v>587125</v>
      </c>
      <c r="L3739" s="1">
        <f>_xlfn.XLOOKUP(Comuni[[#This Row],[Regione]],Table_0[Regione],Table_0[Deceduti],,0)</f>
        <v>6347</v>
      </c>
    </row>
    <row r="3740" spans="1:12" x14ac:dyDescent="0.25">
      <c r="A3740" s="1" t="s">
        <v>3776</v>
      </c>
      <c r="B3740" s="1" t="s">
        <v>3653</v>
      </c>
      <c r="C3740" s="1" t="s">
        <v>3654</v>
      </c>
      <c r="D3740">
        <v>2830</v>
      </c>
      <c r="E3740">
        <f>100*Comuni[[#This Row],[Popolazione2011]]/$D$7916</f>
        <v>4.937871370893551E-3</v>
      </c>
      <c r="F3740">
        <f>100*Comuni[[#This Row],[Popolazione2011]]/(SUMIFS($D$2:$D$7916,$B$2:$B$7916,"Friuli-Venezia Giulia"))</f>
        <v>0.23191189642470525</v>
      </c>
      <c r="G3740" t="b">
        <f>IF(Comuni[[#This Row],[Popolazione2011]]&gt;300000,"MAGGIORE")</f>
        <v>0</v>
      </c>
      <c r="H3740">
        <f>100*Comuni[[#This Row],[Popolazione2011]]/(SUMIFS($D$2:$D$7916,$B$2:$B$7916,"Piemonte"))</f>
        <v>6.4850010861803933E-2</v>
      </c>
      <c r="I3740" s="1" t="str">
        <f>_xlfn.XLOOKUP(Comuni[[#This Row],[Regione]],Ripartizione_geografica[Regione],Ripartizione_geografica[Ripartizione geografica],,0)</f>
        <v>Nord-est</v>
      </c>
      <c r="J3740" s="1">
        <f>_xlfn.XLOOKUP(Comuni[[#This Row],[Regione]],Table_0[Regione],Table_0[Totale contagiati],,0)</f>
        <v>595007</v>
      </c>
      <c r="K3740" s="1">
        <f>_xlfn.XLOOKUP(Comuni[[#This Row],[Regione]],Table_0[Regione],Table_0[Guariti],,0)</f>
        <v>587125</v>
      </c>
      <c r="L3740" s="1">
        <f>_xlfn.XLOOKUP(Comuni[[#This Row],[Regione]],Table_0[Regione],Table_0[Deceduti],,0)</f>
        <v>6347</v>
      </c>
    </row>
    <row r="3741" spans="1:12" x14ac:dyDescent="0.25">
      <c r="A3741" s="1" t="s">
        <v>3777</v>
      </c>
      <c r="B3741" s="1" t="s">
        <v>3653</v>
      </c>
      <c r="C3741" s="1" t="s">
        <v>3654</v>
      </c>
      <c r="D3741">
        <v>2230</v>
      </c>
      <c r="E3741">
        <f>100*Comuni[[#This Row],[Popolazione2011]]/$D$7916</f>
        <v>3.8909728470291941E-3</v>
      </c>
      <c r="F3741">
        <f>100*Comuni[[#This Row],[Popolazione2011]]/(SUMIFS($D$2:$D$7916,$B$2:$B$7916,"Friuli-Venezia Giulia"))</f>
        <v>0.18274329647600449</v>
      </c>
      <c r="G3741" t="b">
        <f>IF(Comuni[[#This Row],[Popolazione2011]]&gt;300000,"MAGGIORE")</f>
        <v>0</v>
      </c>
      <c r="H3741">
        <f>100*Comuni[[#This Row],[Popolazione2011]]/(SUMIFS($D$2:$D$7916,$B$2:$B$7916,"Piemonte"))</f>
        <v>5.1100891951174128E-2</v>
      </c>
      <c r="I3741" s="1" t="str">
        <f>_xlfn.XLOOKUP(Comuni[[#This Row],[Regione]],Ripartizione_geografica[Regione],Ripartizione_geografica[Ripartizione geografica],,0)</f>
        <v>Nord-est</v>
      </c>
      <c r="J3741" s="1">
        <f>_xlfn.XLOOKUP(Comuni[[#This Row],[Regione]],Table_0[Regione],Table_0[Totale contagiati],,0)</f>
        <v>595007</v>
      </c>
      <c r="K3741" s="1">
        <f>_xlfn.XLOOKUP(Comuni[[#This Row],[Regione]],Table_0[Regione],Table_0[Guariti],,0)</f>
        <v>587125</v>
      </c>
      <c r="L3741" s="1">
        <f>_xlfn.XLOOKUP(Comuni[[#This Row],[Regione]],Table_0[Regione],Table_0[Deceduti],,0)</f>
        <v>6347</v>
      </c>
    </row>
    <row r="3742" spans="1:12" x14ac:dyDescent="0.25">
      <c r="A3742" s="1" t="s">
        <v>3778</v>
      </c>
      <c r="B3742" s="1" t="s">
        <v>3653</v>
      </c>
      <c r="C3742" s="1" t="s">
        <v>3654</v>
      </c>
      <c r="D3742">
        <v>906</v>
      </c>
      <c r="E3742">
        <f>100*Comuni[[#This Row],[Popolazione2011]]/$D$7916</f>
        <v>1.5808167710351794E-3</v>
      </c>
      <c r="F3742">
        <f>100*Comuni[[#This Row],[Popolazione2011]]/(SUMIFS($D$2:$D$7916,$B$2:$B$7916,"Friuli-Venezia Giulia"))</f>
        <v>7.4244585922538145E-2</v>
      </c>
      <c r="G3742" t="b">
        <f>IF(Comuni[[#This Row],[Popolazione2011]]&gt;300000,"MAGGIORE")</f>
        <v>0</v>
      </c>
      <c r="H3742">
        <f>100*Comuni[[#This Row],[Popolazione2011]]/(SUMIFS($D$2:$D$7916,$B$2:$B$7916,"Piemonte"))</f>
        <v>2.0761169555051015E-2</v>
      </c>
      <c r="I3742" s="1" t="str">
        <f>_xlfn.XLOOKUP(Comuni[[#This Row],[Regione]],Ripartizione_geografica[Regione],Ripartizione_geografica[Ripartizione geografica],,0)</f>
        <v>Nord-est</v>
      </c>
      <c r="J3742" s="1">
        <f>_xlfn.XLOOKUP(Comuni[[#This Row],[Regione]],Table_0[Regione],Table_0[Totale contagiati],,0)</f>
        <v>595007</v>
      </c>
      <c r="K3742" s="1">
        <f>_xlfn.XLOOKUP(Comuni[[#This Row],[Regione]],Table_0[Regione],Table_0[Guariti],,0)</f>
        <v>587125</v>
      </c>
      <c r="L3742" s="1">
        <f>_xlfn.XLOOKUP(Comuni[[#This Row],[Regione]],Table_0[Regione],Table_0[Deceduti],,0)</f>
        <v>6347</v>
      </c>
    </row>
    <row r="3743" spans="1:12" x14ac:dyDescent="0.25">
      <c r="A3743" s="1" t="s">
        <v>3779</v>
      </c>
      <c r="B3743" s="1" t="s">
        <v>3653</v>
      </c>
      <c r="C3743" s="1" t="s">
        <v>3654</v>
      </c>
      <c r="D3743">
        <v>2222</v>
      </c>
      <c r="E3743">
        <f>100*Comuni[[#This Row],[Popolazione2011]]/$D$7916</f>
        <v>3.8770142000443359E-3</v>
      </c>
      <c r="F3743">
        <f>100*Comuni[[#This Row],[Popolazione2011]]/(SUMIFS($D$2:$D$7916,$B$2:$B$7916,"Friuli-Venezia Giulia"))</f>
        <v>0.18208771514335514</v>
      </c>
      <c r="G3743" t="b">
        <f>IF(Comuni[[#This Row],[Popolazione2011]]&gt;300000,"MAGGIORE")</f>
        <v>0</v>
      </c>
      <c r="H3743">
        <f>100*Comuni[[#This Row],[Popolazione2011]]/(SUMIFS($D$2:$D$7916,$B$2:$B$7916,"Piemonte"))</f>
        <v>5.0917570365699064E-2</v>
      </c>
      <c r="I3743" s="1" t="str">
        <f>_xlfn.XLOOKUP(Comuni[[#This Row],[Regione]],Ripartizione_geografica[Regione],Ripartizione_geografica[Ripartizione geografica],,0)</f>
        <v>Nord-est</v>
      </c>
      <c r="J3743" s="1">
        <f>_xlfn.XLOOKUP(Comuni[[#This Row],[Regione]],Table_0[Regione],Table_0[Totale contagiati],,0)</f>
        <v>595007</v>
      </c>
      <c r="K3743" s="1">
        <f>_xlfn.XLOOKUP(Comuni[[#This Row],[Regione]],Table_0[Regione],Table_0[Guariti],,0)</f>
        <v>587125</v>
      </c>
      <c r="L3743" s="1">
        <f>_xlfn.XLOOKUP(Comuni[[#This Row],[Regione]],Table_0[Regione],Table_0[Deceduti],,0)</f>
        <v>6347</v>
      </c>
    </row>
    <row r="3744" spans="1:12" x14ac:dyDescent="0.25">
      <c r="A3744" s="1" t="s">
        <v>3780</v>
      </c>
      <c r="B3744" s="1" t="s">
        <v>3653</v>
      </c>
      <c r="C3744" s="1" t="s">
        <v>3654</v>
      </c>
      <c r="D3744">
        <v>775</v>
      </c>
      <c r="E3744">
        <f>100*Comuni[[#This Row],[Popolazione2011]]/$D$7916</f>
        <v>1.352243926658128E-3</v>
      </c>
      <c r="F3744">
        <f>100*Comuni[[#This Row],[Popolazione2011]]/(SUMIFS($D$2:$D$7916,$B$2:$B$7916,"Friuli-Venezia Giulia"))</f>
        <v>6.3509441600405156E-2</v>
      </c>
      <c r="G3744" t="b">
        <f>IF(Comuni[[#This Row],[Popolazione2011]]&gt;300000,"MAGGIORE")</f>
        <v>0</v>
      </c>
      <c r="H3744">
        <f>100*Comuni[[#This Row],[Popolazione2011]]/(SUMIFS($D$2:$D$7916,$B$2:$B$7916,"Piemonte"))</f>
        <v>1.7759278592896839E-2</v>
      </c>
      <c r="I3744" s="1" t="str">
        <f>_xlfn.XLOOKUP(Comuni[[#This Row],[Regione]],Ripartizione_geografica[Regione],Ripartizione_geografica[Ripartizione geografica],,0)</f>
        <v>Nord-est</v>
      </c>
      <c r="J3744" s="1">
        <f>_xlfn.XLOOKUP(Comuni[[#This Row],[Regione]],Table_0[Regione],Table_0[Totale contagiati],,0)</f>
        <v>595007</v>
      </c>
      <c r="K3744" s="1">
        <f>_xlfn.XLOOKUP(Comuni[[#This Row],[Regione]],Table_0[Regione],Table_0[Guariti],,0)</f>
        <v>587125</v>
      </c>
      <c r="L3744" s="1">
        <f>_xlfn.XLOOKUP(Comuni[[#This Row],[Regione]],Table_0[Regione],Table_0[Deceduti],,0)</f>
        <v>6347</v>
      </c>
    </row>
    <row r="3745" spans="1:12" x14ac:dyDescent="0.25">
      <c r="A3745" s="1" t="s">
        <v>3781</v>
      </c>
      <c r="B3745" s="1" t="s">
        <v>3653</v>
      </c>
      <c r="C3745" s="1" t="s">
        <v>3654</v>
      </c>
      <c r="D3745">
        <v>606</v>
      </c>
      <c r="E3745">
        <f>100*Comuni[[#This Row],[Popolazione2011]]/$D$7916</f>
        <v>1.0573675091030007E-3</v>
      </c>
      <c r="F3745">
        <f>100*Comuni[[#This Row],[Popolazione2011]]/(SUMIFS($D$2:$D$7916,$B$2:$B$7916,"Friuli-Venezia Giulia"))</f>
        <v>4.966028594818777E-2</v>
      </c>
      <c r="G3745" t="b">
        <f>IF(Comuni[[#This Row],[Popolazione2011]]&gt;300000,"MAGGIORE")</f>
        <v>0</v>
      </c>
      <c r="H3745">
        <f>100*Comuni[[#This Row],[Popolazione2011]]/(SUMIFS($D$2:$D$7916,$B$2:$B$7916,"Piemonte"))</f>
        <v>1.3886610099736109E-2</v>
      </c>
      <c r="I3745" s="1" t="str">
        <f>_xlfn.XLOOKUP(Comuni[[#This Row],[Regione]],Ripartizione_geografica[Regione],Ripartizione_geografica[Ripartizione geografica],,0)</f>
        <v>Nord-est</v>
      </c>
      <c r="J3745" s="1">
        <f>_xlfn.XLOOKUP(Comuni[[#This Row],[Regione]],Table_0[Regione],Table_0[Totale contagiati],,0)</f>
        <v>595007</v>
      </c>
      <c r="K3745" s="1">
        <f>_xlfn.XLOOKUP(Comuni[[#This Row],[Regione]],Table_0[Regione],Table_0[Guariti],,0)</f>
        <v>587125</v>
      </c>
      <c r="L3745" s="1">
        <f>_xlfn.XLOOKUP(Comuni[[#This Row],[Regione]],Table_0[Regione],Table_0[Deceduti],,0)</f>
        <v>6347</v>
      </c>
    </row>
    <row r="3746" spans="1:12" x14ac:dyDescent="0.25">
      <c r="A3746" s="1" t="s">
        <v>3782</v>
      </c>
      <c r="B3746" s="1" t="s">
        <v>3653</v>
      </c>
      <c r="C3746" s="1" t="s">
        <v>3654</v>
      </c>
      <c r="D3746">
        <v>1826</v>
      </c>
      <c r="E3746">
        <f>100*Comuni[[#This Row],[Popolazione2011]]/$D$7916</f>
        <v>3.1860611742938606E-3</v>
      </c>
      <c r="F3746">
        <f>100*Comuni[[#This Row],[Popolazione2011]]/(SUMIFS($D$2:$D$7916,$B$2:$B$7916,"Friuli-Venezia Giulia"))</f>
        <v>0.14963643917721264</v>
      </c>
      <c r="G3746" t="b">
        <f>IF(Comuni[[#This Row],[Popolazione2011]]&gt;300000,"MAGGIORE")</f>
        <v>0</v>
      </c>
      <c r="H3746">
        <f>100*Comuni[[#This Row],[Popolazione2011]]/(SUMIFS($D$2:$D$7916,$B$2:$B$7916,"Piemonte"))</f>
        <v>4.1843151884683391E-2</v>
      </c>
      <c r="I3746" s="1" t="str">
        <f>_xlfn.XLOOKUP(Comuni[[#This Row],[Regione]],Ripartizione_geografica[Regione],Ripartizione_geografica[Ripartizione geografica],,0)</f>
        <v>Nord-est</v>
      </c>
      <c r="J3746" s="1">
        <f>_xlfn.XLOOKUP(Comuni[[#This Row],[Regione]],Table_0[Regione],Table_0[Totale contagiati],,0)</f>
        <v>595007</v>
      </c>
      <c r="K3746" s="1">
        <f>_xlfn.XLOOKUP(Comuni[[#This Row],[Regione]],Table_0[Regione],Table_0[Guariti],,0)</f>
        <v>587125</v>
      </c>
      <c r="L3746" s="1">
        <f>_xlfn.XLOOKUP(Comuni[[#This Row],[Regione]],Table_0[Regione],Table_0[Deceduti],,0)</f>
        <v>6347</v>
      </c>
    </row>
    <row r="3747" spans="1:12" x14ac:dyDescent="0.25">
      <c r="A3747" s="1" t="s">
        <v>3783</v>
      </c>
      <c r="B3747" s="1" t="s">
        <v>3653</v>
      </c>
      <c r="C3747" s="1" t="s">
        <v>3654</v>
      </c>
      <c r="D3747">
        <v>1210</v>
      </c>
      <c r="E3747">
        <f>100*Comuni[[#This Row],[Popolazione2011]]/$D$7916</f>
        <v>2.1112453564597869E-3</v>
      </c>
      <c r="F3747">
        <f>100*Comuni[[#This Row],[Popolazione2011]]/(SUMIFS($D$2:$D$7916,$B$2:$B$7916,"Friuli-Venezia Giulia"))</f>
        <v>9.9156676563213197E-2</v>
      </c>
      <c r="G3747" t="b">
        <f>IF(Comuni[[#This Row],[Popolazione2011]]&gt;300000,"MAGGIORE")</f>
        <v>0</v>
      </c>
      <c r="H3747">
        <f>100*Comuni[[#This Row],[Popolazione2011]]/(SUMIFS($D$2:$D$7916,$B$2:$B$7916,"Piemonte"))</f>
        <v>2.772738980310345E-2</v>
      </c>
      <c r="I3747" s="1" t="str">
        <f>_xlfn.XLOOKUP(Comuni[[#This Row],[Regione]],Ripartizione_geografica[Regione],Ripartizione_geografica[Ripartizione geografica],,0)</f>
        <v>Nord-est</v>
      </c>
      <c r="J3747" s="1">
        <f>_xlfn.XLOOKUP(Comuni[[#This Row],[Regione]],Table_0[Regione],Table_0[Totale contagiati],,0)</f>
        <v>595007</v>
      </c>
      <c r="K3747" s="1">
        <f>_xlfn.XLOOKUP(Comuni[[#This Row],[Regione]],Table_0[Regione],Table_0[Guariti],,0)</f>
        <v>587125</v>
      </c>
      <c r="L3747" s="1">
        <f>_xlfn.XLOOKUP(Comuni[[#This Row],[Regione]],Table_0[Regione],Table_0[Deceduti],,0)</f>
        <v>6347</v>
      </c>
    </row>
    <row r="3748" spans="1:12" x14ac:dyDescent="0.25">
      <c r="A3748" s="1" t="s">
        <v>3784</v>
      </c>
      <c r="B3748" s="1" t="s">
        <v>3653</v>
      </c>
      <c r="C3748" s="1" t="s">
        <v>3654</v>
      </c>
      <c r="D3748">
        <v>6403</v>
      </c>
      <c r="E3748">
        <f>100*Comuni[[#This Row],[Popolazione2011]]/$D$7916</f>
        <v>1.1172152080505799E-2</v>
      </c>
      <c r="F3748">
        <f>100*Comuni[[#This Row],[Popolazione2011]]/(SUMIFS($D$2:$D$7916,$B$2:$B$7916,"Friuli-Venezia Giulia"))</f>
        <v>0.52471090911921825</v>
      </c>
      <c r="G3748" t="b">
        <f>IF(Comuni[[#This Row],[Popolazione2011]]&gt;300000,"MAGGIORE")</f>
        <v>0</v>
      </c>
      <c r="H3748">
        <f>100*Comuni[[#This Row],[Popolazione2011]]/(SUMIFS($D$2:$D$7916,$B$2:$B$7916,"Piemonte"))</f>
        <v>0.14672601397460447</v>
      </c>
      <c r="I3748" s="1" t="str">
        <f>_xlfn.XLOOKUP(Comuni[[#This Row],[Regione]],Ripartizione_geografica[Regione],Ripartizione_geografica[Ripartizione geografica],,0)</f>
        <v>Nord-est</v>
      </c>
      <c r="J3748" s="1">
        <f>_xlfn.XLOOKUP(Comuni[[#This Row],[Regione]],Table_0[Regione],Table_0[Totale contagiati],,0)</f>
        <v>595007</v>
      </c>
      <c r="K3748" s="1">
        <f>_xlfn.XLOOKUP(Comuni[[#This Row],[Regione]],Table_0[Regione],Table_0[Guariti],,0)</f>
        <v>587125</v>
      </c>
      <c r="L3748" s="1">
        <f>_xlfn.XLOOKUP(Comuni[[#This Row],[Regione]],Table_0[Regione],Table_0[Deceduti],,0)</f>
        <v>6347</v>
      </c>
    </row>
    <row r="3749" spans="1:12" x14ac:dyDescent="0.25">
      <c r="A3749" s="1" t="s">
        <v>3785</v>
      </c>
      <c r="B3749" s="1" t="s">
        <v>3653</v>
      </c>
      <c r="C3749" s="1" t="s">
        <v>3654</v>
      </c>
      <c r="D3749">
        <v>1306</v>
      </c>
      <c r="E3749">
        <f>100*Comuni[[#This Row],[Popolazione2011]]/$D$7916</f>
        <v>2.278749120278084E-3</v>
      </c>
      <c r="F3749">
        <f>100*Comuni[[#This Row],[Popolazione2011]]/(SUMIFS($D$2:$D$7916,$B$2:$B$7916,"Friuli-Venezia Giulia"))</f>
        <v>0.10702365255500532</v>
      </c>
      <c r="G3749" t="b">
        <f>IF(Comuni[[#This Row],[Popolazione2011]]&gt;300000,"MAGGIORE")</f>
        <v>0</v>
      </c>
      <c r="H3749">
        <f>100*Comuni[[#This Row],[Popolazione2011]]/(SUMIFS($D$2:$D$7916,$B$2:$B$7916,"Piemonte"))</f>
        <v>2.992724882880422E-2</v>
      </c>
      <c r="I3749" s="1" t="str">
        <f>_xlfn.XLOOKUP(Comuni[[#This Row],[Regione]],Ripartizione_geografica[Regione],Ripartizione_geografica[Ripartizione geografica],,0)</f>
        <v>Nord-est</v>
      </c>
      <c r="J3749" s="1">
        <f>_xlfn.XLOOKUP(Comuni[[#This Row],[Regione]],Table_0[Regione],Table_0[Totale contagiati],,0)</f>
        <v>595007</v>
      </c>
      <c r="K3749" s="1">
        <f>_xlfn.XLOOKUP(Comuni[[#This Row],[Regione]],Table_0[Regione],Table_0[Guariti],,0)</f>
        <v>587125</v>
      </c>
      <c r="L3749" s="1">
        <f>_xlfn.XLOOKUP(Comuni[[#This Row],[Regione]],Table_0[Regione],Table_0[Deceduti],,0)</f>
        <v>6347</v>
      </c>
    </row>
    <row r="3750" spans="1:12" x14ac:dyDescent="0.25">
      <c r="A3750" s="1" t="s">
        <v>3786</v>
      </c>
      <c r="B3750" s="1" t="s">
        <v>3653</v>
      </c>
      <c r="C3750" s="1" t="s">
        <v>3654</v>
      </c>
      <c r="D3750">
        <v>6408</v>
      </c>
      <c r="E3750">
        <f>100*Comuni[[#This Row],[Popolazione2011]]/$D$7916</f>
        <v>1.1180876234871335E-2</v>
      </c>
      <c r="F3750">
        <f>100*Comuni[[#This Row],[Popolazione2011]]/(SUMIFS($D$2:$D$7916,$B$2:$B$7916,"Friuli-Venezia Giulia"))</f>
        <v>0.52512064745212417</v>
      </c>
      <c r="G3750" t="b">
        <f>IF(Comuni[[#This Row],[Popolazione2011]]&gt;300000,"MAGGIORE")</f>
        <v>0</v>
      </c>
      <c r="H3750">
        <f>100*Comuni[[#This Row],[Popolazione2011]]/(SUMIFS($D$2:$D$7916,$B$2:$B$7916,"Piemonte"))</f>
        <v>0.14684058996552637</v>
      </c>
      <c r="I3750" s="1" t="str">
        <f>_xlfn.XLOOKUP(Comuni[[#This Row],[Regione]],Ripartizione_geografica[Regione],Ripartizione_geografica[Ripartizione geografica],,0)</f>
        <v>Nord-est</v>
      </c>
      <c r="J3750" s="1">
        <f>_xlfn.XLOOKUP(Comuni[[#This Row],[Regione]],Table_0[Regione],Table_0[Totale contagiati],,0)</f>
        <v>595007</v>
      </c>
      <c r="K3750" s="1">
        <f>_xlfn.XLOOKUP(Comuni[[#This Row],[Regione]],Table_0[Regione],Table_0[Guariti],,0)</f>
        <v>587125</v>
      </c>
      <c r="L3750" s="1">
        <f>_xlfn.XLOOKUP(Comuni[[#This Row],[Regione]],Table_0[Regione],Table_0[Deceduti],,0)</f>
        <v>6347</v>
      </c>
    </row>
    <row r="3751" spans="1:12" x14ac:dyDescent="0.25">
      <c r="A3751" s="1" t="s">
        <v>3787</v>
      </c>
      <c r="B3751" s="1" t="s">
        <v>3653</v>
      </c>
      <c r="C3751" s="1" t="s">
        <v>3654</v>
      </c>
      <c r="D3751">
        <v>784</v>
      </c>
      <c r="E3751">
        <f>100*Comuni[[#This Row],[Popolazione2011]]/$D$7916</f>
        <v>1.3679474045160934E-3</v>
      </c>
      <c r="F3751">
        <f>100*Comuni[[#This Row],[Popolazione2011]]/(SUMIFS($D$2:$D$7916,$B$2:$B$7916,"Friuli-Venezia Giulia"))</f>
        <v>6.4246970599635661E-2</v>
      </c>
      <c r="G3751" t="b">
        <f>IF(Comuni[[#This Row],[Popolazione2011]]&gt;300000,"MAGGIORE")</f>
        <v>0</v>
      </c>
      <c r="H3751">
        <f>100*Comuni[[#This Row],[Popolazione2011]]/(SUMIFS($D$2:$D$7916,$B$2:$B$7916,"Piemonte"))</f>
        <v>1.7965515376556284E-2</v>
      </c>
      <c r="I3751" s="1" t="str">
        <f>_xlfn.XLOOKUP(Comuni[[#This Row],[Regione]],Ripartizione_geografica[Regione],Ripartizione_geografica[Ripartizione geografica],,0)</f>
        <v>Nord-est</v>
      </c>
      <c r="J3751" s="1">
        <f>_xlfn.XLOOKUP(Comuni[[#This Row],[Regione]],Table_0[Regione],Table_0[Totale contagiati],,0)</f>
        <v>595007</v>
      </c>
      <c r="K3751" s="1">
        <f>_xlfn.XLOOKUP(Comuni[[#This Row],[Regione]],Table_0[Regione],Table_0[Guariti],,0)</f>
        <v>587125</v>
      </c>
      <c r="L3751" s="1">
        <f>_xlfn.XLOOKUP(Comuni[[#This Row],[Regione]],Table_0[Regione],Table_0[Deceduti],,0)</f>
        <v>6347</v>
      </c>
    </row>
    <row r="3752" spans="1:12" x14ac:dyDescent="0.25">
      <c r="A3752" s="1" t="s">
        <v>3788</v>
      </c>
      <c r="B3752" s="1" t="s">
        <v>3653</v>
      </c>
      <c r="C3752" s="1" t="s">
        <v>3789</v>
      </c>
      <c r="D3752">
        <v>1731</v>
      </c>
      <c r="E3752">
        <f>100*Comuni[[#This Row],[Popolazione2011]]/$D$7916</f>
        <v>3.0203022413486705E-3</v>
      </c>
      <c r="F3752">
        <f>100*Comuni[[#This Row],[Popolazione2011]]/(SUMIFS($D$2:$D$7916,$B$2:$B$7916,"Friuli-Venezia Giulia"))</f>
        <v>0.1418514108520017</v>
      </c>
      <c r="G3752" t="b">
        <f>IF(Comuni[[#This Row],[Popolazione2011]]&gt;300000,"MAGGIORE")</f>
        <v>0</v>
      </c>
      <c r="H3752">
        <f>100*Comuni[[#This Row],[Popolazione2011]]/(SUMIFS($D$2:$D$7916,$B$2:$B$7916,"Piemonte"))</f>
        <v>3.9666208057167002E-2</v>
      </c>
      <c r="I3752" s="1" t="str">
        <f>_xlfn.XLOOKUP(Comuni[[#This Row],[Regione]],Ripartizione_geografica[Regione],Ripartizione_geografica[Ripartizione geografica],,0)</f>
        <v>Nord-est</v>
      </c>
      <c r="J3752" s="1">
        <f>_xlfn.XLOOKUP(Comuni[[#This Row],[Regione]],Table_0[Regione],Table_0[Totale contagiati],,0)</f>
        <v>595007</v>
      </c>
      <c r="K3752" s="1">
        <f>_xlfn.XLOOKUP(Comuni[[#This Row],[Regione]],Table_0[Regione],Table_0[Guariti],,0)</f>
        <v>587125</v>
      </c>
      <c r="L3752" s="1">
        <f>_xlfn.XLOOKUP(Comuni[[#This Row],[Regione]],Table_0[Regione],Table_0[Deceduti],,0)</f>
        <v>6347</v>
      </c>
    </row>
    <row r="3753" spans="1:12" x14ac:dyDescent="0.25">
      <c r="A3753" s="1" t="s">
        <v>3790</v>
      </c>
      <c r="B3753" s="1" t="s">
        <v>3653</v>
      </c>
      <c r="C3753" s="1" t="s">
        <v>3789</v>
      </c>
      <c r="D3753">
        <v>7543</v>
      </c>
      <c r="E3753">
        <f>100*Comuni[[#This Row],[Popolazione2011]]/$D$7916</f>
        <v>1.3161259275848077E-2</v>
      </c>
      <c r="F3753">
        <f>100*Comuni[[#This Row],[Popolazione2011]]/(SUMIFS($D$2:$D$7916,$B$2:$B$7916,"Friuli-Venezia Giulia"))</f>
        <v>0.61813124902174976</v>
      </c>
      <c r="G3753" t="b">
        <f>IF(Comuni[[#This Row],[Popolazione2011]]&gt;300000,"MAGGIORE")</f>
        <v>0</v>
      </c>
      <c r="H3753">
        <f>100*Comuni[[#This Row],[Popolazione2011]]/(SUMIFS($D$2:$D$7916,$B$2:$B$7916,"Piemonte"))</f>
        <v>0.17284933990480111</v>
      </c>
      <c r="I3753" s="1" t="str">
        <f>_xlfn.XLOOKUP(Comuni[[#This Row],[Regione]],Ripartizione_geografica[Regione],Ripartizione_geografica[Ripartizione geografica],,0)</f>
        <v>Nord-est</v>
      </c>
      <c r="J3753" s="1">
        <f>_xlfn.XLOOKUP(Comuni[[#This Row],[Regione]],Table_0[Regione],Table_0[Totale contagiati],,0)</f>
        <v>595007</v>
      </c>
      <c r="K3753" s="1">
        <f>_xlfn.XLOOKUP(Comuni[[#This Row],[Regione]],Table_0[Regione],Table_0[Guariti],,0)</f>
        <v>587125</v>
      </c>
      <c r="L3753" s="1">
        <f>_xlfn.XLOOKUP(Comuni[[#This Row],[Regione]],Table_0[Regione],Table_0[Deceduti],,0)</f>
        <v>6347</v>
      </c>
    </row>
    <row r="3754" spans="1:12" x14ac:dyDescent="0.25">
      <c r="A3754" s="1" t="s">
        <v>3791</v>
      </c>
      <c r="B3754" s="1" t="s">
        <v>3653</v>
      </c>
      <c r="C3754" s="1" t="s">
        <v>3789</v>
      </c>
      <c r="D3754">
        <v>1441</v>
      </c>
      <c r="E3754">
        <f>100*Comuni[[#This Row],[Popolazione2011]]/$D$7916</f>
        <v>2.5143012881475644E-3</v>
      </c>
      <c r="F3754">
        <f>100*Comuni[[#This Row],[Popolazione2011]]/(SUMIFS($D$2:$D$7916,$B$2:$B$7916,"Friuli-Venezia Giulia"))</f>
        <v>0.11808658754346299</v>
      </c>
      <c r="G3754" t="b">
        <f>IF(Comuni[[#This Row],[Popolazione2011]]&gt;300000,"MAGGIORE")</f>
        <v>0</v>
      </c>
      <c r="H3754">
        <f>100*Comuni[[#This Row],[Popolazione2011]]/(SUMIFS($D$2:$D$7916,$B$2:$B$7916,"Piemonte"))</f>
        <v>3.3020800583695928E-2</v>
      </c>
      <c r="I3754" s="1" t="str">
        <f>_xlfn.XLOOKUP(Comuni[[#This Row],[Regione]],Ripartizione_geografica[Regione],Ripartizione_geografica[Ripartizione geografica],,0)</f>
        <v>Nord-est</v>
      </c>
      <c r="J3754" s="1">
        <f>_xlfn.XLOOKUP(Comuni[[#This Row],[Regione]],Table_0[Regione],Table_0[Totale contagiati],,0)</f>
        <v>595007</v>
      </c>
      <c r="K3754" s="1">
        <f>_xlfn.XLOOKUP(Comuni[[#This Row],[Regione]],Table_0[Regione],Table_0[Guariti],,0)</f>
        <v>587125</v>
      </c>
      <c r="L3754" s="1">
        <f>_xlfn.XLOOKUP(Comuni[[#This Row],[Regione]],Table_0[Regione],Table_0[Deceduti],,0)</f>
        <v>6347</v>
      </c>
    </row>
    <row r="3755" spans="1:12" x14ac:dyDescent="0.25">
      <c r="A3755" s="1" t="s">
        <v>3792</v>
      </c>
      <c r="B3755" s="1" t="s">
        <v>3653</v>
      </c>
      <c r="C3755" s="1" t="s">
        <v>3789</v>
      </c>
      <c r="D3755">
        <v>390</v>
      </c>
      <c r="E3755">
        <f>100*Comuni[[#This Row],[Popolazione2011]]/$D$7916</f>
        <v>6.8048404051183214E-4</v>
      </c>
      <c r="F3755">
        <f>100*Comuni[[#This Row],[Popolazione2011]]/(SUMIFS($D$2:$D$7916,$B$2:$B$7916,"Friuli-Venezia Giulia"))</f>
        <v>3.1959589966655495E-2</v>
      </c>
      <c r="G3755" t="b">
        <f>IF(Comuni[[#This Row],[Popolazione2011]]&gt;300000,"MAGGIORE")</f>
        <v>0</v>
      </c>
      <c r="H3755">
        <f>100*Comuni[[#This Row],[Popolazione2011]]/(SUMIFS($D$2:$D$7916,$B$2:$B$7916,"Piemonte"))</f>
        <v>8.9369272919093776E-3</v>
      </c>
      <c r="I3755" s="1" t="str">
        <f>_xlfn.XLOOKUP(Comuni[[#This Row],[Regione]],Ripartizione_geografica[Regione],Ripartizione_geografica[Ripartizione geografica],,0)</f>
        <v>Nord-est</v>
      </c>
      <c r="J3755" s="1">
        <f>_xlfn.XLOOKUP(Comuni[[#This Row],[Regione]],Table_0[Regione],Table_0[Totale contagiati],,0)</f>
        <v>595007</v>
      </c>
      <c r="K3755" s="1">
        <f>_xlfn.XLOOKUP(Comuni[[#This Row],[Regione]],Table_0[Regione],Table_0[Guariti],,0)</f>
        <v>587125</v>
      </c>
      <c r="L3755" s="1">
        <f>_xlfn.XLOOKUP(Comuni[[#This Row],[Regione]],Table_0[Regione],Table_0[Deceduti],,0)</f>
        <v>6347</v>
      </c>
    </row>
    <row r="3756" spans="1:12" x14ac:dyDescent="0.25">
      <c r="A3756" s="1" t="s">
        <v>3793</v>
      </c>
      <c r="B3756" s="1" t="s">
        <v>3653</v>
      </c>
      <c r="C3756" s="1" t="s">
        <v>3789</v>
      </c>
      <c r="D3756">
        <v>1752</v>
      </c>
      <c r="E3756">
        <f>100*Comuni[[#This Row],[Popolazione2011]]/$D$7916</f>
        <v>3.0569436896839232E-3</v>
      </c>
      <c r="F3756">
        <f>100*Comuni[[#This Row],[Popolazione2011]]/(SUMIFS($D$2:$D$7916,$B$2:$B$7916,"Friuli-Venezia Giulia"))</f>
        <v>0.14357231185020622</v>
      </c>
      <c r="G3756" t="b">
        <f>IF(Comuni[[#This Row],[Popolazione2011]]&gt;300000,"MAGGIORE")</f>
        <v>0</v>
      </c>
      <c r="H3756">
        <f>100*Comuni[[#This Row],[Popolazione2011]]/(SUMIFS($D$2:$D$7916,$B$2:$B$7916,"Piemonte"))</f>
        <v>4.0147427219039043E-2</v>
      </c>
      <c r="I3756" s="1" t="str">
        <f>_xlfn.XLOOKUP(Comuni[[#This Row],[Regione]],Ripartizione_geografica[Regione],Ripartizione_geografica[Ripartizione geografica],,0)</f>
        <v>Nord-est</v>
      </c>
      <c r="J3756" s="1">
        <f>_xlfn.XLOOKUP(Comuni[[#This Row],[Regione]],Table_0[Regione],Table_0[Totale contagiati],,0)</f>
        <v>595007</v>
      </c>
      <c r="K3756" s="1">
        <f>_xlfn.XLOOKUP(Comuni[[#This Row],[Regione]],Table_0[Regione],Table_0[Guariti],,0)</f>
        <v>587125</v>
      </c>
      <c r="L3756" s="1">
        <f>_xlfn.XLOOKUP(Comuni[[#This Row],[Regione]],Table_0[Regione],Table_0[Deceduti],,0)</f>
        <v>6347</v>
      </c>
    </row>
    <row r="3757" spans="1:12" x14ac:dyDescent="0.25">
      <c r="A3757" s="1" t="s">
        <v>3794</v>
      </c>
      <c r="B3757" s="1" t="s">
        <v>3653</v>
      </c>
      <c r="C3757" s="1" t="s">
        <v>3789</v>
      </c>
      <c r="D3757">
        <v>3052</v>
      </c>
      <c r="E3757">
        <f>100*Comuni[[#This Row],[Popolazione2011]]/$D$7916</f>
        <v>5.3252238247233638E-3</v>
      </c>
      <c r="F3757">
        <f>100*Comuni[[#This Row],[Popolazione2011]]/(SUMIFS($D$2:$D$7916,$B$2:$B$7916,"Friuli-Venezia Giulia"))</f>
        <v>0.25010427840572452</v>
      </c>
      <c r="G3757" t="b">
        <f>IF(Comuni[[#This Row],[Popolazione2011]]&gt;300000,"MAGGIORE")</f>
        <v>0</v>
      </c>
      <c r="H3757">
        <f>100*Comuni[[#This Row],[Popolazione2011]]/(SUMIFS($D$2:$D$7916,$B$2:$B$7916,"Piemonte"))</f>
        <v>6.993718485873697E-2</v>
      </c>
      <c r="I3757" s="1" t="str">
        <f>_xlfn.XLOOKUP(Comuni[[#This Row],[Regione]],Ripartizione_geografica[Regione],Ripartizione_geografica[Ripartizione geografica],,0)</f>
        <v>Nord-est</v>
      </c>
      <c r="J3757" s="1">
        <f>_xlfn.XLOOKUP(Comuni[[#This Row],[Regione]],Table_0[Regione],Table_0[Totale contagiati],,0)</f>
        <v>595007</v>
      </c>
      <c r="K3757" s="1">
        <f>_xlfn.XLOOKUP(Comuni[[#This Row],[Regione]],Table_0[Regione],Table_0[Guariti],,0)</f>
        <v>587125</v>
      </c>
      <c r="L3757" s="1">
        <f>_xlfn.XLOOKUP(Comuni[[#This Row],[Regione]],Table_0[Regione],Table_0[Deceduti],,0)</f>
        <v>6347</v>
      </c>
    </row>
    <row r="3758" spans="1:12" x14ac:dyDescent="0.25">
      <c r="A3758" s="1" t="s">
        <v>3795</v>
      </c>
      <c r="B3758" s="1" t="s">
        <v>3653</v>
      </c>
      <c r="C3758" s="1" t="s">
        <v>3789</v>
      </c>
      <c r="D3758">
        <v>35212</v>
      </c>
      <c r="E3758">
        <f>100*Comuni[[#This Row],[Popolazione2011]]/$D$7916</f>
        <v>6.1438984703852909E-2</v>
      </c>
      <c r="F3758">
        <f>100*Comuni[[#This Row],[Popolazione2011]]/(SUMIFS($D$2:$D$7916,$B$2:$B$7916,"Friuli-Venezia Giulia"))</f>
        <v>2.8855412356560852</v>
      </c>
      <c r="G3758" t="b">
        <f>IF(Comuni[[#This Row],[Popolazione2011]]&gt;300000,"MAGGIORE")</f>
        <v>0</v>
      </c>
      <c r="H3758">
        <f>100*Comuni[[#This Row],[Popolazione2011]]/(SUMIFS($D$2:$D$7916,$B$2:$B$7916,"Piemonte"))</f>
        <v>0.80688995846849476</v>
      </c>
      <c r="I3758" s="1" t="str">
        <f>_xlfn.XLOOKUP(Comuni[[#This Row],[Regione]],Ripartizione_geografica[Regione],Ripartizione_geografica[Ripartizione geografica],,0)</f>
        <v>Nord-est</v>
      </c>
      <c r="J3758" s="1">
        <f>_xlfn.XLOOKUP(Comuni[[#This Row],[Regione]],Table_0[Regione],Table_0[Totale contagiati],,0)</f>
        <v>595007</v>
      </c>
      <c r="K3758" s="1">
        <f>_xlfn.XLOOKUP(Comuni[[#This Row],[Regione]],Table_0[Regione],Table_0[Guariti],,0)</f>
        <v>587125</v>
      </c>
      <c r="L3758" s="1">
        <f>_xlfn.XLOOKUP(Comuni[[#This Row],[Regione]],Table_0[Regione],Table_0[Deceduti],,0)</f>
        <v>6347</v>
      </c>
    </row>
    <row r="3759" spans="1:12" x14ac:dyDescent="0.25">
      <c r="A3759" s="1" t="s">
        <v>3796</v>
      </c>
      <c r="B3759" s="1" t="s">
        <v>3653</v>
      </c>
      <c r="C3759" s="1" t="s">
        <v>3789</v>
      </c>
      <c r="D3759">
        <v>6528</v>
      </c>
      <c r="E3759">
        <f>100*Comuni[[#This Row],[Popolazione2011]]/$D$7916</f>
        <v>1.1390255939644206E-2</v>
      </c>
      <c r="F3759">
        <f>100*Comuni[[#This Row],[Popolazione2011]]/(SUMIFS($D$2:$D$7916,$B$2:$B$7916,"Friuli-Venezia Giulia"))</f>
        <v>0.53495436744186431</v>
      </c>
      <c r="G3759" t="b">
        <f>IF(Comuni[[#This Row],[Popolazione2011]]&gt;300000,"MAGGIORE")</f>
        <v>0</v>
      </c>
      <c r="H3759">
        <f>100*Comuni[[#This Row],[Popolazione2011]]/(SUMIFS($D$2:$D$7916,$B$2:$B$7916,"Piemonte"))</f>
        <v>0.14959041374765233</v>
      </c>
      <c r="I3759" s="1" t="str">
        <f>_xlfn.XLOOKUP(Comuni[[#This Row],[Regione]],Ripartizione_geografica[Regione],Ripartizione_geografica[Ripartizione geografica],,0)</f>
        <v>Nord-est</v>
      </c>
      <c r="J3759" s="1">
        <f>_xlfn.XLOOKUP(Comuni[[#This Row],[Regione]],Table_0[Regione],Table_0[Totale contagiati],,0)</f>
        <v>595007</v>
      </c>
      <c r="K3759" s="1">
        <f>_xlfn.XLOOKUP(Comuni[[#This Row],[Regione]],Table_0[Regione],Table_0[Guariti],,0)</f>
        <v>587125</v>
      </c>
      <c r="L3759" s="1">
        <f>_xlfn.XLOOKUP(Comuni[[#This Row],[Regione]],Table_0[Regione],Table_0[Deceduti],,0)</f>
        <v>6347</v>
      </c>
    </row>
    <row r="3760" spans="1:12" x14ac:dyDescent="0.25">
      <c r="A3760" s="1" t="s">
        <v>3797</v>
      </c>
      <c r="B3760" s="1" t="s">
        <v>3653</v>
      </c>
      <c r="C3760" s="1" t="s">
        <v>3789</v>
      </c>
      <c r="D3760">
        <v>8462</v>
      </c>
      <c r="E3760">
        <f>100*Comuni[[#This Row],[Popolazione2011]]/$D$7916</f>
        <v>1.4764758848233651E-2</v>
      </c>
      <c r="F3760">
        <f>100*Comuni[[#This Row],[Popolazione2011]]/(SUMIFS($D$2:$D$7916,$B$2:$B$7916,"Friuli-Venezia Giulia"))</f>
        <v>0.69344115460984301</v>
      </c>
      <c r="G3760" t="b">
        <f>IF(Comuni[[#This Row],[Popolazione2011]]&gt;300000,"MAGGIORE")</f>
        <v>0</v>
      </c>
      <c r="H3760">
        <f>100*Comuni[[#This Row],[Popolazione2011]]/(SUMIFS($D$2:$D$7916,$B$2:$B$7916,"Piemonte"))</f>
        <v>0.19390840703624909</v>
      </c>
      <c r="I3760" s="1" t="str">
        <f>_xlfn.XLOOKUP(Comuni[[#This Row],[Regione]],Ripartizione_geografica[Regione],Ripartizione_geografica[Ripartizione geografica],,0)</f>
        <v>Nord-est</v>
      </c>
      <c r="J3760" s="1">
        <f>_xlfn.XLOOKUP(Comuni[[#This Row],[Regione]],Table_0[Regione],Table_0[Totale contagiati],,0)</f>
        <v>595007</v>
      </c>
      <c r="K3760" s="1">
        <f>_xlfn.XLOOKUP(Comuni[[#This Row],[Regione]],Table_0[Regione],Table_0[Guariti],,0)</f>
        <v>587125</v>
      </c>
      <c r="L3760" s="1">
        <f>_xlfn.XLOOKUP(Comuni[[#This Row],[Regione]],Table_0[Regione],Table_0[Deceduti],,0)</f>
        <v>6347</v>
      </c>
    </row>
    <row r="3761" spans="1:12" x14ac:dyDescent="0.25">
      <c r="A3761" s="1" t="s">
        <v>3798</v>
      </c>
      <c r="B3761" s="1" t="s">
        <v>3653</v>
      </c>
      <c r="C3761" s="1" t="s">
        <v>3789</v>
      </c>
      <c r="D3761">
        <v>1600</v>
      </c>
      <c r="E3761">
        <f>100*Comuni[[#This Row],[Popolazione2011]]/$D$7916</f>
        <v>2.7917293969716194E-3</v>
      </c>
      <c r="F3761">
        <f>100*Comuni[[#This Row],[Popolazione2011]]/(SUMIFS($D$2:$D$7916,$B$2:$B$7916,"Friuli-Venezia Giulia"))</f>
        <v>0.13111626652986869</v>
      </c>
      <c r="G3761" t="b">
        <f>IF(Comuni[[#This Row],[Popolazione2011]]&gt;300000,"MAGGIORE")</f>
        <v>0</v>
      </c>
      <c r="H3761">
        <f>100*Comuni[[#This Row],[Popolazione2011]]/(SUMIFS($D$2:$D$7916,$B$2:$B$7916,"Piemonte"))</f>
        <v>3.6664317095012826E-2</v>
      </c>
      <c r="I3761" s="1" t="str">
        <f>_xlfn.XLOOKUP(Comuni[[#This Row],[Regione]],Ripartizione_geografica[Regione],Ripartizione_geografica[Ripartizione geografica],,0)</f>
        <v>Nord-est</v>
      </c>
      <c r="J3761" s="1">
        <f>_xlfn.XLOOKUP(Comuni[[#This Row],[Regione]],Table_0[Regione],Table_0[Totale contagiati],,0)</f>
        <v>595007</v>
      </c>
      <c r="K3761" s="1">
        <f>_xlfn.XLOOKUP(Comuni[[#This Row],[Regione]],Table_0[Regione],Table_0[Guariti],,0)</f>
        <v>587125</v>
      </c>
      <c r="L3761" s="1">
        <f>_xlfn.XLOOKUP(Comuni[[#This Row],[Regione]],Table_0[Regione],Table_0[Deceduti],,0)</f>
        <v>6347</v>
      </c>
    </row>
    <row r="3762" spans="1:12" x14ac:dyDescent="0.25">
      <c r="A3762" s="1" t="s">
        <v>3799</v>
      </c>
      <c r="B3762" s="1" t="s">
        <v>3653</v>
      </c>
      <c r="C3762" s="1" t="s">
        <v>3789</v>
      </c>
      <c r="D3762">
        <v>970</v>
      </c>
      <c r="E3762">
        <f>100*Comuni[[#This Row],[Popolazione2011]]/$D$7916</f>
        <v>1.6924859469140442E-3</v>
      </c>
      <c r="F3762">
        <f>100*Comuni[[#This Row],[Popolazione2011]]/(SUMIFS($D$2:$D$7916,$B$2:$B$7916,"Friuli-Venezia Giulia"))</f>
        <v>7.94892365837329E-2</v>
      </c>
      <c r="G3762" t="b">
        <f>IF(Comuni[[#This Row],[Popolazione2011]]&gt;300000,"MAGGIORE")</f>
        <v>0</v>
      </c>
      <c r="H3762">
        <f>100*Comuni[[#This Row],[Popolazione2011]]/(SUMIFS($D$2:$D$7916,$B$2:$B$7916,"Piemonte"))</f>
        <v>2.2227742238851527E-2</v>
      </c>
      <c r="I3762" s="1" t="str">
        <f>_xlfn.XLOOKUP(Comuni[[#This Row],[Regione]],Ripartizione_geografica[Regione],Ripartizione_geografica[Ripartizione geografica],,0)</f>
        <v>Nord-est</v>
      </c>
      <c r="J3762" s="1">
        <f>_xlfn.XLOOKUP(Comuni[[#This Row],[Regione]],Table_0[Regione],Table_0[Totale contagiati],,0)</f>
        <v>595007</v>
      </c>
      <c r="K3762" s="1">
        <f>_xlfn.XLOOKUP(Comuni[[#This Row],[Regione]],Table_0[Regione],Table_0[Guariti],,0)</f>
        <v>587125</v>
      </c>
      <c r="L3762" s="1">
        <f>_xlfn.XLOOKUP(Comuni[[#This Row],[Regione]],Table_0[Regione],Table_0[Deceduti],,0)</f>
        <v>6347</v>
      </c>
    </row>
    <row r="3763" spans="1:12" x14ac:dyDescent="0.25">
      <c r="A3763" s="1" t="s">
        <v>3800</v>
      </c>
      <c r="B3763" s="1" t="s">
        <v>3653</v>
      </c>
      <c r="C3763" s="1" t="s">
        <v>3789</v>
      </c>
      <c r="D3763">
        <v>27041</v>
      </c>
      <c r="E3763">
        <f>100*Comuni[[#This Row],[Popolazione2011]]/$D$7916</f>
        <v>4.7181971639693475E-2</v>
      </c>
      <c r="F3763">
        <f>100*Comuni[[#This Row],[Popolazione2011]]/(SUMIFS($D$2:$D$7916,$B$2:$B$7916,"Friuli-Venezia Giulia"))</f>
        <v>2.2159468520213621</v>
      </c>
      <c r="G3763" t="b">
        <f>IF(Comuni[[#This Row],[Popolazione2011]]&gt;300000,"MAGGIORE")</f>
        <v>0</v>
      </c>
      <c r="H3763">
        <f>100*Comuni[[#This Row],[Popolazione2011]]/(SUMIFS($D$2:$D$7916,$B$2:$B$7916,"Piemonte"))</f>
        <v>0.61964987410390115</v>
      </c>
      <c r="I3763" s="1" t="str">
        <f>_xlfn.XLOOKUP(Comuni[[#This Row],[Regione]],Ripartizione_geografica[Regione],Ripartizione_geografica[Ripartizione geografica],,0)</f>
        <v>Nord-est</v>
      </c>
      <c r="J3763" s="1">
        <f>_xlfn.XLOOKUP(Comuni[[#This Row],[Regione]],Table_0[Regione],Table_0[Totale contagiati],,0)</f>
        <v>595007</v>
      </c>
      <c r="K3763" s="1">
        <f>_xlfn.XLOOKUP(Comuni[[#This Row],[Regione]],Table_0[Regione],Table_0[Guariti],,0)</f>
        <v>587125</v>
      </c>
      <c r="L3763" s="1">
        <f>_xlfn.XLOOKUP(Comuni[[#This Row],[Regione]],Table_0[Regione],Table_0[Deceduti],,0)</f>
        <v>6347</v>
      </c>
    </row>
    <row r="3764" spans="1:12" x14ac:dyDescent="0.25">
      <c r="A3764" s="1" t="s">
        <v>3801</v>
      </c>
      <c r="B3764" s="1" t="s">
        <v>3653</v>
      </c>
      <c r="C3764" s="1" t="s">
        <v>3789</v>
      </c>
      <c r="D3764">
        <v>767</v>
      </c>
      <c r="E3764">
        <f>100*Comuni[[#This Row],[Popolazione2011]]/$D$7916</f>
        <v>1.33828527967327E-3</v>
      </c>
      <c r="F3764">
        <f>100*Comuni[[#This Row],[Popolazione2011]]/(SUMIFS($D$2:$D$7916,$B$2:$B$7916,"Friuli-Venezia Giulia"))</f>
        <v>6.2853860267755801E-2</v>
      </c>
      <c r="G3764" t="b">
        <f>IF(Comuni[[#This Row],[Popolazione2011]]&gt;300000,"MAGGIORE")</f>
        <v>0</v>
      </c>
      <c r="H3764">
        <f>100*Comuni[[#This Row],[Popolazione2011]]/(SUMIFS($D$2:$D$7916,$B$2:$B$7916,"Piemonte"))</f>
        <v>1.7575957007421775E-2</v>
      </c>
      <c r="I3764" s="1" t="str">
        <f>_xlfn.XLOOKUP(Comuni[[#This Row],[Regione]],Ripartizione_geografica[Regione],Ripartizione_geografica[Ripartizione geografica],,0)</f>
        <v>Nord-est</v>
      </c>
      <c r="J3764" s="1">
        <f>_xlfn.XLOOKUP(Comuni[[#This Row],[Regione]],Table_0[Regione],Table_0[Totale contagiati],,0)</f>
        <v>595007</v>
      </c>
      <c r="K3764" s="1">
        <f>_xlfn.XLOOKUP(Comuni[[#This Row],[Regione]],Table_0[Regione],Table_0[Guariti],,0)</f>
        <v>587125</v>
      </c>
      <c r="L3764" s="1">
        <f>_xlfn.XLOOKUP(Comuni[[#This Row],[Regione]],Table_0[Regione],Table_0[Deceduti],,0)</f>
        <v>6347</v>
      </c>
    </row>
    <row r="3765" spans="1:12" x14ac:dyDescent="0.25">
      <c r="A3765" s="1" t="s">
        <v>3802</v>
      </c>
      <c r="B3765" s="1" t="s">
        <v>3653</v>
      </c>
      <c r="C3765" s="1" t="s">
        <v>3789</v>
      </c>
      <c r="D3765">
        <v>1659</v>
      </c>
      <c r="E3765">
        <f>100*Comuni[[#This Row],[Popolazione2011]]/$D$7916</f>
        <v>2.8946744184849475E-3</v>
      </c>
      <c r="F3765">
        <f>100*Comuni[[#This Row],[Popolazione2011]]/(SUMIFS($D$2:$D$7916,$B$2:$B$7916,"Friuli-Venezia Giulia"))</f>
        <v>0.13595117885815761</v>
      </c>
      <c r="G3765" t="b">
        <f>IF(Comuni[[#This Row],[Popolazione2011]]&gt;300000,"MAGGIORE")</f>
        <v>0</v>
      </c>
      <c r="H3765">
        <f>100*Comuni[[#This Row],[Popolazione2011]]/(SUMIFS($D$2:$D$7916,$B$2:$B$7916,"Piemonte"))</f>
        <v>3.8016313787891429E-2</v>
      </c>
      <c r="I3765" s="1" t="str">
        <f>_xlfn.XLOOKUP(Comuni[[#This Row],[Regione]],Ripartizione_geografica[Regione],Ripartizione_geografica[Ripartizione geografica],,0)</f>
        <v>Nord-est</v>
      </c>
      <c r="J3765" s="1">
        <f>_xlfn.XLOOKUP(Comuni[[#This Row],[Regione]],Table_0[Regione],Table_0[Totale contagiati],,0)</f>
        <v>595007</v>
      </c>
      <c r="K3765" s="1">
        <f>_xlfn.XLOOKUP(Comuni[[#This Row],[Regione]],Table_0[Regione],Table_0[Guariti],,0)</f>
        <v>587125</v>
      </c>
      <c r="L3765" s="1">
        <f>_xlfn.XLOOKUP(Comuni[[#This Row],[Regione]],Table_0[Regione],Table_0[Deceduti],,0)</f>
        <v>6347</v>
      </c>
    </row>
    <row r="3766" spans="1:12" x14ac:dyDescent="0.25">
      <c r="A3766" s="1" t="s">
        <v>3803</v>
      </c>
      <c r="B3766" s="1" t="s">
        <v>3653</v>
      </c>
      <c r="C3766" s="1" t="s">
        <v>3789</v>
      </c>
      <c r="D3766">
        <v>3702</v>
      </c>
      <c r="E3766">
        <f>100*Comuni[[#This Row],[Popolazione2011]]/$D$7916</f>
        <v>6.4593638922430842E-3</v>
      </c>
      <c r="F3766">
        <f>100*Comuni[[#This Row],[Popolazione2011]]/(SUMIFS($D$2:$D$7916,$B$2:$B$7916,"Friuli-Venezia Giulia"))</f>
        <v>0.30337026168348369</v>
      </c>
      <c r="G3766" t="b">
        <f>IF(Comuni[[#This Row],[Popolazione2011]]&gt;300000,"MAGGIORE")</f>
        <v>0</v>
      </c>
      <c r="H3766">
        <f>100*Comuni[[#This Row],[Popolazione2011]]/(SUMIFS($D$2:$D$7916,$B$2:$B$7916,"Piemonte"))</f>
        <v>8.4832063678585937E-2</v>
      </c>
      <c r="I3766" s="1" t="str">
        <f>_xlfn.XLOOKUP(Comuni[[#This Row],[Regione]],Ripartizione_geografica[Regione],Ripartizione_geografica[Ripartizione geografica],,0)</f>
        <v>Nord-est</v>
      </c>
      <c r="J3766" s="1">
        <f>_xlfn.XLOOKUP(Comuni[[#This Row],[Regione]],Table_0[Regione],Table_0[Totale contagiati],,0)</f>
        <v>595007</v>
      </c>
      <c r="K3766" s="1">
        <f>_xlfn.XLOOKUP(Comuni[[#This Row],[Regione]],Table_0[Regione],Table_0[Guariti],,0)</f>
        <v>587125</v>
      </c>
      <c r="L3766" s="1">
        <f>_xlfn.XLOOKUP(Comuni[[#This Row],[Regione]],Table_0[Regione],Table_0[Deceduti],,0)</f>
        <v>6347</v>
      </c>
    </row>
    <row r="3767" spans="1:12" x14ac:dyDescent="0.25">
      <c r="A3767" s="1" t="s">
        <v>3804</v>
      </c>
      <c r="B3767" s="1" t="s">
        <v>3653</v>
      </c>
      <c r="C3767" s="1" t="s">
        <v>3789</v>
      </c>
      <c r="D3767">
        <v>11960</v>
      </c>
      <c r="E3767">
        <f>100*Comuni[[#This Row],[Popolazione2011]]/$D$7916</f>
        <v>2.0868177242362854E-2</v>
      </c>
      <c r="F3767">
        <f>100*Comuni[[#This Row],[Popolazione2011]]/(SUMIFS($D$2:$D$7916,$B$2:$B$7916,"Friuli-Venezia Giulia"))</f>
        <v>0.98009409231076849</v>
      </c>
      <c r="G3767" t="b">
        <f>IF(Comuni[[#This Row],[Popolazione2011]]&gt;300000,"MAGGIORE")</f>
        <v>0</v>
      </c>
      <c r="H3767">
        <f>100*Comuni[[#This Row],[Popolazione2011]]/(SUMIFS($D$2:$D$7916,$B$2:$B$7916,"Piemonte"))</f>
        <v>0.27406577028522089</v>
      </c>
      <c r="I3767" s="1" t="str">
        <f>_xlfn.XLOOKUP(Comuni[[#This Row],[Regione]],Ripartizione_geografica[Regione],Ripartizione_geografica[Ripartizione geografica],,0)</f>
        <v>Nord-est</v>
      </c>
      <c r="J3767" s="1">
        <f>_xlfn.XLOOKUP(Comuni[[#This Row],[Regione]],Table_0[Regione],Table_0[Totale contagiati],,0)</f>
        <v>595007</v>
      </c>
      <c r="K3767" s="1">
        <f>_xlfn.XLOOKUP(Comuni[[#This Row],[Regione]],Table_0[Regione],Table_0[Guariti],,0)</f>
        <v>587125</v>
      </c>
      <c r="L3767" s="1">
        <f>_xlfn.XLOOKUP(Comuni[[#This Row],[Regione]],Table_0[Regione],Table_0[Deceduti],,0)</f>
        <v>6347</v>
      </c>
    </row>
    <row r="3768" spans="1:12" x14ac:dyDescent="0.25">
      <c r="A3768" s="1" t="s">
        <v>3805</v>
      </c>
      <c r="B3768" s="1" t="s">
        <v>3653</v>
      </c>
      <c r="C3768" s="1" t="s">
        <v>3789</v>
      </c>
      <c r="D3768">
        <v>2236</v>
      </c>
      <c r="E3768">
        <f>100*Comuni[[#This Row],[Popolazione2011]]/$D$7916</f>
        <v>3.9014418322678378E-3</v>
      </c>
      <c r="F3768">
        <f>100*Comuni[[#This Row],[Popolazione2011]]/(SUMIFS($D$2:$D$7916,$B$2:$B$7916,"Friuli-Venezia Giulia"))</f>
        <v>0.1832349824754915</v>
      </c>
      <c r="G3768" t="b">
        <f>IF(Comuni[[#This Row],[Popolazione2011]]&gt;300000,"MAGGIORE")</f>
        <v>0</v>
      </c>
      <c r="H3768">
        <f>100*Comuni[[#This Row],[Popolazione2011]]/(SUMIFS($D$2:$D$7916,$B$2:$B$7916,"Piemonte"))</f>
        <v>5.1238383140280425E-2</v>
      </c>
      <c r="I3768" s="1" t="str">
        <f>_xlfn.XLOOKUP(Comuni[[#This Row],[Regione]],Ripartizione_geografica[Regione],Ripartizione_geografica[Ripartizione geografica],,0)</f>
        <v>Nord-est</v>
      </c>
      <c r="J3768" s="1">
        <f>_xlfn.XLOOKUP(Comuni[[#This Row],[Regione]],Table_0[Regione],Table_0[Totale contagiati],,0)</f>
        <v>595007</v>
      </c>
      <c r="K3768" s="1">
        <f>_xlfn.XLOOKUP(Comuni[[#This Row],[Regione]],Table_0[Regione],Table_0[Guariti],,0)</f>
        <v>587125</v>
      </c>
      <c r="L3768" s="1">
        <f>_xlfn.XLOOKUP(Comuni[[#This Row],[Regione]],Table_0[Regione],Table_0[Deceduti],,0)</f>
        <v>6347</v>
      </c>
    </row>
    <row r="3769" spans="1:12" x14ac:dyDescent="0.25">
      <c r="A3769" s="1" t="s">
        <v>3806</v>
      </c>
      <c r="B3769" s="1" t="s">
        <v>3653</v>
      </c>
      <c r="C3769" s="1" t="s">
        <v>3789</v>
      </c>
      <c r="D3769">
        <v>6309</v>
      </c>
      <c r="E3769">
        <f>100*Comuni[[#This Row],[Popolazione2011]]/$D$7916</f>
        <v>1.1008137978433715E-2</v>
      </c>
      <c r="F3769">
        <f>100*Comuni[[#This Row],[Popolazione2011]]/(SUMIFS($D$2:$D$7916,$B$2:$B$7916,"Friuli-Venezia Giulia"))</f>
        <v>0.51700782846058846</v>
      </c>
      <c r="G3769" t="b">
        <f>IF(Comuni[[#This Row],[Popolazione2011]]&gt;300000,"MAGGIORE")</f>
        <v>0</v>
      </c>
      <c r="H3769">
        <f>100*Comuni[[#This Row],[Popolazione2011]]/(SUMIFS($D$2:$D$7916,$B$2:$B$7916,"Piemonte"))</f>
        <v>0.14457198534527246</v>
      </c>
      <c r="I3769" s="1" t="str">
        <f>_xlfn.XLOOKUP(Comuni[[#This Row],[Regione]],Ripartizione_geografica[Regione],Ripartizione_geografica[Ripartizione geografica],,0)</f>
        <v>Nord-est</v>
      </c>
      <c r="J3769" s="1">
        <f>_xlfn.XLOOKUP(Comuni[[#This Row],[Regione]],Table_0[Regione],Table_0[Totale contagiati],,0)</f>
        <v>595007</v>
      </c>
      <c r="K3769" s="1">
        <f>_xlfn.XLOOKUP(Comuni[[#This Row],[Regione]],Table_0[Regione],Table_0[Guariti],,0)</f>
        <v>587125</v>
      </c>
      <c r="L3769" s="1">
        <f>_xlfn.XLOOKUP(Comuni[[#This Row],[Regione]],Table_0[Regione],Table_0[Deceduti],,0)</f>
        <v>6347</v>
      </c>
    </row>
    <row r="3770" spans="1:12" x14ac:dyDescent="0.25">
      <c r="A3770" s="1" t="s">
        <v>3807</v>
      </c>
      <c r="B3770" s="1" t="s">
        <v>3653</v>
      </c>
      <c r="C3770" s="1" t="s">
        <v>3789</v>
      </c>
      <c r="D3770">
        <v>798</v>
      </c>
      <c r="E3770">
        <f>100*Comuni[[#This Row],[Popolazione2011]]/$D$7916</f>
        <v>1.392375036739595E-3</v>
      </c>
      <c r="F3770">
        <f>100*Comuni[[#This Row],[Popolazione2011]]/(SUMIFS($D$2:$D$7916,$B$2:$B$7916,"Friuli-Venezia Giulia"))</f>
        <v>6.5394237931772015E-2</v>
      </c>
      <c r="G3770" t="b">
        <f>IF(Comuni[[#This Row],[Popolazione2011]]&gt;300000,"MAGGIORE")</f>
        <v>0</v>
      </c>
      <c r="H3770">
        <f>100*Comuni[[#This Row],[Popolazione2011]]/(SUMIFS($D$2:$D$7916,$B$2:$B$7916,"Piemonte"))</f>
        <v>1.8286328151137649E-2</v>
      </c>
      <c r="I3770" s="1" t="str">
        <f>_xlfn.XLOOKUP(Comuni[[#This Row],[Regione]],Ripartizione_geografica[Regione],Ripartizione_geografica[Ripartizione geografica],,0)</f>
        <v>Nord-est</v>
      </c>
      <c r="J3770" s="1">
        <f>_xlfn.XLOOKUP(Comuni[[#This Row],[Regione]],Table_0[Regione],Table_0[Totale contagiati],,0)</f>
        <v>595007</v>
      </c>
      <c r="K3770" s="1">
        <f>_xlfn.XLOOKUP(Comuni[[#This Row],[Regione]],Table_0[Regione],Table_0[Guariti],,0)</f>
        <v>587125</v>
      </c>
      <c r="L3770" s="1">
        <f>_xlfn.XLOOKUP(Comuni[[#This Row],[Regione]],Table_0[Regione],Table_0[Deceduti],,0)</f>
        <v>6347</v>
      </c>
    </row>
    <row r="3771" spans="1:12" x14ac:dyDescent="0.25">
      <c r="A3771" s="1" t="s">
        <v>3808</v>
      </c>
      <c r="B3771" s="1" t="s">
        <v>3653</v>
      </c>
      <c r="C3771" s="1" t="s">
        <v>3789</v>
      </c>
      <c r="D3771">
        <v>1548</v>
      </c>
      <c r="E3771">
        <f>100*Comuni[[#This Row],[Popolazione2011]]/$D$7916</f>
        <v>2.7009981915700415E-3</v>
      </c>
      <c r="F3771">
        <f>100*Comuni[[#This Row],[Popolazione2011]]/(SUMIFS($D$2:$D$7916,$B$2:$B$7916,"Friuli-Venezia Giulia"))</f>
        <v>0.12685498786764796</v>
      </c>
      <c r="G3771" t="b">
        <f>IF(Comuni[[#This Row],[Popolazione2011]]&gt;300000,"MAGGIORE")</f>
        <v>0</v>
      </c>
      <c r="H3771">
        <f>100*Comuni[[#This Row],[Popolazione2011]]/(SUMIFS($D$2:$D$7916,$B$2:$B$7916,"Piemonte"))</f>
        <v>3.547272678942491E-2</v>
      </c>
      <c r="I3771" s="1" t="str">
        <f>_xlfn.XLOOKUP(Comuni[[#This Row],[Regione]],Ripartizione_geografica[Regione],Ripartizione_geografica[Ripartizione geografica],,0)</f>
        <v>Nord-est</v>
      </c>
      <c r="J3771" s="1">
        <f>_xlfn.XLOOKUP(Comuni[[#This Row],[Regione]],Table_0[Regione],Table_0[Totale contagiati],,0)</f>
        <v>595007</v>
      </c>
      <c r="K3771" s="1">
        <f>_xlfn.XLOOKUP(Comuni[[#This Row],[Regione]],Table_0[Regione],Table_0[Guariti],,0)</f>
        <v>587125</v>
      </c>
      <c r="L3771" s="1">
        <f>_xlfn.XLOOKUP(Comuni[[#This Row],[Regione]],Table_0[Regione],Table_0[Deceduti],,0)</f>
        <v>6347</v>
      </c>
    </row>
    <row r="3772" spans="1:12" x14ac:dyDescent="0.25">
      <c r="A3772" s="1" t="s">
        <v>3809</v>
      </c>
      <c r="B3772" s="1" t="s">
        <v>3653</v>
      </c>
      <c r="C3772" s="1" t="s">
        <v>3789</v>
      </c>
      <c r="D3772">
        <v>2019</v>
      </c>
      <c r="E3772">
        <f>100*Comuni[[#This Row],[Popolazione2011]]/$D$7916</f>
        <v>3.5228135328035618E-3</v>
      </c>
      <c r="F3772">
        <f>100*Comuni[[#This Row],[Popolazione2011]]/(SUMIFS($D$2:$D$7916,$B$2:$B$7916,"Friuli-Venezia Giulia"))</f>
        <v>0.16545233882737806</v>
      </c>
      <c r="G3772" t="b">
        <f>IF(Comuni[[#This Row],[Popolazione2011]]&gt;300000,"MAGGIORE")</f>
        <v>0</v>
      </c>
      <c r="H3772">
        <f>100*Comuni[[#This Row],[Popolazione2011]]/(SUMIFS($D$2:$D$7916,$B$2:$B$7916,"Piemonte"))</f>
        <v>4.6265785134269315E-2</v>
      </c>
      <c r="I3772" s="1" t="str">
        <f>_xlfn.XLOOKUP(Comuni[[#This Row],[Regione]],Ripartizione_geografica[Regione],Ripartizione_geografica[Ripartizione geografica],,0)</f>
        <v>Nord-est</v>
      </c>
      <c r="J3772" s="1">
        <f>_xlfn.XLOOKUP(Comuni[[#This Row],[Regione]],Table_0[Regione],Table_0[Totale contagiati],,0)</f>
        <v>595007</v>
      </c>
      <c r="K3772" s="1">
        <f>_xlfn.XLOOKUP(Comuni[[#This Row],[Regione]],Table_0[Regione],Table_0[Guariti],,0)</f>
        <v>587125</v>
      </c>
      <c r="L3772" s="1">
        <f>_xlfn.XLOOKUP(Comuni[[#This Row],[Regione]],Table_0[Regione],Table_0[Deceduti],,0)</f>
        <v>6347</v>
      </c>
    </row>
    <row r="3773" spans="1:12" x14ac:dyDescent="0.25">
      <c r="A3773" s="1" t="s">
        <v>3810</v>
      </c>
      <c r="B3773" s="1" t="s">
        <v>3653</v>
      </c>
      <c r="C3773" s="1" t="s">
        <v>3789</v>
      </c>
      <c r="D3773">
        <v>1727</v>
      </c>
      <c r="E3773">
        <f>100*Comuni[[#This Row],[Popolazione2011]]/$D$7916</f>
        <v>3.0133229178562417E-3</v>
      </c>
      <c r="F3773">
        <f>100*Comuni[[#This Row],[Popolazione2011]]/(SUMIFS($D$2:$D$7916,$B$2:$B$7916,"Friuli-Venezia Giulia"))</f>
        <v>0.14152362018567702</v>
      </c>
      <c r="G3773" t="b">
        <f>IF(Comuni[[#This Row],[Popolazione2011]]&gt;300000,"MAGGIORE")</f>
        <v>0</v>
      </c>
      <c r="H3773">
        <f>100*Comuni[[#This Row],[Popolazione2011]]/(SUMIFS($D$2:$D$7916,$B$2:$B$7916,"Piemonte"))</f>
        <v>3.9574547264429473E-2</v>
      </c>
      <c r="I3773" s="1" t="str">
        <f>_xlfn.XLOOKUP(Comuni[[#This Row],[Regione]],Ripartizione_geografica[Regione],Ripartizione_geografica[Ripartizione geografica],,0)</f>
        <v>Nord-est</v>
      </c>
      <c r="J3773" s="1">
        <f>_xlfn.XLOOKUP(Comuni[[#This Row],[Regione]],Table_0[Regione],Table_0[Totale contagiati],,0)</f>
        <v>595007</v>
      </c>
      <c r="K3773" s="1">
        <f>_xlfn.XLOOKUP(Comuni[[#This Row],[Regione]],Table_0[Regione],Table_0[Guariti],,0)</f>
        <v>587125</v>
      </c>
      <c r="L3773" s="1">
        <f>_xlfn.XLOOKUP(Comuni[[#This Row],[Regione]],Table_0[Regione],Table_0[Deceduti],,0)</f>
        <v>6347</v>
      </c>
    </row>
    <row r="3774" spans="1:12" x14ac:dyDescent="0.25">
      <c r="A3774" s="1" t="s">
        <v>3811</v>
      </c>
      <c r="B3774" s="1" t="s">
        <v>3653</v>
      </c>
      <c r="C3774" s="1" t="s">
        <v>3789</v>
      </c>
      <c r="D3774">
        <v>7199</v>
      </c>
      <c r="E3774">
        <f>100*Comuni[[#This Row],[Popolazione2011]]/$D$7916</f>
        <v>1.2561037455499179E-2</v>
      </c>
      <c r="F3774">
        <f>100*Comuni[[#This Row],[Popolazione2011]]/(SUMIFS($D$2:$D$7916,$B$2:$B$7916,"Friuli-Venezia Giulia"))</f>
        <v>0.58994125171782796</v>
      </c>
      <c r="G3774" t="b">
        <f>IF(Comuni[[#This Row],[Popolazione2011]]&gt;300000,"MAGGIORE")</f>
        <v>0</v>
      </c>
      <c r="H3774">
        <f>100*Comuni[[#This Row],[Popolazione2011]]/(SUMIFS($D$2:$D$7916,$B$2:$B$7916,"Piemonte"))</f>
        <v>0.16496651172937335</v>
      </c>
      <c r="I3774" s="1" t="str">
        <f>_xlfn.XLOOKUP(Comuni[[#This Row],[Regione]],Ripartizione_geografica[Regione],Ripartizione_geografica[Ripartizione geografica],,0)</f>
        <v>Nord-est</v>
      </c>
      <c r="J3774" s="1">
        <f>_xlfn.XLOOKUP(Comuni[[#This Row],[Regione]],Table_0[Regione],Table_0[Totale contagiati],,0)</f>
        <v>595007</v>
      </c>
      <c r="K3774" s="1">
        <f>_xlfn.XLOOKUP(Comuni[[#This Row],[Regione]],Table_0[Regione],Table_0[Guariti],,0)</f>
        <v>587125</v>
      </c>
      <c r="L3774" s="1">
        <f>_xlfn.XLOOKUP(Comuni[[#This Row],[Regione]],Table_0[Regione],Table_0[Deceduti],,0)</f>
        <v>6347</v>
      </c>
    </row>
    <row r="3775" spans="1:12" x14ac:dyDescent="0.25">
      <c r="A3775" s="1" t="s">
        <v>3812</v>
      </c>
      <c r="B3775" s="1" t="s">
        <v>3653</v>
      </c>
      <c r="C3775" s="1" t="s">
        <v>3789</v>
      </c>
      <c r="D3775">
        <v>2780</v>
      </c>
      <c r="E3775">
        <f>100*Comuni[[#This Row],[Popolazione2011]]/$D$7916</f>
        <v>4.8506298272381881E-3</v>
      </c>
      <c r="F3775">
        <f>100*Comuni[[#This Row],[Popolazione2011]]/(SUMIFS($D$2:$D$7916,$B$2:$B$7916,"Friuli-Venezia Giulia"))</f>
        <v>0.22781451309564685</v>
      </c>
      <c r="G3775" t="b">
        <f>IF(Comuni[[#This Row],[Popolazione2011]]&gt;300000,"MAGGIORE")</f>
        <v>0</v>
      </c>
      <c r="H3775">
        <f>100*Comuni[[#This Row],[Popolazione2011]]/(SUMIFS($D$2:$D$7916,$B$2:$B$7916,"Piemonte"))</f>
        <v>6.3704250952584793E-2</v>
      </c>
      <c r="I3775" s="1" t="str">
        <f>_xlfn.XLOOKUP(Comuni[[#This Row],[Regione]],Ripartizione_geografica[Regione],Ripartizione_geografica[Ripartizione geografica],,0)</f>
        <v>Nord-est</v>
      </c>
      <c r="J3775" s="1">
        <f>_xlfn.XLOOKUP(Comuni[[#This Row],[Regione]],Table_0[Regione],Table_0[Totale contagiati],,0)</f>
        <v>595007</v>
      </c>
      <c r="K3775" s="1">
        <f>_xlfn.XLOOKUP(Comuni[[#This Row],[Regione]],Table_0[Regione],Table_0[Guariti],,0)</f>
        <v>587125</v>
      </c>
      <c r="L3775" s="1">
        <f>_xlfn.XLOOKUP(Comuni[[#This Row],[Regione]],Table_0[Regione],Table_0[Deceduti],,0)</f>
        <v>6347</v>
      </c>
    </row>
    <row r="3776" spans="1:12" x14ac:dyDescent="0.25">
      <c r="A3776" s="1" t="s">
        <v>3813</v>
      </c>
      <c r="B3776" s="1" t="s">
        <v>3653</v>
      </c>
      <c r="C3776" s="1" t="s">
        <v>3789</v>
      </c>
      <c r="D3776">
        <v>1717</v>
      </c>
      <c r="E3776">
        <f>100*Comuni[[#This Row],[Popolazione2011]]/$D$7916</f>
        <v>2.9958746091251686E-3</v>
      </c>
      <c r="F3776">
        <f>100*Comuni[[#This Row],[Popolazione2011]]/(SUMIFS($D$2:$D$7916,$B$2:$B$7916,"Friuli-Venezia Giulia"))</f>
        <v>0.14070414351986535</v>
      </c>
      <c r="G3776" t="b">
        <f>IF(Comuni[[#This Row],[Popolazione2011]]&gt;300000,"MAGGIORE")</f>
        <v>0</v>
      </c>
      <c r="H3776">
        <f>100*Comuni[[#This Row],[Popolazione2011]]/(SUMIFS($D$2:$D$7916,$B$2:$B$7916,"Piemonte"))</f>
        <v>3.9345395282585641E-2</v>
      </c>
      <c r="I3776" s="1" t="str">
        <f>_xlfn.XLOOKUP(Comuni[[#This Row],[Regione]],Ripartizione_geografica[Regione],Ripartizione_geografica[Ripartizione geografica],,0)</f>
        <v>Nord-est</v>
      </c>
      <c r="J3776" s="1">
        <f>_xlfn.XLOOKUP(Comuni[[#This Row],[Regione]],Table_0[Regione],Table_0[Totale contagiati],,0)</f>
        <v>595007</v>
      </c>
      <c r="K3776" s="1">
        <f>_xlfn.XLOOKUP(Comuni[[#This Row],[Regione]],Table_0[Regione],Table_0[Guariti],,0)</f>
        <v>587125</v>
      </c>
      <c r="L3776" s="1">
        <f>_xlfn.XLOOKUP(Comuni[[#This Row],[Regione]],Table_0[Regione],Table_0[Deceduti],,0)</f>
        <v>6347</v>
      </c>
    </row>
    <row r="3777" spans="1:12" x14ac:dyDescent="0.25">
      <c r="A3777" s="1" t="s">
        <v>3814</v>
      </c>
      <c r="B3777" s="1" t="s">
        <v>3653</v>
      </c>
      <c r="C3777" s="1" t="s">
        <v>3815</v>
      </c>
      <c r="D3777">
        <v>8586</v>
      </c>
      <c r="E3777">
        <f>100*Comuni[[#This Row],[Popolazione2011]]/$D$7916</f>
        <v>1.4981117876498952E-2</v>
      </c>
      <c r="F3777">
        <f>100*Comuni[[#This Row],[Popolazione2011]]/(SUMIFS($D$2:$D$7916,$B$2:$B$7916,"Friuli-Venezia Giulia"))</f>
        <v>0.70360266526590787</v>
      </c>
      <c r="G3777" t="b">
        <f>IF(Comuni[[#This Row],[Popolazione2011]]&gt;300000,"MAGGIORE")</f>
        <v>0</v>
      </c>
      <c r="H3777">
        <f>100*Comuni[[#This Row],[Popolazione2011]]/(SUMIFS($D$2:$D$7916,$B$2:$B$7916,"Piemonte"))</f>
        <v>0.19674989161111259</v>
      </c>
      <c r="I3777" s="1" t="str">
        <f>_xlfn.XLOOKUP(Comuni[[#This Row],[Regione]],Ripartizione_geografica[Regione],Ripartizione_geografica[Ripartizione geografica],,0)</f>
        <v>Nord-est</v>
      </c>
      <c r="J3777" s="1">
        <f>_xlfn.XLOOKUP(Comuni[[#This Row],[Regione]],Table_0[Regione],Table_0[Totale contagiati],,0)</f>
        <v>595007</v>
      </c>
      <c r="K3777" s="1">
        <f>_xlfn.XLOOKUP(Comuni[[#This Row],[Regione]],Table_0[Regione],Table_0[Guariti],,0)</f>
        <v>587125</v>
      </c>
      <c r="L3777" s="1">
        <f>_xlfn.XLOOKUP(Comuni[[#This Row],[Regione]],Table_0[Regione],Table_0[Deceduti],,0)</f>
        <v>6347</v>
      </c>
    </row>
    <row r="3778" spans="1:12" x14ac:dyDescent="0.25">
      <c r="A3778" s="1" t="s">
        <v>3816</v>
      </c>
      <c r="B3778" s="1" t="s">
        <v>3653</v>
      </c>
      <c r="C3778" s="1" t="s">
        <v>3815</v>
      </c>
      <c r="D3778">
        <v>881</v>
      </c>
      <c r="E3778">
        <f>100*Comuni[[#This Row],[Popolazione2011]]/$D$7916</f>
        <v>1.5371959992074979E-3</v>
      </c>
      <c r="F3778">
        <f>100*Comuni[[#This Row],[Popolazione2011]]/(SUMIFS($D$2:$D$7916,$B$2:$B$7916,"Friuli-Venezia Giulia"))</f>
        <v>7.2195894258008944E-2</v>
      </c>
      <c r="G3778" t="b">
        <f>IF(Comuni[[#This Row],[Popolazione2011]]&gt;300000,"MAGGIORE")</f>
        <v>0</v>
      </c>
      <c r="H3778">
        <f>100*Comuni[[#This Row],[Popolazione2011]]/(SUMIFS($D$2:$D$7916,$B$2:$B$7916,"Piemonte"))</f>
        <v>2.0188289600441438E-2</v>
      </c>
      <c r="I3778" s="1" t="str">
        <f>_xlfn.XLOOKUP(Comuni[[#This Row],[Regione]],Ripartizione_geografica[Regione],Ripartizione_geografica[Ripartizione geografica],,0)</f>
        <v>Nord-est</v>
      </c>
      <c r="J3778" s="1">
        <f>_xlfn.XLOOKUP(Comuni[[#This Row],[Regione]],Table_0[Regione],Table_0[Totale contagiati],,0)</f>
        <v>595007</v>
      </c>
      <c r="K3778" s="1">
        <f>_xlfn.XLOOKUP(Comuni[[#This Row],[Regione]],Table_0[Regione],Table_0[Guariti],,0)</f>
        <v>587125</v>
      </c>
      <c r="L3778" s="1">
        <f>_xlfn.XLOOKUP(Comuni[[#This Row],[Regione]],Table_0[Regione],Table_0[Deceduti],,0)</f>
        <v>6347</v>
      </c>
    </row>
    <row r="3779" spans="1:12" x14ac:dyDescent="0.25">
      <c r="A3779" s="1" t="s">
        <v>3817</v>
      </c>
      <c r="B3779" s="1" t="s">
        <v>3653</v>
      </c>
      <c r="C3779" s="1" t="s">
        <v>3815</v>
      </c>
      <c r="D3779">
        <v>13022</v>
      </c>
      <c r="E3779">
        <f>100*Comuni[[#This Row],[Popolazione2011]]/$D$7916</f>
        <v>2.2721187629602766E-2</v>
      </c>
      <c r="F3779">
        <f>100*Comuni[[#This Row],[Popolazione2011]]/(SUMIFS($D$2:$D$7916,$B$2:$B$7916,"Friuli-Venezia Giulia"))</f>
        <v>1.067122514219969</v>
      </c>
      <c r="G3779" t="b">
        <f>IF(Comuni[[#This Row],[Popolazione2011]]&gt;300000,"MAGGIORE")</f>
        <v>0</v>
      </c>
      <c r="H3779">
        <f>100*Comuni[[#This Row],[Popolazione2011]]/(SUMIFS($D$2:$D$7916,$B$2:$B$7916,"Piemonte"))</f>
        <v>0.29840171075703564</v>
      </c>
      <c r="I3779" s="1" t="str">
        <f>_xlfn.XLOOKUP(Comuni[[#This Row],[Regione]],Ripartizione_geografica[Regione],Ripartizione_geografica[Ripartizione geografica],,0)</f>
        <v>Nord-est</v>
      </c>
      <c r="J3779" s="1">
        <f>_xlfn.XLOOKUP(Comuni[[#This Row],[Regione]],Table_0[Regione],Table_0[Totale contagiati],,0)</f>
        <v>595007</v>
      </c>
      <c r="K3779" s="1">
        <f>_xlfn.XLOOKUP(Comuni[[#This Row],[Regione]],Table_0[Regione],Table_0[Guariti],,0)</f>
        <v>587125</v>
      </c>
      <c r="L3779" s="1">
        <f>_xlfn.XLOOKUP(Comuni[[#This Row],[Regione]],Table_0[Regione],Table_0[Deceduti],,0)</f>
        <v>6347</v>
      </c>
    </row>
    <row r="3780" spans="1:12" x14ac:dyDescent="0.25">
      <c r="A3780" s="1" t="s">
        <v>3818</v>
      </c>
      <c r="B3780" s="1" t="s">
        <v>3653</v>
      </c>
      <c r="C3780" s="1" t="s">
        <v>3815</v>
      </c>
      <c r="D3780">
        <v>5912</v>
      </c>
      <c r="E3780">
        <f>100*Comuni[[#This Row],[Popolazione2011]]/$D$7916</f>
        <v>1.0315440121810134E-2</v>
      </c>
      <c r="F3780">
        <f>100*Comuni[[#This Row],[Popolazione2011]]/(SUMIFS($D$2:$D$7916,$B$2:$B$7916,"Friuli-Venezia Giulia"))</f>
        <v>0.48447460482786481</v>
      </c>
      <c r="G3780" t="b">
        <f>IF(Comuni[[#This Row],[Popolazione2011]]&gt;300000,"MAGGIORE")</f>
        <v>0</v>
      </c>
      <c r="H3780">
        <f>100*Comuni[[#This Row],[Popolazione2011]]/(SUMIFS($D$2:$D$7916,$B$2:$B$7916,"Piemonte"))</f>
        <v>0.13547465166607239</v>
      </c>
      <c r="I3780" s="1" t="str">
        <f>_xlfn.XLOOKUP(Comuni[[#This Row],[Regione]],Ripartizione_geografica[Regione],Ripartizione_geografica[Ripartizione geografica],,0)</f>
        <v>Nord-est</v>
      </c>
      <c r="J3780" s="1">
        <f>_xlfn.XLOOKUP(Comuni[[#This Row],[Regione]],Table_0[Regione],Table_0[Totale contagiati],,0)</f>
        <v>595007</v>
      </c>
      <c r="K3780" s="1">
        <f>_xlfn.XLOOKUP(Comuni[[#This Row],[Regione]],Table_0[Regione],Table_0[Guariti],,0)</f>
        <v>587125</v>
      </c>
      <c r="L3780" s="1">
        <f>_xlfn.XLOOKUP(Comuni[[#This Row],[Regione]],Table_0[Regione],Table_0[Deceduti],,0)</f>
        <v>6347</v>
      </c>
    </row>
    <row r="3781" spans="1:12" x14ac:dyDescent="0.25">
      <c r="A3781" s="1" t="s">
        <v>3819</v>
      </c>
      <c r="B3781" s="1" t="s">
        <v>3653</v>
      </c>
      <c r="C3781" s="1" t="s">
        <v>3815</v>
      </c>
      <c r="D3781">
        <v>2077</v>
      </c>
      <c r="E3781">
        <f>100*Comuni[[#This Row],[Popolazione2011]]/$D$7916</f>
        <v>3.6240137234437833E-3</v>
      </c>
      <c r="F3781">
        <f>100*Comuni[[#This Row],[Popolazione2011]]/(SUMIFS($D$2:$D$7916,$B$2:$B$7916,"Friuli-Venezia Giulia"))</f>
        <v>0.1702053034890858</v>
      </c>
      <c r="G3781" t="b">
        <f>IF(Comuni[[#This Row],[Popolazione2011]]&gt;300000,"MAGGIORE")</f>
        <v>0</v>
      </c>
      <c r="H3781">
        <f>100*Comuni[[#This Row],[Popolazione2011]]/(SUMIFS($D$2:$D$7916,$B$2:$B$7916,"Piemonte"))</f>
        <v>4.7594866628963527E-2</v>
      </c>
      <c r="I3781" s="1" t="str">
        <f>_xlfn.XLOOKUP(Comuni[[#This Row],[Regione]],Ripartizione_geografica[Regione],Ripartizione_geografica[Ripartizione geografica],,0)</f>
        <v>Nord-est</v>
      </c>
      <c r="J3781" s="1">
        <f>_xlfn.XLOOKUP(Comuni[[#This Row],[Regione]],Table_0[Regione],Table_0[Totale contagiati],,0)</f>
        <v>595007</v>
      </c>
      <c r="K3781" s="1">
        <f>_xlfn.XLOOKUP(Comuni[[#This Row],[Regione]],Table_0[Regione],Table_0[Guariti],,0)</f>
        <v>587125</v>
      </c>
      <c r="L3781" s="1">
        <f>_xlfn.XLOOKUP(Comuni[[#This Row],[Regione]],Table_0[Regione],Table_0[Deceduti],,0)</f>
        <v>6347</v>
      </c>
    </row>
    <row r="3782" spans="1:12" x14ac:dyDescent="0.25">
      <c r="A3782" s="1" t="s">
        <v>3820</v>
      </c>
      <c r="B3782" s="1" t="s">
        <v>3653</v>
      </c>
      <c r="C3782" s="1" t="s">
        <v>3815</v>
      </c>
      <c r="D3782">
        <v>202123</v>
      </c>
      <c r="E3782">
        <f>100*Comuni[[#This Row],[Popolazione2011]]/$D$7916</f>
        <v>0.35267045056505913</v>
      </c>
      <c r="F3782">
        <f>100*Comuni[[#This Row],[Popolazione2011]]/(SUMIFS($D$2:$D$7916,$B$2:$B$7916,"Friuli-Venezia Giulia"))</f>
        <v>16.563508212385408</v>
      </c>
      <c r="G3782" t="b">
        <f>IF(Comuni[[#This Row],[Popolazione2011]]&gt;300000,"MAGGIORE")</f>
        <v>0</v>
      </c>
      <c r="H3782">
        <f>100*Comuni[[#This Row],[Popolazione2011]]/(SUMIFS($D$2:$D$7916,$B$2:$B$7916,"Piemonte"))</f>
        <v>4.6316886026220487</v>
      </c>
      <c r="I3782" s="1" t="str">
        <f>_xlfn.XLOOKUP(Comuni[[#This Row],[Regione]],Ripartizione_geografica[Regione],Ripartizione_geografica[Ripartizione geografica],,0)</f>
        <v>Nord-est</v>
      </c>
      <c r="J3782" s="1">
        <f>_xlfn.XLOOKUP(Comuni[[#This Row],[Regione]],Table_0[Regione],Table_0[Totale contagiati],,0)</f>
        <v>595007</v>
      </c>
      <c r="K3782" s="1">
        <f>_xlfn.XLOOKUP(Comuni[[#This Row],[Regione]],Table_0[Regione],Table_0[Guariti],,0)</f>
        <v>587125</v>
      </c>
      <c r="L3782" s="1">
        <f>_xlfn.XLOOKUP(Comuni[[#This Row],[Regione]],Table_0[Regione],Table_0[Deceduti],,0)</f>
        <v>6347</v>
      </c>
    </row>
    <row r="3783" spans="1:12" x14ac:dyDescent="0.25">
      <c r="A3783" s="1" t="s">
        <v>3821</v>
      </c>
      <c r="B3783" s="1" t="s">
        <v>3653</v>
      </c>
      <c r="C3783" s="1" t="s">
        <v>3822</v>
      </c>
      <c r="D3783">
        <v>282</v>
      </c>
      <c r="E3783">
        <f>100*Comuni[[#This Row],[Popolazione2011]]/$D$7916</f>
        <v>4.9204230621624793E-4</v>
      </c>
      <c r="F3783">
        <f>100*Comuni[[#This Row],[Popolazione2011]]/(SUMIFS($D$2:$D$7916,$B$2:$B$7916,"Friuli-Venezia Giulia"))</f>
        <v>2.3109241975889358E-2</v>
      </c>
      <c r="G3783" t="b">
        <f>IF(Comuni[[#This Row],[Popolazione2011]]&gt;300000,"MAGGIORE")</f>
        <v>0</v>
      </c>
      <c r="H3783">
        <f>100*Comuni[[#This Row],[Popolazione2011]]/(SUMIFS($D$2:$D$7916,$B$2:$B$7916,"Piemonte"))</f>
        <v>6.4620858879960111E-3</v>
      </c>
      <c r="I3783" s="1" t="str">
        <f>_xlfn.XLOOKUP(Comuni[[#This Row],[Regione]],Ripartizione_geografica[Regione],Ripartizione_geografica[Ripartizione geografica],,0)</f>
        <v>Nord-est</v>
      </c>
      <c r="J3783" s="1">
        <f>_xlfn.XLOOKUP(Comuni[[#This Row],[Regione]],Table_0[Regione],Table_0[Totale contagiati],,0)</f>
        <v>595007</v>
      </c>
      <c r="K3783" s="1">
        <f>_xlfn.XLOOKUP(Comuni[[#This Row],[Regione]],Table_0[Regione],Table_0[Guariti],,0)</f>
        <v>587125</v>
      </c>
      <c r="L3783" s="1">
        <f>_xlfn.XLOOKUP(Comuni[[#This Row],[Regione]],Table_0[Regione],Table_0[Deceduti],,0)</f>
        <v>6347</v>
      </c>
    </row>
    <row r="3784" spans="1:12" x14ac:dyDescent="0.25">
      <c r="A3784" s="1" t="s">
        <v>3823</v>
      </c>
      <c r="B3784" s="1" t="s">
        <v>3653</v>
      </c>
      <c r="C3784" s="1" t="s">
        <v>3822</v>
      </c>
      <c r="D3784">
        <v>1309</v>
      </c>
      <c r="E3784">
        <f>100*Comuni[[#This Row],[Popolazione2011]]/$D$7916</f>
        <v>2.2839836128974059E-3</v>
      </c>
      <c r="F3784">
        <f>100*Comuni[[#This Row],[Popolazione2011]]/(SUMIFS($D$2:$D$7916,$B$2:$B$7916,"Friuli-Venezia Giulia"))</f>
        <v>0.10726949555474882</v>
      </c>
      <c r="G3784" t="b">
        <f>IF(Comuni[[#This Row],[Popolazione2011]]&gt;300000,"MAGGIORE")</f>
        <v>0</v>
      </c>
      <c r="H3784">
        <f>100*Comuni[[#This Row],[Popolazione2011]]/(SUMIFS($D$2:$D$7916,$B$2:$B$7916,"Piemonte"))</f>
        <v>2.9995994423357372E-2</v>
      </c>
      <c r="I3784" s="1" t="str">
        <f>_xlfn.XLOOKUP(Comuni[[#This Row],[Regione]],Ripartizione_geografica[Regione],Ripartizione_geografica[Ripartizione geografica],,0)</f>
        <v>Nord-est</v>
      </c>
      <c r="J3784" s="1">
        <f>_xlfn.XLOOKUP(Comuni[[#This Row],[Regione]],Table_0[Regione],Table_0[Totale contagiati],,0)</f>
        <v>595007</v>
      </c>
      <c r="K3784" s="1">
        <f>_xlfn.XLOOKUP(Comuni[[#This Row],[Regione]],Table_0[Regione],Table_0[Guariti],,0)</f>
        <v>587125</v>
      </c>
      <c r="L3784" s="1">
        <f>_xlfn.XLOOKUP(Comuni[[#This Row],[Regione]],Table_0[Regione],Table_0[Deceduti],,0)</f>
        <v>6347</v>
      </c>
    </row>
    <row r="3785" spans="1:12" x14ac:dyDescent="0.25">
      <c r="A3785" s="1" t="s">
        <v>3824</v>
      </c>
      <c r="B3785" s="1" t="s">
        <v>3653</v>
      </c>
      <c r="C3785" s="1" t="s">
        <v>3822</v>
      </c>
      <c r="D3785">
        <v>9025</v>
      </c>
      <c r="E3785">
        <f>100*Comuni[[#This Row],[Popolazione2011]]/$D$7916</f>
        <v>1.5747098629793038E-2</v>
      </c>
      <c r="F3785">
        <f>100*Comuni[[#This Row],[Popolazione2011]]/(SUMIFS($D$2:$D$7916,$B$2:$B$7916,"Friuli-Venezia Giulia"))</f>
        <v>0.73957769089504066</v>
      </c>
      <c r="G3785" t="b">
        <f>IF(Comuni[[#This Row],[Popolazione2011]]&gt;300000,"MAGGIORE")</f>
        <v>0</v>
      </c>
      <c r="H3785">
        <f>100*Comuni[[#This Row],[Popolazione2011]]/(SUMIFS($D$2:$D$7916,$B$2:$B$7916,"Piemonte"))</f>
        <v>0.20680966361405673</v>
      </c>
      <c r="I3785" s="1" t="str">
        <f>_xlfn.XLOOKUP(Comuni[[#This Row],[Regione]],Ripartizione_geografica[Regione],Ripartizione_geografica[Ripartizione geografica],,0)</f>
        <v>Nord-est</v>
      </c>
      <c r="J3785" s="1">
        <f>_xlfn.XLOOKUP(Comuni[[#This Row],[Regione]],Table_0[Regione],Table_0[Totale contagiati],,0)</f>
        <v>595007</v>
      </c>
      <c r="K3785" s="1">
        <f>_xlfn.XLOOKUP(Comuni[[#This Row],[Regione]],Table_0[Regione],Table_0[Guariti],,0)</f>
        <v>587125</v>
      </c>
      <c r="L3785" s="1">
        <f>_xlfn.XLOOKUP(Comuni[[#This Row],[Regione]],Table_0[Regione],Table_0[Deceduti],,0)</f>
        <v>6347</v>
      </c>
    </row>
    <row r="3786" spans="1:12" x14ac:dyDescent="0.25">
      <c r="A3786" s="1" t="s">
        <v>3825</v>
      </c>
      <c r="B3786" s="1" t="s">
        <v>3653</v>
      </c>
      <c r="C3786" s="1" t="s">
        <v>3822</v>
      </c>
      <c r="D3786">
        <v>15554</v>
      </c>
      <c r="E3786">
        <f>100*Comuni[[#This Row],[Popolazione2011]]/$D$7916</f>
        <v>2.7139099400310354E-2</v>
      </c>
      <c r="F3786">
        <f>100*Comuni[[#This Row],[Popolazione2011]]/(SUMIFS($D$2:$D$7916,$B$2:$B$7916,"Friuli-Venezia Giulia"))</f>
        <v>1.2746140060034861</v>
      </c>
      <c r="G3786" t="b">
        <f>IF(Comuni[[#This Row],[Popolazione2011]]&gt;300000,"MAGGIORE")</f>
        <v>0</v>
      </c>
      <c r="H3786">
        <f>100*Comuni[[#This Row],[Popolazione2011]]/(SUMIFS($D$2:$D$7916,$B$2:$B$7916,"Piemonte"))</f>
        <v>0.35642299255989346</v>
      </c>
      <c r="I3786" s="1" t="str">
        <f>_xlfn.XLOOKUP(Comuni[[#This Row],[Regione]],Ripartizione_geografica[Regione],Ripartizione_geografica[Ripartizione geografica],,0)</f>
        <v>Nord-est</v>
      </c>
      <c r="J3786" s="1">
        <f>_xlfn.XLOOKUP(Comuni[[#This Row],[Regione]],Table_0[Regione],Table_0[Totale contagiati],,0)</f>
        <v>595007</v>
      </c>
      <c r="K3786" s="1">
        <f>_xlfn.XLOOKUP(Comuni[[#This Row],[Regione]],Table_0[Regione],Table_0[Guariti],,0)</f>
        <v>587125</v>
      </c>
      <c r="L3786" s="1">
        <f>_xlfn.XLOOKUP(Comuni[[#This Row],[Regione]],Table_0[Regione],Table_0[Deceduti],,0)</f>
        <v>6347</v>
      </c>
    </row>
    <row r="3787" spans="1:12" x14ac:dyDescent="0.25">
      <c r="A3787" s="1" t="s">
        <v>3826</v>
      </c>
      <c r="B3787" s="1" t="s">
        <v>3653</v>
      </c>
      <c r="C3787" s="1" t="s">
        <v>3822</v>
      </c>
      <c r="D3787">
        <v>261</v>
      </c>
      <c r="E3787">
        <f>100*Comuni[[#This Row],[Popolazione2011]]/$D$7916</f>
        <v>4.5540085788099536E-4</v>
      </c>
      <c r="F3787">
        <f>100*Comuni[[#This Row],[Popolazione2011]]/(SUMIFS($D$2:$D$7916,$B$2:$B$7916,"Friuli-Venezia Giulia"))</f>
        <v>2.1388340977684831E-2</v>
      </c>
      <c r="G3787" t="b">
        <f>IF(Comuni[[#This Row],[Popolazione2011]]&gt;300000,"MAGGIORE")</f>
        <v>0</v>
      </c>
      <c r="H3787">
        <f>100*Comuni[[#This Row],[Popolazione2011]]/(SUMIFS($D$2:$D$7916,$B$2:$B$7916,"Piemonte"))</f>
        <v>5.9808667261239679E-3</v>
      </c>
      <c r="I3787" s="1" t="str">
        <f>_xlfn.XLOOKUP(Comuni[[#This Row],[Regione]],Ripartizione_geografica[Regione],Ripartizione_geografica[Ripartizione geografica],,0)</f>
        <v>Nord-est</v>
      </c>
      <c r="J3787" s="1">
        <f>_xlfn.XLOOKUP(Comuni[[#This Row],[Regione]],Table_0[Regione],Table_0[Totale contagiati],,0)</f>
        <v>595007</v>
      </c>
      <c r="K3787" s="1">
        <f>_xlfn.XLOOKUP(Comuni[[#This Row],[Regione]],Table_0[Regione],Table_0[Guariti],,0)</f>
        <v>587125</v>
      </c>
      <c r="L3787" s="1">
        <f>_xlfn.XLOOKUP(Comuni[[#This Row],[Regione]],Table_0[Regione],Table_0[Deceduti],,0)</f>
        <v>6347</v>
      </c>
    </row>
    <row r="3788" spans="1:12" x14ac:dyDescent="0.25">
      <c r="A3788" s="1" t="s">
        <v>3827</v>
      </c>
      <c r="B3788" s="1" t="s">
        <v>3653</v>
      </c>
      <c r="C3788" s="1" t="s">
        <v>3822</v>
      </c>
      <c r="D3788">
        <v>9254</v>
      </c>
      <c r="E3788">
        <f>100*Comuni[[#This Row],[Popolazione2011]]/$D$7916</f>
        <v>1.6146664899734601E-2</v>
      </c>
      <c r="F3788">
        <f>100*Comuni[[#This Row],[Popolazione2011]]/(SUMIFS($D$2:$D$7916,$B$2:$B$7916,"Friuli-Venezia Giulia"))</f>
        <v>0.75834370654212802</v>
      </c>
      <c r="G3788" t="b">
        <f>IF(Comuni[[#This Row],[Popolazione2011]]&gt;300000,"MAGGIORE")</f>
        <v>0</v>
      </c>
      <c r="H3788">
        <f>100*Comuni[[#This Row],[Popolazione2011]]/(SUMIFS($D$2:$D$7916,$B$2:$B$7916,"Piemonte"))</f>
        <v>0.21205724399828044</v>
      </c>
      <c r="I3788" s="1" t="str">
        <f>_xlfn.XLOOKUP(Comuni[[#This Row],[Regione]],Ripartizione_geografica[Regione],Ripartizione_geografica[Ripartizione geografica],,0)</f>
        <v>Nord-est</v>
      </c>
      <c r="J3788" s="1">
        <f>_xlfn.XLOOKUP(Comuni[[#This Row],[Regione]],Table_0[Regione],Table_0[Totale contagiati],,0)</f>
        <v>595007</v>
      </c>
      <c r="K3788" s="1">
        <f>_xlfn.XLOOKUP(Comuni[[#This Row],[Regione]],Table_0[Regione],Table_0[Guariti],,0)</f>
        <v>587125</v>
      </c>
      <c r="L3788" s="1">
        <f>_xlfn.XLOOKUP(Comuni[[#This Row],[Regione]],Table_0[Regione],Table_0[Deceduti],,0)</f>
        <v>6347</v>
      </c>
    </row>
    <row r="3789" spans="1:12" x14ac:dyDescent="0.25">
      <c r="A3789" s="1" t="s">
        <v>3828</v>
      </c>
      <c r="B3789" s="1" t="s">
        <v>3653</v>
      </c>
      <c r="C3789" s="1" t="s">
        <v>3822</v>
      </c>
      <c r="D3789">
        <v>2552</v>
      </c>
      <c r="E3789">
        <f>100*Comuni[[#This Row],[Popolazione2011]]/$D$7916</f>
        <v>4.4528083881697324E-3</v>
      </c>
      <c r="F3789">
        <f>100*Comuni[[#This Row],[Popolazione2011]]/(SUMIFS($D$2:$D$7916,$B$2:$B$7916,"Friuli-Venezia Giulia"))</f>
        <v>0.20913044511514056</v>
      </c>
      <c r="G3789" t="b">
        <f>IF(Comuni[[#This Row],[Popolazione2011]]&gt;300000,"MAGGIORE")</f>
        <v>0</v>
      </c>
      <c r="H3789">
        <f>100*Comuni[[#This Row],[Popolazione2011]]/(SUMIFS($D$2:$D$7916,$B$2:$B$7916,"Piemonte"))</f>
        <v>5.847958576654546E-2</v>
      </c>
      <c r="I3789" s="1" t="str">
        <f>_xlfn.XLOOKUP(Comuni[[#This Row],[Regione]],Ripartizione_geografica[Regione],Ripartizione_geografica[Ripartizione geografica],,0)</f>
        <v>Nord-est</v>
      </c>
      <c r="J3789" s="1">
        <f>_xlfn.XLOOKUP(Comuni[[#This Row],[Regione]],Table_0[Regione],Table_0[Totale contagiati],,0)</f>
        <v>595007</v>
      </c>
      <c r="K3789" s="1">
        <f>_xlfn.XLOOKUP(Comuni[[#This Row],[Regione]],Table_0[Regione],Table_0[Guariti],,0)</f>
        <v>587125</v>
      </c>
      <c r="L3789" s="1">
        <f>_xlfn.XLOOKUP(Comuni[[#This Row],[Regione]],Table_0[Regione],Table_0[Deceduti],,0)</f>
        <v>6347</v>
      </c>
    </row>
    <row r="3790" spans="1:12" x14ac:dyDescent="0.25">
      <c r="A3790" s="1" t="s">
        <v>3829</v>
      </c>
      <c r="B3790" s="1" t="s">
        <v>3653</v>
      </c>
      <c r="C3790" s="1" t="s">
        <v>3822</v>
      </c>
      <c r="D3790">
        <v>6504</v>
      </c>
      <c r="E3790">
        <f>100*Comuni[[#This Row],[Popolazione2011]]/$D$7916</f>
        <v>1.1348379998689631E-2</v>
      </c>
      <c r="F3790">
        <f>100*Comuni[[#This Row],[Popolazione2011]]/(SUMIFS($D$2:$D$7916,$B$2:$B$7916,"Friuli-Venezia Giulia"))</f>
        <v>0.53298762344391626</v>
      </c>
      <c r="G3790" t="b">
        <f>IF(Comuni[[#This Row],[Popolazione2011]]&gt;300000,"MAGGIORE")</f>
        <v>0</v>
      </c>
      <c r="H3790">
        <f>100*Comuni[[#This Row],[Popolazione2011]]/(SUMIFS($D$2:$D$7916,$B$2:$B$7916,"Piemonte"))</f>
        <v>0.14904044899122715</v>
      </c>
      <c r="I3790" s="1" t="str">
        <f>_xlfn.XLOOKUP(Comuni[[#This Row],[Regione]],Ripartizione_geografica[Regione],Ripartizione_geografica[Ripartizione geografica],,0)</f>
        <v>Nord-est</v>
      </c>
      <c r="J3790" s="1">
        <f>_xlfn.XLOOKUP(Comuni[[#This Row],[Regione]],Table_0[Regione],Table_0[Totale contagiati],,0)</f>
        <v>595007</v>
      </c>
      <c r="K3790" s="1">
        <f>_xlfn.XLOOKUP(Comuni[[#This Row],[Regione]],Table_0[Regione],Table_0[Guariti],,0)</f>
        <v>587125</v>
      </c>
      <c r="L3790" s="1">
        <f>_xlfn.XLOOKUP(Comuni[[#This Row],[Regione]],Table_0[Regione],Table_0[Deceduti],,0)</f>
        <v>6347</v>
      </c>
    </row>
    <row r="3791" spans="1:12" x14ac:dyDescent="0.25">
      <c r="A3791" s="1" t="s">
        <v>3830</v>
      </c>
      <c r="B3791" s="1" t="s">
        <v>3653</v>
      </c>
      <c r="C3791" s="1" t="s">
        <v>3822</v>
      </c>
      <c r="D3791">
        <v>8440</v>
      </c>
      <c r="E3791">
        <f>100*Comuni[[#This Row],[Popolazione2011]]/$D$7916</f>
        <v>1.4726372569025292E-2</v>
      </c>
      <c r="F3791">
        <f>100*Comuni[[#This Row],[Popolazione2011]]/(SUMIFS($D$2:$D$7916,$B$2:$B$7916,"Friuli-Venezia Giulia"))</f>
        <v>0.69163830594505737</v>
      </c>
      <c r="G3791" t="b">
        <f>IF(Comuni[[#This Row],[Popolazione2011]]&gt;300000,"MAGGIORE")</f>
        <v>0</v>
      </c>
      <c r="H3791">
        <f>100*Comuni[[#This Row],[Popolazione2011]]/(SUMIFS($D$2:$D$7916,$B$2:$B$7916,"Piemonte"))</f>
        <v>0.19340427267619267</v>
      </c>
      <c r="I3791" s="1" t="str">
        <f>_xlfn.XLOOKUP(Comuni[[#This Row],[Regione]],Ripartizione_geografica[Regione],Ripartizione_geografica[Ripartizione geografica],,0)</f>
        <v>Nord-est</v>
      </c>
      <c r="J3791" s="1">
        <f>_xlfn.XLOOKUP(Comuni[[#This Row],[Regione]],Table_0[Regione],Table_0[Totale contagiati],,0)</f>
        <v>595007</v>
      </c>
      <c r="K3791" s="1">
        <f>_xlfn.XLOOKUP(Comuni[[#This Row],[Regione]],Table_0[Regione],Table_0[Guariti],,0)</f>
        <v>587125</v>
      </c>
      <c r="L3791" s="1">
        <f>_xlfn.XLOOKUP(Comuni[[#This Row],[Regione]],Table_0[Regione],Table_0[Deceduti],,0)</f>
        <v>6347</v>
      </c>
    </row>
    <row r="3792" spans="1:12" x14ac:dyDescent="0.25">
      <c r="A3792" s="1" t="s">
        <v>3831</v>
      </c>
      <c r="B3792" s="1" t="s">
        <v>3653</v>
      </c>
      <c r="C3792" s="1" t="s">
        <v>3822</v>
      </c>
      <c r="D3792">
        <v>913</v>
      </c>
      <c r="E3792">
        <f>100*Comuni[[#This Row],[Popolazione2011]]/$D$7916</f>
        <v>1.5930305871469303E-3</v>
      </c>
      <c r="F3792">
        <f>100*Comuni[[#This Row],[Popolazione2011]]/(SUMIFS($D$2:$D$7916,$B$2:$B$7916,"Friuli-Venezia Giulia"))</f>
        <v>7.4818219588606322E-2</v>
      </c>
      <c r="G3792" t="b">
        <f>IF(Comuni[[#This Row],[Popolazione2011]]&gt;300000,"MAGGIORE")</f>
        <v>0</v>
      </c>
      <c r="H3792">
        <f>100*Comuni[[#This Row],[Popolazione2011]]/(SUMIFS($D$2:$D$7916,$B$2:$B$7916,"Piemonte"))</f>
        <v>2.0921575942341696E-2</v>
      </c>
      <c r="I3792" s="1" t="str">
        <f>_xlfn.XLOOKUP(Comuni[[#This Row],[Regione]],Ripartizione_geografica[Regione],Ripartizione_geografica[Ripartizione geografica],,0)</f>
        <v>Nord-est</v>
      </c>
      <c r="J3792" s="1">
        <f>_xlfn.XLOOKUP(Comuni[[#This Row],[Regione]],Table_0[Regione],Table_0[Totale contagiati],,0)</f>
        <v>595007</v>
      </c>
      <c r="K3792" s="1">
        <f>_xlfn.XLOOKUP(Comuni[[#This Row],[Regione]],Table_0[Regione],Table_0[Guariti],,0)</f>
        <v>587125</v>
      </c>
      <c r="L3792" s="1">
        <f>_xlfn.XLOOKUP(Comuni[[#This Row],[Regione]],Table_0[Regione],Table_0[Deceduti],,0)</f>
        <v>6347</v>
      </c>
    </row>
    <row r="3793" spans="1:12" x14ac:dyDescent="0.25">
      <c r="A3793" s="1" t="s">
        <v>3832</v>
      </c>
      <c r="B3793" s="1" t="s">
        <v>3653</v>
      </c>
      <c r="C3793" s="1" t="s">
        <v>3822</v>
      </c>
      <c r="D3793">
        <v>1606</v>
      </c>
      <c r="E3793">
        <f>100*Comuni[[#This Row],[Popolazione2011]]/$D$7916</f>
        <v>2.8021983822102627E-3</v>
      </c>
      <c r="F3793">
        <f>100*Comuni[[#This Row],[Popolazione2011]]/(SUMIFS($D$2:$D$7916,$B$2:$B$7916,"Friuli-Venezia Giulia"))</f>
        <v>0.1316079525293557</v>
      </c>
      <c r="G3793" t="b">
        <f>IF(Comuni[[#This Row],[Popolazione2011]]&gt;300000,"MAGGIORE")</f>
        <v>0</v>
      </c>
      <c r="H3793">
        <f>100*Comuni[[#This Row],[Popolazione2011]]/(SUMIFS($D$2:$D$7916,$B$2:$B$7916,"Piemonte"))</f>
        <v>3.6801808284119129E-2</v>
      </c>
      <c r="I3793" s="1" t="str">
        <f>_xlfn.XLOOKUP(Comuni[[#This Row],[Regione]],Ripartizione_geografica[Regione],Ripartizione_geografica[Ripartizione geografica],,0)</f>
        <v>Nord-est</v>
      </c>
      <c r="J3793" s="1">
        <f>_xlfn.XLOOKUP(Comuni[[#This Row],[Regione]],Table_0[Regione],Table_0[Totale contagiati],,0)</f>
        <v>595007</v>
      </c>
      <c r="K3793" s="1">
        <f>_xlfn.XLOOKUP(Comuni[[#This Row],[Regione]],Table_0[Regione],Table_0[Guariti],,0)</f>
        <v>587125</v>
      </c>
      <c r="L3793" s="1">
        <f>_xlfn.XLOOKUP(Comuni[[#This Row],[Regione]],Table_0[Regione],Table_0[Deceduti],,0)</f>
        <v>6347</v>
      </c>
    </row>
    <row r="3794" spans="1:12" x14ac:dyDescent="0.25">
      <c r="A3794" s="1" t="s">
        <v>3833</v>
      </c>
      <c r="B3794" s="1" t="s">
        <v>3653</v>
      </c>
      <c r="C3794" s="1" t="s">
        <v>3822</v>
      </c>
      <c r="D3794">
        <v>5188</v>
      </c>
      <c r="E3794">
        <f>100*Comuni[[#This Row],[Popolazione2011]]/$D$7916</f>
        <v>9.0521825696804753E-3</v>
      </c>
      <c r="F3794">
        <f>100*Comuni[[#This Row],[Popolazione2011]]/(SUMIFS($D$2:$D$7916,$B$2:$B$7916,"Friuli-Venezia Giulia"))</f>
        <v>0.42514449422309925</v>
      </c>
      <c r="G3794" t="b">
        <f>IF(Comuni[[#This Row],[Popolazione2011]]&gt;300000,"MAGGIORE")</f>
        <v>0</v>
      </c>
      <c r="H3794">
        <f>100*Comuni[[#This Row],[Popolazione2011]]/(SUMIFS($D$2:$D$7916,$B$2:$B$7916,"Piemonte"))</f>
        <v>0.1188840481805791</v>
      </c>
      <c r="I3794" s="1" t="str">
        <f>_xlfn.XLOOKUP(Comuni[[#This Row],[Regione]],Ripartizione_geografica[Regione],Ripartizione_geografica[Ripartizione geografica],,0)</f>
        <v>Nord-est</v>
      </c>
      <c r="J3794" s="1">
        <f>_xlfn.XLOOKUP(Comuni[[#This Row],[Regione]],Table_0[Regione],Table_0[Totale contagiati],,0)</f>
        <v>595007</v>
      </c>
      <c r="K3794" s="1">
        <f>_xlfn.XLOOKUP(Comuni[[#This Row],[Regione]],Table_0[Regione],Table_0[Guariti],,0)</f>
        <v>587125</v>
      </c>
      <c r="L3794" s="1">
        <f>_xlfn.XLOOKUP(Comuni[[#This Row],[Regione]],Table_0[Regione],Table_0[Deceduti],,0)</f>
        <v>6347</v>
      </c>
    </row>
    <row r="3795" spans="1:12" x14ac:dyDescent="0.25">
      <c r="A3795" s="1" t="s">
        <v>3834</v>
      </c>
      <c r="B3795" s="1" t="s">
        <v>3653</v>
      </c>
      <c r="C3795" s="1" t="s">
        <v>3822</v>
      </c>
      <c r="D3795">
        <v>421</v>
      </c>
      <c r="E3795">
        <f>100*Comuni[[#This Row],[Popolazione2011]]/$D$7916</f>
        <v>7.3457379757815725E-4</v>
      </c>
      <c r="F3795">
        <f>100*Comuni[[#This Row],[Popolazione2011]]/(SUMIFS($D$2:$D$7916,$B$2:$B$7916,"Friuli-Venezia Giulia"))</f>
        <v>3.4499967630671702E-2</v>
      </c>
      <c r="G3795" t="b">
        <f>IF(Comuni[[#This Row],[Popolazione2011]]&gt;300000,"MAGGIORE")</f>
        <v>0</v>
      </c>
      <c r="H3795">
        <f>100*Comuni[[#This Row],[Popolazione2011]]/(SUMIFS($D$2:$D$7916,$B$2:$B$7916,"Piemonte"))</f>
        <v>9.6472984356252497E-3</v>
      </c>
      <c r="I3795" s="1" t="str">
        <f>_xlfn.XLOOKUP(Comuni[[#This Row],[Regione]],Ripartizione_geografica[Regione],Ripartizione_geografica[Ripartizione geografica],,0)</f>
        <v>Nord-est</v>
      </c>
      <c r="J3795" s="1">
        <f>_xlfn.XLOOKUP(Comuni[[#This Row],[Regione]],Table_0[Regione],Table_0[Totale contagiati],,0)</f>
        <v>595007</v>
      </c>
      <c r="K3795" s="1">
        <f>_xlfn.XLOOKUP(Comuni[[#This Row],[Regione]],Table_0[Regione],Table_0[Guariti],,0)</f>
        <v>587125</v>
      </c>
      <c r="L3795" s="1">
        <f>_xlfn.XLOOKUP(Comuni[[#This Row],[Regione]],Table_0[Regione],Table_0[Deceduti],,0)</f>
        <v>6347</v>
      </c>
    </row>
    <row r="3796" spans="1:12" x14ac:dyDescent="0.25">
      <c r="A3796" s="1" t="s">
        <v>3835</v>
      </c>
      <c r="B3796" s="1" t="s">
        <v>3653</v>
      </c>
      <c r="C3796" s="1" t="s">
        <v>3822</v>
      </c>
      <c r="D3796">
        <v>1005</v>
      </c>
      <c r="E3796">
        <f>100*Comuni[[#This Row],[Popolazione2011]]/$D$7916</f>
        <v>1.7535550274727983E-3</v>
      </c>
      <c r="F3796">
        <f>100*Comuni[[#This Row],[Popolazione2011]]/(SUMIFS($D$2:$D$7916,$B$2:$B$7916,"Friuli-Venezia Giulia"))</f>
        <v>8.235740491407377E-2</v>
      </c>
      <c r="G3796" t="b">
        <f>IF(Comuni[[#This Row],[Popolazione2011]]&gt;300000,"MAGGIORE")</f>
        <v>0</v>
      </c>
      <c r="H3796">
        <f>100*Comuni[[#This Row],[Popolazione2011]]/(SUMIFS($D$2:$D$7916,$B$2:$B$7916,"Piemonte"))</f>
        <v>2.3029774175304933E-2</v>
      </c>
      <c r="I3796" s="1" t="str">
        <f>_xlfn.XLOOKUP(Comuni[[#This Row],[Regione]],Ripartizione_geografica[Regione],Ripartizione_geografica[Ripartizione geografica],,0)</f>
        <v>Nord-est</v>
      </c>
      <c r="J3796" s="1">
        <f>_xlfn.XLOOKUP(Comuni[[#This Row],[Regione]],Table_0[Regione],Table_0[Totale contagiati],,0)</f>
        <v>595007</v>
      </c>
      <c r="K3796" s="1">
        <f>_xlfn.XLOOKUP(Comuni[[#This Row],[Regione]],Table_0[Regione],Table_0[Guariti],,0)</f>
        <v>587125</v>
      </c>
      <c r="L3796" s="1">
        <f>_xlfn.XLOOKUP(Comuni[[#This Row],[Regione]],Table_0[Regione],Table_0[Deceduti],,0)</f>
        <v>6347</v>
      </c>
    </row>
    <row r="3797" spans="1:12" x14ac:dyDescent="0.25">
      <c r="A3797" s="1" t="s">
        <v>3836</v>
      </c>
      <c r="B3797" s="1" t="s">
        <v>3653</v>
      </c>
      <c r="C3797" s="1" t="s">
        <v>3822</v>
      </c>
      <c r="D3797">
        <v>390</v>
      </c>
      <c r="E3797">
        <f>100*Comuni[[#This Row],[Popolazione2011]]/$D$7916</f>
        <v>6.8048404051183214E-4</v>
      </c>
      <c r="F3797">
        <f>100*Comuni[[#This Row],[Popolazione2011]]/(SUMIFS($D$2:$D$7916,$B$2:$B$7916,"Friuli-Venezia Giulia"))</f>
        <v>3.1959589966655495E-2</v>
      </c>
      <c r="G3797" t="b">
        <f>IF(Comuni[[#This Row],[Popolazione2011]]&gt;300000,"MAGGIORE")</f>
        <v>0</v>
      </c>
      <c r="H3797">
        <f>100*Comuni[[#This Row],[Popolazione2011]]/(SUMIFS($D$2:$D$7916,$B$2:$B$7916,"Piemonte"))</f>
        <v>8.9369272919093776E-3</v>
      </c>
      <c r="I3797" s="1" t="str">
        <f>_xlfn.XLOOKUP(Comuni[[#This Row],[Regione]],Ripartizione_geografica[Regione],Ripartizione_geografica[Ripartizione geografica],,0)</f>
        <v>Nord-est</v>
      </c>
      <c r="J3797" s="1">
        <f>_xlfn.XLOOKUP(Comuni[[#This Row],[Regione]],Table_0[Regione],Table_0[Totale contagiati],,0)</f>
        <v>595007</v>
      </c>
      <c r="K3797" s="1">
        <f>_xlfn.XLOOKUP(Comuni[[#This Row],[Regione]],Table_0[Regione],Table_0[Guariti],,0)</f>
        <v>587125</v>
      </c>
      <c r="L3797" s="1">
        <f>_xlfn.XLOOKUP(Comuni[[#This Row],[Regione]],Table_0[Regione],Table_0[Deceduti],,0)</f>
        <v>6347</v>
      </c>
    </row>
    <row r="3798" spans="1:12" x14ac:dyDescent="0.25">
      <c r="A3798" s="1" t="s">
        <v>3837</v>
      </c>
      <c r="B3798" s="1" t="s">
        <v>3653</v>
      </c>
      <c r="C3798" s="1" t="s">
        <v>3822</v>
      </c>
      <c r="D3798">
        <v>18203</v>
      </c>
      <c r="E3798">
        <f>100*Comuni[[#This Row],[Popolazione2011]]/$D$7916</f>
        <v>3.1761156383171493E-2</v>
      </c>
      <c r="F3798">
        <f>100*Comuni[[#This Row],[Popolazione2011]]/(SUMIFS($D$2:$D$7916,$B$2:$B$7916,"Friuli-Venezia Giulia"))</f>
        <v>1.4916933747769998</v>
      </c>
      <c r="G3798" t="b">
        <f>IF(Comuni[[#This Row],[Popolazione2011]]&gt;300000,"MAGGIORE")</f>
        <v>0</v>
      </c>
      <c r="H3798">
        <f>100*Comuni[[#This Row],[Popolazione2011]]/(SUMIFS($D$2:$D$7916,$B$2:$B$7916,"Piemonte"))</f>
        <v>0.41712535255032407</v>
      </c>
      <c r="I3798" s="1" t="str">
        <f>_xlfn.XLOOKUP(Comuni[[#This Row],[Regione]],Ripartizione_geografica[Regione],Ripartizione_geografica[Ripartizione geografica],,0)</f>
        <v>Nord-est</v>
      </c>
      <c r="J3798" s="1">
        <f>_xlfn.XLOOKUP(Comuni[[#This Row],[Regione]],Table_0[Regione],Table_0[Totale contagiati],,0)</f>
        <v>595007</v>
      </c>
      <c r="K3798" s="1">
        <f>_xlfn.XLOOKUP(Comuni[[#This Row],[Regione]],Table_0[Regione],Table_0[Guariti],,0)</f>
        <v>587125</v>
      </c>
      <c r="L3798" s="1">
        <f>_xlfn.XLOOKUP(Comuni[[#This Row],[Regione]],Table_0[Regione],Table_0[Deceduti],,0)</f>
        <v>6347</v>
      </c>
    </row>
    <row r="3799" spans="1:12" x14ac:dyDescent="0.25">
      <c r="A3799" s="1" t="s">
        <v>3838</v>
      </c>
      <c r="B3799" s="1" t="s">
        <v>3653</v>
      </c>
      <c r="C3799" s="1" t="s">
        <v>3822</v>
      </c>
      <c r="D3799">
        <v>2748</v>
      </c>
      <c r="E3799">
        <f>100*Comuni[[#This Row],[Popolazione2011]]/$D$7916</f>
        <v>4.7947952392987563E-3</v>
      </c>
      <c r="F3799">
        <f>100*Comuni[[#This Row],[Popolazione2011]]/(SUMIFS($D$2:$D$7916,$B$2:$B$7916,"Friuli-Venezia Giulia"))</f>
        <v>0.22519218776504948</v>
      </c>
      <c r="G3799" t="b">
        <f>IF(Comuni[[#This Row],[Popolazione2011]]&gt;300000,"MAGGIORE")</f>
        <v>0</v>
      </c>
      <c r="H3799">
        <f>100*Comuni[[#This Row],[Popolazione2011]]/(SUMIFS($D$2:$D$7916,$B$2:$B$7916,"Piemonte"))</f>
        <v>6.2970964610684535E-2</v>
      </c>
      <c r="I3799" s="1" t="str">
        <f>_xlfn.XLOOKUP(Comuni[[#This Row],[Regione]],Ripartizione_geografica[Regione],Ripartizione_geografica[Ripartizione geografica],,0)</f>
        <v>Nord-est</v>
      </c>
      <c r="J3799" s="1">
        <f>_xlfn.XLOOKUP(Comuni[[#This Row],[Regione]],Table_0[Regione],Table_0[Totale contagiati],,0)</f>
        <v>595007</v>
      </c>
      <c r="K3799" s="1">
        <f>_xlfn.XLOOKUP(Comuni[[#This Row],[Regione]],Table_0[Regione],Table_0[Guariti],,0)</f>
        <v>587125</v>
      </c>
      <c r="L3799" s="1">
        <f>_xlfn.XLOOKUP(Comuni[[#This Row],[Regione]],Table_0[Regione],Table_0[Deceduti],,0)</f>
        <v>6347</v>
      </c>
    </row>
    <row r="3800" spans="1:12" x14ac:dyDescent="0.25">
      <c r="A3800" s="1" t="s">
        <v>3839</v>
      </c>
      <c r="B3800" s="1" t="s">
        <v>3653</v>
      </c>
      <c r="C3800" s="1" t="s">
        <v>3822</v>
      </c>
      <c r="D3800">
        <v>387</v>
      </c>
      <c r="E3800">
        <f>100*Comuni[[#This Row],[Popolazione2011]]/$D$7916</f>
        <v>6.7524954789251039E-4</v>
      </c>
      <c r="F3800">
        <f>100*Comuni[[#This Row],[Popolazione2011]]/(SUMIFS($D$2:$D$7916,$B$2:$B$7916,"Friuli-Venezia Giulia"))</f>
        <v>3.1713746966911989E-2</v>
      </c>
      <c r="G3800" t="b">
        <f>IF(Comuni[[#This Row],[Popolazione2011]]&gt;300000,"MAGGIORE")</f>
        <v>0</v>
      </c>
      <c r="H3800">
        <f>100*Comuni[[#This Row],[Popolazione2011]]/(SUMIFS($D$2:$D$7916,$B$2:$B$7916,"Piemonte"))</f>
        <v>8.8681816973562276E-3</v>
      </c>
      <c r="I3800" s="1" t="str">
        <f>_xlfn.XLOOKUP(Comuni[[#This Row],[Regione]],Ripartizione_geografica[Regione],Ripartizione_geografica[Ripartizione geografica],,0)</f>
        <v>Nord-est</v>
      </c>
      <c r="J3800" s="1">
        <f>_xlfn.XLOOKUP(Comuni[[#This Row],[Regione]],Table_0[Regione],Table_0[Totale contagiati],,0)</f>
        <v>595007</v>
      </c>
      <c r="K3800" s="1">
        <f>_xlfn.XLOOKUP(Comuni[[#This Row],[Regione]],Table_0[Regione],Table_0[Guariti],,0)</f>
        <v>587125</v>
      </c>
      <c r="L3800" s="1">
        <f>_xlfn.XLOOKUP(Comuni[[#This Row],[Regione]],Table_0[Regione],Table_0[Deceduti],,0)</f>
        <v>6347</v>
      </c>
    </row>
    <row r="3801" spans="1:12" x14ac:dyDescent="0.25">
      <c r="A3801" s="1" t="s">
        <v>3840</v>
      </c>
      <c r="B3801" s="1" t="s">
        <v>3653</v>
      </c>
      <c r="C3801" s="1" t="s">
        <v>3822</v>
      </c>
      <c r="D3801">
        <v>1556</v>
      </c>
      <c r="E3801">
        <f>100*Comuni[[#This Row],[Popolazione2011]]/$D$7916</f>
        <v>2.7149568385548997E-3</v>
      </c>
      <c r="F3801">
        <f>100*Comuni[[#This Row],[Popolazione2011]]/(SUMIFS($D$2:$D$7916,$B$2:$B$7916,"Friuli-Venezia Giulia"))</f>
        <v>0.1275105692002973</v>
      </c>
      <c r="G3801" t="b">
        <f>IF(Comuni[[#This Row],[Popolazione2011]]&gt;300000,"MAGGIORE")</f>
        <v>0</v>
      </c>
      <c r="H3801">
        <f>100*Comuni[[#This Row],[Popolazione2011]]/(SUMIFS($D$2:$D$7916,$B$2:$B$7916,"Piemonte"))</f>
        <v>3.5656048374899975E-2</v>
      </c>
      <c r="I3801" s="1" t="str">
        <f>_xlfn.XLOOKUP(Comuni[[#This Row],[Regione]],Ripartizione_geografica[Regione],Ripartizione_geografica[Ripartizione geografica],,0)</f>
        <v>Nord-est</v>
      </c>
      <c r="J3801" s="1">
        <f>_xlfn.XLOOKUP(Comuni[[#This Row],[Regione]],Table_0[Regione],Table_0[Totale contagiati],,0)</f>
        <v>595007</v>
      </c>
      <c r="K3801" s="1">
        <f>_xlfn.XLOOKUP(Comuni[[#This Row],[Regione]],Table_0[Regione],Table_0[Guariti],,0)</f>
        <v>587125</v>
      </c>
      <c r="L3801" s="1">
        <f>_xlfn.XLOOKUP(Comuni[[#This Row],[Regione]],Table_0[Regione],Table_0[Deceduti],,0)</f>
        <v>6347</v>
      </c>
    </row>
    <row r="3802" spans="1:12" x14ac:dyDescent="0.25">
      <c r="A3802" s="1" t="s">
        <v>3841</v>
      </c>
      <c r="B3802" s="1" t="s">
        <v>3653</v>
      </c>
      <c r="C3802" s="1" t="s">
        <v>3822</v>
      </c>
      <c r="D3802">
        <v>11486</v>
      </c>
      <c r="E3802">
        <f>100*Comuni[[#This Row],[Popolazione2011]]/$D$7916</f>
        <v>2.0041127408510013E-2</v>
      </c>
      <c r="F3802">
        <f>100*Comuni[[#This Row],[Popolazione2011]]/(SUMIFS($D$2:$D$7916,$B$2:$B$7916,"Friuli-Venezia Giulia"))</f>
        <v>0.94125089835129494</v>
      </c>
      <c r="G3802" t="b">
        <f>IF(Comuni[[#This Row],[Popolazione2011]]&gt;300000,"MAGGIORE")</f>
        <v>0</v>
      </c>
      <c r="H3802">
        <f>100*Comuni[[#This Row],[Popolazione2011]]/(SUMIFS($D$2:$D$7916,$B$2:$B$7916,"Piemonte"))</f>
        <v>0.26320396634582333</v>
      </c>
      <c r="I3802" s="1" t="str">
        <f>_xlfn.XLOOKUP(Comuni[[#This Row],[Regione]],Ripartizione_geografica[Regione],Ripartizione_geografica[Ripartizione geografica],,0)</f>
        <v>Nord-est</v>
      </c>
      <c r="J3802" s="1">
        <f>_xlfn.XLOOKUP(Comuni[[#This Row],[Regione]],Table_0[Regione],Table_0[Totale contagiati],,0)</f>
        <v>595007</v>
      </c>
      <c r="K3802" s="1">
        <f>_xlfn.XLOOKUP(Comuni[[#This Row],[Regione]],Table_0[Regione],Table_0[Guariti],,0)</f>
        <v>587125</v>
      </c>
      <c r="L3802" s="1">
        <f>_xlfn.XLOOKUP(Comuni[[#This Row],[Regione]],Table_0[Regione],Table_0[Deceduti],,0)</f>
        <v>6347</v>
      </c>
    </row>
    <row r="3803" spans="1:12" x14ac:dyDescent="0.25">
      <c r="A3803" s="1" t="s">
        <v>3842</v>
      </c>
      <c r="B3803" s="1" t="s">
        <v>3653</v>
      </c>
      <c r="C3803" s="1" t="s">
        <v>3822</v>
      </c>
      <c r="D3803">
        <v>11537</v>
      </c>
      <c r="E3803">
        <f>100*Comuni[[#This Row],[Popolazione2011]]/$D$7916</f>
        <v>2.0130113783038483E-2</v>
      </c>
      <c r="F3803">
        <f>100*Comuni[[#This Row],[Popolazione2011]]/(SUMIFS($D$2:$D$7916,$B$2:$B$7916,"Friuli-Venezia Giulia"))</f>
        <v>0.94543022934693444</v>
      </c>
      <c r="G3803" t="b">
        <f>IF(Comuni[[#This Row],[Popolazione2011]]&gt;300000,"MAGGIORE")</f>
        <v>0</v>
      </c>
      <c r="H3803">
        <f>100*Comuni[[#This Row],[Popolazione2011]]/(SUMIFS($D$2:$D$7916,$B$2:$B$7916,"Piemonte"))</f>
        <v>0.26437264145322686</v>
      </c>
      <c r="I3803" s="1" t="str">
        <f>_xlfn.XLOOKUP(Comuni[[#This Row],[Regione]],Ripartizione_geografica[Regione],Ripartizione_geografica[Ripartizione geografica],,0)</f>
        <v>Nord-est</v>
      </c>
      <c r="J3803" s="1">
        <f>_xlfn.XLOOKUP(Comuni[[#This Row],[Regione]],Table_0[Regione],Table_0[Totale contagiati],,0)</f>
        <v>595007</v>
      </c>
      <c r="K3803" s="1">
        <f>_xlfn.XLOOKUP(Comuni[[#This Row],[Regione]],Table_0[Regione],Table_0[Guariti],,0)</f>
        <v>587125</v>
      </c>
      <c r="L3803" s="1">
        <f>_xlfn.XLOOKUP(Comuni[[#This Row],[Regione]],Table_0[Regione],Table_0[Deceduti],,0)</f>
        <v>6347</v>
      </c>
    </row>
    <row r="3804" spans="1:12" x14ac:dyDescent="0.25">
      <c r="A3804" s="1" t="s">
        <v>3843</v>
      </c>
      <c r="B3804" s="1" t="s">
        <v>3653</v>
      </c>
      <c r="C3804" s="1" t="s">
        <v>3822</v>
      </c>
      <c r="D3804">
        <v>645</v>
      </c>
      <c r="E3804">
        <f>100*Comuni[[#This Row],[Popolazione2011]]/$D$7916</f>
        <v>1.125415913154184E-3</v>
      </c>
      <c r="F3804">
        <f>100*Comuni[[#This Row],[Popolazione2011]]/(SUMIFS($D$2:$D$7916,$B$2:$B$7916,"Friuli-Venezia Giulia"))</f>
        <v>5.2856244944853317E-2</v>
      </c>
      <c r="G3804" t="b">
        <f>IF(Comuni[[#This Row],[Popolazione2011]]&gt;300000,"MAGGIORE")</f>
        <v>0</v>
      </c>
      <c r="H3804">
        <f>100*Comuni[[#This Row],[Popolazione2011]]/(SUMIFS($D$2:$D$7916,$B$2:$B$7916,"Piemonte"))</f>
        <v>1.4780302828927045E-2</v>
      </c>
      <c r="I3804" s="1" t="str">
        <f>_xlfn.XLOOKUP(Comuni[[#This Row],[Regione]],Ripartizione_geografica[Regione],Ripartizione_geografica[Ripartizione geografica],,0)</f>
        <v>Nord-est</v>
      </c>
      <c r="J3804" s="1">
        <f>_xlfn.XLOOKUP(Comuni[[#This Row],[Regione]],Table_0[Regione],Table_0[Totale contagiati],,0)</f>
        <v>595007</v>
      </c>
      <c r="K3804" s="1">
        <f>_xlfn.XLOOKUP(Comuni[[#This Row],[Regione]],Table_0[Regione],Table_0[Guariti],,0)</f>
        <v>587125</v>
      </c>
      <c r="L3804" s="1">
        <f>_xlfn.XLOOKUP(Comuni[[#This Row],[Regione]],Table_0[Regione],Table_0[Deceduti],,0)</f>
        <v>6347</v>
      </c>
    </row>
    <row r="3805" spans="1:12" x14ac:dyDescent="0.25">
      <c r="A3805" s="1" t="s">
        <v>3844</v>
      </c>
      <c r="B3805" s="1" t="s">
        <v>3653</v>
      </c>
      <c r="C3805" s="1" t="s">
        <v>3822</v>
      </c>
      <c r="D3805">
        <v>11818</v>
      </c>
      <c r="E3805">
        <f>100*Comuni[[#This Row],[Popolazione2011]]/$D$7916</f>
        <v>2.0620411258381623E-2</v>
      </c>
      <c r="F3805">
        <f>100*Comuni[[#This Row],[Popolazione2011]]/(SUMIFS($D$2:$D$7916,$B$2:$B$7916,"Friuli-Venezia Giulia"))</f>
        <v>0.9684575236562426</v>
      </c>
      <c r="G3805" t="b">
        <f>IF(Comuni[[#This Row],[Popolazione2011]]&gt;300000,"MAGGIORE")</f>
        <v>0</v>
      </c>
      <c r="H3805">
        <f>100*Comuni[[#This Row],[Popolazione2011]]/(SUMIFS($D$2:$D$7916,$B$2:$B$7916,"Piemonte"))</f>
        <v>0.27081181214303851</v>
      </c>
      <c r="I3805" s="1" t="str">
        <f>_xlfn.XLOOKUP(Comuni[[#This Row],[Regione]],Ripartizione_geografica[Regione],Ripartizione_geografica[Ripartizione geografica],,0)</f>
        <v>Nord-est</v>
      </c>
      <c r="J3805" s="1">
        <f>_xlfn.XLOOKUP(Comuni[[#This Row],[Regione]],Table_0[Regione],Table_0[Totale contagiati],,0)</f>
        <v>595007</v>
      </c>
      <c r="K3805" s="1">
        <f>_xlfn.XLOOKUP(Comuni[[#This Row],[Regione]],Table_0[Regione],Table_0[Guariti],,0)</f>
        <v>587125</v>
      </c>
      <c r="L3805" s="1">
        <f>_xlfn.XLOOKUP(Comuni[[#This Row],[Regione]],Table_0[Regione],Table_0[Deceduti],,0)</f>
        <v>6347</v>
      </c>
    </row>
    <row r="3806" spans="1:12" x14ac:dyDescent="0.25">
      <c r="A3806" s="1" t="s">
        <v>3845</v>
      </c>
      <c r="B3806" s="1" t="s">
        <v>3653</v>
      </c>
      <c r="C3806" s="1" t="s">
        <v>3822</v>
      </c>
      <c r="D3806">
        <v>1674</v>
      </c>
      <c r="E3806">
        <f>100*Comuni[[#This Row],[Popolazione2011]]/$D$7916</f>
        <v>2.9208468815815564E-3</v>
      </c>
      <c r="F3806">
        <f>100*Comuni[[#This Row],[Popolazione2011]]/(SUMIFS($D$2:$D$7916,$B$2:$B$7916,"Friuli-Venezia Giulia"))</f>
        <v>0.13718039385687511</v>
      </c>
      <c r="G3806" t="b">
        <f>IF(Comuni[[#This Row],[Popolazione2011]]&gt;300000,"MAGGIORE")</f>
        <v>0</v>
      </c>
      <c r="H3806">
        <f>100*Comuni[[#This Row],[Popolazione2011]]/(SUMIFS($D$2:$D$7916,$B$2:$B$7916,"Piemonte"))</f>
        <v>3.8360041760657174E-2</v>
      </c>
      <c r="I3806" s="1" t="str">
        <f>_xlfn.XLOOKUP(Comuni[[#This Row],[Regione]],Ripartizione_geografica[Regione],Ripartizione_geografica[Ripartizione geografica],,0)</f>
        <v>Nord-est</v>
      </c>
      <c r="J3806" s="1">
        <f>_xlfn.XLOOKUP(Comuni[[#This Row],[Regione]],Table_0[Regione],Table_0[Totale contagiati],,0)</f>
        <v>595007</v>
      </c>
      <c r="K3806" s="1">
        <f>_xlfn.XLOOKUP(Comuni[[#This Row],[Regione]],Table_0[Regione],Table_0[Guariti],,0)</f>
        <v>587125</v>
      </c>
      <c r="L3806" s="1">
        <f>_xlfn.XLOOKUP(Comuni[[#This Row],[Regione]],Table_0[Regione],Table_0[Deceduti],,0)</f>
        <v>6347</v>
      </c>
    </row>
    <row r="3807" spans="1:12" x14ac:dyDescent="0.25">
      <c r="A3807" s="1" t="s">
        <v>3846</v>
      </c>
      <c r="B3807" s="1" t="s">
        <v>3653</v>
      </c>
      <c r="C3807" s="1" t="s">
        <v>3822</v>
      </c>
      <c r="D3807">
        <v>4517</v>
      </c>
      <c r="E3807">
        <f>100*Comuni[[#This Row],[Popolazione2011]]/$D$7916</f>
        <v>7.8814010538255028E-3</v>
      </c>
      <c r="F3807">
        <f>100*Comuni[[#This Row],[Popolazione2011]]/(SUMIFS($D$2:$D$7916,$B$2:$B$7916,"Friuli-Venezia Giulia"))</f>
        <v>0.37015760994713554</v>
      </c>
      <c r="G3807" t="b">
        <f>IF(Comuni[[#This Row],[Popolazione2011]]&gt;300000,"MAGGIORE")</f>
        <v>0</v>
      </c>
      <c r="H3807">
        <f>100*Comuni[[#This Row],[Popolazione2011]]/(SUMIFS($D$2:$D$7916,$B$2:$B$7916,"Piemonte"))</f>
        <v>0.10350795019885808</v>
      </c>
      <c r="I3807" s="1" t="str">
        <f>_xlfn.XLOOKUP(Comuni[[#This Row],[Regione]],Ripartizione_geografica[Regione],Ripartizione_geografica[Ripartizione geografica],,0)</f>
        <v>Nord-est</v>
      </c>
      <c r="J3807" s="1">
        <f>_xlfn.XLOOKUP(Comuni[[#This Row],[Regione]],Table_0[Regione],Table_0[Totale contagiati],,0)</f>
        <v>595007</v>
      </c>
      <c r="K3807" s="1">
        <f>_xlfn.XLOOKUP(Comuni[[#This Row],[Regione]],Table_0[Regione],Table_0[Guariti],,0)</f>
        <v>587125</v>
      </c>
      <c r="L3807" s="1">
        <f>_xlfn.XLOOKUP(Comuni[[#This Row],[Regione]],Table_0[Regione],Table_0[Deceduti],,0)</f>
        <v>6347</v>
      </c>
    </row>
    <row r="3808" spans="1:12" x14ac:dyDescent="0.25">
      <c r="A3808" s="1" t="s">
        <v>3847</v>
      </c>
      <c r="B3808" s="1" t="s">
        <v>3653</v>
      </c>
      <c r="C3808" s="1" t="s">
        <v>3822</v>
      </c>
      <c r="D3808">
        <v>2865</v>
      </c>
      <c r="E3808">
        <f>100*Comuni[[#This Row],[Popolazione2011]]/$D$7916</f>
        <v>4.9989404514523056E-3</v>
      </c>
      <c r="F3808">
        <f>100*Comuni[[#This Row],[Popolazione2011]]/(SUMIFS($D$2:$D$7916,$B$2:$B$7916,"Friuli-Venezia Giulia"))</f>
        <v>0.23478006475504612</v>
      </c>
      <c r="G3808" t="b">
        <f>IF(Comuni[[#This Row],[Popolazione2011]]&gt;300000,"MAGGIORE")</f>
        <v>0</v>
      </c>
      <c r="H3808">
        <f>100*Comuni[[#This Row],[Popolazione2011]]/(SUMIFS($D$2:$D$7916,$B$2:$B$7916,"Piemonte"))</f>
        <v>6.5652042798257343E-2</v>
      </c>
      <c r="I3808" s="1" t="str">
        <f>_xlfn.XLOOKUP(Comuni[[#This Row],[Regione]],Ripartizione_geografica[Regione],Ripartizione_geografica[Ripartizione geografica],,0)</f>
        <v>Nord-est</v>
      </c>
      <c r="J3808" s="1">
        <f>_xlfn.XLOOKUP(Comuni[[#This Row],[Regione]],Table_0[Regione],Table_0[Totale contagiati],,0)</f>
        <v>595007</v>
      </c>
      <c r="K3808" s="1">
        <f>_xlfn.XLOOKUP(Comuni[[#This Row],[Regione]],Table_0[Regione],Table_0[Guariti],,0)</f>
        <v>587125</v>
      </c>
      <c r="L3808" s="1">
        <f>_xlfn.XLOOKUP(Comuni[[#This Row],[Regione]],Table_0[Regione],Table_0[Deceduti],,0)</f>
        <v>6347</v>
      </c>
    </row>
    <row r="3809" spans="1:12" x14ac:dyDescent="0.25">
      <c r="A3809" s="1" t="s">
        <v>3848</v>
      </c>
      <c r="B3809" s="1" t="s">
        <v>3653</v>
      </c>
      <c r="C3809" s="1" t="s">
        <v>3822</v>
      </c>
      <c r="D3809">
        <v>7843</v>
      </c>
      <c r="E3809">
        <f>100*Comuni[[#This Row],[Popolazione2011]]/$D$7916</f>
        <v>1.3684708537780256E-2</v>
      </c>
      <c r="F3809">
        <f>100*Comuni[[#This Row],[Popolazione2011]]/(SUMIFS($D$2:$D$7916,$B$2:$B$7916,"Friuli-Venezia Giulia"))</f>
        <v>0.64271554899610006</v>
      </c>
      <c r="G3809" t="b">
        <f>IF(Comuni[[#This Row],[Popolazione2011]]&gt;300000,"MAGGIORE")</f>
        <v>0</v>
      </c>
      <c r="H3809">
        <f>100*Comuni[[#This Row],[Popolazione2011]]/(SUMIFS($D$2:$D$7916,$B$2:$B$7916,"Piemonte"))</f>
        <v>0.17972389936011601</v>
      </c>
      <c r="I3809" s="1" t="str">
        <f>_xlfn.XLOOKUP(Comuni[[#This Row],[Regione]],Ripartizione_geografica[Regione],Ripartizione_geografica[Ripartizione geografica],,0)</f>
        <v>Nord-est</v>
      </c>
      <c r="J3809" s="1">
        <f>_xlfn.XLOOKUP(Comuni[[#This Row],[Regione]],Table_0[Regione],Table_0[Totale contagiati],,0)</f>
        <v>595007</v>
      </c>
      <c r="K3809" s="1">
        <f>_xlfn.XLOOKUP(Comuni[[#This Row],[Regione]],Table_0[Regione],Table_0[Guariti],,0)</f>
        <v>587125</v>
      </c>
      <c r="L3809" s="1">
        <f>_xlfn.XLOOKUP(Comuni[[#This Row],[Regione]],Table_0[Regione],Table_0[Deceduti],,0)</f>
        <v>6347</v>
      </c>
    </row>
    <row r="3810" spans="1:12" x14ac:dyDescent="0.25">
      <c r="A3810" s="1" t="s">
        <v>3849</v>
      </c>
      <c r="B3810" s="1" t="s">
        <v>3653</v>
      </c>
      <c r="C3810" s="1" t="s">
        <v>3822</v>
      </c>
      <c r="D3810">
        <v>1567</v>
      </c>
      <c r="E3810">
        <f>100*Comuni[[#This Row],[Popolazione2011]]/$D$7916</f>
        <v>2.7341499781590797E-3</v>
      </c>
      <c r="F3810">
        <f>100*Comuni[[#This Row],[Popolazione2011]]/(SUMIFS($D$2:$D$7916,$B$2:$B$7916,"Friuli-Venezia Giulia"))</f>
        <v>0.12841199353269014</v>
      </c>
      <c r="G3810" t="b">
        <f>IF(Comuni[[#This Row],[Popolazione2011]]&gt;300000,"MAGGIORE")</f>
        <v>0</v>
      </c>
      <c r="H3810">
        <f>100*Comuni[[#This Row],[Popolazione2011]]/(SUMIFS($D$2:$D$7916,$B$2:$B$7916,"Piemonte"))</f>
        <v>3.5908115554928191E-2</v>
      </c>
      <c r="I3810" s="1" t="str">
        <f>_xlfn.XLOOKUP(Comuni[[#This Row],[Regione]],Ripartizione_geografica[Regione],Ripartizione_geografica[Ripartizione geografica],,0)</f>
        <v>Nord-est</v>
      </c>
      <c r="J3810" s="1">
        <f>_xlfn.XLOOKUP(Comuni[[#This Row],[Regione]],Table_0[Regione],Table_0[Totale contagiati],,0)</f>
        <v>595007</v>
      </c>
      <c r="K3810" s="1">
        <f>_xlfn.XLOOKUP(Comuni[[#This Row],[Regione]],Table_0[Regione],Table_0[Guariti],,0)</f>
        <v>587125</v>
      </c>
      <c r="L3810" s="1">
        <f>_xlfn.XLOOKUP(Comuni[[#This Row],[Regione]],Table_0[Regione],Table_0[Deceduti],,0)</f>
        <v>6347</v>
      </c>
    </row>
    <row r="3811" spans="1:12" x14ac:dyDescent="0.25">
      <c r="A3811" s="1" t="s">
        <v>3850</v>
      </c>
      <c r="B3811" s="1" t="s">
        <v>3653</v>
      </c>
      <c r="C3811" s="1" t="s">
        <v>3822</v>
      </c>
      <c r="D3811">
        <v>3176</v>
      </c>
      <c r="E3811">
        <f>100*Comuni[[#This Row],[Popolazione2011]]/$D$7916</f>
        <v>5.5415828529886638E-3</v>
      </c>
      <c r="F3811">
        <f>100*Comuni[[#This Row],[Popolazione2011]]/(SUMIFS($D$2:$D$7916,$B$2:$B$7916,"Friuli-Venezia Giulia"))</f>
        <v>0.26026578906178938</v>
      </c>
      <c r="G3811" t="b">
        <f>IF(Comuni[[#This Row],[Popolazione2011]]&gt;300000,"MAGGIORE")</f>
        <v>0</v>
      </c>
      <c r="H3811">
        <f>100*Comuni[[#This Row],[Popolazione2011]]/(SUMIFS($D$2:$D$7916,$B$2:$B$7916,"Piemonte"))</f>
        <v>7.2778669433600465E-2</v>
      </c>
      <c r="I3811" s="1" t="str">
        <f>_xlfn.XLOOKUP(Comuni[[#This Row],[Regione]],Ripartizione_geografica[Regione],Ripartizione_geografica[Ripartizione geografica],,0)</f>
        <v>Nord-est</v>
      </c>
      <c r="J3811" s="1">
        <f>_xlfn.XLOOKUP(Comuni[[#This Row],[Regione]],Table_0[Regione],Table_0[Totale contagiati],,0)</f>
        <v>595007</v>
      </c>
      <c r="K3811" s="1">
        <f>_xlfn.XLOOKUP(Comuni[[#This Row],[Regione]],Table_0[Regione],Table_0[Guariti],,0)</f>
        <v>587125</v>
      </c>
      <c r="L3811" s="1">
        <f>_xlfn.XLOOKUP(Comuni[[#This Row],[Regione]],Table_0[Regione],Table_0[Deceduti],,0)</f>
        <v>6347</v>
      </c>
    </row>
    <row r="3812" spans="1:12" x14ac:dyDescent="0.25">
      <c r="A3812" s="1" t="s">
        <v>3851</v>
      </c>
      <c r="B3812" s="1" t="s">
        <v>3653</v>
      </c>
      <c r="C3812" s="1" t="s">
        <v>3822</v>
      </c>
      <c r="D3812">
        <v>15251</v>
      </c>
      <c r="E3812">
        <f>100*Comuni[[#This Row],[Popolazione2011]]/$D$7916</f>
        <v>2.6610415645758851E-2</v>
      </c>
      <c r="F3812">
        <f>100*Comuni[[#This Row],[Popolazione2011]]/(SUMIFS($D$2:$D$7916,$B$2:$B$7916,"Friuli-Venezia Giulia"))</f>
        <v>1.2497838630293923</v>
      </c>
      <c r="G3812" t="b">
        <f>IF(Comuni[[#This Row],[Popolazione2011]]&gt;300000,"MAGGIORE")</f>
        <v>0</v>
      </c>
      <c r="H3812">
        <f>100*Comuni[[#This Row],[Popolazione2011]]/(SUMIFS($D$2:$D$7916,$B$2:$B$7916,"Piemonte"))</f>
        <v>0.34947968751002539</v>
      </c>
      <c r="I3812" s="1" t="str">
        <f>_xlfn.XLOOKUP(Comuni[[#This Row],[Regione]],Ripartizione_geografica[Regione],Ripartizione_geografica[Ripartizione geografica],,0)</f>
        <v>Nord-est</v>
      </c>
      <c r="J3812" s="1">
        <f>_xlfn.XLOOKUP(Comuni[[#This Row],[Regione]],Table_0[Regione],Table_0[Totale contagiati],,0)</f>
        <v>595007</v>
      </c>
      <c r="K3812" s="1">
        <f>_xlfn.XLOOKUP(Comuni[[#This Row],[Regione]],Table_0[Regione],Table_0[Guariti],,0)</f>
        <v>587125</v>
      </c>
      <c r="L3812" s="1">
        <f>_xlfn.XLOOKUP(Comuni[[#This Row],[Regione]],Table_0[Regione],Table_0[Deceduti],,0)</f>
        <v>6347</v>
      </c>
    </row>
    <row r="3813" spans="1:12" x14ac:dyDescent="0.25">
      <c r="A3813" s="1" t="s">
        <v>3852</v>
      </c>
      <c r="B3813" s="1" t="s">
        <v>3653</v>
      </c>
      <c r="C3813" s="1" t="s">
        <v>3822</v>
      </c>
      <c r="D3813">
        <v>50583</v>
      </c>
      <c r="E3813">
        <f>100*Comuni[[#This Row],[Popolazione2011]]/$D$7916</f>
        <v>8.8258780054384631E-2</v>
      </c>
      <c r="F3813">
        <f>100*Comuni[[#This Row],[Popolazione2011]]/(SUMIFS($D$2:$D$7916,$B$2:$B$7916,"Friuli-Venezia Giulia"))</f>
        <v>4.1451588186752177</v>
      </c>
      <c r="G3813" t="b">
        <f>IF(Comuni[[#This Row],[Popolazione2011]]&gt;300000,"MAGGIORE")</f>
        <v>0</v>
      </c>
      <c r="H3813">
        <f>100*Comuni[[#This Row],[Popolazione2011]]/(SUMIFS($D$2:$D$7916,$B$2:$B$7916,"Piemonte"))</f>
        <v>1.1591194697606462</v>
      </c>
      <c r="I3813" s="1" t="str">
        <f>_xlfn.XLOOKUP(Comuni[[#This Row],[Regione]],Ripartizione_geografica[Regione],Ripartizione_geografica[Ripartizione geografica],,0)</f>
        <v>Nord-est</v>
      </c>
      <c r="J3813" s="1">
        <f>_xlfn.XLOOKUP(Comuni[[#This Row],[Regione]],Table_0[Regione],Table_0[Totale contagiati],,0)</f>
        <v>595007</v>
      </c>
      <c r="K3813" s="1">
        <f>_xlfn.XLOOKUP(Comuni[[#This Row],[Regione]],Table_0[Regione],Table_0[Guariti],,0)</f>
        <v>587125</v>
      </c>
      <c r="L3813" s="1">
        <f>_xlfn.XLOOKUP(Comuni[[#This Row],[Regione]],Table_0[Regione],Table_0[Deceduti],,0)</f>
        <v>6347</v>
      </c>
    </row>
    <row r="3814" spans="1:12" x14ac:dyDescent="0.25">
      <c r="A3814" s="1" t="s">
        <v>3853</v>
      </c>
      <c r="B3814" s="1" t="s">
        <v>3653</v>
      </c>
      <c r="C3814" s="1" t="s">
        <v>3822</v>
      </c>
      <c r="D3814">
        <v>8451</v>
      </c>
      <c r="E3814">
        <f>100*Comuni[[#This Row],[Popolazione2011]]/$D$7916</f>
        <v>1.4745565708629471E-2</v>
      </c>
      <c r="F3814">
        <f>100*Comuni[[#This Row],[Popolazione2011]]/(SUMIFS($D$2:$D$7916,$B$2:$B$7916,"Friuli-Venezia Giulia"))</f>
        <v>0.69253973027745019</v>
      </c>
      <c r="G3814" t="b">
        <f>IF(Comuni[[#This Row],[Popolazione2011]]&gt;300000,"MAGGIORE")</f>
        <v>0</v>
      </c>
      <c r="H3814">
        <f>100*Comuni[[#This Row],[Popolazione2011]]/(SUMIFS($D$2:$D$7916,$B$2:$B$7916,"Piemonte"))</f>
        <v>0.19365633985622088</v>
      </c>
      <c r="I3814" s="1" t="str">
        <f>_xlfn.XLOOKUP(Comuni[[#This Row],[Regione]],Ripartizione_geografica[Regione],Ripartizione_geografica[Ripartizione geografica],,0)</f>
        <v>Nord-est</v>
      </c>
      <c r="J3814" s="1">
        <f>_xlfn.XLOOKUP(Comuni[[#This Row],[Regione]],Table_0[Regione],Table_0[Totale contagiati],,0)</f>
        <v>595007</v>
      </c>
      <c r="K3814" s="1">
        <f>_xlfn.XLOOKUP(Comuni[[#This Row],[Regione]],Table_0[Regione],Table_0[Guariti],,0)</f>
        <v>587125</v>
      </c>
      <c r="L3814" s="1">
        <f>_xlfn.XLOOKUP(Comuni[[#This Row],[Regione]],Table_0[Regione],Table_0[Deceduti],,0)</f>
        <v>6347</v>
      </c>
    </row>
    <row r="3815" spans="1:12" x14ac:dyDescent="0.25">
      <c r="A3815" s="1" t="s">
        <v>3854</v>
      </c>
      <c r="B3815" s="1" t="s">
        <v>3653</v>
      </c>
      <c r="C3815" s="1" t="s">
        <v>3822</v>
      </c>
      <c r="D3815">
        <v>3471</v>
      </c>
      <c r="E3815">
        <f>100*Comuni[[#This Row],[Popolazione2011]]/$D$7916</f>
        <v>6.0563079605553067E-3</v>
      </c>
      <c r="F3815">
        <f>100*Comuni[[#This Row],[Popolazione2011]]/(SUMIFS($D$2:$D$7916,$B$2:$B$7916,"Friuli-Venezia Giulia"))</f>
        <v>0.28444035070323392</v>
      </c>
      <c r="G3815" t="b">
        <f>IF(Comuni[[#This Row],[Popolazione2011]]&gt;300000,"MAGGIORE")</f>
        <v>0</v>
      </c>
      <c r="H3815">
        <f>100*Comuni[[#This Row],[Popolazione2011]]/(SUMIFS($D$2:$D$7916,$B$2:$B$7916,"Piemonte"))</f>
        <v>7.9538652897993459E-2</v>
      </c>
      <c r="I3815" s="1" t="str">
        <f>_xlfn.XLOOKUP(Comuni[[#This Row],[Regione]],Ripartizione_geografica[Regione],Ripartizione_geografica[Ripartizione geografica],,0)</f>
        <v>Nord-est</v>
      </c>
      <c r="J3815" s="1">
        <f>_xlfn.XLOOKUP(Comuni[[#This Row],[Regione]],Table_0[Regione],Table_0[Totale contagiati],,0)</f>
        <v>595007</v>
      </c>
      <c r="K3815" s="1">
        <f>_xlfn.XLOOKUP(Comuni[[#This Row],[Regione]],Table_0[Regione],Table_0[Guariti],,0)</f>
        <v>587125</v>
      </c>
      <c r="L3815" s="1">
        <f>_xlfn.XLOOKUP(Comuni[[#This Row],[Regione]],Table_0[Regione],Table_0[Deceduti],,0)</f>
        <v>6347</v>
      </c>
    </row>
    <row r="3816" spans="1:12" x14ac:dyDescent="0.25">
      <c r="A3816" s="1" t="s">
        <v>3855</v>
      </c>
      <c r="B3816" s="1" t="s">
        <v>3653</v>
      </c>
      <c r="C3816" s="1" t="s">
        <v>3822</v>
      </c>
      <c r="D3816">
        <v>5779</v>
      </c>
      <c r="E3816">
        <f>100*Comuni[[#This Row],[Popolazione2011]]/$D$7916</f>
        <v>1.0083377615686867E-2</v>
      </c>
      <c r="F3816">
        <f>100*Comuni[[#This Row],[Popolazione2011]]/(SUMIFS($D$2:$D$7916,$B$2:$B$7916,"Friuli-Venezia Giulia"))</f>
        <v>0.47357556517256949</v>
      </c>
      <c r="G3816" t="b">
        <f>IF(Comuni[[#This Row],[Popolazione2011]]&gt;300000,"MAGGIORE")</f>
        <v>0</v>
      </c>
      <c r="H3816">
        <f>100*Comuni[[#This Row],[Popolazione2011]]/(SUMIFS($D$2:$D$7916,$B$2:$B$7916,"Piemonte"))</f>
        <v>0.13242693030754946</v>
      </c>
      <c r="I3816" s="1" t="str">
        <f>_xlfn.XLOOKUP(Comuni[[#This Row],[Regione]],Ripartizione_geografica[Regione],Ripartizione_geografica[Ripartizione geografica],,0)</f>
        <v>Nord-est</v>
      </c>
      <c r="J3816" s="1">
        <f>_xlfn.XLOOKUP(Comuni[[#This Row],[Regione]],Table_0[Regione],Table_0[Totale contagiati],,0)</f>
        <v>595007</v>
      </c>
      <c r="K3816" s="1">
        <f>_xlfn.XLOOKUP(Comuni[[#This Row],[Regione]],Table_0[Regione],Table_0[Guariti],,0)</f>
        <v>587125</v>
      </c>
      <c r="L3816" s="1">
        <f>_xlfn.XLOOKUP(Comuni[[#This Row],[Regione]],Table_0[Regione],Table_0[Deceduti],,0)</f>
        <v>6347</v>
      </c>
    </row>
    <row r="3817" spans="1:12" x14ac:dyDescent="0.25">
      <c r="A3817" s="1" t="s">
        <v>3856</v>
      </c>
      <c r="B3817" s="1" t="s">
        <v>3653</v>
      </c>
      <c r="C3817" s="1" t="s">
        <v>3822</v>
      </c>
      <c r="D3817">
        <v>19897</v>
      </c>
      <c r="E3817">
        <f>100*Comuni[[#This Row],[Popolazione2011]]/$D$7916</f>
        <v>3.4716899882215192E-2</v>
      </c>
      <c r="F3817">
        <f>100*Comuni[[#This Row],[Popolazione2011]]/(SUMIFS($D$2:$D$7916,$B$2:$B$7916,"Friuli-Venezia Giulia"))</f>
        <v>1.6305127219654985</v>
      </c>
      <c r="G3817" t="b">
        <f>IF(Comuni[[#This Row],[Popolazione2011]]&gt;300000,"MAGGIORE")</f>
        <v>0</v>
      </c>
      <c r="H3817">
        <f>100*Comuni[[#This Row],[Popolazione2011]]/(SUMIFS($D$2:$D$7916,$B$2:$B$7916,"Piemonte"))</f>
        <v>0.45594369827466891</v>
      </c>
      <c r="I3817" s="1" t="str">
        <f>_xlfn.XLOOKUP(Comuni[[#This Row],[Regione]],Ripartizione_geografica[Regione],Ripartizione_geografica[Ripartizione geografica],,0)</f>
        <v>Nord-est</v>
      </c>
      <c r="J3817" s="1">
        <f>_xlfn.XLOOKUP(Comuni[[#This Row],[Regione]],Table_0[Regione],Table_0[Totale contagiati],,0)</f>
        <v>595007</v>
      </c>
      <c r="K3817" s="1">
        <f>_xlfn.XLOOKUP(Comuni[[#This Row],[Regione]],Table_0[Regione],Table_0[Guariti],,0)</f>
        <v>587125</v>
      </c>
      <c r="L3817" s="1">
        <f>_xlfn.XLOOKUP(Comuni[[#This Row],[Regione]],Table_0[Regione],Table_0[Deceduti],,0)</f>
        <v>6347</v>
      </c>
    </row>
    <row r="3818" spans="1:12" x14ac:dyDescent="0.25">
      <c r="A3818" s="1" t="s">
        <v>3857</v>
      </c>
      <c r="B3818" s="1" t="s">
        <v>3653</v>
      </c>
      <c r="C3818" s="1" t="s">
        <v>3822</v>
      </c>
      <c r="D3818">
        <v>4530</v>
      </c>
      <c r="E3818">
        <f>100*Comuni[[#This Row],[Popolazione2011]]/$D$7916</f>
        <v>7.9040838551758964E-3</v>
      </c>
      <c r="F3818">
        <f>100*Comuni[[#This Row],[Popolazione2011]]/(SUMIFS($D$2:$D$7916,$B$2:$B$7916,"Friuli-Venezia Giulia"))</f>
        <v>0.37122292961269077</v>
      </c>
      <c r="G3818" t="b">
        <f>IF(Comuni[[#This Row],[Popolazione2011]]&gt;300000,"MAGGIORE")</f>
        <v>0</v>
      </c>
      <c r="H3818">
        <f>100*Comuni[[#This Row],[Popolazione2011]]/(SUMIFS($D$2:$D$7916,$B$2:$B$7916,"Piemonte"))</f>
        <v>0.10380584777525508</v>
      </c>
      <c r="I3818" s="1" t="str">
        <f>_xlfn.XLOOKUP(Comuni[[#This Row],[Regione]],Ripartizione_geografica[Regione],Ripartizione_geografica[Ripartizione geografica],,0)</f>
        <v>Nord-est</v>
      </c>
      <c r="J3818" s="1">
        <f>_xlfn.XLOOKUP(Comuni[[#This Row],[Regione]],Table_0[Regione],Table_0[Totale contagiati],,0)</f>
        <v>595007</v>
      </c>
      <c r="K3818" s="1">
        <f>_xlfn.XLOOKUP(Comuni[[#This Row],[Regione]],Table_0[Regione],Table_0[Guariti],,0)</f>
        <v>587125</v>
      </c>
      <c r="L3818" s="1">
        <f>_xlfn.XLOOKUP(Comuni[[#This Row],[Regione]],Table_0[Regione],Table_0[Deceduti],,0)</f>
        <v>6347</v>
      </c>
    </row>
    <row r="3819" spans="1:12" x14ac:dyDescent="0.25">
      <c r="A3819" s="1" t="s">
        <v>3858</v>
      </c>
      <c r="B3819" s="1" t="s">
        <v>3653</v>
      </c>
      <c r="C3819" s="1" t="s">
        <v>3822</v>
      </c>
      <c r="D3819">
        <v>1496</v>
      </c>
      <c r="E3819">
        <f>100*Comuni[[#This Row],[Popolazione2011]]/$D$7916</f>
        <v>2.6102669861684641E-3</v>
      </c>
      <c r="F3819">
        <f>100*Comuni[[#This Row],[Popolazione2011]]/(SUMIFS($D$2:$D$7916,$B$2:$B$7916,"Friuli-Venezia Giulia"))</f>
        <v>0.12259370920542723</v>
      </c>
      <c r="G3819" t="b">
        <f>IF(Comuni[[#This Row],[Popolazione2011]]&gt;300000,"MAGGIORE")</f>
        <v>0</v>
      </c>
      <c r="H3819">
        <f>100*Comuni[[#This Row],[Popolazione2011]]/(SUMIFS($D$2:$D$7916,$B$2:$B$7916,"Piemonte"))</f>
        <v>3.4281136483836995E-2</v>
      </c>
      <c r="I3819" s="1" t="str">
        <f>_xlfn.XLOOKUP(Comuni[[#This Row],[Regione]],Ripartizione_geografica[Regione],Ripartizione_geografica[Ripartizione geografica],,0)</f>
        <v>Nord-est</v>
      </c>
      <c r="J3819" s="1">
        <f>_xlfn.XLOOKUP(Comuni[[#This Row],[Regione]],Table_0[Regione],Table_0[Totale contagiati],,0)</f>
        <v>595007</v>
      </c>
      <c r="K3819" s="1">
        <f>_xlfn.XLOOKUP(Comuni[[#This Row],[Regione]],Table_0[Regione],Table_0[Guariti],,0)</f>
        <v>587125</v>
      </c>
      <c r="L3819" s="1">
        <f>_xlfn.XLOOKUP(Comuni[[#This Row],[Regione]],Table_0[Regione],Table_0[Deceduti],,0)</f>
        <v>6347</v>
      </c>
    </row>
    <row r="3820" spans="1:12" x14ac:dyDescent="0.25">
      <c r="A3820" s="1" t="s">
        <v>3859</v>
      </c>
      <c r="B3820" s="1" t="s">
        <v>3653</v>
      </c>
      <c r="C3820" s="1" t="s">
        <v>3822</v>
      </c>
      <c r="D3820">
        <v>4274</v>
      </c>
      <c r="E3820">
        <f>100*Comuni[[#This Row],[Popolazione2011]]/$D$7916</f>
        <v>7.4574071516604378E-3</v>
      </c>
      <c r="F3820">
        <f>100*Comuni[[#This Row],[Popolazione2011]]/(SUMIFS($D$2:$D$7916,$B$2:$B$7916,"Friuli-Venezia Giulia"))</f>
        <v>0.35024432696791175</v>
      </c>
      <c r="G3820" t="b">
        <f>IF(Comuni[[#This Row],[Popolazione2011]]&gt;300000,"MAGGIORE")</f>
        <v>0</v>
      </c>
      <c r="H3820">
        <f>100*Comuni[[#This Row],[Popolazione2011]]/(SUMIFS($D$2:$D$7916,$B$2:$B$7916,"Piemonte"))</f>
        <v>9.7939557040053013E-2</v>
      </c>
      <c r="I3820" s="1" t="str">
        <f>_xlfn.XLOOKUP(Comuni[[#This Row],[Regione]],Ripartizione_geografica[Regione],Ripartizione_geografica[Ripartizione geografica],,0)</f>
        <v>Nord-est</v>
      </c>
      <c r="J3820" s="1">
        <f>_xlfn.XLOOKUP(Comuni[[#This Row],[Regione]],Table_0[Regione],Table_0[Totale contagiati],,0)</f>
        <v>595007</v>
      </c>
      <c r="K3820" s="1">
        <f>_xlfn.XLOOKUP(Comuni[[#This Row],[Regione]],Table_0[Regione],Table_0[Guariti],,0)</f>
        <v>587125</v>
      </c>
      <c r="L3820" s="1">
        <f>_xlfn.XLOOKUP(Comuni[[#This Row],[Regione]],Table_0[Regione],Table_0[Deceduti],,0)</f>
        <v>6347</v>
      </c>
    </row>
    <row r="3821" spans="1:12" x14ac:dyDescent="0.25">
      <c r="A3821" s="1" t="s">
        <v>3860</v>
      </c>
      <c r="B3821" s="1" t="s">
        <v>3653</v>
      </c>
      <c r="C3821" s="1" t="s">
        <v>3822</v>
      </c>
      <c r="D3821">
        <v>15011</v>
      </c>
      <c r="E3821">
        <f>100*Comuni[[#This Row],[Popolazione2011]]/$D$7916</f>
        <v>2.6191656236213109E-2</v>
      </c>
      <c r="F3821">
        <f>100*Comuni[[#This Row],[Popolazione2011]]/(SUMIFS($D$2:$D$7916,$B$2:$B$7916,"Friuli-Venezia Giulia"))</f>
        <v>1.2301164230499118</v>
      </c>
      <c r="G3821" t="b">
        <f>IF(Comuni[[#This Row],[Popolazione2011]]&gt;300000,"MAGGIORE")</f>
        <v>0</v>
      </c>
      <c r="H3821">
        <f>100*Comuni[[#This Row],[Popolazione2011]]/(SUMIFS($D$2:$D$7916,$B$2:$B$7916,"Piemonte"))</f>
        <v>0.34398003994577347</v>
      </c>
      <c r="I3821" s="1" t="str">
        <f>_xlfn.XLOOKUP(Comuni[[#This Row],[Regione]],Ripartizione_geografica[Regione],Ripartizione_geografica[Ripartizione geografica],,0)</f>
        <v>Nord-est</v>
      </c>
      <c r="J3821" s="1">
        <f>_xlfn.XLOOKUP(Comuni[[#This Row],[Regione]],Table_0[Regione],Table_0[Totale contagiati],,0)</f>
        <v>595007</v>
      </c>
      <c r="K3821" s="1">
        <f>_xlfn.XLOOKUP(Comuni[[#This Row],[Regione]],Table_0[Regione],Table_0[Guariti],,0)</f>
        <v>587125</v>
      </c>
      <c r="L3821" s="1">
        <f>_xlfn.XLOOKUP(Comuni[[#This Row],[Regione]],Table_0[Regione],Table_0[Deceduti],,0)</f>
        <v>6347</v>
      </c>
    </row>
    <row r="3822" spans="1:12" x14ac:dyDescent="0.25">
      <c r="A3822" s="1" t="s">
        <v>3861</v>
      </c>
      <c r="B3822" s="1" t="s">
        <v>3653</v>
      </c>
      <c r="C3822" s="1" t="s">
        <v>3822</v>
      </c>
      <c r="D3822">
        <v>2221</v>
      </c>
      <c r="E3822">
        <f>100*Comuni[[#This Row],[Popolazione2011]]/$D$7916</f>
        <v>3.8752693691712289E-3</v>
      </c>
      <c r="F3822">
        <f>100*Comuni[[#This Row],[Popolazione2011]]/(SUMIFS($D$2:$D$7916,$B$2:$B$7916,"Friuli-Venezia Giulia"))</f>
        <v>0.18200576747677399</v>
      </c>
      <c r="G3822" t="b">
        <f>IF(Comuni[[#This Row],[Popolazione2011]]&gt;300000,"MAGGIORE")</f>
        <v>0</v>
      </c>
      <c r="H3822">
        <f>100*Comuni[[#This Row],[Popolazione2011]]/(SUMIFS($D$2:$D$7916,$B$2:$B$7916,"Piemonte"))</f>
        <v>5.089465516751468E-2</v>
      </c>
      <c r="I3822" s="1" t="str">
        <f>_xlfn.XLOOKUP(Comuni[[#This Row],[Regione]],Ripartizione_geografica[Regione],Ripartizione_geografica[Ripartizione geografica],,0)</f>
        <v>Nord-est</v>
      </c>
      <c r="J3822" s="1">
        <f>_xlfn.XLOOKUP(Comuni[[#This Row],[Regione]],Table_0[Regione],Table_0[Totale contagiati],,0)</f>
        <v>595007</v>
      </c>
      <c r="K3822" s="1">
        <f>_xlfn.XLOOKUP(Comuni[[#This Row],[Regione]],Table_0[Regione],Table_0[Guariti],,0)</f>
        <v>587125</v>
      </c>
      <c r="L3822" s="1">
        <f>_xlfn.XLOOKUP(Comuni[[#This Row],[Regione]],Table_0[Regione],Table_0[Deceduti],,0)</f>
        <v>6347</v>
      </c>
    </row>
    <row r="3823" spans="1:12" x14ac:dyDescent="0.25">
      <c r="A3823" s="1" t="s">
        <v>3862</v>
      </c>
      <c r="B3823" s="1" t="s">
        <v>3653</v>
      </c>
      <c r="C3823" s="1" t="s">
        <v>3822</v>
      </c>
      <c r="D3823">
        <v>6319</v>
      </c>
      <c r="E3823">
        <f>100*Comuni[[#This Row],[Popolazione2011]]/$D$7916</f>
        <v>1.1025586287164789E-2</v>
      </c>
      <c r="F3823">
        <f>100*Comuni[[#This Row],[Popolazione2011]]/(SUMIFS($D$2:$D$7916,$B$2:$B$7916,"Friuli-Venezia Giulia"))</f>
        <v>0.51782730512640018</v>
      </c>
      <c r="G3823" t="b">
        <f>IF(Comuni[[#This Row],[Popolazione2011]]&gt;300000,"MAGGIORE")</f>
        <v>0</v>
      </c>
      <c r="H3823">
        <f>100*Comuni[[#This Row],[Popolazione2011]]/(SUMIFS($D$2:$D$7916,$B$2:$B$7916,"Piemonte"))</f>
        <v>0.14480113732711627</v>
      </c>
      <c r="I3823" s="1" t="str">
        <f>_xlfn.XLOOKUP(Comuni[[#This Row],[Regione]],Ripartizione_geografica[Regione],Ripartizione_geografica[Ripartizione geografica],,0)</f>
        <v>Nord-est</v>
      </c>
      <c r="J3823" s="1">
        <f>_xlfn.XLOOKUP(Comuni[[#This Row],[Regione]],Table_0[Regione],Table_0[Totale contagiati],,0)</f>
        <v>595007</v>
      </c>
      <c r="K3823" s="1">
        <f>_xlfn.XLOOKUP(Comuni[[#This Row],[Regione]],Table_0[Regione],Table_0[Guariti],,0)</f>
        <v>587125</v>
      </c>
      <c r="L3823" s="1">
        <f>_xlfn.XLOOKUP(Comuni[[#This Row],[Regione]],Table_0[Regione],Table_0[Deceduti],,0)</f>
        <v>6347</v>
      </c>
    </row>
    <row r="3824" spans="1:12" x14ac:dyDescent="0.25">
      <c r="A3824" s="1" t="s">
        <v>3863</v>
      </c>
      <c r="B3824" s="1" t="s">
        <v>3653</v>
      </c>
      <c r="C3824" s="1" t="s">
        <v>3822</v>
      </c>
      <c r="D3824">
        <v>11902</v>
      </c>
      <c r="E3824">
        <f>100*Comuni[[#This Row],[Popolazione2011]]/$D$7916</f>
        <v>2.0766977051722632E-2</v>
      </c>
      <c r="F3824">
        <f>100*Comuni[[#This Row],[Popolazione2011]]/(SUMIFS($D$2:$D$7916,$B$2:$B$7916,"Friuli-Venezia Giulia"))</f>
        <v>0.97534112764906078</v>
      </c>
      <c r="G3824" t="b">
        <f>IF(Comuni[[#This Row],[Popolazione2011]]&gt;300000,"MAGGIORE")</f>
        <v>0</v>
      </c>
      <c r="H3824">
        <f>100*Comuni[[#This Row],[Popolazione2011]]/(SUMIFS($D$2:$D$7916,$B$2:$B$7916,"Piemonte"))</f>
        <v>0.27273668879052665</v>
      </c>
      <c r="I3824" s="1" t="str">
        <f>_xlfn.XLOOKUP(Comuni[[#This Row],[Regione]],Ripartizione_geografica[Regione],Ripartizione_geografica[Ripartizione geografica],,0)</f>
        <v>Nord-est</v>
      </c>
      <c r="J3824" s="1">
        <f>_xlfn.XLOOKUP(Comuni[[#This Row],[Regione]],Table_0[Regione],Table_0[Totale contagiati],,0)</f>
        <v>595007</v>
      </c>
      <c r="K3824" s="1">
        <f>_xlfn.XLOOKUP(Comuni[[#This Row],[Regione]],Table_0[Regione],Table_0[Guariti],,0)</f>
        <v>587125</v>
      </c>
      <c r="L3824" s="1">
        <f>_xlfn.XLOOKUP(Comuni[[#This Row],[Regione]],Table_0[Regione],Table_0[Deceduti],,0)</f>
        <v>6347</v>
      </c>
    </row>
    <row r="3825" spans="1:12" x14ac:dyDescent="0.25">
      <c r="A3825" s="1" t="s">
        <v>3864</v>
      </c>
      <c r="B3825" s="1" t="s">
        <v>3653</v>
      </c>
      <c r="C3825" s="1" t="s">
        <v>3822</v>
      </c>
      <c r="D3825">
        <v>358</v>
      </c>
      <c r="E3825">
        <f>100*Comuni[[#This Row],[Popolazione2011]]/$D$7916</f>
        <v>6.2464945257239982E-4</v>
      </c>
      <c r="F3825">
        <f>100*Comuni[[#This Row],[Popolazione2011]]/(SUMIFS($D$2:$D$7916,$B$2:$B$7916,"Friuli-Venezia Giulia"))</f>
        <v>2.9337264636058121E-2</v>
      </c>
      <c r="G3825" t="b">
        <f>IF(Comuni[[#This Row],[Popolazione2011]]&gt;300000,"MAGGIORE")</f>
        <v>0</v>
      </c>
      <c r="H3825">
        <f>100*Comuni[[#This Row],[Popolazione2011]]/(SUMIFS($D$2:$D$7916,$B$2:$B$7916,"Piemonte"))</f>
        <v>8.2036409500091199E-3</v>
      </c>
      <c r="I3825" s="1" t="str">
        <f>_xlfn.XLOOKUP(Comuni[[#This Row],[Regione]],Ripartizione_geografica[Regione],Ripartizione_geografica[Ripartizione geografica],,0)</f>
        <v>Nord-est</v>
      </c>
      <c r="J3825" s="1">
        <f>_xlfn.XLOOKUP(Comuni[[#This Row],[Regione]],Table_0[Regione],Table_0[Totale contagiati],,0)</f>
        <v>595007</v>
      </c>
      <c r="K3825" s="1">
        <f>_xlfn.XLOOKUP(Comuni[[#This Row],[Regione]],Table_0[Regione],Table_0[Guariti],,0)</f>
        <v>587125</v>
      </c>
      <c r="L3825" s="1">
        <f>_xlfn.XLOOKUP(Comuni[[#This Row],[Regione]],Table_0[Regione],Table_0[Deceduti],,0)</f>
        <v>6347</v>
      </c>
    </row>
    <row r="3826" spans="1:12" x14ac:dyDescent="0.25">
      <c r="A3826" s="1" t="s">
        <v>3865</v>
      </c>
      <c r="B3826" s="1" t="s">
        <v>3653</v>
      </c>
      <c r="C3826" s="1" t="s">
        <v>3822</v>
      </c>
      <c r="D3826">
        <v>410</v>
      </c>
      <c r="E3826">
        <f>100*Comuni[[#This Row],[Popolazione2011]]/$D$7916</f>
        <v>7.1538065797397744E-4</v>
      </c>
      <c r="F3826">
        <f>100*Comuni[[#This Row],[Popolazione2011]]/(SUMIFS($D$2:$D$7916,$B$2:$B$7916,"Friuli-Venezia Giulia"))</f>
        <v>3.3598543298278855E-2</v>
      </c>
      <c r="G3826" t="b">
        <f>IF(Comuni[[#This Row],[Popolazione2011]]&gt;300000,"MAGGIORE")</f>
        <v>0</v>
      </c>
      <c r="H3826">
        <f>100*Comuni[[#This Row],[Popolazione2011]]/(SUMIFS($D$2:$D$7916,$B$2:$B$7916,"Piemonte"))</f>
        <v>9.395231255597037E-3</v>
      </c>
      <c r="I3826" s="1" t="str">
        <f>_xlfn.XLOOKUP(Comuni[[#This Row],[Regione]],Ripartizione_geografica[Regione],Ripartizione_geografica[Ripartizione geografica],,0)</f>
        <v>Nord-est</v>
      </c>
      <c r="J3826" s="1">
        <f>_xlfn.XLOOKUP(Comuni[[#This Row],[Regione]],Table_0[Regione],Table_0[Totale contagiati],,0)</f>
        <v>595007</v>
      </c>
      <c r="K3826" s="1">
        <f>_xlfn.XLOOKUP(Comuni[[#This Row],[Regione]],Table_0[Regione],Table_0[Guariti],,0)</f>
        <v>587125</v>
      </c>
      <c r="L3826" s="1">
        <f>_xlfn.XLOOKUP(Comuni[[#This Row],[Regione]],Table_0[Regione],Table_0[Deceduti],,0)</f>
        <v>6347</v>
      </c>
    </row>
    <row r="3827" spans="1:12" x14ac:dyDescent="0.25">
      <c r="A3827" s="1" t="s">
        <v>3866</v>
      </c>
      <c r="B3827" s="1" t="s">
        <v>3653</v>
      </c>
      <c r="C3827" s="1" t="s">
        <v>3822</v>
      </c>
      <c r="D3827">
        <v>1814</v>
      </c>
      <c r="E3827">
        <f>100*Comuni[[#This Row],[Popolazione2011]]/$D$7916</f>
        <v>3.1651232038165731E-3</v>
      </c>
      <c r="F3827">
        <f>100*Comuni[[#This Row],[Popolazione2011]]/(SUMIFS($D$2:$D$7916,$B$2:$B$7916,"Friuli-Venezia Giulia"))</f>
        <v>0.14865306717823865</v>
      </c>
      <c r="G3827" t="b">
        <f>IF(Comuni[[#This Row],[Popolazione2011]]&gt;300000,"MAGGIORE")</f>
        <v>0</v>
      </c>
      <c r="H3827">
        <f>100*Comuni[[#This Row],[Popolazione2011]]/(SUMIFS($D$2:$D$7916,$B$2:$B$7916,"Piemonte"))</f>
        <v>4.1568169506470791E-2</v>
      </c>
      <c r="I3827" s="1" t="str">
        <f>_xlfn.XLOOKUP(Comuni[[#This Row],[Regione]],Ripartizione_geografica[Regione],Ripartizione_geografica[Ripartizione geografica],,0)</f>
        <v>Nord-est</v>
      </c>
      <c r="J3827" s="1">
        <f>_xlfn.XLOOKUP(Comuni[[#This Row],[Regione]],Table_0[Regione],Table_0[Totale contagiati],,0)</f>
        <v>595007</v>
      </c>
      <c r="K3827" s="1">
        <f>_xlfn.XLOOKUP(Comuni[[#This Row],[Regione]],Table_0[Regione],Table_0[Guariti],,0)</f>
        <v>587125</v>
      </c>
      <c r="L3827" s="1">
        <f>_xlfn.XLOOKUP(Comuni[[#This Row],[Regione]],Table_0[Regione],Table_0[Deceduti],,0)</f>
        <v>6347</v>
      </c>
    </row>
    <row r="3828" spans="1:12" x14ac:dyDescent="0.25">
      <c r="A3828" s="1" t="s">
        <v>3867</v>
      </c>
      <c r="B3828" s="1" t="s">
        <v>3653</v>
      </c>
      <c r="C3828" s="1" t="s">
        <v>3822</v>
      </c>
      <c r="D3828">
        <v>818</v>
      </c>
      <c r="E3828">
        <f>100*Comuni[[#This Row],[Popolazione2011]]/$D$7916</f>
        <v>1.4272716542017402E-3</v>
      </c>
      <c r="F3828">
        <f>100*Comuni[[#This Row],[Popolazione2011]]/(SUMIFS($D$2:$D$7916,$B$2:$B$7916,"Friuli-Venezia Giulia"))</f>
        <v>6.7033191263395367E-2</v>
      </c>
      <c r="G3828" t="b">
        <f>IF(Comuni[[#This Row],[Popolazione2011]]&gt;300000,"MAGGIORE")</f>
        <v>0</v>
      </c>
      <c r="H3828">
        <f>100*Comuni[[#This Row],[Popolazione2011]]/(SUMIFS($D$2:$D$7916,$B$2:$B$7916,"Piemonte"))</f>
        <v>1.874463211482531E-2</v>
      </c>
      <c r="I3828" s="1" t="str">
        <f>_xlfn.XLOOKUP(Comuni[[#This Row],[Regione]],Ripartizione_geografica[Regione],Ripartizione_geografica[Ripartizione geografica],,0)</f>
        <v>Nord-est</v>
      </c>
      <c r="J3828" s="1">
        <f>_xlfn.XLOOKUP(Comuni[[#This Row],[Regione]],Table_0[Regione],Table_0[Totale contagiati],,0)</f>
        <v>595007</v>
      </c>
      <c r="K3828" s="1">
        <f>_xlfn.XLOOKUP(Comuni[[#This Row],[Regione]],Table_0[Regione],Table_0[Guariti],,0)</f>
        <v>587125</v>
      </c>
      <c r="L3828" s="1">
        <f>_xlfn.XLOOKUP(Comuni[[#This Row],[Regione]],Table_0[Regione],Table_0[Deceduti],,0)</f>
        <v>6347</v>
      </c>
    </row>
    <row r="3829" spans="1:12" x14ac:dyDescent="0.25">
      <c r="A3829" s="1" t="s">
        <v>3868</v>
      </c>
      <c r="B3829" s="1" t="s">
        <v>3653</v>
      </c>
      <c r="C3829" s="1" t="s">
        <v>3822</v>
      </c>
      <c r="D3829">
        <v>1399</v>
      </c>
      <c r="E3829">
        <f>100*Comuni[[#This Row],[Popolazione2011]]/$D$7916</f>
        <v>2.4410183914770596E-3</v>
      </c>
      <c r="F3829">
        <f>100*Comuni[[#This Row],[Popolazione2011]]/(SUMIFS($D$2:$D$7916,$B$2:$B$7916,"Friuli-Venezia Giulia"))</f>
        <v>0.11464478554705394</v>
      </c>
      <c r="G3829" t="b">
        <f>IF(Comuni[[#This Row],[Popolazione2011]]&gt;300000,"MAGGIORE")</f>
        <v>0</v>
      </c>
      <c r="H3829">
        <f>100*Comuni[[#This Row],[Popolazione2011]]/(SUMIFS($D$2:$D$7916,$B$2:$B$7916,"Piemonte"))</f>
        <v>3.2058362259951845E-2</v>
      </c>
      <c r="I3829" s="1" t="str">
        <f>_xlfn.XLOOKUP(Comuni[[#This Row],[Regione]],Ripartizione_geografica[Regione],Ripartizione_geografica[Ripartizione geografica],,0)</f>
        <v>Nord-est</v>
      </c>
      <c r="J3829" s="1">
        <f>_xlfn.XLOOKUP(Comuni[[#This Row],[Regione]],Table_0[Regione],Table_0[Totale contagiati],,0)</f>
        <v>595007</v>
      </c>
      <c r="K3829" s="1">
        <f>_xlfn.XLOOKUP(Comuni[[#This Row],[Regione]],Table_0[Regione],Table_0[Guariti],,0)</f>
        <v>587125</v>
      </c>
      <c r="L3829" s="1">
        <f>_xlfn.XLOOKUP(Comuni[[#This Row],[Regione]],Table_0[Regione],Table_0[Deceduti],,0)</f>
        <v>6347</v>
      </c>
    </row>
    <row r="3830" spans="1:12" x14ac:dyDescent="0.25">
      <c r="A3830" s="1" t="s">
        <v>3869</v>
      </c>
      <c r="B3830" s="1" t="s">
        <v>3653</v>
      </c>
      <c r="C3830" s="1" t="s">
        <v>3822</v>
      </c>
      <c r="D3830">
        <v>8419</v>
      </c>
      <c r="E3830">
        <f>100*Comuni[[#This Row],[Popolazione2011]]/$D$7916</f>
        <v>1.4689731120690039E-2</v>
      </c>
      <c r="F3830">
        <f>100*Comuni[[#This Row],[Popolazione2011]]/(SUMIFS($D$2:$D$7916,$B$2:$B$7916,"Friuli-Venezia Giulia"))</f>
        <v>0.68991740494685283</v>
      </c>
      <c r="G3830" t="b">
        <f>IF(Comuni[[#This Row],[Popolazione2011]]&gt;300000,"MAGGIORE")</f>
        <v>0</v>
      </c>
      <c r="H3830">
        <f>100*Comuni[[#This Row],[Popolazione2011]]/(SUMIFS($D$2:$D$7916,$B$2:$B$7916,"Piemonte"))</f>
        <v>0.19292305351432062</v>
      </c>
      <c r="I3830" s="1" t="str">
        <f>_xlfn.XLOOKUP(Comuni[[#This Row],[Regione]],Ripartizione_geografica[Regione],Ripartizione_geografica[Ripartizione geografica],,0)</f>
        <v>Nord-est</v>
      </c>
      <c r="J3830" s="1">
        <f>_xlfn.XLOOKUP(Comuni[[#This Row],[Regione]],Table_0[Regione],Table_0[Totale contagiati],,0)</f>
        <v>595007</v>
      </c>
      <c r="K3830" s="1">
        <f>_xlfn.XLOOKUP(Comuni[[#This Row],[Regione]],Table_0[Regione],Table_0[Guariti],,0)</f>
        <v>587125</v>
      </c>
      <c r="L3830" s="1">
        <f>_xlfn.XLOOKUP(Comuni[[#This Row],[Regione]],Table_0[Regione],Table_0[Deceduti],,0)</f>
        <v>6347</v>
      </c>
    </row>
    <row r="3831" spans="1:12" x14ac:dyDescent="0.25">
      <c r="A3831" s="1" t="s">
        <v>3870</v>
      </c>
      <c r="B3831" s="1" t="s">
        <v>3653</v>
      </c>
      <c r="C3831" s="1" t="s">
        <v>3822</v>
      </c>
      <c r="D3831">
        <v>1715</v>
      </c>
      <c r="E3831">
        <f>100*Comuni[[#This Row],[Popolazione2011]]/$D$7916</f>
        <v>2.9923849473789542E-3</v>
      </c>
      <c r="F3831">
        <f>100*Comuni[[#This Row],[Popolazione2011]]/(SUMIFS($D$2:$D$7916,$B$2:$B$7916,"Friuli-Venezia Giulia"))</f>
        <v>0.14054024818670302</v>
      </c>
      <c r="G3831" t="b">
        <f>IF(Comuni[[#This Row],[Popolazione2011]]&gt;300000,"MAGGIORE")</f>
        <v>0</v>
      </c>
      <c r="H3831">
        <f>100*Comuni[[#This Row],[Popolazione2011]]/(SUMIFS($D$2:$D$7916,$B$2:$B$7916,"Piemonte"))</f>
        <v>3.9299564886216873E-2</v>
      </c>
      <c r="I3831" s="1" t="str">
        <f>_xlfn.XLOOKUP(Comuni[[#This Row],[Regione]],Ripartizione_geografica[Regione],Ripartizione_geografica[Ripartizione geografica],,0)</f>
        <v>Nord-est</v>
      </c>
      <c r="J3831" s="1">
        <f>_xlfn.XLOOKUP(Comuni[[#This Row],[Regione]],Table_0[Regione],Table_0[Totale contagiati],,0)</f>
        <v>595007</v>
      </c>
      <c r="K3831" s="1">
        <f>_xlfn.XLOOKUP(Comuni[[#This Row],[Regione]],Table_0[Regione],Table_0[Guariti],,0)</f>
        <v>587125</v>
      </c>
      <c r="L3831" s="1">
        <f>_xlfn.XLOOKUP(Comuni[[#This Row],[Regione]],Table_0[Regione],Table_0[Deceduti],,0)</f>
        <v>6347</v>
      </c>
    </row>
    <row r="3832" spans="1:12" x14ac:dyDescent="0.25">
      <c r="A3832" s="1" t="s">
        <v>3871</v>
      </c>
      <c r="B3832" s="1" t="s">
        <v>3653</v>
      </c>
      <c r="C3832" s="1" t="s">
        <v>3822</v>
      </c>
      <c r="D3832">
        <v>3967</v>
      </c>
      <c r="E3832">
        <f>100*Comuni[[#This Row],[Popolazione2011]]/$D$7916</f>
        <v>6.9217440736165084E-3</v>
      </c>
      <c r="F3832">
        <f>100*Comuni[[#This Row],[Popolazione2011]]/(SUMIFS($D$2:$D$7916,$B$2:$B$7916,"Friuli-Venezia Giulia"))</f>
        <v>0.32508639332749317</v>
      </c>
      <c r="G3832" t="b">
        <f>IF(Comuni[[#This Row],[Popolazione2011]]&gt;300000,"MAGGIORE")</f>
        <v>0</v>
      </c>
      <c r="H3832">
        <f>100*Comuni[[#This Row],[Popolazione2011]]/(SUMIFS($D$2:$D$7916,$B$2:$B$7916,"Piemonte"))</f>
        <v>9.0904591197447426E-2</v>
      </c>
      <c r="I3832" s="1" t="str">
        <f>_xlfn.XLOOKUP(Comuni[[#This Row],[Regione]],Ripartizione_geografica[Regione],Ripartizione_geografica[Ripartizione geografica],,0)</f>
        <v>Nord-est</v>
      </c>
      <c r="J3832" s="1">
        <f>_xlfn.XLOOKUP(Comuni[[#This Row],[Regione]],Table_0[Regione],Table_0[Totale contagiati],,0)</f>
        <v>595007</v>
      </c>
      <c r="K3832" s="1">
        <f>_xlfn.XLOOKUP(Comuni[[#This Row],[Regione]],Table_0[Regione],Table_0[Guariti],,0)</f>
        <v>587125</v>
      </c>
      <c r="L3832" s="1">
        <f>_xlfn.XLOOKUP(Comuni[[#This Row],[Regione]],Table_0[Regione],Table_0[Deceduti],,0)</f>
        <v>6347</v>
      </c>
    </row>
    <row r="3833" spans="1:12" x14ac:dyDescent="0.25">
      <c r="A3833" s="1" t="s">
        <v>3872</v>
      </c>
      <c r="B3833" s="1" t="s">
        <v>3873</v>
      </c>
      <c r="C3833" s="1" t="s">
        <v>3874</v>
      </c>
      <c r="D3833">
        <v>461</v>
      </c>
      <c r="E3833">
        <f>100*Comuni[[#This Row],[Popolazione2011]]/$D$7916</f>
        <v>8.0436703250244773E-4</v>
      </c>
      <c r="F3833">
        <f>100*Comuni[[#This Row],[Popolazione2011]]/(SUMIFS($D$2:$D$7916,$B$2:$B$7916,"Liguria"))</f>
        <v>2.9350083466289423E-2</v>
      </c>
      <c r="G3833" t="b">
        <f>IF(Comuni[[#This Row],[Popolazione2011]]&gt;300000,"MAGGIORE")</f>
        <v>0</v>
      </c>
      <c r="H3833">
        <f>100*Comuni[[#This Row],[Popolazione2011]]/(SUMIFS($D$2:$D$7916,$B$2:$B$7916,"Piemonte"))</f>
        <v>1.056390636300057E-2</v>
      </c>
      <c r="I3833" s="1" t="str">
        <f>_xlfn.XLOOKUP(Comuni[[#This Row],[Regione]],Ripartizione_geografica[Regione],Ripartizione_geografica[Ripartizione geografica],,0)</f>
        <v>Nord-ovest</v>
      </c>
      <c r="J3833" s="1">
        <f>_xlfn.XLOOKUP(Comuni[[#This Row],[Regione]],Table_0[Regione],Table_0[Totale contagiati],,0)</f>
        <v>685198</v>
      </c>
      <c r="K3833" s="1">
        <f>_xlfn.XLOOKUP(Comuni[[#This Row],[Regione]],Table_0[Regione],Table_0[Guariti],,0)</f>
        <v>678840</v>
      </c>
      <c r="L3833" s="1">
        <f>_xlfn.XLOOKUP(Comuni[[#This Row],[Regione]],Table_0[Regione],Table_0[Deceduti],,0)</f>
        <v>6000</v>
      </c>
    </row>
    <row r="3834" spans="1:12" x14ac:dyDescent="0.25">
      <c r="A3834" s="1" t="s">
        <v>3875</v>
      </c>
      <c r="B3834" s="1" t="s">
        <v>3873</v>
      </c>
      <c r="C3834" s="1" t="s">
        <v>3874</v>
      </c>
      <c r="D3834">
        <v>625</v>
      </c>
      <c r="E3834">
        <f>100*Comuni[[#This Row],[Popolazione2011]]/$D$7916</f>
        <v>1.0905192956920386E-3</v>
      </c>
      <c r="F3834">
        <f>100*Comuni[[#This Row],[Popolazione2011]]/(SUMIFS($D$2:$D$7916,$B$2:$B$7916,"Liguria"))</f>
        <v>3.9791327909828395E-2</v>
      </c>
      <c r="G3834" t="b">
        <f>IF(Comuni[[#This Row],[Popolazione2011]]&gt;300000,"MAGGIORE")</f>
        <v>0</v>
      </c>
      <c r="H3834">
        <f>100*Comuni[[#This Row],[Popolazione2011]]/(SUMIFS($D$2:$D$7916,$B$2:$B$7916,"Piemonte"))</f>
        <v>1.4321998865239386E-2</v>
      </c>
      <c r="I3834" s="1" t="str">
        <f>_xlfn.XLOOKUP(Comuni[[#This Row],[Regione]],Ripartizione_geografica[Regione],Ripartizione_geografica[Ripartizione geografica],,0)</f>
        <v>Nord-ovest</v>
      </c>
      <c r="J3834" s="1">
        <f>_xlfn.XLOOKUP(Comuni[[#This Row],[Regione]],Table_0[Regione],Table_0[Totale contagiati],,0)</f>
        <v>685198</v>
      </c>
      <c r="K3834" s="1">
        <f>_xlfn.XLOOKUP(Comuni[[#This Row],[Regione]],Table_0[Regione],Table_0[Guariti],,0)</f>
        <v>678840</v>
      </c>
      <c r="L3834" s="1">
        <f>_xlfn.XLOOKUP(Comuni[[#This Row],[Regione]],Table_0[Regione],Table_0[Deceduti],,0)</f>
        <v>6000</v>
      </c>
    </row>
    <row r="3835" spans="1:12" x14ac:dyDescent="0.25">
      <c r="A3835" s="1" t="s">
        <v>3876</v>
      </c>
      <c r="B3835" s="1" t="s">
        <v>3873</v>
      </c>
      <c r="C3835" s="1" t="s">
        <v>3874</v>
      </c>
      <c r="D3835">
        <v>176</v>
      </c>
      <c r="E3835">
        <f>100*Comuni[[#This Row],[Popolazione2011]]/$D$7916</f>
        <v>3.070902336668781E-4</v>
      </c>
      <c r="F3835">
        <f>100*Comuni[[#This Row],[Popolazione2011]]/(SUMIFS($D$2:$D$7916,$B$2:$B$7916,"Liguria"))</f>
        <v>1.1205237939407676E-2</v>
      </c>
      <c r="G3835" t="b">
        <f>IF(Comuni[[#This Row],[Popolazione2011]]&gt;300000,"MAGGIORE")</f>
        <v>0</v>
      </c>
      <c r="H3835">
        <f>100*Comuni[[#This Row],[Popolazione2011]]/(SUMIFS($D$2:$D$7916,$B$2:$B$7916,"Piemonte"))</f>
        <v>4.0330748804514108E-3</v>
      </c>
      <c r="I3835" s="1" t="str">
        <f>_xlfn.XLOOKUP(Comuni[[#This Row],[Regione]],Ripartizione_geografica[Regione],Ripartizione_geografica[Ripartizione geografica],,0)</f>
        <v>Nord-ovest</v>
      </c>
      <c r="J3835" s="1">
        <f>_xlfn.XLOOKUP(Comuni[[#This Row],[Regione]],Table_0[Regione],Table_0[Totale contagiati],,0)</f>
        <v>685198</v>
      </c>
      <c r="K3835" s="1">
        <f>_xlfn.XLOOKUP(Comuni[[#This Row],[Regione]],Table_0[Regione],Table_0[Guariti],,0)</f>
        <v>678840</v>
      </c>
      <c r="L3835" s="1">
        <f>_xlfn.XLOOKUP(Comuni[[#This Row],[Regione]],Table_0[Regione],Table_0[Deceduti],,0)</f>
        <v>6000</v>
      </c>
    </row>
    <row r="3836" spans="1:12" x14ac:dyDescent="0.25">
      <c r="A3836" s="1" t="s">
        <v>3877</v>
      </c>
      <c r="B3836" s="1" t="s">
        <v>3873</v>
      </c>
      <c r="C3836" s="1" t="s">
        <v>3874</v>
      </c>
      <c r="D3836">
        <v>124</v>
      </c>
      <c r="E3836">
        <f>100*Comuni[[#This Row],[Popolazione2011]]/$D$7916</f>
        <v>2.1635902826530048E-4</v>
      </c>
      <c r="F3836">
        <f>100*Comuni[[#This Row],[Popolazione2011]]/(SUMIFS($D$2:$D$7916,$B$2:$B$7916,"Liguria"))</f>
        <v>7.8945994573099542E-3</v>
      </c>
      <c r="G3836" t="b">
        <f>IF(Comuni[[#This Row],[Popolazione2011]]&gt;300000,"MAGGIORE")</f>
        <v>0</v>
      </c>
      <c r="H3836">
        <f>100*Comuni[[#This Row],[Popolazione2011]]/(SUMIFS($D$2:$D$7916,$B$2:$B$7916,"Piemonte"))</f>
        <v>2.8414845748634941E-3</v>
      </c>
      <c r="I3836" s="1" t="str">
        <f>_xlfn.XLOOKUP(Comuni[[#This Row],[Regione]],Ripartizione_geografica[Regione],Ripartizione_geografica[Ripartizione geografica],,0)</f>
        <v>Nord-ovest</v>
      </c>
      <c r="J3836" s="1">
        <f>_xlfn.XLOOKUP(Comuni[[#This Row],[Regione]],Table_0[Regione],Table_0[Totale contagiati],,0)</f>
        <v>685198</v>
      </c>
      <c r="K3836" s="1">
        <f>_xlfn.XLOOKUP(Comuni[[#This Row],[Regione]],Table_0[Regione],Table_0[Guariti],,0)</f>
        <v>678840</v>
      </c>
      <c r="L3836" s="1">
        <f>_xlfn.XLOOKUP(Comuni[[#This Row],[Regione]],Table_0[Regione],Table_0[Deceduti],,0)</f>
        <v>6000</v>
      </c>
    </row>
    <row r="3837" spans="1:12" x14ac:dyDescent="0.25">
      <c r="A3837" s="1" t="s">
        <v>3878</v>
      </c>
      <c r="B3837" s="1" t="s">
        <v>3873</v>
      </c>
      <c r="C3837" s="1" t="s">
        <v>3874</v>
      </c>
      <c r="D3837">
        <v>346</v>
      </c>
      <c r="E3837">
        <f>100*Comuni[[#This Row],[Popolazione2011]]/$D$7916</f>
        <v>6.0371148209511268E-4</v>
      </c>
      <c r="F3837">
        <f>100*Comuni[[#This Row],[Popolazione2011]]/(SUMIFS($D$2:$D$7916,$B$2:$B$7916,"Liguria"))</f>
        <v>2.2028479130881001E-2</v>
      </c>
      <c r="G3837" t="b">
        <f>IF(Comuni[[#This Row],[Popolazione2011]]&gt;300000,"MAGGIORE")</f>
        <v>0</v>
      </c>
      <c r="H3837">
        <f>100*Comuni[[#This Row],[Popolazione2011]]/(SUMIFS($D$2:$D$7916,$B$2:$B$7916,"Piemonte"))</f>
        <v>7.9286585717965232E-3</v>
      </c>
      <c r="I3837" s="1" t="str">
        <f>_xlfn.XLOOKUP(Comuni[[#This Row],[Regione]],Ripartizione_geografica[Regione],Ripartizione_geografica[Ripartizione geografica],,0)</f>
        <v>Nord-ovest</v>
      </c>
      <c r="J3837" s="1">
        <f>_xlfn.XLOOKUP(Comuni[[#This Row],[Regione]],Table_0[Regione],Table_0[Totale contagiati],,0)</f>
        <v>685198</v>
      </c>
      <c r="K3837" s="1">
        <f>_xlfn.XLOOKUP(Comuni[[#This Row],[Regione]],Table_0[Regione],Table_0[Guariti],,0)</f>
        <v>678840</v>
      </c>
      <c r="L3837" s="1">
        <f>_xlfn.XLOOKUP(Comuni[[#This Row],[Regione]],Table_0[Regione],Table_0[Deceduti],,0)</f>
        <v>6000</v>
      </c>
    </row>
    <row r="3838" spans="1:12" x14ac:dyDescent="0.25">
      <c r="A3838" s="1" t="s">
        <v>3879</v>
      </c>
      <c r="B3838" s="1" t="s">
        <v>3873</v>
      </c>
      <c r="C3838" s="1" t="s">
        <v>3874</v>
      </c>
      <c r="D3838">
        <v>1190</v>
      </c>
      <c r="E3838">
        <f>100*Comuni[[#This Row],[Popolazione2011]]/$D$7916</f>
        <v>2.0763487389976417E-3</v>
      </c>
      <c r="F3838">
        <f>100*Comuni[[#This Row],[Popolazione2011]]/(SUMIFS($D$2:$D$7916,$B$2:$B$7916,"Liguria"))</f>
        <v>7.5762688340313258E-2</v>
      </c>
      <c r="G3838" t="b">
        <f>IF(Comuni[[#This Row],[Popolazione2011]]&gt;300000,"MAGGIORE")</f>
        <v>0</v>
      </c>
      <c r="H3838">
        <f>100*Comuni[[#This Row],[Popolazione2011]]/(SUMIFS($D$2:$D$7916,$B$2:$B$7916,"Piemonte"))</f>
        <v>2.7269085839415792E-2</v>
      </c>
      <c r="I3838" s="1" t="str">
        <f>_xlfn.XLOOKUP(Comuni[[#This Row],[Regione]],Ripartizione_geografica[Regione],Ripartizione_geografica[Ripartizione geografica],,0)</f>
        <v>Nord-ovest</v>
      </c>
      <c r="J3838" s="1">
        <f>_xlfn.XLOOKUP(Comuni[[#This Row],[Regione]],Table_0[Regione],Table_0[Totale contagiati],,0)</f>
        <v>685198</v>
      </c>
      <c r="K3838" s="1">
        <f>_xlfn.XLOOKUP(Comuni[[#This Row],[Regione]],Table_0[Regione],Table_0[Guariti],,0)</f>
        <v>678840</v>
      </c>
      <c r="L3838" s="1">
        <f>_xlfn.XLOOKUP(Comuni[[#This Row],[Regione]],Table_0[Regione],Table_0[Deceduti],,0)</f>
        <v>6000</v>
      </c>
    </row>
    <row r="3839" spans="1:12" x14ac:dyDescent="0.25">
      <c r="A3839" s="1" t="s">
        <v>3880</v>
      </c>
      <c r="B3839" s="1" t="s">
        <v>3873</v>
      </c>
      <c r="C3839" s="1" t="s">
        <v>3874</v>
      </c>
      <c r="D3839">
        <v>312</v>
      </c>
      <c r="E3839">
        <f>100*Comuni[[#This Row],[Popolazione2011]]/$D$7916</f>
        <v>5.4438723240946571E-4</v>
      </c>
      <c r="F3839">
        <f>100*Comuni[[#This Row],[Popolazione2011]]/(SUMIFS($D$2:$D$7916,$B$2:$B$7916,"Liguria"))</f>
        <v>1.9863830892586334E-2</v>
      </c>
      <c r="G3839" t="b">
        <f>IF(Comuni[[#This Row],[Popolazione2011]]&gt;300000,"MAGGIORE")</f>
        <v>0</v>
      </c>
      <c r="H3839">
        <f>100*Comuni[[#This Row],[Popolazione2011]]/(SUMIFS($D$2:$D$7916,$B$2:$B$7916,"Piemonte"))</f>
        <v>7.1495418335275011E-3</v>
      </c>
      <c r="I3839" s="1" t="str">
        <f>_xlfn.XLOOKUP(Comuni[[#This Row],[Regione]],Ripartizione_geografica[Regione],Ripartizione_geografica[Ripartizione geografica],,0)</f>
        <v>Nord-ovest</v>
      </c>
      <c r="J3839" s="1">
        <f>_xlfn.XLOOKUP(Comuni[[#This Row],[Regione]],Table_0[Regione],Table_0[Totale contagiati],,0)</f>
        <v>685198</v>
      </c>
      <c r="K3839" s="1">
        <f>_xlfn.XLOOKUP(Comuni[[#This Row],[Regione]],Table_0[Regione],Table_0[Guariti],,0)</f>
        <v>678840</v>
      </c>
      <c r="L3839" s="1">
        <f>_xlfn.XLOOKUP(Comuni[[#This Row],[Regione]],Table_0[Regione],Table_0[Deceduti],,0)</f>
        <v>6000</v>
      </c>
    </row>
    <row r="3840" spans="1:12" x14ac:dyDescent="0.25">
      <c r="A3840" s="1" t="s">
        <v>3881</v>
      </c>
      <c r="B3840" s="1" t="s">
        <v>3873</v>
      </c>
      <c r="C3840" s="1" t="s">
        <v>3874</v>
      </c>
      <c r="D3840">
        <v>10416</v>
      </c>
      <c r="E3840">
        <f>100*Comuni[[#This Row],[Popolazione2011]]/$D$7916</f>
        <v>1.8174158374285241E-2</v>
      </c>
      <c r="F3840">
        <f>100*Comuni[[#This Row],[Popolazione2011]]/(SUMIFS($D$2:$D$7916,$B$2:$B$7916,"Liguria"))</f>
        <v>0.66314635441403613</v>
      </c>
      <c r="G3840" t="b">
        <f>IF(Comuni[[#This Row],[Popolazione2011]]&gt;300000,"MAGGIORE")</f>
        <v>0</v>
      </c>
      <c r="H3840">
        <f>100*Comuni[[#This Row],[Popolazione2011]]/(SUMIFS($D$2:$D$7916,$B$2:$B$7916,"Piemonte"))</f>
        <v>0.2386847042885335</v>
      </c>
      <c r="I3840" s="1" t="str">
        <f>_xlfn.XLOOKUP(Comuni[[#This Row],[Regione]],Ripartizione_geografica[Regione],Ripartizione_geografica[Ripartizione geografica],,0)</f>
        <v>Nord-ovest</v>
      </c>
      <c r="J3840" s="1">
        <f>_xlfn.XLOOKUP(Comuni[[#This Row],[Regione]],Table_0[Regione],Table_0[Totale contagiati],,0)</f>
        <v>685198</v>
      </c>
      <c r="K3840" s="1">
        <f>_xlfn.XLOOKUP(Comuni[[#This Row],[Regione]],Table_0[Regione],Table_0[Guariti],,0)</f>
        <v>678840</v>
      </c>
      <c r="L3840" s="1">
        <f>_xlfn.XLOOKUP(Comuni[[#This Row],[Regione]],Table_0[Regione],Table_0[Deceduti],,0)</f>
        <v>6000</v>
      </c>
    </row>
    <row r="3841" spans="1:12" x14ac:dyDescent="0.25">
      <c r="A3841" s="1" t="s">
        <v>3882</v>
      </c>
      <c r="B3841" s="1" t="s">
        <v>3873</v>
      </c>
      <c r="C3841" s="1" t="s">
        <v>3874</v>
      </c>
      <c r="D3841">
        <v>463</v>
      </c>
      <c r="E3841">
        <f>100*Comuni[[#This Row],[Popolazione2011]]/$D$7916</f>
        <v>8.0785669424866227E-4</v>
      </c>
      <c r="F3841">
        <f>100*Comuni[[#This Row],[Popolazione2011]]/(SUMIFS($D$2:$D$7916,$B$2:$B$7916,"Liguria"))</f>
        <v>2.9477415715600874E-2</v>
      </c>
      <c r="G3841" t="b">
        <f>IF(Comuni[[#This Row],[Popolazione2011]]&gt;300000,"MAGGIORE")</f>
        <v>0</v>
      </c>
      <c r="H3841">
        <f>100*Comuni[[#This Row],[Popolazione2011]]/(SUMIFS($D$2:$D$7916,$B$2:$B$7916,"Piemonte"))</f>
        <v>1.0609736759369336E-2</v>
      </c>
      <c r="I3841" s="1" t="str">
        <f>_xlfn.XLOOKUP(Comuni[[#This Row],[Regione]],Ripartizione_geografica[Regione],Ripartizione_geografica[Ripartizione geografica],,0)</f>
        <v>Nord-ovest</v>
      </c>
      <c r="J3841" s="1">
        <f>_xlfn.XLOOKUP(Comuni[[#This Row],[Regione]],Table_0[Regione],Table_0[Totale contagiati],,0)</f>
        <v>685198</v>
      </c>
      <c r="K3841" s="1">
        <f>_xlfn.XLOOKUP(Comuni[[#This Row],[Regione]],Table_0[Regione],Table_0[Guariti],,0)</f>
        <v>678840</v>
      </c>
      <c r="L3841" s="1">
        <f>_xlfn.XLOOKUP(Comuni[[#This Row],[Regione]],Table_0[Regione],Table_0[Deceduti],,0)</f>
        <v>6000</v>
      </c>
    </row>
    <row r="3842" spans="1:12" x14ac:dyDescent="0.25">
      <c r="A3842" s="1" t="s">
        <v>3883</v>
      </c>
      <c r="B3842" s="1" t="s">
        <v>3873</v>
      </c>
      <c r="C3842" s="1" t="s">
        <v>3874</v>
      </c>
      <c r="D3842">
        <v>873</v>
      </c>
      <c r="E3842">
        <f>100*Comuni[[#This Row],[Popolazione2011]]/$D$7916</f>
        <v>1.5232373522226397E-3</v>
      </c>
      <c r="F3842">
        <f>100*Comuni[[#This Row],[Popolazione2011]]/(SUMIFS($D$2:$D$7916,$B$2:$B$7916,"Liguria"))</f>
        <v>5.5580526824448299E-2</v>
      </c>
      <c r="G3842" t="b">
        <f>IF(Comuni[[#This Row],[Popolazione2011]]&gt;300000,"MAGGIORE")</f>
        <v>0</v>
      </c>
      <c r="H3842">
        <f>100*Comuni[[#This Row],[Popolazione2011]]/(SUMIFS($D$2:$D$7916,$B$2:$B$7916,"Piemonte"))</f>
        <v>2.0004968014966373E-2</v>
      </c>
      <c r="I3842" s="1" t="str">
        <f>_xlfn.XLOOKUP(Comuni[[#This Row],[Regione]],Ripartizione_geografica[Regione],Ripartizione_geografica[Ripartizione geografica],,0)</f>
        <v>Nord-ovest</v>
      </c>
      <c r="J3842" s="1">
        <f>_xlfn.XLOOKUP(Comuni[[#This Row],[Regione]],Table_0[Regione],Table_0[Totale contagiati],,0)</f>
        <v>685198</v>
      </c>
      <c r="K3842" s="1">
        <f>_xlfn.XLOOKUP(Comuni[[#This Row],[Regione]],Table_0[Regione],Table_0[Guariti],,0)</f>
        <v>678840</v>
      </c>
      <c r="L3842" s="1">
        <f>_xlfn.XLOOKUP(Comuni[[#This Row],[Regione]],Table_0[Regione],Table_0[Deceduti],,0)</f>
        <v>6000</v>
      </c>
    </row>
    <row r="3843" spans="1:12" x14ac:dyDescent="0.25">
      <c r="A3843" s="1" t="s">
        <v>3884</v>
      </c>
      <c r="B3843" s="1" t="s">
        <v>3873</v>
      </c>
      <c r="C3843" s="1" t="s">
        <v>3874</v>
      </c>
      <c r="D3843">
        <v>5419</v>
      </c>
      <c r="E3843">
        <f>100*Comuni[[#This Row],[Popolazione2011]]/$D$7916</f>
        <v>9.455238501368252E-3</v>
      </c>
      <c r="F3843">
        <f>100*Comuni[[#This Row],[Popolazione2011]]/(SUMIFS($D$2:$D$7916,$B$2:$B$7916,"Liguria"))</f>
        <v>0.34500672950937611</v>
      </c>
      <c r="G3843" t="b">
        <f>IF(Comuni[[#This Row],[Popolazione2011]]&gt;300000,"MAGGIORE")</f>
        <v>0</v>
      </c>
      <c r="H3843">
        <f>100*Comuni[[#This Row],[Popolazione2011]]/(SUMIFS($D$2:$D$7916,$B$2:$B$7916,"Piemonte"))</f>
        <v>0.12417745896117158</v>
      </c>
      <c r="I3843" s="1" t="str">
        <f>_xlfn.XLOOKUP(Comuni[[#This Row],[Regione]],Ripartizione_geografica[Regione],Ripartizione_geografica[Ripartizione geografica],,0)</f>
        <v>Nord-ovest</v>
      </c>
      <c r="J3843" s="1">
        <f>_xlfn.XLOOKUP(Comuni[[#This Row],[Regione]],Table_0[Regione],Table_0[Totale contagiati],,0)</f>
        <v>685198</v>
      </c>
      <c r="K3843" s="1">
        <f>_xlfn.XLOOKUP(Comuni[[#This Row],[Regione]],Table_0[Regione],Table_0[Guariti],,0)</f>
        <v>678840</v>
      </c>
      <c r="L3843" s="1">
        <f>_xlfn.XLOOKUP(Comuni[[#This Row],[Regione]],Table_0[Regione],Table_0[Deceduti],,0)</f>
        <v>6000</v>
      </c>
    </row>
    <row r="3844" spans="1:12" x14ac:dyDescent="0.25">
      <c r="A3844" s="1" t="s">
        <v>3885</v>
      </c>
      <c r="B3844" s="1" t="s">
        <v>3873</v>
      </c>
      <c r="C3844" s="1" t="s">
        <v>3874</v>
      </c>
      <c r="D3844">
        <v>303</v>
      </c>
      <c r="E3844">
        <f>100*Comuni[[#This Row],[Popolazione2011]]/$D$7916</f>
        <v>5.2868375455150034E-4</v>
      </c>
      <c r="F3844">
        <f>100*Comuni[[#This Row],[Popolazione2011]]/(SUMIFS($D$2:$D$7916,$B$2:$B$7916,"Liguria"))</f>
        <v>1.9290835770684807E-2</v>
      </c>
      <c r="G3844" t="b">
        <f>IF(Comuni[[#This Row],[Popolazione2011]]&gt;300000,"MAGGIORE")</f>
        <v>0</v>
      </c>
      <c r="H3844">
        <f>100*Comuni[[#This Row],[Popolazione2011]]/(SUMIFS($D$2:$D$7916,$B$2:$B$7916,"Piemonte"))</f>
        <v>6.9433050498680544E-3</v>
      </c>
      <c r="I3844" s="1" t="str">
        <f>_xlfn.XLOOKUP(Comuni[[#This Row],[Regione]],Ripartizione_geografica[Regione],Ripartizione_geografica[Ripartizione geografica],,0)</f>
        <v>Nord-ovest</v>
      </c>
      <c r="J3844" s="1">
        <f>_xlfn.XLOOKUP(Comuni[[#This Row],[Regione]],Table_0[Regione],Table_0[Totale contagiati],,0)</f>
        <v>685198</v>
      </c>
      <c r="K3844" s="1">
        <f>_xlfn.XLOOKUP(Comuni[[#This Row],[Regione]],Table_0[Regione],Table_0[Guariti],,0)</f>
        <v>678840</v>
      </c>
      <c r="L3844" s="1">
        <f>_xlfn.XLOOKUP(Comuni[[#This Row],[Regione]],Table_0[Regione],Table_0[Deceduti],,0)</f>
        <v>6000</v>
      </c>
    </row>
    <row r="3845" spans="1:12" x14ac:dyDescent="0.25">
      <c r="A3845" s="1" t="s">
        <v>3886</v>
      </c>
      <c r="B3845" s="1" t="s">
        <v>3873</v>
      </c>
      <c r="C3845" s="1" t="s">
        <v>3874</v>
      </c>
      <c r="D3845">
        <v>1233</v>
      </c>
      <c r="E3845">
        <f>100*Comuni[[#This Row],[Popolazione2011]]/$D$7916</f>
        <v>2.151376466541254E-3</v>
      </c>
      <c r="F3845">
        <f>100*Comuni[[#This Row],[Popolazione2011]]/(SUMIFS($D$2:$D$7916,$B$2:$B$7916,"Liguria"))</f>
        <v>7.8500331700509463E-2</v>
      </c>
      <c r="G3845" t="b">
        <f>IF(Comuni[[#This Row],[Popolazione2011]]&gt;300000,"MAGGIORE")</f>
        <v>0</v>
      </c>
      <c r="H3845">
        <f>100*Comuni[[#This Row],[Popolazione2011]]/(SUMIFS($D$2:$D$7916,$B$2:$B$7916,"Piemonte"))</f>
        <v>2.8254439361344259E-2</v>
      </c>
      <c r="I3845" s="1" t="str">
        <f>_xlfn.XLOOKUP(Comuni[[#This Row],[Regione]],Ripartizione_geografica[Regione],Ripartizione_geografica[Ripartizione geografica],,0)</f>
        <v>Nord-ovest</v>
      </c>
      <c r="J3845" s="1">
        <f>_xlfn.XLOOKUP(Comuni[[#This Row],[Regione]],Table_0[Regione],Table_0[Totale contagiati],,0)</f>
        <v>685198</v>
      </c>
      <c r="K3845" s="1">
        <f>_xlfn.XLOOKUP(Comuni[[#This Row],[Regione]],Table_0[Regione],Table_0[Guariti],,0)</f>
        <v>678840</v>
      </c>
      <c r="L3845" s="1">
        <f>_xlfn.XLOOKUP(Comuni[[#This Row],[Regione]],Table_0[Regione],Table_0[Deceduti],,0)</f>
        <v>6000</v>
      </c>
    </row>
    <row r="3846" spans="1:12" x14ac:dyDescent="0.25">
      <c r="A3846" s="1" t="s">
        <v>3887</v>
      </c>
      <c r="B3846" s="1" t="s">
        <v>3873</v>
      </c>
      <c r="C3846" s="1" t="s">
        <v>3874</v>
      </c>
      <c r="D3846">
        <v>329</v>
      </c>
      <c r="E3846">
        <f>100*Comuni[[#This Row],[Popolazione2011]]/$D$7916</f>
        <v>5.7404935725228914E-4</v>
      </c>
      <c r="F3846">
        <f>100*Comuni[[#This Row],[Popolazione2011]]/(SUMIFS($D$2:$D$7916,$B$2:$B$7916,"Liguria"))</f>
        <v>2.0946155011733667E-2</v>
      </c>
      <c r="G3846" t="b">
        <f>IF(Comuni[[#This Row],[Popolazione2011]]&gt;300000,"MAGGIORE")</f>
        <v>0</v>
      </c>
      <c r="H3846">
        <f>100*Comuni[[#This Row],[Popolazione2011]]/(SUMIFS($D$2:$D$7916,$B$2:$B$7916,"Piemonte"))</f>
        <v>7.539100202662013E-3</v>
      </c>
      <c r="I3846" s="1" t="str">
        <f>_xlfn.XLOOKUP(Comuni[[#This Row],[Regione]],Ripartizione_geografica[Regione],Ripartizione_geografica[Ripartizione geografica],,0)</f>
        <v>Nord-ovest</v>
      </c>
      <c r="J3846" s="1">
        <f>_xlfn.XLOOKUP(Comuni[[#This Row],[Regione]],Table_0[Regione],Table_0[Totale contagiati],,0)</f>
        <v>685198</v>
      </c>
      <c r="K3846" s="1">
        <f>_xlfn.XLOOKUP(Comuni[[#This Row],[Regione]],Table_0[Regione],Table_0[Guariti],,0)</f>
        <v>678840</v>
      </c>
      <c r="L3846" s="1">
        <f>_xlfn.XLOOKUP(Comuni[[#This Row],[Regione]],Table_0[Regione],Table_0[Deceduti],,0)</f>
        <v>6000</v>
      </c>
    </row>
    <row r="3847" spans="1:12" x14ac:dyDescent="0.25">
      <c r="A3847" s="1" t="s">
        <v>3888</v>
      </c>
      <c r="B3847" s="1" t="s">
        <v>3873</v>
      </c>
      <c r="C3847" s="1" t="s">
        <v>3874</v>
      </c>
      <c r="D3847">
        <v>1253</v>
      </c>
      <c r="E3847">
        <f>100*Comuni[[#This Row],[Popolazione2011]]/$D$7916</f>
        <v>2.1862730840033992E-3</v>
      </c>
      <c r="F3847">
        <f>100*Comuni[[#This Row],[Popolazione2011]]/(SUMIFS($D$2:$D$7916,$B$2:$B$7916,"Liguria"))</f>
        <v>7.9773654193623963E-2</v>
      </c>
      <c r="G3847" t="b">
        <f>IF(Comuni[[#This Row],[Popolazione2011]]&gt;300000,"MAGGIORE")</f>
        <v>0</v>
      </c>
      <c r="H3847">
        <f>100*Comuni[[#This Row],[Popolazione2011]]/(SUMIFS($D$2:$D$7916,$B$2:$B$7916,"Piemonte"))</f>
        <v>2.871274332503192E-2</v>
      </c>
      <c r="I3847" s="1" t="str">
        <f>_xlfn.XLOOKUP(Comuni[[#This Row],[Regione]],Ripartizione_geografica[Regione],Ripartizione_geografica[Ripartizione geografica],,0)</f>
        <v>Nord-ovest</v>
      </c>
      <c r="J3847" s="1">
        <f>_xlfn.XLOOKUP(Comuni[[#This Row],[Regione]],Table_0[Regione],Table_0[Totale contagiati],,0)</f>
        <v>685198</v>
      </c>
      <c r="K3847" s="1">
        <f>_xlfn.XLOOKUP(Comuni[[#This Row],[Regione]],Table_0[Regione],Table_0[Guariti],,0)</f>
        <v>678840</v>
      </c>
      <c r="L3847" s="1">
        <f>_xlfn.XLOOKUP(Comuni[[#This Row],[Regione]],Table_0[Regione],Table_0[Deceduti],,0)</f>
        <v>6000</v>
      </c>
    </row>
    <row r="3848" spans="1:12" x14ac:dyDescent="0.25">
      <c r="A3848" s="1" t="s">
        <v>3889</v>
      </c>
      <c r="B3848" s="1" t="s">
        <v>3873</v>
      </c>
      <c r="C3848" s="1" t="s">
        <v>3874</v>
      </c>
      <c r="D3848">
        <v>1128</v>
      </c>
      <c r="E3848">
        <f>100*Comuni[[#This Row],[Popolazione2011]]/$D$7916</f>
        <v>1.9681692248649917E-3</v>
      </c>
      <c r="F3848">
        <f>100*Comuni[[#This Row],[Popolazione2011]]/(SUMIFS($D$2:$D$7916,$B$2:$B$7916,"Liguria"))</f>
        <v>7.1815388611658287E-2</v>
      </c>
      <c r="G3848" t="b">
        <f>IF(Comuni[[#This Row],[Popolazione2011]]&gt;300000,"MAGGIORE")</f>
        <v>0</v>
      </c>
      <c r="H3848">
        <f>100*Comuni[[#This Row],[Popolazione2011]]/(SUMIFS($D$2:$D$7916,$B$2:$B$7916,"Piemonte"))</f>
        <v>2.5848343551984045E-2</v>
      </c>
      <c r="I3848" s="1" t="str">
        <f>_xlfn.XLOOKUP(Comuni[[#This Row],[Regione]],Ripartizione_geografica[Regione],Ripartizione_geografica[Ripartizione geografica],,0)</f>
        <v>Nord-ovest</v>
      </c>
      <c r="J3848" s="1">
        <f>_xlfn.XLOOKUP(Comuni[[#This Row],[Regione]],Table_0[Regione],Table_0[Totale contagiati],,0)</f>
        <v>685198</v>
      </c>
      <c r="K3848" s="1">
        <f>_xlfn.XLOOKUP(Comuni[[#This Row],[Regione]],Table_0[Regione],Table_0[Guariti],,0)</f>
        <v>678840</v>
      </c>
      <c r="L3848" s="1">
        <f>_xlfn.XLOOKUP(Comuni[[#This Row],[Regione]],Table_0[Regione],Table_0[Deceduti],,0)</f>
        <v>6000</v>
      </c>
    </row>
    <row r="3849" spans="1:12" x14ac:dyDescent="0.25">
      <c r="A3849" s="1" t="s">
        <v>3890</v>
      </c>
      <c r="B3849" s="1" t="s">
        <v>3873</v>
      </c>
      <c r="C3849" s="1" t="s">
        <v>3874</v>
      </c>
      <c r="D3849">
        <v>286</v>
      </c>
      <c r="E3849">
        <f>100*Comuni[[#This Row],[Popolazione2011]]/$D$7916</f>
        <v>4.990216297086769E-4</v>
      </c>
      <c r="F3849">
        <f>100*Comuni[[#This Row],[Popolazione2011]]/(SUMIFS($D$2:$D$7916,$B$2:$B$7916,"Liguria"))</f>
        <v>1.8208511651537473E-2</v>
      </c>
      <c r="G3849" t="b">
        <f>IF(Comuni[[#This Row],[Popolazione2011]]&gt;300000,"MAGGIORE")</f>
        <v>0</v>
      </c>
      <c r="H3849">
        <f>100*Comuni[[#This Row],[Popolazione2011]]/(SUMIFS($D$2:$D$7916,$B$2:$B$7916,"Piemonte"))</f>
        <v>6.5537466807335434E-3</v>
      </c>
      <c r="I3849" s="1" t="str">
        <f>_xlfn.XLOOKUP(Comuni[[#This Row],[Regione]],Ripartizione_geografica[Regione],Ripartizione_geografica[Ripartizione geografica],,0)</f>
        <v>Nord-ovest</v>
      </c>
      <c r="J3849" s="1">
        <f>_xlfn.XLOOKUP(Comuni[[#This Row],[Regione]],Table_0[Regione],Table_0[Totale contagiati],,0)</f>
        <v>685198</v>
      </c>
      <c r="K3849" s="1">
        <f>_xlfn.XLOOKUP(Comuni[[#This Row],[Regione]],Table_0[Regione],Table_0[Guariti],,0)</f>
        <v>678840</v>
      </c>
      <c r="L3849" s="1">
        <f>_xlfn.XLOOKUP(Comuni[[#This Row],[Regione]],Table_0[Regione],Table_0[Deceduti],,0)</f>
        <v>6000</v>
      </c>
    </row>
    <row r="3850" spans="1:12" x14ac:dyDescent="0.25">
      <c r="A3850" s="1" t="s">
        <v>3891</v>
      </c>
      <c r="B3850" s="1" t="s">
        <v>3873</v>
      </c>
      <c r="C3850" s="1" t="s">
        <v>3874</v>
      </c>
      <c r="D3850">
        <v>603</v>
      </c>
      <c r="E3850">
        <f>100*Comuni[[#This Row],[Popolazione2011]]/$D$7916</f>
        <v>1.052133016483679E-3</v>
      </c>
      <c r="F3850">
        <f>100*Comuni[[#This Row],[Popolazione2011]]/(SUMIFS($D$2:$D$7916,$B$2:$B$7916,"Liguria"))</f>
        <v>3.8390673167402432E-2</v>
      </c>
      <c r="G3850" t="b">
        <f>IF(Comuni[[#This Row],[Popolazione2011]]&gt;300000,"MAGGIORE")</f>
        <v>0</v>
      </c>
      <c r="H3850">
        <f>100*Comuni[[#This Row],[Popolazione2011]]/(SUMIFS($D$2:$D$7916,$B$2:$B$7916,"Piemonte"))</f>
        <v>1.3817864505182959E-2</v>
      </c>
      <c r="I3850" s="1" t="str">
        <f>_xlfn.XLOOKUP(Comuni[[#This Row],[Regione]],Ripartizione_geografica[Regione],Ripartizione_geografica[Ripartizione geografica],,0)</f>
        <v>Nord-ovest</v>
      </c>
      <c r="J3850" s="1">
        <f>_xlfn.XLOOKUP(Comuni[[#This Row],[Regione]],Table_0[Regione],Table_0[Totale contagiati],,0)</f>
        <v>685198</v>
      </c>
      <c r="K3850" s="1">
        <f>_xlfn.XLOOKUP(Comuni[[#This Row],[Regione]],Table_0[Regione],Table_0[Guariti],,0)</f>
        <v>678840</v>
      </c>
      <c r="L3850" s="1">
        <f>_xlfn.XLOOKUP(Comuni[[#This Row],[Regione]],Table_0[Regione],Table_0[Deceduti],,0)</f>
        <v>6000</v>
      </c>
    </row>
    <row r="3851" spans="1:12" x14ac:dyDescent="0.25">
      <c r="A3851" s="1" t="s">
        <v>3892</v>
      </c>
      <c r="B3851" s="1" t="s">
        <v>3873</v>
      </c>
      <c r="C3851" s="1" t="s">
        <v>3874</v>
      </c>
      <c r="D3851">
        <v>565</v>
      </c>
      <c r="E3851">
        <f>100*Comuni[[#This Row],[Popolazione2011]]/$D$7916</f>
        <v>9.8582944330560308E-4</v>
      </c>
      <c r="F3851">
        <f>100*Comuni[[#This Row],[Popolazione2011]]/(SUMIFS($D$2:$D$7916,$B$2:$B$7916,"Liguria"))</f>
        <v>3.5971360430484871E-2</v>
      </c>
      <c r="G3851" t="b">
        <f>IF(Comuni[[#This Row],[Popolazione2011]]&gt;300000,"MAGGIORE")</f>
        <v>0</v>
      </c>
      <c r="H3851">
        <f>100*Comuni[[#This Row],[Popolazione2011]]/(SUMIFS($D$2:$D$7916,$B$2:$B$7916,"Piemonte"))</f>
        <v>1.2947086974176404E-2</v>
      </c>
      <c r="I3851" s="1" t="str">
        <f>_xlfn.XLOOKUP(Comuni[[#This Row],[Regione]],Ripartizione_geografica[Regione],Ripartizione_geografica[Ripartizione geografica],,0)</f>
        <v>Nord-ovest</v>
      </c>
      <c r="J3851" s="1">
        <f>_xlfn.XLOOKUP(Comuni[[#This Row],[Regione]],Table_0[Regione],Table_0[Totale contagiati],,0)</f>
        <v>685198</v>
      </c>
      <c r="K3851" s="1">
        <f>_xlfn.XLOOKUP(Comuni[[#This Row],[Regione]],Table_0[Regione],Table_0[Guariti],,0)</f>
        <v>678840</v>
      </c>
      <c r="L3851" s="1">
        <f>_xlfn.XLOOKUP(Comuni[[#This Row],[Regione]],Table_0[Regione],Table_0[Deceduti],,0)</f>
        <v>6000</v>
      </c>
    </row>
    <row r="3852" spans="1:12" x14ac:dyDescent="0.25">
      <c r="A3852" s="1" t="s">
        <v>3893</v>
      </c>
      <c r="B3852" s="1" t="s">
        <v>3873</v>
      </c>
      <c r="C3852" s="1" t="s">
        <v>3874</v>
      </c>
      <c r="D3852">
        <v>1271</v>
      </c>
      <c r="E3852">
        <f>100*Comuni[[#This Row],[Popolazione2011]]/$D$7916</f>
        <v>2.2176800397193299E-3</v>
      </c>
      <c r="F3852">
        <f>100*Comuni[[#This Row],[Popolazione2011]]/(SUMIFS($D$2:$D$7916,$B$2:$B$7916,"Liguria"))</f>
        <v>8.0919644437427024E-2</v>
      </c>
      <c r="G3852" t="b">
        <f>IF(Comuni[[#This Row],[Popolazione2011]]&gt;300000,"MAGGIORE")</f>
        <v>0</v>
      </c>
      <c r="H3852">
        <f>100*Comuni[[#This Row],[Popolazione2011]]/(SUMIFS($D$2:$D$7916,$B$2:$B$7916,"Piemonte"))</f>
        <v>2.9125216892350814E-2</v>
      </c>
      <c r="I3852" s="1" t="str">
        <f>_xlfn.XLOOKUP(Comuni[[#This Row],[Regione]],Ripartizione_geografica[Regione],Ripartizione_geografica[Ripartizione geografica],,0)</f>
        <v>Nord-ovest</v>
      </c>
      <c r="J3852" s="1">
        <f>_xlfn.XLOOKUP(Comuni[[#This Row],[Regione]],Table_0[Regione],Table_0[Totale contagiati],,0)</f>
        <v>685198</v>
      </c>
      <c r="K3852" s="1">
        <f>_xlfn.XLOOKUP(Comuni[[#This Row],[Regione]],Table_0[Regione],Table_0[Guariti],,0)</f>
        <v>678840</v>
      </c>
      <c r="L3852" s="1">
        <f>_xlfn.XLOOKUP(Comuni[[#This Row],[Regione]],Table_0[Regione],Table_0[Deceduti],,0)</f>
        <v>6000</v>
      </c>
    </row>
    <row r="3853" spans="1:12" x14ac:dyDescent="0.25">
      <c r="A3853" s="1" t="s">
        <v>3894</v>
      </c>
      <c r="B3853" s="1" t="s">
        <v>3873</v>
      </c>
      <c r="C3853" s="1" t="s">
        <v>3874</v>
      </c>
      <c r="D3853">
        <v>640</v>
      </c>
      <c r="E3853">
        <f>100*Comuni[[#This Row],[Popolazione2011]]/$D$7916</f>
        <v>1.1166917587886478E-3</v>
      </c>
      <c r="F3853">
        <f>100*Comuni[[#This Row],[Popolazione2011]]/(SUMIFS($D$2:$D$7916,$B$2:$B$7916,"Liguria"))</f>
        <v>4.0746319779664274E-2</v>
      </c>
      <c r="G3853" t="b">
        <f>IF(Comuni[[#This Row],[Popolazione2011]]&gt;300000,"MAGGIORE")</f>
        <v>0</v>
      </c>
      <c r="H3853">
        <f>100*Comuni[[#This Row],[Popolazione2011]]/(SUMIFS($D$2:$D$7916,$B$2:$B$7916,"Piemonte"))</f>
        <v>1.4665726838005131E-2</v>
      </c>
      <c r="I3853" s="1" t="str">
        <f>_xlfn.XLOOKUP(Comuni[[#This Row],[Regione]],Ripartizione_geografica[Regione],Ripartizione_geografica[Ripartizione geografica],,0)</f>
        <v>Nord-ovest</v>
      </c>
      <c r="J3853" s="1">
        <f>_xlfn.XLOOKUP(Comuni[[#This Row],[Regione]],Table_0[Regione],Table_0[Totale contagiati],,0)</f>
        <v>685198</v>
      </c>
      <c r="K3853" s="1">
        <f>_xlfn.XLOOKUP(Comuni[[#This Row],[Regione]],Table_0[Regione],Table_0[Guariti],,0)</f>
        <v>678840</v>
      </c>
      <c r="L3853" s="1">
        <f>_xlfn.XLOOKUP(Comuni[[#This Row],[Regione]],Table_0[Regione],Table_0[Deceduti],,0)</f>
        <v>6000</v>
      </c>
    </row>
    <row r="3854" spans="1:12" x14ac:dyDescent="0.25">
      <c r="A3854" s="1" t="s">
        <v>3895</v>
      </c>
      <c r="B3854" s="1" t="s">
        <v>3873</v>
      </c>
      <c r="C3854" s="1" t="s">
        <v>3874</v>
      </c>
      <c r="D3854">
        <v>248</v>
      </c>
      <c r="E3854">
        <f>100*Comuni[[#This Row],[Popolazione2011]]/$D$7916</f>
        <v>4.3271805653060096E-4</v>
      </c>
      <c r="F3854">
        <f>100*Comuni[[#This Row],[Popolazione2011]]/(SUMIFS($D$2:$D$7916,$B$2:$B$7916,"Liguria"))</f>
        <v>1.5789198914619908E-2</v>
      </c>
      <c r="G3854" t="b">
        <f>IF(Comuni[[#This Row],[Popolazione2011]]&gt;300000,"MAGGIORE")</f>
        <v>0</v>
      </c>
      <c r="H3854">
        <f>100*Comuni[[#This Row],[Popolazione2011]]/(SUMIFS($D$2:$D$7916,$B$2:$B$7916,"Piemonte"))</f>
        <v>5.6829691497269881E-3</v>
      </c>
      <c r="I3854" s="1" t="str">
        <f>_xlfn.XLOOKUP(Comuni[[#This Row],[Regione]],Ripartizione_geografica[Regione],Ripartizione_geografica[Ripartizione geografica],,0)</f>
        <v>Nord-ovest</v>
      </c>
      <c r="J3854" s="1">
        <f>_xlfn.XLOOKUP(Comuni[[#This Row],[Regione]],Table_0[Regione],Table_0[Totale contagiati],,0)</f>
        <v>685198</v>
      </c>
      <c r="K3854" s="1">
        <f>_xlfn.XLOOKUP(Comuni[[#This Row],[Regione]],Table_0[Regione],Table_0[Guariti],,0)</f>
        <v>678840</v>
      </c>
      <c r="L3854" s="1">
        <f>_xlfn.XLOOKUP(Comuni[[#This Row],[Regione]],Table_0[Regione],Table_0[Deceduti],,0)</f>
        <v>6000</v>
      </c>
    </row>
    <row r="3855" spans="1:12" x14ac:dyDescent="0.25">
      <c r="A3855" s="1" t="s">
        <v>3896</v>
      </c>
      <c r="B3855" s="1" t="s">
        <v>3873</v>
      </c>
      <c r="C3855" s="1" t="s">
        <v>3874</v>
      </c>
      <c r="D3855">
        <v>803</v>
      </c>
      <c r="E3855">
        <f>100*Comuni[[#This Row],[Popolazione2011]]/$D$7916</f>
        <v>1.4010991911051313E-3</v>
      </c>
      <c r="F3855">
        <f>100*Comuni[[#This Row],[Popolazione2011]]/(SUMIFS($D$2:$D$7916,$B$2:$B$7916,"Liguria"))</f>
        <v>5.1123898098547518E-2</v>
      </c>
      <c r="G3855" t="b">
        <f>IF(Comuni[[#This Row],[Popolazione2011]]&gt;300000,"MAGGIORE")</f>
        <v>0</v>
      </c>
      <c r="H3855">
        <f>100*Comuni[[#This Row],[Popolazione2011]]/(SUMIFS($D$2:$D$7916,$B$2:$B$7916,"Piemonte"))</f>
        <v>1.8400904142059565E-2</v>
      </c>
      <c r="I3855" s="1" t="str">
        <f>_xlfn.XLOOKUP(Comuni[[#This Row],[Regione]],Ripartizione_geografica[Regione],Ripartizione_geografica[Ripartizione geografica],,0)</f>
        <v>Nord-ovest</v>
      </c>
      <c r="J3855" s="1">
        <f>_xlfn.XLOOKUP(Comuni[[#This Row],[Regione]],Table_0[Regione],Table_0[Totale contagiati],,0)</f>
        <v>685198</v>
      </c>
      <c r="K3855" s="1">
        <f>_xlfn.XLOOKUP(Comuni[[#This Row],[Regione]],Table_0[Regione],Table_0[Guariti],,0)</f>
        <v>678840</v>
      </c>
      <c r="L3855" s="1">
        <f>_xlfn.XLOOKUP(Comuni[[#This Row],[Regione]],Table_0[Regione],Table_0[Deceduti],,0)</f>
        <v>6000</v>
      </c>
    </row>
    <row r="3856" spans="1:12" x14ac:dyDescent="0.25">
      <c r="A3856" s="1" t="s">
        <v>3897</v>
      </c>
      <c r="B3856" s="1" t="s">
        <v>3873</v>
      </c>
      <c r="C3856" s="1" t="s">
        <v>3874</v>
      </c>
      <c r="D3856">
        <v>678</v>
      </c>
      <c r="E3856">
        <f>100*Comuni[[#This Row],[Popolazione2011]]/$D$7916</f>
        <v>1.1829953319667237E-3</v>
      </c>
      <c r="F3856">
        <f>100*Comuni[[#This Row],[Popolazione2011]]/(SUMIFS($D$2:$D$7916,$B$2:$B$7916,"Liguria"))</f>
        <v>4.3165632516581842E-2</v>
      </c>
      <c r="G3856" t="b">
        <f>IF(Comuni[[#This Row],[Popolazione2011]]&gt;300000,"MAGGIORE")</f>
        <v>0</v>
      </c>
      <c r="H3856">
        <f>100*Comuni[[#This Row],[Popolazione2011]]/(SUMIFS($D$2:$D$7916,$B$2:$B$7916,"Piemonte"))</f>
        <v>1.5536504369011685E-2</v>
      </c>
      <c r="I3856" s="1" t="str">
        <f>_xlfn.XLOOKUP(Comuni[[#This Row],[Regione]],Ripartizione_geografica[Regione],Ripartizione_geografica[Ripartizione geografica],,0)</f>
        <v>Nord-ovest</v>
      </c>
      <c r="J3856" s="1">
        <f>_xlfn.XLOOKUP(Comuni[[#This Row],[Regione]],Table_0[Regione],Table_0[Totale contagiati],,0)</f>
        <v>685198</v>
      </c>
      <c r="K3856" s="1">
        <f>_xlfn.XLOOKUP(Comuni[[#This Row],[Regione]],Table_0[Regione],Table_0[Guariti],,0)</f>
        <v>678840</v>
      </c>
      <c r="L3856" s="1">
        <f>_xlfn.XLOOKUP(Comuni[[#This Row],[Regione]],Table_0[Regione],Table_0[Deceduti],,0)</f>
        <v>6000</v>
      </c>
    </row>
    <row r="3857" spans="1:12" x14ac:dyDescent="0.25">
      <c r="A3857" s="1" t="s">
        <v>3898</v>
      </c>
      <c r="B3857" s="1" t="s">
        <v>3873</v>
      </c>
      <c r="C3857" s="1" t="s">
        <v>3874</v>
      </c>
      <c r="D3857">
        <v>2257</v>
      </c>
      <c r="E3857">
        <f>100*Comuni[[#This Row],[Popolazione2011]]/$D$7916</f>
        <v>3.9380832806030905E-3</v>
      </c>
      <c r="F3857">
        <f>100*Comuni[[#This Row],[Popolazione2011]]/(SUMIFS($D$2:$D$7916,$B$2:$B$7916,"Liguria"))</f>
        <v>0.14369444334797229</v>
      </c>
      <c r="G3857" t="b">
        <f>IF(Comuni[[#This Row],[Popolazione2011]]&gt;300000,"MAGGIORE")</f>
        <v>0</v>
      </c>
      <c r="H3857">
        <f>100*Comuni[[#This Row],[Popolazione2011]]/(SUMIFS($D$2:$D$7916,$B$2:$B$7916,"Piemonte"))</f>
        <v>5.1719602302152473E-2</v>
      </c>
      <c r="I3857" s="1" t="str">
        <f>_xlfn.XLOOKUP(Comuni[[#This Row],[Regione]],Ripartizione_geografica[Regione],Ripartizione_geografica[Ripartizione geografica],,0)</f>
        <v>Nord-ovest</v>
      </c>
      <c r="J3857" s="1">
        <f>_xlfn.XLOOKUP(Comuni[[#This Row],[Regione]],Table_0[Regione],Table_0[Totale contagiati],,0)</f>
        <v>685198</v>
      </c>
      <c r="K3857" s="1">
        <f>_xlfn.XLOOKUP(Comuni[[#This Row],[Regione]],Table_0[Regione],Table_0[Guariti],,0)</f>
        <v>678840</v>
      </c>
      <c r="L3857" s="1">
        <f>_xlfn.XLOOKUP(Comuni[[#This Row],[Regione]],Table_0[Regione],Table_0[Deceduti],,0)</f>
        <v>6000</v>
      </c>
    </row>
    <row r="3858" spans="1:12" x14ac:dyDescent="0.25">
      <c r="A3858" s="1" t="s">
        <v>3899</v>
      </c>
      <c r="B3858" s="1" t="s">
        <v>3873</v>
      </c>
      <c r="C3858" s="1" t="s">
        <v>3874</v>
      </c>
      <c r="D3858">
        <v>6004</v>
      </c>
      <c r="E3858">
        <f>100*Comuni[[#This Row],[Popolazione2011]]/$D$7916</f>
        <v>1.0475964562136002E-2</v>
      </c>
      <c r="F3858">
        <f>100*Comuni[[#This Row],[Popolazione2011]]/(SUMIFS($D$2:$D$7916,$B$2:$B$7916,"Liguria"))</f>
        <v>0.3822514124329755</v>
      </c>
      <c r="G3858" t="b">
        <f>IF(Comuni[[#This Row],[Popolazione2011]]&gt;300000,"MAGGIORE")</f>
        <v>0</v>
      </c>
      <c r="H3858">
        <f>100*Comuni[[#This Row],[Popolazione2011]]/(SUMIFS($D$2:$D$7916,$B$2:$B$7916,"Piemonte"))</f>
        <v>0.13758284989903563</v>
      </c>
      <c r="I3858" s="1" t="str">
        <f>_xlfn.XLOOKUP(Comuni[[#This Row],[Regione]],Ripartizione_geografica[Regione],Ripartizione_geografica[Ripartizione geografica],,0)</f>
        <v>Nord-ovest</v>
      </c>
      <c r="J3858" s="1">
        <f>_xlfn.XLOOKUP(Comuni[[#This Row],[Regione]],Table_0[Regione],Table_0[Totale contagiati],,0)</f>
        <v>685198</v>
      </c>
      <c r="K3858" s="1">
        <f>_xlfn.XLOOKUP(Comuni[[#This Row],[Regione]],Table_0[Regione],Table_0[Guariti],,0)</f>
        <v>678840</v>
      </c>
      <c r="L3858" s="1">
        <f>_xlfn.XLOOKUP(Comuni[[#This Row],[Regione]],Table_0[Regione],Table_0[Deceduti],,0)</f>
        <v>6000</v>
      </c>
    </row>
    <row r="3859" spans="1:12" x14ac:dyDescent="0.25">
      <c r="A3859" s="1" t="s">
        <v>3900</v>
      </c>
      <c r="B3859" s="1" t="s">
        <v>3873</v>
      </c>
      <c r="C3859" s="1" t="s">
        <v>3874</v>
      </c>
      <c r="D3859">
        <v>1101</v>
      </c>
      <c r="E3859">
        <f>100*Comuni[[#This Row],[Popolazione2011]]/$D$7916</f>
        <v>1.9210587912910954E-3</v>
      </c>
      <c r="F3859">
        <f>100*Comuni[[#This Row],[Popolazione2011]]/(SUMIFS($D$2:$D$7916,$B$2:$B$7916,"Liguria"))</f>
        <v>7.0096403245953703E-2</v>
      </c>
      <c r="G3859" t="b">
        <f>IF(Comuni[[#This Row],[Popolazione2011]]&gt;300000,"MAGGIORE")</f>
        <v>0</v>
      </c>
      <c r="H3859">
        <f>100*Comuni[[#This Row],[Popolazione2011]]/(SUMIFS($D$2:$D$7916,$B$2:$B$7916,"Piemonte"))</f>
        <v>2.5229633201005703E-2</v>
      </c>
      <c r="I3859" s="1" t="str">
        <f>_xlfn.XLOOKUP(Comuni[[#This Row],[Regione]],Ripartizione_geografica[Regione],Ripartizione_geografica[Ripartizione geografica],,0)</f>
        <v>Nord-ovest</v>
      </c>
      <c r="J3859" s="1">
        <f>_xlfn.XLOOKUP(Comuni[[#This Row],[Regione]],Table_0[Regione],Table_0[Totale contagiati],,0)</f>
        <v>685198</v>
      </c>
      <c r="K3859" s="1">
        <f>_xlfn.XLOOKUP(Comuni[[#This Row],[Regione]],Table_0[Regione],Table_0[Guariti],,0)</f>
        <v>678840</v>
      </c>
      <c r="L3859" s="1">
        <f>_xlfn.XLOOKUP(Comuni[[#This Row],[Regione]],Table_0[Regione],Table_0[Deceduti],,0)</f>
        <v>6000</v>
      </c>
    </row>
    <row r="3860" spans="1:12" x14ac:dyDescent="0.25">
      <c r="A3860" s="1" t="s">
        <v>3901</v>
      </c>
      <c r="B3860" s="1" t="s">
        <v>3873</v>
      </c>
      <c r="C3860" s="1" t="s">
        <v>3874</v>
      </c>
      <c r="D3860">
        <v>1990</v>
      </c>
      <c r="E3860">
        <f>100*Comuni[[#This Row],[Popolazione2011]]/$D$7916</f>
        <v>3.4722134374834514E-3</v>
      </c>
      <c r="F3860">
        <f>100*Comuni[[#This Row],[Popolazione2011]]/(SUMIFS($D$2:$D$7916,$B$2:$B$7916,"Liguria"))</f>
        <v>0.12669558806489362</v>
      </c>
      <c r="G3860" t="b">
        <f>IF(Comuni[[#This Row],[Popolazione2011]]&gt;300000,"MAGGIORE")</f>
        <v>0</v>
      </c>
      <c r="H3860">
        <f>100*Comuni[[#This Row],[Popolazione2011]]/(SUMIFS($D$2:$D$7916,$B$2:$B$7916,"Piemonte"))</f>
        <v>4.5601244386922202E-2</v>
      </c>
      <c r="I3860" s="1" t="str">
        <f>_xlfn.XLOOKUP(Comuni[[#This Row],[Regione]],Ripartizione_geografica[Regione],Ripartizione_geografica[Ripartizione geografica],,0)</f>
        <v>Nord-ovest</v>
      </c>
      <c r="J3860" s="1">
        <f>_xlfn.XLOOKUP(Comuni[[#This Row],[Regione]],Table_0[Regione],Table_0[Totale contagiati],,0)</f>
        <v>685198</v>
      </c>
      <c r="K3860" s="1">
        <f>_xlfn.XLOOKUP(Comuni[[#This Row],[Regione]],Table_0[Regione],Table_0[Guariti],,0)</f>
        <v>678840</v>
      </c>
      <c r="L3860" s="1">
        <f>_xlfn.XLOOKUP(Comuni[[#This Row],[Regione]],Table_0[Regione],Table_0[Deceduti],,0)</f>
        <v>6000</v>
      </c>
    </row>
    <row r="3861" spans="1:12" x14ac:dyDescent="0.25">
      <c r="A3861" s="1" t="s">
        <v>3902</v>
      </c>
      <c r="B3861" s="1" t="s">
        <v>3873</v>
      </c>
      <c r="C3861" s="1" t="s">
        <v>3874</v>
      </c>
      <c r="D3861">
        <v>1451</v>
      </c>
      <c r="E3861">
        <f>100*Comuni[[#This Row],[Popolazione2011]]/$D$7916</f>
        <v>2.531749596878637E-3</v>
      </c>
      <c r="F3861">
        <f>100*Comuni[[#This Row],[Popolazione2011]]/(SUMIFS($D$2:$D$7916,$B$2:$B$7916,"Liguria"))</f>
        <v>9.2379546875457602E-2</v>
      </c>
      <c r="G3861" t="b">
        <f>IF(Comuni[[#This Row],[Popolazione2011]]&gt;300000,"MAGGIORE")</f>
        <v>0</v>
      </c>
      <c r="H3861">
        <f>100*Comuni[[#This Row],[Popolazione2011]]/(SUMIFS($D$2:$D$7916,$B$2:$B$7916,"Piemonte"))</f>
        <v>3.324995256553976E-2</v>
      </c>
      <c r="I3861" s="1" t="str">
        <f>_xlfn.XLOOKUP(Comuni[[#This Row],[Regione]],Ripartizione_geografica[Regione],Ripartizione_geografica[Ripartizione geografica],,0)</f>
        <v>Nord-ovest</v>
      </c>
      <c r="J3861" s="1">
        <f>_xlfn.XLOOKUP(Comuni[[#This Row],[Regione]],Table_0[Regione],Table_0[Totale contagiati],,0)</f>
        <v>685198</v>
      </c>
      <c r="K3861" s="1">
        <f>_xlfn.XLOOKUP(Comuni[[#This Row],[Regione]],Table_0[Regione],Table_0[Guariti],,0)</f>
        <v>678840</v>
      </c>
      <c r="L3861" s="1">
        <f>_xlfn.XLOOKUP(Comuni[[#This Row],[Regione]],Table_0[Regione],Table_0[Deceduti],,0)</f>
        <v>6000</v>
      </c>
    </row>
    <row r="3862" spans="1:12" x14ac:dyDescent="0.25">
      <c r="A3862" s="1" t="s">
        <v>3903</v>
      </c>
      <c r="B3862" s="1" t="s">
        <v>3873</v>
      </c>
      <c r="C3862" s="1" t="s">
        <v>3874</v>
      </c>
      <c r="D3862">
        <v>42322</v>
      </c>
      <c r="E3862">
        <f>100*Comuni[[#This Row],[Popolazione2011]]/$D$7916</f>
        <v>7.3844732211645545E-2</v>
      </c>
      <c r="F3862">
        <f>100*Comuni[[#This Row],[Popolazione2011]]/(SUMIFS($D$2:$D$7916,$B$2:$B$7916,"Liguria"))</f>
        <v>2.6944777276796117</v>
      </c>
      <c r="G3862" t="b">
        <f>IF(Comuni[[#This Row],[Popolazione2011]]&gt;300000,"MAGGIORE")</f>
        <v>0</v>
      </c>
      <c r="H3862">
        <f>100*Comuni[[#This Row],[Popolazione2011]]/(SUMIFS($D$2:$D$7916,$B$2:$B$7916,"Piemonte"))</f>
        <v>0.96981701755945804</v>
      </c>
      <c r="I3862" s="1" t="str">
        <f>_xlfn.XLOOKUP(Comuni[[#This Row],[Regione]],Ripartizione_geografica[Regione],Ripartizione_geografica[Ripartizione geografica],,0)</f>
        <v>Nord-ovest</v>
      </c>
      <c r="J3862" s="1">
        <f>_xlfn.XLOOKUP(Comuni[[#This Row],[Regione]],Table_0[Regione],Table_0[Totale contagiati],,0)</f>
        <v>685198</v>
      </c>
      <c r="K3862" s="1">
        <f>_xlfn.XLOOKUP(Comuni[[#This Row],[Regione]],Table_0[Regione],Table_0[Guariti],,0)</f>
        <v>678840</v>
      </c>
      <c r="L3862" s="1">
        <f>_xlfn.XLOOKUP(Comuni[[#This Row],[Regione]],Table_0[Regione],Table_0[Deceduti],,0)</f>
        <v>6000</v>
      </c>
    </row>
    <row r="3863" spans="1:12" x14ac:dyDescent="0.25">
      <c r="A3863" s="1" t="s">
        <v>3904</v>
      </c>
      <c r="B3863" s="1" t="s">
        <v>3873</v>
      </c>
      <c r="C3863" s="1" t="s">
        <v>3874</v>
      </c>
      <c r="D3863">
        <v>678</v>
      </c>
      <c r="E3863">
        <f>100*Comuni[[#This Row],[Popolazione2011]]/$D$7916</f>
        <v>1.1829953319667237E-3</v>
      </c>
      <c r="F3863">
        <f>100*Comuni[[#This Row],[Popolazione2011]]/(SUMIFS($D$2:$D$7916,$B$2:$B$7916,"Liguria"))</f>
        <v>4.3165632516581842E-2</v>
      </c>
      <c r="G3863" t="b">
        <f>IF(Comuni[[#This Row],[Popolazione2011]]&gt;300000,"MAGGIORE")</f>
        <v>0</v>
      </c>
      <c r="H3863">
        <f>100*Comuni[[#This Row],[Popolazione2011]]/(SUMIFS($D$2:$D$7916,$B$2:$B$7916,"Piemonte"))</f>
        <v>1.5536504369011685E-2</v>
      </c>
      <c r="I3863" s="1" t="str">
        <f>_xlfn.XLOOKUP(Comuni[[#This Row],[Regione]],Ripartizione_geografica[Regione],Ripartizione_geografica[Ripartizione geografica],,0)</f>
        <v>Nord-ovest</v>
      </c>
      <c r="J3863" s="1">
        <f>_xlfn.XLOOKUP(Comuni[[#This Row],[Regione]],Table_0[Regione],Table_0[Totale contagiati],,0)</f>
        <v>685198</v>
      </c>
      <c r="K3863" s="1">
        <f>_xlfn.XLOOKUP(Comuni[[#This Row],[Regione]],Table_0[Regione],Table_0[Guariti],,0)</f>
        <v>678840</v>
      </c>
      <c r="L3863" s="1">
        <f>_xlfn.XLOOKUP(Comuni[[#This Row],[Regione]],Table_0[Regione],Table_0[Deceduti],,0)</f>
        <v>6000</v>
      </c>
    </row>
    <row r="3864" spans="1:12" x14ac:dyDescent="0.25">
      <c r="A3864" s="1" t="s">
        <v>3905</v>
      </c>
      <c r="B3864" s="1" t="s">
        <v>3873</v>
      </c>
      <c r="C3864" s="1" t="s">
        <v>3874</v>
      </c>
      <c r="D3864">
        <v>280</v>
      </c>
      <c r="E3864">
        <f>100*Comuni[[#This Row],[Popolazione2011]]/$D$7916</f>
        <v>4.8855264447003339E-4</v>
      </c>
      <c r="F3864">
        <f>100*Comuni[[#This Row],[Popolazione2011]]/(SUMIFS($D$2:$D$7916,$B$2:$B$7916,"Liguria"))</f>
        <v>1.7826514903603121E-2</v>
      </c>
      <c r="G3864" t="b">
        <f>IF(Comuni[[#This Row],[Popolazione2011]]&gt;300000,"MAGGIORE")</f>
        <v>0</v>
      </c>
      <c r="H3864">
        <f>100*Comuni[[#This Row],[Popolazione2011]]/(SUMIFS($D$2:$D$7916,$B$2:$B$7916,"Piemonte"))</f>
        <v>6.416255491627245E-3</v>
      </c>
      <c r="I3864" s="1" t="str">
        <f>_xlfn.XLOOKUP(Comuni[[#This Row],[Regione]],Ripartizione_geografica[Regione],Ripartizione_geografica[Ripartizione geografica],,0)</f>
        <v>Nord-ovest</v>
      </c>
      <c r="J3864" s="1">
        <f>_xlfn.XLOOKUP(Comuni[[#This Row],[Regione]],Table_0[Regione],Table_0[Totale contagiati],,0)</f>
        <v>685198</v>
      </c>
      <c r="K3864" s="1">
        <f>_xlfn.XLOOKUP(Comuni[[#This Row],[Regione]],Table_0[Regione],Table_0[Guariti],,0)</f>
        <v>678840</v>
      </c>
      <c r="L3864" s="1">
        <f>_xlfn.XLOOKUP(Comuni[[#This Row],[Regione]],Table_0[Regione],Table_0[Deceduti],,0)</f>
        <v>6000</v>
      </c>
    </row>
    <row r="3865" spans="1:12" x14ac:dyDescent="0.25">
      <c r="A3865" s="1" t="s">
        <v>3906</v>
      </c>
      <c r="B3865" s="1" t="s">
        <v>3873</v>
      </c>
      <c r="C3865" s="1" t="s">
        <v>3874</v>
      </c>
      <c r="D3865">
        <v>205</v>
      </c>
      <c r="E3865">
        <f>100*Comuni[[#This Row],[Popolazione2011]]/$D$7916</f>
        <v>3.5769032898698872E-4</v>
      </c>
      <c r="F3865">
        <f>100*Comuni[[#This Row],[Popolazione2011]]/(SUMIFS($D$2:$D$7916,$B$2:$B$7916,"Liguria"))</f>
        <v>1.3051555554423713E-2</v>
      </c>
      <c r="G3865" t="b">
        <f>IF(Comuni[[#This Row],[Popolazione2011]]&gt;300000,"MAGGIORE")</f>
        <v>0</v>
      </c>
      <c r="H3865">
        <f>100*Comuni[[#This Row],[Popolazione2011]]/(SUMIFS($D$2:$D$7916,$B$2:$B$7916,"Piemonte"))</f>
        <v>4.6976156277985185E-3</v>
      </c>
      <c r="I3865" s="1" t="str">
        <f>_xlfn.XLOOKUP(Comuni[[#This Row],[Regione]],Ripartizione_geografica[Regione],Ripartizione_geografica[Ripartizione geografica],,0)</f>
        <v>Nord-ovest</v>
      </c>
      <c r="J3865" s="1">
        <f>_xlfn.XLOOKUP(Comuni[[#This Row],[Regione]],Table_0[Regione],Table_0[Totale contagiati],,0)</f>
        <v>685198</v>
      </c>
      <c r="K3865" s="1">
        <f>_xlfn.XLOOKUP(Comuni[[#This Row],[Regione]],Table_0[Regione],Table_0[Guariti],,0)</f>
        <v>678840</v>
      </c>
      <c r="L3865" s="1">
        <f>_xlfn.XLOOKUP(Comuni[[#This Row],[Regione]],Table_0[Regione],Table_0[Deceduti],,0)</f>
        <v>6000</v>
      </c>
    </row>
    <row r="3866" spans="1:12" x14ac:dyDescent="0.25">
      <c r="A3866" s="1" t="s">
        <v>3907</v>
      </c>
      <c r="B3866" s="1" t="s">
        <v>3873</v>
      </c>
      <c r="C3866" s="1" t="s">
        <v>3874</v>
      </c>
      <c r="D3866">
        <v>626</v>
      </c>
      <c r="E3866">
        <f>100*Comuni[[#This Row],[Popolazione2011]]/$D$7916</f>
        <v>1.0922641265651461E-3</v>
      </c>
      <c r="F3866">
        <f>100*Comuni[[#This Row],[Popolazione2011]]/(SUMIFS($D$2:$D$7916,$B$2:$B$7916,"Liguria"))</f>
        <v>3.9854994034484122E-2</v>
      </c>
      <c r="G3866" t="b">
        <f>IF(Comuni[[#This Row],[Popolazione2011]]&gt;300000,"MAGGIORE")</f>
        <v>0</v>
      </c>
      <c r="H3866">
        <f>100*Comuni[[#This Row],[Popolazione2011]]/(SUMIFS($D$2:$D$7916,$B$2:$B$7916,"Piemonte"))</f>
        <v>1.4344914063423768E-2</v>
      </c>
      <c r="I3866" s="1" t="str">
        <f>_xlfn.XLOOKUP(Comuni[[#This Row],[Regione]],Ripartizione_geografica[Regione],Ripartizione_geografica[Ripartizione geografica],,0)</f>
        <v>Nord-ovest</v>
      </c>
      <c r="J3866" s="1">
        <f>_xlfn.XLOOKUP(Comuni[[#This Row],[Regione]],Table_0[Regione],Table_0[Totale contagiati],,0)</f>
        <v>685198</v>
      </c>
      <c r="K3866" s="1">
        <f>_xlfn.XLOOKUP(Comuni[[#This Row],[Regione]],Table_0[Regione],Table_0[Guariti],,0)</f>
        <v>678840</v>
      </c>
      <c r="L3866" s="1">
        <f>_xlfn.XLOOKUP(Comuni[[#This Row],[Regione]],Table_0[Regione],Table_0[Deceduti],,0)</f>
        <v>6000</v>
      </c>
    </row>
    <row r="3867" spans="1:12" x14ac:dyDescent="0.25">
      <c r="A3867" s="1" t="s">
        <v>3908</v>
      </c>
      <c r="B3867" s="1" t="s">
        <v>3873</v>
      </c>
      <c r="C3867" s="1" t="s">
        <v>3874</v>
      </c>
      <c r="D3867">
        <v>121</v>
      </c>
      <c r="E3867">
        <f>100*Comuni[[#This Row],[Popolazione2011]]/$D$7916</f>
        <v>2.111245356459787E-4</v>
      </c>
      <c r="F3867">
        <f>100*Comuni[[#This Row],[Popolazione2011]]/(SUMIFS($D$2:$D$7916,$B$2:$B$7916,"Liguria"))</f>
        <v>7.7036010833427771E-3</v>
      </c>
      <c r="G3867" t="b">
        <f>IF(Comuni[[#This Row],[Popolazione2011]]&gt;300000,"MAGGIORE")</f>
        <v>0</v>
      </c>
      <c r="H3867">
        <f>100*Comuni[[#This Row],[Popolazione2011]]/(SUMIFS($D$2:$D$7916,$B$2:$B$7916,"Piemonte"))</f>
        <v>2.7727389803103449E-3</v>
      </c>
      <c r="I3867" s="1" t="str">
        <f>_xlfn.XLOOKUP(Comuni[[#This Row],[Regione]],Ripartizione_geografica[Regione],Ripartizione_geografica[Ripartizione geografica],,0)</f>
        <v>Nord-ovest</v>
      </c>
      <c r="J3867" s="1">
        <f>_xlfn.XLOOKUP(Comuni[[#This Row],[Regione]],Table_0[Regione],Table_0[Totale contagiati],,0)</f>
        <v>685198</v>
      </c>
      <c r="K3867" s="1">
        <f>_xlfn.XLOOKUP(Comuni[[#This Row],[Regione]],Table_0[Regione],Table_0[Guariti],,0)</f>
        <v>678840</v>
      </c>
      <c r="L3867" s="1">
        <f>_xlfn.XLOOKUP(Comuni[[#This Row],[Regione]],Table_0[Regione],Table_0[Deceduti],,0)</f>
        <v>6000</v>
      </c>
    </row>
    <row r="3868" spans="1:12" x14ac:dyDescent="0.25">
      <c r="A3868" s="1" t="s">
        <v>3909</v>
      </c>
      <c r="B3868" s="1" t="s">
        <v>3873</v>
      </c>
      <c r="C3868" s="1" t="s">
        <v>3874</v>
      </c>
      <c r="D3868">
        <v>225</v>
      </c>
      <c r="E3868">
        <f>100*Comuni[[#This Row],[Popolazione2011]]/$D$7916</f>
        <v>3.9258694644913396E-4</v>
      </c>
      <c r="F3868">
        <f>100*Comuni[[#This Row],[Popolazione2011]]/(SUMIFS($D$2:$D$7916,$B$2:$B$7916,"Liguria"))</f>
        <v>1.4324878047538223E-2</v>
      </c>
      <c r="G3868" t="b">
        <f>IF(Comuni[[#This Row],[Popolazione2011]]&gt;300000,"MAGGIORE")</f>
        <v>0</v>
      </c>
      <c r="H3868">
        <f>100*Comuni[[#This Row],[Popolazione2011]]/(SUMIFS($D$2:$D$7916,$B$2:$B$7916,"Piemonte"))</f>
        <v>5.1559195914861787E-3</v>
      </c>
      <c r="I3868" s="1" t="str">
        <f>_xlfn.XLOOKUP(Comuni[[#This Row],[Regione]],Ripartizione_geografica[Regione],Ripartizione_geografica[Ripartizione geografica],,0)</f>
        <v>Nord-ovest</v>
      </c>
      <c r="J3868" s="1">
        <f>_xlfn.XLOOKUP(Comuni[[#This Row],[Regione]],Table_0[Regione],Table_0[Totale contagiati],,0)</f>
        <v>685198</v>
      </c>
      <c r="K3868" s="1">
        <f>_xlfn.XLOOKUP(Comuni[[#This Row],[Regione]],Table_0[Regione],Table_0[Guariti],,0)</f>
        <v>678840</v>
      </c>
      <c r="L3868" s="1">
        <f>_xlfn.XLOOKUP(Comuni[[#This Row],[Regione]],Table_0[Regione],Table_0[Deceduti],,0)</f>
        <v>6000</v>
      </c>
    </row>
    <row r="3869" spans="1:12" x14ac:dyDescent="0.25">
      <c r="A3869" s="1" t="s">
        <v>3910</v>
      </c>
      <c r="B3869" s="1" t="s">
        <v>3873</v>
      </c>
      <c r="C3869" s="1" t="s">
        <v>3874</v>
      </c>
      <c r="D3869">
        <v>3386</v>
      </c>
      <c r="E3869">
        <f>100*Comuni[[#This Row],[Popolazione2011]]/$D$7916</f>
        <v>5.9079973363411892E-3</v>
      </c>
      <c r="F3869">
        <f>100*Comuni[[#This Row],[Popolazione2011]]/(SUMIFS($D$2:$D$7916,$B$2:$B$7916,"Liguria"))</f>
        <v>0.2155734980842863</v>
      </c>
      <c r="G3869" t="b">
        <f>IF(Comuni[[#This Row],[Popolazione2011]]&gt;300000,"MAGGIORE")</f>
        <v>0</v>
      </c>
      <c r="H3869">
        <f>100*Comuni[[#This Row],[Popolazione2011]]/(SUMIFS($D$2:$D$7916,$B$2:$B$7916,"Piemonte"))</f>
        <v>7.7590861052320895E-2</v>
      </c>
      <c r="I3869" s="1" t="str">
        <f>_xlfn.XLOOKUP(Comuni[[#This Row],[Regione]],Ripartizione_geografica[Regione],Ripartizione_geografica[Ripartizione geografica],,0)</f>
        <v>Nord-ovest</v>
      </c>
      <c r="J3869" s="1">
        <f>_xlfn.XLOOKUP(Comuni[[#This Row],[Regione]],Table_0[Regione],Table_0[Totale contagiati],,0)</f>
        <v>685198</v>
      </c>
      <c r="K3869" s="1">
        <f>_xlfn.XLOOKUP(Comuni[[#This Row],[Regione]],Table_0[Regione],Table_0[Guariti],,0)</f>
        <v>678840</v>
      </c>
      <c r="L3869" s="1">
        <f>_xlfn.XLOOKUP(Comuni[[#This Row],[Regione]],Table_0[Regione],Table_0[Deceduti],,0)</f>
        <v>6000</v>
      </c>
    </row>
    <row r="3870" spans="1:12" x14ac:dyDescent="0.25">
      <c r="A3870" s="1" t="s">
        <v>3911</v>
      </c>
      <c r="B3870" s="1" t="s">
        <v>3873</v>
      </c>
      <c r="C3870" s="1" t="s">
        <v>3874</v>
      </c>
      <c r="D3870">
        <v>912</v>
      </c>
      <c r="E3870">
        <f>100*Comuni[[#This Row],[Popolazione2011]]/$D$7916</f>
        <v>1.5912857562738229E-3</v>
      </c>
      <c r="F3870">
        <f>100*Comuni[[#This Row],[Popolazione2011]]/(SUMIFS($D$2:$D$7916,$B$2:$B$7916,"Liguria"))</f>
        <v>5.8063505686021595E-2</v>
      </c>
      <c r="G3870" t="b">
        <f>IF(Comuni[[#This Row],[Popolazione2011]]&gt;300000,"MAGGIORE")</f>
        <v>0</v>
      </c>
      <c r="H3870">
        <f>100*Comuni[[#This Row],[Popolazione2011]]/(SUMIFS($D$2:$D$7916,$B$2:$B$7916,"Piemonte"))</f>
        <v>2.0898660744157312E-2</v>
      </c>
      <c r="I3870" s="1" t="str">
        <f>_xlfn.XLOOKUP(Comuni[[#This Row],[Regione]],Ripartizione_geografica[Regione],Ripartizione_geografica[Ripartizione geografica],,0)</f>
        <v>Nord-ovest</v>
      </c>
      <c r="J3870" s="1">
        <f>_xlfn.XLOOKUP(Comuni[[#This Row],[Regione]],Table_0[Regione],Table_0[Totale contagiati],,0)</f>
        <v>685198</v>
      </c>
      <c r="K3870" s="1">
        <f>_xlfn.XLOOKUP(Comuni[[#This Row],[Regione]],Table_0[Regione],Table_0[Guariti],,0)</f>
        <v>678840</v>
      </c>
      <c r="L3870" s="1">
        <f>_xlfn.XLOOKUP(Comuni[[#This Row],[Regione]],Table_0[Regione],Table_0[Deceduti],,0)</f>
        <v>6000</v>
      </c>
    </row>
    <row r="3871" spans="1:12" x14ac:dyDescent="0.25">
      <c r="A3871" s="1" t="s">
        <v>3912</v>
      </c>
      <c r="B3871" s="1" t="s">
        <v>3873</v>
      </c>
      <c r="C3871" s="1" t="s">
        <v>3874</v>
      </c>
      <c r="D3871">
        <v>541</v>
      </c>
      <c r="E3871">
        <f>100*Comuni[[#This Row],[Popolazione2011]]/$D$7916</f>
        <v>9.439535023510287E-4</v>
      </c>
      <c r="F3871">
        <f>100*Comuni[[#This Row],[Popolazione2011]]/(SUMIFS($D$2:$D$7916,$B$2:$B$7916,"Liguria"))</f>
        <v>3.4443373438747461E-2</v>
      </c>
      <c r="G3871" t="b">
        <f>IF(Comuni[[#This Row],[Popolazione2011]]&gt;300000,"MAGGIORE")</f>
        <v>0</v>
      </c>
      <c r="H3871">
        <f>100*Comuni[[#This Row],[Popolazione2011]]/(SUMIFS($D$2:$D$7916,$B$2:$B$7916,"Piemonte"))</f>
        <v>1.2397122217751213E-2</v>
      </c>
      <c r="I3871" s="1" t="str">
        <f>_xlfn.XLOOKUP(Comuni[[#This Row],[Regione]],Ripartizione_geografica[Regione],Ripartizione_geografica[Ripartizione geografica],,0)</f>
        <v>Nord-ovest</v>
      </c>
      <c r="J3871" s="1">
        <f>_xlfn.XLOOKUP(Comuni[[#This Row],[Regione]],Table_0[Regione],Table_0[Totale contagiati],,0)</f>
        <v>685198</v>
      </c>
      <c r="K3871" s="1">
        <f>_xlfn.XLOOKUP(Comuni[[#This Row],[Regione]],Table_0[Regione],Table_0[Guariti],,0)</f>
        <v>678840</v>
      </c>
      <c r="L3871" s="1">
        <f>_xlfn.XLOOKUP(Comuni[[#This Row],[Regione]],Table_0[Regione],Table_0[Deceduti],,0)</f>
        <v>6000</v>
      </c>
    </row>
    <row r="3872" spans="1:12" x14ac:dyDescent="0.25">
      <c r="A3872" s="1" t="s">
        <v>3913</v>
      </c>
      <c r="B3872" s="1" t="s">
        <v>3873</v>
      </c>
      <c r="C3872" s="1" t="s">
        <v>3874</v>
      </c>
      <c r="D3872">
        <v>1400</v>
      </c>
      <c r="E3872">
        <f>100*Comuni[[#This Row],[Popolazione2011]]/$D$7916</f>
        <v>2.4427632223501666E-3</v>
      </c>
      <c r="F3872">
        <f>100*Comuni[[#This Row],[Popolazione2011]]/(SUMIFS($D$2:$D$7916,$B$2:$B$7916,"Liguria"))</f>
        <v>8.9132574518015609E-2</v>
      </c>
      <c r="G3872" t="b">
        <f>IF(Comuni[[#This Row],[Popolazione2011]]&gt;300000,"MAGGIORE")</f>
        <v>0</v>
      </c>
      <c r="H3872">
        <f>100*Comuni[[#This Row],[Popolazione2011]]/(SUMIFS($D$2:$D$7916,$B$2:$B$7916,"Piemonte"))</f>
        <v>3.2081277458136222E-2</v>
      </c>
      <c r="I3872" s="1" t="str">
        <f>_xlfn.XLOOKUP(Comuni[[#This Row],[Regione]],Ripartizione_geografica[Regione],Ripartizione_geografica[Ripartizione geografica],,0)</f>
        <v>Nord-ovest</v>
      </c>
      <c r="J3872" s="1">
        <f>_xlfn.XLOOKUP(Comuni[[#This Row],[Regione]],Table_0[Regione],Table_0[Totale contagiati],,0)</f>
        <v>685198</v>
      </c>
      <c r="K3872" s="1">
        <f>_xlfn.XLOOKUP(Comuni[[#This Row],[Regione]],Table_0[Regione],Table_0[Guariti],,0)</f>
        <v>678840</v>
      </c>
      <c r="L3872" s="1">
        <f>_xlfn.XLOOKUP(Comuni[[#This Row],[Regione]],Table_0[Regione],Table_0[Deceduti],,0)</f>
        <v>6000</v>
      </c>
    </row>
    <row r="3873" spans="1:12" x14ac:dyDescent="0.25">
      <c r="A3873" s="1" t="s">
        <v>3914</v>
      </c>
      <c r="B3873" s="1" t="s">
        <v>3873</v>
      </c>
      <c r="C3873" s="1" t="s">
        <v>3874</v>
      </c>
      <c r="D3873">
        <v>894</v>
      </c>
      <c r="E3873">
        <f>100*Comuni[[#This Row],[Popolazione2011]]/$D$7916</f>
        <v>1.5598788005578921E-3</v>
      </c>
      <c r="F3873">
        <f>100*Comuni[[#This Row],[Popolazione2011]]/(SUMIFS($D$2:$D$7916,$B$2:$B$7916,"Liguria"))</f>
        <v>5.6917515442218534E-2</v>
      </c>
      <c r="G3873" t="b">
        <f>IF(Comuni[[#This Row],[Popolazione2011]]&gt;300000,"MAGGIORE")</f>
        <v>0</v>
      </c>
      <c r="H3873">
        <f>100*Comuni[[#This Row],[Popolazione2011]]/(SUMIFS($D$2:$D$7916,$B$2:$B$7916,"Piemonte"))</f>
        <v>2.0486187176838418E-2</v>
      </c>
      <c r="I3873" s="1" t="str">
        <f>_xlfn.XLOOKUP(Comuni[[#This Row],[Regione]],Ripartizione_geografica[Regione],Ripartizione_geografica[Ripartizione geografica],,0)</f>
        <v>Nord-ovest</v>
      </c>
      <c r="J3873" s="1">
        <f>_xlfn.XLOOKUP(Comuni[[#This Row],[Regione]],Table_0[Regione],Table_0[Totale contagiati],,0)</f>
        <v>685198</v>
      </c>
      <c r="K3873" s="1">
        <f>_xlfn.XLOOKUP(Comuni[[#This Row],[Regione]],Table_0[Regione],Table_0[Guariti],,0)</f>
        <v>678840</v>
      </c>
      <c r="L3873" s="1">
        <f>_xlfn.XLOOKUP(Comuni[[#This Row],[Regione]],Table_0[Regione],Table_0[Deceduti],,0)</f>
        <v>6000</v>
      </c>
    </row>
    <row r="3874" spans="1:12" x14ac:dyDescent="0.25">
      <c r="A3874" s="1" t="s">
        <v>3915</v>
      </c>
      <c r="B3874" s="1" t="s">
        <v>3873</v>
      </c>
      <c r="C3874" s="1" t="s">
        <v>3874</v>
      </c>
      <c r="D3874">
        <v>809</v>
      </c>
      <c r="E3874">
        <f>100*Comuni[[#This Row],[Popolazione2011]]/$D$7916</f>
        <v>1.4115681763437748E-3</v>
      </c>
      <c r="F3874">
        <f>100*Comuni[[#This Row],[Popolazione2011]]/(SUMIFS($D$2:$D$7916,$B$2:$B$7916,"Liguria"))</f>
        <v>5.1505894846481874E-2</v>
      </c>
      <c r="G3874" t="b">
        <f>IF(Comuni[[#This Row],[Popolazione2011]]&gt;300000,"MAGGIORE")</f>
        <v>0</v>
      </c>
      <c r="H3874">
        <f>100*Comuni[[#This Row],[Popolazione2011]]/(SUMIFS($D$2:$D$7916,$B$2:$B$7916,"Piemonte"))</f>
        <v>1.8538395331165861E-2</v>
      </c>
      <c r="I3874" s="1" t="str">
        <f>_xlfn.XLOOKUP(Comuni[[#This Row],[Regione]],Ripartizione_geografica[Regione],Ripartizione_geografica[Ripartizione geografica],,0)</f>
        <v>Nord-ovest</v>
      </c>
      <c r="J3874" s="1">
        <f>_xlfn.XLOOKUP(Comuni[[#This Row],[Regione]],Table_0[Regione],Table_0[Totale contagiati],,0)</f>
        <v>685198</v>
      </c>
      <c r="K3874" s="1">
        <f>_xlfn.XLOOKUP(Comuni[[#This Row],[Regione]],Table_0[Regione],Table_0[Guariti],,0)</f>
        <v>678840</v>
      </c>
      <c r="L3874" s="1">
        <f>_xlfn.XLOOKUP(Comuni[[#This Row],[Regione]],Table_0[Regione],Table_0[Deceduti],,0)</f>
        <v>6000</v>
      </c>
    </row>
    <row r="3875" spans="1:12" x14ac:dyDescent="0.25">
      <c r="A3875" s="1" t="s">
        <v>3916</v>
      </c>
      <c r="B3875" s="1" t="s">
        <v>3873</v>
      </c>
      <c r="C3875" s="1" t="s">
        <v>3874</v>
      </c>
      <c r="D3875">
        <v>2356</v>
      </c>
      <c r="E3875">
        <f>100*Comuni[[#This Row],[Popolazione2011]]/$D$7916</f>
        <v>4.1108215370407094E-3</v>
      </c>
      <c r="F3875">
        <f>100*Comuni[[#This Row],[Popolazione2011]]/(SUMIFS($D$2:$D$7916,$B$2:$B$7916,"Liguria"))</f>
        <v>0.14999738968888912</v>
      </c>
      <c r="G3875" t="b">
        <f>IF(Comuni[[#This Row],[Popolazione2011]]&gt;300000,"MAGGIORE")</f>
        <v>0</v>
      </c>
      <c r="H3875">
        <f>100*Comuni[[#This Row],[Popolazione2011]]/(SUMIFS($D$2:$D$7916,$B$2:$B$7916,"Piemonte"))</f>
        <v>5.3988206922406391E-2</v>
      </c>
      <c r="I3875" s="1" t="str">
        <f>_xlfn.XLOOKUP(Comuni[[#This Row],[Regione]],Ripartizione_geografica[Regione],Ripartizione_geografica[Ripartizione geografica],,0)</f>
        <v>Nord-ovest</v>
      </c>
      <c r="J3875" s="1">
        <f>_xlfn.XLOOKUP(Comuni[[#This Row],[Regione]],Table_0[Regione],Table_0[Totale contagiati],,0)</f>
        <v>685198</v>
      </c>
      <c r="K3875" s="1">
        <f>_xlfn.XLOOKUP(Comuni[[#This Row],[Regione]],Table_0[Regione],Table_0[Guariti],,0)</f>
        <v>678840</v>
      </c>
      <c r="L3875" s="1">
        <f>_xlfn.XLOOKUP(Comuni[[#This Row],[Regione]],Table_0[Regione],Table_0[Deceduti],,0)</f>
        <v>6000</v>
      </c>
    </row>
    <row r="3876" spans="1:12" x14ac:dyDescent="0.25">
      <c r="A3876" s="1" t="s">
        <v>3917</v>
      </c>
      <c r="B3876" s="1" t="s">
        <v>3873</v>
      </c>
      <c r="C3876" s="1" t="s">
        <v>3874</v>
      </c>
      <c r="D3876">
        <v>584</v>
      </c>
      <c r="E3876">
        <f>100*Comuni[[#This Row],[Popolazione2011]]/$D$7916</f>
        <v>1.0189812298946411E-3</v>
      </c>
      <c r="F3876">
        <f>100*Comuni[[#This Row],[Popolazione2011]]/(SUMIFS($D$2:$D$7916,$B$2:$B$7916,"Liguria"))</f>
        <v>3.7181016798943652E-2</v>
      </c>
      <c r="G3876" t="b">
        <f>IF(Comuni[[#This Row],[Popolazione2011]]&gt;300000,"MAGGIORE")</f>
        <v>0</v>
      </c>
      <c r="H3876">
        <f>100*Comuni[[#This Row],[Popolazione2011]]/(SUMIFS($D$2:$D$7916,$B$2:$B$7916,"Piemonte"))</f>
        <v>1.3382475739679682E-2</v>
      </c>
      <c r="I3876" s="1" t="str">
        <f>_xlfn.XLOOKUP(Comuni[[#This Row],[Regione]],Ripartizione_geografica[Regione],Ripartizione_geografica[Ripartizione geografica],,0)</f>
        <v>Nord-ovest</v>
      </c>
      <c r="J3876" s="1">
        <f>_xlfn.XLOOKUP(Comuni[[#This Row],[Regione]],Table_0[Regione],Table_0[Totale contagiati],,0)</f>
        <v>685198</v>
      </c>
      <c r="K3876" s="1">
        <f>_xlfn.XLOOKUP(Comuni[[#This Row],[Regione]],Table_0[Regione],Table_0[Guariti],,0)</f>
        <v>678840</v>
      </c>
      <c r="L3876" s="1">
        <f>_xlfn.XLOOKUP(Comuni[[#This Row],[Regione]],Table_0[Regione],Table_0[Deceduti],,0)</f>
        <v>6000</v>
      </c>
    </row>
    <row r="3877" spans="1:12" x14ac:dyDescent="0.25">
      <c r="A3877" s="1" t="s">
        <v>3918</v>
      </c>
      <c r="B3877" s="1" t="s">
        <v>3873</v>
      </c>
      <c r="C3877" s="1" t="s">
        <v>3874</v>
      </c>
      <c r="D3877">
        <v>500</v>
      </c>
      <c r="E3877">
        <f>100*Comuni[[#This Row],[Popolazione2011]]/$D$7916</f>
        <v>8.72415436553631E-4</v>
      </c>
      <c r="F3877">
        <f>100*Comuni[[#This Row],[Popolazione2011]]/(SUMIFS($D$2:$D$7916,$B$2:$B$7916,"Liguria"))</f>
        <v>3.1833062327862718E-2</v>
      </c>
      <c r="G3877" t="b">
        <f>IF(Comuni[[#This Row],[Popolazione2011]]&gt;300000,"MAGGIORE")</f>
        <v>0</v>
      </c>
      <c r="H3877">
        <f>100*Comuni[[#This Row],[Popolazione2011]]/(SUMIFS($D$2:$D$7916,$B$2:$B$7916,"Piemonte"))</f>
        <v>1.1457599092191509E-2</v>
      </c>
      <c r="I3877" s="1" t="str">
        <f>_xlfn.XLOOKUP(Comuni[[#This Row],[Regione]],Ripartizione_geografica[Regione],Ripartizione_geografica[Ripartizione geografica],,0)</f>
        <v>Nord-ovest</v>
      </c>
      <c r="J3877" s="1">
        <f>_xlfn.XLOOKUP(Comuni[[#This Row],[Regione]],Table_0[Regione],Table_0[Totale contagiati],,0)</f>
        <v>685198</v>
      </c>
      <c r="K3877" s="1">
        <f>_xlfn.XLOOKUP(Comuni[[#This Row],[Regione]],Table_0[Regione],Table_0[Guariti],,0)</f>
        <v>678840</v>
      </c>
      <c r="L3877" s="1">
        <f>_xlfn.XLOOKUP(Comuni[[#This Row],[Regione]],Table_0[Regione],Table_0[Deceduti],,0)</f>
        <v>6000</v>
      </c>
    </row>
    <row r="3878" spans="1:12" x14ac:dyDescent="0.25">
      <c r="A3878" s="1" t="s">
        <v>3919</v>
      </c>
      <c r="B3878" s="1" t="s">
        <v>3873</v>
      </c>
      <c r="C3878" s="1" t="s">
        <v>3874</v>
      </c>
      <c r="D3878">
        <v>556</v>
      </c>
      <c r="E3878">
        <f>100*Comuni[[#This Row],[Popolazione2011]]/$D$7916</f>
        <v>9.701259654476377E-4</v>
      </c>
      <c r="F3878">
        <f>100*Comuni[[#This Row],[Popolazione2011]]/(SUMIFS($D$2:$D$7916,$B$2:$B$7916,"Liguria"))</f>
        <v>3.5398365308583341E-2</v>
      </c>
      <c r="G3878" t="b">
        <f>IF(Comuni[[#This Row],[Popolazione2011]]&gt;300000,"MAGGIORE")</f>
        <v>0</v>
      </c>
      <c r="H3878">
        <f>100*Comuni[[#This Row],[Popolazione2011]]/(SUMIFS($D$2:$D$7916,$B$2:$B$7916,"Piemonte"))</f>
        <v>1.2740850190516958E-2</v>
      </c>
      <c r="I3878" s="1" t="str">
        <f>_xlfn.XLOOKUP(Comuni[[#This Row],[Regione]],Ripartizione_geografica[Regione],Ripartizione_geografica[Ripartizione geografica],,0)</f>
        <v>Nord-ovest</v>
      </c>
      <c r="J3878" s="1">
        <f>_xlfn.XLOOKUP(Comuni[[#This Row],[Regione]],Table_0[Regione],Table_0[Totale contagiati],,0)</f>
        <v>685198</v>
      </c>
      <c r="K3878" s="1">
        <f>_xlfn.XLOOKUP(Comuni[[#This Row],[Regione]],Table_0[Regione],Table_0[Guariti],,0)</f>
        <v>678840</v>
      </c>
      <c r="L3878" s="1">
        <f>_xlfn.XLOOKUP(Comuni[[#This Row],[Regione]],Table_0[Regione],Table_0[Deceduti],,0)</f>
        <v>6000</v>
      </c>
    </row>
    <row r="3879" spans="1:12" x14ac:dyDescent="0.25">
      <c r="A3879" s="1" t="s">
        <v>3920</v>
      </c>
      <c r="B3879" s="1" t="s">
        <v>3873</v>
      </c>
      <c r="C3879" s="1" t="s">
        <v>3874</v>
      </c>
      <c r="D3879">
        <v>371</v>
      </c>
      <c r="E3879">
        <f>100*Comuni[[#This Row],[Popolazione2011]]/$D$7916</f>
        <v>6.4733225392279417E-4</v>
      </c>
      <c r="F3879">
        <f>100*Comuni[[#This Row],[Popolazione2011]]/(SUMIFS($D$2:$D$7916,$B$2:$B$7916,"Liguria"))</f>
        <v>2.3620132247274134E-2</v>
      </c>
      <c r="G3879" t="b">
        <f>IF(Comuni[[#This Row],[Popolazione2011]]&gt;300000,"MAGGIORE")</f>
        <v>0</v>
      </c>
      <c r="H3879">
        <f>100*Comuni[[#This Row],[Popolazione2011]]/(SUMIFS($D$2:$D$7916,$B$2:$B$7916,"Piemonte"))</f>
        <v>8.5015385264060987E-3</v>
      </c>
      <c r="I3879" s="1" t="str">
        <f>_xlfn.XLOOKUP(Comuni[[#This Row],[Regione]],Ripartizione_geografica[Regione],Ripartizione_geografica[Ripartizione geografica],,0)</f>
        <v>Nord-ovest</v>
      </c>
      <c r="J3879" s="1">
        <f>_xlfn.XLOOKUP(Comuni[[#This Row],[Regione]],Table_0[Regione],Table_0[Totale contagiati],,0)</f>
        <v>685198</v>
      </c>
      <c r="K3879" s="1">
        <f>_xlfn.XLOOKUP(Comuni[[#This Row],[Regione]],Table_0[Regione],Table_0[Guariti],,0)</f>
        <v>678840</v>
      </c>
      <c r="L3879" s="1">
        <f>_xlfn.XLOOKUP(Comuni[[#This Row],[Regione]],Table_0[Regione],Table_0[Deceduti],,0)</f>
        <v>6000</v>
      </c>
    </row>
    <row r="3880" spans="1:12" x14ac:dyDescent="0.25">
      <c r="A3880" s="1" t="s">
        <v>3921</v>
      </c>
      <c r="B3880" s="1" t="s">
        <v>3873</v>
      </c>
      <c r="C3880" s="1" t="s">
        <v>3874</v>
      </c>
      <c r="D3880">
        <v>2861</v>
      </c>
      <c r="E3880">
        <f>100*Comuni[[#This Row],[Popolazione2011]]/$D$7916</f>
        <v>4.9919611279598767E-3</v>
      </c>
      <c r="F3880">
        <f>100*Comuni[[#This Row],[Popolazione2011]]/(SUMIFS($D$2:$D$7916,$B$2:$B$7916,"Liguria"))</f>
        <v>0.18214878264003045</v>
      </c>
      <c r="G3880" t="b">
        <f>IF(Comuni[[#This Row],[Popolazione2011]]&gt;300000,"MAGGIORE")</f>
        <v>0</v>
      </c>
      <c r="H3880">
        <f>100*Comuni[[#This Row],[Popolazione2011]]/(SUMIFS($D$2:$D$7916,$B$2:$B$7916,"Piemonte"))</f>
        <v>6.5560382005519807E-2</v>
      </c>
      <c r="I3880" s="1" t="str">
        <f>_xlfn.XLOOKUP(Comuni[[#This Row],[Regione]],Ripartizione_geografica[Regione],Ripartizione_geografica[Ripartizione geografica],,0)</f>
        <v>Nord-ovest</v>
      </c>
      <c r="J3880" s="1">
        <f>_xlfn.XLOOKUP(Comuni[[#This Row],[Regione]],Table_0[Regione],Table_0[Totale contagiati],,0)</f>
        <v>685198</v>
      </c>
      <c r="K3880" s="1">
        <f>_xlfn.XLOOKUP(Comuni[[#This Row],[Regione]],Table_0[Regione],Table_0[Guariti],,0)</f>
        <v>678840</v>
      </c>
      <c r="L3880" s="1">
        <f>_xlfn.XLOOKUP(Comuni[[#This Row],[Regione]],Table_0[Regione],Table_0[Deceduti],,0)</f>
        <v>6000</v>
      </c>
    </row>
    <row r="3881" spans="1:12" x14ac:dyDescent="0.25">
      <c r="A3881" s="1" t="s">
        <v>3922</v>
      </c>
      <c r="B3881" s="1" t="s">
        <v>3873</v>
      </c>
      <c r="C3881" s="1" t="s">
        <v>3874</v>
      </c>
      <c r="D3881">
        <v>272</v>
      </c>
      <c r="E3881">
        <f>100*Comuni[[#This Row],[Popolazione2011]]/$D$7916</f>
        <v>4.7459399748517528E-4</v>
      </c>
      <c r="F3881">
        <f>100*Comuni[[#This Row],[Popolazione2011]]/(SUMIFS($D$2:$D$7916,$B$2:$B$7916,"Liguria"))</f>
        <v>1.7317185906357318E-2</v>
      </c>
      <c r="G3881" t="b">
        <f>IF(Comuni[[#This Row],[Popolazione2011]]&gt;300000,"MAGGIORE")</f>
        <v>0</v>
      </c>
      <c r="H3881">
        <f>100*Comuni[[#This Row],[Popolazione2011]]/(SUMIFS($D$2:$D$7916,$B$2:$B$7916,"Piemonte"))</f>
        <v>6.2329339061521806E-3</v>
      </c>
      <c r="I3881" s="1" t="str">
        <f>_xlfn.XLOOKUP(Comuni[[#This Row],[Regione]],Ripartizione_geografica[Regione],Ripartizione_geografica[Ripartizione geografica],,0)</f>
        <v>Nord-ovest</v>
      </c>
      <c r="J3881" s="1">
        <f>_xlfn.XLOOKUP(Comuni[[#This Row],[Regione]],Table_0[Regione],Table_0[Totale contagiati],,0)</f>
        <v>685198</v>
      </c>
      <c r="K3881" s="1">
        <f>_xlfn.XLOOKUP(Comuni[[#This Row],[Regione]],Table_0[Regione],Table_0[Guariti],,0)</f>
        <v>678840</v>
      </c>
      <c r="L3881" s="1">
        <f>_xlfn.XLOOKUP(Comuni[[#This Row],[Regione]],Table_0[Regione],Table_0[Deceduti],,0)</f>
        <v>6000</v>
      </c>
    </row>
    <row r="3882" spans="1:12" x14ac:dyDescent="0.25">
      <c r="A3882" s="1" t="s">
        <v>3923</v>
      </c>
      <c r="B3882" s="1" t="s">
        <v>3873</v>
      </c>
      <c r="C3882" s="1" t="s">
        <v>3874</v>
      </c>
      <c r="D3882">
        <v>3127</v>
      </c>
      <c r="E3882">
        <f>100*Comuni[[#This Row],[Popolazione2011]]/$D$7916</f>
        <v>5.4560861402064079E-3</v>
      </c>
      <c r="F3882">
        <f>100*Comuni[[#This Row],[Popolazione2011]]/(SUMIFS($D$2:$D$7916,$B$2:$B$7916,"Liguria"))</f>
        <v>0.19908397179845341</v>
      </c>
      <c r="G3882" t="b">
        <f>IF(Comuni[[#This Row],[Popolazione2011]]&gt;300000,"MAGGIORE")</f>
        <v>0</v>
      </c>
      <c r="H3882">
        <f>100*Comuni[[#This Row],[Popolazione2011]]/(SUMIFS($D$2:$D$7916,$B$2:$B$7916,"Piemonte"))</f>
        <v>7.1655824722565695E-2</v>
      </c>
      <c r="I3882" s="1" t="str">
        <f>_xlfn.XLOOKUP(Comuni[[#This Row],[Regione]],Ripartizione_geografica[Regione],Ripartizione_geografica[Ripartizione geografica],,0)</f>
        <v>Nord-ovest</v>
      </c>
      <c r="J3882" s="1">
        <f>_xlfn.XLOOKUP(Comuni[[#This Row],[Regione]],Table_0[Regione],Table_0[Totale contagiati],,0)</f>
        <v>685198</v>
      </c>
      <c r="K3882" s="1">
        <f>_xlfn.XLOOKUP(Comuni[[#This Row],[Regione]],Table_0[Regione],Table_0[Guariti],,0)</f>
        <v>678840</v>
      </c>
      <c r="L3882" s="1">
        <f>_xlfn.XLOOKUP(Comuni[[#This Row],[Regione]],Table_0[Regione],Table_0[Deceduti],,0)</f>
        <v>6000</v>
      </c>
    </row>
    <row r="3883" spans="1:12" x14ac:dyDescent="0.25">
      <c r="A3883" s="1" t="s">
        <v>3924</v>
      </c>
      <c r="B3883" s="1" t="s">
        <v>3873</v>
      </c>
      <c r="C3883" s="1" t="s">
        <v>3874</v>
      </c>
      <c r="D3883">
        <v>1278</v>
      </c>
      <c r="E3883">
        <f>100*Comuni[[#This Row],[Popolazione2011]]/$D$7916</f>
        <v>2.2298938558310806E-3</v>
      </c>
      <c r="F3883">
        <f>100*Comuni[[#This Row],[Popolazione2011]]/(SUMIFS($D$2:$D$7916,$B$2:$B$7916,"Liguria"))</f>
        <v>8.1365307310017107E-2</v>
      </c>
      <c r="G3883" t="b">
        <f>IF(Comuni[[#This Row],[Popolazione2011]]&gt;300000,"MAGGIORE")</f>
        <v>0</v>
      </c>
      <c r="H3883">
        <f>100*Comuni[[#This Row],[Popolazione2011]]/(SUMIFS($D$2:$D$7916,$B$2:$B$7916,"Piemonte"))</f>
        <v>2.9285623279641498E-2</v>
      </c>
      <c r="I3883" s="1" t="str">
        <f>_xlfn.XLOOKUP(Comuni[[#This Row],[Regione]],Ripartizione_geografica[Regione],Ripartizione_geografica[Ripartizione geografica],,0)</f>
        <v>Nord-ovest</v>
      </c>
      <c r="J3883" s="1">
        <f>_xlfn.XLOOKUP(Comuni[[#This Row],[Regione]],Table_0[Regione],Table_0[Totale contagiati],,0)</f>
        <v>685198</v>
      </c>
      <c r="K3883" s="1">
        <f>_xlfn.XLOOKUP(Comuni[[#This Row],[Regione]],Table_0[Regione],Table_0[Guariti],,0)</f>
        <v>678840</v>
      </c>
      <c r="L3883" s="1">
        <f>_xlfn.XLOOKUP(Comuni[[#This Row],[Regione]],Table_0[Regione],Table_0[Deceduti],,0)</f>
        <v>6000</v>
      </c>
    </row>
    <row r="3884" spans="1:12" x14ac:dyDescent="0.25">
      <c r="A3884" s="1" t="s">
        <v>3925</v>
      </c>
      <c r="B3884" s="1" t="s">
        <v>3873</v>
      </c>
      <c r="C3884" s="1" t="s">
        <v>3874</v>
      </c>
      <c r="D3884">
        <v>1373</v>
      </c>
      <c r="E3884">
        <f>100*Comuni[[#This Row],[Popolazione2011]]/$D$7916</f>
        <v>2.3956527887762707E-3</v>
      </c>
      <c r="F3884">
        <f>100*Comuni[[#This Row],[Popolazione2011]]/(SUMIFS($D$2:$D$7916,$B$2:$B$7916,"Liguria"))</f>
        <v>8.7413589152311011E-2</v>
      </c>
      <c r="G3884" t="b">
        <f>IF(Comuni[[#This Row],[Popolazione2011]]&gt;300000,"MAGGIORE")</f>
        <v>0</v>
      </c>
      <c r="H3884">
        <f>100*Comuni[[#This Row],[Popolazione2011]]/(SUMIFS($D$2:$D$7916,$B$2:$B$7916,"Piemonte"))</f>
        <v>3.1462567107157884E-2</v>
      </c>
      <c r="I3884" s="1" t="str">
        <f>_xlfn.XLOOKUP(Comuni[[#This Row],[Regione]],Ripartizione_geografica[Regione],Ripartizione_geografica[Ripartizione geografica],,0)</f>
        <v>Nord-ovest</v>
      </c>
      <c r="J3884" s="1">
        <f>_xlfn.XLOOKUP(Comuni[[#This Row],[Regione]],Table_0[Regione],Table_0[Totale contagiati],,0)</f>
        <v>685198</v>
      </c>
      <c r="K3884" s="1">
        <f>_xlfn.XLOOKUP(Comuni[[#This Row],[Regione]],Table_0[Regione],Table_0[Guariti],,0)</f>
        <v>678840</v>
      </c>
      <c r="L3884" s="1">
        <f>_xlfn.XLOOKUP(Comuni[[#This Row],[Regione]],Table_0[Regione],Table_0[Deceduti],,0)</f>
        <v>6000</v>
      </c>
    </row>
    <row r="3885" spans="1:12" x14ac:dyDescent="0.25">
      <c r="A3885" s="1" t="s">
        <v>3926</v>
      </c>
      <c r="B3885" s="1" t="s">
        <v>3873</v>
      </c>
      <c r="C3885" s="1" t="s">
        <v>3874</v>
      </c>
      <c r="D3885">
        <v>54137</v>
      </c>
      <c r="E3885">
        <f>100*Comuni[[#This Row],[Popolazione2011]]/$D$7916</f>
        <v>9.4459908977407844E-2</v>
      </c>
      <c r="F3885">
        <f>100*Comuni[[#This Row],[Popolazione2011]]/(SUMIFS($D$2:$D$7916,$B$2:$B$7916,"Liguria"))</f>
        <v>3.4466929904870076</v>
      </c>
      <c r="G3885" t="b">
        <f>IF(Comuni[[#This Row],[Popolazione2011]]&gt;300000,"MAGGIORE")</f>
        <v>0</v>
      </c>
      <c r="H3885">
        <f>100*Comuni[[#This Row],[Popolazione2011]]/(SUMIFS($D$2:$D$7916,$B$2:$B$7916,"Piemonte"))</f>
        <v>1.2405600841079434</v>
      </c>
      <c r="I3885" s="1" t="str">
        <f>_xlfn.XLOOKUP(Comuni[[#This Row],[Regione]],Ripartizione_geografica[Regione],Ripartizione_geografica[Ripartizione geografica],,0)</f>
        <v>Nord-ovest</v>
      </c>
      <c r="J3885" s="1">
        <f>_xlfn.XLOOKUP(Comuni[[#This Row],[Regione]],Table_0[Regione],Table_0[Totale contagiati],,0)</f>
        <v>685198</v>
      </c>
      <c r="K3885" s="1">
        <f>_xlfn.XLOOKUP(Comuni[[#This Row],[Regione]],Table_0[Regione],Table_0[Guariti],,0)</f>
        <v>678840</v>
      </c>
      <c r="L3885" s="1">
        <f>_xlfn.XLOOKUP(Comuni[[#This Row],[Regione]],Table_0[Regione],Table_0[Deceduti],,0)</f>
        <v>6000</v>
      </c>
    </row>
    <row r="3886" spans="1:12" x14ac:dyDescent="0.25">
      <c r="A3886" s="1" t="s">
        <v>3927</v>
      </c>
      <c r="B3886" s="1" t="s">
        <v>3873</v>
      </c>
      <c r="C3886" s="1" t="s">
        <v>3874</v>
      </c>
      <c r="D3886">
        <v>2239</v>
      </c>
      <c r="E3886">
        <f>100*Comuni[[#This Row],[Popolazione2011]]/$D$7916</f>
        <v>3.9066763248871593E-3</v>
      </c>
      <c r="F3886">
        <f>100*Comuni[[#This Row],[Popolazione2011]]/(SUMIFS($D$2:$D$7916,$B$2:$B$7916,"Liguria"))</f>
        <v>0.14254845310416925</v>
      </c>
      <c r="G3886" t="b">
        <f>IF(Comuni[[#This Row],[Popolazione2011]]&gt;300000,"MAGGIORE")</f>
        <v>0</v>
      </c>
      <c r="H3886">
        <f>100*Comuni[[#This Row],[Popolazione2011]]/(SUMIFS($D$2:$D$7916,$B$2:$B$7916,"Piemonte"))</f>
        <v>5.1307128734833576E-2</v>
      </c>
      <c r="I3886" s="1" t="str">
        <f>_xlfn.XLOOKUP(Comuni[[#This Row],[Regione]],Ripartizione_geografica[Regione],Ripartizione_geografica[Ripartizione geografica],,0)</f>
        <v>Nord-ovest</v>
      </c>
      <c r="J3886" s="1">
        <f>_xlfn.XLOOKUP(Comuni[[#This Row],[Regione]],Table_0[Regione],Table_0[Totale contagiati],,0)</f>
        <v>685198</v>
      </c>
      <c r="K3886" s="1">
        <f>_xlfn.XLOOKUP(Comuni[[#This Row],[Regione]],Table_0[Regione],Table_0[Guariti],,0)</f>
        <v>678840</v>
      </c>
      <c r="L3886" s="1">
        <f>_xlfn.XLOOKUP(Comuni[[#This Row],[Regione]],Table_0[Regione],Table_0[Deceduti],,0)</f>
        <v>6000</v>
      </c>
    </row>
    <row r="3887" spans="1:12" x14ac:dyDescent="0.25">
      <c r="A3887" s="1" t="s">
        <v>3928</v>
      </c>
      <c r="B3887" s="1" t="s">
        <v>3873</v>
      </c>
      <c r="C3887" s="1" t="s">
        <v>3874</v>
      </c>
      <c r="D3887">
        <v>323</v>
      </c>
      <c r="E3887">
        <f>100*Comuni[[#This Row],[Popolazione2011]]/$D$7916</f>
        <v>5.6358037201364563E-4</v>
      </c>
      <c r="F3887">
        <f>100*Comuni[[#This Row],[Popolazione2011]]/(SUMIFS($D$2:$D$7916,$B$2:$B$7916,"Liguria"))</f>
        <v>2.0564158263799315E-2</v>
      </c>
      <c r="G3887" t="b">
        <f>IF(Comuni[[#This Row],[Popolazione2011]]&gt;300000,"MAGGIORE")</f>
        <v>0</v>
      </c>
      <c r="H3887">
        <f>100*Comuni[[#This Row],[Popolazione2011]]/(SUMIFS($D$2:$D$7916,$B$2:$B$7916,"Piemonte"))</f>
        <v>7.4016090135557147E-3</v>
      </c>
      <c r="I3887" s="1" t="str">
        <f>_xlfn.XLOOKUP(Comuni[[#This Row],[Regione]],Ripartizione_geografica[Regione],Ripartizione_geografica[Ripartizione geografica],,0)</f>
        <v>Nord-ovest</v>
      </c>
      <c r="J3887" s="1">
        <f>_xlfn.XLOOKUP(Comuni[[#This Row],[Regione]],Table_0[Regione],Table_0[Totale contagiati],,0)</f>
        <v>685198</v>
      </c>
      <c r="K3887" s="1">
        <f>_xlfn.XLOOKUP(Comuni[[#This Row],[Regione]],Table_0[Regione],Table_0[Guariti],,0)</f>
        <v>678840</v>
      </c>
      <c r="L3887" s="1">
        <f>_xlfn.XLOOKUP(Comuni[[#This Row],[Regione]],Table_0[Regione],Table_0[Deceduti],,0)</f>
        <v>6000</v>
      </c>
    </row>
    <row r="3888" spans="1:12" x14ac:dyDescent="0.25">
      <c r="A3888" s="1" t="s">
        <v>3929</v>
      </c>
      <c r="B3888" s="1" t="s">
        <v>3873</v>
      </c>
      <c r="C3888" s="1" t="s">
        <v>3874</v>
      </c>
      <c r="D3888">
        <v>985</v>
      </c>
      <c r="E3888">
        <f>100*Comuni[[#This Row],[Popolazione2011]]/$D$7916</f>
        <v>1.7186584100106531E-3</v>
      </c>
      <c r="F3888">
        <f>100*Comuni[[#This Row],[Popolazione2011]]/(SUMIFS($D$2:$D$7916,$B$2:$B$7916,"Liguria"))</f>
        <v>6.2711132785889551E-2</v>
      </c>
      <c r="G3888" t="b">
        <f>IF(Comuni[[#This Row],[Popolazione2011]]&gt;300000,"MAGGIORE")</f>
        <v>0</v>
      </c>
      <c r="H3888">
        <f>100*Comuni[[#This Row],[Popolazione2011]]/(SUMIFS($D$2:$D$7916,$B$2:$B$7916,"Piemonte"))</f>
        <v>2.2571470211617272E-2</v>
      </c>
      <c r="I3888" s="1" t="str">
        <f>_xlfn.XLOOKUP(Comuni[[#This Row],[Regione]],Ripartizione_geografica[Regione],Ripartizione_geografica[Ripartizione geografica],,0)</f>
        <v>Nord-ovest</v>
      </c>
      <c r="J3888" s="1">
        <f>_xlfn.XLOOKUP(Comuni[[#This Row],[Regione]],Table_0[Regione],Table_0[Totale contagiati],,0)</f>
        <v>685198</v>
      </c>
      <c r="K3888" s="1">
        <f>_xlfn.XLOOKUP(Comuni[[#This Row],[Regione]],Table_0[Regione],Table_0[Guariti],,0)</f>
        <v>678840</v>
      </c>
      <c r="L3888" s="1">
        <f>_xlfn.XLOOKUP(Comuni[[#This Row],[Regione]],Table_0[Regione],Table_0[Deceduti],,0)</f>
        <v>6000</v>
      </c>
    </row>
    <row r="3889" spans="1:12" x14ac:dyDescent="0.25">
      <c r="A3889" s="1" t="s">
        <v>3930</v>
      </c>
      <c r="B3889" s="1" t="s">
        <v>3873</v>
      </c>
      <c r="C3889" s="1" t="s">
        <v>3874</v>
      </c>
      <c r="D3889">
        <v>14032</v>
      </c>
      <c r="E3889">
        <f>100*Comuni[[#This Row],[Popolazione2011]]/$D$7916</f>
        <v>2.4483466811441101E-2</v>
      </c>
      <c r="F3889">
        <f>100*Comuni[[#This Row],[Popolazione2011]]/(SUMIFS($D$2:$D$7916,$B$2:$B$7916,"Liguria"))</f>
        <v>0.89336306116913922</v>
      </c>
      <c r="G3889" t="b">
        <f>IF(Comuni[[#This Row],[Popolazione2011]]&gt;300000,"MAGGIORE")</f>
        <v>0</v>
      </c>
      <c r="H3889">
        <f>100*Comuni[[#This Row],[Popolazione2011]]/(SUMIFS($D$2:$D$7916,$B$2:$B$7916,"Piemonte"))</f>
        <v>0.32154606092326249</v>
      </c>
      <c r="I3889" s="1" t="str">
        <f>_xlfn.XLOOKUP(Comuni[[#This Row],[Regione]],Ripartizione_geografica[Regione],Ripartizione_geografica[Ripartizione geografica],,0)</f>
        <v>Nord-ovest</v>
      </c>
      <c r="J3889" s="1">
        <f>_xlfn.XLOOKUP(Comuni[[#This Row],[Regione]],Table_0[Regione],Table_0[Totale contagiati],,0)</f>
        <v>685198</v>
      </c>
      <c r="K3889" s="1">
        <f>_xlfn.XLOOKUP(Comuni[[#This Row],[Regione]],Table_0[Regione],Table_0[Guariti],,0)</f>
        <v>678840</v>
      </c>
      <c r="L3889" s="1">
        <f>_xlfn.XLOOKUP(Comuni[[#This Row],[Regione]],Table_0[Regione],Table_0[Deceduti],,0)</f>
        <v>6000</v>
      </c>
    </row>
    <row r="3890" spans="1:12" x14ac:dyDescent="0.25">
      <c r="A3890" s="1" t="s">
        <v>3931</v>
      </c>
      <c r="B3890" s="1" t="s">
        <v>3873</v>
      </c>
      <c r="C3890" s="1" t="s">
        <v>3874</v>
      </c>
      <c r="D3890">
        <v>232</v>
      </c>
      <c r="E3890">
        <f>100*Comuni[[#This Row],[Popolazione2011]]/$D$7916</f>
        <v>4.048007625608848E-4</v>
      </c>
      <c r="F3890">
        <f>100*Comuni[[#This Row],[Popolazione2011]]/(SUMIFS($D$2:$D$7916,$B$2:$B$7916,"Liguria"))</f>
        <v>1.47705409201283E-2</v>
      </c>
      <c r="G3890" t="b">
        <f>IF(Comuni[[#This Row],[Popolazione2011]]&gt;300000,"MAGGIORE")</f>
        <v>0</v>
      </c>
      <c r="H3890">
        <f>100*Comuni[[#This Row],[Popolazione2011]]/(SUMIFS($D$2:$D$7916,$B$2:$B$7916,"Piemonte"))</f>
        <v>5.3163259787768601E-3</v>
      </c>
      <c r="I3890" s="1" t="str">
        <f>_xlfn.XLOOKUP(Comuni[[#This Row],[Regione]],Ripartizione_geografica[Regione],Ripartizione_geografica[Ripartizione geografica],,0)</f>
        <v>Nord-ovest</v>
      </c>
      <c r="J3890" s="1">
        <f>_xlfn.XLOOKUP(Comuni[[#This Row],[Regione]],Table_0[Regione],Table_0[Totale contagiati],,0)</f>
        <v>685198</v>
      </c>
      <c r="K3890" s="1">
        <f>_xlfn.XLOOKUP(Comuni[[#This Row],[Regione]],Table_0[Regione],Table_0[Guariti],,0)</f>
        <v>678840</v>
      </c>
      <c r="L3890" s="1">
        <f>_xlfn.XLOOKUP(Comuni[[#This Row],[Regione]],Table_0[Regione],Table_0[Deceduti],,0)</f>
        <v>6000</v>
      </c>
    </row>
    <row r="3891" spans="1:12" x14ac:dyDescent="0.25">
      <c r="A3891" s="1" t="s">
        <v>3932</v>
      </c>
      <c r="B3891" s="1" t="s">
        <v>3873</v>
      </c>
      <c r="C3891" s="1" t="s">
        <v>3874</v>
      </c>
      <c r="D3891">
        <v>374</v>
      </c>
      <c r="E3891">
        <f>100*Comuni[[#This Row],[Popolazione2011]]/$D$7916</f>
        <v>6.5256674654211603E-4</v>
      </c>
      <c r="F3891">
        <f>100*Comuni[[#This Row],[Popolazione2011]]/(SUMIFS($D$2:$D$7916,$B$2:$B$7916,"Liguria"))</f>
        <v>2.3811130621241312E-2</v>
      </c>
      <c r="G3891" t="b">
        <f>IF(Comuni[[#This Row],[Popolazione2011]]&gt;300000,"MAGGIORE")</f>
        <v>0</v>
      </c>
      <c r="H3891">
        <f>100*Comuni[[#This Row],[Popolazione2011]]/(SUMIFS($D$2:$D$7916,$B$2:$B$7916,"Piemonte"))</f>
        <v>8.5702841209592488E-3</v>
      </c>
      <c r="I3891" s="1" t="str">
        <f>_xlfn.XLOOKUP(Comuni[[#This Row],[Regione]],Ripartizione_geografica[Regione],Ripartizione_geografica[Ripartizione geografica],,0)</f>
        <v>Nord-ovest</v>
      </c>
      <c r="J3891" s="1">
        <f>_xlfn.XLOOKUP(Comuni[[#This Row],[Regione]],Table_0[Regione],Table_0[Totale contagiati],,0)</f>
        <v>685198</v>
      </c>
      <c r="K3891" s="1">
        <f>_xlfn.XLOOKUP(Comuni[[#This Row],[Regione]],Table_0[Regione],Table_0[Guariti],,0)</f>
        <v>678840</v>
      </c>
      <c r="L3891" s="1">
        <f>_xlfn.XLOOKUP(Comuni[[#This Row],[Regione]],Table_0[Regione],Table_0[Deceduti],,0)</f>
        <v>6000</v>
      </c>
    </row>
    <row r="3892" spans="1:12" x14ac:dyDescent="0.25">
      <c r="A3892" s="1" t="s">
        <v>3933</v>
      </c>
      <c r="B3892" s="1" t="s">
        <v>3873</v>
      </c>
      <c r="C3892" s="1" t="s">
        <v>3874</v>
      </c>
      <c r="D3892">
        <v>1332</v>
      </c>
      <c r="E3892">
        <f>100*Comuni[[#This Row],[Popolazione2011]]/$D$7916</f>
        <v>2.3241147229788729E-3</v>
      </c>
      <c r="F3892">
        <f>100*Comuni[[#This Row],[Popolazione2011]]/(SUMIFS($D$2:$D$7916,$B$2:$B$7916,"Liguria"))</f>
        <v>8.4803278041426275E-2</v>
      </c>
      <c r="G3892" t="b">
        <f>IF(Comuni[[#This Row],[Popolazione2011]]&gt;300000,"MAGGIORE")</f>
        <v>0</v>
      </c>
      <c r="H3892">
        <f>100*Comuni[[#This Row],[Popolazione2011]]/(SUMIFS($D$2:$D$7916,$B$2:$B$7916,"Piemonte"))</f>
        <v>3.0523043981598181E-2</v>
      </c>
      <c r="I3892" s="1" t="str">
        <f>_xlfn.XLOOKUP(Comuni[[#This Row],[Regione]],Ripartizione_geografica[Regione],Ripartizione_geografica[Ripartizione geografica],,0)</f>
        <v>Nord-ovest</v>
      </c>
      <c r="J3892" s="1">
        <f>_xlfn.XLOOKUP(Comuni[[#This Row],[Regione]],Table_0[Regione],Table_0[Totale contagiati],,0)</f>
        <v>685198</v>
      </c>
      <c r="K3892" s="1">
        <f>_xlfn.XLOOKUP(Comuni[[#This Row],[Regione]],Table_0[Regione],Table_0[Guariti],,0)</f>
        <v>678840</v>
      </c>
      <c r="L3892" s="1">
        <f>_xlfn.XLOOKUP(Comuni[[#This Row],[Regione]],Table_0[Regione],Table_0[Deceduti],,0)</f>
        <v>6000</v>
      </c>
    </row>
    <row r="3893" spans="1:12" x14ac:dyDescent="0.25">
      <c r="A3893" s="1" t="s">
        <v>3934</v>
      </c>
      <c r="B3893" s="1" t="s">
        <v>3873</v>
      </c>
      <c r="C3893" s="1" t="s">
        <v>3874</v>
      </c>
      <c r="D3893">
        <v>7032</v>
      </c>
      <c r="E3893">
        <f>100*Comuni[[#This Row],[Popolazione2011]]/$D$7916</f>
        <v>1.2269650699690266E-2</v>
      </c>
      <c r="F3893">
        <f>100*Comuni[[#This Row],[Popolazione2011]]/(SUMIFS($D$2:$D$7916,$B$2:$B$7916,"Liguria"))</f>
        <v>0.44770018857906124</v>
      </c>
      <c r="G3893" t="b">
        <f>IF(Comuni[[#This Row],[Popolazione2011]]&gt;300000,"MAGGIORE")</f>
        <v>0</v>
      </c>
      <c r="H3893">
        <f>100*Comuni[[#This Row],[Popolazione2011]]/(SUMIFS($D$2:$D$7916,$B$2:$B$7916,"Piemonte"))</f>
        <v>0.16113967363258139</v>
      </c>
      <c r="I3893" s="1" t="str">
        <f>_xlfn.XLOOKUP(Comuni[[#This Row],[Regione]],Ripartizione_geografica[Regione],Ripartizione_geografica[Ripartizione geografica],,0)</f>
        <v>Nord-ovest</v>
      </c>
      <c r="J3893" s="1">
        <f>_xlfn.XLOOKUP(Comuni[[#This Row],[Regione]],Table_0[Regione],Table_0[Totale contagiati],,0)</f>
        <v>685198</v>
      </c>
      <c r="K3893" s="1">
        <f>_xlfn.XLOOKUP(Comuni[[#This Row],[Regione]],Table_0[Regione],Table_0[Guariti],,0)</f>
        <v>678840</v>
      </c>
      <c r="L3893" s="1">
        <f>_xlfn.XLOOKUP(Comuni[[#This Row],[Regione]],Table_0[Regione],Table_0[Deceduti],,0)</f>
        <v>6000</v>
      </c>
    </row>
    <row r="3894" spans="1:12" x14ac:dyDescent="0.25">
      <c r="A3894" s="1" t="s">
        <v>3935</v>
      </c>
      <c r="B3894" s="1" t="s">
        <v>3873</v>
      </c>
      <c r="C3894" s="1" t="s">
        <v>3874</v>
      </c>
      <c r="D3894">
        <v>424</v>
      </c>
      <c r="E3894">
        <f>100*Comuni[[#This Row],[Popolazione2011]]/$D$7916</f>
        <v>7.3980829019747911E-4</v>
      </c>
      <c r="F3894">
        <f>100*Comuni[[#This Row],[Popolazione2011]]/(SUMIFS($D$2:$D$7916,$B$2:$B$7916,"Liguria"))</f>
        <v>2.6994436854027581E-2</v>
      </c>
      <c r="G3894" t="b">
        <f>IF(Comuni[[#This Row],[Popolazione2011]]&gt;300000,"MAGGIORE")</f>
        <v>0</v>
      </c>
      <c r="H3894">
        <f>100*Comuni[[#This Row],[Popolazione2011]]/(SUMIFS($D$2:$D$7916,$B$2:$B$7916,"Piemonte"))</f>
        <v>9.7160440301783998E-3</v>
      </c>
      <c r="I3894" s="1" t="str">
        <f>_xlfn.XLOOKUP(Comuni[[#This Row],[Regione]],Ripartizione_geografica[Regione],Ripartizione_geografica[Ripartizione geografica],,0)</f>
        <v>Nord-ovest</v>
      </c>
      <c r="J3894" s="1">
        <f>_xlfn.XLOOKUP(Comuni[[#This Row],[Regione]],Table_0[Regione],Table_0[Totale contagiati],,0)</f>
        <v>685198</v>
      </c>
      <c r="K3894" s="1">
        <f>_xlfn.XLOOKUP(Comuni[[#This Row],[Regione]],Table_0[Regione],Table_0[Guariti],,0)</f>
        <v>678840</v>
      </c>
      <c r="L3894" s="1">
        <f>_xlfn.XLOOKUP(Comuni[[#This Row],[Regione]],Table_0[Regione],Table_0[Deceduti],,0)</f>
        <v>6000</v>
      </c>
    </row>
    <row r="3895" spans="1:12" x14ac:dyDescent="0.25">
      <c r="A3895" s="1" t="s">
        <v>3936</v>
      </c>
      <c r="B3895" s="1" t="s">
        <v>3873</v>
      </c>
      <c r="C3895" s="1" t="s">
        <v>3874</v>
      </c>
      <c r="D3895">
        <v>23926</v>
      </c>
      <c r="E3895">
        <f>100*Comuni[[#This Row],[Popolazione2011]]/$D$7916</f>
        <v>4.1746823469964348E-2</v>
      </c>
      <c r="F3895">
        <f>100*Comuni[[#This Row],[Popolazione2011]]/(SUMIFS($D$2:$D$7916,$B$2:$B$7916,"Liguria"))</f>
        <v>1.5232756985128866</v>
      </c>
      <c r="G3895" t="b">
        <f>IF(Comuni[[#This Row],[Popolazione2011]]&gt;300000,"MAGGIORE")</f>
        <v>0</v>
      </c>
      <c r="H3895">
        <f>100*Comuni[[#This Row],[Popolazione2011]]/(SUMIFS($D$2:$D$7916,$B$2:$B$7916,"Piemonte"))</f>
        <v>0.54826903175954811</v>
      </c>
      <c r="I3895" s="1" t="str">
        <f>_xlfn.XLOOKUP(Comuni[[#This Row],[Regione]],Ripartizione_geografica[Regione],Ripartizione_geografica[Ripartizione geografica],,0)</f>
        <v>Nord-ovest</v>
      </c>
      <c r="J3895" s="1">
        <f>_xlfn.XLOOKUP(Comuni[[#This Row],[Regione]],Table_0[Regione],Table_0[Totale contagiati],,0)</f>
        <v>685198</v>
      </c>
      <c r="K3895" s="1">
        <f>_xlfn.XLOOKUP(Comuni[[#This Row],[Regione]],Table_0[Regione],Table_0[Guariti],,0)</f>
        <v>678840</v>
      </c>
      <c r="L3895" s="1">
        <f>_xlfn.XLOOKUP(Comuni[[#This Row],[Regione]],Table_0[Regione],Table_0[Deceduti],,0)</f>
        <v>6000</v>
      </c>
    </row>
    <row r="3896" spans="1:12" x14ac:dyDescent="0.25">
      <c r="A3896" s="1" t="s">
        <v>3937</v>
      </c>
      <c r="B3896" s="1" t="s">
        <v>3873</v>
      </c>
      <c r="C3896" s="1" t="s">
        <v>3874</v>
      </c>
      <c r="D3896">
        <v>287</v>
      </c>
      <c r="E3896">
        <f>100*Comuni[[#This Row],[Popolazione2011]]/$D$7916</f>
        <v>5.0076646058178423E-4</v>
      </c>
      <c r="F3896">
        <f>100*Comuni[[#This Row],[Popolazione2011]]/(SUMIFS($D$2:$D$7916,$B$2:$B$7916,"Liguria"))</f>
        <v>1.8272177776193197E-2</v>
      </c>
      <c r="G3896" t="b">
        <f>IF(Comuni[[#This Row],[Popolazione2011]]&gt;300000,"MAGGIORE")</f>
        <v>0</v>
      </c>
      <c r="H3896">
        <f>100*Comuni[[#This Row],[Popolazione2011]]/(SUMIFS($D$2:$D$7916,$B$2:$B$7916,"Piemonte"))</f>
        <v>6.5766618789179264E-3</v>
      </c>
      <c r="I3896" s="1" t="str">
        <f>_xlfn.XLOOKUP(Comuni[[#This Row],[Regione]],Ripartizione_geografica[Regione],Ripartizione_geografica[Ripartizione geografica],,0)</f>
        <v>Nord-ovest</v>
      </c>
      <c r="J3896" s="1">
        <f>_xlfn.XLOOKUP(Comuni[[#This Row],[Regione]],Table_0[Regione],Table_0[Totale contagiati],,0)</f>
        <v>685198</v>
      </c>
      <c r="K3896" s="1">
        <f>_xlfn.XLOOKUP(Comuni[[#This Row],[Regione]],Table_0[Regione],Table_0[Guariti],,0)</f>
        <v>678840</v>
      </c>
      <c r="L3896" s="1">
        <f>_xlfn.XLOOKUP(Comuni[[#This Row],[Regione]],Table_0[Regione],Table_0[Deceduti],,0)</f>
        <v>6000</v>
      </c>
    </row>
    <row r="3897" spans="1:12" x14ac:dyDescent="0.25">
      <c r="A3897" s="1" t="s">
        <v>3938</v>
      </c>
      <c r="B3897" s="1" t="s">
        <v>3873</v>
      </c>
      <c r="C3897" s="1" t="s">
        <v>3874</v>
      </c>
      <c r="D3897">
        <v>437</v>
      </c>
      <c r="E3897">
        <f>100*Comuni[[#This Row],[Popolazione2011]]/$D$7916</f>
        <v>7.6249109154787346E-4</v>
      </c>
      <c r="F3897">
        <f>100*Comuni[[#This Row],[Popolazione2011]]/(SUMIFS($D$2:$D$7916,$B$2:$B$7916,"Liguria"))</f>
        <v>2.7822096474552013E-2</v>
      </c>
      <c r="G3897" t="b">
        <f>IF(Comuni[[#This Row],[Popolazione2011]]&gt;300000,"MAGGIORE")</f>
        <v>0</v>
      </c>
      <c r="H3897">
        <f>100*Comuni[[#This Row],[Popolazione2011]]/(SUMIFS($D$2:$D$7916,$B$2:$B$7916,"Piemonte"))</f>
        <v>1.0013941606575379E-2</v>
      </c>
      <c r="I3897" s="1" t="str">
        <f>_xlfn.XLOOKUP(Comuni[[#This Row],[Regione]],Ripartizione_geografica[Regione],Ripartizione_geografica[Ripartizione geografica],,0)</f>
        <v>Nord-ovest</v>
      </c>
      <c r="J3897" s="1">
        <f>_xlfn.XLOOKUP(Comuni[[#This Row],[Regione]],Table_0[Regione],Table_0[Totale contagiati],,0)</f>
        <v>685198</v>
      </c>
      <c r="K3897" s="1">
        <f>_xlfn.XLOOKUP(Comuni[[#This Row],[Regione]],Table_0[Regione],Table_0[Guariti],,0)</f>
        <v>678840</v>
      </c>
      <c r="L3897" s="1">
        <f>_xlfn.XLOOKUP(Comuni[[#This Row],[Regione]],Table_0[Regione],Table_0[Deceduti],,0)</f>
        <v>6000</v>
      </c>
    </row>
    <row r="3898" spans="1:12" x14ac:dyDescent="0.25">
      <c r="A3898" s="1" t="s">
        <v>3939</v>
      </c>
      <c r="B3898" s="1" t="s">
        <v>3873</v>
      </c>
      <c r="C3898" s="1" t="s">
        <v>3874</v>
      </c>
      <c r="D3898">
        <v>517</v>
      </c>
      <c r="E3898">
        <f>100*Comuni[[#This Row],[Popolazione2011]]/$D$7916</f>
        <v>9.0207756139645443E-4</v>
      </c>
      <c r="F3898">
        <f>100*Comuni[[#This Row],[Popolazione2011]]/(SUMIFS($D$2:$D$7916,$B$2:$B$7916,"Liguria"))</f>
        <v>3.2915386447010045E-2</v>
      </c>
      <c r="G3898" t="b">
        <f>IF(Comuni[[#This Row],[Popolazione2011]]&gt;300000,"MAGGIORE")</f>
        <v>0</v>
      </c>
      <c r="H3898">
        <f>100*Comuni[[#This Row],[Popolazione2011]]/(SUMIFS($D$2:$D$7916,$B$2:$B$7916,"Piemonte"))</f>
        <v>1.184715746132602E-2</v>
      </c>
      <c r="I3898" s="1" t="str">
        <f>_xlfn.XLOOKUP(Comuni[[#This Row],[Regione]],Ripartizione_geografica[Regione],Ripartizione_geografica[Ripartizione geografica],,0)</f>
        <v>Nord-ovest</v>
      </c>
      <c r="J3898" s="1">
        <f>_xlfn.XLOOKUP(Comuni[[#This Row],[Regione]],Table_0[Regione],Table_0[Totale contagiati],,0)</f>
        <v>685198</v>
      </c>
      <c r="K3898" s="1">
        <f>_xlfn.XLOOKUP(Comuni[[#This Row],[Regione]],Table_0[Regione],Table_0[Guariti],,0)</f>
        <v>678840</v>
      </c>
      <c r="L3898" s="1">
        <f>_xlfn.XLOOKUP(Comuni[[#This Row],[Regione]],Table_0[Regione],Table_0[Deceduti],,0)</f>
        <v>6000</v>
      </c>
    </row>
    <row r="3899" spans="1:12" x14ac:dyDescent="0.25">
      <c r="A3899" s="1" t="s">
        <v>3940</v>
      </c>
      <c r="B3899" s="1" t="s">
        <v>3873</v>
      </c>
      <c r="C3899" s="1" t="s">
        <v>3941</v>
      </c>
      <c r="D3899">
        <v>11026</v>
      </c>
      <c r="E3899">
        <f>100*Comuni[[#This Row],[Popolazione2011]]/$D$7916</f>
        <v>1.9238505206880672E-2</v>
      </c>
      <c r="F3899">
        <f>100*Comuni[[#This Row],[Popolazione2011]]/(SUMIFS($D$2:$D$7916,$B$2:$B$7916,"Liguria"))</f>
        <v>0.70198269045402861</v>
      </c>
      <c r="G3899" t="b">
        <f>IF(Comuni[[#This Row],[Popolazione2011]]&gt;300000,"MAGGIORE")</f>
        <v>0</v>
      </c>
      <c r="H3899">
        <f>100*Comuni[[#This Row],[Popolazione2011]]/(SUMIFS($D$2:$D$7916,$B$2:$B$7916,"Piemonte"))</f>
        <v>0.25266297518100717</v>
      </c>
      <c r="I3899" s="1" t="str">
        <f>_xlfn.XLOOKUP(Comuni[[#This Row],[Regione]],Ripartizione_geografica[Regione],Ripartizione_geografica[Ripartizione geografica],,0)</f>
        <v>Nord-ovest</v>
      </c>
      <c r="J3899" s="1">
        <f>_xlfn.XLOOKUP(Comuni[[#This Row],[Regione]],Table_0[Regione],Table_0[Totale contagiati],,0)</f>
        <v>685198</v>
      </c>
      <c r="K3899" s="1">
        <f>_xlfn.XLOOKUP(Comuni[[#This Row],[Regione]],Table_0[Regione],Table_0[Guariti],,0)</f>
        <v>678840</v>
      </c>
      <c r="L3899" s="1">
        <f>_xlfn.XLOOKUP(Comuni[[#This Row],[Regione]],Table_0[Regione],Table_0[Deceduti],,0)</f>
        <v>6000</v>
      </c>
    </row>
    <row r="3900" spans="1:12" x14ac:dyDescent="0.25">
      <c r="A3900" s="1" t="s">
        <v>3942</v>
      </c>
      <c r="B3900" s="1" t="s">
        <v>3873</v>
      </c>
      <c r="C3900" s="1" t="s">
        <v>3941</v>
      </c>
      <c r="D3900">
        <v>23576</v>
      </c>
      <c r="E3900">
        <f>100*Comuni[[#This Row],[Popolazione2011]]/$D$7916</f>
        <v>4.1136132664376809E-2</v>
      </c>
      <c r="F3900">
        <f>100*Comuni[[#This Row],[Popolazione2011]]/(SUMIFS($D$2:$D$7916,$B$2:$B$7916,"Liguria"))</f>
        <v>1.5009925548833827</v>
      </c>
      <c r="G3900" t="b">
        <f>IF(Comuni[[#This Row],[Popolazione2011]]&gt;300000,"MAGGIORE")</f>
        <v>0</v>
      </c>
      <c r="H3900">
        <f>100*Comuni[[#This Row],[Popolazione2011]]/(SUMIFS($D$2:$D$7916,$B$2:$B$7916,"Piemonte"))</f>
        <v>0.54024871239501404</v>
      </c>
      <c r="I3900" s="1" t="str">
        <f>_xlfn.XLOOKUP(Comuni[[#This Row],[Regione]],Ripartizione_geografica[Regione],Ripartizione_geografica[Ripartizione geografica],,0)</f>
        <v>Nord-ovest</v>
      </c>
      <c r="J3900" s="1">
        <f>_xlfn.XLOOKUP(Comuni[[#This Row],[Regione]],Table_0[Regione],Table_0[Totale contagiati],,0)</f>
        <v>685198</v>
      </c>
      <c r="K3900" s="1">
        <f>_xlfn.XLOOKUP(Comuni[[#This Row],[Regione]],Table_0[Regione],Table_0[Guariti],,0)</f>
        <v>678840</v>
      </c>
      <c r="L3900" s="1">
        <f>_xlfn.XLOOKUP(Comuni[[#This Row],[Regione]],Table_0[Regione],Table_0[Deceduti],,0)</f>
        <v>6000</v>
      </c>
    </row>
    <row r="3901" spans="1:12" x14ac:dyDescent="0.25">
      <c r="A3901" s="1" t="s">
        <v>3943</v>
      </c>
      <c r="B3901" s="1" t="s">
        <v>3873</v>
      </c>
      <c r="C3901" s="1" t="s">
        <v>3941</v>
      </c>
      <c r="D3901">
        <v>5564</v>
      </c>
      <c r="E3901">
        <f>100*Comuni[[#This Row],[Popolazione2011]]/$D$7916</f>
        <v>9.7082389779688059E-3</v>
      </c>
      <c r="F3901">
        <f>100*Comuni[[#This Row],[Popolazione2011]]/(SUMIFS($D$2:$D$7916,$B$2:$B$7916,"Liguria"))</f>
        <v>0.35423831758445629</v>
      </c>
      <c r="G3901" t="b">
        <f>IF(Comuni[[#This Row],[Popolazione2011]]&gt;300000,"MAGGIORE")</f>
        <v>0</v>
      </c>
      <c r="H3901">
        <f>100*Comuni[[#This Row],[Popolazione2011]]/(SUMIFS($D$2:$D$7916,$B$2:$B$7916,"Piemonte"))</f>
        <v>0.12750016269790712</v>
      </c>
      <c r="I3901" s="1" t="str">
        <f>_xlfn.XLOOKUP(Comuni[[#This Row],[Regione]],Ripartizione_geografica[Regione],Ripartizione_geografica[Ripartizione geografica],,0)</f>
        <v>Nord-ovest</v>
      </c>
      <c r="J3901" s="1">
        <f>_xlfn.XLOOKUP(Comuni[[#This Row],[Regione]],Table_0[Regione],Table_0[Totale contagiati],,0)</f>
        <v>685198</v>
      </c>
      <c r="K3901" s="1">
        <f>_xlfn.XLOOKUP(Comuni[[#This Row],[Regione]],Table_0[Regione],Table_0[Guariti],,0)</f>
        <v>678840</v>
      </c>
      <c r="L3901" s="1">
        <f>_xlfn.XLOOKUP(Comuni[[#This Row],[Regione]],Table_0[Regione],Table_0[Deceduti],,0)</f>
        <v>6000</v>
      </c>
    </row>
    <row r="3902" spans="1:12" x14ac:dyDescent="0.25">
      <c r="A3902" s="1" t="s">
        <v>3944</v>
      </c>
      <c r="B3902" s="1" t="s">
        <v>3873</v>
      </c>
      <c r="C3902" s="1" t="s">
        <v>3941</v>
      </c>
      <c r="D3902">
        <v>10407</v>
      </c>
      <c r="E3902">
        <f>100*Comuni[[#This Row],[Popolazione2011]]/$D$7916</f>
        <v>1.8158454896427277E-2</v>
      </c>
      <c r="F3902">
        <f>100*Comuni[[#This Row],[Popolazione2011]]/(SUMIFS($D$2:$D$7916,$B$2:$B$7916,"Liguria"))</f>
        <v>0.66257335929213457</v>
      </c>
      <c r="G3902" t="b">
        <f>IF(Comuni[[#This Row],[Popolazione2011]]&gt;300000,"MAGGIORE")</f>
        <v>0</v>
      </c>
      <c r="H3902">
        <f>100*Comuni[[#This Row],[Popolazione2011]]/(SUMIFS($D$2:$D$7916,$B$2:$B$7916,"Piemonte"))</f>
        <v>0.23847846750487406</v>
      </c>
      <c r="I3902" s="1" t="str">
        <f>_xlfn.XLOOKUP(Comuni[[#This Row],[Regione]],Ripartizione_geografica[Regione],Ripartizione_geografica[Ripartizione geografica],,0)</f>
        <v>Nord-ovest</v>
      </c>
      <c r="J3902" s="1">
        <f>_xlfn.XLOOKUP(Comuni[[#This Row],[Regione]],Table_0[Regione],Table_0[Totale contagiati],,0)</f>
        <v>685198</v>
      </c>
      <c r="K3902" s="1">
        <f>_xlfn.XLOOKUP(Comuni[[#This Row],[Regione]],Table_0[Regione],Table_0[Guariti],,0)</f>
        <v>678840</v>
      </c>
      <c r="L3902" s="1">
        <f>_xlfn.XLOOKUP(Comuni[[#This Row],[Regione]],Table_0[Regione],Table_0[Deceduti],,0)</f>
        <v>6000</v>
      </c>
    </row>
    <row r="3903" spans="1:12" x14ac:dyDescent="0.25">
      <c r="A3903" s="1" t="s">
        <v>3945</v>
      </c>
      <c r="B3903" s="1" t="s">
        <v>3873</v>
      </c>
      <c r="C3903" s="1" t="s">
        <v>3941</v>
      </c>
      <c r="D3903">
        <v>2127</v>
      </c>
      <c r="E3903">
        <f>100*Comuni[[#This Row],[Popolazione2011]]/$D$7916</f>
        <v>3.7112552670991463E-3</v>
      </c>
      <c r="F3903">
        <f>100*Comuni[[#This Row],[Popolazione2011]]/(SUMIFS($D$2:$D$7916,$B$2:$B$7916,"Liguria"))</f>
        <v>0.135417847142728</v>
      </c>
      <c r="G3903" t="b">
        <f>IF(Comuni[[#This Row],[Popolazione2011]]&gt;300000,"MAGGIORE")</f>
        <v>0</v>
      </c>
      <c r="H3903">
        <f>100*Comuni[[#This Row],[Popolazione2011]]/(SUMIFS($D$2:$D$7916,$B$2:$B$7916,"Piemonte"))</f>
        <v>4.8740626538182681E-2</v>
      </c>
      <c r="I3903" s="1" t="str">
        <f>_xlfn.XLOOKUP(Comuni[[#This Row],[Regione]],Ripartizione_geografica[Regione],Ripartizione_geografica[Ripartizione geografica],,0)</f>
        <v>Nord-ovest</v>
      </c>
      <c r="J3903" s="1">
        <f>_xlfn.XLOOKUP(Comuni[[#This Row],[Regione]],Table_0[Regione],Table_0[Totale contagiati],,0)</f>
        <v>685198</v>
      </c>
      <c r="K3903" s="1">
        <f>_xlfn.XLOOKUP(Comuni[[#This Row],[Regione]],Table_0[Regione],Table_0[Guariti],,0)</f>
        <v>678840</v>
      </c>
      <c r="L3903" s="1">
        <f>_xlfn.XLOOKUP(Comuni[[#This Row],[Regione]],Table_0[Regione],Table_0[Deceduti],,0)</f>
        <v>6000</v>
      </c>
    </row>
    <row r="3904" spans="1:12" x14ac:dyDescent="0.25">
      <c r="A3904" s="1" t="s">
        <v>3946</v>
      </c>
      <c r="B3904" s="1" t="s">
        <v>3873</v>
      </c>
      <c r="C3904" s="1" t="s">
        <v>3941</v>
      </c>
      <c r="D3904">
        <v>7470</v>
      </c>
      <c r="E3904">
        <f>100*Comuni[[#This Row],[Popolazione2011]]/$D$7916</f>
        <v>1.3033886622111248E-2</v>
      </c>
      <c r="F3904">
        <f>100*Comuni[[#This Row],[Popolazione2011]]/(SUMIFS($D$2:$D$7916,$B$2:$B$7916,"Liguria"))</f>
        <v>0.47558595117826896</v>
      </c>
      <c r="G3904" t="b">
        <f>IF(Comuni[[#This Row],[Popolazione2011]]&gt;300000,"MAGGIORE")</f>
        <v>0</v>
      </c>
      <c r="H3904">
        <f>100*Comuni[[#This Row],[Popolazione2011]]/(SUMIFS($D$2:$D$7916,$B$2:$B$7916,"Piemonte"))</f>
        <v>0.17117653043734113</v>
      </c>
      <c r="I3904" s="1" t="str">
        <f>_xlfn.XLOOKUP(Comuni[[#This Row],[Regione]],Ripartizione_geografica[Regione],Ripartizione_geografica[Ripartizione geografica],,0)</f>
        <v>Nord-ovest</v>
      </c>
      <c r="J3904" s="1">
        <f>_xlfn.XLOOKUP(Comuni[[#This Row],[Regione]],Table_0[Regione],Table_0[Totale contagiati],,0)</f>
        <v>685198</v>
      </c>
      <c r="K3904" s="1">
        <f>_xlfn.XLOOKUP(Comuni[[#This Row],[Regione]],Table_0[Regione],Table_0[Guariti],,0)</f>
        <v>678840</v>
      </c>
      <c r="L3904" s="1">
        <f>_xlfn.XLOOKUP(Comuni[[#This Row],[Regione]],Table_0[Regione],Table_0[Deceduti],,0)</f>
        <v>6000</v>
      </c>
    </row>
    <row r="3905" spans="1:12" x14ac:dyDescent="0.25">
      <c r="A3905" s="1" t="s">
        <v>3947</v>
      </c>
      <c r="B3905" s="1" t="s">
        <v>3873</v>
      </c>
      <c r="C3905" s="1" t="s">
        <v>3941</v>
      </c>
      <c r="D3905">
        <v>630</v>
      </c>
      <c r="E3905">
        <f>100*Comuni[[#This Row],[Popolazione2011]]/$D$7916</f>
        <v>1.0992434500575752E-3</v>
      </c>
      <c r="F3905">
        <f>100*Comuni[[#This Row],[Popolazione2011]]/(SUMIFS($D$2:$D$7916,$B$2:$B$7916,"Liguria"))</f>
        <v>4.0109658533107023E-2</v>
      </c>
      <c r="G3905" t="b">
        <f>IF(Comuni[[#This Row],[Popolazione2011]]&gt;300000,"MAGGIORE")</f>
        <v>0</v>
      </c>
      <c r="H3905">
        <f>100*Comuni[[#This Row],[Popolazione2011]]/(SUMIFS($D$2:$D$7916,$B$2:$B$7916,"Piemonte"))</f>
        <v>1.44365748561613E-2</v>
      </c>
      <c r="I3905" s="1" t="str">
        <f>_xlfn.XLOOKUP(Comuni[[#This Row],[Regione]],Ripartizione_geografica[Regione],Ripartizione_geografica[Ripartizione geografica],,0)</f>
        <v>Nord-ovest</v>
      </c>
      <c r="J3905" s="1">
        <f>_xlfn.XLOOKUP(Comuni[[#This Row],[Regione]],Table_0[Regione],Table_0[Totale contagiati],,0)</f>
        <v>685198</v>
      </c>
      <c r="K3905" s="1">
        <f>_xlfn.XLOOKUP(Comuni[[#This Row],[Regione]],Table_0[Regione],Table_0[Guariti],,0)</f>
        <v>678840</v>
      </c>
      <c r="L3905" s="1">
        <f>_xlfn.XLOOKUP(Comuni[[#This Row],[Regione]],Table_0[Regione],Table_0[Deceduti],,0)</f>
        <v>6000</v>
      </c>
    </row>
    <row r="3906" spans="1:12" x14ac:dyDescent="0.25">
      <c r="A3906" s="1" t="s">
        <v>3948</v>
      </c>
      <c r="B3906" s="1" t="s">
        <v>3873</v>
      </c>
      <c r="C3906" s="1" t="s">
        <v>3941</v>
      </c>
      <c r="D3906">
        <v>597</v>
      </c>
      <c r="E3906">
        <f>100*Comuni[[#This Row],[Popolazione2011]]/$D$7916</f>
        <v>1.0416640312450355E-3</v>
      </c>
      <c r="F3906">
        <f>100*Comuni[[#This Row],[Popolazione2011]]/(SUMIFS($D$2:$D$7916,$B$2:$B$7916,"Liguria"))</f>
        <v>3.8008676419468083E-2</v>
      </c>
      <c r="G3906" t="b">
        <f>IF(Comuni[[#This Row],[Popolazione2011]]&gt;300000,"MAGGIORE")</f>
        <v>0</v>
      </c>
      <c r="H3906">
        <f>100*Comuni[[#This Row],[Popolazione2011]]/(SUMIFS($D$2:$D$7916,$B$2:$B$7916,"Piemonte"))</f>
        <v>1.3680373316076662E-2</v>
      </c>
      <c r="I3906" s="1" t="str">
        <f>_xlfn.XLOOKUP(Comuni[[#This Row],[Regione]],Ripartizione_geografica[Regione],Ripartizione_geografica[Ripartizione geografica],,0)</f>
        <v>Nord-ovest</v>
      </c>
      <c r="J3906" s="1">
        <f>_xlfn.XLOOKUP(Comuni[[#This Row],[Regione]],Table_0[Regione],Table_0[Totale contagiati],,0)</f>
        <v>685198</v>
      </c>
      <c r="K3906" s="1">
        <f>_xlfn.XLOOKUP(Comuni[[#This Row],[Regione]],Table_0[Regione],Table_0[Guariti],,0)</f>
        <v>678840</v>
      </c>
      <c r="L3906" s="1">
        <f>_xlfn.XLOOKUP(Comuni[[#This Row],[Regione]],Table_0[Regione],Table_0[Deceduti],,0)</f>
        <v>6000</v>
      </c>
    </row>
    <row r="3907" spans="1:12" x14ac:dyDescent="0.25">
      <c r="A3907" s="1" t="s">
        <v>3949</v>
      </c>
      <c r="B3907" s="1" t="s">
        <v>3873</v>
      </c>
      <c r="C3907" s="1" t="s">
        <v>3941</v>
      </c>
      <c r="D3907">
        <v>697</v>
      </c>
      <c r="E3907">
        <f>100*Comuni[[#This Row],[Popolazione2011]]/$D$7916</f>
        <v>1.2161471185557617E-3</v>
      </c>
      <c r="F3907">
        <f>100*Comuni[[#This Row],[Popolazione2011]]/(SUMIFS($D$2:$D$7916,$B$2:$B$7916,"Liguria"))</f>
        <v>4.4375288885040623E-2</v>
      </c>
      <c r="G3907" t="b">
        <f>IF(Comuni[[#This Row],[Popolazione2011]]&gt;300000,"MAGGIORE")</f>
        <v>0</v>
      </c>
      <c r="H3907">
        <f>100*Comuni[[#This Row],[Popolazione2011]]/(SUMIFS($D$2:$D$7916,$B$2:$B$7916,"Piemonte"))</f>
        <v>1.5971893134514963E-2</v>
      </c>
      <c r="I3907" s="1" t="str">
        <f>_xlfn.XLOOKUP(Comuni[[#This Row],[Regione]],Ripartizione_geografica[Regione],Ripartizione_geografica[Ripartizione geografica],,0)</f>
        <v>Nord-ovest</v>
      </c>
      <c r="J3907" s="1">
        <f>_xlfn.XLOOKUP(Comuni[[#This Row],[Regione]],Table_0[Regione],Table_0[Totale contagiati],,0)</f>
        <v>685198</v>
      </c>
      <c r="K3907" s="1">
        <f>_xlfn.XLOOKUP(Comuni[[#This Row],[Regione]],Table_0[Regione],Table_0[Guariti],,0)</f>
        <v>678840</v>
      </c>
      <c r="L3907" s="1">
        <f>_xlfn.XLOOKUP(Comuni[[#This Row],[Regione]],Table_0[Regione],Table_0[Deceduti],,0)</f>
        <v>6000</v>
      </c>
    </row>
    <row r="3908" spans="1:12" x14ac:dyDescent="0.25">
      <c r="A3908" s="1" t="s">
        <v>3950</v>
      </c>
      <c r="B3908" s="1" t="s">
        <v>3873</v>
      </c>
      <c r="C3908" s="1" t="s">
        <v>3941</v>
      </c>
      <c r="D3908">
        <v>1126</v>
      </c>
      <c r="E3908">
        <f>100*Comuni[[#This Row],[Popolazione2011]]/$D$7916</f>
        <v>1.9646795631187769E-3</v>
      </c>
      <c r="F3908">
        <f>100*Comuni[[#This Row],[Popolazione2011]]/(SUMIFS($D$2:$D$7916,$B$2:$B$7916,"Liguria"))</f>
        <v>7.1688056362346833E-2</v>
      </c>
      <c r="G3908" t="b">
        <f>IF(Comuni[[#This Row],[Popolazione2011]]&gt;300000,"MAGGIORE")</f>
        <v>0</v>
      </c>
      <c r="H3908">
        <f>100*Comuni[[#This Row],[Popolazione2011]]/(SUMIFS($D$2:$D$7916,$B$2:$B$7916,"Piemonte"))</f>
        <v>2.5802513155615277E-2</v>
      </c>
      <c r="I3908" s="1" t="str">
        <f>_xlfn.XLOOKUP(Comuni[[#This Row],[Regione]],Ripartizione_geografica[Regione],Ripartizione_geografica[Ripartizione geografica],,0)</f>
        <v>Nord-ovest</v>
      </c>
      <c r="J3908" s="1">
        <f>_xlfn.XLOOKUP(Comuni[[#This Row],[Regione]],Table_0[Regione],Table_0[Totale contagiati],,0)</f>
        <v>685198</v>
      </c>
      <c r="K3908" s="1">
        <f>_xlfn.XLOOKUP(Comuni[[#This Row],[Regione]],Table_0[Regione],Table_0[Guariti],,0)</f>
        <v>678840</v>
      </c>
      <c r="L3908" s="1">
        <f>_xlfn.XLOOKUP(Comuni[[#This Row],[Regione]],Table_0[Regione],Table_0[Deceduti],,0)</f>
        <v>6000</v>
      </c>
    </row>
    <row r="3909" spans="1:12" x14ac:dyDescent="0.25">
      <c r="A3909" s="1" t="s">
        <v>3951</v>
      </c>
      <c r="B3909" s="1" t="s">
        <v>3873</v>
      </c>
      <c r="C3909" s="1" t="s">
        <v>3941</v>
      </c>
      <c r="D3909">
        <v>2437</v>
      </c>
      <c r="E3909">
        <f>100*Comuni[[#This Row],[Popolazione2011]]/$D$7916</f>
        <v>4.2521528377623971E-3</v>
      </c>
      <c r="F3909">
        <f>100*Comuni[[#This Row],[Popolazione2011]]/(SUMIFS($D$2:$D$7916,$B$2:$B$7916,"Liguria"))</f>
        <v>0.15515434578600287</v>
      </c>
      <c r="G3909" t="b">
        <f>IF(Comuni[[#This Row],[Popolazione2011]]&gt;300000,"MAGGIORE")</f>
        <v>0</v>
      </c>
      <c r="H3909">
        <f>100*Comuni[[#This Row],[Popolazione2011]]/(SUMIFS($D$2:$D$7916,$B$2:$B$7916,"Piemonte"))</f>
        <v>5.5844337975341413E-2</v>
      </c>
      <c r="I3909" s="1" t="str">
        <f>_xlfn.XLOOKUP(Comuni[[#This Row],[Regione]],Ripartizione_geografica[Regione],Ripartizione_geografica[Ripartizione geografica],,0)</f>
        <v>Nord-ovest</v>
      </c>
      <c r="J3909" s="1">
        <f>_xlfn.XLOOKUP(Comuni[[#This Row],[Regione]],Table_0[Regione],Table_0[Totale contagiati],,0)</f>
        <v>685198</v>
      </c>
      <c r="K3909" s="1">
        <f>_xlfn.XLOOKUP(Comuni[[#This Row],[Regione]],Table_0[Regione],Table_0[Guariti],,0)</f>
        <v>678840</v>
      </c>
      <c r="L3909" s="1">
        <f>_xlfn.XLOOKUP(Comuni[[#This Row],[Regione]],Table_0[Regione],Table_0[Deceduti],,0)</f>
        <v>6000</v>
      </c>
    </row>
    <row r="3910" spans="1:12" x14ac:dyDescent="0.25">
      <c r="A3910" s="1" t="s">
        <v>3952</v>
      </c>
      <c r="B3910" s="1" t="s">
        <v>3873</v>
      </c>
      <c r="C3910" s="1" t="s">
        <v>3941</v>
      </c>
      <c r="D3910">
        <v>5154</v>
      </c>
      <c r="E3910">
        <f>100*Comuni[[#This Row],[Popolazione2011]]/$D$7916</f>
        <v>8.9928583199948287E-3</v>
      </c>
      <c r="F3910">
        <f>100*Comuni[[#This Row],[Popolazione2011]]/(SUMIFS($D$2:$D$7916,$B$2:$B$7916,"Liguria"))</f>
        <v>0.3281352064756089</v>
      </c>
      <c r="G3910" t="b">
        <f>IF(Comuni[[#This Row],[Popolazione2011]]&gt;300000,"MAGGIORE")</f>
        <v>0</v>
      </c>
      <c r="H3910">
        <f>100*Comuni[[#This Row],[Popolazione2011]]/(SUMIFS($D$2:$D$7916,$B$2:$B$7916,"Piemonte"))</f>
        <v>0.11810493144231007</v>
      </c>
      <c r="I3910" s="1" t="str">
        <f>_xlfn.XLOOKUP(Comuni[[#This Row],[Regione]],Ripartizione_geografica[Regione],Ripartizione_geografica[Ripartizione geografica],,0)</f>
        <v>Nord-ovest</v>
      </c>
      <c r="J3910" s="1">
        <f>_xlfn.XLOOKUP(Comuni[[#This Row],[Regione]],Table_0[Regione],Table_0[Totale contagiati],,0)</f>
        <v>685198</v>
      </c>
      <c r="K3910" s="1">
        <f>_xlfn.XLOOKUP(Comuni[[#This Row],[Regione]],Table_0[Regione],Table_0[Guariti],,0)</f>
        <v>678840</v>
      </c>
      <c r="L3910" s="1">
        <f>_xlfn.XLOOKUP(Comuni[[#This Row],[Regione]],Table_0[Regione],Table_0[Deceduti],,0)</f>
        <v>6000</v>
      </c>
    </row>
    <row r="3911" spans="1:12" x14ac:dyDescent="0.25">
      <c r="A3911" s="1" t="s">
        <v>3953</v>
      </c>
      <c r="B3911" s="1" t="s">
        <v>3873</v>
      </c>
      <c r="C3911" s="1" t="s">
        <v>3941</v>
      </c>
      <c r="D3911">
        <v>2327</v>
      </c>
      <c r="E3911">
        <f>100*Comuni[[#This Row],[Popolazione2011]]/$D$7916</f>
        <v>4.0602214417205986E-3</v>
      </c>
      <c r="F3911">
        <f>100*Comuni[[#This Row],[Popolazione2011]]/(SUMIFS($D$2:$D$7916,$B$2:$B$7916,"Liguria"))</f>
        <v>0.14815107207387307</v>
      </c>
      <c r="G3911" t="b">
        <f>IF(Comuni[[#This Row],[Popolazione2011]]&gt;300000,"MAGGIORE")</f>
        <v>0</v>
      </c>
      <c r="H3911">
        <f>100*Comuni[[#This Row],[Popolazione2011]]/(SUMIFS($D$2:$D$7916,$B$2:$B$7916,"Piemonte"))</f>
        <v>5.3323666175059278E-2</v>
      </c>
      <c r="I3911" s="1" t="str">
        <f>_xlfn.XLOOKUP(Comuni[[#This Row],[Regione]],Ripartizione_geografica[Regione],Ripartizione_geografica[Ripartizione geografica],,0)</f>
        <v>Nord-ovest</v>
      </c>
      <c r="J3911" s="1">
        <f>_xlfn.XLOOKUP(Comuni[[#This Row],[Regione]],Table_0[Regione],Table_0[Totale contagiati],,0)</f>
        <v>685198</v>
      </c>
      <c r="K3911" s="1">
        <f>_xlfn.XLOOKUP(Comuni[[#This Row],[Regione]],Table_0[Regione],Table_0[Guariti],,0)</f>
        <v>678840</v>
      </c>
      <c r="L3911" s="1">
        <f>_xlfn.XLOOKUP(Comuni[[#This Row],[Regione]],Table_0[Regione],Table_0[Deceduti],,0)</f>
        <v>6000</v>
      </c>
    </row>
    <row r="3912" spans="1:12" x14ac:dyDescent="0.25">
      <c r="A3912" s="1" t="s">
        <v>3954</v>
      </c>
      <c r="B3912" s="1" t="s">
        <v>3873</v>
      </c>
      <c r="C3912" s="1" t="s">
        <v>3941</v>
      </c>
      <c r="D3912">
        <v>401</v>
      </c>
      <c r="E3912">
        <f>100*Comuni[[#This Row],[Popolazione2011]]/$D$7916</f>
        <v>6.9967718011601206E-4</v>
      </c>
      <c r="F3912">
        <f>100*Comuni[[#This Row],[Popolazione2011]]/(SUMIFS($D$2:$D$7916,$B$2:$B$7916,"Liguria"))</f>
        <v>2.5530115986945899E-2</v>
      </c>
      <c r="G3912" t="b">
        <f>IF(Comuni[[#This Row],[Popolazione2011]]&gt;300000,"MAGGIORE")</f>
        <v>0</v>
      </c>
      <c r="H3912">
        <f>100*Comuni[[#This Row],[Popolazione2011]]/(SUMIFS($D$2:$D$7916,$B$2:$B$7916,"Piemonte"))</f>
        <v>9.1889944719375904E-3</v>
      </c>
      <c r="I3912" s="1" t="str">
        <f>_xlfn.XLOOKUP(Comuni[[#This Row],[Regione]],Ripartizione_geografica[Regione],Ripartizione_geografica[Ripartizione geografica],,0)</f>
        <v>Nord-ovest</v>
      </c>
      <c r="J3912" s="1">
        <f>_xlfn.XLOOKUP(Comuni[[#This Row],[Regione]],Table_0[Regione],Table_0[Totale contagiati],,0)</f>
        <v>685198</v>
      </c>
      <c r="K3912" s="1">
        <f>_xlfn.XLOOKUP(Comuni[[#This Row],[Regione]],Table_0[Regione],Table_0[Guariti],,0)</f>
        <v>678840</v>
      </c>
      <c r="L3912" s="1">
        <f>_xlfn.XLOOKUP(Comuni[[#This Row],[Regione]],Table_0[Regione],Table_0[Deceduti],,0)</f>
        <v>6000</v>
      </c>
    </row>
    <row r="3913" spans="1:12" x14ac:dyDescent="0.25">
      <c r="A3913" s="1" t="s">
        <v>3955</v>
      </c>
      <c r="B3913" s="1" t="s">
        <v>3873</v>
      </c>
      <c r="C3913" s="1" t="s">
        <v>3941</v>
      </c>
      <c r="D3913">
        <v>13237</v>
      </c>
      <c r="E3913">
        <f>100*Comuni[[#This Row],[Popolazione2011]]/$D$7916</f>
        <v>2.3096326267320826E-2</v>
      </c>
      <c r="F3913">
        <f>100*Comuni[[#This Row],[Popolazione2011]]/(SUMIFS($D$2:$D$7916,$B$2:$B$7916,"Liguria"))</f>
        <v>0.84274849206783753</v>
      </c>
      <c r="G3913" t="b">
        <f>IF(Comuni[[#This Row],[Popolazione2011]]&gt;300000,"MAGGIORE")</f>
        <v>0</v>
      </c>
      <c r="H3913">
        <f>100*Comuni[[#This Row],[Popolazione2011]]/(SUMIFS($D$2:$D$7916,$B$2:$B$7916,"Piemonte"))</f>
        <v>0.30332847836667798</v>
      </c>
      <c r="I3913" s="1" t="str">
        <f>_xlfn.XLOOKUP(Comuni[[#This Row],[Regione]],Ripartizione_geografica[Regione],Ripartizione_geografica[Ripartizione geografica],,0)</f>
        <v>Nord-ovest</v>
      </c>
      <c r="J3913" s="1">
        <f>_xlfn.XLOOKUP(Comuni[[#This Row],[Regione]],Table_0[Regione],Table_0[Totale contagiati],,0)</f>
        <v>685198</v>
      </c>
      <c r="K3913" s="1">
        <f>_xlfn.XLOOKUP(Comuni[[#This Row],[Regione]],Table_0[Regione],Table_0[Guariti],,0)</f>
        <v>678840</v>
      </c>
      <c r="L3913" s="1">
        <f>_xlfn.XLOOKUP(Comuni[[#This Row],[Regione]],Table_0[Regione],Table_0[Deceduti],,0)</f>
        <v>6000</v>
      </c>
    </row>
    <row r="3914" spans="1:12" x14ac:dyDescent="0.25">
      <c r="A3914" s="1" t="s">
        <v>3956</v>
      </c>
      <c r="B3914" s="1" t="s">
        <v>3873</v>
      </c>
      <c r="C3914" s="1" t="s">
        <v>3941</v>
      </c>
      <c r="D3914">
        <v>1683</v>
      </c>
      <c r="E3914">
        <f>100*Comuni[[#This Row],[Popolazione2011]]/$D$7916</f>
        <v>2.936550359439522E-3</v>
      </c>
      <c r="F3914">
        <f>100*Comuni[[#This Row],[Popolazione2011]]/(SUMIFS($D$2:$D$7916,$B$2:$B$7916,"Liguria"))</f>
        <v>0.10715008779558589</v>
      </c>
      <c r="G3914" t="b">
        <f>IF(Comuni[[#This Row],[Popolazione2011]]&gt;300000,"MAGGIORE")</f>
        <v>0</v>
      </c>
      <c r="H3914">
        <f>100*Comuni[[#This Row],[Popolazione2011]]/(SUMIFS($D$2:$D$7916,$B$2:$B$7916,"Piemonte"))</f>
        <v>3.8566278544316615E-2</v>
      </c>
      <c r="I3914" s="1" t="str">
        <f>_xlfn.XLOOKUP(Comuni[[#This Row],[Regione]],Ripartizione_geografica[Regione],Ripartizione_geografica[Ripartizione geografica],,0)</f>
        <v>Nord-ovest</v>
      </c>
      <c r="J3914" s="1">
        <f>_xlfn.XLOOKUP(Comuni[[#This Row],[Regione]],Table_0[Regione],Table_0[Totale contagiati],,0)</f>
        <v>685198</v>
      </c>
      <c r="K3914" s="1">
        <f>_xlfn.XLOOKUP(Comuni[[#This Row],[Regione]],Table_0[Regione],Table_0[Guariti],,0)</f>
        <v>678840</v>
      </c>
      <c r="L3914" s="1">
        <f>_xlfn.XLOOKUP(Comuni[[#This Row],[Regione]],Table_0[Regione],Table_0[Deceduti],,0)</f>
        <v>6000</v>
      </c>
    </row>
    <row r="3915" spans="1:12" x14ac:dyDescent="0.25">
      <c r="A3915" s="1" t="s">
        <v>3957</v>
      </c>
      <c r="B3915" s="1" t="s">
        <v>3873</v>
      </c>
      <c r="C3915" s="1" t="s">
        <v>3941</v>
      </c>
      <c r="D3915">
        <v>1550</v>
      </c>
      <c r="E3915">
        <f>100*Comuni[[#This Row],[Popolazione2011]]/$D$7916</f>
        <v>2.704487853316256E-3</v>
      </c>
      <c r="F3915">
        <f>100*Comuni[[#This Row],[Popolazione2011]]/(SUMIFS($D$2:$D$7916,$B$2:$B$7916,"Liguria"))</f>
        <v>9.8682493216374415E-2</v>
      </c>
      <c r="G3915" t="b">
        <f>IF(Comuni[[#This Row],[Popolazione2011]]&gt;300000,"MAGGIORE")</f>
        <v>0</v>
      </c>
      <c r="H3915">
        <f>100*Comuni[[#This Row],[Popolazione2011]]/(SUMIFS($D$2:$D$7916,$B$2:$B$7916,"Piemonte"))</f>
        <v>3.5518557185793678E-2</v>
      </c>
      <c r="I3915" s="1" t="str">
        <f>_xlfn.XLOOKUP(Comuni[[#This Row],[Regione]],Ripartizione_geografica[Regione],Ripartizione_geografica[Ripartizione geografica],,0)</f>
        <v>Nord-ovest</v>
      </c>
      <c r="J3915" s="1">
        <f>_xlfn.XLOOKUP(Comuni[[#This Row],[Regione]],Table_0[Regione],Table_0[Totale contagiati],,0)</f>
        <v>685198</v>
      </c>
      <c r="K3915" s="1">
        <f>_xlfn.XLOOKUP(Comuni[[#This Row],[Regione]],Table_0[Regione],Table_0[Guariti],,0)</f>
        <v>678840</v>
      </c>
      <c r="L3915" s="1">
        <f>_xlfn.XLOOKUP(Comuni[[#This Row],[Regione]],Table_0[Regione],Table_0[Deceduti],,0)</f>
        <v>6000</v>
      </c>
    </row>
    <row r="3916" spans="1:12" x14ac:dyDescent="0.25">
      <c r="A3916" s="1" t="s">
        <v>3958</v>
      </c>
      <c r="B3916" s="1" t="s">
        <v>3873</v>
      </c>
      <c r="C3916" s="1" t="s">
        <v>3941</v>
      </c>
      <c r="D3916">
        <v>5605</v>
      </c>
      <c r="E3916">
        <f>100*Comuni[[#This Row],[Popolazione2011]]/$D$7916</f>
        <v>9.7797770437662041E-3</v>
      </c>
      <c r="F3916">
        <f>100*Comuni[[#This Row],[Popolazione2011]]/(SUMIFS($D$2:$D$7916,$B$2:$B$7916,"Liguria"))</f>
        <v>0.35684862869534106</v>
      </c>
      <c r="G3916" t="b">
        <f>IF(Comuni[[#This Row],[Popolazione2011]]&gt;300000,"MAGGIORE")</f>
        <v>0</v>
      </c>
      <c r="H3916">
        <f>100*Comuni[[#This Row],[Popolazione2011]]/(SUMIFS($D$2:$D$7916,$B$2:$B$7916,"Piemonte"))</f>
        <v>0.12843968582346682</v>
      </c>
      <c r="I3916" s="1" t="str">
        <f>_xlfn.XLOOKUP(Comuni[[#This Row],[Regione]],Ripartizione_geografica[Regione],Ripartizione_geografica[Ripartizione geografica],,0)</f>
        <v>Nord-ovest</v>
      </c>
      <c r="J3916" s="1">
        <f>_xlfn.XLOOKUP(Comuni[[#This Row],[Regione]],Table_0[Regione],Table_0[Totale contagiati],,0)</f>
        <v>685198</v>
      </c>
      <c r="K3916" s="1">
        <f>_xlfn.XLOOKUP(Comuni[[#This Row],[Regione]],Table_0[Regione],Table_0[Guariti],,0)</f>
        <v>678840</v>
      </c>
      <c r="L3916" s="1">
        <f>_xlfn.XLOOKUP(Comuni[[#This Row],[Regione]],Table_0[Regione],Table_0[Deceduti],,0)</f>
        <v>6000</v>
      </c>
    </row>
    <row r="3917" spans="1:12" x14ac:dyDescent="0.25">
      <c r="A3917" s="1" t="s">
        <v>3959</v>
      </c>
      <c r="B3917" s="1" t="s">
        <v>3873</v>
      </c>
      <c r="C3917" s="1" t="s">
        <v>3941</v>
      </c>
      <c r="D3917">
        <v>744</v>
      </c>
      <c r="E3917">
        <f>100*Comuni[[#This Row],[Popolazione2011]]/$D$7916</f>
        <v>1.298154169591803E-3</v>
      </c>
      <c r="F3917">
        <f>100*Comuni[[#This Row],[Popolazione2011]]/(SUMIFS($D$2:$D$7916,$B$2:$B$7916,"Liguria"))</f>
        <v>4.7367596743859722E-2</v>
      </c>
      <c r="G3917" t="b">
        <f>IF(Comuni[[#This Row],[Popolazione2011]]&gt;300000,"MAGGIORE")</f>
        <v>0</v>
      </c>
      <c r="H3917">
        <f>100*Comuni[[#This Row],[Popolazione2011]]/(SUMIFS($D$2:$D$7916,$B$2:$B$7916,"Piemonte"))</f>
        <v>1.7048907449180965E-2</v>
      </c>
      <c r="I3917" s="1" t="str">
        <f>_xlfn.XLOOKUP(Comuni[[#This Row],[Regione]],Ripartizione_geografica[Regione],Ripartizione_geografica[Ripartizione geografica],,0)</f>
        <v>Nord-ovest</v>
      </c>
      <c r="J3917" s="1">
        <f>_xlfn.XLOOKUP(Comuni[[#This Row],[Regione]],Table_0[Regione],Table_0[Totale contagiati],,0)</f>
        <v>685198</v>
      </c>
      <c r="K3917" s="1">
        <f>_xlfn.XLOOKUP(Comuni[[#This Row],[Regione]],Table_0[Regione],Table_0[Guariti],,0)</f>
        <v>678840</v>
      </c>
      <c r="L3917" s="1">
        <f>_xlfn.XLOOKUP(Comuni[[#This Row],[Regione]],Table_0[Regione],Table_0[Deceduti],,0)</f>
        <v>6000</v>
      </c>
    </row>
    <row r="3918" spans="1:12" x14ac:dyDescent="0.25">
      <c r="A3918" s="1" t="s">
        <v>3960</v>
      </c>
      <c r="B3918" s="1" t="s">
        <v>3873</v>
      </c>
      <c r="C3918" s="1" t="s">
        <v>3941</v>
      </c>
      <c r="D3918">
        <v>321</v>
      </c>
      <c r="E3918">
        <f>100*Comuni[[#This Row],[Popolazione2011]]/$D$7916</f>
        <v>5.6009071026743109E-4</v>
      </c>
      <c r="F3918">
        <f>100*Comuni[[#This Row],[Popolazione2011]]/(SUMIFS($D$2:$D$7916,$B$2:$B$7916,"Liguria"))</f>
        <v>2.0436826014487864E-2</v>
      </c>
      <c r="G3918" t="b">
        <f>IF(Comuni[[#This Row],[Popolazione2011]]&gt;300000,"MAGGIORE")</f>
        <v>0</v>
      </c>
      <c r="H3918">
        <f>100*Comuni[[#This Row],[Popolazione2011]]/(SUMIFS($D$2:$D$7916,$B$2:$B$7916,"Piemonte"))</f>
        <v>7.3557786171869486E-3</v>
      </c>
      <c r="I3918" s="1" t="str">
        <f>_xlfn.XLOOKUP(Comuni[[#This Row],[Regione]],Ripartizione_geografica[Regione],Ripartizione_geografica[Ripartizione geografica],,0)</f>
        <v>Nord-ovest</v>
      </c>
      <c r="J3918" s="1">
        <f>_xlfn.XLOOKUP(Comuni[[#This Row],[Regione]],Table_0[Regione],Table_0[Totale contagiati],,0)</f>
        <v>685198</v>
      </c>
      <c r="K3918" s="1">
        <f>_xlfn.XLOOKUP(Comuni[[#This Row],[Regione]],Table_0[Regione],Table_0[Guariti],,0)</f>
        <v>678840</v>
      </c>
      <c r="L3918" s="1">
        <f>_xlfn.XLOOKUP(Comuni[[#This Row],[Regione]],Table_0[Regione],Table_0[Deceduti],,0)</f>
        <v>6000</v>
      </c>
    </row>
    <row r="3919" spans="1:12" x14ac:dyDescent="0.25">
      <c r="A3919" s="1" t="s">
        <v>3961</v>
      </c>
      <c r="B3919" s="1" t="s">
        <v>3873</v>
      </c>
      <c r="C3919" s="1" t="s">
        <v>3941</v>
      </c>
      <c r="D3919">
        <v>172</v>
      </c>
      <c r="E3919">
        <f>100*Comuni[[#This Row],[Popolazione2011]]/$D$7916</f>
        <v>3.0011091017444907E-4</v>
      </c>
      <c r="F3919">
        <f>100*Comuni[[#This Row],[Popolazione2011]]/(SUMIFS($D$2:$D$7916,$B$2:$B$7916,"Liguria"))</f>
        <v>1.0950573440784775E-2</v>
      </c>
      <c r="G3919" t="b">
        <f>IF(Comuni[[#This Row],[Popolazione2011]]&gt;300000,"MAGGIORE")</f>
        <v>0</v>
      </c>
      <c r="H3919">
        <f>100*Comuni[[#This Row],[Popolazione2011]]/(SUMIFS($D$2:$D$7916,$B$2:$B$7916,"Piemonte"))</f>
        <v>3.9414140877138794E-3</v>
      </c>
      <c r="I3919" s="1" t="str">
        <f>_xlfn.XLOOKUP(Comuni[[#This Row],[Regione]],Ripartizione_geografica[Regione],Ripartizione_geografica[Ripartizione geografica],,0)</f>
        <v>Nord-ovest</v>
      </c>
      <c r="J3919" s="1">
        <f>_xlfn.XLOOKUP(Comuni[[#This Row],[Regione]],Table_0[Regione],Table_0[Totale contagiati],,0)</f>
        <v>685198</v>
      </c>
      <c r="K3919" s="1">
        <f>_xlfn.XLOOKUP(Comuni[[#This Row],[Regione]],Table_0[Regione],Table_0[Guariti],,0)</f>
        <v>678840</v>
      </c>
      <c r="L3919" s="1">
        <f>_xlfn.XLOOKUP(Comuni[[#This Row],[Regione]],Table_0[Regione],Table_0[Deceduti],,0)</f>
        <v>6000</v>
      </c>
    </row>
    <row r="3920" spans="1:12" x14ac:dyDescent="0.25">
      <c r="A3920" s="1" t="s">
        <v>3962</v>
      </c>
      <c r="B3920" s="1" t="s">
        <v>3873</v>
      </c>
      <c r="C3920" s="1" t="s">
        <v>3941</v>
      </c>
      <c r="D3920">
        <v>5353</v>
      </c>
      <c r="E3920">
        <f>100*Comuni[[#This Row],[Popolazione2011]]/$D$7916</f>
        <v>9.3400796637431727E-3</v>
      </c>
      <c r="F3920">
        <f>100*Comuni[[#This Row],[Popolazione2011]]/(SUMIFS($D$2:$D$7916,$B$2:$B$7916,"Liguria"))</f>
        <v>0.34080476528209824</v>
      </c>
      <c r="G3920" t="b">
        <f>IF(Comuni[[#This Row],[Popolazione2011]]&gt;300000,"MAGGIORE")</f>
        <v>0</v>
      </c>
      <c r="H3920">
        <f>100*Comuni[[#This Row],[Popolazione2011]]/(SUMIFS($D$2:$D$7916,$B$2:$B$7916,"Piemonte"))</f>
        <v>0.12266505588100229</v>
      </c>
      <c r="I3920" s="1" t="str">
        <f>_xlfn.XLOOKUP(Comuni[[#This Row],[Regione]],Ripartizione_geografica[Regione],Ripartizione_geografica[Ripartizione geografica],,0)</f>
        <v>Nord-ovest</v>
      </c>
      <c r="J3920" s="1">
        <f>_xlfn.XLOOKUP(Comuni[[#This Row],[Regione]],Table_0[Regione],Table_0[Totale contagiati],,0)</f>
        <v>685198</v>
      </c>
      <c r="K3920" s="1">
        <f>_xlfn.XLOOKUP(Comuni[[#This Row],[Regione]],Table_0[Regione],Table_0[Guariti],,0)</f>
        <v>678840</v>
      </c>
      <c r="L3920" s="1">
        <f>_xlfn.XLOOKUP(Comuni[[#This Row],[Regione]],Table_0[Regione],Table_0[Deceduti],,0)</f>
        <v>6000</v>
      </c>
    </row>
    <row r="3921" spans="1:12" x14ac:dyDescent="0.25">
      <c r="A3921" s="1" t="s">
        <v>3963</v>
      </c>
      <c r="B3921" s="1" t="s">
        <v>3873</v>
      </c>
      <c r="C3921" s="1" t="s">
        <v>3941</v>
      </c>
      <c r="D3921">
        <v>3678</v>
      </c>
      <c r="E3921">
        <f>100*Comuni[[#This Row],[Popolazione2011]]/$D$7916</f>
        <v>6.4174879512885093E-3</v>
      </c>
      <c r="F3921">
        <f>100*Comuni[[#This Row],[Popolazione2011]]/(SUMIFS($D$2:$D$7916,$B$2:$B$7916,"Liguria"))</f>
        <v>0.23416400648375812</v>
      </c>
      <c r="G3921" t="b">
        <f>IF(Comuni[[#This Row],[Popolazione2011]]&gt;300000,"MAGGIORE")</f>
        <v>0</v>
      </c>
      <c r="H3921">
        <f>100*Comuni[[#This Row],[Popolazione2011]]/(SUMIFS($D$2:$D$7916,$B$2:$B$7916,"Piemonte"))</f>
        <v>8.4282098922160736E-2</v>
      </c>
      <c r="I3921" s="1" t="str">
        <f>_xlfn.XLOOKUP(Comuni[[#This Row],[Regione]],Ripartizione_geografica[Regione],Ripartizione_geografica[Ripartizione geografica],,0)</f>
        <v>Nord-ovest</v>
      </c>
      <c r="J3921" s="1">
        <f>_xlfn.XLOOKUP(Comuni[[#This Row],[Regione]],Table_0[Regione],Table_0[Totale contagiati],,0)</f>
        <v>685198</v>
      </c>
      <c r="K3921" s="1">
        <f>_xlfn.XLOOKUP(Comuni[[#This Row],[Regione]],Table_0[Regione],Table_0[Guariti],,0)</f>
        <v>678840</v>
      </c>
      <c r="L3921" s="1">
        <f>_xlfn.XLOOKUP(Comuni[[#This Row],[Regione]],Table_0[Regione],Table_0[Deceduti],,0)</f>
        <v>6000</v>
      </c>
    </row>
    <row r="3922" spans="1:12" x14ac:dyDescent="0.25">
      <c r="A3922" s="1" t="s">
        <v>3964</v>
      </c>
      <c r="B3922" s="1" t="s">
        <v>3873</v>
      </c>
      <c r="C3922" s="1" t="s">
        <v>3941</v>
      </c>
      <c r="D3922">
        <v>5815</v>
      </c>
      <c r="E3922">
        <f>100*Comuni[[#This Row],[Popolazione2011]]/$D$7916</f>
        <v>1.0146191527118728E-2</v>
      </c>
      <c r="F3922">
        <f>100*Comuni[[#This Row],[Popolazione2011]]/(SUMIFS($D$2:$D$7916,$B$2:$B$7916,"Liguria"))</f>
        <v>0.37021851487304336</v>
      </c>
      <c r="G3922" t="b">
        <f>IF(Comuni[[#This Row],[Popolazione2011]]&gt;300000,"MAGGIORE")</f>
        <v>0</v>
      </c>
      <c r="H3922">
        <f>100*Comuni[[#This Row],[Popolazione2011]]/(SUMIFS($D$2:$D$7916,$B$2:$B$7916,"Piemonte"))</f>
        <v>0.13325187744218725</v>
      </c>
      <c r="I3922" s="1" t="str">
        <f>_xlfn.XLOOKUP(Comuni[[#This Row],[Regione]],Ripartizione_geografica[Regione],Ripartizione_geografica[Ripartizione geografica],,0)</f>
        <v>Nord-ovest</v>
      </c>
      <c r="J3922" s="1">
        <f>_xlfn.XLOOKUP(Comuni[[#This Row],[Regione]],Table_0[Regione],Table_0[Totale contagiati],,0)</f>
        <v>685198</v>
      </c>
      <c r="K3922" s="1">
        <f>_xlfn.XLOOKUP(Comuni[[#This Row],[Regione]],Table_0[Regione],Table_0[Guariti],,0)</f>
        <v>678840</v>
      </c>
      <c r="L3922" s="1">
        <f>_xlfn.XLOOKUP(Comuni[[#This Row],[Regione]],Table_0[Regione],Table_0[Deceduti],,0)</f>
        <v>6000</v>
      </c>
    </row>
    <row r="3923" spans="1:12" x14ac:dyDescent="0.25">
      <c r="A3923" s="1" t="s">
        <v>3965</v>
      </c>
      <c r="B3923" s="1" t="s">
        <v>3873</v>
      </c>
      <c r="C3923" s="1" t="s">
        <v>3941</v>
      </c>
      <c r="D3923">
        <v>1964</v>
      </c>
      <c r="E3923">
        <f>100*Comuni[[#This Row],[Popolazione2011]]/$D$7916</f>
        <v>3.4268478347826625E-3</v>
      </c>
      <c r="F3923">
        <f>100*Comuni[[#This Row],[Popolazione2011]]/(SUMIFS($D$2:$D$7916,$B$2:$B$7916,"Liguria"))</f>
        <v>0.12504026882384475</v>
      </c>
      <c r="G3923" t="b">
        <f>IF(Comuni[[#This Row],[Popolazione2011]]&gt;300000,"MAGGIORE")</f>
        <v>0</v>
      </c>
      <c r="H3923">
        <f>100*Comuni[[#This Row],[Popolazione2011]]/(SUMIFS($D$2:$D$7916,$B$2:$B$7916,"Piemonte"))</f>
        <v>4.5005449234128247E-2</v>
      </c>
      <c r="I3923" s="1" t="str">
        <f>_xlfn.XLOOKUP(Comuni[[#This Row],[Regione]],Ripartizione_geografica[Regione],Ripartizione_geografica[Ripartizione geografica],,0)</f>
        <v>Nord-ovest</v>
      </c>
      <c r="J3923" s="1">
        <f>_xlfn.XLOOKUP(Comuni[[#This Row],[Regione]],Table_0[Regione],Table_0[Totale contagiati],,0)</f>
        <v>685198</v>
      </c>
      <c r="K3923" s="1">
        <f>_xlfn.XLOOKUP(Comuni[[#This Row],[Regione]],Table_0[Regione],Table_0[Guariti],,0)</f>
        <v>678840</v>
      </c>
      <c r="L3923" s="1">
        <f>_xlfn.XLOOKUP(Comuni[[#This Row],[Regione]],Table_0[Regione],Table_0[Deceduti],,0)</f>
        <v>6000</v>
      </c>
    </row>
    <row r="3924" spans="1:12" x14ac:dyDescent="0.25">
      <c r="A3924" s="1" t="s">
        <v>3966</v>
      </c>
      <c r="B3924" s="1" t="s">
        <v>3873</v>
      </c>
      <c r="C3924" s="1" t="s">
        <v>3941</v>
      </c>
      <c r="D3924">
        <v>1080</v>
      </c>
      <c r="E3924">
        <f>100*Comuni[[#This Row],[Popolazione2011]]/$D$7916</f>
        <v>1.884417342955843E-3</v>
      </c>
      <c r="F3924">
        <f>100*Comuni[[#This Row],[Popolazione2011]]/(SUMIFS($D$2:$D$7916,$B$2:$B$7916,"Liguria"))</f>
        <v>6.8759414628183468E-2</v>
      </c>
      <c r="G3924" t="b">
        <f>IF(Comuni[[#This Row],[Popolazione2011]]&gt;300000,"MAGGIORE")</f>
        <v>0</v>
      </c>
      <c r="H3924">
        <f>100*Comuni[[#This Row],[Popolazione2011]]/(SUMIFS($D$2:$D$7916,$B$2:$B$7916,"Piemonte"))</f>
        <v>2.4748414039133658E-2</v>
      </c>
      <c r="I3924" s="1" t="str">
        <f>_xlfn.XLOOKUP(Comuni[[#This Row],[Regione]],Ripartizione_geografica[Regione],Ripartizione_geografica[Ripartizione geografica],,0)</f>
        <v>Nord-ovest</v>
      </c>
      <c r="J3924" s="1">
        <f>_xlfn.XLOOKUP(Comuni[[#This Row],[Regione]],Table_0[Regione],Table_0[Totale contagiati],,0)</f>
        <v>685198</v>
      </c>
      <c r="K3924" s="1">
        <f>_xlfn.XLOOKUP(Comuni[[#This Row],[Regione]],Table_0[Regione],Table_0[Guariti],,0)</f>
        <v>678840</v>
      </c>
      <c r="L3924" s="1">
        <f>_xlfn.XLOOKUP(Comuni[[#This Row],[Regione]],Table_0[Regione],Table_0[Deceduti],,0)</f>
        <v>6000</v>
      </c>
    </row>
    <row r="3925" spans="1:12" x14ac:dyDescent="0.25">
      <c r="A3925" s="1" t="s">
        <v>3967</v>
      </c>
      <c r="B3925" s="1" t="s">
        <v>3873</v>
      </c>
      <c r="C3925" s="1" t="s">
        <v>3941</v>
      </c>
      <c r="D3925">
        <v>2003</v>
      </c>
      <c r="E3925">
        <f>100*Comuni[[#This Row],[Popolazione2011]]/$D$7916</f>
        <v>3.4948962388338459E-3</v>
      </c>
      <c r="F3925">
        <f>100*Comuni[[#This Row],[Popolazione2011]]/(SUMIFS($D$2:$D$7916,$B$2:$B$7916,"Liguria"))</f>
        <v>0.12752324768541803</v>
      </c>
      <c r="G3925" t="b">
        <f>IF(Comuni[[#This Row],[Popolazione2011]]&gt;300000,"MAGGIORE")</f>
        <v>0</v>
      </c>
      <c r="H3925">
        <f>100*Comuni[[#This Row],[Popolazione2011]]/(SUMIFS($D$2:$D$7916,$B$2:$B$7916,"Piemonte"))</f>
        <v>4.5899141963319186E-2</v>
      </c>
      <c r="I3925" s="1" t="str">
        <f>_xlfn.XLOOKUP(Comuni[[#This Row],[Regione]],Ripartizione_geografica[Regione],Ripartizione_geografica[Ripartizione geografica],,0)</f>
        <v>Nord-ovest</v>
      </c>
      <c r="J3925" s="1">
        <f>_xlfn.XLOOKUP(Comuni[[#This Row],[Regione]],Table_0[Regione],Table_0[Totale contagiati],,0)</f>
        <v>685198</v>
      </c>
      <c r="K3925" s="1">
        <f>_xlfn.XLOOKUP(Comuni[[#This Row],[Regione]],Table_0[Regione],Table_0[Guariti],,0)</f>
        <v>678840</v>
      </c>
      <c r="L3925" s="1">
        <f>_xlfn.XLOOKUP(Comuni[[#This Row],[Regione]],Table_0[Regione],Table_0[Deceduti],,0)</f>
        <v>6000</v>
      </c>
    </row>
    <row r="3926" spans="1:12" x14ac:dyDescent="0.25">
      <c r="A3926" s="1" t="s">
        <v>3968</v>
      </c>
      <c r="B3926" s="1" t="s">
        <v>3873</v>
      </c>
      <c r="C3926" s="1" t="s">
        <v>3941</v>
      </c>
      <c r="D3926">
        <v>256</v>
      </c>
      <c r="E3926">
        <f>100*Comuni[[#This Row],[Popolazione2011]]/$D$7916</f>
        <v>4.4667670351545907E-4</v>
      </c>
      <c r="F3926">
        <f>100*Comuni[[#This Row],[Popolazione2011]]/(SUMIFS($D$2:$D$7916,$B$2:$B$7916,"Liguria"))</f>
        <v>1.6298527911865712E-2</v>
      </c>
      <c r="G3926" t="b">
        <f>IF(Comuni[[#This Row],[Popolazione2011]]&gt;300000,"MAGGIORE")</f>
        <v>0</v>
      </c>
      <c r="H3926">
        <f>100*Comuni[[#This Row],[Popolazione2011]]/(SUMIFS($D$2:$D$7916,$B$2:$B$7916,"Piemonte"))</f>
        <v>5.8662907352020526E-3</v>
      </c>
      <c r="I3926" s="1" t="str">
        <f>_xlfn.XLOOKUP(Comuni[[#This Row],[Regione]],Ripartizione_geografica[Regione],Ripartizione_geografica[Ripartizione geografica],,0)</f>
        <v>Nord-ovest</v>
      </c>
      <c r="J3926" s="1">
        <f>_xlfn.XLOOKUP(Comuni[[#This Row],[Regione]],Table_0[Regione],Table_0[Totale contagiati],,0)</f>
        <v>685198</v>
      </c>
      <c r="K3926" s="1">
        <f>_xlfn.XLOOKUP(Comuni[[#This Row],[Regione]],Table_0[Regione],Table_0[Guariti],,0)</f>
        <v>678840</v>
      </c>
      <c r="L3926" s="1">
        <f>_xlfn.XLOOKUP(Comuni[[#This Row],[Regione]],Table_0[Regione],Table_0[Deceduti],,0)</f>
        <v>6000</v>
      </c>
    </row>
    <row r="3927" spans="1:12" x14ac:dyDescent="0.25">
      <c r="A3927" s="1" t="s">
        <v>3969</v>
      </c>
      <c r="B3927" s="1" t="s">
        <v>3873</v>
      </c>
      <c r="C3927" s="1" t="s">
        <v>3941</v>
      </c>
      <c r="D3927">
        <v>11724</v>
      </c>
      <c r="E3927">
        <f>100*Comuni[[#This Row],[Popolazione2011]]/$D$7916</f>
        <v>2.0456397156309539E-2</v>
      </c>
      <c r="F3927">
        <f>100*Comuni[[#This Row],[Popolazione2011]]/(SUMIFS($D$2:$D$7916,$B$2:$B$7916,"Liguria"))</f>
        <v>0.74642164546372491</v>
      </c>
      <c r="G3927" t="b">
        <f>IF(Comuni[[#This Row],[Popolazione2011]]&gt;300000,"MAGGIORE")</f>
        <v>0</v>
      </c>
      <c r="H3927">
        <f>100*Comuni[[#This Row],[Popolazione2011]]/(SUMIFS($D$2:$D$7916,$B$2:$B$7916,"Piemonte"))</f>
        <v>0.26865778351370651</v>
      </c>
      <c r="I3927" s="1" t="str">
        <f>_xlfn.XLOOKUP(Comuni[[#This Row],[Regione]],Ripartizione_geografica[Regione],Ripartizione_geografica[Ripartizione geografica],,0)</f>
        <v>Nord-ovest</v>
      </c>
      <c r="J3927" s="1">
        <f>_xlfn.XLOOKUP(Comuni[[#This Row],[Regione]],Table_0[Regione],Table_0[Totale contagiati],,0)</f>
        <v>685198</v>
      </c>
      <c r="K3927" s="1">
        <f>_xlfn.XLOOKUP(Comuni[[#This Row],[Regione]],Table_0[Regione],Table_0[Guariti],,0)</f>
        <v>678840</v>
      </c>
      <c r="L3927" s="1">
        <f>_xlfn.XLOOKUP(Comuni[[#This Row],[Regione]],Table_0[Regione],Table_0[Deceduti],,0)</f>
        <v>6000</v>
      </c>
    </row>
    <row r="3928" spans="1:12" x14ac:dyDescent="0.25">
      <c r="A3928" s="1" t="s">
        <v>3970</v>
      </c>
      <c r="B3928" s="1" t="s">
        <v>3873</v>
      </c>
      <c r="C3928" s="1" t="s">
        <v>3941</v>
      </c>
      <c r="D3928">
        <v>1214</v>
      </c>
      <c r="E3928">
        <f>100*Comuni[[#This Row],[Popolazione2011]]/$D$7916</f>
        <v>2.1182246799522162E-3</v>
      </c>
      <c r="F3928">
        <f>100*Comuni[[#This Row],[Popolazione2011]]/(SUMIFS($D$2:$D$7916,$B$2:$B$7916,"Liguria"))</f>
        <v>7.7290675332050668E-2</v>
      </c>
      <c r="G3928" t="b">
        <f>IF(Comuni[[#This Row],[Popolazione2011]]&gt;300000,"MAGGIORE")</f>
        <v>0</v>
      </c>
      <c r="H3928">
        <f>100*Comuni[[#This Row],[Popolazione2011]]/(SUMIFS($D$2:$D$7916,$B$2:$B$7916,"Piemonte"))</f>
        <v>2.7819050595840982E-2</v>
      </c>
      <c r="I3928" s="1" t="str">
        <f>_xlfn.XLOOKUP(Comuni[[#This Row],[Regione]],Ripartizione_geografica[Regione],Ripartizione_geografica[Ripartizione geografica],,0)</f>
        <v>Nord-ovest</v>
      </c>
      <c r="J3928" s="1">
        <f>_xlfn.XLOOKUP(Comuni[[#This Row],[Regione]],Table_0[Regione],Table_0[Totale contagiati],,0)</f>
        <v>685198</v>
      </c>
      <c r="K3928" s="1">
        <f>_xlfn.XLOOKUP(Comuni[[#This Row],[Regione]],Table_0[Regione],Table_0[Guariti],,0)</f>
        <v>678840</v>
      </c>
      <c r="L3928" s="1">
        <f>_xlfn.XLOOKUP(Comuni[[#This Row],[Regione]],Table_0[Regione],Table_0[Deceduti],,0)</f>
        <v>6000</v>
      </c>
    </row>
    <row r="3929" spans="1:12" x14ac:dyDescent="0.25">
      <c r="A3929" s="1" t="s">
        <v>3971</v>
      </c>
      <c r="B3929" s="1" t="s">
        <v>3873</v>
      </c>
      <c r="C3929" s="1" t="s">
        <v>3941</v>
      </c>
      <c r="D3929">
        <v>946</v>
      </c>
      <c r="E3929">
        <f>100*Comuni[[#This Row],[Popolazione2011]]/$D$7916</f>
        <v>1.65061000595947E-3</v>
      </c>
      <c r="F3929">
        <f>100*Comuni[[#This Row],[Popolazione2011]]/(SUMIFS($D$2:$D$7916,$B$2:$B$7916,"Liguria"))</f>
        <v>6.0228153924316255E-2</v>
      </c>
      <c r="G3929" t="b">
        <f>IF(Comuni[[#This Row],[Popolazione2011]]&gt;300000,"MAGGIORE")</f>
        <v>0</v>
      </c>
      <c r="H3929">
        <f>100*Comuni[[#This Row],[Popolazione2011]]/(SUMIFS($D$2:$D$7916,$B$2:$B$7916,"Piemonte"))</f>
        <v>2.1677777482426334E-2</v>
      </c>
      <c r="I3929" s="1" t="str">
        <f>_xlfn.XLOOKUP(Comuni[[#This Row],[Regione]],Ripartizione_geografica[Regione],Ripartizione_geografica[Ripartizione geografica],,0)</f>
        <v>Nord-ovest</v>
      </c>
      <c r="J3929" s="1">
        <f>_xlfn.XLOOKUP(Comuni[[#This Row],[Regione]],Table_0[Regione],Table_0[Totale contagiati],,0)</f>
        <v>685198</v>
      </c>
      <c r="K3929" s="1">
        <f>_xlfn.XLOOKUP(Comuni[[#This Row],[Regione]],Table_0[Regione],Table_0[Guariti],,0)</f>
        <v>678840</v>
      </c>
      <c r="L3929" s="1">
        <f>_xlfn.XLOOKUP(Comuni[[#This Row],[Regione]],Table_0[Regione],Table_0[Deceduti],,0)</f>
        <v>6000</v>
      </c>
    </row>
    <row r="3930" spans="1:12" x14ac:dyDescent="0.25">
      <c r="A3930" s="1" t="s">
        <v>3972</v>
      </c>
      <c r="B3930" s="1" t="s">
        <v>3873</v>
      </c>
      <c r="C3930" s="1" t="s">
        <v>3941</v>
      </c>
      <c r="D3930">
        <v>460</v>
      </c>
      <c r="E3930">
        <f>100*Comuni[[#This Row],[Popolazione2011]]/$D$7916</f>
        <v>8.0262220162934052E-4</v>
      </c>
      <c r="F3930">
        <f>100*Comuni[[#This Row],[Popolazione2011]]/(SUMIFS($D$2:$D$7916,$B$2:$B$7916,"Liguria"))</f>
        <v>2.9286417341633699E-2</v>
      </c>
      <c r="G3930" t="b">
        <f>IF(Comuni[[#This Row],[Popolazione2011]]&gt;300000,"MAGGIORE")</f>
        <v>0</v>
      </c>
      <c r="H3930">
        <f>100*Comuni[[#This Row],[Popolazione2011]]/(SUMIFS($D$2:$D$7916,$B$2:$B$7916,"Piemonte"))</f>
        <v>1.0540991164816188E-2</v>
      </c>
      <c r="I3930" s="1" t="str">
        <f>_xlfn.XLOOKUP(Comuni[[#This Row],[Regione]],Ripartizione_geografica[Regione],Ripartizione_geografica[Ripartizione geografica],,0)</f>
        <v>Nord-ovest</v>
      </c>
      <c r="J3930" s="1">
        <f>_xlfn.XLOOKUP(Comuni[[#This Row],[Regione]],Table_0[Regione],Table_0[Totale contagiati],,0)</f>
        <v>685198</v>
      </c>
      <c r="K3930" s="1">
        <f>_xlfn.XLOOKUP(Comuni[[#This Row],[Regione]],Table_0[Regione],Table_0[Guariti],,0)</f>
        <v>678840</v>
      </c>
      <c r="L3930" s="1">
        <f>_xlfn.XLOOKUP(Comuni[[#This Row],[Regione]],Table_0[Regione],Table_0[Deceduti],,0)</f>
        <v>6000</v>
      </c>
    </row>
    <row r="3931" spans="1:12" x14ac:dyDescent="0.25">
      <c r="A3931" s="1" t="s">
        <v>3973</v>
      </c>
      <c r="B3931" s="1" t="s">
        <v>3873</v>
      </c>
      <c r="C3931" s="1" t="s">
        <v>3941</v>
      </c>
      <c r="D3931">
        <v>1800</v>
      </c>
      <c r="E3931">
        <f>100*Comuni[[#This Row],[Popolazione2011]]/$D$7916</f>
        <v>3.1406955715930717E-3</v>
      </c>
      <c r="F3931">
        <f>100*Comuni[[#This Row],[Popolazione2011]]/(SUMIFS($D$2:$D$7916,$B$2:$B$7916,"Liguria"))</f>
        <v>0.11459902438030578</v>
      </c>
      <c r="G3931" t="b">
        <f>IF(Comuni[[#This Row],[Popolazione2011]]&gt;300000,"MAGGIORE")</f>
        <v>0</v>
      </c>
      <c r="H3931">
        <f>100*Comuni[[#This Row],[Popolazione2011]]/(SUMIFS($D$2:$D$7916,$B$2:$B$7916,"Piemonte"))</f>
        <v>4.124735673188943E-2</v>
      </c>
      <c r="I3931" s="1" t="str">
        <f>_xlfn.XLOOKUP(Comuni[[#This Row],[Regione]],Ripartizione_geografica[Regione],Ripartizione_geografica[Ripartizione geografica],,0)</f>
        <v>Nord-ovest</v>
      </c>
      <c r="J3931" s="1">
        <f>_xlfn.XLOOKUP(Comuni[[#This Row],[Regione]],Table_0[Regione],Table_0[Totale contagiati],,0)</f>
        <v>685198</v>
      </c>
      <c r="K3931" s="1">
        <f>_xlfn.XLOOKUP(Comuni[[#This Row],[Regione]],Table_0[Regione],Table_0[Guariti],,0)</f>
        <v>678840</v>
      </c>
      <c r="L3931" s="1">
        <f>_xlfn.XLOOKUP(Comuni[[#This Row],[Regione]],Table_0[Regione],Table_0[Deceduti],,0)</f>
        <v>6000</v>
      </c>
    </row>
    <row r="3932" spans="1:12" x14ac:dyDescent="0.25">
      <c r="A3932" s="1" t="s">
        <v>3974</v>
      </c>
      <c r="B3932" s="1" t="s">
        <v>3873</v>
      </c>
      <c r="C3932" s="1" t="s">
        <v>3941</v>
      </c>
      <c r="D3932">
        <v>11563</v>
      </c>
      <c r="E3932">
        <f>100*Comuni[[#This Row],[Popolazione2011]]/$D$7916</f>
        <v>2.017547938573927E-2</v>
      </c>
      <c r="F3932">
        <f>100*Comuni[[#This Row],[Popolazione2011]]/(SUMIFS($D$2:$D$7916,$B$2:$B$7916,"Liguria"))</f>
        <v>0.7361713993941531</v>
      </c>
      <c r="G3932" t="b">
        <f>IF(Comuni[[#This Row],[Popolazione2011]]&gt;300000,"MAGGIORE")</f>
        <v>0</v>
      </c>
      <c r="H3932">
        <f>100*Comuni[[#This Row],[Popolazione2011]]/(SUMIFS($D$2:$D$7916,$B$2:$B$7916,"Piemonte"))</f>
        <v>0.26496843660602082</v>
      </c>
      <c r="I3932" s="1" t="str">
        <f>_xlfn.XLOOKUP(Comuni[[#This Row],[Regione]],Ripartizione_geografica[Regione],Ripartizione_geografica[Ripartizione geografica],,0)</f>
        <v>Nord-ovest</v>
      </c>
      <c r="J3932" s="1">
        <f>_xlfn.XLOOKUP(Comuni[[#This Row],[Regione]],Table_0[Regione],Table_0[Totale contagiati],,0)</f>
        <v>685198</v>
      </c>
      <c r="K3932" s="1">
        <f>_xlfn.XLOOKUP(Comuni[[#This Row],[Regione]],Table_0[Regione],Table_0[Guariti],,0)</f>
        <v>678840</v>
      </c>
      <c r="L3932" s="1">
        <f>_xlfn.XLOOKUP(Comuni[[#This Row],[Regione]],Table_0[Regione],Table_0[Deceduti],,0)</f>
        <v>6000</v>
      </c>
    </row>
    <row r="3933" spans="1:12" x14ac:dyDescent="0.25">
      <c r="A3933" s="1" t="s">
        <v>3975</v>
      </c>
      <c r="B3933" s="1" t="s">
        <v>3873</v>
      </c>
      <c r="C3933" s="1" t="s">
        <v>3941</v>
      </c>
      <c r="D3933">
        <v>917</v>
      </c>
      <c r="E3933">
        <f>100*Comuni[[#This Row],[Popolazione2011]]/$D$7916</f>
        <v>1.6000099106393592E-3</v>
      </c>
      <c r="F3933">
        <f>100*Comuni[[#This Row],[Popolazione2011]]/(SUMIFS($D$2:$D$7916,$B$2:$B$7916,"Liguria"))</f>
        <v>5.8381836309300217E-2</v>
      </c>
      <c r="G3933" t="b">
        <f>IF(Comuni[[#This Row],[Popolazione2011]]&gt;300000,"MAGGIORE")</f>
        <v>0</v>
      </c>
      <c r="H3933">
        <f>100*Comuni[[#This Row],[Popolazione2011]]/(SUMIFS($D$2:$D$7916,$B$2:$B$7916,"Piemonte"))</f>
        <v>2.1013236735079228E-2</v>
      </c>
      <c r="I3933" s="1" t="str">
        <f>_xlfn.XLOOKUP(Comuni[[#This Row],[Regione]],Ripartizione_geografica[Regione],Ripartizione_geografica[Ripartizione geografica],,0)</f>
        <v>Nord-ovest</v>
      </c>
      <c r="J3933" s="1">
        <f>_xlfn.XLOOKUP(Comuni[[#This Row],[Regione]],Table_0[Regione],Table_0[Totale contagiati],,0)</f>
        <v>685198</v>
      </c>
      <c r="K3933" s="1">
        <f>_xlfn.XLOOKUP(Comuni[[#This Row],[Regione]],Table_0[Regione],Table_0[Guariti],,0)</f>
        <v>678840</v>
      </c>
      <c r="L3933" s="1">
        <f>_xlfn.XLOOKUP(Comuni[[#This Row],[Regione]],Table_0[Regione],Table_0[Deceduti],,0)</f>
        <v>6000</v>
      </c>
    </row>
    <row r="3934" spans="1:12" x14ac:dyDescent="0.25">
      <c r="A3934" s="1" t="s">
        <v>3976</v>
      </c>
      <c r="B3934" s="1" t="s">
        <v>3873</v>
      </c>
      <c r="C3934" s="1" t="s">
        <v>3941</v>
      </c>
      <c r="D3934">
        <v>1200</v>
      </c>
      <c r="E3934">
        <f>100*Comuni[[#This Row],[Popolazione2011]]/$D$7916</f>
        <v>2.0937970477287143E-3</v>
      </c>
      <c r="F3934">
        <f>100*Comuni[[#This Row],[Popolazione2011]]/(SUMIFS($D$2:$D$7916,$B$2:$B$7916,"Liguria"))</f>
        <v>7.6399349586870516E-2</v>
      </c>
      <c r="G3934" t="b">
        <f>IF(Comuni[[#This Row],[Popolazione2011]]&gt;300000,"MAGGIORE")</f>
        <v>0</v>
      </c>
      <c r="H3934">
        <f>100*Comuni[[#This Row],[Popolazione2011]]/(SUMIFS($D$2:$D$7916,$B$2:$B$7916,"Piemonte"))</f>
        <v>2.7498237821259621E-2</v>
      </c>
      <c r="I3934" s="1" t="str">
        <f>_xlfn.XLOOKUP(Comuni[[#This Row],[Regione]],Ripartizione_geografica[Regione],Ripartizione_geografica[Ripartizione geografica],,0)</f>
        <v>Nord-ovest</v>
      </c>
      <c r="J3934" s="1">
        <f>_xlfn.XLOOKUP(Comuni[[#This Row],[Regione]],Table_0[Regione],Table_0[Totale contagiati],,0)</f>
        <v>685198</v>
      </c>
      <c r="K3934" s="1">
        <f>_xlfn.XLOOKUP(Comuni[[#This Row],[Regione]],Table_0[Regione],Table_0[Guariti],,0)</f>
        <v>678840</v>
      </c>
      <c r="L3934" s="1">
        <f>_xlfn.XLOOKUP(Comuni[[#This Row],[Regione]],Table_0[Regione],Table_0[Deceduti],,0)</f>
        <v>6000</v>
      </c>
    </row>
    <row r="3935" spans="1:12" x14ac:dyDescent="0.25">
      <c r="A3935" s="1" t="s">
        <v>3977</v>
      </c>
      <c r="B3935" s="1" t="s">
        <v>3873</v>
      </c>
      <c r="C3935" s="1" t="s">
        <v>3941</v>
      </c>
      <c r="D3935">
        <v>121</v>
      </c>
      <c r="E3935">
        <f>100*Comuni[[#This Row],[Popolazione2011]]/$D$7916</f>
        <v>2.111245356459787E-4</v>
      </c>
      <c r="F3935">
        <f>100*Comuni[[#This Row],[Popolazione2011]]/(SUMIFS($D$2:$D$7916,$B$2:$B$7916,"Liguria"))</f>
        <v>7.7036010833427771E-3</v>
      </c>
      <c r="G3935" t="b">
        <f>IF(Comuni[[#This Row],[Popolazione2011]]&gt;300000,"MAGGIORE")</f>
        <v>0</v>
      </c>
      <c r="H3935">
        <f>100*Comuni[[#This Row],[Popolazione2011]]/(SUMIFS($D$2:$D$7916,$B$2:$B$7916,"Piemonte"))</f>
        <v>2.7727389803103449E-3</v>
      </c>
      <c r="I3935" s="1" t="str">
        <f>_xlfn.XLOOKUP(Comuni[[#This Row],[Regione]],Ripartizione_geografica[Regione],Ripartizione_geografica[Ripartizione geografica],,0)</f>
        <v>Nord-ovest</v>
      </c>
      <c r="J3935" s="1">
        <f>_xlfn.XLOOKUP(Comuni[[#This Row],[Regione]],Table_0[Regione],Table_0[Totale contagiati],,0)</f>
        <v>685198</v>
      </c>
      <c r="K3935" s="1">
        <f>_xlfn.XLOOKUP(Comuni[[#This Row],[Regione]],Table_0[Regione],Table_0[Guariti],,0)</f>
        <v>678840</v>
      </c>
      <c r="L3935" s="1">
        <f>_xlfn.XLOOKUP(Comuni[[#This Row],[Regione]],Table_0[Regione],Table_0[Deceduti],,0)</f>
        <v>6000</v>
      </c>
    </row>
    <row r="3936" spans="1:12" x14ac:dyDescent="0.25">
      <c r="A3936" s="1" t="s">
        <v>3978</v>
      </c>
      <c r="B3936" s="1" t="s">
        <v>3873</v>
      </c>
      <c r="C3936" s="1" t="s">
        <v>3941</v>
      </c>
      <c r="D3936">
        <v>3426</v>
      </c>
      <c r="E3936">
        <f>100*Comuni[[#This Row],[Popolazione2011]]/$D$7916</f>
        <v>5.9777905712654796E-3</v>
      </c>
      <c r="F3936">
        <f>100*Comuni[[#This Row],[Popolazione2011]]/(SUMIFS($D$2:$D$7916,$B$2:$B$7916,"Liguria"))</f>
        <v>0.21812014307051533</v>
      </c>
      <c r="G3936" t="b">
        <f>IF(Comuni[[#This Row],[Popolazione2011]]&gt;300000,"MAGGIORE")</f>
        <v>0</v>
      </c>
      <c r="H3936">
        <f>100*Comuni[[#This Row],[Popolazione2011]]/(SUMIFS($D$2:$D$7916,$B$2:$B$7916,"Piemonte"))</f>
        <v>7.8507468979696224E-2</v>
      </c>
      <c r="I3936" s="1" t="str">
        <f>_xlfn.XLOOKUP(Comuni[[#This Row],[Regione]],Ripartizione_geografica[Regione],Ripartizione_geografica[Ripartizione geografica],,0)</f>
        <v>Nord-ovest</v>
      </c>
      <c r="J3936" s="1">
        <f>_xlfn.XLOOKUP(Comuni[[#This Row],[Regione]],Table_0[Regione],Table_0[Totale contagiati],,0)</f>
        <v>685198</v>
      </c>
      <c r="K3936" s="1">
        <f>_xlfn.XLOOKUP(Comuni[[#This Row],[Regione]],Table_0[Regione],Table_0[Guariti],,0)</f>
        <v>678840</v>
      </c>
      <c r="L3936" s="1">
        <f>_xlfn.XLOOKUP(Comuni[[#This Row],[Regione]],Table_0[Regione],Table_0[Deceduti],,0)</f>
        <v>6000</v>
      </c>
    </row>
    <row r="3937" spans="1:12" x14ac:dyDescent="0.25">
      <c r="A3937" s="1" t="s">
        <v>3979</v>
      </c>
      <c r="B3937" s="1" t="s">
        <v>3873</v>
      </c>
      <c r="C3937" s="1" t="s">
        <v>3941</v>
      </c>
      <c r="D3937">
        <v>539</v>
      </c>
      <c r="E3937">
        <f>100*Comuni[[#This Row],[Popolazione2011]]/$D$7916</f>
        <v>9.4046384060481416E-4</v>
      </c>
      <c r="F3937">
        <f>100*Comuni[[#This Row],[Popolazione2011]]/(SUMIFS($D$2:$D$7916,$B$2:$B$7916,"Liguria"))</f>
        <v>3.4316041189436007E-2</v>
      </c>
      <c r="G3937" t="b">
        <f>IF(Comuni[[#This Row],[Popolazione2011]]&gt;300000,"MAGGIORE")</f>
        <v>0</v>
      </c>
      <c r="H3937">
        <f>100*Comuni[[#This Row],[Popolazione2011]]/(SUMIFS($D$2:$D$7916,$B$2:$B$7916,"Piemonte"))</f>
        <v>1.2351291821382447E-2</v>
      </c>
      <c r="I3937" s="1" t="str">
        <f>_xlfn.XLOOKUP(Comuni[[#This Row],[Regione]],Ripartizione_geografica[Regione],Ripartizione_geografica[Ripartizione geografica],,0)</f>
        <v>Nord-ovest</v>
      </c>
      <c r="J3937" s="1">
        <f>_xlfn.XLOOKUP(Comuni[[#This Row],[Regione]],Table_0[Regione],Table_0[Totale contagiati],,0)</f>
        <v>685198</v>
      </c>
      <c r="K3937" s="1">
        <f>_xlfn.XLOOKUP(Comuni[[#This Row],[Regione]],Table_0[Regione],Table_0[Guariti],,0)</f>
        <v>678840</v>
      </c>
      <c r="L3937" s="1">
        <f>_xlfn.XLOOKUP(Comuni[[#This Row],[Regione]],Table_0[Regione],Table_0[Deceduti],,0)</f>
        <v>6000</v>
      </c>
    </row>
    <row r="3938" spans="1:12" x14ac:dyDescent="0.25">
      <c r="A3938" s="1" t="s">
        <v>3980</v>
      </c>
      <c r="B3938" s="1" t="s">
        <v>3873</v>
      </c>
      <c r="C3938" s="1" t="s">
        <v>3941</v>
      </c>
      <c r="D3938">
        <v>838</v>
      </c>
      <c r="E3938">
        <f>100*Comuni[[#This Row],[Popolazione2011]]/$D$7916</f>
        <v>1.4621682716638856E-3</v>
      </c>
      <c r="F3938">
        <f>100*Comuni[[#This Row],[Popolazione2011]]/(SUMIFS($D$2:$D$7916,$B$2:$B$7916,"Liguria"))</f>
        <v>5.3352212461497912E-2</v>
      </c>
      <c r="G3938" t="b">
        <f>IF(Comuni[[#This Row],[Popolazione2011]]&gt;300000,"MAGGIORE")</f>
        <v>0</v>
      </c>
      <c r="H3938">
        <f>100*Comuni[[#This Row],[Popolazione2011]]/(SUMIFS($D$2:$D$7916,$B$2:$B$7916,"Piemonte"))</f>
        <v>1.9202936078512967E-2</v>
      </c>
      <c r="I3938" s="1" t="str">
        <f>_xlfn.XLOOKUP(Comuni[[#This Row],[Regione]],Ripartizione_geografica[Regione],Ripartizione_geografica[Ripartizione geografica],,0)</f>
        <v>Nord-ovest</v>
      </c>
      <c r="J3938" s="1">
        <f>_xlfn.XLOOKUP(Comuni[[#This Row],[Regione]],Table_0[Regione],Table_0[Totale contagiati],,0)</f>
        <v>685198</v>
      </c>
      <c r="K3938" s="1">
        <f>_xlfn.XLOOKUP(Comuni[[#This Row],[Regione]],Table_0[Regione],Table_0[Guariti],,0)</f>
        <v>678840</v>
      </c>
      <c r="L3938" s="1">
        <f>_xlfn.XLOOKUP(Comuni[[#This Row],[Regione]],Table_0[Regione],Table_0[Deceduti],,0)</f>
        <v>6000</v>
      </c>
    </row>
    <row r="3939" spans="1:12" x14ac:dyDescent="0.25">
      <c r="A3939" s="1" t="s">
        <v>3981</v>
      </c>
      <c r="B3939" s="1" t="s">
        <v>3873</v>
      </c>
      <c r="C3939" s="1" t="s">
        <v>3941</v>
      </c>
      <c r="D3939">
        <v>222</v>
      </c>
      <c r="E3939">
        <f>100*Comuni[[#This Row],[Popolazione2011]]/$D$7916</f>
        <v>3.8735245382981215E-4</v>
      </c>
      <c r="F3939">
        <f>100*Comuni[[#This Row],[Popolazione2011]]/(SUMIFS($D$2:$D$7916,$B$2:$B$7916,"Liguria"))</f>
        <v>1.4133879673571046E-2</v>
      </c>
      <c r="G3939" t="b">
        <f>IF(Comuni[[#This Row],[Popolazione2011]]&gt;300000,"MAGGIORE")</f>
        <v>0</v>
      </c>
      <c r="H3939">
        <f>100*Comuni[[#This Row],[Popolazione2011]]/(SUMIFS($D$2:$D$7916,$B$2:$B$7916,"Piemonte"))</f>
        <v>5.0871739969330296E-3</v>
      </c>
      <c r="I3939" s="1" t="str">
        <f>_xlfn.XLOOKUP(Comuni[[#This Row],[Regione]],Ripartizione_geografica[Regione],Ripartizione_geografica[Ripartizione geografica],,0)</f>
        <v>Nord-ovest</v>
      </c>
      <c r="J3939" s="1">
        <f>_xlfn.XLOOKUP(Comuni[[#This Row],[Regione]],Table_0[Regione],Table_0[Totale contagiati],,0)</f>
        <v>685198</v>
      </c>
      <c r="K3939" s="1">
        <f>_xlfn.XLOOKUP(Comuni[[#This Row],[Regione]],Table_0[Regione],Table_0[Guariti],,0)</f>
        <v>678840</v>
      </c>
      <c r="L3939" s="1">
        <f>_xlfn.XLOOKUP(Comuni[[#This Row],[Regione]],Table_0[Regione],Table_0[Deceduti],,0)</f>
        <v>6000</v>
      </c>
    </row>
    <row r="3940" spans="1:12" x14ac:dyDescent="0.25">
      <c r="A3940" s="1" t="s">
        <v>3982</v>
      </c>
      <c r="B3940" s="1" t="s">
        <v>3873</v>
      </c>
      <c r="C3940" s="1" t="s">
        <v>3941</v>
      </c>
      <c r="D3940">
        <v>2801</v>
      </c>
      <c r="E3940">
        <f>100*Comuni[[#This Row],[Popolazione2011]]/$D$7916</f>
        <v>4.8872712755734411E-3</v>
      </c>
      <c r="F3940">
        <f>100*Comuni[[#This Row],[Popolazione2011]]/(SUMIFS($D$2:$D$7916,$B$2:$B$7916,"Liguria"))</f>
        <v>0.17832881516068694</v>
      </c>
      <c r="G3940" t="b">
        <f>IF(Comuni[[#This Row],[Popolazione2011]]&gt;300000,"MAGGIORE")</f>
        <v>0</v>
      </c>
      <c r="H3940">
        <f>100*Comuni[[#This Row],[Popolazione2011]]/(SUMIFS($D$2:$D$7916,$B$2:$B$7916,"Piemonte"))</f>
        <v>6.4185470114456827E-2</v>
      </c>
      <c r="I3940" s="1" t="str">
        <f>_xlfn.XLOOKUP(Comuni[[#This Row],[Regione]],Ripartizione_geografica[Regione],Ripartizione_geografica[Ripartizione geografica],,0)</f>
        <v>Nord-ovest</v>
      </c>
      <c r="J3940" s="1">
        <f>_xlfn.XLOOKUP(Comuni[[#This Row],[Regione]],Table_0[Regione],Table_0[Totale contagiati],,0)</f>
        <v>685198</v>
      </c>
      <c r="K3940" s="1">
        <f>_xlfn.XLOOKUP(Comuni[[#This Row],[Regione]],Table_0[Regione],Table_0[Guariti],,0)</f>
        <v>678840</v>
      </c>
      <c r="L3940" s="1">
        <f>_xlfn.XLOOKUP(Comuni[[#This Row],[Regione]],Table_0[Regione],Table_0[Deceduti],,0)</f>
        <v>6000</v>
      </c>
    </row>
    <row r="3941" spans="1:12" x14ac:dyDescent="0.25">
      <c r="A3941" s="1" t="s">
        <v>3983</v>
      </c>
      <c r="B3941" s="1" t="s">
        <v>3873</v>
      </c>
      <c r="C3941" s="1" t="s">
        <v>3941</v>
      </c>
      <c r="D3941">
        <v>234</v>
      </c>
      <c r="E3941">
        <f>100*Comuni[[#This Row],[Popolazione2011]]/$D$7916</f>
        <v>4.0829042430709929E-4</v>
      </c>
      <c r="F3941">
        <f>100*Comuni[[#This Row],[Popolazione2011]]/(SUMIFS($D$2:$D$7916,$B$2:$B$7916,"Liguria"))</f>
        <v>1.4897873169439751E-2</v>
      </c>
      <c r="G3941" t="b">
        <f>IF(Comuni[[#This Row],[Popolazione2011]]&gt;300000,"MAGGIORE")</f>
        <v>0</v>
      </c>
      <c r="H3941">
        <f>100*Comuni[[#This Row],[Popolazione2011]]/(SUMIFS($D$2:$D$7916,$B$2:$B$7916,"Piemonte"))</f>
        <v>5.3621563751456262E-3</v>
      </c>
      <c r="I3941" s="1" t="str">
        <f>_xlfn.XLOOKUP(Comuni[[#This Row],[Regione]],Ripartizione_geografica[Regione],Ripartizione_geografica[Ripartizione geografica],,0)</f>
        <v>Nord-ovest</v>
      </c>
      <c r="J3941" s="1">
        <f>_xlfn.XLOOKUP(Comuni[[#This Row],[Regione]],Table_0[Regione],Table_0[Totale contagiati],,0)</f>
        <v>685198</v>
      </c>
      <c r="K3941" s="1">
        <f>_xlfn.XLOOKUP(Comuni[[#This Row],[Regione]],Table_0[Regione],Table_0[Guariti],,0)</f>
        <v>678840</v>
      </c>
      <c r="L3941" s="1">
        <f>_xlfn.XLOOKUP(Comuni[[#This Row],[Regione]],Table_0[Regione],Table_0[Deceduti],,0)</f>
        <v>6000</v>
      </c>
    </row>
    <row r="3942" spans="1:12" x14ac:dyDescent="0.25">
      <c r="A3942" s="1" t="s">
        <v>3984</v>
      </c>
      <c r="B3942" s="1" t="s">
        <v>3873</v>
      </c>
      <c r="C3942" s="1" t="s">
        <v>3941</v>
      </c>
      <c r="D3942">
        <v>895</v>
      </c>
      <c r="E3942">
        <f>100*Comuni[[#This Row],[Popolazione2011]]/$D$7916</f>
        <v>1.5616236314309995E-3</v>
      </c>
      <c r="F3942">
        <f>100*Comuni[[#This Row],[Popolazione2011]]/(SUMIFS($D$2:$D$7916,$B$2:$B$7916,"Liguria"))</f>
        <v>5.6981181566874262E-2</v>
      </c>
      <c r="G3942" t="b">
        <f>IF(Comuni[[#This Row],[Popolazione2011]]&gt;300000,"MAGGIORE")</f>
        <v>0</v>
      </c>
      <c r="H3942">
        <f>100*Comuni[[#This Row],[Popolazione2011]]/(SUMIFS($D$2:$D$7916,$B$2:$B$7916,"Piemonte"))</f>
        <v>2.0509102375022802E-2</v>
      </c>
      <c r="I3942" s="1" t="str">
        <f>_xlfn.XLOOKUP(Comuni[[#This Row],[Regione]],Ripartizione_geografica[Regione],Ripartizione_geografica[Ripartizione geografica],,0)</f>
        <v>Nord-ovest</v>
      </c>
      <c r="J3942" s="1">
        <f>_xlfn.XLOOKUP(Comuni[[#This Row],[Regione]],Table_0[Regione],Table_0[Totale contagiati],,0)</f>
        <v>685198</v>
      </c>
      <c r="K3942" s="1">
        <f>_xlfn.XLOOKUP(Comuni[[#This Row],[Regione]],Table_0[Regione],Table_0[Guariti],,0)</f>
        <v>678840</v>
      </c>
      <c r="L3942" s="1">
        <f>_xlfn.XLOOKUP(Comuni[[#This Row],[Regione]],Table_0[Regione],Table_0[Deceduti],,0)</f>
        <v>6000</v>
      </c>
    </row>
    <row r="3943" spans="1:12" x14ac:dyDescent="0.25">
      <c r="A3943" s="1" t="s">
        <v>3985</v>
      </c>
      <c r="B3943" s="1" t="s">
        <v>3873</v>
      </c>
      <c r="C3943" s="1" t="s">
        <v>3941</v>
      </c>
      <c r="D3943">
        <v>1583</v>
      </c>
      <c r="E3943">
        <f>100*Comuni[[#This Row],[Popolazione2011]]/$D$7916</f>
        <v>2.7620672721287956E-3</v>
      </c>
      <c r="F3943">
        <f>100*Comuni[[#This Row],[Popolazione2011]]/(SUMIFS($D$2:$D$7916,$B$2:$B$7916,"Liguria"))</f>
        <v>0.10078347533001336</v>
      </c>
      <c r="G3943" t="b">
        <f>IF(Comuni[[#This Row],[Popolazione2011]]&gt;300000,"MAGGIORE")</f>
        <v>0</v>
      </c>
      <c r="H3943">
        <f>100*Comuni[[#This Row],[Popolazione2011]]/(SUMIFS($D$2:$D$7916,$B$2:$B$7916,"Piemonte"))</f>
        <v>3.627475872587832E-2</v>
      </c>
      <c r="I3943" s="1" t="str">
        <f>_xlfn.XLOOKUP(Comuni[[#This Row],[Regione]],Ripartizione_geografica[Regione],Ripartizione_geografica[Ripartizione geografica],,0)</f>
        <v>Nord-ovest</v>
      </c>
      <c r="J3943" s="1">
        <f>_xlfn.XLOOKUP(Comuni[[#This Row],[Regione]],Table_0[Regione],Table_0[Totale contagiati],,0)</f>
        <v>685198</v>
      </c>
      <c r="K3943" s="1">
        <f>_xlfn.XLOOKUP(Comuni[[#This Row],[Regione]],Table_0[Regione],Table_0[Guariti],,0)</f>
        <v>678840</v>
      </c>
      <c r="L3943" s="1">
        <f>_xlfn.XLOOKUP(Comuni[[#This Row],[Regione]],Table_0[Regione],Table_0[Deceduti],,0)</f>
        <v>6000</v>
      </c>
    </row>
    <row r="3944" spans="1:12" x14ac:dyDescent="0.25">
      <c r="A3944" s="1" t="s">
        <v>3986</v>
      </c>
      <c r="B3944" s="1" t="s">
        <v>3873</v>
      </c>
      <c r="C3944" s="1" t="s">
        <v>3941</v>
      </c>
      <c r="D3944">
        <v>469</v>
      </c>
      <c r="E3944">
        <f>100*Comuni[[#This Row],[Popolazione2011]]/$D$7916</f>
        <v>8.1832567948730589E-4</v>
      </c>
      <c r="F3944">
        <f>100*Comuni[[#This Row],[Popolazione2011]]/(SUMIFS($D$2:$D$7916,$B$2:$B$7916,"Liguria"))</f>
        <v>2.9859412463535226E-2</v>
      </c>
      <c r="G3944" t="b">
        <f>IF(Comuni[[#This Row],[Popolazione2011]]&gt;300000,"MAGGIORE")</f>
        <v>0</v>
      </c>
      <c r="H3944">
        <f>100*Comuni[[#This Row],[Popolazione2011]]/(SUMIFS($D$2:$D$7916,$B$2:$B$7916,"Piemonte"))</f>
        <v>1.0747227948475635E-2</v>
      </c>
      <c r="I3944" s="1" t="str">
        <f>_xlfn.XLOOKUP(Comuni[[#This Row],[Regione]],Ripartizione_geografica[Regione],Ripartizione_geografica[Ripartizione geografica],,0)</f>
        <v>Nord-ovest</v>
      </c>
      <c r="J3944" s="1">
        <f>_xlfn.XLOOKUP(Comuni[[#This Row],[Regione]],Table_0[Regione],Table_0[Totale contagiati],,0)</f>
        <v>685198</v>
      </c>
      <c r="K3944" s="1">
        <f>_xlfn.XLOOKUP(Comuni[[#This Row],[Regione]],Table_0[Regione],Table_0[Guariti],,0)</f>
        <v>678840</v>
      </c>
      <c r="L3944" s="1">
        <f>_xlfn.XLOOKUP(Comuni[[#This Row],[Regione]],Table_0[Regione],Table_0[Deceduti],,0)</f>
        <v>6000</v>
      </c>
    </row>
    <row r="3945" spans="1:12" x14ac:dyDescent="0.25">
      <c r="A3945" s="1" t="s">
        <v>3987</v>
      </c>
      <c r="B3945" s="1" t="s">
        <v>3873</v>
      </c>
      <c r="C3945" s="1" t="s">
        <v>3941</v>
      </c>
      <c r="D3945">
        <v>957</v>
      </c>
      <c r="E3945">
        <f>100*Comuni[[#This Row],[Popolazione2011]]/$D$7916</f>
        <v>1.6698031455636498E-3</v>
      </c>
      <c r="F3945">
        <f>100*Comuni[[#This Row],[Popolazione2011]]/(SUMIFS($D$2:$D$7916,$B$2:$B$7916,"Liguria"))</f>
        <v>6.092848129552924E-2</v>
      </c>
      <c r="G3945" t="b">
        <f>IF(Comuni[[#This Row],[Popolazione2011]]&gt;300000,"MAGGIORE")</f>
        <v>0</v>
      </c>
      <c r="H3945">
        <f>100*Comuni[[#This Row],[Popolazione2011]]/(SUMIFS($D$2:$D$7916,$B$2:$B$7916,"Piemonte"))</f>
        <v>2.1929844662454547E-2</v>
      </c>
      <c r="I3945" s="1" t="str">
        <f>_xlfn.XLOOKUP(Comuni[[#This Row],[Regione]],Ripartizione_geografica[Regione],Ripartizione_geografica[Ripartizione geografica],,0)</f>
        <v>Nord-ovest</v>
      </c>
      <c r="J3945" s="1">
        <f>_xlfn.XLOOKUP(Comuni[[#This Row],[Regione]],Table_0[Regione],Table_0[Totale contagiati],,0)</f>
        <v>685198</v>
      </c>
      <c r="K3945" s="1">
        <f>_xlfn.XLOOKUP(Comuni[[#This Row],[Regione]],Table_0[Regione],Table_0[Guariti],,0)</f>
        <v>678840</v>
      </c>
      <c r="L3945" s="1">
        <f>_xlfn.XLOOKUP(Comuni[[#This Row],[Regione]],Table_0[Regione],Table_0[Deceduti],,0)</f>
        <v>6000</v>
      </c>
    </row>
    <row r="3946" spans="1:12" x14ac:dyDescent="0.25">
      <c r="A3946" s="1" t="s">
        <v>3988</v>
      </c>
      <c r="B3946" s="1" t="s">
        <v>3873</v>
      </c>
      <c r="C3946" s="1" t="s">
        <v>3941</v>
      </c>
      <c r="D3946">
        <v>857</v>
      </c>
      <c r="E3946">
        <f>100*Comuni[[#This Row],[Popolazione2011]]/$D$7916</f>
        <v>1.4953200582529236E-3</v>
      </c>
      <c r="F3946">
        <f>100*Comuni[[#This Row],[Popolazione2011]]/(SUMIFS($D$2:$D$7916,$B$2:$B$7916,"Liguria"))</f>
        <v>5.4561868829956693E-2</v>
      </c>
      <c r="G3946" t="b">
        <f>IF(Comuni[[#This Row],[Popolazione2011]]&gt;300000,"MAGGIORE")</f>
        <v>0</v>
      </c>
      <c r="H3946">
        <f>100*Comuni[[#This Row],[Popolazione2011]]/(SUMIFS($D$2:$D$7916,$B$2:$B$7916,"Piemonte"))</f>
        <v>1.9638324844016244E-2</v>
      </c>
      <c r="I3946" s="1" t="str">
        <f>_xlfn.XLOOKUP(Comuni[[#This Row],[Regione]],Ripartizione_geografica[Regione],Ripartizione_geografica[Ripartizione geografica],,0)</f>
        <v>Nord-ovest</v>
      </c>
      <c r="J3946" s="1">
        <f>_xlfn.XLOOKUP(Comuni[[#This Row],[Regione]],Table_0[Regione],Table_0[Totale contagiati],,0)</f>
        <v>685198</v>
      </c>
      <c r="K3946" s="1">
        <f>_xlfn.XLOOKUP(Comuni[[#This Row],[Regione]],Table_0[Regione],Table_0[Guariti],,0)</f>
        <v>678840</v>
      </c>
      <c r="L3946" s="1">
        <f>_xlfn.XLOOKUP(Comuni[[#This Row],[Regione]],Table_0[Regione],Table_0[Deceduti],,0)</f>
        <v>6000</v>
      </c>
    </row>
    <row r="3947" spans="1:12" x14ac:dyDescent="0.25">
      <c r="A3947" s="1" t="s">
        <v>3989</v>
      </c>
      <c r="B3947" s="1" t="s">
        <v>3873</v>
      </c>
      <c r="C3947" s="1" t="s">
        <v>3941</v>
      </c>
      <c r="D3947">
        <v>8880</v>
      </c>
      <c r="E3947">
        <f>100*Comuni[[#This Row],[Popolazione2011]]/$D$7916</f>
        <v>1.5494098153192486E-2</v>
      </c>
      <c r="F3947">
        <f>100*Comuni[[#This Row],[Popolazione2011]]/(SUMIFS($D$2:$D$7916,$B$2:$B$7916,"Liguria"))</f>
        <v>0.56535518694284181</v>
      </c>
      <c r="G3947" t="b">
        <f>IF(Comuni[[#This Row],[Popolazione2011]]&gt;300000,"MAGGIORE")</f>
        <v>0</v>
      </c>
      <c r="H3947">
        <f>100*Comuni[[#This Row],[Popolazione2011]]/(SUMIFS($D$2:$D$7916,$B$2:$B$7916,"Piemonte"))</f>
        <v>0.20348695987732118</v>
      </c>
      <c r="I3947" s="1" t="str">
        <f>_xlfn.XLOOKUP(Comuni[[#This Row],[Regione]],Ripartizione_geografica[Regione],Ripartizione_geografica[Ripartizione geografica],,0)</f>
        <v>Nord-ovest</v>
      </c>
      <c r="J3947" s="1">
        <f>_xlfn.XLOOKUP(Comuni[[#This Row],[Regione]],Table_0[Regione],Table_0[Totale contagiati],,0)</f>
        <v>685198</v>
      </c>
      <c r="K3947" s="1">
        <f>_xlfn.XLOOKUP(Comuni[[#This Row],[Regione]],Table_0[Regione],Table_0[Guariti],,0)</f>
        <v>678840</v>
      </c>
      <c r="L3947" s="1">
        <f>_xlfn.XLOOKUP(Comuni[[#This Row],[Regione]],Table_0[Regione],Table_0[Deceduti],,0)</f>
        <v>6000</v>
      </c>
    </row>
    <row r="3948" spans="1:12" x14ac:dyDescent="0.25">
      <c r="A3948" s="1" t="s">
        <v>3990</v>
      </c>
      <c r="B3948" s="1" t="s">
        <v>3873</v>
      </c>
      <c r="C3948" s="1" t="s">
        <v>3941</v>
      </c>
      <c r="D3948">
        <v>648</v>
      </c>
      <c r="E3948">
        <f>100*Comuni[[#This Row],[Popolazione2011]]/$D$7916</f>
        <v>1.1306504057735057E-3</v>
      </c>
      <c r="F3948">
        <f>100*Comuni[[#This Row],[Popolazione2011]]/(SUMIFS($D$2:$D$7916,$B$2:$B$7916,"Liguria"))</f>
        <v>4.1255648776910077E-2</v>
      </c>
      <c r="G3948" t="b">
        <f>IF(Comuni[[#This Row],[Popolazione2011]]&gt;300000,"MAGGIORE")</f>
        <v>0</v>
      </c>
      <c r="H3948">
        <f>100*Comuni[[#This Row],[Popolazione2011]]/(SUMIFS($D$2:$D$7916,$B$2:$B$7916,"Piemonte"))</f>
        <v>1.4849048423480195E-2</v>
      </c>
      <c r="I3948" s="1" t="str">
        <f>_xlfn.XLOOKUP(Comuni[[#This Row],[Regione]],Ripartizione_geografica[Regione],Ripartizione_geografica[Ripartizione geografica],,0)</f>
        <v>Nord-ovest</v>
      </c>
      <c r="J3948" s="1">
        <f>_xlfn.XLOOKUP(Comuni[[#This Row],[Regione]],Table_0[Regione],Table_0[Totale contagiati],,0)</f>
        <v>685198</v>
      </c>
      <c r="K3948" s="1">
        <f>_xlfn.XLOOKUP(Comuni[[#This Row],[Regione]],Table_0[Regione],Table_0[Guariti],,0)</f>
        <v>678840</v>
      </c>
      <c r="L3948" s="1">
        <f>_xlfn.XLOOKUP(Comuni[[#This Row],[Regione]],Table_0[Regione],Table_0[Deceduti],,0)</f>
        <v>6000</v>
      </c>
    </row>
    <row r="3949" spans="1:12" x14ac:dyDescent="0.25">
      <c r="A3949" s="1" t="s">
        <v>3991</v>
      </c>
      <c r="B3949" s="1" t="s">
        <v>3873</v>
      </c>
      <c r="C3949" s="1" t="s">
        <v>3941</v>
      </c>
      <c r="D3949">
        <v>846</v>
      </c>
      <c r="E3949">
        <f>100*Comuni[[#This Row],[Popolazione2011]]/$D$7916</f>
        <v>1.4761269186487436E-3</v>
      </c>
      <c r="F3949">
        <f>100*Comuni[[#This Row],[Popolazione2011]]/(SUMIFS($D$2:$D$7916,$B$2:$B$7916,"Liguria"))</f>
        <v>5.3861541458743716E-2</v>
      </c>
      <c r="G3949" t="b">
        <f>IF(Comuni[[#This Row],[Popolazione2011]]&gt;300000,"MAGGIORE")</f>
        <v>0</v>
      </c>
      <c r="H3949">
        <f>100*Comuni[[#This Row],[Popolazione2011]]/(SUMIFS($D$2:$D$7916,$B$2:$B$7916,"Piemonte"))</f>
        <v>1.9386257663988032E-2</v>
      </c>
      <c r="I3949" s="1" t="str">
        <f>_xlfn.XLOOKUP(Comuni[[#This Row],[Regione]],Ripartizione_geografica[Regione],Ripartizione_geografica[Ripartizione geografica],,0)</f>
        <v>Nord-ovest</v>
      </c>
      <c r="J3949" s="1">
        <f>_xlfn.XLOOKUP(Comuni[[#This Row],[Regione]],Table_0[Regione],Table_0[Totale contagiati],,0)</f>
        <v>685198</v>
      </c>
      <c r="K3949" s="1">
        <f>_xlfn.XLOOKUP(Comuni[[#This Row],[Regione]],Table_0[Regione],Table_0[Guariti],,0)</f>
        <v>678840</v>
      </c>
      <c r="L3949" s="1">
        <f>_xlfn.XLOOKUP(Comuni[[#This Row],[Regione]],Table_0[Regione],Table_0[Deceduti],,0)</f>
        <v>6000</v>
      </c>
    </row>
    <row r="3950" spans="1:12" x14ac:dyDescent="0.25">
      <c r="A3950" s="1" t="s">
        <v>3992</v>
      </c>
      <c r="B3950" s="1" t="s">
        <v>3873</v>
      </c>
      <c r="C3950" s="1" t="s">
        <v>3941</v>
      </c>
      <c r="D3950">
        <v>7336</v>
      </c>
      <c r="E3950">
        <f>100*Comuni[[#This Row],[Popolazione2011]]/$D$7916</f>
        <v>1.2800079285114873E-2</v>
      </c>
      <c r="F3950">
        <f>100*Comuni[[#This Row],[Popolazione2011]]/(SUMIFS($D$2:$D$7916,$B$2:$B$7916,"Liguria"))</f>
        <v>0.46705469047440173</v>
      </c>
      <c r="G3950" t="b">
        <f>IF(Comuni[[#This Row],[Popolazione2011]]&gt;300000,"MAGGIORE")</f>
        <v>0</v>
      </c>
      <c r="H3950">
        <f>100*Comuni[[#This Row],[Popolazione2011]]/(SUMIFS($D$2:$D$7916,$B$2:$B$7916,"Piemonte"))</f>
        <v>0.16810589388063382</v>
      </c>
      <c r="I3950" s="1" t="str">
        <f>_xlfn.XLOOKUP(Comuni[[#This Row],[Regione]],Ripartizione_geografica[Regione],Ripartizione_geografica[Ripartizione geografica],,0)</f>
        <v>Nord-ovest</v>
      </c>
      <c r="J3950" s="1">
        <f>_xlfn.XLOOKUP(Comuni[[#This Row],[Regione]],Table_0[Regione],Table_0[Totale contagiati],,0)</f>
        <v>685198</v>
      </c>
      <c r="K3950" s="1">
        <f>_xlfn.XLOOKUP(Comuni[[#This Row],[Regione]],Table_0[Regione],Table_0[Guariti],,0)</f>
        <v>678840</v>
      </c>
      <c r="L3950" s="1">
        <f>_xlfn.XLOOKUP(Comuni[[#This Row],[Regione]],Table_0[Regione],Table_0[Deceduti],,0)</f>
        <v>6000</v>
      </c>
    </row>
    <row r="3951" spans="1:12" x14ac:dyDescent="0.25">
      <c r="A3951" s="1" t="s">
        <v>3993</v>
      </c>
      <c r="B3951" s="1" t="s">
        <v>3873</v>
      </c>
      <c r="C3951" s="1" t="s">
        <v>3941</v>
      </c>
      <c r="D3951">
        <v>564</v>
      </c>
      <c r="E3951">
        <f>100*Comuni[[#This Row],[Popolazione2011]]/$D$7916</f>
        <v>9.8408461243249586E-4</v>
      </c>
      <c r="F3951">
        <f>100*Comuni[[#This Row],[Popolazione2011]]/(SUMIFS($D$2:$D$7916,$B$2:$B$7916,"Liguria"))</f>
        <v>3.5907694305829144E-2</v>
      </c>
      <c r="G3951" t="b">
        <f>IF(Comuni[[#This Row],[Popolazione2011]]&gt;300000,"MAGGIORE")</f>
        <v>0</v>
      </c>
      <c r="H3951">
        <f>100*Comuni[[#This Row],[Popolazione2011]]/(SUMIFS($D$2:$D$7916,$B$2:$B$7916,"Piemonte"))</f>
        <v>1.2924171775992022E-2</v>
      </c>
      <c r="I3951" s="1" t="str">
        <f>_xlfn.XLOOKUP(Comuni[[#This Row],[Regione]],Ripartizione_geografica[Regione],Ripartizione_geografica[Ripartizione geografica],,0)</f>
        <v>Nord-ovest</v>
      </c>
      <c r="J3951" s="1">
        <f>_xlfn.XLOOKUP(Comuni[[#This Row],[Regione]],Table_0[Regione],Table_0[Totale contagiati],,0)</f>
        <v>685198</v>
      </c>
      <c r="K3951" s="1">
        <f>_xlfn.XLOOKUP(Comuni[[#This Row],[Regione]],Table_0[Regione],Table_0[Guariti],,0)</f>
        <v>678840</v>
      </c>
      <c r="L3951" s="1">
        <f>_xlfn.XLOOKUP(Comuni[[#This Row],[Regione]],Table_0[Regione],Table_0[Deceduti],,0)</f>
        <v>6000</v>
      </c>
    </row>
    <row r="3952" spans="1:12" x14ac:dyDescent="0.25">
      <c r="A3952" s="1" t="s">
        <v>3994</v>
      </c>
      <c r="B3952" s="1" t="s">
        <v>3873</v>
      </c>
      <c r="C3952" s="1" t="s">
        <v>3941</v>
      </c>
      <c r="D3952">
        <v>746</v>
      </c>
      <c r="E3952">
        <f>100*Comuni[[#This Row],[Popolazione2011]]/$D$7916</f>
        <v>1.3016438313380174E-3</v>
      </c>
      <c r="F3952">
        <f>100*Comuni[[#This Row],[Popolazione2011]]/(SUMIFS($D$2:$D$7916,$B$2:$B$7916,"Liguria"))</f>
        <v>4.7494928993171169E-2</v>
      </c>
      <c r="G3952" t="b">
        <f>IF(Comuni[[#This Row],[Popolazione2011]]&gt;300000,"MAGGIORE")</f>
        <v>0</v>
      </c>
      <c r="H3952">
        <f>100*Comuni[[#This Row],[Popolazione2011]]/(SUMIFS($D$2:$D$7916,$B$2:$B$7916,"Piemonte"))</f>
        <v>1.709473784554973E-2</v>
      </c>
      <c r="I3952" s="1" t="str">
        <f>_xlfn.XLOOKUP(Comuni[[#This Row],[Regione]],Ripartizione_geografica[Regione],Ripartizione_geografica[Ripartizione geografica],,0)</f>
        <v>Nord-ovest</v>
      </c>
      <c r="J3952" s="1">
        <f>_xlfn.XLOOKUP(Comuni[[#This Row],[Regione]],Table_0[Regione],Table_0[Totale contagiati],,0)</f>
        <v>685198</v>
      </c>
      <c r="K3952" s="1">
        <f>_xlfn.XLOOKUP(Comuni[[#This Row],[Regione]],Table_0[Regione],Table_0[Guariti],,0)</f>
        <v>678840</v>
      </c>
      <c r="L3952" s="1">
        <f>_xlfn.XLOOKUP(Comuni[[#This Row],[Regione]],Table_0[Regione],Table_0[Deceduti],,0)</f>
        <v>6000</v>
      </c>
    </row>
    <row r="3953" spans="1:12" x14ac:dyDescent="0.25">
      <c r="A3953" s="1" t="s">
        <v>3995</v>
      </c>
      <c r="B3953" s="1" t="s">
        <v>3873</v>
      </c>
      <c r="C3953" s="1" t="s">
        <v>3941</v>
      </c>
      <c r="D3953">
        <v>1882</v>
      </c>
      <c r="E3953">
        <f>100*Comuni[[#This Row],[Popolazione2011]]/$D$7916</f>
        <v>3.2837717031878669E-3</v>
      </c>
      <c r="F3953">
        <f>100*Comuni[[#This Row],[Popolazione2011]]/(SUMIFS($D$2:$D$7916,$B$2:$B$7916,"Liguria"))</f>
        <v>0.11981964660207527</v>
      </c>
      <c r="G3953" t="b">
        <f>IF(Comuni[[#This Row],[Popolazione2011]]&gt;300000,"MAGGIORE")</f>
        <v>0</v>
      </c>
      <c r="H3953">
        <f>100*Comuni[[#This Row],[Popolazione2011]]/(SUMIFS($D$2:$D$7916,$B$2:$B$7916,"Piemonte"))</f>
        <v>4.3126402983008842E-2</v>
      </c>
      <c r="I3953" s="1" t="str">
        <f>_xlfn.XLOOKUP(Comuni[[#This Row],[Regione]],Ripartizione_geografica[Regione],Ripartizione_geografica[Ripartizione geografica],,0)</f>
        <v>Nord-ovest</v>
      </c>
      <c r="J3953" s="1">
        <f>_xlfn.XLOOKUP(Comuni[[#This Row],[Regione]],Table_0[Regione],Table_0[Totale contagiati],,0)</f>
        <v>685198</v>
      </c>
      <c r="K3953" s="1">
        <f>_xlfn.XLOOKUP(Comuni[[#This Row],[Regione]],Table_0[Regione],Table_0[Guariti],,0)</f>
        <v>678840</v>
      </c>
      <c r="L3953" s="1">
        <f>_xlfn.XLOOKUP(Comuni[[#This Row],[Regione]],Table_0[Regione],Table_0[Deceduti],,0)</f>
        <v>6000</v>
      </c>
    </row>
    <row r="3954" spans="1:12" x14ac:dyDescent="0.25">
      <c r="A3954" s="1" t="s">
        <v>3996</v>
      </c>
      <c r="B3954" s="1" t="s">
        <v>3873</v>
      </c>
      <c r="C3954" s="1" t="s">
        <v>3941</v>
      </c>
      <c r="D3954">
        <v>60661</v>
      </c>
      <c r="E3954">
        <f>100*Comuni[[#This Row],[Popolazione2011]]/$D$7916</f>
        <v>0.10584318559355962</v>
      </c>
      <c r="F3954">
        <f>100*Comuni[[#This Row],[Popolazione2011]]/(SUMIFS($D$2:$D$7916,$B$2:$B$7916,"Liguria"))</f>
        <v>3.8620507877409604</v>
      </c>
      <c r="G3954" t="b">
        <f>IF(Comuni[[#This Row],[Popolazione2011]]&gt;300000,"MAGGIORE")</f>
        <v>0</v>
      </c>
      <c r="H3954">
        <f>100*Comuni[[#This Row],[Popolazione2011]]/(SUMIFS($D$2:$D$7916,$B$2:$B$7916,"Piemonte"))</f>
        <v>1.3900588370628582</v>
      </c>
      <c r="I3954" s="1" t="str">
        <f>_xlfn.XLOOKUP(Comuni[[#This Row],[Regione]],Ripartizione_geografica[Regione],Ripartizione_geografica[Ripartizione geografica],,0)</f>
        <v>Nord-ovest</v>
      </c>
      <c r="J3954" s="1">
        <f>_xlfn.XLOOKUP(Comuni[[#This Row],[Regione]],Table_0[Regione],Table_0[Totale contagiati],,0)</f>
        <v>685198</v>
      </c>
      <c r="K3954" s="1">
        <f>_xlfn.XLOOKUP(Comuni[[#This Row],[Regione]],Table_0[Regione],Table_0[Guariti],,0)</f>
        <v>678840</v>
      </c>
      <c r="L3954" s="1">
        <f>_xlfn.XLOOKUP(Comuni[[#This Row],[Regione]],Table_0[Regione],Table_0[Deceduti],,0)</f>
        <v>6000</v>
      </c>
    </row>
    <row r="3955" spans="1:12" x14ac:dyDescent="0.25">
      <c r="A3955" s="1" t="s">
        <v>3997</v>
      </c>
      <c r="B3955" s="1" t="s">
        <v>3873</v>
      </c>
      <c r="C3955" s="1" t="s">
        <v>3941</v>
      </c>
      <c r="D3955">
        <v>3886</v>
      </c>
      <c r="E3955">
        <f>100*Comuni[[#This Row],[Popolazione2011]]/$D$7916</f>
        <v>6.7804127728948197E-3</v>
      </c>
      <c r="F3955">
        <f>100*Comuni[[#This Row],[Popolazione2011]]/(SUMIFS($D$2:$D$7916,$B$2:$B$7916,"Liguria"))</f>
        <v>0.24740656041214903</v>
      </c>
      <c r="G3955" t="b">
        <f>IF(Comuni[[#This Row],[Popolazione2011]]&gt;300000,"MAGGIORE")</f>
        <v>0</v>
      </c>
      <c r="H3955">
        <f>100*Comuni[[#This Row],[Popolazione2011]]/(SUMIFS($D$2:$D$7916,$B$2:$B$7916,"Piemonte"))</f>
        <v>8.9048460144512412E-2</v>
      </c>
      <c r="I3955" s="1" t="str">
        <f>_xlfn.XLOOKUP(Comuni[[#This Row],[Regione]],Ripartizione_geografica[Regione],Ripartizione_geografica[Ripartizione geografica],,0)</f>
        <v>Nord-ovest</v>
      </c>
      <c r="J3955" s="1">
        <f>_xlfn.XLOOKUP(Comuni[[#This Row],[Regione]],Table_0[Regione],Table_0[Totale contagiati],,0)</f>
        <v>685198</v>
      </c>
      <c r="K3955" s="1">
        <f>_xlfn.XLOOKUP(Comuni[[#This Row],[Regione]],Table_0[Regione],Table_0[Guariti],,0)</f>
        <v>678840</v>
      </c>
      <c r="L3955" s="1">
        <f>_xlfn.XLOOKUP(Comuni[[#This Row],[Regione]],Table_0[Regione],Table_0[Deceduti],,0)</f>
        <v>6000</v>
      </c>
    </row>
    <row r="3956" spans="1:12" x14ac:dyDescent="0.25">
      <c r="A3956" s="1" t="s">
        <v>3998</v>
      </c>
      <c r="B3956" s="1" t="s">
        <v>3873</v>
      </c>
      <c r="C3956" s="1" t="s">
        <v>3941</v>
      </c>
      <c r="D3956">
        <v>3066</v>
      </c>
      <c r="E3956">
        <f>100*Comuni[[#This Row],[Popolazione2011]]/$D$7916</f>
        <v>5.3496514569468653E-3</v>
      </c>
      <c r="F3956">
        <f>100*Comuni[[#This Row],[Popolazione2011]]/(SUMIFS($D$2:$D$7916,$B$2:$B$7916,"Liguria"))</f>
        <v>0.19520033819445418</v>
      </c>
      <c r="G3956" t="b">
        <f>IF(Comuni[[#This Row],[Popolazione2011]]&gt;300000,"MAGGIORE")</f>
        <v>0</v>
      </c>
      <c r="H3956">
        <f>100*Comuni[[#This Row],[Popolazione2011]]/(SUMIFS($D$2:$D$7916,$B$2:$B$7916,"Piemonte"))</f>
        <v>7.0257997633318331E-2</v>
      </c>
      <c r="I3956" s="1" t="str">
        <f>_xlfn.XLOOKUP(Comuni[[#This Row],[Regione]],Ripartizione_geografica[Regione],Ripartizione_geografica[Ripartizione geografica],,0)</f>
        <v>Nord-ovest</v>
      </c>
      <c r="J3956" s="1">
        <f>_xlfn.XLOOKUP(Comuni[[#This Row],[Regione]],Table_0[Regione],Table_0[Totale contagiati],,0)</f>
        <v>685198</v>
      </c>
      <c r="K3956" s="1">
        <f>_xlfn.XLOOKUP(Comuni[[#This Row],[Regione]],Table_0[Regione],Table_0[Guariti],,0)</f>
        <v>678840</v>
      </c>
      <c r="L3956" s="1">
        <f>_xlfn.XLOOKUP(Comuni[[#This Row],[Regione]],Table_0[Regione],Table_0[Deceduti],,0)</f>
        <v>6000</v>
      </c>
    </row>
    <row r="3957" spans="1:12" x14ac:dyDescent="0.25">
      <c r="A3957" s="1" t="s">
        <v>3999</v>
      </c>
      <c r="B3957" s="1" t="s">
        <v>3873</v>
      </c>
      <c r="C3957" s="1" t="s">
        <v>3941</v>
      </c>
      <c r="D3957">
        <v>858</v>
      </c>
      <c r="E3957">
        <f>100*Comuni[[#This Row],[Popolazione2011]]/$D$7916</f>
        <v>1.4970648891260308E-3</v>
      </c>
      <c r="F3957">
        <f>100*Comuni[[#This Row],[Popolazione2011]]/(SUMIFS($D$2:$D$7916,$B$2:$B$7916,"Liguria"))</f>
        <v>5.462553495461242E-2</v>
      </c>
      <c r="G3957" t="b">
        <f>IF(Comuni[[#This Row],[Popolazione2011]]&gt;300000,"MAGGIORE")</f>
        <v>0</v>
      </c>
      <c r="H3957">
        <f>100*Comuni[[#This Row],[Popolazione2011]]/(SUMIFS($D$2:$D$7916,$B$2:$B$7916,"Piemonte"))</f>
        <v>1.9661240042200628E-2</v>
      </c>
      <c r="I3957" s="1" t="str">
        <f>_xlfn.XLOOKUP(Comuni[[#This Row],[Regione]],Ripartizione_geografica[Regione],Ripartizione_geografica[Ripartizione geografica],,0)</f>
        <v>Nord-ovest</v>
      </c>
      <c r="J3957" s="1">
        <f>_xlfn.XLOOKUP(Comuni[[#This Row],[Regione]],Table_0[Regione],Table_0[Totale contagiati],,0)</f>
        <v>685198</v>
      </c>
      <c r="K3957" s="1">
        <f>_xlfn.XLOOKUP(Comuni[[#This Row],[Regione]],Table_0[Regione],Table_0[Guariti],,0)</f>
        <v>678840</v>
      </c>
      <c r="L3957" s="1">
        <f>_xlfn.XLOOKUP(Comuni[[#This Row],[Regione]],Table_0[Regione],Table_0[Deceduti],,0)</f>
        <v>6000</v>
      </c>
    </row>
    <row r="3958" spans="1:12" x14ac:dyDescent="0.25">
      <c r="A3958" s="1" t="s">
        <v>4000</v>
      </c>
      <c r="B3958" s="1" t="s">
        <v>3873</v>
      </c>
      <c r="C3958" s="1" t="s">
        <v>3941</v>
      </c>
      <c r="D3958">
        <v>212</v>
      </c>
      <c r="E3958">
        <f>100*Comuni[[#This Row],[Popolazione2011]]/$D$7916</f>
        <v>3.6990414509873956E-4</v>
      </c>
      <c r="F3958">
        <f>100*Comuni[[#This Row],[Popolazione2011]]/(SUMIFS($D$2:$D$7916,$B$2:$B$7916,"Liguria"))</f>
        <v>1.3497218427013791E-2</v>
      </c>
      <c r="G3958" t="b">
        <f>IF(Comuni[[#This Row],[Popolazione2011]]&gt;300000,"MAGGIORE")</f>
        <v>0</v>
      </c>
      <c r="H3958">
        <f>100*Comuni[[#This Row],[Popolazione2011]]/(SUMIFS($D$2:$D$7916,$B$2:$B$7916,"Piemonte"))</f>
        <v>4.8580220150891999E-3</v>
      </c>
      <c r="I3958" s="1" t="str">
        <f>_xlfn.XLOOKUP(Comuni[[#This Row],[Regione]],Ripartizione_geografica[Regione],Ripartizione_geografica[Ripartizione geografica],,0)</f>
        <v>Nord-ovest</v>
      </c>
      <c r="J3958" s="1">
        <f>_xlfn.XLOOKUP(Comuni[[#This Row],[Regione]],Table_0[Regione],Table_0[Totale contagiati],,0)</f>
        <v>685198</v>
      </c>
      <c r="K3958" s="1">
        <f>_xlfn.XLOOKUP(Comuni[[#This Row],[Regione]],Table_0[Regione],Table_0[Guariti],,0)</f>
        <v>678840</v>
      </c>
      <c r="L3958" s="1">
        <f>_xlfn.XLOOKUP(Comuni[[#This Row],[Regione]],Table_0[Regione],Table_0[Deceduti],,0)</f>
        <v>6000</v>
      </c>
    </row>
    <row r="3959" spans="1:12" x14ac:dyDescent="0.25">
      <c r="A3959" s="1" t="s">
        <v>4001</v>
      </c>
      <c r="B3959" s="1" t="s">
        <v>3873</v>
      </c>
      <c r="C3959" s="1" t="s">
        <v>3941</v>
      </c>
      <c r="D3959">
        <v>2669</v>
      </c>
      <c r="E3959">
        <f>100*Comuni[[#This Row],[Popolazione2011]]/$D$7916</f>
        <v>4.6569536003232825E-3</v>
      </c>
      <c r="F3959">
        <f>100*Comuni[[#This Row],[Popolazione2011]]/(SUMIFS($D$2:$D$7916,$B$2:$B$7916,"Liguria"))</f>
        <v>0.16992488670613118</v>
      </c>
      <c r="G3959" t="b">
        <f>IF(Comuni[[#This Row],[Popolazione2011]]&gt;300000,"MAGGIORE")</f>
        <v>0</v>
      </c>
      <c r="H3959">
        <f>100*Comuni[[#This Row],[Popolazione2011]]/(SUMIFS($D$2:$D$7916,$B$2:$B$7916,"Piemonte"))</f>
        <v>6.1160663954118274E-2</v>
      </c>
      <c r="I3959" s="1" t="str">
        <f>_xlfn.XLOOKUP(Comuni[[#This Row],[Regione]],Ripartizione_geografica[Regione],Ripartizione_geografica[Ripartizione geografica],,0)</f>
        <v>Nord-ovest</v>
      </c>
      <c r="J3959" s="1">
        <f>_xlfn.XLOOKUP(Comuni[[#This Row],[Regione]],Table_0[Regione],Table_0[Totale contagiati],,0)</f>
        <v>685198</v>
      </c>
      <c r="K3959" s="1">
        <f>_xlfn.XLOOKUP(Comuni[[#This Row],[Regione]],Table_0[Regione],Table_0[Guariti],,0)</f>
        <v>678840</v>
      </c>
      <c r="L3959" s="1">
        <f>_xlfn.XLOOKUP(Comuni[[#This Row],[Regione]],Table_0[Regione],Table_0[Deceduti],,0)</f>
        <v>6000</v>
      </c>
    </row>
    <row r="3960" spans="1:12" x14ac:dyDescent="0.25">
      <c r="A3960" s="1" t="s">
        <v>4002</v>
      </c>
      <c r="B3960" s="1" t="s">
        <v>3873</v>
      </c>
      <c r="C3960" s="1" t="s">
        <v>3941</v>
      </c>
      <c r="D3960">
        <v>2489</v>
      </c>
      <c r="E3960">
        <f>100*Comuni[[#This Row],[Popolazione2011]]/$D$7916</f>
        <v>4.342884043163975E-3</v>
      </c>
      <c r="F3960">
        <f>100*Comuni[[#This Row],[Popolazione2011]]/(SUMIFS($D$2:$D$7916,$B$2:$B$7916,"Liguria"))</f>
        <v>0.1584649842681006</v>
      </c>
      <c r="G3960" t="b">
        <f>IF(Comuni[[#This Row],[Popolazione2011]]&gt;300000,"MAGGIORE")</f>
        <v>0</v>
      </c>
      <c r="H3960">
        <f>100*Comuni[[#This Row],[Popolazione2011]]/(SUMIFS($D$2:$D$7916,$B$2:$B$7916,"Piemonte"))</f>
        <v>5.7035928280929328E-2</v>
      </c>
      <c r="I3960" s="1" t="str">
        <f>_xlfn.XLOOKUP(Comuni[[#This Row],[Regione]],Ripartizione_geografica[Regione],Ripartizione_geografica[Ripartizione geografica],,0)</f>
        <v>Nord-ovest</v>
      </c>
      <c r="J3960" s="1">
        <f>_xlfn.XLOOKUP(Comuni[[#This Row],[Regione]],Table_0[Regione],Table_0[Totale contagiati],,0)</f>
        <v>685198</v>
      </c>
      <c r="K3960" s="1">
        <f>_xlfn.XLOOKUP(Comuni[[#This Row],[Regione]],Table_0[Regione],Table_0[Guariti],,0)</f>
        <v>678840</v>
      </c>
      <c r="L3960" s="1">
        <f>_xlfn.XLOOKUP(Comuni[[#This Row],[Regione]],Table_0[Regione],Table_0[Deceduti],,0)</f>
        <v>6000</v>
      </c>
    </row>
    <row r="3961" spans="1:12" x14ac:dyDescent="0.25">
      <c r="A3961" s="1" t="s">
        <v>4003</v>
      </c>
      <c r="B3961" s="1" t="s">
        <v>3873</v>
      </c>
      <c r="C3961" s="1" t="s">
        <v>3941</v>
      </c>
      <c r="D3961">
        <v>769</v>
      </c>
      <c r="E3961">
        <f>100*Comuni[[#This Row],[Popolazione2011]]/$D$7916</f>
        <v>1.3417749414194845E-3</v>
      </c>
      <c r="F3961">
        <f>100*Comuni[[#This Row],[Popolazione2011]]/(SUMIFS($D$2:$D$7916,$B$2:$B$7916,"Liguria"))</f>
        <v>4.8959249860252858E-2</v>
      </c>
      <c r="G3961" t="b">
        <f>IF(Comuni[[#This Row],[Popolazione2011]]&gt;300000,"MAGGIORE")</f>
        <v>0</v>
      </c>
      <c r="H3961">
        <f>100*Comuni[[#This Row],[Popolazione2011]]/(SUMIFS($D$2:$D$7916,$B$2:$B$7916,"Piemonte"))</f>
        <v>1.7621787403790539E-2</v>
      </c>
      <c r="I3961" s="1" t="str">
        <f>_xlfn.XLOOKUP(Comuni[[#This Row],[Regione]],Ripartizione_geografica[Regione],Ripartizione_geografica[Ripartizione geografica],,0)</f>
        <v>Nord-ovest</v>
      </c>
      <c r="J3961" s="1">
        <f>_xlfn.XLOOKUP(Comuni[[#This Row],[Regione]],Table_0[Regione],Table_0[Totale contagiati],,0)</f>
        <v>685198</v>
      </c>
      <c r="K3961" s="1">
        <f>_xlfn.XLOOKUP(Comuni[[#This Row],[Regione]],Table_0[Regione],Table_0[Guariti],,0)</f>
        <v>678840</v>
      </c>
      <c r="L3961" s="1">
        <f>_xlfn.XLOOKUP(Comuni[[#This Row],[Regione]],Table_0[Regione],Table_0[Deceduti],,0)</f>
        <v>6000</v>
      </c>
    </row>
    <row r="3962" spans="1:12" x14ac:dyDescent="0.25">
      <c r="A3962" s="1" t="s">
        <v>4004</v>
      </c>
      <c r="B3962" s="1" t="s">
        <v>3873</v>
      </c>
      <c r="C3962" s="1" t="s">
        <v>3941</v>
      </c>
      <c r="D3962">
        <v>8232</v>
      </c>
      <c r="E3962">
        <f>100*Comuni[[#This Row],[Popolazione2011]]/$D$7916</f>
        <v>1.4363447747418981E-2</v>
      </c>
      <c r="F3962">
        <f>100*Comuni[[#This Row],[Popolazione2011]]/(SUMIFS($D$2:$D$7916,$B$2:$B$7916,"Liguria"))</f>
        <v>0.5240995381659318</v>
      </c>
      <c r="G3962" t="b">
        <f>IF(Comuni[[#This Row],[Popolazione2011]]&gt;300000,"MAGGIORE")</f>
        <v>0</v>
      </c>
      <c r="H3962">
        <f>100*Comuni[[#This Row],[Popolazione2011]]/(SUMIFS($D$2:$D$7916,$B$2:$B$7916,"Piemonte"))</f>
        <v>0.18863791145384101</v>
      </c>
      <c r="I3962" s="1" t="str">
        <f>_xlfn.XLOOKUP(Comuni[[#This Row],[Regione]],Ripartizione_geografica[Regione],Ripartizione_geografica[Ripartizione geografica],,0)</f>
        <v>Nord-ovest</v>
      </c>
      <c r="J3962" s="1">
        <f>_xlfn.XLOOKUP(Comuni[[#This Row],[Regione]],Table_0[Regione],Table_0[Totale contagiati],,0)</f>
        <v>685198</v>
      </c>
      <c r="K3962" s="1">
        <f>_xlfn.XLOOKUP(Comuni[[#This Row],[Regione]],Table_0[Regione],Table_0[Guariti],,0)</f>
        <v>678840</v>
      </c>
      <c r="L3962" s="1">
        <f>_xlfn.XLOOKUP(Comuni[[#This Row],[Regione]],Table_0[Regione],Table_0[Deceduti],,0)</f>
        <v>6000</v>
      </c>
    </row>
    <row r="3963" spans="1:12" x14ac:dyDescent="0.25">
      <c r="A3963" s="1" t="s">
        <v>4005</v>
      </c>
      <c r="B3963" s="1" t="s">
        <v>3873</v>
      </c>
      <c r="C3963" s="1" t="s">
        <v>3941</v>
      </c>
      <c r="D3963">
        <v>13461</v>
      </c>
      <c r="E3963">
        <f>100*Comuni[[#This Row],[Popolazione2011]]/$D$7916</f>
        <v>2.3487168382896852E-2</v>
      </c>
      <c r="F3963">
        <f>100*Comuni[[#This Row],[Popolazione2011]]/(SUMIFS($D$2:$D$7916,$B$2:$B$7916,"Liguria"))</f>
        <v>0.85700970399072007</v>
      </c>
      <c r="G3963" t="b">
        <f>IF(Comuni[[#This Row],[Popolazione2011]]&gt;300000,"MAGGIORE")</f>
        <v>0</v>
      </c>
      <c r="H3963">
        <f>100*Comuni[[#This Row],[Popolazione2011]]/(SUMIFS($D$2:$D$7916,$B$2:$B$7916,"Piemonte"))</f>
        <v>0.30846148275997981</v>
      </c>
      <c r="I3963" s="1" t="str">
        <f>_xlfn.XLOOKUP(Comuni[[#This Row],[Regione]],Ripartizione_geografica[Regione],Ripartizione_geografica[Ripartizione geografica],,0)</f>
        <v>Nord-ovest</v>
      </c>
      <c r="J3963" s="1">
        <f>_xlfn.XLOOKUP(Comuni[[#This Row],[Regione]],Table_0[Regione],Table_0[Totale contagiati],,0)</f>
        <v>685198</v>
      </c>
      <c r="K3963" s="1">
        <f>_xlfn.XLOOKUP(Comuni[[#This Row],[Regione]],Table_0[Regione],Table_0[Guariti],,0)</f>
        <v>678840</v>
      </c>
      <c r="L3963" s="1">
        <f>_xlfn.XLOOKUP(Comuni[[#This Row],[Regione]],Table_0[Regione],Table_0[Deceduti],,0)</f>
        <v>6000</v>
      </c>
    </row>
    <row r="3964" spans="1:12" x14ac:dyDescent="0.25">
      <c r="A3964" s="1" t="s">
        <v>4006</v>
      </c>
      <c r="B3964" s="1" t="s">
        <v>3873</v>
      </c>
      <c r="C3964" s="1" t="s">
        <v>3941</v>
      </c>
      <c r="D3964">
        <v>403</v>
      </c>
      <c r="E3964">
        <f>100*Comuni[[#This Row],[Popolazione2011]]/$D$7916</f>
        <v>7.031668418622266E-4</v>
      </c>
      <c r="F3964">
        <f>100*Comuni[[#This Row],[Popolazione2011]]/(SUMIFS($D$2:$D$7916,$B$2:$B$7916,"Liguria"))</f>
        <v>2.565744823625735E-2</v>
      </c>
      <c r="G3964" t="b">
        <f>IF(Comuni[[#This Row],[Popolazione2011]]&gt;300000,"MAGGIORE")</f>
        <v>0</v>
      </c>
      <c r="H3964">
        <f>100*Comuni[[#This Row],[Popolazione2011]]/(SUMIFS($D$2:$D$7916,$B$2:$B$7916,"Piemonte"))</f>
        <v>9.2348248683063565E-3</v>
      </c>
      <c r="I3964" s="1" t="str">
        <f>_xlfn.XLOOKUP(Comuni[[#This Row],[Regione]],Ripartizione_geografica[Regione],Ripartizione_geografica[Ripartizione geografica],,0)</f>
        <v>Nord-ovest</v>
      </c>
      <c r="J3964" s="1">
        <f>_xlfn.XLOOKUP(Comuni[[#This Row],[Regione]],Table_0[Regione],Table_0[Totale contagiati],,0)</f>
        <v>685198</v>
      </c>
      <c r="K3964" s="1">
        <f>_xlfn.XLOOKUP(Comuni[[#This Row],[Regione]],Table_0[Regione],Table_0[Guariti],,0)</f>
        <v>678840</v>
      </c>
      <c r="L3964" s="1">
        <f>_xlfn.XLOOKUP(Comuni[[#This Row],[Regione]],Table_0[Regione],Table_0[Deceduti],,0)</f>
        <v>6000</v>
      </c>
    </row>
    <row r="3965" spans="1:12" x14ac:dyDescent="0.25">
      <c r="A3965" s="1" t="s">
        <v>4007</v>
      </c>
      <c r="B3965" s="1" t="s">
        <v>3873</v>
      </c>
      <c r="C3965" s="1" t="s">
        <v>3941</v>
      </c>
      <c r="D3965">
        <v>810</v>
      </c>
      <c r="E3965">
        <f>100*Comuni[[#This Row],[Popolazione2011]]/$D$7916</f>
        <v>1.4133130072168823E-3</v>
      </c>
      <c r="F3965">
        <f>100*Comuni[[#This Row],[Popolazione2011]]/(SUMIFS($D$2:$D$7916,$B$2:$B$7916,"Liguria"))</f>
        <v>5.1569560971137601E-2</v>
      </c>
      <c r="G3965" t="b">
        <f>IF(Comuni[[#This Row],[Popolazione2011]]&gt;300000,"MAGGIORE")</f>
        <v>0</v>
      </c>
      <c r="H3965">
        <f>100*Comuni[[#This Row],[Popolazione2011]]/(SUMIFS($D$2:$D$7916,$B$2:$B$7916,"Piemonte"))</f>
        <v>1.8561310529350245E-2</v>
      </c>
      <c r="I3965" s="1" t="str">
        <f>_xlfn.XLOOKUP(Comuni[[#This Row],[Regione]],Ripartizione_geografica[Regione],Ripartizione_geografica[Ripartizione geografica],,0)</f>
        <v>Nord-ovest</v>
      </c>
      <c r="J3965" s="1">
        <f>_xlfn.XLOOKUP(Comuni[[#This Row],[Regione]],Table_0[Regione],Table_0[Totale contagiati],,0)</f>
        <v>685198</v>
      </c>
      <c r="K3965" s="1">
        <f>_xlfn.XLOOKUP(Comuni[[#This Row],[Regione]],Table_0[Regione],Table_0[Guariti],,0)</f>
        <v>678840</v>
      </c>
      <c r="L3965" s="1">
        <f>_xlfn.XLOOKUP(Comuni[[#This Row],[Regione]],Table_0[Regione],Table_0[Deceduti],,0)</f>
        <v>6000</v>
      </c>
    </row>
    <row r="3966" spans="1:12" x14ac:dyDescent="0.25">
      <c r="A3966" s="1" t="s">
        <v>4008</v>
      </c>
      <c r="B3966" s="1" t="s">
        <v>3873</v>
      </c>
      <c r="C3966" s="1" t="s">
        <v>3941</v>
      </c>
      <c r="D3966">
        <v>2522</v>
      </c>
      <c r="E3966">
        <f>100*Comuni[[#This Row],[Popolazione2011]]/$D$7916</f>
        <v>4.4004634619765146E-3</v>
      </c>
      <c r="F3966">
        <f>100*Comuni[[#This Row],[Popolazione2011]]/(SUMIFS($D$2:$D$7916,$B$2:$B$7916,"Liguria"))</f>
        <v>0.16056596638173953</v>
      </c>
      <c r="G3966" t="b">
        <f>IF(Comuni[[#This Row],[Popolazione2011]]&gt;300000,"MAGGIORE")</f>
        <v>0</v>
      </c>
      <c r="H3966">
        <f>100*Comuni[[#This Row],[Popolazione2011]]/(SUMIFS($D$2:$D$7916,$B$2:$B$7916,"Piemonte"))</f>
        <v>5.779212982101397E-2</v>
      </c>
      <c r="I3966" s="1" t="str">
        <f>_xlfn.XLOOKUP(Comuni[[#This Row],[Regione]],Ripartizione_geografica[Regione],Ripartizione_geografica[Ripartizione geografica],,0)</f>
        <v>Nord-ovest</v>
      </c>
      <c r="J3966" s="1">
        <f>_xlfn.XLOOKUP(Comuni[[#This Row],[Regione]],Table_0[Regione],Table_0[Totale contagiati],,0)</f>
        <v>685198</v>
      </c>
      <c r="K3966" s="1">
        <f>_xlfn.XLOOKUP(Comuni[[#This Row],[Regione]],Table_0[Regione],Table_0[Guariti],,0)</f>
        <v>678840</v>
      </c>
      <c r="L3966" s="1">
        <f>_xlfn.XLOOKUP(Comuni[[#This Row],[Regione]],Table_0[Regione],Table_0[Deceduti],,0)</f>
        <v>6000</v>
      </c>
    </row>
    <row r="3967" spans="1:12" x14ac:dyDescent="0.25">
      <c r="A3967" s="1" t="s">
        <v>4009</v>
      </c>
      <c r="B3967" s="1" t="s">
        <v>3873</v>
      </c>
      <c r="C3967" s="1" t="s">
        <v>3941</v>
      </c>
      <c r="D3967">
        <v>322</v>
      </c>
      <c r="E3967">
        <f>100*Comuni[[#This Row],[Popolazione2011]]/$D$7916</f>
        <v>5.6183554114053842E-4</v>
      </c>
      <c r="F3967">
        <f>100*Comuni[[#This Row],[Popolazione2011]]/(SUMIFS($D$2:$D$7916,$B$2:$B$7916,"Liguria"))</f>
        <v>2.0500492139143588E-2</v>
      </c>
      <c r="G3967" t="b">
        <f>IF(Comuni[[#This Row],[Popolazione2011]]&gt;300000,"MAGGIORE")</f>
        <v>0</v>
      </c>
      <c r="H3967">
        <f>100*Comuni[[#This Row],[Popolazione2011]]/(SUMIFS($D$2:$D$7916,$B$2:$B$7916,"Piemonte"))</f>
        <v>7.3786938153713316E-3</v>
      </c>
      <c r="I3967" s="1" t="str">
        <f>_xlfn.XLOOKUP(Comuni[[#This Row],[Regione]],Ripartizione_geografica[Regione],Ripartizione_geografica[Ripartizione geografica],,0)</f>
        <v>Nord-ovest</v>
      </c>
      <c r="J3967" s="1">
        <f>_xlfn.XLOOKUP(Comuni[[#This Row],[Regione]],Table_0[Regione],Table_0[Totale contagiati],,0)</f>
        <v>685198</v>
      </c>
      <c r="K3967" s="1">
        <f>_xlfn.XLOOKUP(Comuni[[#This Row],[Regione]],Table_0[Regione],Table_0[Guariti],,0)</f>
        <v>678840</v>
      </c>
      <c r="L3967" s="1">
        <f>_xlfn.XLOOKUP(Comuni[[#This Row],[Regione]],Table_0[Regione],Table_0[Deceduti],,0)</f>
        <v>6000</v>
      </c>
    </row>
    <row r="3968" spans="1:12" x14ac:dyDescent="0.25">
      <c r="A3968" s="1" t="s">
        <v>4010</v>
      </c>
      <c r="B3968" s="1" t="s">
        <v>3873</v>
      </c>
      <c r="C3968" s="1" t="s">
        <v>4011</v>
      </c>
      <c r="D3968">
        <v>11584</v>
      </c>
      <c r="E3968">
        <f>100*Comuni[[#This Row],[Popolazione2011]]/$D$7916</f>
        <v>2.0212120834074521E-2</v>
      </c>
      <c r="F3968">
        <f>100*Comuni[[#This Row],[Popolazione2011]]/(SUMIFS($D$2:$D$7916,$B$2:$B$7916,"Liguria"))</f>
        <v>0.73750838801192342</v>
      </c>
      <c r="G3968" t="b">
        <f>IF(Comuni[[#This Row],[Popolazione2011]]&gt;300000,"MAGGIORE")</f>
        <v>0</v>
      </c>
      <c r="H3968">
        <f>100*Comuni[[#This Row],[Popolazione2011]]/(SUMIFS($D$2:$D$7916,$B$2:$B$7916,"Piemonte"))</f>
        <v>0.26544965576789287</v>
      </c>
      <c r="I3968" s="1" t="str">
        <f>_xlfn.XLOOKUP(Comuni[[#This Row],[Regione]],Ripartizione_geografica[Regione],Ripartizione_geografica[Ripartizione geografica],,0)</f>
        <v>Nord-ovest</v>
      </c>
      <c r="J3968" s="1">
        <f>_xlfn.XLOOKUP(Comuni[[#This Row],[Regione]],Table_0[Regione],Table_0[Totale contagiati],,0)</f>
        <v>685198</v>
      </c>
      <c r="K3968" s="1">
        <f>_xlfn.XLOOKUP(Comuni[[#This Row],[Regione]],Table_0[Regione],Table_0[Guariti],,0)</f>
        <v>678840</v>
      </c>
      <c r="L3968" s="1">
        <f>_xlfn.XLOOKUP(Comuni[[#This Row],[Regione]],Table_0[Regione],Table_0[Deceduti],,0)</f>
        <v>6000</v>
      </c>
    </row>
    <row r="3969" spans="1:12" x14ac:dyDescent="0.25">
      <c r="A3969" s="1" t="s">
        <v>4012</v>
      </c>
      <c r="B3969" s="1" t="s">
        <v>3873</v>
      </c>
      <c r="C3969" s="1" t="s">
        <v>4011</v>
      </c>
      <c r="D3969">
        <v>2539</v>
      </c>
      <c r="E3969">
        <f>100*Comuni[[#This Row],[Popolazione2011]]/$D$7916</f>
        <v>4.4301255868193379E-3</v>
      </c>
      <c r="F3969">
        <f>100*Comuni[[#This Row],[Popolazione2011]]/(SUMIFS($D$2:$D$7916,$B$2:$B$7916,"Liguria"))</f>
        <v>0.16164829050088686</v>
      </c>
      <c r="G3969" t="b">
        <f>IF(Comuni[[#This Row],[Popolazione2011]]&gt;300000,"MAGGIORE")</f>
        <v>0</v>
      </c>
      <c r="H3969">
        <f>100*Comuni[[#This Row],[Popolazione2011]]/(SUMIFS($D$2:$D$7916,$B$2:$B$7916,"Piemonte"))</f>
        <v>5.8181688190148483E-2</v>
      </c>
      <c r="I3969" s="1" t="str">
        <f>_xlfn.XLOOKUP(Comuni[[#This Row],[Regione]],Ripartizione_geografica[Regione],Ripartizione_geografica[Ripartizione geografica],,0)</f>
        <v>Nord-ovest</v>
      </c>
      <c r="J3969" s="1">
        <f>_xlfn.XLOOKUP(Comuni[[#This Row],[Regione]],Table_0[Regione],Table_0[Totale contagiati],,0)</f>
        <v>685198</v>
      </c>
      <c r="K3969" s="1">
        <f>_xlfn.XLOOKUP(Comuni[[#This Row],[Regione]],Table_0[Regione],Table_0[Guariti],,0)</f>
        <v>678840</v>
      </c>
      <c r="L3969" s="1">
        <f>_xlfn.XLOOKUP(Comuni[[#This Row],[Regione]],Table_0[Regione],Table_0[Deceduti],,0)</f>
        <v>6000</v>
      </c>
    </row>
    <row r="3970" spans="1:12" x14ac:dyDescent="0.25">
      <c r="A3970" s="1" t="s">
        <v>4013</v>
      </c>
      <c r="B3970" s="1" t="s">
        <v>3873</v>
      </c>
      <c r="C3970" s="1" t="s">
        <v>4011</v>
      </c>
      <c r="D3970">
        <v>2810</v>
      </c>
      <c r="E3970">
        <f>100*Comuni[[#This Row],[Popolazione2011]]/$D$7916</f>
        <v>4.9029747534314059E-3</v>
      </c>
      <c r="F3970">
        <f>100*Comuni[[#This Row],[Popolazione2011]]/(SUMIFS($D$2:$D$7916,$B$2:$B$7916,"Liguria"))</f>
        <v>0.17890181028258845</v>
      </c>
      <c r="G3970" t="b">
        <f>IF(Comuni[[#This Row],[Popolazione2011]]&gt;300000,"MAGGIORE")</f>
        <v>0</v>
      </c>
      <c r="H3970">
        <f>100*Comuni[[#This Row],[Popolazione2011]]/(SUMIFS($D$2:$D$7916,$B$2:$B$7916,"Piemonte"))</f>
        <v>6.4391706898116283E-2</v>
      </c>
      <c r="I3970" s="1" t="str">
        <f>_xlfn.XLOOKUP(Comuni[[#This Row],[Regione]],Ripartizione_geografica[Regione],Ripartizione_geografica[Ripartizione geografica],,0)</f>
        <v>Nord-ovest</v>
      </c>
      <c r="J3970" s="1">
        <f>_xlfn.XLOOKUP(Comuni[[#This Row],[Regione]],Table_0[Regione],Table_0[Totale contagiati],,0)</f>
        <v>685198</v>
      </c>
      <c r="K3970" s="1">
        <f>_xlfn.XLOOKUP(Comuni[[#This Row],[Regione]],Table_0[Regione],Table_0[Guariti],,0)</f>
        <v>678840</v>
      </c>
      <c r="L3970" s="1">
        <f>_xlfn.XLOOKUP(Comuni[[#This Row],[Regione]],Table_0[Regione],Table_0[Deceduti],,0)</f>
        <v>6000</v>
      </c>
    </row>
    <row r="3971" spans="1:12" x14ac:dyDescent="0.25">
      <c r="A3971" s="1" t="s">
        <v>4014</v>
      </c>
      <c r="B3971" s="1" t="s">
        <v>3873</v>
      </c>
      <c r="C3971" s="1" t="s">
        <v>4011</v>
      </c>
      <c r="D3971">
        <v>4486</v>
      </c>
      <c r="E3971">
        <f>100*Comuni[[#This Row],[Popolazione2011]]/$D$7916</f>
        <v>7.827311296759178E-3</v>
      </c>
      <c r="F3971">
        <f>100*Comuni[[#This Row],[Popolazione2011]]/(SUMIFS($D$2:$D$7916,$B$2:$B$7916,"Liguria"))</f>
        <v>0.28560623520558426</v>
      </c>
      <c r="G3971" t="b">
        <f>IF(Comuni[[#This Row],[Popolazione2011]]&gt;300000,"MAGGIORE")</f>
        <v>0</v>
      </c>
      <c r="H3971">
        <f>100*Comuni[[#This Row],[Popolazione2011]]/(SUMIFS($D$2:$D$7916,$B$2:$B$7916,"Piemonte"))</f>
        <v>0.10279757905514221</v>
      </c>
      <c r="I3971" s="1" t="str">
        <f>_xlfn.XLOOKUP(Comuni[[#This Row],[Regione]],Ripartizione_geografica[Regione],Ripartizione_geografica[Ripartizione geografica],,0)</f>
        <v>Nord-ovest</v>
      </c>
      <c r="J3971" s="1">
        <f>_xlfn.XLOOKUP(Comuni[[#This Row],[Regione]],Table_0[Regione],Table_0[Totale contagiati],,0)</f>
        <v>685198</v>
      </c>
      <c r="K3971" s="1">
        <f>_xlfn.XLOOKUP(Comuni[[#This Row],[Regione]],Table_0[Regione],Table_0[Guariti],,0)</f>
        <v>678840</v>
      </c>
      <c r="L3971" s="1">
        <f>_xlfn.XLOOKUP(Comuni[[#This Row],[Regione]],Table_0[Regione],Table_0[Deceduti],,0)</f>
        <v>6000</v>
      </c>
    </row>
    <row r="3972" spans="1:12" x14ac:dyDescent="0.25">
      <c r="A3972" s="1" t="s">
        <v>4015</v>
      </c>
      <c r="B3972" s="1" t="s">
        <v>3873</v>
      </c>
      <c r="C3972" s="1" t="s">
        <v>4011</v>
      </c>
      <c r="D3972">
        <v>2124</v>
      </c>
      <c r="E3972">
        <f>100*Comuni[[#This Row],[Popolazione2011]]/$D$7916</f>
        <v>3.7060207744798244E-3</v>
      </c>
      <c r="F3972">
        <f>100*Comuni[[#This Row],[Popolazione2011]]/(SUMIFS($D$2:$D$7916,$B$2:$B$7916,"Liguria"))</f>
        <v>0.13522684876876082</v>
      </c>
      <c r="G3972" t="b">
        <f>IF(Comuni[[#This Row],[Popolazione2011]]&gt;300000,"MAGGIORE")</f>
        <v>0</v>
      </c>
      <c r="H3972">
        <f>100*Comuni[[#This Row],[Popolazione2011]]/(SUMIFS($D$2:$D$7916,$B$2:$B$7916,"Piemonte"))</f>
        <v>4.8671880943629529E-2</v>
      </c>
      <c r="I3972" s="1" t="str">
        <f>_xlfn.XLOOKUP(Comuni[[#This Row],[Regione]],Ripartizione_geografica[Regione],Ripartizione_geografica[Ripartizione geografica],,0)</f>
        <v>Nord-ovest</v>
      </c>
      <c r="J3972" s="1">
        <f>_xlfn.XLOOKUP(Comuni[[#This Row],[Regione]],Table_0[Regione],Table_0[Totale contagiati],,0)</f>
        <v>685198</v>
      </c>
      <c r="K3972" s="1">
        <f>_xlfn.XLOOKUP(Comuni[[#This Row],[Regione]],Table_0[Regione],Table_0[Guariti],,0)</f>
        <v>678840</v>
      </c>
      <c r="L3972" s="1">
        <f>_xlfn.XLOOKUP(Comuni[[#This Row],[Regione]],Table_0[Regione],Table_0[Deceduti],,0)</f>
        <v>6000</v>
      </c>
    </row>
    <row r="3973" spans="1:12" x14ac:dyDescent="0.25">
      <c r="A3973" s="1" t="s">
        <v>4016</v>
      </c>
      <c r="B3973" s="1" t="s">
        <v>3873</v>
      </c>
      <c r="C3973" s="1" t="s">
        <v>4011</v>
      </c>
      <c r="D3973">
        <v>5741</v>
      </c>
      <c r="E3973">
        <f>100*Comuni[[#This Row],[Popolazione2011]]/$D$7916</f>
        <v>1.0017074042508791E-2</v>
      </c>
      <c r="F3973">
        <f>100*Comuni[[#This Row],[Popolazione2011]]/(SUMIFS($D$2:$D$7916,$B$2:$B$7916,"Liguria"))</f>
        <v>0.36550722164851968</v>
      </c>
      <c r="G3973" t="b">
        <f>IF(Comuni[[#This Row],[Popolazione2011]]&gt;300000,"MAGGIORE")</f>
        <v>0</v>
      </c>
      <c r="H3973">
        <f>100*Comuni[[#This Row],[Popolazione2011]]/(SUMIFS($D$2:$D$7916,$B$2:$B$7916,"Piemonte"))</f>
        <v>0.1315561527765429</v>
      </c>
      <c r="I3973" s="1" t="str">
        <f>_xlfn.XLOOKUP(Comuni[[#This Row],[Regione]],Ripartizione_geografica[Regione],Ripartizione_geografica[Ripartizione geografica],,0)</f>
        <v>Nord-ovest</v>
      </c>
      <c r="J3973" s="1">
        <f>_xlfn.XLOOKUP(Comuni[[#This Row],[Regione]],Table_0[Regione],Table_0[Totale contagiati],,0)</f>
        <v>685198</v>
      </c>
      <c r="K3973" s="1">
        <f>_xlfn.XLOOKUP(Comuni[[#This Row],[Regione]],Table_0[Regione],Table_0[Guariti],,0)</f>
        <v>678840</v>
      </c>
      <c r="L3973" s="1">
        <f>_xlfn.XLOOKUP(Comuni[[#This Row],[Regione]],Table_0[Regione],Table_0[Deceduti],,0)</f>
        <v>6000</v>
      </c>
    </row>
    <row r="3974" spans="1:12" x14ac:dyDescent="0.25">
      <c r="A3974" s="1" t="s">
        <v>4017</v>
      </c>
      <c r="B3974" s="1" t="s">
        <v>3873</v>
      </c>
      <c r="C3974" s="1" t="s">
        <v>4011</v>
      </c>
      <c r="D3974">
        <v>5481</v>
      </c>
      <c r="E3974">
        <f>100*Comuni[[#This Row],[Popolazione2011]]/$D$7916</f>
        <v>9.5634180155009033E-3</v>
      </c>
      <c r="F3974">
        <f>100*Comuni[[#This Row],[Popolazione2011]]/(SUMIFS($D$2:$D$7916,$B$2:$B$7916,"Liguria"))</f>
        <v>0.34895402923803109</v>
      </c>
      <c r="G3974" t="b">
        <f>IF(Comuni[[#This Row],[Popolazione2011]]&gt;300000,"MAGGIORE")</f>
        <v>0</v>
      </c>
      <c r="H3974">
        <f>100*Comuni[[#This Row],[Popolazione2011]]/(SUMIFS($D$2:$D$7916,$B$2:$B$7916,"Piemonte"))</f>
        <v>0.12559820124860333</v>
      </c>
      <c r="I3974" s="1" t="str">
        <f>_xlfn.XLOOKUP(Comuni[[#This Row],[Regione]],Ripartizione_geografica[Regione],Ripartizione_geografica[Ripartizione geografica],,0)</f>
        <v>Nord-ovest</v>
      </c>
      <c r="J3974" s="1">
        <f>_xlfn.XLOOKUP(Comuni[[#This Row],[Regione]],Table_0[Regione],Table_0[Totale contagiati],,0)</f>
        <v>685198</v>
      </c>
      <c r="K3974" s="1">
        <f>_xlfn.XLOOKUP(Comuni[[#This Row],[Regione]],Table_0[Regione],Table_0[Guariti],,0)</f>
        <v>678840</v>
      </c>
      <c r="L3974" s="1">
        <f>_xlfn.XLOOKUP(Comuni[[#This Row],[Regione]],Table_0[Regione],Table_0[Deceduti],,0)</f>
        <v>6000</v>
      </c>
    </row>
    <row r="3975" spans="1:12" x14ac:dyDescent="0.25">
      <c r="A3975" s="1" t="s">
        <v>4018</v>
      </c>
      <c r="B3975" s="1" t="s">
        <v>3873</v>
      </c>
      <c r="C3975" s="1" t="s">
        <v>4011</v>
      </c>
      <c r="D3975">
        <v>3045</v>
      </c>
      <c r="E3975">
        <f>100*Comuni[[#This Row],[Popolazione2011]]/$D$7916</f>
        <v>5.3130100086116131E-3</v>
      </c>
      <c r="F3975">
        <f>100*Comuni[[#This Row],[Popolazione2011]]/(SUMIFS($D$2:$D$7916,$B$2:$B$7916,"Liguria"))</f>
        <v>0.19386334957668394</v>
      </c>
      <c r="G3975" t="b">
        <f>IF(Comuni[[#This Row],[Popolazione2011]]&gt;300000,"MAGGIORE")</f>
        <v>0</v>
      </c>
      <c r="H3975">
        <f>100*Comuni[[#This Row],[Popolazione2011]]/(SUMIFS($D$2:$D$7916,$B$2:$B$7916,"Piemonte"))</f>
        <v>6.9776778471446282E-2</v>
      </c>
      <c r="I3975" s="1" t="str">
        <f>_xlfn.XLOOKUP(Comuni[[#This Row],[Regione]],Ripartizione_geografica[Regione],Ripartizione_geografica[Ripartizione geografica],,0)</f>
        <v>Nord-ovest</v>
      </c>
      <c r="J3975" s="1">
        <f>_xlfn.XLOOKUP(Comuni[[#This Row],[Regione]],Table_0[Regione],Table_0[Totale contagiati],,0)</f>
        <v>685198</v>
      </c>
      <c r="K3975" s="1">
        <f>_xlfn.XLOOKUP(Comuni[[#This Row],[Regione]],Table_0[Regione],Table_0[Guariti],,0)</f>
        <v>678840</v>
      </c>
      <c r="L3975" s="1">
        <f>_xlfn.XLOOKUP(Comuni[[#This Row],[Regione]],Table_0[Regione],Table_0[Deceduti],,0)</f>
        <v>6000</v>
      </c>
    </row>
    <row r="3976" spans="1:12" x14ac:dyDescent="0.25">
      <c r="A3976" s="1" t="s">
        <v>4019</v>
      </c>
      <c r="B3976" s="1" t="s">
        <v>3873</v>
      </c>
      <c r="C3976" s="1" t="s">
        <v>4011</v>
      </c>
      <c r="D3976">
        <v>7306</v>
      </c>
      <c r="E3976">
        <f>100*Comuni[[#This Row],[Popolazione2011]]/$D$7916</f>
        <v>1.2747734358921656E-2</v>
      </c>
      <c r="F3976">
        <f>100*Comuni[[#This Row],[Popolazione2011]]/(SUMIFS($D$2:$D$7916,$B$2:$B$7916,"Liguria"))</f>
        <v>0.46514470673473002</v>
      </c>
      <c r="G3976" t="b">
        <f>IF(Comuni[[#This Row],[Popolazione2011]]&gt;300000,"MAGGIORE")</f>
        <v>0</v>
      </c>
      <c r="H3976">
        <f>100*Comuni[[#This Row],[Popolazione2011]]/(SUMIFS($D$2:$D$7916,$B$2:$B$7916,"Piemonte"))</f>
        <v>0.16741843793510233</v>
      </c>
      <c r="I3976" s="1" t="str">
        <f>_xlfn.XLOOKUP(Comuni[[#This Row],[Regione]],Ripartizione_geografica[Regione],Ripartizione_geografica[Ripartizione geografica],,0)</f>
        <v>Nord-ovest</v>
      </c>
      <c r="J3976" s="1">
        <f>_xlfn.XLOOKUP(Comuni[[#This Row],[Regione]],Table_0[Regione],Table_0[Totale contagiati],,0)</f>
        <v>685198</v>
      </c>
      <c r="K3976" s="1">
        <f>_xlfn.XLOOKUP(Comuni[[#This Row],[Regione]],Table_0[Regione],Table_0[Guariti],,0)</f>
        <v>678840</v>
      </c>
      <c r="L3976" s="1">
        <f>_xlfn.XLOOKUP(Comuni[[#This Row],[Regione]],Table_0[Regione],Table_0[Deceduti],,0)</f>
        <v>6000</v>
      </c>
    </row>
    <row r="3977" spans="1:12" x14ac:dyDescent="0.25">
      <c r="A3977" s="1" t="s">
        <v>4020</v>
      </c>
      <c r="B3977" s="1" t="s">
        <v>3873</v>
      </c>
      <c r="C3977" s="1" t="s">
        <v>4011</v>
      </c>
      <c r="D3977">
        <v>3649</v>
      </c>
      <c r="E3977">
        <f>100*Comuni[[#This Row],[Popolazione2011]]/$D$7916</f>
        <v>6.3668878559683994E-3</v>
      </c>
      <c r="F3977">
        <f>100*Comuni[[#This Row],[Popolazione2011]]/(SUMIFS($D$2:$D$7916,$B$2:$B$7916,"Liguria"))</f>
        <v>0.2323176888687421</v>
      </c>
      <c r="G3977" t="b">
        <f>IF(Comuni[[#This Row],[Popolazione2011]]&gt;300000,"MAGGIORE")</f>
        <v>0</v>
      </c>
      <c r="H3977">
        <f>100*Comuni[[#This Row],[Popolazione2011]]/(SUMIFS($D$2:$D$7916,$B$2:$B$7916,"Piemonte"))</f>
        <v>8.361755817481363E-2</v>
      </c>
      <c r="I3977" s="1" t="str">
        <f>_xlfn.XLOOKUP(Comuni[[#This Row],[Regione]],Ripartizione_geografica[Regione],Ripartizione_geografica[Ripartizione geografica],,0)</f>
        <v>Nord-ovest</v>
      </c>
      <c r="J3977" s="1">
        <f>_xlfn.XLOOKUP(Comuni[[#This Row],[Regione]],Table_0[Regione],Table_0[Totale contagiati],,0)</f>
        <v>685198</v>
      </c>
      <c r="K3977" s="1">
        <f>_xlfn.XLOOKUP(Comuni[[#This Row],[Regione]],Table_0[Regione],Table_0[Guariti],,0)</f>
        <v>678840</v>
      </c>
      <c r="L3977" s="1">
        <f>_xlfn.XLOOKUP(Comuni[[#This Row],[Regione]],Table_0[Regione],Table_0[Deceduti],,0)</f>
        <v>6000</v>
      </c>
    </row>
    <row r="3978" spans="1:12" x14ac:dyDescent="0.25">
      <c r="A3978" s="1" t="s">
        <v>4021</v>
      </c>
      <c r="B3978" s="1" t="s">
        <v>3873</v>
      </c>
      <c r="C3978" s="1" t="s">
        <v>4011</v>
      </c>
      <c r="D3978">
        <v>6708</v>
      </c>
      <c r="E3978">
        <f>100*Comuni[[#This Row],[Popolazione2011]]/$D$7916</f>
        <v>1.1704325496803513E-2</v>
      </c>
      <c r="F3978">
        <f>100*Comuni[[#This Row],[Popolazione2011]]/(SUMIFS($D$2:$D$7916,$B$2:$B$7916,"Liguria"))</f>
        <v>0.42707236419060618</v>
      </c>
      <c r="G3978" t="b">
        <f>IF(Comuni[[#This Row],[Popolazione2011]]&gt;300000,"MAGGIORE")</f>
        <v>0</v>
      </c>
      <c r="H3978">
        <f>100*Comuni[[#This Row],[Popolazione2011]]/(SUMIFS($D$2:$D$7916,$B$2:$B$7916,"Piemonte"))</f>
        <v>0.15371514942084127</v>
      </c>
      <c r="I3978" s="1" t="str">
        <f>_xlfn.XLOOKUP(Comuni[[#This Row],[Regione]],Ripartizione_geografica[Regione],Ripartizione_geografica[Ripartizione geografica],,0)</f>
        <v>Nord-ovest</v>
      </c>
      <c r="J3978" s="1">
        <f>_xlfn.XLOOKUP(Comuni[[#This Row],[Regione]],Table_0[Regione],Table_0[Totale contagiati],,0)</f>
        <v>685198</v>
      </c>
      <c r="K3978" s="1">
        <f>_xlfn.XLOOKUP(Comuni[[#This Row],[Regione]],Table_0[Regione],Table_0[Guariti],,0)</f>
        <v>678840</v>
      </c>
      <c r="L3978" s="1">
        <f>_xlfn.XLOOKUP(Comuni[[#This Row],[Regione]],Table_0[Regione],Table_0[Deceduti],,0)</f>
        <v>6000</v>
      </c>
    </row>
    <row r="3979" spans="1:12" x14ac:dyDescent="0.25">
      <c r="A3979" s="1" t="s">
        <v>4022</v>
      </c>
      <c r="B3979" s="1" t="s">
        <v>3873</v>
      </c>
      <c r="C3979" s="1" t="s">
        <v>4011</v>
      </c>
      <c r="D3979">
        <v>3232</v>
      </c>
      <c r="E3979">
        <f>100*Comuni[[#This Row],[Popolazione2011]]/$D$7916</f>
        <v>5.6392933818826705E-3</v>
      </c>
      <c r="F3979">
        <f>100*Comuni[[#This Row],[Popolazione2011]]/(SUMIFS($D$2:$D$7916,$B$2:$B$7916,"Liguria"))</f>
        <v>0.20576891488730459</v>
      </c>
      <c r="G3979" t="b">
        <f>IF(Comuni[[#This Row],[Popolazione2011]]&gt;300000,"MAGGIORE")</f>
        <v>0</v>
      </c>
      <c r="H3979">
        <f>100*Comuni[[#This Row],[Popolazione2011]]/(SUMIFS($D$2:$D$7916,$B$2:$B$7916,"Piemonte"))</f>
        <v>7.4061920531925909E-2</v>
      </c>
      <c r="I3979" s="1" t="str">
        <f>_xlfn.XLOOKUP(Comuni[[#This Row],[Regione]],Ripartizione_geografica[Regione],Ripartizione_geografica[Ripartizione geografica],,0)</f>
        <v>Nord-ovest</v>
      </c>
      <c r="J3979" s="1">
        <f>_xlfn.XLOOKUP(Comuni[[#This Row],[Regione]],Table_0[Regione],Table_0[Totale contagiati],,0)</f>
        <v>685198</v>
      </c>
      <c r="K3979" s="1">
        <f>_xlfn.XLOOKUP(Comuni[[#This Row],[Regione]],Table_0[Regione],Table_0[Guariti],,0)</f>
        <v>678840</v>
      </c>
      <c r="L3979" s="1">
        <f>_xlfn.XLOOKUP(Comuni[[#This Row],[Regione]],Table_0[Regione],Table_0[Deceduti],,0)</f>
        <v>6000</v>
      </c>
    </row>
    <row r="3980" spans="1:12" x14ac:dyDescent="0.25">
      <c r="A3980" s="1" t="s">
        <v>4023</v>
      </c>
      <c r="B3980" s="1" t="s">
        <v>3873</v>
      </c>
      <c r="C3980" s="1" t="s">
        <v>4011</v>
      </c>
      <c r="D3980">
        <v>1642</v>
      </c>
      <c r="E3980">
        <f>100*Comuni[[#This Row],[Popolazione2011]]/$D$7916</f>
        <v>2.8650122936421242E-3</v>
      </c>
      <c r="F3980">
        <f>100*Comuni[[#This Row],[Popolazione2011]]/(SUMIFS($D$2:$D$7916,$B$2:$B$7916,"Liguria"))</f>
        <v>0.10453977668470116</v>
      </c>
      <c r="G3980" t="b">
        <f>IF(Comuni[[#This Row],[Popolazione2011]]&gt;300000,"MAGGIORE")</f>
        <v>0</v>
      </c>
      <c r="H3980">
        <f>100*Comuni[[#This Row],[Popolazione2011]]/(SUMIFS($D$2:$D$7916,$B$2:$B$7916,"Piemonte"))</f>
        <v>3.7626755418756916E-2</v>
      </c>
      <c r="I3980" s="1" t="str">
        <f>_xlfn.XLOOKUP(Comuni[[#This Row],[Regione]],Ripartizione_geografica[Regione],Ripartizione_geografica[Ripartizione geografica],,0)</f>
        <v>Nord-ovest</v>
      </c>
      <c r="J3980" s="1">
        <f>_xlfn.XLOOKUP(Comuni[[#This Row],[Regione]],Table_0[Regione],Table_0[Totale contagiati],,0)</f>
        <v>685198</v>
      </c>
      <c r="K3980" s="1">
        <f>_xlfn.XLOOKUP(Comuni[[#This Row],[Regione]],Table_0[Regione],Table_0[Guariti],,0)</f>
        <v>678840</v>
      </c>
      <c r="L3980" s="1">
        <f>_xlfn.XLOOKUP(Comuni[[#This Row],[Regione]],Table_0[Regione],Table_0[Deceduti],,0)</f>
        <v>6000</v>
      </c>
    </row>
    <row r="3981" spans="1:12" x14ac:dyDescent="0.25">
      <c r="A3981" s="1" t="s">
        <v>4024</v>
      </c>
      <c r="B3981" s="1" t="s">
        <v>3873</v>
      </c>
      <c r="C3981" s="1" t="s">
        <v>4011</v>
      </c>
      <c r="D3981">
        <v>4006</v>
      </c>
      <c r="E3981">
        <f>100*Comuni[[#This Row],[Popolazione2011]]/$D$7916</f>
        <v>6.9897924776676917E-3</v>
      </c>
      <c r="F3981">
        <f>100*Comuni[[#This Row],[Popolazione2011]]/(SUMIFS($D$2:$D$7916,$B$2:$B$7916,"Liguria"))</f>
        <v>0.25504649537083607</v>
      </c>
      <c r="G3981" t="b">
        <f>IF(Comuni[[#This Row],[Popolazione2011]]&gt;300000,"MAGGIORE")</f>
        <v>0</v>
      </c>
      <c r="H3981">
        <f>100*Comuni[[#This Row],[Popolazione2011]]/(SUMIFS($D$2:$D$7916,$B$2:$B$7916,"Piemonte"))</f>
        <v>9.1798283926638372E-2</v>
      </c>
      <c r="I3981" s="1" t="str">
        <f>_xlfn.XLOOKUP(Comuni[[#This Row],[Regione]],Ripartizione_geografica[Regione],Ripartizione_geografica[Ripartizione geografica],,0)</f>
        <v>Nord-ovest</v>
      </c>
      <c r="J3981" s="1">
        <f>_xlfn.XLOOKUP(Comuni[[#This Row],[Regione]],Table_0[Regione],Table_0[Totale contagiati],,0)</f>
        <v>685198</v>
      </c>
      <c r="K3981" s="1">
        <f>_xlfn.XLOOKUP(Comuni[[#This Row],[Regione]],Table_0[Regione],Table_0[Guariti],,0)</f>
        <v>678840</v>
      </c>
      <c r="L3981" s="1">
        <f>_xlfn.XLOOKUP(Comuni[[#This Row],[Regione]],Table_0[Regione],Table_0[Deceduti],,0)</f>
        <v>6000</v>
      </c>
    </row>
    <row r="3982" spans="1:12" x14ac:dyDescent="0.25">
      <c r="A3982" s="1" t="s">
        <v>4025</v>
      </c>
      <c r="B3982" s="1" t="s">
        <v>3873</v>
      </c>
      <c r="C3982" s="1" t="s">
        <v>4011</v>
      </c>
      <c r="D3982">
        <v>27338</v>
      </c>
      <c r="E3982">
        <f>100*Comuni[[#This Row],[Popolazione2011]]/$D$7916</f>
        <v>4.7700186409006327E-2</v>
      </c>
      <c r="F3982">
        <f>100*Comuni[[#This Row],[Popolazione2011]]/(SUMIFS($D$2:$D$7916,$B$2:$B$7916,"Liguria"))</f>
        <v>1.7405045158382217</v>
      </c>
      <c r="G3982" t="b">
        <f>IF(Comuni[[#This Row],[Popolazione2011]]&gt;300000,"MAGGIORE")</f>
        <v>0</v>
      </c>
      <c r="H3982">
        <f>100*Comuni[[#This Row],[Popolazione2011]]/(SUMIFS($D$2:$D$7916,$B$2:$B$7916,"Piemonte"))</f>
        <v>0.62645568796466289</v>
      </c>
      <c r="I3982" s="1" t="str">
        <f>_xlfn.XLOOKUP(Comuni[[#This Row],[Regione]],Ripartizione_geografica[Regione],Ripartizione_geografica[Ripartizione geografica],,0)</f>
        <v>Nord-ovest</v>
      </c>
      <c r="J3982" s="1">
        <f>_xlfn.XLOOKUP(Comuni[[#This Row],[Regione]],Table_0[Regione],Table_0[Totale contagiati],,0)</f>
        <v>685198</v>
      </c>
      <c r="K3982" s="1">
        <f>_xlfn.XLOOKUP(Comuni[[#This Row],[Regione]],Table_0[Regione],Table_0[Guariti],,0)</f>
        <v>678840</v>
      </c>
      <c r="L3982" s="1">
        <f>_xlfn.XLOOKUP(Comuni[[#This Row],[Regione]],Table_0[Regione],Table_0[Deceduti],,0)</f>
        <v>6000</v>
      </c>
    </row>
    <row r="3983" spans="1:12" x14ac:dyDescent="0.25">
      <c r="A3983" s="1" t="s">
        <v>4026</v>
      </c>
      <c r="B3983" s="1" t="s">
        <v>3873</v>
      </c>
      <c r="C3983" s="1" t="s">
        <v>4011</v>
      </c>
      <c r="D3983">
        <v>2566</v>
      </c>
      <c r="E3983">
        <f>100*Comuni[[#This Row],[Popolazione2011]]/$D$7916</f>
        <v>4.4772360203932339E-3</v>
      </c>
      <c r="F3983">
        <f>100*Comuni[[#This Row],[Popolazione2011]]/(SUMIFS($D$2:$D$7916,$B$2:$B$7916,"Liguria"))</f>
        <v>0.16336727586659144</v>
      </c>
      <c r="G3983" t="b">
        <f>IF(Comuni[[#This Row],[Popolazione2011]]&gt;300000,"MAGGIORE")</f>
        <v>0</v>
      </c>
      <c r="H3983">
        <f>100*Comuni[[#This Row],[Popolazione2011]]/(SUMIFS($D$2:$D$7916,$B$2:$B$7916,"Piemonte"))</f>
        <v>5.8800398541126821E-2</v>
      </c>
      <c r="I3983" s="1" t="str">
        <f>_xlfn.XLOOKUP(Comuni[[#This Row],[Regione]],Ripartizione_geografica[Regione],Ripartizione_geografica[Ripartizione geografica],,0)</f>
        <v>Nord-ovest</v>
      </c>
      <c r="J3983" s="1">
        <f>_xlfn.XLOOKUP(Comuni[[#This Row],[Regione]],Table_0[Regione],Table_0[Totale contagiati],,0)</f>
        <v>685198</v>
      </c>
      <c r="K3983" s="1">
        <f>_xlfn.XLOOKUP(Comuni[[#This Row],[Regione]],Table_0[Regione],Table_0[Guariti],,0)</f>
        <v>678840</v>
      </c>
      <c r="L3983" s="1">
        <f>_xlfn.XLOOKUP(Comuni[[#This Row],[Regione]],Table_0[Regione],Table_0[Deceduti],,0)</f>
        <v>6000</v>
      </c>
    </row>
    <row r="3984" spans="1:12" x14ac:dyDescent="0.25">
      <c r="A3984" s="1" t="s">
        <v>4027</v>
      </c>
      <c r="B3984" s="1" t="s">
        <v>3873</v>
      </c>
      <c r="C3984" s="1" t="s">
        <v>4011</v>
      </c>
      <c r="D3984">
        <v>9145</v>
      </c>
      <c r="E3984">
        <f>100*Comuni[[#This Row],[Popolazione2011]]/$D$7916</f>
        <v>1.5956478334565909E-2</v>
      </c>
      <c r="F3984">
        <f>100*Comuni[[#This Row],[Popolazione2011]]/(SUMIFS($D$2:$D$7916,$B$2:$B$7916,"Liguria"))</f>
        <v>0.58222670997660908</v>
      </c>
      <c r="G3984" t="b">
        <f>IF(Comuni[[#This Row],[Popolazione2011]]&gt;300000,"MAGGIORE")</f>
        <v>0</v>
      </c>
      <c r="H3984">
        <f>100*Comuni[[#This Row],[Popolazione2011]]/(SUMIFS($D$2:$D$7916,$B$2:$B$7916,"Piemonte"))</f>
        <v>0.20955948739618269</v>
      </c>
      <c r="I3984" s="1" t="str">
        <f>_xlfn.XLOOKUP(Comuni[[#This Row],[Regione]],Ripartizione_geografica[Regione],Ripartizione_geografica[Ripartizione geografica],,0)</f>
        <v>Nord-ovest</v>
      </c>
      <c r="J3984" s="1">
        <f>_xlfn.XLOOKUP(Comuni[[#This Row],[Regione]],Table_0[Regione],Table_0[Totale contagiati],,0)</f>
        <v>685198</v>
      </c>
      <c r="K3984" s="1">
        <f>_xlfn.XLOOKUP(Comuni[[#This Row],[Regione]],Table_0[Regione],Table_0[Guariti],,0)</f>
        <v>678840</v>
      </c>
      <c r="L3984" s="1">
        <f>_xlfn.XLOOKUP(Comuni[[#This Row],[Regione]],Table_0[Regione],Table_0[Deceduti],,0)</f>
        <v>6000</v>
      </c>
    </row>
    <row r="3985" spans="1:12" x14ac:dyDescent="0.25">
      <c r="A3985" s="1" t="s">
        <v>4028</v>
      </c>
      <c r="B3985" s="1" t="s">
        <v>3873</v>
      </c>
      <c r="C3985" s="1" t="s">
        <v>4011</v>
      </c>
      <c r="D3985">
        <v>5641</v>
      </c>
      <c r="E3985">
        <f>100*Comuni[[#This Row],[Popolazione2011]]/$D$7916</f>
        <v>9.8425909551980648E-3</v>
      </c>
      <c r="F3985">
        <f>100*Comuni[[#This Row],[Popolazione2011]]/(SUMIFS($D$2:$D$7916,$B$2:$B$7916,"Liguria"))</f>
        <v>0.35914060918294716</v>
      </c>
      <c r="G3985" t="b">
        <f>IF(Comuni[[#This Row],[Popolazione2011]]&gt;300000,"MAGGIORE")</f>
        <v>0</v>
      </c>
      <c r="H3985">
        <f>100*Comuni[[#This Row],[Popolazione2011]]/(SUMIFS($D$2:$D$7916,$B$2:$B$7916,"Piemonte"))</f>
        <v>0.12926463295810461</v>
      </c>
      <c r="I3985" s="1" t="str">
        <f>_xlfn.XLOOKUP(Comuni[[#This Row],[Regione]],Ripartizione_geografica[Regione],Ripartizione_geografica[Ripartizione geografica],,0)</f>
        <v>Nord-ovest</v>
      </c>
      <c r="J3985" s="1">
        <f>_xlfn.XLOOKUP(Comuni[[#This Row],[Regione]],Table_0[Regione],Table_0[Totale contagiati],,0)</f>
        <v>685198</v>
      </c>
      <c r="K3985" s="1">
        <f>_xlfn.XLOOKUP(Comuni[[#This Row],[Regione]],Table_0[Regione],Table_0[Guariti],,0)</f>
        <v>678840</v>
      </c>
      <c r="L3985" s="1">
        <f>_xlfn.XLOOKUP(Comuni[[#This Row],[Regione]],Table_0[Regione],Table_0[Deceduti],,0)</f>
        <v>6000</v>
      </c>
    </row>
    <row r="3986" spans="1:12" x14ac:dyDescent="0.25">
      <c r="A3986" s="1" t="s">
        <v>4029</v>
      </c>
      <c r="B3986" s="1" t="s">
        <v>3873</v>
      </c>
      <c r="C3986" s="1" t="s">
        <v>4011</v>
      </c>
      <c r="D3986">
        <v>274</v>
      </c>
      <c r="E3986">
        <f>100*Comuni[[#This Row],[Popolazione2011]]/$D$7916</f>
        <v>4.7808365923138977E-4</v>
      </c>
      <c r="F3986">
        <f>100*Comuni[[#This Row],[Popolazione2011]]/(SUMIFS($D$2:$D$7916,$B$2:$B$7916,"Liguria"))</f>
        <v>1.7444518155668769E-2</v>
      </c>
      <c r="G3986" t="b">
        <f>IF(Comuni[[#This Row],[Popolazione2011]]&gt;300000,"MAGGIORE")</f>
        <v>0</v>
      </c>
      <c r="H3986">
        <f>100*Comuni[[#This Row],[Popolazione2011]]/(SUMIFS($D$2:$D$7916,$B$2:$B$7916,"Piemonte"))</f>
        <v>6.2787643025209467E-3</v>
      </c>
      <c r="I3986" s="1" t="str">
        <f>_xlfn.XLOOKUP(Comuni[[#This Row],[Regione]],Ripartizione_geografica[Regione],Ripartizione_geografica[Ripartizione geografica],,0)</f>
        <v>Nord-ovest</v>
      </c>
      <c r="J3986" s="1">
        <f>_xlfn.XLOOKUP(Comuni[[#This Row],[Regione]],Table_0[Regione],Table_0[Totale contagiati],,0)</f>
        <v>685198</v>
      </c>
      <c r="K3986" s="1">
        <f>_xlfn.XLOOKUP(Comuni[[#This Row],[Regione]],Table_0[Regione],Table_0[Guariti],,0)</f>
        <v>678840</v>
      </c>
      <c r="L3986" s="1">
        <f>_xlfn.XLOOKUP(Comuni[[#This Row],[Regione]],Table_0[Regione],Table_0[Deceduti],,0)</f>
        <v>6000</v>
      </c>
    </row>
    <row r="3987" spans="1:12" x14ac:dyDescent="0.25">
      <c r="A3987" s="1" t="s">
        <v>4030</v>
      </c>
      <c r="B3987" s="1" t="s">
        <v>3873</v>
      </c>
      <c r="C3987" s="1" t="s">
        <v>4011</v>
      </c>
      <c r="D3987">
        <v>561</v>
      </c>
      <c r="E3987">
        <f>100*Comuni[[#This Row],[Popolazione2011]]/$D$7916</f>
        <v>9.78850119813174E-4</v>
      </c>
      <c r="F3987">
        <f>100*Comuni[[#This Row],[Popolazione2011]]/(SUMIFS($D$2:$D$7916,$B$2:$B$7916,"Liguria"))</f>
        <v>3.5716695931861969E-2</v>
      </c>
      <c r="G3987" t="b">
        <f>IF(Comuni[[#This Row],[Popolazione2011]]&gt;300000,"MAGGIORE")</f>
        <v>0</v>
      </c>
      <c r="H3987">
        <f>100*Comuni[[#This Row],[Popolazione2011]]/(SUMIFS($D$2:$D$7916,$B$2:$B$7916,"Piemonte"))</f>
        <v>1.2855426181438872E-2</v>
      </c>
      <c r="I3987" s="1" t="str">
        <f>_xlfn.XLOOKUP(Comuni[[#This Row],[Regione]],Ripartizione_geografica[Regione],Ripartizione_geografica[Ripartizione geografica],,0)</f>
        <v>Nord-ovest</v>
      </c>
      <c r="J3987" s="1">
        <f>_xlfn.XLOOKUP(Comuni[[#This Row],[Regione]],Table_0[Regione],Table_0[Totale contagiati],,0)</f>
        <v>685198</v>
      </c>
      <c r="K3987" s="1">
        <f>_xlfn.XLOOKUP(Comuni[[#This Row],[Regione]],Table_0[Regione],Table_0[Guariti],,0)</f>
        <v>678840</v>
      </c>
      <c r="L3987" s="1">
        <f>_xlfn.XLOOKUP(Comuni[[#This Row],[Regione]],Table_0[Regione],Table_0[Deceduti],,0)</f>
        <v>6000</v>
      </c>
    </row>
    <row r="3988" spans="1:12" x14ac:dyDescent="0.25">
      <c r="A3988" s="1" t="s">
        <v>4031</v>
      </c>
      <c r="B3988" s="1" t="s">
        <v>3873</v>
      </c>
      <c r="C3988" s="1" t="s">
        <v>4011</v>
      </c>
      <c r="D3988">
        <v>1927</v>
      </c>
      <c r="E3988">
        <f>100*Comuni[[#This Row],[Popolazione2011]]/$D$7916</f>
        <v>3.362289092477694E-3</v>
      </c>
      <c r="F3988">
        <f>100*Comuni[[#This Row],[Popolazione2011]]/(SUMIFS($D$2:$D$7916,$B$2:$B$7916,"Liguria"))</f>
        <v>0.12268462221158291</v>
      </c>
      <c r="G3988" t="b">
        <f>IF(Comuni[[#This Row],[Popolazione2011]]&gt;300000,"MAGGIORE")</f>
        <v>0</v>
      </c>
      <c r="H3988">
        <f>100*Comuni[[#This Row],[Popolazione2011]]/(SUMIFS($D$2:$D$7916,$B$2:$B$7916,"Piemonte"))</f>
        <v>4.4157586901306077E-2</v>
      </c>
      <c r="I3988" s="1" t="str">
        <f>_xlfn.XLOOKUP(Comuni[[#This Row],[Regione]],Ripartizione_geografica[Regione],Ripartizione_geografica[Ripartizione geografica],,0)</f>
        <v>Nord-ovest</v>
      </c>
      <c r="J3988" s="1">
        <f>_xlfn.XLOOKUP(Comuni[[#This Row],[Regione]],Table_0[Regione],Table_0[Totale contagiati],,0)</f>
        <v>685198</v>
      </c>
      <c r="K3988" s="1">
        <f>_xlfn.XLOOKUP(Comuni[[#This Row],[Regione]],Table_0[Regione],Table_0[Guariti],,0)</f>
        <v>678840</v>
      </c>
      <c r="L3988" s="1">
        <f>_xlfn.XLOOKUP(Comuni[[#This Row],[Regione]],Table_0[Regione],Table_0[Deceduti],,0)</f>
        <v>6000</v>
      </c>
    </row>
    <row r="3989" spans="1:12" x14ac:dyDescent="0.25">
      <c r="A3989" s="1" t="s">
        <v>4032</v>
      </c>
      <c r="B3989" s="1" t="s">
        <v>3873</v>
      </c>
      <c r="C3989" s="1" t="s">
        <v>4011</v>
      </c>
      <c r="D3989">
        <v>100</v>
      </c>
      <c r="E3989">
        <f>100*Comuni[[#This Row],[Popolazione2011]]/$D$7916</f>
        <v>1.7448308731072621E-4</v>
      </c>
      <c r="F3989">
        <f>100*Comuni[[#This Row],[Popolazione2011]]/(SUMIFS($D$2:$D$7916,$B$2:$B$7916,"Liguria"))</f>
        <v>6.366612465572543E-3</v>
      </c>
      <c r="G3989" t="b">
        <f>IF(Comuni[[#This Row],[Popolazione2011]]&gt;300000,"MAGGIORE")</f>
        <v>0</v>
      </c>
      <c r="H3989">
        <f>100*Comuni[[#This Row],[Popolazione2011]]/(SUMIFS($D$2:$D$7916,$B$2:$B$7916,"Piemonte"))</f>
        <v>2.2915198184383016E-3</v>
      </c>
      <c r="I3989" s="1" t="str">
        <f>_xlfn.XLOOKUP(Comuni[[#This Row],[Regione]],Ripartizione_geografica[Regione],Ripartizione_geografica[Ripartizione geografica],,0)</f>
        <v>Nord-ovest</v>
      </c>
      <c r="J3989" s="1">
        <f>_xlfn.XLOOKUP(Comuni[[#This Row],[Regione]],Table_0[Regione],Table_0[Totale contagiati],,0)</f>
        <v>685198</v>
      </c>
      <c r="K3989" s="1">
        <f>_xlfn.XLOOKUP(Comuni[[#This Row],[Regione]],Table_0[Regione],Table_0[Guariti],,0)</f>
        <v>678840</v>
      </c>
      <c r="L3989" s="1">
        <f>_xlfn.XLOOKUP(Comuni[[#This Row],[Regione]],Table_0[Regione],Table_0[Deceduti],,0)</f>
        <v>6000</v>
      </c>
    </row>
    <row r="3990" spans="1:12" x14ac:dyDescent="0.25">
      <c r="A3990" s="1" t="s">
        <v>4033</v>
      </c>
      <c r="B3990" s="1" t="s">
        <v>3873</v>
      </c>
      <c r="C3990" s="1" t="s">
        <v>4011</v>
      </c>
      <c r="D3990">
        <v>504</v>
      </c>
      <c r="E3990">
        <f>100*Comuni[[#This Row],[Popolazione2011]]/$D$7916</f>
        <v>8.7939476004606008E-4</v>
      </c>
      <c r="F3990">
        <f>100*Comuni[[#This Row],[Popolazione2011]]/(SUMIFS($D$2:$D$7916,$B$2:$B$7916,"Liguria"))</f>
        <v>3.208772682648562E-2</v>
      </c>
      <c r="G3990" t="b">
        <f>IF(Comuni[[#This Row],[Popolazione2011]]&gt;300000,"MAGGIORE")</f>
        <v>0</v>
      </c>
      <c r="H3990">
        <f>100*Comuni[[#This Row],[Popolazione2011]]/(SUMIFS($D$2:$D$7916,$B$2:$B$7916,"Piemonte"))</f>
        <v>1.1549259884929041E-2</v>
      </c>
      <c r="I3990" s="1" t="str">
        <f>_xlfn.XLOOKUP(Comuni[[#This Row],[Regione]],Ripartizione_geografica[Regione],Ripartizione_geografica[Ripartizione geografica],,0)</f>
        <v>Nord-ovest</v>
      </c>
      <c r="J3990" s="1">
        <f>_xlfn.XLOOKUP(Comuni[[#This Row],[Regione]],Table_0[Regione],Table_0[Totale contagiati],,0)</f>
        <v>685198</v>
      </c>
      <c r="K3990" s="1">
        <f>_xlfn.XLOOKUP(Comuni[[#This Row],[Regione]],Table_0[Regione],Table_0[Guariti],,0)</f>
        <v>678840</v>
      </c>
      <c r="L3990" s="1">
        <f>_xlfn.XLOOKUP(Comuni[[#This Row],[Regione]],Table_0[Regione],Table_0[Deceduti],,0)</f>
        <v>6000</v>
      </c>
    </row>
    <row r="3991" spans="1:12" x14ac:dyDescent="0.25">
      <c r="A3991" s="1" t="s">
        <v>4034</v>
      </c>
      <c r="B3991" s="1" t="s">
        <v>3873</v>
      </c>
      <c r="C3991" s="1" t="s">
        <v>4011</v>
      </c>
      <c r="D3991">
        <v>274</v>
      </c>
      <c r="E3991">
        <f>100*Comuni[[#This Row],[Popolazione2011]]/$D$7916</f>
        <v>4.7808365923138977E-4</v>
      </c>
      <c r="F3991">
        <f>100*Comuni[[#This Row],[Popolazione2011]]/(SUMIFS($D$2:$D$7916,$B$2:$B$7916,"Liguria"))</f>
        <v>1.7444518155668769E-2</v>
      </c>
      <c r="G3991" t="b">
        <f>IF(Comuni[[#This Row],[Popolazione2011]]&gt;300000,"MAGGIORE")</f>
        <v>0</v>
      </c>
      <c r="H3991">
        <f>100*Comuni[[#This Row],[Popolazione2011]]/(SUMIFS($D$2:$D$7916,$B$2:$B$7916,"Piemonte"))</f>
        <v>6.2787643025209467E-3</v>
      </c>
      <c r="I3991" s="1" t="str">
        <f>_xlfn.XLOOKUP(Comuni[[#This Row],[Regione]],Ripartizione_geografica[Regione],Ripartizione_geografica[Ripartizione geografica],,0)</f>
        <v>Nord-ovest</v>
      </c>
      <c r="J3991" s="1">
        <f>_xlfn.XLOOKUP(Comuni[[#This Row],[Regione]],Table_0[Regione],Table_0[Totale contagiati],,0)</f>
        <v>685198</v>
      </c>
      <c r="K3991" s="1">
        <f>_xlfn.XLOOKUP(Comuni[[#This Row],[Regione]],Table_0[Regione],Table_0[Guariti],,0)</f>
        <v>678840</v>
      </c>
      <c r="L3991" s="1">
        <f>_xlfn.XLOOKUP(Comuni[[#This Row],[Regione]],Table_0[Regione],Table_0[Deceduti],,0)</f>
        <v>6000</v>
      </c>
    </row>
    <row r="3992" spans="1:12" x14ac:dyDescent="0.25">
      <c r="A3992" s="1" t="s">
        <v>4035</v>
      </c>
      <c r="B3992" s="1" t="s">
        <v>3873</v>
      </c>
      <c r="C3992" s="1" t="s">
        <v>4011</v>
      </c>
      <c r="D3992">
        <v>586180</v>
      </c>
      <c r="E3992">
        <f>100*Comuni[[#This Row],[Popolazione2011]]/$D$7916</f>
        <v>1.0227849611980149</v>
      </c>
      <c r="F3992">
        <f>100*Comuni[[#This Row],[Popolazione2011]]/(SUMIFS($D$2:$D$7916,$B$2:$B$7916,"Liguria"))</f>
        <v>37.31980895069313</v>
      </c>
      <c r="G3992" t="str">
        <f>IF(Comuni[[#This Row],[Popolazione2011]]&gt;300000,"MAGGIORE")</f>
        <v>MAGGIORE</v>
      </c>
      <c r="H3992">
        <f>100*Comuni[[#This Row],[Popolazione2011]]/(SUMIFS($D$2:$D$7916,$B$2:$B$7916,"Piemonte"))</f>
        <v>13.432430871721637</v>
      </c>
      <c r="I3992" s="1" t="str">
        <f>_xlfn.XLOOKUP(Comuni[[#This Row],[Regione]],Ripartizione_geografica[Regione],Ripartizione_geografica[Ripartizione geografica],,0)</f>
        <v>Nord-ovest</v>
      </c>
      <c r="J3992" s="1">
        <f>_xlfn.XLOOKUP(Comuni[[#This Row],[Regione]],Table_0[Regione],Table_0[Totale contagiati],,0)</f>
        <v>685198</v>
      </c>
      <c r="K3992" s="1">
        <f>_xlfn.XLOOKUP(Comuni[[#This Row],[Regione]],Table_0[Regione],Table_0[Guariti],,0)</f>
        <v>678840</v>
      </c>
      <c r="L3992" s="1">
        <f>_xlfn.XLOOKUP(Comuni[[#This Row],[Regione]],Table_0[Regione],Table_0[Deceduti],,0)</f>
        <v>6000</v>
      </c>
    </row>
    <row r="3993" spans="1:12" x14ac:dyDescent="0.25">
      <c r="A3993" s="1" t="s">
        <v>4036</v>
      </c>
      <c r="B3993" s="1" t="s">
        <v>3873</v>
      </c>
      <c r="C3993" s="1" t="s">
        <v>4011</v>
      </c>
      <c r="D3993">
        <v>107</v>
      </c>
      <c r="E3993">
        <f>100*Comuni[[#This Row],[Popolazione2011]]/$D$7916</f>
        <v>1.8669690342247702E-4</v>
      </c>
      <c r="F3993">
        <f>100*Comuni[[#This Row],[Popolazione2011]]/(SUMIFS($D$2:$D$7916,$B$2:$B$7916,"Liguria"))</f>
        <v>6.8122753381626207E-3</v>
      </c>
      <c r="G3993" t="b">
        <f>IF(Comuni[[#This Row],[Popolazione2011]]&gt;300000,"MAGGIORE")</f>
        <v>0</v>
      </c>
      <c r="H3993">
        <f>100*Comuni[[#This Row],[Popolazione2011]]/(SUMIFS($D$2:$D$7916,$B$2:$B$7916,"Piemonte"))</f>
        <v>2.451926205728983E-3</v>
      </c>
      <c r="I3993" s="1" t="str">
        <f>_xlfn.XLOOKUP(Comuni[[#This Row],[Regione]],Ripartizione_geografica[Regione],Ripartizione_geografica[Ripartizione geografica],,0)</f>
        <v>Nord-ovest</v>
      </c>
      <c r="J3993" s="1">
        <f>_xlfn.XLOOKUP(Comuni[[#This Row],[Regione]],Table_0[Regione],Table_0[Totale contagiati],,0)</f>
        <v>685198</v>
      </c>
      <c r="K3993" s="1">
        <f>_xlfn.XLOOKUP(Comuni[[#This Row],[Regione]],Table_0[Regione],Table_0[Guariti],,0)</f>
        <v>678840</v>
      </c>
      <c r="L3993" s="1">
        <f>_xlfn.XLOOKUP(Comuni[[#This Row],[Regione]],Table_0[Regione],Table_0[Deceduti],,0)</f>
        <v>6000</v>
      </c>
    </row>
    <row r="3994" spans="1:12" x14ac:dyDescent="0.25">
      <c r="A3994" s="1" t="s">
        <v>4037</v>
      </c>
      <c r="B3994" s="1" t="s">
        <v>3873</v>
      </c>
      <c r="C3994" s="1" t="s">
        <v>4011</v>
      </c>
      <c r="D3994">
        <v>1535</v>
      </c>
      <c r="E3994">
        <f>100*Comuni[[#This Row],[Popolazione2011]]/$D$7916</f>
        <v>2.6783153902196471E-3</v>
      </c>
      <c r="F3994">
        <f>100*Comuni[[#This Row],[Popolazione2011]]/(SUMIFS($D$2:$D$7916,$B$2:$B$7916,"Liguria"))</f>
        <v>9.7727501346538542E-2</v>
      </c>
      <c r="G3994" t="b">
        <f>IF(Comuni[[#This Row],[Popolazione2011]]&gt;300000,"MAGGIORE")</f>
        <v>0</v>
      </c>
      <c r="H3994">
        <f>100*Comuni[[#This Row],[Popolazione2011]]/(SUMIFS($D$2:$D$7916,$B$2:$B$7916,"Piemonte"))</f>
        <v>3.5174829213027933E-2</v>
      </c>
      <c r="I3994" s="1" t="str">
        <f>_xlfn.XLOOKUP(Comuni[[#This Row],[Regione]],Ripartizione_geografica[Regione],Ripartizione_geografica[Ripartizione geografica],,0)</f>
        <v>Nord-ovest</v>
      </c>
      <c r="J3994" s="1">
        <f>_xlfn.XLOOKUP(Comuni[[#This Row],[Regione]],Table_0[Regione],Table_0[Totale contagiati],,0)</f>
        <v>685198</v>
      </c>
      <c r="K3994" s="1">
        <f>_xlfn.XLOOKUP(Comuni[[#This Row],[Regione]],Table_0[Regione],Table_0[Guariti],,0)</f>
        <v>678840</v>
      </c>
      <c r="L3994" s="1">
        <f>_xlfn.XLOOKUP(Comuni[[#This Row],[Regione]],Table_0[Regione],Table_0[Deceduti],,0)</f>
        <v>6000</v>
      </c>
    </row>
    <row r="3995" spans="1:12" x14ac:dyDescent="0.25">
      <c r="A3995" s="1" t="s">
        <v>4038</v>
      </c>
      <c r="B3995" s="1" t="s">
        <v>3873</v>
      </c>
      <c r="C3995" s="1" t="s">
        <v>4011</v>
      </c>
      <c r="D3995">
        <v>12579</v>
      </c>
      <c r="E3995">
        <f>100*Comuni[[#This Row],[Popolazione2011]]/$D$7916</f>
        <v>2.1948227552816248E-2</v>
      </c>
      <c r="F3995">
        <f>100*Comuni[[#This Row],[Popolazione2011]]/(SUMIFS($D$2:$D$7916,$B$2:$B$7916,"Liguria"))</f>
        <v>0.80085618204437015</v>
      </c>
      <c r="G3995" t="b">
        <f>IF(Comuni[[#This Row],[Popolazione2011]]&gt;300000,"MAGGIORE")</f>
        <v>0</v>
      </c>
      <c r="H3995">
        <f>100*Comuni[[#This Row],[Popolazione2011]]/(SUMIFS($D$2:$D$7916,$B$2:$B$7916,"Piemonte"))</f>
        <v>0.288250277961354</v>
      </c>
      <c r="I3995" s="1" t="str">
        <f>_xlfn.XLOOKUP(Comuni[[#This Row],[Regione]],Ripartizione_geografica[Regione],Ripartizione_geografica[Ripartizione geografica],,0)</f>
        <v>Nord-ovest</v>
      </c>
      <c r="J3995" s="1">
        <f>_xlfn.XLOOKUP(Comuni[[#This Row],[Regione]],Table_0[Regione],Table_0[Totale contagiati],,0)</f>
        <v>685198</v>
      </c>
      <c r="K3995" s="1">
        <f>_xlfn.XLOOKUP(Comuni[[#This Row],[Regione]],Table_0[Regione],Table_0[Guariti],,0)</f>
        <v>678840</v>
      </c>
      <c r="L3995" s="1">
        <f>_xlfn.XLOOKUP(Comuni[[#This Row],[Regione]],Table_0[Regione],Table_0[Deceduti],,0)</f>
        <v>6000</v>
      </c>
    </row>
    <row r="3996" spans="1:12" x14ac:dyDescent="0.25">
      <c r="A3996" s="1" t="s">
        <v>4039</v>
      </c>
      <c r="B3996" s="1" t="s">
        <v>3873</v>
      </c>
      <c r="C3996" s="1" t="s">
        <v>4011</v>
      </c>
      <c r="D3996">
        <v>2349</v>
      </c>
      <c r="E3996">
        <f>100*Comuni[[#This Row],[Popolazione2011]]/$D$7916</f>
        <v>4.0986077209289587E-3</v>
      </c>
      <c r="F3996">
        <f>100*Comuni[[#This Row],[Popolazione2011]]/(SUMIFS($D$2:$D$7916,$B$2:$B$7916,"Liguria"))</f>
        <v>0.14955172681629902</v>
      </c>
      <c r="G3996" t="b">
        <f>IF(Comuni[[#This Row],[Popolazione2011]]&gt;300000,"MAGGIORE")</f>
        <v>0</v>
      </c>
      <c r="H3996">
        <f>100*Comuni[[#This Row],[Popolazione2011]]/(SUMIFS($D$2:$D$7916,$B$2:$B$7916,"Piemonte"))</f>
        <v>5.3827800535115711E-2</v>
      </c>
      <c r="I3996" s="1" t="str">
        <f>_xlfn.XLOOKUP(Comuni[[#This Row],[Regione]],Ripartizione_geografica[Regione],Ripartizione_geografica[Ripartizione geografica],,0)</f>
        <v>Nord-ovest</v>
      </c>
      <c r="J3996" s="1">
        <f>_xlfn.XLOOKUP(Comuni[[#This Row],[Regione]],Table_0[Regione],Table_0[Totale contagiati],,0)</f>
        <v>685198</v>
      </c>
      <c r="K3996" s="1">
        <f>_xlfn.XLOOKUP(Comuni[[#This Row],[Regione]],Table_0[Regione],Table_0[Guariti],,0)</f>
        <v>678840</v>
      </c>
      <c r="L3996" s="1">
        <f>_xlfn.XLOOKUP(Comuni[[#This Row],[Regione]],Table_0[Regione],Table_0[Deceduti],,0)</f>
        <v>6000</v>
      </c>
    </row>
    <row r="3997" spans="1:12" x14ac:dyDescent="0.25">
      <c r="A3997" s="1" t="s">
        <v>4040</v>
      </c>
      <c r="B3997" s="1" t="s">
        <v>3873</v>
      </c>
      <c r="C3997" s="1" t="s">
        <v>4011</v>
      </c>
      <c r="D3997">
        <v>519</v>
      </c>
      <c r="E3997">
        <f>100*Comuni[[#This Row],[Popolazione2011]]/$D$7916</f>
        <v>9.0556722314266897E-4</v>
      </c>
      <c r="F3997">
        <f>100*Comuni[[#This Row],[Popolazione2011]]/(SUMIFS($D$2:$D$7916,$B$2:$B$7916,"Liguria"))</f>
        <v>3.3042718696321499E-2</v>
      </c>
      <c r="G3997" t="b">
        <f>IF(Comuni[[#This Row],[Popolazione2011]]&gt;300000,"MAGGIORE")</f>
        <v>0</v>
      </c>
      <c r="H3997">
        <f>100*Comuni[[#This Row],[Popolazione2011]]/(SUMIFS($D$2:$D$7916,$B$2:$B$7916,"Piemonte"))</f>
        <v>1.1892987857694786E-2</v>
      </c>
      <c r="I3997" s="1" t="str">
        <f>_xlfn.XLOOKUP(Comuni[[#This Row],[Regione]],Ripartizione_geografica[Regione],Ripartizione_geografica[Ripartizione geografica],,0)</f>
        <v>Nord-ovest</v>
      </c>
      <c r="J3997" s="1">
        <f>_xlfn.XLOOKUP(Comuni[[#This Row],[Regione]],Table_0[Regione],Table_0[Totale contagiati],,0)</f>
        <v>685198</v>
      </c>
      <c r="K3997" s="1">
        <f>_xlfn.XLOOKUP(Comuni[[#This Row],[Regione]],Table_0[Regione],Table_0[Guariti],,0)</f>
        <v>678840</v>
      </c>
      <c r="L3997" s="1">
        <f>_xlfn.XLOOKUP(Comuni[[#This Row],[Regione]],Table_0[Regione],Table_0[Deceduti],,0)</f>
        <v>6000</v>
      </c>
    </row>
    <row r="3998" spans="1:12" x14ac:dyDescent="0.25">
      <c r="A3998" s="1" t="s">
        <v>4041</v>
      </c>
      <c r="B3998" s="1" t="s">
        <v>3873</v>
      </c>
      <c r="C3998" s="1" t="s">
        <v>4011</v>
      </c>
      <c r="D3998">
        <v>1594</v>
      </c>
      <c r="E3998">
        <f>100*Comuni[[#This Row],[Popolazione2011]]/$D$7916</f>
        <v>2.7812604117329756E-3</v>
      </c>
      <c r="F3998">
        <f>100*Comuni[[#This Row],[Popolazione2011]]/(SUMIFS($D$2:$D$7916,$B$2:$B$7916,"Liguria"))</f>
        <v>0.10148380270122634</v>
      </c>
      <c r="G3998" t="b">
        <f>IF(Comuni[[#This Row],[Popolazione2011]]&gt;300000,"MAGGIORE")</f>
        <v>0</v>
      </c>
      <c r="H3998">
        <f>100*Comuni[[#This Row],[Popolazione2011]]/(SUMIFS($D$2:$D$7916,$B$2:$B$7916,"Piemonte"))</f>
        <v>3.6526825905906529E-2</v>
      </c>
      <c r="I3998" s="1" t="str">
        <f>_xlfn.XLOOKUP(Comuni[[#This Row],[Regione]],Ripartizione_geografica[Regione],Ripartizione_geografica[Ripartizione geografica],,0)</f>
        <v>Nord-ovest</v>
      </c>
      <c r="J3998" s="1">
        <f>_xlfn.XLOOKUP(Comuni[[#This Row],[Regione]],Table_0[Regione],Table_0[Totale contagiati],,0)</f>
        <v>685198</v>
      </c>
      <c r="K3998" s="1">
        <f>_xlfn.XLOOKUP(Comuni[[#This Row],[Regione]],Table_0[Regione],Table_0[Guariti],,0)</f>
        <v>678840</v>
      </c>
      <c r="L3998" s="1">
        <f>_xlfn.XLOOKUP(Comuni[[#This Row],[Regione]],Table_0[Regione],Table_0[Deceduti],,0)</f>
        <v>6000</v>
      </c>
    </row>
    <row r="3999" spans="1:12" x14ac:dyDescent="0.25">
      <c r="A3999" s="1" t="s">
        <v>4042</v>
      </c>
      <c r="B3999" s="1" t="s">
        <v>3873</v>
      </c>
      <c r="C3999" s="1" t="s">
        <v>4011</v>
      </c>
      <c r="D3999">
        <v>3758</v>
      </c>
      <c r="E3999">
        <f>100*Comuni[[#This Row],[Popolazione2011]]/$D$7916</f>
        <v>6.5570744211370909E-3</v>
      </c>
      <c r="F3999">
        <f>100*Comuni[[#This Row],[Popolazione2011]]/(SUMIFS($D$2:$D$7916,$B$2:$B$7916,"Liguria"))</f>
        <v>0.23925729645621616</v>
      </c>
      <c r="G3999" t="b">
        <f>IF(Comuni[[#This Row],[Popolazione2011]]&gt;300000,"MAGGIORE")</f>
        <v>0</v>
      </c>
      <c r="H3999">
        <f>100*Comuni[[#This Row],[Popolazione2011]]/(SUMIFS($D$2:$D$7916,$B$2:$B$7916,"Piemonte"))</f>
        <v>8.6115314776911381E-2</v>
      </c>
      <c r="I3999" s="1" t="str">
        <f>_xlfn.XLOOKUP(Comuni[[#This Row],[Regione]],Ripartizione_geografica[Regione],Ripartizione_geografica[Ripartizione geografica],,0)</f>
        <v>Nord-ovest</v>
      </c>
      <c r="J3999" s="1">
        <f>_xlfn.XLOOKUP(Comuni[[#This Row],[Regione]],Table_0[Regione],Table_0[Totale contagiati],,0)</f>
        <v>685198</v>
      </c>
      <c r="K3999" s="1">
        <f>_xlfn.XLOOKUP(Comuni[[#This Row],[Regione]],Table_0[Regione],Table_0[Guariti],,0)</f>
        <v>678840</v>
      </c>
      <c r="L3999" s="1">
        <f>_xlfn.XLOOKUP(Comuni[[#This Row],[Regione]],Table_0[Regione],Table_0[Deceduti],,0)</f>
        <v>6000</v>
      </c>
    </row>
    <row r="4000" spans="1:12" x14ac:dyDescent="0.25">
      <c r="A4000" s="1" t="s">
        <v>4043</v>
      </c>
      <c r="B4000" s="1" t="s">
        <v>3873</v>
      </c>
      <c r="C4000" s="1" t="s">
        <v>4011</v>
      </c>
      <c r="D4000">
        <v>2687</v>
      </c>
      <c r="E4000">
        <f>100*Comuni[[#This Row],[Popolazione2011]]/$D$7916</f>
        <v>4.6883605560392129E-3</v>
      </c>
      <c r="F4000">
        <f>100*Comuni[[#This Row],[Popolazione2011]]/(SUMIFS($D$2:$D$7916,$B$2:$B$7916,"Liguria"))</f>
        <v>0.17107087694993423</v>
      </c>
      <c r="G4000" t="b">
        <f>IF(Comuni[[#This Row],[Popolazione2011]]&gt;300000,"MAGGIORE")</f>
        <v>0</v>
      </c>
      <c r="H4000">
        <f>100*Comuni[[#This Row],[Popolazione2011]]/(SUMIFS($D$2:$D$7916,$B$2:$B$7916,"Piemonte"))</f>
        <v>6.1573137521437171E-2</v>
      </c>
      <c r="I4000" s="1" t="str">
        <f>_xlfn.XLOOKUP(Comuni[[#This Row],[Regione]],Ripartizione_geografica[Regione],Ripartizione_geografica[Ripartizione geografica],,0)</f>
        <v>Nord-ovest</v>
      </c>
      <c r="J4000" s="1">
        <f>_xlfn.XLOOKUP(Comuni[[#This Row],[Regione]],Table_0[Regione],Table_0[Totale contagiati],,0)</f>
        <v>685198</v>
      </c>
      <c r="K4000" s="1">
        <f>_xlfn.XLOOKUP(Comuni[[#This Row],[Regione]],Table_0[Regione],Table_0[Guariti],,0)</f>
        <v>678840</v>
      </c>
      <c r="L4000" s="1">
        <f>_xlfn.XLOOKUP(Comuni[[#This Row],[Regione]],Table_0[Regione],Table_0[Deceduti],,0)</f>
        <v>6000</v>
      </c>
    </row>
    <row r="4001" spans="1:12" x14ac:dyDescent="0.25">
      <c r="A4001" s="1" t="s">
        <v>4044</v>
      </c>
      <c r="B4001" s="1" t="s">
        <v>3873</v>
      </c>
      <c r="C4001" s="1" t="s">
        <v>4011</v>
      </c>
      <c r="D4001">
        <v>1624</v>
      </c>
      <c r="E4001">
        <f>100*Comuni[[#This Row],[Popolazione2011]]/$D$7916</f>
        <v>2.8336053379261934E-3</v>
      </c>
      <c r="F4001">
        <f>100*Comuni[[#This Row],[Popolazione2011]]/(SUMIFS($D$2:$D$7916,$B$2:$B$7916,"Liguria"))</f>
        <v>0.1033937864408981</v>
      </c>
      <c r="G4001" t="b">
        <f>IF(Comuni[[#This Row],[Popolazione2011]]&gt;300000,"MAGGIORE")</f>
        <v>0</v>
      </c>
      <c r="H4001">
        <f>100*Comuni[[#This Row],[Popolazione2011]]/(SUMIFS($D$2:$D$7916,$B$2:$B$7916,"Piemonte"))</f>
        <v>3.7214281851438019E-2</v>
      </c>
      <c r="I4001" s="1" t="str">
        <f>_xlfn.XLOOKUP(Comuni[[#This Row],[Regione]],Ripartizione_geografica[Regione],Ripartizione_geografica[Ripartizione geografica],,0)</f>
        <v>Nord-ovest</v>
      </c>
      <c r="J4001" s="1">
        <f>_xlfn.XLOOKUP(Comuni[[#This Row],[Regione]],Table_0[Regione],Table_0[Totale contagiati],,0)</f>
        <v>685198</v>
      </c>
      <c r="K4001" s="1">
        <f>_xlfn.XLOOKUP(Comuni[[#This Row],[Regione]],Table_0[Regione],Table_0[Guariti],,0)</f>
        <v>678840</v>
      </c>
      <c r="L4001" s="1">
        <f>_xlfn.XLOOKUP(Comuni[[#This Row],[Regione]],Table_0[Regione],Table_0[Deceduti],,0)</f>
        <v>6000</v>
      </c>
    </row>
    <row r="4002" spans="1:12" x14ac:dyDescent="0.25">
      <c r="A4002" s="1" t="s">
        <v>4045</v>
      </c>
      <c r="B4002" s="1" t="s">
        <v>3873</v>
      </c>
      <c r="C4002" s="1" t="s">
        <v>4011</v>
      </c>
      <c r="D4002">
        <v>3756</v>
      </c>
      <c r="E4002">
        <f>100*Comuni[[#This Row],[Popolazione2011]]/$D$7916</f>
        <v>6.553584759390876E-3</v>
      </c>
      <c r="F4002">
        <f>100*Comuni[[#This Row],[Popolazione2011]]/(SUMIFS($D$2:$D$7916,$B$2:$B$7916,"Liguria"))</f>
        <v>0.23912996420690472</v>
      </c>
      <c r="G4002" t="b">
        <f>IF(Comuni[[#This Row],[Popolazione2011]]&gt;300000,"MAGGIORE")</f>
        <v>0</v>
      </c>
      <c r="H4002">
        <f>100*Comuni[[#This Row],[Popolazione2011]]/(SUMIFS($D$2:$D$7916,$B$2:$B$7916,"Piemonte"))</f>
        <v>8.6069484380542613E-2</v>
      </c>
      <c r="I4002" s="1" t="str">
        <f>_xlfn.XLOOKUP(Comuni[[#This Row],[Regione]],Ripartizione_geografica[Regione],Ripartizione_geografica[Ripartizione geografica],,0)</f>
        <v>Nord-ovest</v>
      </c>
      <c r="J4002" s="1">
        <f>_xlfn.XLOOKUP(Comuni[[#This Row],[Regione]],Table_0[Regione],Table_0[Totale contagiati],,0)</f>
        <v>685198</v>
      </c>
      <c r="K4002" s="1">
        <f>_xlfn.XLOOKUP(Comuni[[#This Row],[Regione]],Table_0[Regione],Table_0[Guariti],,0)</f>
        <v>678840</v>
      </c>
      <c r="L4002" s="1">
        <f>_xlfn.XLOOKUP(Comuni[[#This Row],[Regione]],Table_0[Regione],Table_0[Deceduti],,0)</f>
        <v>6000</v>
      </c>
    </row>
    <row r="4003" spans="1:12" x14ac:dyDescent="0.25">
      <c r="A4003" s="1" t="s">
        <v>4046</v>
      </c>
      <c r="B4003" s="1" t="s">
        <v>3873</v>
      </c>
      <c r="C4003" s="1" t="s">
        <v>4011</v>
      </c>
      <c r="D4003">
        <v>2695</v>
      </c>
      <c r="E4003">
        <f>100*Comuni[[#This Row],[Popolazione2011]]/$D$7916</f>
        <v>4.7023192030240715E-3</v>
      </c>
      <c r="F4003">
        <f>100*Comuni[[#This Row],[Popolazione2011]]/(SUMIFS($D$2:$D$7916,$B$2:$B$7916,"Liguria"))</f>
        <v>0.17158020594718004</v>
      </c>
      <c r="G4003" t="b">
        <f>IF(Comuni[[#This Row],[Popolazione2011]]&gt;300000,"MAGGIORE")</f>
        <v>0</v>
      </c>
      <c r="H4003">
        <f>100*Comuni[[#This Row],[Popolazione2011]]/(SUMIFS($D$2:$D$7916,$B$2:$B$7916,"Piemonte"))</f>
        <v>6.1756459106912229E-2</v>
      </c>
      <c r="I4003" s="1" t="str">
        <f>_xlfn.XLOOKUP(Comuni[[#This Row],[Regione]],Ripartizione_geografica[Regione],Ripartizione_geografica[Ripartizione geografica],,0)</f>
        <v>Nord-ovest</v>
      </c>
      <c r="J4003" s="1">
        <f>_xlfn.XLOOKUP(Comuni[[#This Row],[Regione]],Table_0[Regione],Table_0[Totale contagiati],,0)</f>
        <v>685198</v>
      </c>
      <c r="K4003" s="1">
        <f>_xlfn.XLOOKUP(Comuni[[#This Row],[Regione]],Table_0[Regione],Table_0[Guariti],,0)</f>
        <v>678840</v>
      </c>
      <c r="L4003" s="1">
        <f>_xlfn.XLOOKUP(Comuni[[#This Row],[Regione]],Table_0[Regione],Table_0[Deceduti],,0)</f>
        <v>6000</v>
      </c>
    </row>
    <row r="4004" spans="1:12" x14ac:dyDescent="0.25">
      <c r="A4004" s="1" t="s">
        <v>4047</v>
      </c>
      <c r="B4004" s="1" t="s">
        <v>3873</v>
      </c>
      <c r="C4004" s="1" t="s">
        <v>4011</v>
      </c>
      <c r="D4004">
        <v>2890</v>
      </c>
      <c r="E4004">
        <f>100*Comuni[[#This Row],[Popolazione2011]]/$D$7916</f>
        <v>5.0425612232799875E-3</v>
      </c>
      <c r="F4004">
        <f>100*Comuni[[#This Row],[Popolazione2011]]/(SUMIFS($D$2:$D$7916,$B$2:$B$7916,"Liguria"))</f>
        <v>0.18399510025504651</v>
      </c>
      <c r="G4004" t="b">
        <f>IF(Comuni[[#This Row],[Popolazione2011]]&gt;300000,"MAGGIORE")</f>
        <v>0</v>
      </c>
      <c r="H4004">
        <f>100*Comuni[[#This Row],[Popolazione2011]]/(SUMIFS($D$2:$D$7916,$B$2:$B$7916,"Piemonte"))</f>
        <v>6.6224922752866927E-2</v>
      </c>
      <c r="I4004" s="1" t="str">
        <f>_xlfn.XLOOKUP(Comuni[[#This Row],[Regione]],Ripartizione_geografica[Regione],Ripartizione_geografica[Ripartizione geografica],,0)</f>
        <v>Nord-ovest</v>
      </c>
      <c r="J4004" s="1">
        <f>_xlfn.XLOOKUP(Comuni[[#This Row],[Regione]],Table_0[Regione],Table_0[Totale contagiati],,0)</f>
        <v>685198</v>
      </c>
      <c r="K4004" s="1">
        <f>_xlfn.XLOOKUP(Comuni[[#This Row],[Regione]],Table_0[Regione],Table_0[Guariti],,0)</f>
        <v>678840</v>
      </c>
      <c r="L4004" s="1">
        <f>_xlfn.XLOOKUP(Comuni[[#This Row],[Regione]],Table_0[Regione],Table_0[Deceduti],,0)</f>
        <v>6000</v>
      </c>
    </row>
    <row r="4005" spans="1:12" x14ac:dyDescent="0.25">
      <c r="A4005" s="1" t="s">
        <v>4048</v>
      </c>
      <c r="B4005" s="1" t="s">
        <v>3873</v>
      </c>
      <c r="C4005" s="1" t="s">
        <v>4011</v>
      </c>
      <c r="D4005">
        <v>217</v>
      </c>
      <c r="E4005">
        <f>100*Comuni[[#This Row],[Popolazione2011]]/$D$7916</f>
        <v>3.7862829946427585E-4</v>
      </c>
      <c r="F4005">
        <f>100*Comuni[[#This Row],[Popolazione2011]]/(SUMIFS($D$2:$D$7916,$B$2:$B$7916,"Liguria"))</f>
        <v>1.3815549050292418E-2</v>
      </c>
      <c r="G4005" t="b">
        <f>IF(Comuni[[#This Row],[Popolazione2011]]&gt;300000,"MAGGIORE")</f>
        <v>0</v>
      </c>
      <c r="H4005">
        <f>100*Comuni[[#This Row],[Popolazione2011]]/(SUMIFS($D$2:$D$7916,$B$2:$B$7916,"Piemonte"))</f>
        <v>4.9725980060111152E-3</v>
      </c>
      <c r="I4005" s="1" t="str">
        <f>_xlfn.XLOOKUP(Comuni[[#This Row],[Regione]],Ripartizione_geografica[Regione],Ripartizione_geografica[Ripartizione geografica],,0)</f>
        <v>Nord-ovest</v>
      </c>
      <c r="J4005" s="1">
        <f>_xlfn.XLOOKUP(Comuni[[#This Row],[Regione]],Table_0[Regione],Table_0[Totale contagiati],,0)</f>
        <v>685198</v>
      </c>
      <c r="K4005" s="1">
        <f>_xlfn.XLOOKUP(Comuni[[#This Row],[Regione]],Table_0[Regione],Table_0[Guariti],,0)</f>
        <v>678840</v>
      </c>
      <c r="L4005" s="1">
        <f>_xlfn.XLOOKUP(Comuni[[#This Row],[Regione]],Table_0[Regione],Table_0[Deceduti],,0)</f>
        <v>6000</v>
      </c>
    </row>
    <row r="4006" spans="1:12" x14ac:dyDescent="0.25">
      <c r="A4006" s="1" t="s">
        <v>4049</v>
      </c>
      <c r="B4006" s="1" t="s">
        <v>3873</v>
      </c>
      <c r="C4006" s="1" t="s">
        <v>4011</v>
      </c>
      <c r="D4006">
        <v>2062</v>
      </c>
      <c r="E4006">
        <f>100*Comuni[[#This Row],[Popolazione2011]]/$D$7916</f>
        <v>3.5978412603471744E-3</v>
      </c>
      <c r="F4006">
        <f>100*Comuni[[#This Row],[Popolazione2011]]/(SUMIFS($D$2:$D$7916,$B$2:$B$7916,"Liguria"))</f>
        <v>0.13127954904010583</v>
      </c>
      <c r="G4006" t="b">
        <f>IF(Comuni[[#This Row],[Popolazione2011]]&gt;300000,"MAGGIORE")</f>
        <v>0</v>
      </c>
      <c r="H4006">
        <f>100*Comuni[[#This Row],[Popolazione2011]]/(SUMIFS($D$2:$D$7916,$B$2:$B$7916,"Piemonte"))</f>
        <v>4.7251138656197782E-2</v>
      </c>
      <c r="I4006" s="1" t="str">
        <f>_xlfn.XLOOKUP(Comuni[[#This Row],[Regione]],Ripartizione_geografica[Regione],Ripartizione_geografica[Ripartizione geografica],,0)</f>
        <v>Nord-ovest</v>
      </c>
      <c r="J4006" s="1">
        <f>_xlfn.XLOOKUP(Comuni[[#This Row],[Regione]],Table_0[Regione],Table_0[Totale contagiati],,0)</f>
        <v>685198</v>
      </c>
      <c r="K4006" s="1">
        <f>_xlfn.XLOOKUP(Comuni[[#This Row],[Regione]],Table_0[Regione],Table_0[Guariti],,0)</f>
        <v>678840</v>
      </c>
      <c r="L4006" s="1">
        <f>_xlfn.XLOOKUP(Comuni[[#This Row],[Regione]],Table_0[Regione],Table_0[Deceduti],,0)</f>
        <v>6000</v>
      </c>
    </row>
    <row r="4007" spans="1:12" x14ac:dyDescent="0.25">
      <c r="A4007" s="1" t="s">
        <v>4050</v>
      </c>
      <c r="B4007" s="1" t="s">
        <v>3873</v>
      </c>
      <c r="C4007" s="1" t="s">
        <v>4011</v>
      </c>
      <c r="D4007">
        <v>2361</v>
      </c>
      <c r="E4007">
        <f>100*Comuni[[#This Row],[Popolazione2011]]/$D$7916</f>
        <v>4.1195456914062453E-3</v>
      </c>
      <c r="F4007">
        <f>100*Comuni[[#This Row],[Popolazione2011]]/(SUMIFS($D$2:$D$7916,$B$2:$B$7916,"Liguria"))</f>
        <v>0.15031572031216775</v>
      </c>
      <c r="G4007" t="b">
        <f>IF(Comuni[[#This Row],[Popolazione2011]]&gt;300000,"MAGGIORE")</f>
        <v>0</v>
      </c>
      <c r="H4007">
        <f>100*Comuni[[#This Row],[Popolazione2011]]/(SUMIFS($D$2:$D$7916,$B$2:$B$7916,"Piemonte"))</f>
        <v>5.4102782913328304E-2</v>
      </c>
      <c r="I4007" s="1" t="str">
        <f>_xlfn.XLOOKUP(Comuni[[#This Row],[Regione]],Ripartizione_geografica[Regione],Ripartizione_geografica[Ripartizione geografica],,0)</f>
        <v>Nord-ovest</v>
      </c>
      <c r="J4007" s="1">
        <f>_xlfn.XLOOKUP(Comuni[[#This Row],[Regione]],Table_0[Regione],Table_0[Totale contagiati],,0)</f>
        <v>685198</v>
      </c>
      <c r="K4007" s="1">
        <f>_xlfn.XLOOKUP(Comuni[[#This Row],[Regione]],Table_0[Regione],Table_0[Guariti],,0)</f>
        <v>678840</v>
      </c>
      <c r="L4007" s="1">
        <f>_xlfn.XLOOKUP(Comuni[[#This Row],[Regione]],Table_0[Regione],Table_0[Deceduti],,0)</f>
        <v>6000</v>
      </c>
    </row>
    <row r="4008" spans="1:12" x14ac:dyDescent="0.25">
      <c r="A4008" s="1" t="s">
        <v>4051</v>
      </c>
      <c r="B4008" s="1" t="s">
        <v>3873</v>
      </c>
      <c r="C4008" s="1" t="s">
        <v>4011</v>
      </c>
      <c r="D4008">
        <v>984</v>
      </c>
      <c r="E4008">
        <f>100*Comuni[[#This Row],[Popolazione2011]]/$D$7916</f>
        <v>1.7169135791375459E-3</v>
      </c>
      <c r="F4008">
        <f>100*Comuni[[#This Row],[Popolazione2011]]/(SUMIFS($D$2:$D$7916,$B$2:$B$7916,"Liguria"))</f>
        <v>6.264746666123383E-2</v>
      </c>
      <c r="G4008" t="b">
        <f>IF(Comuni[[#This Row],[Popolazione2011]]&gt;300000,"MAGGIORE")</f>
        <v>0</v>
      </c>
      <c r="H4008">
        <f>100*Comuni[[#This Row],[Popolazione2011]]/(SUMIFS($D$2:$D$7916,$B$2:$B$7916,"Piemonte"))</f>
        <v>2.2548555013432888E-2</v>
      </c>
      <c r="I4008" s="1" t="str">
        <f>_xlfn.XLOOKUP(Comuni[[#This Row],[Regione]],Ripartizione_geografica[Regione],Ripartizione_geografica[Ripartizione geografica],,0)</f>
        <v>Nord-ovest</v>
      </c>
      <c r="J4008" s="1">
        <f>_xlfn.XLOOKUP(Comuni[[#This Row],[Regione]],Table_0[Regione],Table_0[Totale contagiati],,0)</f>
        <v>685198</v>
      </c>
      <c r="K4008" s="1">
        <f>_xlfn.XLOOKUP(Comuni[[#This Row],[Regione]],Table_0[Regione],Table_0[Guariti],,0)</f>
        <v>678840</v>
      </c>
      <c r="L4008" s="1">
        <f>_xlfn.XLOOKUP(Comuni[[#This Row],[Regione]],Table_0[Regione],Table_0[Deceduti],,0)</f>
        <v>6000</v>
      </c>
    </row>
    <row r="4009" spans="1:12" x14ac:dyDescent="0.25">
      <c r="A4009" s="1" t="s">
        <v>4052</v>
      </c>
      <c r="B4009" s="1" t="s">
        <v>3873</v>
      </c>
      <c r="C4009" s="1" t="s">
        <v>4011</v>
      </c>
      <c r="D4009">
        <v>604</v>
      </c>
      <c r="E4009">
        <f>100*Comuni[[#This Row],[Popolazione2011]]/$D$7916</f>
        <v>1.0538778473567862E-3</v>
      </c>
      <c r="F4009">
        <f>100*Comuni[[#This Row],[Popolazione2011]]/(SUMIFS($D$2:$D$7916,$B$2:$B$7916,"Liguria"))</f>
        <v>3.8454339292058159E-2</v>
      </c>
      <c r="G4009" t="b">
        <f>IF(Comuni[[#This Row],[Popolazione2011]]&gt;300000,"MAGGIORE")</f>
        <v>0</v>
      </c>
      <c r="H4009">
        <f>100*Comuni[[#This Row],[Popolazione2011]]/(SUMIFS($D$2:$D$7916,$B$2:$B$7916,"Piemonte"))</f>
        <v>1.3840779703367343E-2</v>
      </c>
      <c r="I4009" s="1" t="str">
        <f>_xlfn.XLOOKUP(Comuni[[#This Row],[Regione]],Ripartizione_geografica[Regione],Ripartizione_geografica[Ripartizione geografica],,0)</f>
        <v>Nord-ovest</v>
      </c>
      <c r="J4009" s="1">
        <f>_xlfn.XLOOKUP(Comuni[[#This Row],[Regione]],Table_0[Regione],Table_0[Totale contagiati],,0)</f>
        <v>685198</v>
      </c>
      <c r="K4009" s="1">
        <f>_xlfn.XLOOKUP(Comuni[[#This Row],[Regione]],Table_0[Regione],Table_0[Guariti],,0)</f>
        <v>678840</v>
      </c>
      <c r="L4009" s="1">
        <f>_xlfn.XLOOKUP(Comuni[[#This Row],[Regione]],Table_0[Regione],Table_0[Deceduti],,0)</f>
        <v>6000</v>
      </c>
    </row>
    <row r="4010" spans="1:12" x14ac:dyDescent="0.25">
      <c r="A4010" s="1" t="s">
        <v>4053</v>
      </c>
      <c r="B4010" s="1" t="s">
        <v>3873</v>
      </c>
      <c r="C4010" s="1" t="s">
        <v>4011</v>
      </c>
      <c r="D4010">
        <v>2582</v>
      </c>
      <c r="E4010">
        <f>100*Comuni[[#This Row],[Popolazione2011]]/$D$7916</f>
        <v>4.5051533143629502E-3</v>
      </c>
      <c r="F4010">
        <f>100*Comuni[[#This Row],[Popolazione2011]]/(SUMIFS($D$2:$D$7916,$B$2:$B$7916,"Liguria"))</f>
        <v>0.16438593386108305</v>
      </c>
      <c r="G4010" t="b">
        <f>IF(Comuni[[#This Row],[Popolazione2011]]&gt;300000,"MAGGIORE")</f>
        <v>0</v>
      </c>
      <c r="H4010">
        <f>100*Comuni[[#This Row],[Popolazione2011]]/(SUMIFS($D$2:$D$7916,$B$2:$B$7916,"Piemonte"))</f>
        <v>5.916704171207695E-2</v>
      </c>
      <c r="I4010" s="1" t="str">
        <f>_xlfn.XLOOKUP(Comuni[[#This Row],[Regione]],Ripartizione_geografica[Regione],Ripartizione_geografica[Ripartizione geografica],,0)</f>
        <v>Nord-ovest</v>
      </c>
      <c r="J4010" s="1">
        <f>_xlfn.XLOOKUP(Comuni[[#This Row],[Regione]],Table_0[Regione],Table_0[Totale contagiati],,0)</f>
        <v>685198</v>
      </c>
      <c r="K4010" s="1">
        <f>_xlfn.XLOOKUP(Comuni[[#This Row],[Regione]],Table_0[Regione],Table_0[Guariti],,0)</f>
        <v>678840</v>
      </c>
      <c r="L4010" s="1">
        <f>_xlfn.XLOOKUP(Comuni[[#This Row],[Regione]],Table_0[Regione],Table_0[Deceduti],,0)</f>
        <v>6000</v>
      </c>
    </row>
    <row r="4011" spans="1:12" x14ac:dyDescent="0.25">
      <c r="A4011" s="1" t="s">
        <v>4054</v>
      </c>
      <c r="B4011" s="1" t="s">
        <v>3873</v>
      </c>
      <c r="C4011" s="1" t="s">
        <v>4011</v>
      </c>
      <c r="D4011">
        <v>453</v>
      </c>
      <c r="E4011">
        <f>100*Comuni[[#This Row],[Popolazione2011]]/$D$7916</f>
        <v>7.9040838551758968E-4</v>
      </c>
      <c r="F4011">
        <f>100*Comuni[[#This Row],[Popolazione2011]]/(SUMIFS($D$2:$D$7916,$B$2:$B$7916,"Liguria"))</f>
        <v>2.884075446904362E-2</v>
      </c>
      <c r="G4011" t="b">
        <f>IF(Comuni[[#This Row],[Popolazione2011]]&gt;300000,"MAGGIORE")</f>
        <v>0</v>
      </c>
      <c r="H4011">
        <f>100*Comuni[[#This Row],[Popolazione2011]]/(SUMIFS($D$2:$D$7916,$B$2:$B$7916,"Piemonte"))</f>
        <v>1.0380584777525508E-2</v>
      </c>
      <c r="I4011" s="1" t="str">
        <f>_xlfn.XLOOKUP(Comuni[[#This Row],[Regione]],Ripartizione_geografica[Regione],Ripartizione_geografica[Ripartizione geografica],,0)</f>
        <v>Nord-ovest</v>
      </c>
      <c r="J4011" s="1">
        <f>_xlfn.XLOOKUP(Comuni[[#This Row],[Regione]],Table_0[Regione],Table_0[Totale contagiati],,0)</f>
        <v>685198</v>
      </c>
      <c r="K4011" s="1">
        <f>_xlfn.XLOOKUP(Comuni[[#This Row],[Regione]],Table_0[Regione],Table_0[Guariti],,0)</f>
        <v>678840</v>
      </c>
      <c r="L4011" s="1">
        <f>_xlfn.XLOOKUP(Comuni[[#This Row],[Regione]],Table_0[Regione],Table_0[Deceduti],,0)</f>
        <v>6000</v>
      </c>
    </row>
    <row r="4012" spans="1:12" x14ac:dyDescent="0.25">
      <c r="A4012" s="1" t="s">
        <v>4055</v>
      </c>
      <c r="B4012" s="1" t="s">
        <v>3873</v>
      </c>
      <c r="C4012" s="1" t="s">
        <v>4011</v>
      </c>
      <c r="D4012">
        <v>161</v>
      </c>
      <c r="E4012">
        <f>100*Comuni[[#This Row],[Popolazione2011]]/$D$7916</f>
        <v>2.8091777057026921E-4</v>
      </c>
      <c r="F4012">
        <f>100*Comuni[[#This Row],[Popolazione2011]]/(SUMIFS($D$2:$D$7916,$B$2:$B$7916,"Liguria"))</f>
        <v>1.0250246069571794E-2</v>
      </c>
      <c r="G4012" t="b">
        <f>IF(Comuni[[#This Row],[Popolazione2011]]&gt;300000,"MAGGIORE")</f>
        <v>0</v>
      </c>
      <c r="H4012">
        <f>100*Comuni[[#This Row],[Popolazione2011]]/(SUMIFS($D$2:$D$7916,$B$2:$B$7916,"Piemonte"))</f>
        <v>3.6893469076856658E-3</v>
      </c>
      <c r="I4012" s="1" t="str">
        <f>_xlfn.XLOOKUP(Comuni[[#This Row],[Regione]],Ripartizione_geografica[Regione],Ripartizione_geografica[Ripartizione geografica],,0)</f>
        <v>Nord-ovest</v>
      </c>
      <c r="J4012" s="1">
        <f>_xlfn.XLOOKUP(Comuni[[#This Row],[Regione]],Table_0[Regione],Table_0[Totale contagiati],,0)</f>
        <v>685198</v>
      </c>
      <c r="K4012" s="1">
        <f>_xlfn.XLOOKUP(Comuni[[#This Row],[Regione]],Table_0[Regione],Table_0[Guariti],,0)</f>
        <v>678840</v>
      </c>
      <c r="L4012" s="1">
        <f>_xlfn.XLOOKUP(Comuni[[#This Row],[Regione]],Table_0[Regione],Table_0[Deceduti],,0)</f>
        <v>6000</v>
      </c>
    </row>
    <row r="4013" spans="1:12" x14ac:dyDescent="0.25">
      <c r="A4013" s="1" t="s">
        <v>4056</v>
      </c>
      <c r="B4013" s="1" t="s">
        <v>3873</v>
      </c>
      <c r="C4013" s="1" t="s">
        <v>4011</v>
      </c>
      <c r="D4013">
        <v>29226</v>
      </c>
      <c r="E4013">
        <f>100*Comuni[[#This Row],[Popolazione2011]]/$D$7916</f>
        <v>5.0994427097432841E-2</v>
      </c>
      <c r="F4013">
        <f>100*Comuni[[#This Row],[Popolazione2011]]/(SUMIFS($D$2:$D$7916,$B$2:$B$7916,"Liguria"))</f>
        <v>1.8607061591882315</v>
      </c>
      <c r="G4013" t="b">
        <f>IF(Comuni[[#This Row],[Popolazione2011]]&gt;300000,"MAGGIORE")</f>
        <v>0</v>
      </c>
      <c r="H4013">
        <f>100*Comuni[[#This Row],[Popolazione2011]]/(SUMIFS($D$2:$D$7916,$B$2:$B$7916,"Piemonte"))</f>
        <v>0.66971958213677807</v>
      </c>
      <c r="I4013" s="1" t="str">
        <f>_xlfn.XLOOKUP(Comuni[[#This Row],[Regione]],Ripartizione_geografica[Regione],Ripartizione_geografica[Ripartizione geografica],,0)</f>
        <v>Nord-ovest</v>
      </c>
      <c r="J4013" s="1">
        <f>_xlfn.XLOOKUP(Comuni[[#This Row],[Regione]],Table_0[Regione],Table_0[Totale contagiati],,0)</f>
        <v>685198</v>
      </c>
      <c r="K4013" s="1">
        <f>_xlfn.XLOOKUP(Comuni[[#This Row],[Regione]],Table_0[Regione],Table_0[Guariti],,0)</f>
        <v>678840</v>
      </c>
      <c r="L4013" s="1">
        <f>_xlfn.XLOOKUP(Comuni[[#This Row],[Regione]],Table_0[Regione],Table_0[Deceduti],,0)</f>
        <v>6000</v>
      </c>
    </row>
    <row r="4014" spans="1:12" x14ac:dyDescent="0.25">
      <c r="A4014" s="1" t="s">
        <v>4057</v>
      </c>
      <c r="B4014" s="1" t="s">
        <v>3873</v>
      </c>
      <c r="C4014" s="1" t="s">
        <v>4011</v>
      </c>
      <c r="D4014">
        <v>10106</v>
      </c>
      <c r="E4014">
        <f>100*Comuni[[#This Row],[Popolazione2011]]/$D$7916</f>
        <v>1.763326080362199E-2</v>
      </c>
      <c r="F4014">
        <f>100*Comuni[[#This Row],[Popolazione2011]]/(SUMIFS($D$2:$D$7916,$B$2:$B$7916,"Liguria"))</f>
        <v>0.64340985577076115</v>
      </c>
      <c r="G4014" t="b">
        <f>IF(Comuni[[#This Row],[Popolazione2011]]&gt;300000,"MAGGIORE")</f>
        <v>0</v>
      </c>
      <c r="H4014">
        <f>100*Comuni[[#This Row],[Popolazione2011]]/(SUMIFS($D$2:$D$7916,$B$2:$B$7916,"Piemonte"))</f>
        <v>0.23158099285137476</v>
      </c>
      <c r="I4014" s="1" t="str">
        <f>_xlfn.XLOOKUP(Comuni[[#This Row],[Regione]],Ripartizione_geografica[Regione],Ripartizione_geografica[Ripartizione geografica],,0)</f>
        <v>Nord-ovest</v>
      </c>
      <c r="J4014" s="1">
        <f>_xlfn.XLOOKUP(Comuni[[#This Row],[Regione]],Table_0[Regione],Table_0[Totale contagiati],,0)</f>
        <v>685198</v>
      </c>
      <c r="K4014" s="1">
        <f>_xlfn.XLOOKUP(Comuni[[#This Row],[Regione]],Table_0[Regione],Table_0[Guariti],,0)</f>
        <v>678840</v>
      </c>
      <c r="L4014" s="1">
        <f>_xlfn.XLOOKUP(Comuni[[#This Row],[Regione]],Table_0[Regione],Table_0[Deceduti],,0)</f>
        <v>6000</v>
      </c>
    </row>
    <row r="4015" spans="1:12" x14ac:dyDescent="0.25">
      <c r="A4015" s="1" t="s">
        <v>4058</v>
      </c>
      <c r="B4015" s="1" t="s">
        <v>4059</v>
      </c>
      <c r="C4015" s="1" t="s">
        <v>4011</v>
      </c>
      <c r="D4015">
        <v>1080</v>
      </c>
      <c r="E4015">
        <f>100*Comuni[[#This Row],[Popolazione2011]]/$D$7916</f>
        <v>1.884417342955843E-3</v>
      </c>
      <c r="F4015">
        <f>100*Comuni[[#This Row],[Popolazione2011]]/(SUMIFS($D$2:$D$7916,$B$2:$B$7916,"Liguria"))</f>
        <v>6.8759414628183468E-2</v>
      </c>
      <c r="G4015" t="b">
        <f>IF(Comuni[[#This Row],[Popolazione2011]]&gt;300000,"MAGGIORE")</f>
        <v>0</v>
      </c>
      <c r="H4015">
        <f>100*Comuni[[#This Row],[Popolazione2011]]/(SUMIFS($D$2:$D$7916,$B$2:$B$7916,"Piemonte"))</f>
        <v>2.4748414039133658E-2</v>
      </c>
      <c r="I4015" s="1" t="str">
        <f>_xlfn.XLOOKUP(Comuni[[#This Row],[Regione]],Ripartizione_geografica[Regione],Ripartizione_geografica[Ripartizione geografica],,0)</f>
        <v>Nord-ovest</v>
      </c>
      <c r="J4015" s="1">
        <f>_xlfn.XLOOKUP(Comuni[[#This Row],[Regione]],Table_0[Regione],Table_0[Totale contagiati],,0)</f>
        <v>685198</v>
      </c>
      <c r="K4015" s="1">
        <f>_xlfn.XLOOKUP(Comuni[[#This Row],[Regione]],Table_0[Regione],Table_0[Guariti],,0)</f>
        <v>678840</v>
      </c>
      <c r="L4015" s="1">
        <f>_xlfn.XLOOKUP(Comuni[[#This Row],[Regione]],Table_0[Regione],Table_0[Deceduti],,0)</f>
        <v>6000</v>
      </c>
    </row>
    <row r="4016" spans="1:12" x14ac:dyDescent="0.25">
      <c r="A4016" s="1" t="s">
        <v>4060</v>
      </c>
      <c r="B4016" s="1" t="s">
        <v>3873</v>
      </c>
      <c r="C4016" s="1" t="s">
        <v>4011</v>
      </c>
      <c r="D4016">
        <v>4558</v>
      </c>
      <c r="E4016">
        <f>100*Comuni[[#This Row],[Popolazione2011]]/$D$7916</f>
        <v>7.952939119622901E-3</v>
      </c>
      <c r="F4016">
        <f>100*Comuni[[#This Row],[Popolazione2011]]/(SUMIFS($D$2:$D$7916,$B$2:$B$7916,"Liguria"))</f>
        <v>0.2901901961807965</v>
      </c>
      <c r="G4016" t="b">
        <f>IF(Comuni[[#This Row],[Popolazione2011]]&gt;300000,"MAGGIORE")</f>
        <v>0</v>
      </c>
      <c r="H4016">
        <f>100*Comuni[[#This Row],[Popolazione2011]]/(SUMIFS($D$2:$D$7916,$B$2:$B$7916,"Piemonte"))</f>
        <v>0.1044474733244178</v>
      </c>
      <c r="I4016" s="1" t="str">
        <f>_xlfn.XLOOKUP(Comuni[[#This Row],[Regione]],Ripartizione_geografica[Regione],Ripartizione_geografica[Ripartizione geografica],,0)</f>
        <v>Nord-ovest</v>
      </c>
      <c r="J4016" s="1">
        <f>_xlfn.XLOOKUP(Comuni[[#This Row],[Regione]],Table_0[Regione],Table_0[Totale contagiati],,0)</f>
        <v>685198</v>
      </c>
      <c r="K4016" s="1">
        <f>_xlfn.XLOOKUP(Comuni[[#This Row],[Regione]],Table_0[Regione],Table_0[Guariti],,0)</f>
        <v>678840</v>
      </c>
      <c r="L4016" s="1">
        <f>_xlfn.XLOOKUP(Comuni[[#This Row],[Regione]],Table_0[Regione],Table_0[Deceduti],,0)</f>
        <v>6000</v>
      </c>
    </row>
    <row r="4017" spans="1:12" x14ac:dyDescent="0.25">
      <c r="A4017" s="1" t="s">
        <v>4061</v>
      </c>
      <c r="B4017" s="1" t="s">
        <v>3873</v>
      </c>
      <c r="C4017" s="1" t="s">
        <v>4011</v>
      </c>
      <c r="D4017">
        <v>69</v>
      </c>
      <c r="E4017">
        <f>100*Comuni[[#This Row],[Popolazione2011]]/$D$7916</f>
        <v>1.2039333024440108E-4</v>
      </c>
      <c r="F4017">
        <f>100*Comuni[[#This Row],[Popolazione2011]]/(SUMIFS($D$2:$D$7916,$B$2:$B$7916,"Liguria"))</f>
        <v>4.3929626012450549E-3</v>
      </c>
      <c r="G4017" t="b">
        <f>IF(Comuni[[#This Row],[Popolazione2011]]&gt;300000,"MAGGIORE")</f>
        <v>0</v>
      </c>
      <c r="H4017">
        <f>100*Comuni[[#This Row],[Popolazione2011]]/(SUMIFS($D$2:$D$7916,$B$2:$B$7916,"Piemonte"))</f>
        <v>1.5811486747224282E-3</v>
      </c>
      <c r="I4017" s="1" t="str">
        <f>_xlfn.XLOOKUP(Comuni[[#This Row],[Regione]],Ripartizione_geografica[Regione],Ripartizione_geografica[Ripartizione geografica],,0)</f>
        <v>Nord-ovest</v>
      </c>
      <c r="J4017" s="1">
        <f>_xlfn.XLOOKUP(Comuni[[#This Row],[Regione]],Table_0[Regione],Table_0[Totale contagiati],,0)</f>
        <v>685198</v>
      </c>
      <c r="K4017" s="1">
        <f>_xlfn.XLOOKUP(Comuni[[#This Row],[Regione]],Table_0[Regione],Table_0[Guariti],,0)</f>
        <v>678840</v>
      </c>
      <c r="L4017" s="1">
        <f>_xlfn.XLOOKUP(Comuni[[#This Row],[Regione]],Table_0[Regione],Table_0[Deceduti],,0)</f>
        <v>6000</v>
      </c>
    </row>
    <row r="4018" spans="1:12" x14ac:dyDescent="0.25">
      <c r="A4018" s="1" t="s">
        <v>4062</v>
      </c>
      <c r="B4018" s="1" t="s">
        <v>3873</v>
      </c>
      <c r="C4018" s="1" t="s">
        <v>4011</v>
      </c>
      <c r="D4018">
        <v>2932</v>
      </c>
      <c r="E4018">
        <f>100*Comuni[[#This Row],[Popolazione2011]]/$D$7916</f>
        <v>5.1158441199504918E-3</v>
      </c>
      <c r="F4018">
        <f>100*Comuni[[#This Row],[Popolazione2011]]/(SUMIFS($D$2:$D$7916,$B$2:$B$7916,"Liguria"))</f>
        <v>0.18666907749058698</v>
      </c>
      <c r="G4018" t="b">
        <f>IF(Comuni[[#This Row],[Popolazione2011]]&gt;300000,"MAGGIORE")</f>
        <v>0</v>
      </c>
      <c r="H4018">
        <f>100*Comuni[[#This Row],[Popolazione2011]]/(SUMIFS($D$2:$D$7916,$B$2:$B$7916,"Piemonte"))</f>
        <v>6.718736107661101E-2</v>
      </c>
      <c r="I4018" s="1" t="str">
        <f>_xlfn.XLOOKUP(Comuni[[#This Row],[Regione]],Ripartizione_geografica[Regione],Ripartizione_geografica[Ripartizione geografica],,0)</f>
        <v>Nord-ovest</v>
      </c>
      <c r="J4018" s="1">
        <f>_xlfn.XLOOKUP(Comuni[[#This Row],[Regione]],Table_0[Regione],Table_0[Totale contagiati],,0)</f>
        <v>685198</v>
      </c>
      <c r="K4018" s="1">
        <f>_xlfn.XLOOKUP(Comuni[[#This Row],[Regione]],Table_0[Regione],Table_0[Guariti],,0)</f>
        <v>678840</v>
      </c>
      <c r="L4018" s="1">
        <f>_xlfn.XLOOKUP(Comuni[[#This Row],[Regione]],Table_0[Regione],Table_0[Deceduti],,0)</f>
        <v>6000</v>
      </c>
    </row>
    <row r="4019" spans="1:12" x14ac:dyDescent="0.25">
      <c r="A4019" s="1" t="s">
        <v>4063</v>
      </c>
      <c r="B4019" s="1" t="s">
        <v>3873</v>
      </c>
      <c r="C4019" s="1" t="s">
        <v>4011</v>
      </c>
      <c r="D4019">
        <v>568</v>
      </c>
      <c r="E4019">
        <f>100*Comuni[[#This Row],[Popolazione2011]]/$D$7916</f>
        <v>9.9106393592492473E-4</v>
      </c>
      <c r="F4019">
        <f>100*Comuni[[#This Row],[Popolazione2011]]/(SUMIFS($D$2:$D$7916,$B$2:$B$7916,"Liguria"))</f>
        <v>3.6162358804452045E-2</v>
      </c>
      <c r="G4019" t="b">
        <f>IF(Comuni[[#This Row],[Popolazione2011]]&gt;300000,"MAGGIORE")</f>
        <v>0</v>
      </c>
      <c r="H4019">
        <f>100*Comuni[[#This Row],[Popolazione2011]]/(SUMIFS($D$2:$D$7916,$B$2:$B$7916,"Piemonte"))</f>
        <v>1.3015832568729555E-2</v>
      </c>
      <c r="I4019" s="1" t="str">
        <f>_xlfn.XLOOKUP(Comuni[[#This Row],[Regione]],Ripartizione_geografica[Regione],Ripartizione_geografica[Ripartizione geografica],,0)</f>
        <v>Nord-ovest</v>
      </c>
      <c r="J4019" s="1">
        <f>_xlfn.XLOOKUP(Comuni[[#This Row],[Regione]],Table_0[Regione],Table_0[Totale contagiati],,0)</f>
        <v>685198</v>
      </c>
      <c r="K4019" s="1">
        <f>_xlfn.XLOOKUP(Comuni[[#This Row],[Regione]],Table_0[Regione],Table_0[Guariti],,0)</f>
        <v>678840</v>
      </c>
      <c r="L4019" s="1">
        <f>_xlfn.XLOOKUP(Comuni[[#This Row],[Regione]],Table_0[Regione],Table_0[Deceduti],,0)</f>
        <v>6000</v>
      </c>
    </row>
    <row r="4020" spans="1:12" x14ac:dyDescent="0.25">
      <c r="A4020" s="1" t="s">
        <v>4064</v>
      </c>
      <c r="B4020" s="1" t="s">
        <v>3873</v>
      </c>
      <c r="C4020" s="1" t="s">
        <v>4011</v>
      </c>
      <c r="D4020">
        <v>2687</v>
      </c>
      <c r="E4020">
        <f>100*Comuni[[#This Row],[Popolazione2011]]/$D$7916</f>
        <v>4.6883605560392129E-3</v>
      </c>
      <c r="F4020">
        <f>100*Comuni[[#This Row],[Popolazione2011]]/(SUMIFS($D$2:$D$7916,$B$2:$B$7916,"Liguria"))</f>
        <v>0.17107087694993423</v>
      </c>
      <c r="G4020" t="b">
        <f>IF(Comuni[[#This Row],[Popolazione2011]]&gt;300000,"MAGGIORE")</f>
        <v>0</v>
      </c>
      <c r="H4020">
        <f>100*Comuni[[#This Row],[Popolazione2011]]/(SUMIFS($D$2:$D$7916,$B$2:$B$7916,"Piemonte"))</f>
        <v>6.1573137521437171E-2</v>
      </c>
      <c r="I4020" s="1" t="str">
        <f>_xlfn.XLOOKUP(Comuni[[#This Row],[Regione]],Ripartizione_geografica[Regione],Ripartizione_geografica[Ripartizione geografica],,0)</f>
        <v>Nord-ovest</v>
      </c>
      <c r="J4020" s="1">
        <f>_xlfn.XLOOKUP(Comuni[[#This Row],[Regione]],Table_0[Regione],Table_0[Totale contagiati],,0)</f>
        <v>685198</v>
      </c>
      <c r="K4020" s="1">
        <f>_xlfn.XLOOKUP(Comuni[[#This Row],[Regione]],Table_0[Regione],Table_0[Guariti],,0)</f>
        <v>678840</v>
      </c>
      <c r="L4020" s="1">
        <f>_xlfn.XLOOKUP(Comuni[[#This Row],[Regione]],Table_0[Regione],Table_0[Deceduti],,0)</f>
        <v>6000</v>
      </c>
    </row>
    <row r="4021" spans="1:12" x14ac:dyDescent="0.25">
      <c r="A4021" s="1" t="s">
        <v>4065</v>
      </c>
      <c r="B4021" s="1" t="s">
        <v>3873</v>
      </c>
      <c r="C4021" s="1" t="s">
        <v>4011</v>
      </c>
      <c r="D4021">
        <v>9709</v>
      </c>
      <c r="E4021">
        <f>100*Comuni[[#This Row],[Popolazione2011]]/$D$7916</f>
        <v>1.6940562946998406E-2</v>
      </c>
      <c r="F4021">
        <f>100*Comuni[[#This Row],[Popolazione2011]]/(SUMIFS($D$2:$D$7916,$B$2:$B$7916,"Liguria"))</f>
        <v>0.61813440428243815</v>
      </c>
      <c r="G4021" t="b">
        <f>IF(Comuni[[#This Row],[Popolazione2011]]&gt;300000,"MAGGIORE")</f>
        <v>0</v>
      </c>
      <c r="H4021">
        <f>100*Comuni[[#This Row],[Popolazione2011]]/(SUMIFS($D$2:$D$7916,$B$2:$B$7916,"Piemonte"))</f>
        <v>0.22248365917217472</v>
      </c>
      <c r="I4021" s="1" t="str">
        <f>_xlfn.XLOOKUP(Comuni[[#This Row],[Regione]],Ripartizione_geografica[Regione],Ripartizione_geografica[Ripartizione geografica],,0)</f>
        <v>Nord-ovest</v>
      </c>
      <c r="J4021" s="1">
        <f>_xlfn.XLOOKUP(Comuni[[#This Row],[Regione]],Table_0[Regione],Table_0[Totale contagiati],,0)</f>
        <v>685198</v>
      </c>
      <c r="K4021" s="1">
        <f>_xlfn.XLOOKUP(Comuni[[#This Row],[Regione]],Table_0[Regione],Table_0[Guariti],,0)</f>
        <v>678840</v>
      </c>
      <c r="L4021" s="1">
        <f>_xlfn.XLOOKUP(Comuni[[#This Row],[Regione]],Table_0[Regione],Table_0[Deceduti],,0)</f>
        <v>6000</v>
      </c>
    </row>
    <row r="4022" spans="1:12" x14ac:dyDescent="0.25">
      <c r="A4022" s="1" t="s">
        <v>4066</v>
      </c>
      <c r="B4022" s="1" t="s">
        <v>3873</v>
      </c>
      <c r="C4022" s="1" t="s">
        <v>4011</v>
      </c>
      <c r="D4022">
        <v>5911</v>
      </c>
      <c r="E4022">
        <f>100*Comuni[[#This Row],[Popolazione2011]]/$D$7916</f>
        <v>1.0313695290937026E-2</v>
      </c>
      <c r="F4022">
        <f>100*Comuni[[#This Row],[Popolazione2011]]/(SUMIFS($D$2:$D$7916,$B$2:$B$7916,"Liguria"))</f>
        <v>0.376330462839993</v>
      </c>
      <c r="G4022" t="b">
        <f>IF(Comuni[[#This Row],[Popolazione2011]]&gt;300000,"MAGGIORE")</f>
        <v>0</v>
      </c>
      <c r="H4022">
        <f>100*Comuni[[#This Row],[Popolazione2011]]/(SUMIFS($D$2:$D$7916,$B$2:$B$7916,"Piemonte"))</f>
        <v>0.13545173646788802</v>
      </c>
      <c r="I4022" s="1" t="str">
        <f>_xlfn.XLOOKUP(Comuni[[#This Row],[Regione]],Ripartizione_geografica[Regione],Ripartizione_geografica[Ripartizione geografica],,0)</f>
        <v>Nord-ovest</v>
      </c>
      <c r="J4022" s="1">
        <f>_xlfn.XLOOKUP(Comuni[[#This Row],[Regione]],Table_0[Regione],Table_0[Totale contagiati],,0)</f>
        <v>685198</v>
      </c>
      <c r="K4022" s="1">
        <f>_xlfn.XLOOKUP(Comuni[[#This Row],[Regione]],Table_0[Regione],Table_0[Guariti],,0)</f>
        <v>678840</v>
      </c>
      <c r="L4022" s="1">
        <f>_xlfn.XLOOKUP(Comuni[[#This Row],[Regione]],Table_0[Regione],Table_0[Deceduti],,0)</f>
        <v>6000</v>
      </c>
    </row>
    <row r="4023" spans="1:12" x14ac:dyDescent="0.25">
      <c r="A4023" s="1" t="s">
        <v>4067</v>
      </c>
      <c r="B4023" s="1" t="s">
        <v>3873</v>
      </c>
      <c r="C4023" s="1" t="s">
        <v>4011</v>
      </c>
      <c r="D4023">
        <v>1217</v>
      </c>
      <c r="E4023">
        <f>100*Comuni[[#This Row],[Popolazione2011]]/$D$7916</f>
        <v>2.1234591725715376E-3</v>
      </c>
      <c r="F4023">
        <f>100*Comuni[[#This Row],[Popolazione2011]]/(SUMIFS($D$2:$D$7916,$B$2:$B$7916,"Liguria"))</f>
        <v>7.7481673706017856E-2</v>
      </c>
      <c r="G4023" t="b">
        <f>IF(Comuni[[#This Row],[Popolazione2011]]&gt;300000,"MAGGIORE")</f>
        <v>0</v>
      </c>
      <c r="H4023">
        <f>100*Comuni[[#This Row],[Popolazione2011]]/(SUMIFS($D$2:$D$7916,$B$2:$B$7916,"Piemonte"))</f>
        <v>2.7887796190394134E-2</v>
      </c>
      <c r="I4023" s="1" t="str">
        <f>_xlfn.XLOOKUP(Comuni[[#This Row],[Regione]],Ripartizione_geografica[Regione],Ripartizione_geografica[Ripartizione geografica],,0)</f>
        <v>Nord-ovest</v>
      </c>
      <c r="J4023" s="1">
        <f>_xlfn.XLOOKUP(Comuni[[#This Row],[Regione]],Table_0[Regione],Table_0[Totale contagiati],,0)</f>
        <v>685198</v>
      </c>
      <c r="K4023" s="1">
        <f>_xlfn.XLOOKUP(Comuni[[#This Row],[Regione]],Table_0[Regione],Table_0[Guariti],,0)</f>
        <v>678840</v>
      </c>
      <c r="L4023" s="1">
        <f>_xlfn.XLOOKUP(Comuni[[#This Row],[Regione]],Table_0[Regione],Table_0[Deceduti],,0)</f>
        <v>6000</v>
      </c>
    </row>
    <row r="4024" spans="1:12" x14ac:dyDescent="0.25">
      <c r="A4024" s="1" t="s">
        <v>4068</v>
      </c>
      <c r="B4024" s="1" t="s">
        <v>3873</v>
      </c>
      <c r="C4024" s="1" t="s">
        <v>4011</v>
      </c>
      <c r="D4024">
        <v>3226</v>
      </c>
      <c r="E4024">
        <f>100*Comuni[[#This Row],[Popolazione2011]]/$D$7916</f>
        <v>5.6288243966440268E-3</v>
      </c>
      <c r="F4024">
        <f>100*Comuni[[#This Row],[Popolazione2011]]/(SUMIFS($D$2:$D$7916,$B$2:$B$7916,"Liguria"))</f>
        <v>0.20538691813937024</v>
      </c>
      <c r="G4024" t="b">
        <f>IF(Comuni[[#This Row],[Popolazione2011]]&gt;300000,"MAGGIORE")</f>
        <v>0</v>
      </c>
      <c r="H4024">
        <f>100*Comuni[[#This Row],[Popolazione2011]]/(SUMIFS($D$2:$D$7916,$B$2:$B$7916,"Piemonte"))</f>
        <v>7.392442934281962E-2</v>
      </c>
      <c r="I4024" s="1" t="str">
        <f>_xlfn.XLOOKUP(Comuni[[#This Row],[Regione]],Ripartizione_geografica[Regione],Ripartizione_geografica[Ripartizione geografica],,0)</f>
        <v>Nord-ovest</v>
      </c>
      <c r="J4024" s="1">
        <f>_xlfn.XLOOKUP(Comuni[[#This Row],[Regione]],Table_0[Regione],Table_0[Totale contagiati],,0)</f>
        <v>685198</v>
      </c>
      <c r="K4024" s="1">
        <f>_xlfn.XLOOKUP(Comuni[[#This Row],[Regione]],Table_0[Regione],Table_0[Guariti],,0)</f>
        <v>678840</v>
      </c>
      <c r="L4024" s="1">
        <f>_xlfn.XLOOKUP(Comuni[[#This Row],[Regione]],Table_0[Regione],Table_0[Deceduti],,0)</f>
        <v>6000</v>
      </c>
    </row>
    <row r="4025" spans="1:12" x14ac:dyDescent="0.25">
      <c r="A4025" s="1" t="s">
        <v>4069</v>
      </c>
      <c r="B4025" s="1" t="s">
        <v>3873</v>
      </c>
      <c r="C4025" s="1" t="s">
        <v>4011</v>
      </c>
      <c r="D4025">
        <v>7931</v>
      </c>
      <c r="E4025">
        <f>100*Comuni[[#This Row],[Popolazione2011]]/$D$7916</f>
        <v>1.3838253654613695E-2</v>
      </c>
      <c r="F4025">
        <f>100*Comuni[[#This Row],[Popolazione2011]]/(SUMIFS($D$2:$D$7916,$B$2:$B$7916,"Liguria"))</f>
        <v>0.50493603464455838</v>
      </c>
      <c r="G4025" t="b">
        <f>IF(Comuni[[#This Row],[Popolazione2011]]&gt;300000,"MAGGIORE")</f>
        <v>0</v>
      </c>
      <c r="H4025">
        <f>100*Comuni[[#This Row],[Popolazione2011]]/(SUMIFS($D$2:$D$7916,$B$2:$B$7916,"Piemonte"))</f>
        <v>0.18174043680034171</v>
      </c>
      <c r="I4025" s="1" t="str">
        <f>_xlfn.XLOOKUP(Comuni[[#This Row],[Regione]],Ripartizione_geografica[Regione],Ripartizione_geografica[Ripartizione geografica],,0)</f>
        <v>Nord-ovest</v>
      </c>
      <c r="J4025" s="1">
        <f>_xlfn.XLOOKUP(Comuni[[#This Row],[Regione]],Table_0[Regione],Table_0[Totale contagiati],,0)</f>
        <v>685198</v>
      </c>
      <c r="K4025" s="1">
        <f>_xlfn.XLOOKUP(Comuni[[#This Row],[Regione]],Table_0[Regione],Table_0[Guariti],,0)</f>
        <v>678840</v>
      </c>
      <c r="L4025" s="1">
        <f>_xlfn.XLOOKUP(Comuni[[#This Row],[Regione]],Table_0[Regione],Table_0[Deceduti],,0)</f>
        <v>6000</v>
      </c>
    </row>
    <row r="4026" spans="1:12" x14ac:dyDescent="0.25">
      <c r="A4026" s="1" t="s">
        <v>4070</v>
      </c>
      <c r="B4026" s="1" t="s">
        <v>3873</v>
      </c>
      <c r="C4026" s="1" t="s">
        <v>4011</v>
      </c>
      <c r="D4026">
        <v>18172</v>
      </c>
      <c r="E4026">
        <f>100*Comuni[[#This Row],[Popolazione2011]]/$D$7916</f>
        <v>3.1707066626105167E-2</v>
      </c>
      <c r="F4026">
        <f>100*Comuni[[#This Row],[Popolazione2011]]/(SUMIFS($D$2:$D$7916,$B$2:$B$7916,"Liguria"))</f>
        <v>1.1569408172438425</v>
      </c>
      <c r="G4026" t="b">
        <f>IF(Comuni[[#This Row],[Popolazione2011]]&gt;300000,"MAGGIORE")</f>
        <v>0</v>
      </c>
      <c r="H4026">
        <f>100*Comuni[[#This Row],[Popolazione2011]]/(SUMIFS($D$2:$D$7916,$B$2:$B$7916,"Piemonte"))</f>
        <v>0.41641498140660821</v>
      </c>
      <c r="I4026" s="1" t="str">
        <f>_xlfn.XLOOKUP(Comuni[[#This Row],[Regione]],Ripartizione_geografica[Regione],Ripartizione_geografica[Ripartizione geografica],,0)</f>
        <v>Nord-ovest</v>
      </c>
      <c r="J4026" s="1">
        <f>_xlfn.XLOOKUP(Comuni[[#This Row],[Regione]],Table_0[Regione],Table_0[Totale contagiati],,0)</f>
        <v>685198</v>
      </c>
      <c r="K4026" s="1">
        <f>_xlfn.XLOOKUP(Comuni[[#This Row],[Regione]],Table_0[Regione],Table_0[Guariti],,0)</f>
        <v>678840</v>
      </c>
      <c r="L4026" s="1">
        <f>_xlfn.XLOOKUP(Comuni[[#This Row],[Regione]],Table_0[Regione],Table_0[Deceduti],,0)</f>
        <v>6000</v>
      </c>
    </row>
    <row r="4027" spans="1:12" x14ac:dyDescent="0.25">
      <c r="A4027" s="1" t="s">
        <v>4071</v>
      </c>
      <c r="B4027" s="1" t="s">
        <v>3873</v>
      </c>
      <c r="C4027" s="1" t="s">
        <v>4011</v>
      </c>
      <c r="D4027">
        <v>4404</v>
      </c>
      <c r="E4027">
        <f>100*Comuni[[#This Row],[Popolazione2011]]/$D$7916</f>
        <v>7.6842351651643815E-3</v>
      </c>
      <c r="F4027">
        <f>100*Comuni[[#This Row],[Popolazione2011]]/(SUMIFS($D$2:$D$7916,$B$2:$B$7916,"Liguria"))</f>
        <v>0.28038561298381481</v>
      </c>
      <c r="G4027" t="b">
        <f>IF(Comuni[[#This Row],[Popolazione2011]]&gt;300000,"MAGGIORE")</f>
        <v>0</v>
      </c>
      <c r="H4027">
        <f>100*Comuni[[#This Row],[Popolazione2011]]/(SUMIFS($D$2:$D$7916,$B$2:$B$7916,"Piemonte"))</f>
        <v>0.10091853280402281</v>
      </c>
      <c r="I4027" s="1" t="str">
        <f>_xlfn.XLOOKUP(Comuni[[#This Row],[Regione]],Ripartizione_geografica[Regione],Ripartizione_geografica[Ripartizione geografica],,0)</f>
        <v>Nord-ovest</v>
      </c>
      <c r="J4027" s="1">
        <f>_xlfn.XLOOKUP(Comuni[[#This Row],[Regione]],Table_0[Regione],Table_0[Totale contagiati],,0)</f>
        <v>685198</v>
      </c>
      <c r="K4027" s="1">
        <f>_xlfn.XLOOKUP(Comuni[[#This Row],[Regione]],Table_0[Regione],Table_0[Guariti],,0)</f>
        <v>678840</v>
      </c>
      <c r="L4027" s="1">
        <f>_xlfn.XLOOKUP(Comuni[[#This Row],[Regione]],Table_0[Regione],Table_0[Deceduti],,0)</f>
        <v>6000</v>
      </c>
    </row>
    <row r="4028" spans="1:12" x14ac:dyDescent="0.25">
      <c r="A4028" s="1" t="s">
        <v>4072</v>
      </c>
      <c r="B4028" s="1" t="s">
        <v>3873</v>
      </c>
      <c r="C4028" s="1" t="s">
        <v>4011</v>
      </c>
      <c r="D4028">
        <v>580</v>
      </c>
      <c r="E4028">
        <f>100*Comuni[[#This Row],[Popolazione2011]]/$D$7916</f>
        <v>1.012001906402212E-3</v>
      </c>
      <c r="F4028">
        <f>100*Comuni[[#This Row],[Popolazione2011]]/(SUMIFS($D$2:$D$7916,$B$2:$B$7916,"Liguria"))</f>
        <v>3.692635230032075E-2</v>
      </c>
      <c r="G4028" t="b">
        <f>IF(Comuni[[#This Row],[Popolazione2011]]&gt;300000,"MAGGIORE")</f>
        <v>0</v>
      </c>
      <c r="H4028">
        <f>100*Comuni[[#This Row],[Popolazione2011]]/(SUMIFS($D$2:$D$7916,$B$2:$B$7916,"Piemonte"))</f>
        <v>1.3290814946942149E-2</v>
      </c>
      <c r="I4028" s="1" t="str">
        <f>_xlfn.XLOOKUP(Comuni[[#This Row],[Regione]],Ripartizione_geografica[Regione],Ripartizione_geografica[Ripartizione geografica],,0)</f>
        <v>Nord-ovest</v>
      </c>
      <c r="J4028" s="1">
        <f>_xlfn.XLOOKUP(Comuni[[#This Row],[Regione]],Table_0[Regione],Table_0[Totale contagiati],,0)</f>
        <v>685198</v>
      </c>
      <c r="K4028" s="1">
        <f>_xlfn.XLOOKUP(Comuni[[#This Row],[Regione]],Table_0[Regione],Table_0[Guariti],,0)</f>
        <v>678840</v>
      </c>
      <c r="L4028" s="1">
        <f>_xlfn.XLOOKUP(Comuni[[#This Row],[Regione]],Table_0[Regione],Table_0[Deceduti],,0)</f>
        <v>6000</v>
      </c>
    </row>
    <row r="4029" spans="1:12" x14ac:dyDescent="0.25">
      <c r="A4029" s="1" t="s">
        <v>4073</v>
      </c>
      <c r="B4029" s="1" t="s">
        <v>3873</v>
      </c>
      <c r="C4029" s="1" t="s">
        <v>4011</v>
      </c>
      <c r="D4029">
        <v>2392</v>
      </c>
      <c r="E4029">
        <f>100*Comuni[[#This Row],[Popolazione2011]]/$D$7916</f>
        <v>4.1736354484725709E-3</v>
      </c>
      <c r="F4029">
        <f>100*Comuni[[#This Row],[Popolazione2011]]/(SUMIFS($D$2:$D$7916,$B$2:$B$7916,"Liguria"))</f>
        <v>0.15228937017649524</v>
      </c>
      <c r="G4029" t="b">
        <f>IF(Comuni[[#This Row],[Popolazione2011]]&gt;300000,"MAGGIORE")</f>
        <v>0</v>
      </c>
      <c r="H4029">
        <f>100*Comuni[[#This Row],[Popolazione2011]]/(SUMIFS($D$2:$D$7916,$B$2:$B$7916,"Piemonte"))</f>
        <v>5.4813154057044178E-2</v>
      </c>
      <c r="I4029" s="1" t="str">
        <f>_xlfn.XLOOKUP(Comuni[[#This Row],[Regione]],Ripartizione_geografica[Regione],Ripartizione_geografica[Ripartizione geografica],,0)</f>
        <v>Nord-ovest</v>
      </c>
      <c r="J4029" s="1">
        <f>_xlfn.XLOOKUP(Comuni[[#This Row],[Regione]],Table_0[Regione],Table_0[Totale contagiati],,0)</f>
        <v>685198</v>
      </c>
      <c r="K4029" s="1">
        <f>_xlfn.XLOOKUP(Comuni[[#This Row],[Regione]],Table_0[Regione],Table_0[Guariti],,0)</f>
        <v>678840</v>
      </c>
      <c r="L4029" s="1">
        <f>_xlfn.XLOOKUP(Comuni[[#This Row],[Regione]],Table_0[Regione],Table_0[Deceduti],,0)</f>
        <v>6000</v>
      </c>
    </row>
    <row r="4030" spans="1:12" x14ac:dyDescent="0.25">
      <c r="A4030" s="1" t="s">
        <v>4074</v>
      </c>
      <c r="B4030" s="1" t="s">
        <v>3873</v>
      </c>
      <c r="C4030" s="1" t="s">
        <v>4011</v>
      </c>
      <c r="D4030">
        <v>620</v>
      </c>
      <c r="E4030">
        <f>100*Comuni[[#This Row],[Popolazione2011]]/$D$7916</f>
        <v>1.0817951413265023E-3</v>
      </c>
      <c r="F4030">
        <f>100*Comuni[[#This Row],[Popolazione2011]]/(SUMIFS($D$2:$D$7916,$B$2:$B$7916,"Liguria"))</f>
        <v>3.9472997286549766E-2</v>
      </c>
      <c r="G4030" t="b">
        <f>IF(Comuni[[#This Row],[Popolazione2011]]&gt;300000,"MAGGIORE")</f>
        <v>0</v>
      </c>
      <c r="H4030">
        <f>100*Comuni[[#This Row],[Popolazione2011]]/(SUMIFS($D$2:$D$7916,$B$2:$B$7916,"Piemonte"))</f>
        <v>1.4207422874317472E-2</v>
      </c>
      <c r="I4030" s="1" t="str">
        <f>_xlfn.XLOOKUP(Comuni[[#This Row],[Regione]],Ripartizione_geografica[Regione],Ripartizione_geografica[Ripartizione geografica],,0)</f>
        <v>Nord-ovest</v>
      </c>
      <c r="J4030" s="1">
        <f>_xlfn.XLOOKUP(Comuni[[#This Row],[Regione]],Table_0[Regione],Table_0[Totale contagiati],,0)</f>
        <v>685198</v>
      </c>
      <c r="K4030" s="1">
        <f>_xlfn.XLOOKUP(Comuni[[#This Row],[Regione]],Table_0[Regione],Table_0[Guariti],,0)</f>
        <v>678840</v>
      </c>
      <c r="L4030" s="1">
        <f>_xlfn.XLOOKUP(Comuni[[#This Row],[Regione]],Table_0[Regione],Table_0[Deceduti],,0)</f>
        <v>6000</v>
      </c>
    </row>
    <row r="4031" spans="1:12" x14ac:dyDescent="0.25">
      <c r="A4031" s="1" t="s">
        <v>4075</v>
      </c>
      <c r="B4031" s="1" t="s">
        <v>3873</v>
      </c>
      <c r="C4031" s="1" t="s">
        <v>4011</v>
      </c>
      <c r="D4031">
        <v>2275</v>
      </c>
      <c r="E4031">
        <f>100*Comuni[[#This Row],[Popolazione2011]]/$D$7916</f>
        <v>3.9694902363190208E-3</v>
      </c>
      <c r="F4031">
        <f>100*Comuni[[#This Row],[Popolazione2011]]/(SUMIFS($D$2:$D$7916,$B$2:$B$7916,"Liguria"))</f>
        <v>0.14484043359177534</v>
      </c>
      <c r="G4031" t="b">
        <f>IF(Comuni[[#This Row],[Popolazione2011]]&gt;300000,"MAGGIORE")</f>
        <v>0</v>
      </c>
      <c r="H4031">
        <f>100*Comuni[[#This Row],[Popolazione2011]]/(SUMIFS($D$2:$D$7916,$B$2:$B$7916,"Piemonte"))</f>
        <v>5.2132075869471363E-2</v>
      </c>
      <c r="I4031" s="1" t="str">
        <f>_xlfn.XLOOKUP(Comuni[[#This Row],[Regione]],Ripartizione_geografica[Regione],Ripartizione_geografica[Ripartizione geografica],,0)</f>
        <v>Nord-ovest</v>
      </c>
      <c r="J4031" s="1">
        <f>_xlfn.XLOOKUP(Comuni[[#This Row],[Regione]],Table_0[Regione],Table_0[Totale contagiati],,0)</f>
        <v>685198</v>
      </c>
      <c r="K4031" s="1">
        <f>_xlfn.XLOOKUP(Comuni[[#This Row],[Regione]],Table_0[Regione],Table_0[Guariti],,0)</f>
        <v>678840</v>
      </c>
      <c r="L4031" s="1">
        <f>_xlfn.XLOOKUP(Comuni[[#This Row],[Regione]],Table_0[Regione],Table_0[Deceduti],,0)</f>
        <v>6000</v>
      </c>
    </row>
    <row r="4032" spans="1:12" x14ac:dyDescent="0.25">
      <c r="A4032" s="1" t="s">
        <v>4076</v>
      </c>
      <c r="B4032" s="1" t="s">
        <v>3873</v>
      </c>
      <c r="C4032" s="1" t="s">
        <v>4011</v>
      </c>
      <c r="D4032">
        <v>812</v>
      </c>
      <c r="E4032">
        <f>100*Comuni[[#This Row],[Popolazione2011]]/$D$7916</f>
        <v>1.4168026689630967E-3</v>
      </c>
      <c r="F4032">
        <f>100*Comuni[[#This Row],[Popolazione2011]]/(SUMIFS($D$2:$D$7916,$B$2:$B$7916,"Liguria"))</f>
        <v>5.1696893220449049E-2</v>
      </c>
      <c r="G4032" t="b">
        <f>IF(Comuni[[#This Row],[Popolazione2011]]&gt;300000,"MAGGIORE")</f>
        <v>0</v>
      </c>
      <c r="H4032">
        <f>100*Comuni[[#This Row],[Popolazione2011]]/(SUMIFS($D$2:$D$7916,$B$2:$B$7916,"Piemonte"))</f>
        <v>1.860714092571901E-2</v>
      </c>
      <c r="I4032" s="1" t="str">
        <f>_xlfn.XLOOKUP(Comuni[[#This Row],[Regione]],Ripartizione_geografica[Regione],Ripartizione_geografica[Ripartizione geografica],,0)</f>
        <v>Nord-ovest</v>
      </c>
      <c r="J4032" s="1">
        <f>_xlfn.XLOOKUP(Comuni[[#This Row],[Regione]],Table_0[Regione],Table_0[Totale contagiati],,0)</f>
        <v>685198</v>
      </c>
      <c r="K4032" s="1">
        <f>_xlfn.XLOOKUP(Comuni[[#This Row],[Regione]],Table_0[Regione],Table_0[Guariti],,0)</f>
        <v>678840</v>
      </c>
      <c r="L4032" s="1">
        <f>_xlfn.XLOOKUP(Comuni[[#This Row],[Regione]],Table_0[Regione],Table_0[Deceduti],,0)</f>
        <v>6000</v>
      </c>
    </row>
    <row r="4033" spans="1:12" x14ac:dyDescent="0.25">
      <c r="A4033" s="1" t="s">
        <v>4077</v>
      </c>
      <c r="B4033" s="1" t="s">
        <v>3873</v>
      </c>
      <c r="C4033" s="1" t="s">
        <v>4011</v>
      </c>
      <c r="D4033">
        <v>463</v>
      </c>
      <c r="E4033">
        <f>100*Comuni[[#This Row],[Popolazione2011]]/$D$7916</f>
        <v>8.0785669424866227E-4</v>
      </c>
      <c r="F4033">
        <f>100*Comuni[[#This Row],[Popolazione2011]]/(SUMIFS($D$2:$D$7916,$B$2:$B$7916,"Liguria"))</f>
        <v>2.9477415715600874E-2</v>
      </c>
      <c r="G4033" t="b">
        <f>IF(Comuni[[#This Row],[Popolazione2011]]&gt;300000,"MAGGIORE")</f>
        <v>0</v>
      </c>
      <c r="H4033">
        <f>100*Comuni[[#This Row],[Popolazione2011]]/(SUMIFS($D$2:$D$7916,$B$2:$B$7916,"Piemonte"))</f>
        <v>1.0609736759369336E-2</v>
      </c>
      <c r="I4033" s="1" t="str">
        <f>_xlfn.XLOOKUP(Comuni[[#This Row],[Regione]],Ripartizione_geografica[Regione],Ripartizione_geografica[Ripartizione geografica],,0)</f>
        <v>Nord-ovest</v>
      </c>
      <c r="J4033" s="1">
        <f>_xlfn.XLOOKUP(Comuni[[#This Row],[Regione]],Table_0[Regione],Table_0[Totale contagiati],,0)</f>
        <v>685198</v>
      </c>
      <c r="K4033" s="1">
        <f>_xlfn.XLOOKUP(Comuni[[#This Row],[Regione]],Table_0[Regione],Table_0[Guariti],,0)</f>
        <v>678840</v>
      </c>
      <c r="L4033" s="1">
        <f>_xlfn.XLOOKUP(Comuni[[#This Row],[Regione]],Table_0[Regione],Table_0[Deceduti],,0)</f>
        <v>6000</v>
      </c>
    </row>
    <row r="4034" spans="1:12" x14ac:dyDescent="0.25">
      <c r="A4034" s="1" t="s">
        <v>4078</v>
      </c>
      <c r="B4034" s="1" t="s">
        <v>3873</v>
      </c>
      <c r="C4034" s="1" t="s">
        <v>4011</v>
      </c>
      <c r="D4034">
        <v>2516</v>
      </c>
      <c r="E4034">
        <f>100*Comuni[[#This Row],[Popolazione2011]]/$D$7916</f>
        <v>4.3899944767378709E-3</v>
      </c>
      <c r="F4034">
        <f>100*Comuni[[#This Row],[Popolazione2011]]/(SUMIFS($D$2:$D$7916,$B$2:$B$7916,"Liguria"))</f>
        <v>0.16018396963380518</v>
      </c>
      <c r="G4034" t="b">
        <f>IF(Comuni[[#This Row],[Popolazione2011]]&gt;300000,"MAGGIORE")</f>
        <v>0</v>
      </c>
      <c r="H4034">
        <f>100*Comuni[[#This Row],[Popolazione2011]]/(SUMIFS($D$2:$D$7916,$B$2:$B$7916,"Piemonte"))</f>
        <v>5.7654638631907673E-2</v>
      </c>
      <c r="I4034" s="1" t="str">
        <f>_xlfn.XLOOKUP(Comuni[[#This Row],[Regione]],Ripartizione_geografica[Regione],Ripartizione_geografica[Ripartizione geografica],,0)</f>
        <v>Nord-ovest</v>
      </c>
      <c r="J4034" s="1">
        <f>_xlfn.XLOOKUP(Comuni[[#This Row],[Regione]],Table_0[Regione],Table_0[Totale contagiati],,0)</f>
        <v>685198</v>
      </c>
      <c r="K4034" s="1">
        <f>_xlfn.XLOOKUP(Comuni[[#This Row],[Regione]],Table_0[Regione],Table_0[Guariti],,0)</f>
        <v>678840</v>
      </c>
      <c r="L4034" s="1">
        <f>_xlfn.XLOOKUP(Comuni[[#This Row],[Regione]],Table_0[Regione],Table_0[Deceduti],,0)</f>
        <v>6000</v>
      </c>
    </row>
    <row r="4035" spans="1:12" x14ac:dyDescent="0.25">
      <c r="A4035" s="1" t="s">
        <v>4079</v>
      </c>
      <c r="B4035" s="1" t="s">
        <v>3873</v>
      </c>
      <c r="C4035" s="1" t="s">
        <v>4080</v>
      </c>
      <c r="D4035">
        <v>4484</v>
      </c>
      <c r="E4035">
        <f>100*Comuni[[#This Row],[Popolazione2011]]/$D$7916</f>
        <v>7.8238216350129623E-3</v>
      </c>
      <c r="F4035">
        <f>100*Comuni[[#This Row],[Popolazione2011]]/(SUMIFS($D$2:$D$7916,$B$2:$B$7916,"Liguria"))</f>
        <v>0.28547890295627282</v>
      </c>
      <c r="G4035" t="b">
        <f>IF(Comuni[[#This Row],[Popolazione2011]]&gt;300000,"MAGGIORE")</f>
        <v>0</v>
      </c>
      <c r="H4035">
        <f>100*Comuni[[#This Row],[Popolazione2011]]/(SUMIFS($D$2:$D$7916,$B$2:$B$7916,"Piemonte"))</f>
        <v>0.10275174865877346</v>
      </c>
      <c r="I4035" s="1" t="str">
        <f>_xlfn.XLOOKUP(Comuni[[#This Row],[Regione]],Ripartizione_geografica[Regione],Ripartizione_geografica[Ripartizione geografica],,0)</f>
        <v>Nord-ovest</v>
      </c>
      <c r="J4035" s="1">
        <f>_xlfn.XLOOKUP(Comuni[[#This Row],[Regione]],Table_0[Regione],Table_0[Totale contagiati],,0)</f>
        <v>685198</v>
      </c>
      <c r="K4035" s="1">
        <f>_xlfn.XLOOKUP(Comuni[[#This Row],[Regione]],Table_0[Regione],Table_0[Guariti],,0)</f>
        <v>678840</v>
      </c>
      <c r="L4035" s="1">
        <f>_xlfn.XLOOKUP(Comuni[[#This Row],[Regione]],Table_0[Regione],Table_0[Deceduti],,0)</f>
        <v>6000</v>
      </c>
    </row>
    <row r="4036" spans="1:12" x14ac:dyDescent="0.25">
      <c r="A4036" s="1" t="s">
        <v>4081</v>
      </c>
      <c r="B4036" s="1" t="s">
        <v>3873</v>
      </c>
      <c r="C4036" s="1" t="s">
        <v>4080</v>
      </c>
      <c r="D4036">
        <v>10316</v>
      </c>
      <c r="E4036">
        <f>100*Comuni[[#This Row],[Popolazione2011]]/$D$7916</f>
        <v>1.7999675286974513E-2</v>
      </c>
      <c r="F4036">
        <f>100*Comuni[[#This Row],[Popolazione2011]]/(SUMIFS($D$2:$D$7916,$B$2:$B$7916,"Liguria"))</f>
        <v>0.65677974194846356</v>
      </c>
      <c r="G4036" t="b">
        <f>IF(Comuni[[#This Row],[Popolazione2011]]&gt;300000,"MAGGIORE")</f>
        <v>0</v>
      </c>
      <c r="H4036">
        <f>100*Comuni[[#This Row],[Popolazione2011]]/(SUMIFS($D$2:$D$7916,$B$2:$B$7916,"Piemonte"))</f>
        <v>0.23639318447009522</v>
      </c>
      <c r="I4036" s="1" t="str">
        <f>_xlfn.XLOOKUP(Comuni[[#This Row],[Regione]],Ripartizione_geografica[Regione],Ripartizione_geografica[Ripartizione geografica],,0)</f>
        <v>Nord-ovest</v>
      </c>
      <c r="J4036" s="1">
        <f>_xlfn.XLOOKUP(Comuni[[#This Row],[Regione]],Table_0[Regione],Table_0[Totale contagiati],,0)</f>
        <v>685198</v>
      </c>
      <c r="K4036" s="1">
        <f>_xlfn.XLOOKUP(Comuni[[#This Row],[Regione]],Table_0[Regione],Table_0[Guariti],,0)</f>
        <v>678840</v>
      </c>
      <c r="L4036" s="1">
        <f>_xlfn.XLOOKUP(Comuni[[#This Row],[Regione]],Table_0[Regione],Table_0[Deceduti],,0)</f>
        <v>6000</v>
      </c>
    </row>
    <row r="4037" spans="1:12" x14ac:dyDescent="0.25">
      <c r="A4037" s="1" t="s">
        <v>4082</v>
      </c>
      <c r="B4037" s="1" t="s">
        <v>3873</v>
      </c>
      <c r="C4037" s="1" t="s">
        <v>4080</v>
      </c>
      <c r="D4037">
        <v>2403</v>
      </c>
      <c r="E4037">
        <f>100*Comuni[[#This Row],[Popolazione2011]]/$D$7916</f>
        <v>4.1928285880767505E-3</v>
      </c>
      <c r="F4037">
        <f>100*Comuni[[#This Row],[Popolazione2011]]/(SUMIFS($D$2:$D$7916,$B$2:$B$7916,"Liguria"))</f>
        <v>0.15298969754770822</v>
      </c>
      <c r="G4037" t="b">
        <f>IF(Comuni[[#This Row],[Popolazione2011]]&gt;300000,"MAGGIORE")</f>
        <v>0</v>
      </c>
      <c r="H4037">
        <f>100*Comuni[[#This Row],[Popolazione2011]]/(SUMIFS($D$2:$D$7916,$B$2:$B$7916,"Piemonte"))</f>
        <v>5.5065221237072394E-2</v>
      </c>
      <c r="I4037" s="1" t="str">
        <f>_xlfn.XLOOKUP(Comuni[[#This Row],[Regione]],Ripartizione_geografica[Regione],Ripartizione_geografica[Ripartizione geografica],,0)</f>
        <v>Nord-ovest</v>
      </c>
      <c r="J4037" s="1">
        <f>_xlfn.XLOOKUP(Comuni[[#This Row],[Regione]],Table_0[Regione],Table_0[Totale contagiati],,0)</f>
        <v>685198</v>
      </c>
      <c r="K4037" s="1">
        <f>_xlfn.XLOOKUP(Comuni[[#This Row],[Regione]],Table_0[Regione],Table_0[Guariti],,0)</f>
        <v>678840</v>
      </c>
      <c r="L4037" s="1">
        <f>_xlfn.XLOOKUP(Comuni[[#This Row],[Regione]],Table_0[Regione],Table_0[Deceduti],,0)</f>
        <v>6000</v>
      </c>
    </row>
    <row r="4038" spans="1:12" x14ac:dyDescent="0.25">
      <c r="A4038" s="1" t="s">
        <v>4083</v>
      </c>
      <c r="B4038" s="1" t="s">
        <v>3873</v>
      </c>
      <c r="C4038" s="1" t="s">
        <v>4080</v>
      </c>
      <c r="D4038">
        <v>7759</v>
      </c>
      <c r="E4038">
        <f>100*Comuni[[#This Row],[Popolazione2011]]/$D$7916</f>
        <v>1.3538142744439246E-2</v>
      </c>
      <c r="F4038">
        <f>100*Comuni[[#This Row],[Popolazione2011]]/(SUMIFS($D$2:$D$7916,$B$2:$B$7916,"Liguria"))</f>
        <v>0.49398546120377362</v>
      </c>
      <c r="G4038" t="b">
        <f>IF(Comuni[[#This Row],[Popolazione2011]]&gt;300000,"MAGGIORE")</f>
        <v>0</v>
      </c>
      <c r="H4038">
        <f>100*Comuni[[#This Row],[Popolazione2011]]/(SUMIFS($D$2:$D$7916,$B$2:$B$7916,"Piemonte"))</f>
        <v>0.17779902271262782</v>
      </c>
      <c r="I4038" s="1" t="str">
        <f>_xlfn.XLOOKUP(Comuni[[#This Row],[Regione]],Ripartizione_geografica[Regione],Ripartizione_geografica[Ripartizione geografica],,0)</f>
        <v>Nord-ovest</v>
      </c>
      <c r="J4038" s="1">
        <f>_xlfn.XLOOKUP(Comuni[[#This Row],[Regione]],Table_0[Regione],Table_0[Totale contagiati],,0)</f>
        <v>685198</v>
      </c>
      <c r="K4038" s="1">
        <f>_xlfn.XLOOKUP(Comuni[[#This Row],[Regione]],Table_0[Regione],Table_0[Guariti],,0)</f>
        <v>678840</v>
      </c>
      <c r="L4038" s="1">
        <f>_xlfn.XLOOKUP(Comuni[[#This Row],[Regione]],Table_0[Regione],Table_0[Deceduti],,0)</f>
        <v>6000</v>
      </c>
    </row>
    <row r="4039" spans="1:12" x14ac:dyDescent="0.25">
      <c r="A4039" s="1" t="s">
        <v>4084</v>
      </c>
      <c r="B4039" s="1" t="s">
        <v>3873</v>
      </c>
      <c r="C4039" s="1" t="s">
        <v>4080</v>
      </c>
      <c r="D4039">
        <v>995</v>
      </c>
      <c r="E4039">
        <f>100*Comuni[[#This Row],[Popolazione2011]]/$D$7916</f>
        <v>1.7361067187417257E-3</v>
      </c>
      <c r="F4039">
        <f>100*Comuni[[#This Row],[Popolazione2011]]/(SUMIFS($D$2:$D$7916,$B$2:$B$7916,"Liguria"))</f>
        <v>6.3347794032446808E-2</v>
      </c>
      <c r="G4039" t="b">
        <f>IF(Comuni[[#This Row],[Popolazione2011]]&gt;300000,"MAGGIORE")</f>
        <v>0</v>
      </c>
      <c r="H4039">
        <f>100*Comuni[[#This Row],[Popolazione2011]]/(SUMIFS($D$2:$D$7916,$B$2:$B$7916,"Piemonte"))</f>
        <v>2.2800622193461101E-2</v>
      </c>
      <c r="I4039" s="1" t="str">
        <f>_xlfn.XLOOKUP(Comuni[[#This Row],[Regione]],Ripartizione_geografica[Regione],Ripartizione_geografica[Ripartizione geografica],,0)</f>
        <v>Nord-ovest</v>
      </c>
      <c r="J4039" s="1">
        <f>_xlfn.XLOOKUP(Comuni[[#This Row],[Regione]],Table_0[Regione],Table_0[Totale contagiati],,0)</f>
        <v>685198</v>
      </c>
      <c r="K4039" s="1">
        <f>_xlfn.XLOOKUP(Comuni[[#This Row],[Regione]],Table_0[Regione],Table_0[Guariti],,0)</f>
        <v>678840</v>
      </c>
      <c r="L4039" s="1">
        <f>_xlfn.XLOOKUP(Comuni[[#This Row],[Regione]],Table_0[Regione],Table_0[Deceduti],,0)</f>
        <v>6000</v>
      </c>
    </row>
    <row r="4040" spans="1:12" x14ac:dyDescent="0.25">
      <c r="A4040" s="1" t="s">
        <v>4085</v>
      </c>
      <c r="B4040" s="1" t="s">
        <v>3873</v>
      </c>
      <c r="C4040" s="1" t="s">
        <v>4080</v>
      </c>
      <c r="D4040">
        <v>1008</v>
      </c>
      <c r="E4040">
        <f>100*Comuni[[#This Row],[Popolazione2011]]/$D$7916</f>
        <v>1.7587895200921202E-3</v>
      </c>
      <c r="F4040">
        <f>100*Comuni[[#This Row],[Popolazione2011]]/(SUMIFS($D$2:$D$7916,$B$2:$B$7916,"Liguria"))</f>
        <v>6.417545365297124E-2</v>
      </c>
      <c r="G4040" t="b">
        <f>IF(Comuni[[#This Row],[Popolazione2011]]&gt;300000,"MAGGIORE")</f>
        <v>0</v>
      </c>
      <c r="H4040">
        <f>100*Comuni[[#This Row],[Popolazione2011]]/(SUMIFS($D$2:$D$7916,$B$2:$B$7916,"Piemonte"))</f>
        <v>2.3098519769858081E-2</v>
      </c>
      <c r="I4040" s="1" t="str">
        <f>_xlfn.XLOOKUP(Comuni[[#This Row],[Regione]],Ripartizione_geografica[Regione],Ripartizione_geografica[Ripartizione geografica],,0)</f>
        <v>Nord-ovest</v>
      </c>
      <c r="J4040" s="1">
        <f>_xlfn.XLOOKUP(Comuni[[#This Row],[Regione]],Table_0[Regione],Table_0[Totale contagiati],,0)</f>
        <v>685198</v>
      </c>
      <c r="K4040" s="1">
        <f>_xlfn.XLOOKUP(Comuni[[#This Row],[Regione]],Table_0[Regione],Table_0[Guariti],,0)</f>
        <v>678840</v>
      </c>
      <c r="L4040" s="1">
        <f>_xlfn.XLOOKUP(Comuni[[#This Row],[Regione]],Table_0[Regione],Table_0[Deceduti],,0)</f>
        <v>6000</v>
      </c>
    </row>
    <row r="4041" spans="1:12" x14ac:dyDescent="0.25">
      <c r="A4041" s="1" t="s">
        <v>4086</v>
      </c>
      <c r="B4041" s="1" t="s">
        <v>3873</v>
      </c>
      <c r="C4041" s="1" t="s">
        <v>4080</v>
      </c>
      <c r="D4041">
        <v>1266</v>
      </c>
      <c r="E4041">
        <f>100*Comuni[[#This Row],[Popolazione2011]]/$D$7916</f>
        <v>2.2089558853537936E-3</v>
      </c>
      <c r="F4041">
        <f>100*Comuni[[#This Row],[Popolazione2011]]/(SUMIFS($D$2:$D$7916,$B$2:$B$7916,"Liguria"))</f>
        <v>8.0601313814148395E-2</v>
      </c>
      <c r="G4041" t="b">
        <f>IF(Comuni[[#This Row],[Popolazione2011]]&gt;300000,"MAGGIORE")</f>
        <v>0</v>
      </c>
      <c r="H4041">
        <f>100*Comuni[[#This Row],[Popolazione2011]]/(SUMIFS($D$2:$D$7916,$B$2:$B$7916,"Piemonte"))</f>
        <v>2.9010640901428901E-2</v>
      </c>
      <c r="I4041" s="1" t="str">
        <f>_xlfn.XLOOKUP(Comuni[[#This Row],[Regione]],Ripartizione_geografica[Regione],Ripartizione_geografica[Ripartizione geografica],,0)</f>
        <v>Nord-ovest</v>
      </c>
      <c r="J4041" s="1">
        <f>_xlfn.XLOOKUP(Comuni[[#This Row],[Regione]],Table_0[Regione],Table_0[Totale contagiati],,0)</f>
        <v>685198</v>
      </c>
      <c r="K4041" s="1">
        <f>_xlfn.XLOOKUP(Comuni[[#This Row],[Regione]],Table_0[Regione],Table_0[Guariti],,0)</f>
        <v>678840</v>
      </c>
      <c r="L4041" s="1">
        <f>_xlfn.XLOOKUP(Comuni[[#This Row],[Regione]],Table_0[Regione],Table_0[Deceduti],,0)</f>
        <v>6000</v>
      </c>
    </row>
    <row r="4042" spans="1:12" x14ac:dyDescent="0.25">
      <c r="A4042" s="1" t="s">
        <v>4087</v>
      </c>
      <c r="B4042" s="1" t="s">
        <v>3873</v>
      </c>
      <c r="C4042" s="1" t="s">
        <v>4080</v>
      </c>
      <c r="D4042">
        <v>1146</v>
      </c>
      <c r="E4042">
        <f>100*Comuni[[#This Row],[Popolazione2011]]/$D$7916</f>
        <v>1.999576180580922E-3</v>
      </c>
      <c r="F4042">
        <f>100*Comuni[[#This Row],[Popolazione2011]]/(SUMIFS($D$2:$D$7916,$B$2:$B$7916,"Liguria"))</f>
        <v>7.2961378855461348E-2</v>
      </c>
      <c r="G4042" t="b">
        <f>IF(Comuni[[#This Row],[Popolazione2011]]&gt;300000,"MAGGIORE")</f>
        <v>0</v>
      </c>
      <c r="H4042">
        <f>100*Comuni[[#This Row],[Popolazione2011]]/(SUMIFS($D$2:$D$7916,$B$2:$B$7916,"Piemonte"))</f>
        <v>2.6260817119302938E-2</v>
      </c>
      <c r="I4042" s="1" t="str">
        <f>_xlfn.XLOOKUP(Comuni[[#This Row],[Regione]],Ripartizione_geografica[Regione],Ripartizione_geografica[Ripartizione geografica],,0)</f>
        <v>Nord-ovest</v>
      </c>
      <c r="J4042" s="1">
        <f>_xlfn.XLOOKUP(Comuni[[#This Row],[Regione]],Table_0[Regione],Table_0[Totale contagiati],,0)</f>
        <v>685198</v>
      </c>
      <c r="K4042" s="1">
        <f>_xlfn.XLOOKUP(Comuni[[#This Row],[Regione]],Table_0[Regione],Table_0[Guariti],,0)</f>
        <v>678840</v>
      </c>
      <c r="L4042" s="1">
        <f>_xlfn.XLOOKUP(Comuni[[#This Row],[Regione]],Table_0[Regione],Table_0[Deceduti],,0)</f>
        <v>6000</v>
      </c>
    </row>
    <row r="4043" spans="1:12" x14ac:dyDescent="0.25">
      <c r="A4043" s="1" t="s">
        <v>4088</v>
      </c>
      <c r="B4043" s="1" t="s">
        <v>3873</v>
      </c>
      <c r="C4043" s="1" t="s">
        <v>4080</v>
      </c>
      <c r="D4043">
        <v>580</v>
      </c>
      <c r="E4043">
        <f>100*Comuni[[#This Row],[Popolazione2011]]/$D$7916</f>
        <v>1.012001906402212E-3</v>
      </c>
      <c r="F4043">
        <f>100*Comuni[[#This Row],[Popolazione2011]]/(SUMIFS($D$2:$D$7916,$B$2:$B$7916,"Liguria"))</f>
        <v>3.692635230032075E-2</v>
      </c>
      <c r="G4043" t="b">
        <f>IF(Comuni[[#This Row],[Popolazione2011]]&gt;300000,"MAGGIORE")</f>
        <v>0</v>
      </c>
      <c r="H4043">
        <f>100*Comuni[[#This Row],[Popolazione2011]]/(SUMIFS($D$2:$D$7916,$B$2:$B$7916,"Piemonte"))</f>
        <v>1.3290814946942149E-2</v>
      </c>
      <c r="I4043" s="1" t="str">
        <f>_xlfn.XLOOKUP(Comuni[[#This Row],[Regione]],Ripartizione_geografica[Regione],Ripartizione_geografica[Ripartizione geografica],,0)</f>
        <v>Nord-ovest</v>
      </c>
      <c r="J4043" s="1">
        <f>_xlfn.XLOOKUP(Comuni[[#This Row],[Regione]],Table_0[Regione],Table_0[Totale contagiati],,0)</f>
        <v>685198</v>
      </c>
      <c r="K4043" s="1">
        <f>_xlfn.XLOOKUP(Comuni[[#This Row],[Regione]],Table_0[Regione],Table_0[Guariti],,0)</f>
        <v>678840</v>
      </c>
      <c r="L4043" s="1">
        <f>_xlfn.XLOOKUP(Comuni[[#This Row],[Regione]],Table_0[Regione],Table_0[Deceduti],,0)</f>
        <v>6000</v>
      </c>
    </row>
    <row r="4044" spans="1:12" x14ac:dyDescent="0.25">
      <c r="A4044" s="1" t="s">
        <v>4089</v>
      </c>
      <c r="B4044" s="1" t="s">
        <v>3873</v>
      </c>
      <c r="C4044" s="1" t="s">
        <v>4080</v>
      </c>
      <c r="D4044">
        <v>521</v>
      </c>
      <c r="E4044">
        <f>100*Comuni[[#This Row],[Popolazione2011]]/$D$7916</f>
        <v>9.0905688488888351E-4</v>
      </c>
      <c r="F4044">
        <f>100*Comuni[[#This Row],[Popolazione2011]]/(SUMIFS($D$2:$D$7916,$B$2:$B$7916,"Liguria"))</f>
        <v>3.3170050945632946E-2</v>
      </c>
      <c r="G4044" t="b">
        <f>IF(Comuni[[#This Row],[Popolazione2011]]&gt;300000,"MAGGIORE")</f>
        <v>0</v>
      </c>
      <c r="H4044">
        <f>100*Comuni[[#This Row],[Popolazione2011]]/(SUMIFS($D$2:$D$7916,$B$2:$B$7916,"Piemonte"))</f>
        <v>1.1938818254063552E-2</v>
      </c>
      <c r="I4044" s="1" t="str">
        <f>_xlfn.XLOOKUP(Comuni[[#This Row],[Regione]],Ripartizione_geografica[Regione],Ripartizione_geografica[Ripartizione geografica],,0)</f>
        <v>Nord-ovest</v>
      </c>
      <c r="J4044" s="1">
        <f>_xlfn.XLOOKUP(Comuni[[#This Row],[Regione]],Table_0[Regione],Table_0[Totale contagiati],,0)</f>
        <v>685198</v>
      </c>
      <c r="K4044" s="1">
        <f>_xlfn.XLOOKUP(Comuni[[#This Row],[Regione]],Table_0[Regione],Table_0[Guariti],,0)</f>
        <v>678840</v>
      </c>
      <c r="L4044" s="1">
        <f>_xlfn.XLOOKUP(Comuni[[#This Row],[Regione]],Table_0[Regione],Table_0[Deceduti],,0)</f>
        <v>6000</v>
      </c>
    </row>
    <row r="4045" spans="1:12" x14ac:dyDescent="0.25">
      <c r="A4045" s="1" t="s">
        <v>4090</v>
      </c>
      <c r="B4045" s="1" t="s">
        <v>3873</v>
      </c>
      <c r="C4045" s="1" t="s">
        <v>4080</v>
      </c>
      <c r="D4045">
        <v>8269</v>
      </c>
      <c r="E4045">
        <f>100*Comuni[[#This Row],[Popolazione2011]]/$D$7916</f>
        <v>1.4428006489723949E-2</v>
      </c>
      <c r="F4045">
        <f>100*Comuni[[#This Row],[Popolazione2011]]/(SUMIFS($D$2:$D$7916,$B$2:$B$7916,"Liguria"))</f>
        <v>0.52645518477819364</v>
      </c>
      <c r="G4045" t="b">
        <f>IF(Comuni[[#This Row],[Popolazione2011]]&gt;300000,"MAGGIORE")</f>
        <v>0</v>
      </c>
      <c r="H4045">
        <f>100*Comuni[[#This Row],[Popolazione2011]]/(SUMIFS($D$2:$D$7916,$B$2:$B$7916,"Piemonte"))</f>
        <v>0.18948577378666318</v>
      </c>
      <c r="I4045" s="1" t="str">
        <f>_xlfn.XLOOKUP(Comuni[[#This Row],[Regione]],Ripartizione_geografica[Regione],Ripartizione_geografica[Ripartizione geografica],,0)</f>
        <v>Nord-ovest</v>
      </c>
      <c r="J4045" s="1">
        <f>_xlfn.XLOOKUP(Comuni[[#This Row],[Regione]],Table_0[Regione],Table_0[Totale contagiati],,0)</f>
        <v>685198</v>
      </c>
      <c r="K4045" s="1">
        <f>_xlfn.XLOOKUP(Comuni[[#This Row],[Regione]],Table_0[Regione],Table_0[Guariti],,0)</f>
        <v>678840</v>
      </c>
      <c r="L4045" s="1">
        <f>_xlfn.XLOOKUP(Comuni[[#This Row],[Regione]],Table_0[Regione],Table_0[Deceduti],,0)</f>
        <v>6000</v>
      </c>
    </row>
    <row r="4046" spans="1:12" x14ac:dyDescent="0.25">
      <c r="A4046" s="1" t="s">
        <v>4091</v>
      </c>
      <c r="B4046" s="1" t="s">
        <v>3873</v>
      </c>
      <c r="C4046" s="1" t="s">
        <v>4080</v>
      </c>
      <c r="D4046">
        <v>1438</v>
      </c>
      <c r="E4046">
        <f>100*Comuni[[#This Row],[Popolazione2011]]/$D$7916</f>
        <v>2.5090667955282426E-3</v>
      </c>
      <c r="F4046">
        <f>100*Comuni[[#This Row],[Popolazione2011]]/(SUMIFS($D$2:$D$7916,$B$2:$B$7916,"Liguria"))</f>
        <v>9.155188725493317E-2</v>
      </c>
      <c r="G4046" t="b">
        <f>IF(Comuni[[#This Row],[Popolazione2011]]&gt;300000,"MAGGIORE")</f>
        <v>0</v>
      </c>
      <c r="H4046">
        <f>100*Comuni[[#This Row],[Popolazione2011]]/(SUMIFS($D$2:$D$7916,$B$2:$B$7916,"Piemonte"))</f>
        <v>3.2952054989142776E-2</v>
      </c>
      <c r="I4046" s="1" t="str">
        <f>_xlfn.XLOOKUP(Comuni[[#This Row],[Regione]],Ripartizione_geografica[Regione],Ripartizione_geografica[Ripartizione geografica],,0)</f>
        <v>Nord-ovest</v>
      </c>
      <c r="J4046" s="1">
        <f>_xlfn.XLOOKUP(Comuni[[#This Row],[Regione]],Table_0[Regione],Table_0[Totale contagiati],,0)</f>
        <v>685198</v>
      </c>
      <c r="K4046" s="1">
        <f>_xlfn.XLOOKUP(Comuni[[#This Row],[Regione]],Table_0[Regione],Table_0[Guariti],,0)</f>
        <v>678840</v>
      </c>
      <c r="L4046" s="1">
        <f>_xlfn.XLOOKUP(Comuni[[#This Row],[Regione]],Table_0[Regione],Table_0[Deceduti],,0)</f>
        <v>6000</v>
      </c>
    </row>
    <row r="4047" spans="1:12" x14ac:dyDescent="0.25">
      <c r="A4047" s="1" t="s">
        <v>4092</v>
      </c>
      <c r="B4047" s="1" t="s">
        <v>3873</v>
      </c>
      <c r="C4047" s="1" t="s">
        <v>4080</v>
      </c>
      <c r="D4047">
        <v>6337</v>
      </c>
      <c r="E4047">
        <f>100*Comuni[[#This Row],[Popolazione2011]]/$D$7916</f>
        <v>1.105699324288072E-2</v>
      </c>
      <c r="F4047">
        <f>100*Comuni[[#This Row],[Popolazione2011]]/(SUMIFS($D$2:$D$7916,$B$2:$B$7916,"Liguria"))</f>
        <v>0.40345223194333207</v>
      </c>
      <c r="G4047" t="b">
        <f>IF(Comuni[[#This Row],[Popolazione2011]]&gt;300000,"MAGGIORE")</f>
        <v>0</v>
      </c>
      <c r="H4047">
        <f>100*Comuni[[#This Row],[Popolazione2011]]/(SUMIFS($D$2:$D$7916,$B$2:$B$7916,"Piemonte"))</f>
        <v>0.14521361089443519</v>
      </c>
      <c r="I4047" s="1" t="str">
        <f>_xlfn.XLOOKUP(Comuni[[#This Row],[Regione]],Ripartizione_geografica[Regione],Ripartizione_geografica[Ripartizione geografica],,0)</f>
        <v>Nord-ovest</v>
      </c>
      <c r="J4047" s="1">
        <f>_xlfn.XLOOKUP(Comuni[[#This Row],[Regione]],Table_0[Regione],Table_0[Totale contagiati],,0)</f>
        <v>685198</v>
      </c>
      <c r="K4047" s="1">
        <f>_xlfn.XLOOKUP(Comuni[[#This Row],[Regione]],Table_0[Regione],Table_0[Guariti],,0)</f>
        <v>678840</v>
      </c>
      <c r="L4047" s="1">
        <f>_xlfn.XLOOKUP(Comuni[[#This Row],[Regione]],Table_0[Regione],Table_0[Deceduti],,0)</f>
        <v>6000</v>
      </c>
    </row>
    <row r="4048" spans="1:12" x14ac:dyDescent="0.25">
      <c r="A4048" s="1" t="s">
        <v>4093</v>
      </c>
      <c r="B4048" s="1" t="s">
        <v>3873</v>
      </c>
      <c r="C4048" s="1" t="s">
        <v>4080</v>
      </c>
      <c r="D4048">
        <v>683</v>
      </c>
      <c r="E4048">
        <f>100*Comuni[[#This Row],[Popolazione2011]]/$D$7916</f>
        <v>1.19171948633226E-3</v>
      </c>
      <c r="F4048">
        <f>100*Comuni[[#This Row],[Popolazione2011]]/(SUMIFS($D$2:$D$7916,$B$2:$B$7916,"Liguria"))</f>
        <v>4.3483963139860471E-2</v>
      </c>
      <c r="G4048" t="b">
        <f>IF(Comuni[[#This Row],[Popolazione2011]]&gt;300000,"MAGGIORE")</f>
        <v>0</v>
      </c>
      <c r="H4048">
        <f>100*Comuni[[#This Row],[Popolazione2011]]/(SUMIFS($D$2:$D$7916,$B$2:$B$7916,"Piemonte"))</f>
        <v>1.5651080359933602E-2</v>
      </c>
      <c r="I4048" s="1" t="str">
        <f>_xlfn.XLOOKUP(Comuni[[#This Row],[Regione]],Ripartizione_geografica[Regione],Ripartizione_geografica[Ripartizione geografica],,0)</f>
        <v>Nord-ovest</v>
      </c>
      <c r="J4048" s="1">
        <f>_xlfn.XLOOKUP(Comuni[[#This Row],[Regione]],Table_0[Regione],Table_0[Totale contagiati],,0)</f>
        <v>685198</v>
      </c>
      <c r="K4048" s="1">
        <f>_xlfn.XLOOKUP(Comuni[[#This Row],[Regione]],Table_0[Regione],Table_0[Guariti],,0)</f>
        <v>678840</v>
      </c>
      <c r="L4048" s="1">
        <f>_xlfn.XLOOKUP(Comuni[[#This Row],[Regione]],Table_0[Regione],Table_0[Deceduti],,0)</f>
        <v>6000</v>
      </c>
    </row>
    <row r="4049" spans="1:12" x14ac:dyDescent="0.25">
      <c r="A4049" s="1" t="s">
        <v>4094</v>
      </c>
      <c r="B4049" s="1" t="s">
        <v>3873</v>
      </c>
      <c r="C4049" s="1" t="s">
        <v>4080</v>
      </c>
      <c r="D4049">
        <v>92659</v>
      </c>
      <c r="E4049">
        <f>100*Comuni[[#This Row],[Popolazione2011]]/$D$7916</f>
        <v>0.1616742838712458</v>
      </c>
      <c r="F4049">
        <f>100*Comuni[[#This Row],[Popolazione2011]]/(SUMIFS($D$2:$D$7916,$B$2:$B$7916,"Liguria"))</f>
        <v>5.8992394444748628</v>
      </c>
      <c r="G4049" t="b">
        <f>IF(Comuni[[#This Row],[Popolazione2011]]&gt;300000,"MAGGIORE")</f>
        <v>0</v>
      </c>
      <c r="H4049">
        <f>100*Comuni[[#This Row],[Popolazione2011]]/(SUMIFS($D$2:$D$7916,$B$2:$B$7916,"Piemonte"))</f>
        <v>2.123299348566746</v>
      </c>
      <c r="I4049" s="1" t="str">
        <f>_xlfn.XLOOKUP(Comuni[[#This Row],[Regione]],Ripartizione_geografica[Regione],Ripartizione_geografica[Ripartizione geografica],,0)</f>
        <v>Nord-ovest</v>
      </c>
      <c r="J4049" s="1">
        <f>_xlfn.XLOOKUP(Comuni[[#This Row],[Regione]],Table_0[Regione],Table_0[Totale contagiati],,0)</f>
        <v>685198</v>
      </c>
      <c r="K4049" s="1">
        <f>_xlfn.XLOOKUP(Comuni[[#This Row],[Regione]],Table_0[Regione],Table_0[Guariti],,0)</f>
        <v>678840</v>
      </c>
      <c r="L4049" s="1">
        <f>_xlfn.XLOOKUP(Comuni[[#This Row],[Regione]],Table_0[Regione],Table_0[Deceduti],,0)</f>
        <v>6000</v>
      </c>
    </row>
    <row r="4050" spans="1:12" x14ac:dyDescent="0.25">
      <c r="A4050" s="1" t="s">
        <v>4095</v>
      </c>
      <c r="B4050" s="1" t="s">
        <v>3873</v>
      </c>
      <c r="C4050" s="1" t="s">
        <v>4080</v>
      </c>
      <c r="D4050">
        <v>10090</v>
      </c>
      <c r="E4050">
        <f>100*Comuni[[#This Row],[Popolazione2011]]/$D$7916</f>
        <v>1.7605343509652274E-2</v>
      </c>
      <c r="F4050">
        <f>100*Comuni[[#This Row],[Popolazione2011]]/(SUMIFS($D$2:$D$7916,$B$2:$B$7916,"Liguria"))</f>
        <v>0.64239119777626963</v>
      </c>
      <c r="G4050" t="b">
        <f>IF(Comuni[[#This Row],[Popolazione2011]]&gt;300000,"MAGGIORE")</f>
        <v>0</v>
      </c>
      <c r="H4050">
        <f>100*Comuni[[#This Row],[Popolazione2011]]/(SUMIFS($D$2:$D$7916,$B$2:$B$7916,"Piemonte"))</f>
        <v>0.23121434968042465</v>
      </c>
      <c r="I4050" s="1" t="str">
        <f>_xlfn.XLOOKUP(Comuni[[#This Row],[Regione]],Ripartizione_geografica[Regione],Ripartizione_geografica[Ripartizione geografica],,0)</f>
        <v>Nord-ovest</v>
      </c>
      <c r="J4050" s="1">
        <f>_xlfn.XLOOKUP(Comuni[[#This Row],[Regione]],Table_0[Regione],Table_0[Totale contagiati],,0)</f>
        <v>685198</v>
      </c>
      <c r="K4050" s="1">
        <f>_xlfn.XLOOKUP(Comuni[[#This Row],[Regione]],Table_0[Regione],Table_0[Guariti],,0)</f>
        <v>678840</v>
      </c>
      <c r="L4050" s="1">
        <f>_xlfn.XLOOKUP(Comuni[[#This Row],[Regione]],Table_0[Regione],Table_0[Deceduti],,0)</f>
        <v>6000</v>
      </c>
    </row>
    <row r="4051" spans="1:12" x14ac:dyDescent="0.25">
      <c r="A4051" s="1" t="s">
        <v>4096</v>
      </c>
      <c r="B4051" s="1" t="s">
        <v>3873</v>
      </c>
      <c r="C4051" s="1" t="s">
        <v>4080</v>
      </c>
      <c r="D4051">
        <v>5509</v>
      </c>
      <c r="E4051">
        <f>100*Comuni[[#This Row],[Popolazione2011]]/$D$7916</f>
        <v>9.6122732799479062E-3</v>
      </c>
      <c r="F4051">
        <f>100*Comuni[[#This Row],[Popolazione2011]]/(SUMIFS($D$2:$D$7916,$B$2:$B$7916,"Liguria"))</f>
        <v>0.35073668072839143</v>
      </c>
      <c r="G4051" t="b">
        <f>IF(Comuni[[#This Row],[Popolazione2011]]&gt;300000,"MAGGIORE")</f>
        <v>0</v>
      </c>
      <c r="H4051">
        <f>100*Comuni[[#This Row],[Popolazione2011]]/(SUMIFS($D$2:$D$7916,$B$2:$B$7916,"Piemonte"))</f>
        <v>0.12623982679776605</v>
      </c>
      <c r="I4051" s="1" t="str">
        <f>_xlfn.XLOOKUP(Comuni[[#This Row],[Regione]],Ripartizione_geografica[Regione],Ripartizione_geografica[Ripartizione geografica],,0)</f>
        <v>Nord-ovest</v>
      </c>
      <c r="J4051" s="1">
        <f>_xlfn.XLOOKUP(Comuni[[#This Row],[Regione]],Table_0[Regione],Table_0[Totale contagiati],,0)</f>
        <v>685198</v>
      </c>
      <c r="K4051" s="1">
        <f>_xlfn.XLOOKUP(Comuni[[#This Row],[Regione]],Table_0[Regione],Table_0[Guariti],,0)</f>
        <v>678840</v>
      </c>
      <c r="L4051" s="1">
        <f>_xlfn.XLOOKUP(Comuni[[#This Row],[Regione]],Table_0[Regione],Table_0[Deceduti],,0)</f>
        <v>6000</v>
      </c>
    </row>
    <row r="4052" spans="1:12" x14ac:dyDescent="0.25">
      <c r="A4052" s="1" t="s">
        <v>4097</v>
      </c>
      <c r="B4052" s="1" t="s">
        <v>3873</v>
      </c>
      <c r="C4052" s="1" t="s">
        <v>4080</v>
      </c>
      <c r="D4052">
        <v>659</v>
      </c>
      <c r="E4052">
        <f>100*Comuni[[#This Row],[Popolazione2011]]/$D$7916</f>
        <v>1.1498435453776857E-3</v>
      </c>
      <c r="F4052">
        <f>100*Comuni[[#This Row],[Popolazione2011]]/(SUMIFS($D$2:$D$7916,$B$2:$B$7916,"Liguria"))</f>
        <v>4.1955976148123061E-2</v>
      </c>
      <c r="G4052" t="b">
        <f>IF(Comuni[[#This Row],[Popolazione2011]]&gt;300000,"MAGGIORE")</f>
        <v>0</v>
      </c>
      <c r="H4052">
        <f>100*Comuni[[#This Row],[Popolazione2011]]/(SUMIFS($D$2:$D$7916,$B$2:$B$7916,"Piemonte"))</f>
        <v>1.5101115603508408E-2</v>
      </c>
      <c r="I4052" s="1" t="str">
        <f>_xlfn.XLOOKUP(Comuni[[#This Row],[Regione]],Ripartizione_geografica[Regione],Ripartizione_geografica[Ripartizione geografica],,0)</f>
        <v>Nord-ovest</v>
      </c>
      <c r="J4052" s="1">
        <f>_xlfn.XLOOKUP(Comuni[[#This Row],[Regione]],Table_0[Regione],Table_0[Totale contagiati],,0)</f>
        <v>685198</v>
      </c>
      <c r="K4052" s="1">
        <f>_xlfn.XLOOKUP(Comuni[[#This Row],[Regione]],Table_0[Regione],Table_0[Guariti],,0)</f>
        <v>678840</v>
      </c>
      <c r="L4052" s="1">
        <f>_xlfn.XLOOKUP(Comuni[[#This Row],[Regione]],Table_0[Regione],Table_0[Deceduti],,0)</f>
        <v>6000</v>
      </c>
    </row>
    <row r="4053" spans="1:12" x14ac:dyDescent="0.25">
      <c r="A4053" s="1" t="s">
        <v>4098</v>
      </c>
      <c r="B4053" s="1" t="s">
        <v>3873</v>
      </c>
      <c r="C4053" s="1" t="s">
        <v>4080</v>
      </c>
      <c r="D4053">
        <v>1481</v>
      </c>
      <c r="E4053">
        <f>100*Comuni[[#This Row],[Popolazione2011]]/$D$7916</f>
        <v>2.5840945230718548E-3</v>
      </c>
      <c r="F4053">
        <f>100*Comuni[[#This Row],[Popolazione2011]]/(SUMIFS($D$2:$D$7916,$B$2:$B$7916,"Liguria"))</f>
        <v>9.4289530615129361E-2</v>
      </c>
      <c r="G4053" t="b">
        <f>IF(Comuni[[#This Row],[Popolazione2011]]&gt;300000,"MAGGIORE")</f>
        <v>0</v>
      </c>
      <c r="H4053">
        <f>100*Comuni[[#This Row],[Popolazione2011]]/(SUMIFS($D$2:$D$7916,$B$2:$B$7916,"Piemonte"))</f>
        <v>3.393740851107125E-2</v>
      </c>
      <c r="I4053" s="1" t="str">
        <f>_xlfn.XLOOKUP(Comuni[[#This Row],[Regione]],Ripartizione_geografica[Regione],Ripartizione_geografica[Ripartizione geografica],,0)</f>
        <v>Nord-ovest</v>
      </c>
      <c r="J4053" s="1">
        <f>_xlfn.XLOOKUP(Comuni[[#This Row],[Regione]],Table_0[Regione],Table_0[Totale contagiati],,0)</f>
        <v>685198</v>
      </c>
      <c r="K4053" s="1">
        <f>_xlfn.XLOOKUP(Comuni[[#This Row],[Regione]],Table_0[Regione],Table_0[Guariti],,0)</f>
        <v>678840</v>
      </c>
      <c r="L4053" s="1">
        <f>_xlfn.XLOOKUP(Comuni[[#This Row],[Regione]],Table_0[Regione],Table_0[Deceduti],,0)</f>
        <v>6000</v>
      </c>
    </row>
    <row r="4054" spans="1:12" x14ac:dyDescent="0.25">
      <c r="A4054" s="1" t="s">
        <v>4099</v>
      </c>
      <c r="B4054" s="1" t="s">
        <v>3873</v>
      </c>
      <c r="C4054" s="1" t="s">
        <v>4080</v>
      </c>
      <c r="D4054">
        <v>8405</v>
      </c>
      <c r="E4054">
        <f>100*Comuni[[#This Row],[Popolazione2011]]/$D$7916</f>
        <v>1.4665303488466537E-2</v>
      </c>
      <c r="F4054">
        <f>100*Comuni[[#This Row],[Popolazione2011]]/(SUMIFS($D$2:$D$7916,$B$2:$B$7916,"Liguria"))</f>
        <v>0.53511377773137225</v>
      </c>
      <c r="G4054" t="b">
        <f>IF(Comuni[[#This Row],[Popolazione2011]]&gt;300000,"MAGGIORE")</f>
        <v>0</v>
      </c>
      <c r="H4054">
        <f>100*Comuni[[#This Row],[Popolazione2011]]/(SUMIFS($D$2:$D$7916,$B$2:$B$7916,"Piemonte"))</f>
        <v>0.19260224073973925</v>
      </c>
      <c r="I4054" s="1" t="str">
        <f>_xlfn.XLOOKUP(Comuni[[#This Row],[Regione]],Ripartizione_geografica[Regione],Ripartizione_geografica[Ripartizione geografica],,0)</f>
        <v>Nord-ovest</v>
      </c>
      <c r="J4054" s="1">
        <f>_xlfn.XLOOKUP(Comuni[[#This Row],[Regione]],Table_0[Regione],Table_0[Totale contagiati],,0)</f>
        <v>685198</v>
      </c>
      <c r="K4054" s="1">
        <f>_xlfn.XLOOKUP(Comuni[[#This Row],[Regione]],Table_0[Regione],Table_0[Guariti],,0)</f>
        <v>678840</v>
      </c>
      <c r="L4054" s="1">
        <f>_xlfn.XLOOKUP(Comuni[[#This Row],[Regione]],Table_0[Regione],Table_0[Deceduti],,0)</f>
        <v>6000</v>
      </c>
    </row>
    <row r="4055" spans="1:12" x14ac:dyDescent="0.25">
      <c r="A4055" s="1" t="s">
        <v>4100</v>
      </c>
      <c r="B4055" s="1" t="s">
        <v>3873</v>
      </c>
      <c r="C4055" s="1" t="s">
        <v>4080</v>
      </c>
      <c r="D4055">
        <v>599</v>
      </c>
      <c r="E4055">
        <f>100*Comuni[[#This Row],[Popolazione2011]]/$D$7916</f>
        <v>1.0451536929912499E-3</v>
      </c>
      <c r="F4055">
        <f>100*Comuni[[#This Row],[Popolazione2011]]/(SUMIFS($D$2:$D$7916,$B$2:$B$7916,"Liguria"))</f>
        <v>3.8136008668779531E-2</v>
      </c>
      <c r="G4055" t="b">
        <f>IF(Comuni[[#This Row],[Popolazione2011]]&gt;300000,"MAGGIORE")</f>
        <v>0</v>
      </c>
      <c r="H4055">
        <f>100*Comuni[[#This Row],[Popolazione2011]]/(SUMIFS($D$2:$D$7916,$B$2:$B$7916,"Piemonte"))</f>
        <v>1.3726203712445427E-2</v>
      </c>
      <c r="I4055" s="1" t="str">
        <f>_xlfn.XLOOKUP(Comuni[[#This Row],[Regione]],Ripartizione_geografica[Regione],Ripartizione_geografica[Ripartizione geografica],,0)</f>
        <v>Nord-ovest</v>
      </c>
      <c r="J4055" s="1">
        <f>_xlfn.XLOOKUP(Comuni[[#This Row],[Regione]],Table_0[Regione],Table_0[Totale contagiati],,0)</f>
        <v>685198</v>
      </c>
      <c r="K4055" s="1">
        <f>_xlfn.XLOOKUP(Comuni[[#This Row],[Regione]],Table_0[Regione],Table_0[Guariti],,0)</f>
        <v>678840</v>
      </c>
      <c r="L4055" s="1">
        <f>_xlfn.XLOOKUP(Comuni[[#This Row],[Regione]],Table_0[Regione],Table_0[Deceduti],,0)</f>
        <v>6000</v>
      </c>
    </row>
    <row r="4056" spans="1:12" x14ac:dyDescent="0.25">
      <c r="A4056" s="1" t="s">
        <v>4101</v>
      </c>
      <c r="B4056" s="1" t="s">
        <v>3873</v>
      </c>
      <c r="C4056" s="1" t="s">
        <v>4080</v>
      </c>
      <c r="D4056">
        <v>3702</v>
      </c>
      <c r="E4056">
        <f>100*Comuni[[#This Row],[Popolazione2011]]/$D$7916</f>
        <v>6.4593638922430842E-3</v>
      </c>
      <c r="F4056">
        <f>100*Comuni[[#This Row],[Popolazione2011]]/(SUMIFS($D$2:$D$7916,$B$2:$B$7916,"Liguria"))</f>
        <v>0.23569199347549555</v>
      </c>
      <c r="G4056" t="b">
        <f>IF(Comuni[[#This Row],[Popolazione2011]]&gt;300000,"MAGGIORE")</f>
        <v>0</v>
      </c>
      <c r="H4056">
        <f>100*Comuni[[#This Row],[Popolazione2011]]/(SUMIFS($D$2:$D$7916,$B$2:$B$7916,"Piemonte"))</f>
        <v>8.4832063678585937E-2</v>
      </c>
      <c r="I4056" s="1" t="str">
        <f>_xlfn.XLOOKUP(Comuni[[#This Row],[Regione]],Ripartizione_geografica[Regione],Ripartizione_geografica[Ripartizione geografica],,0)</f>
        <v>Nord-ovest</v>
      </c>
      <c r="J4056" s="1">
        <f>_xlfn.XLOOKUP(Comuni[[#This Row],[Regione]],Table_0[Regione],Table_0[Totale contagiati],,0)</f>
        <v>685198</v>
      </c>
      <c r="K4056" s="1">
        <f>_xlfn.XLOOKUP(Comuni[[#This Row],[Regione]],Table_0[Regione],Table_0[Guariti],,0)</f>
        <v>678840</v>
      </c>
      <c r="L4056" s="1">
        <f>_xlfn.XLOOKUP(Comuni[[#This Row],[Regione]],Table_0[Regione],Table_0[Deceduti],,0)</f>
        <v>6000</v>
      </c>
    </row>
    <row r="4057" spans="1:12" x14ac:dyDescent="0.25">
      <c r="A4057" s="1" t="s">
        <v>4102</v>
      </c>
      <c r="B4057" s="1" t="s">
        <v>3873</v>
      </c>
      <c r="C4057" s="1" t="s">
        <v>4080</v>
      </c>
      <c r="D4057">
        <v>3537</v>
      </c>
      <c r="E4057">
        <f>100*Comuni[[#This Row],[Popolazione2011]]/$D$7916</f>
        <v>6.171466798180386E-3</v>
      </c>
      <c r="F4057">
        <f>100*Comuni[[#This Row],[Popolazione2011]]/(SUMIFS($D$2:$D$7916,$B$2:$B$7916,"Liguria"))</f>
        <v>0.22518708290730086</v>
      </c>
      <c r="G4057" t="b">
        <f>IF(Comuni[[#This Row],[Popolazione2011]]&gt;300000,"MAGGIORE")</f>
        <v>0</v>
      </c>
      <c r="H4057">
        <f>100*Comuni[[#This Row],[Popolazione2011]]/(SUMIFS($D$2:$D$7916,$B$2:$B$7916,"Piemonte"))</f>
        <v>8.1051055978162728E-2</v>
      </c>
      <c r="I4057" s="1" t="str">
        <f>_xlfn.XLOOKUP(Comuni[[#This Row],[Regione]],Ripartizione_geografica[Regione],Ripartizione_geografica[Ripartizione geografica],,0)</f>
        <v>Nord-ovest</v>
      </c>
      <c r="J4057" s="1">
        <f>_xlfn.XLOOKUP(Comuni[[#This Row],[Regione]],Table_0[Regione],Table_0[Totale contagiati],,0)</f>
        <v>685198</v>
      </c>
      <c r="K4057" s="1">
        <f>_xlfn.XLOOKUP(Comuni[[#This Row],[Regione]],Table_0[Regione],Table_0[Guariti],,0)</f>
        <v>678840</v>
      </c>
      <c r="L4057" s="1">
        <f>_xlfn.XLOOKUP(Comuni[[#This Row],[Regione]],Table_0[Regione],Table_0[Deceduti],,0)</f>
        <v>6000</v>
      </c>
    </row>
    <row r="4058" spans="1:12" x14ac:dyDescent="0.25">
      <c r="A4058" s="1" t="s">
        <v>4103</v>
      </c>
      <c r="B4058" s="1" t="s">
        <v>3873</v>
      </c>
      <c r="C4058" s="1" t="s">
        <v>4080</v>
      </c>
      <c r="D4058">
        <v>1669</v>
      </c>
      <c r="E4058">
        <f>100*Comuni[[#This Row],[Popolazione2011]]/$D$7916</f>
        <v>2.9121227272160201E-3</v>
      </c>
      <c r="F4058">
        <f>100*Comuni[[#This Row],[Popolazione2011]]/(SUMIFS($D$2:$D$7916,$B$2:$B$7916,"Liguria"))</f>
        <v>0.10625876205040574</v>
      </c>
      <c r="G4058" t="b">
        <f>IF(Comuni[[#This Row],[Popolazione2011]]&gt;300000,"MAGGIORE")</f>
        <v>0</v>
      </c>
      <c r="H4058">
        <f>100*Comuni[[#This Row],[Popolazione2011]]/(SUMIFS($D$2:$D$7916,$B$2:$B$7916,"Piemonte"))</f>
        <v>3.8245465769735254E-2</v>
      </c>
      <c r="I4058" s="1" t="str">
        <f>_xlfn.XLOOKUP(Comuni[[#This Row],[Regione]],Ripartizione_geografica[Regione],Ripartizione_geografica[Ripartizione geografica],,0)</f>
        <v>Nord-ovest</v>
      </c>
      <c r="J4058" s="1">
        <f>_xlfn.XLOOKUP(Comuni[[#This Row],[Regione]],Table_0[Regione],Table_0[Totale contagiati],,0)</f>
        <v>685198</v>
      </c>
      <c r="K4058" s="1">
        <f>_xlfn.XLOOKUP(Comuni[[#This Row],[Regione]],Table_0[Regione],Table_0[Guariti],,0)</f>
        <v>678840</v>
      </c>
      <c r="L4058" s="1">
        <f>_xlfn.XLOOKUP(Comuni[[#This Row],[Regione]],Table_0[Regione],Table_0[Deceduti],,0)</f>
        <v>6000</v>
      </c>
    </row>
    <row r="4059" spans="1:12" x14ac:dyDescent="0.25">
      <c r="A4059" s="1" t="s">
        <v>4104</v>
      </c>
      <c r="B4059" s="1" t="s">
        <v>3873</v>
      </c>
      <c r="C4059" s="1" t="s">
        <v>4080</v>
      </c>
      <c r="D4059">
        <v>785</v>
      </c>
      <c r="E4059">
        <f>100*Comuni[[#This Row],[Popolazione2011]]/$D$7916</f>
        <v>1.3696922353892006E-3</v>
      </c>
      <c r="F4059">
        <f>100*Comuni[[#This Row],[Popolazione2011]]/(SUMIFS($D$2:$D$7916,$B$2:$B$7916,"Liguria"))</f>
        <v>4.9977907854744465E-2</v>
      </c>
      <c r="G4059" t="b">
        <f>IF(Comuni[[#This Row],[Popolazione2011]]&gt;300000,"MAGGIORE")</f>
        <v>0</v>
      </c>
      <c r="H4059">
        <f>100*Comuni[[#This Row],[Popolazione2011]]/(SUMIFS($D$2:$D$7916,$B$2:$B$7916,"Piemonte"))</f>
        <v>1.7988430574740668E-2</v>
      </c>
      <c r="I4059" s="1" t="str">
        <f>_xlfn.XLOOKUP(Comuni[[#This Row],[Regione]],Ripartizione_geografica[Regione],Ripartizione_geografica[Ripartizione geografica],,0)</f>
        <v>Nord-ovest</v>
      </c>
      <c r="J4059" s="1">
        <f>_xlfn.XLOOKUP(Comuni[[#This Row],[Regione]],Table_0[Regione],Table_0[Totale contagiati],,0)</f>
        <v>685198</v>
      </c>
      <c r="K4059" s="1">
        <f>_xlfn.XLOOKUP(Comuni[[#This Row],[Regione]],Table_0[Regione],Table_0[Guariti],,0)</f>
        <v>678840</v>
      </c>
      <c r="L4059" s="1">
        <f>_xlfn.XLOOKUP(Comuni[[#This Row],[Regione]],Table_0[Regione],Table_0[Deceduti],,0)</f>
        <v>6000</v>
      </c>
    </row>
    <row r="4060" spans="1:12" x14ac:dyDescent="0.25">
      <c r="A4060" s="1" t="s">
        <v>4105</v>
      </c>
      <c r="B4060" s="1" t="s">
        <v>3873</v>
      </c>
      <c r="C4060" s="1" t="s">
        <v>4080</v>
      </c>
      <c r="D4060">
        <v>8790</v>
      </c>
      <c r="E4060">
        <f>100*Comuni[[#This Row],[Popolazione2011]]/$D$7916</f>
        <v>1.5337063374612834E-2</v>
      </c>
      <c r="F4060">
        <f>100*Comuni[[#This Row],[Popolazione2011]]/(SUMIFS($D$2:$D$7916,$B$2:$B$7916,"Liguria"))</f>
        <v>0.5596252357238265</v>
      </c>
      <c r="G4060" t="b">
        <f>IF(Comuni[[#This Row],[Popolazione2011]]&gt;300000,"MAGGIORE")</f>
        <v>0</v>
      </c>
      <c r="H4060">
        <f>100*Comuni[[#This Row],[Popolazione2011]]/(SUMIFS($D$2:$D$7916,$B$2:$B$7916,"Piemonte"))</f>
        <v>0.20142459204072671</v>
      </c>
      <c r="I4060" s="1" t="str">
        <f>_xlfn.XLOOKUP(Comuni[[#This Row],[Regione]],Ripartizione_geografica[Regione],Ripartizione_geografica[Ripartizione geografica],,0)</f>
        <v>Nord-ovest</v>
      </c>
      <c r="J4060" s="1">
        <f>_xlfn.XLOOKUP(Comuni[[#This Row],[Regione]],Table_0[Regione],Table_0[Totale contagiati],,0)</f>
        <v>685198</v>
      </c>
      <c r="K4060" s="1">
        <f>_xlfn.XLOOKUP(Comuni[[#This Row],[Regione]],Table_0[Regione],Table_0[Guariti],,0)</f>
        <v>678840</v>
      </c>
      <c r="L4060" s="1">
        <f>_xlfn.XLOOKUP(Comuni[[#This Row],[Regione]],Table_0[Regione],Table_0[Deceduti],,0)</f>
        <v>6000</v>
      </c>
    </row>
    <row r="4061" spans="1:12" x14ac:dyDescent="0.25">
      <c r="A4061" s="1" t="s">
        <v>4106</v>
      </c>
      <c r="B4061" s="1" t="s">
        <v>3873</v>
      </c>
      <c r="C4061" s="1" t="s">
        <v>4080</v>
      </c>
      <c r="D4061">
        <v>21829</v>
      </c>
      <c r="E4061">
        <f>100*Comuni[[#This Row],[Popolazione2011]]/$D$7916</f>
        <v>3.8087913129058425E-2</v>
      </c>
      <c r="F4061">
        <f>100*Comuni[[#This Row],[Popolazione2011]]/(SUMIFS($D$2:$D$7916,$B$2:$B$7916,"Liguria"))</f>
        <v>1.3897678351098304</v>
      </c>
      <c r="G4061" t="b">
        <f>IF(Comuni[[#This Row],[Popolazione2011]]&gt;300000,"MAGGIORE")</f>
        <v>0</v>
      </c>
      <c r="H4061">
        <f>100*Comuni[[#This Row],[Popolazione2011]]/(SUMIFS($D$2:$D$7916,$B$2:$B$7916,"Piemonte"))</f>
        <v>0.50021586116689687</v>
      </c>
      <c r="I4061" s="1" t="str">
        <f>_xlfn.XLOOKUP(Comuni[[#This Row],[Regione]],Ripartizione_geografica[Regione],Ripartizione_geografica[Ripartizione geografica],,0)</f>
        <v>Nord-ovest</v>
      </c>
      <c r="J4061" s="1">
        <f>_xlfn.XLOOKUP(Comuni[[#This Row],[Regione]],Table_0[Regione],Table_0[Totale contagiati],,0)</f>
        <v>685198</v>
      </c>
      <c r="K4061" s="1">
        <f>_xlfn.XLOOKUP(Comuni[[#This Row],[Regione]],Table_0[Regione],Table_0[Guariti],,0)</f>
        <v>678840</v>
      </c>
      <c r="L4061" s="1">
        <f>_xlfn.XLOOKUP(Comuni[[#This Row],[Regione]],Table_0[Regione],Table_0[Deceduti],,0)</f>
        <v>6000</v>
      </c>
    </row>
    <row r="4062" spans="1:12" x14ac:dyDescent="0.25">
      <c r="A4062" s="1" t="s">
        <v>4107</v>
      </c>
      <c r="B4062" s="1" t="s">
        <v>3873</v>
      </c>
      <c r="C4062" s="1" t="s">
        <v>4080</v>
      </c>
      <c r="D4062">
        <v>1452</v>
      </c>
      <c r="E4062">
        <f>100*Comuni[[#This Row],[Popolazione2011]]/$D$7916</f>
        <v>2.5334944277517445E-3</v>
      </c>
      <c r="F4062">
        <f>100*Comuni[[#This Row],[Popolazione2011]]/(SUMIFS($D$2:$D$7916,$B$2:$B$7916,"Liguria"))</f>
        <v>9.2443213000113322E-2</v>
      </c>
      <c r="G4062" t="b">
        <f>IF(Comuni[[#This Row],[Popolazione2011]]&gt;300000,"MAGGIORE")</f>
        <v>0</v>
      </c>
      <c r="H4062">
        <f>100*Comuni[[#This Row],[Popolazione2011]]/(SUMIFS($D$2:$D$7916,$B$2:$B$7916,"Piemonte"))</f>
        <v>3.3272867763724144E-2</v>
      </c>
      <c r="I4062" s="1" t="str">
        <f>_xlfn.XLOOKUP(Comuni[[#This Row],[Regione]],Ripartizione_geografica[Regione],Ripartizione_geografica[Ripartizione geografica],,0)</f>
        <v>Nord-ovest</v>
      </c>
      <c r="J4062" s="1">
        <f>_xlfn.XLOOKUP(Comuni[[#This Row],[Regione]],Table_0[Regione],Table_0[Totale contagiati],,0)</f>
        <v>685198</v>
      </c>
      <c r="K4062" s="1">
        <f>_xlfn.XLOOKUP(Comuni[[#This Row],[Regione]],Table_0[Regione],Table_0[Guariti],,0)</f>
        <v>678840</v>
      </c>
      <c r="L4062" s="1">
        <f>_xlfn.XLOOKUP(Comuni[[#This Row],[Regione]],Table_0[Regione],Table_0[Deceduti],,0)</f>
        <v>6000</v>
      </c>
    </row>
    <row r="4063" spans="1:12" x14ac:dyDescent="0.25">
      <c r="A4063" s="1" t="s">
        <v>4108</v>
      </c>
      <c r="B4063" s="1" t="s">
        <v>3873</v>
      </c>
      <c r="C4063" s="1" t="s">
        <v>4080</v>
      </c>
      <c r="D4063">
        <v>2103</v>
      </c>
      <c r="E4063">
        <f>100*Comuni[[#This Row],[Popolazione2011]]/$D$7916</f>
        <v>3.6693793261445718E-3</v>
      </c>
      <c r="F4063">
        <f>100*Comuni[[#This Row],[Popolazione2011]]/(SUMIFS($D$2:$D$7916,$B$2:$B$7916,"Liguria"))</f>
        <v>0.13388986015099058</v>
      </c>
      <c r="G4063" t="b">
        <f>IF(Comuni[[#This Row],[Popolazione2011]]&gt;300000,"MAGGIORE")</f>
        <v>0</v>
      </c>
      <c r="H4063">
        <f>100*Comuni[[#This Row],[Popolazione2011]]/(SUMIFS($D$2:$D$7916,$B$2:$B$7916,"Piemonte"))</f>
        <v>4.8190661781757488E-2</v>
      </c>
      <c r="I4063" s="1" t="str">
        <f>_xlfn.XLOOKUP(Comuni[[#This Row],[Regione]],Ripartizione_geografica[Regione],Ripartizione_geografica[Ripartizione geografica],,0)</f>
        <v>Nord-ovest</v>
      </c>
      <c r="J4063" s="1">
        <f>_xlfn.XLOOKUP(Comuni[[#This Row],[Regione]],Table_0[Regione],Table_0[Totale contagiati],,0)</f>
        <v>685198</v>
      </c>
      <c r="K4063" s="1">
        <f>_xlfn.XLOOKUP(Comuni[[#This Row],[Regione]],Table_0[Regione],Table_0[Guariti],,0)</f>
        <v>678840</v>
      </c>
      <c r="L4063" s="1">
        <f>_xlfn.XLOOKUP(Comuni[[#This Row],[Regione]],Table_0[Regione],Table_0[Deceduti],,0)</f>
        <v>6000</v>
      </c>
    </row>
    <row r="4064" spans="1:12" x14ac:dyDescent="0.25">
      <c r="A4064" s="1" t="s">
        <v>4109</v>
      </c>
      <c r="B4064" s="1" t="s">
        <v>3873</v>
      </c>
      <c r="C4064" s="1" t="s">
        <v>4080</v>
      </c>
      <c r="D4064">
        <v>941</v>
      </c>
      <c r="E4064">
        <f>100*Comuni[[#This Row],[Popolazione2011]]/$D$7916</f>
        <v>1.6418858515939334E-3</v>
      </c>
      <c r="F4064">
        <f>100*Comuni[[#This Row],[Popolazione2011]]/(SUMIFS($D$2:$D$7916,$B$2:$B$7916,"Liguria"))</f>
        <v>5.9909823301037633E-2</v>
      </c>
      <c r="G4064" t="b">
        <f>IF(Comuni[[#This Row],[Popolazione2011]]&gt;300000,"MAGGIORE")</f>
        <v>0</v>
      </c>
      <c r="H4064">
        <f>100*Comuni[[#This Row],[Popolazione2011]]/(SUMIFS($D$2:$D$7916,$B$2:$B$7916,"Piemonte"))</f>
        <v>2.1563201491504421E-2</v>
      </c>
      <c r="I4064" s="1" t="str">
        <f>_xlfn.XLOOKUP(Comuni[[#This Row],[Regione]],Ripartizione_geografica[Regione],Ripartizione_geografica[Ripartizione geografica],,0)</f>
        <v>Nord-ovest</v>
      </c>
      <c r="J4064" s="1">
        <f>_xlfn.XLOOKUP(Comuni[[#This Row],[Regione]],Table_0[Regione],Table_0[Totale contagiati],,0)</f>
        <v>685198</v>
      </c>
      <c r="K4064" s="1">
        <f>_xlfn.XLOOKUP(Comuni[[#This Row],[Regione]],Table_0[Regione],Table_0[Guariti],,0)</f>
        <v>678840</v>
      </c>
      <c r="L4064" s="1">
        <f>_xlfn.XLOOKUP(Comuni[[#This Row],[Regione]],Table_0[Regione],Table_0[Deceduti],,0)</f>
        <v>6000</v>
      </c>
    </row>
    <row r="4065" spans="1:12" x14ac:dyDescent="0.25">
      <c r="A4065" s="1" t="s">
        <v>4110</v>
      </c>
      <c r="B4065" s="1" t="s">
        <v>3873</v>
      </c>
      <c r="C4065" s="1" t="s">
        <v>4080</v>
      </c>
      <c r="D4065">
        <v>7391</v>
      </c>
      <c r="E4065">
        <f>100*Comuni[[#This Row],[Popolazione2011]]/$D$7916</f>
        <v>1.2896044983135773E-2</v>
      </c>
      <c r="F4065">
        <f>100*Comuni[[#This Row],[Popolazione2011]]/(SUMIFS($D$2:$D$7916,$B$2:$B$7916,"Liguria"))</f>
        <v>0.47055632733046665</v>
      </c>
      <c r="G4065" t="b">
        <f>IF(Comuni[[#This Row],[Popolazione2011]]&gt;300000,"MAGGIORE")</f>
        <v>0</v>
      </c>
      <c r="H4065">
        <f>100*Comuni[[#This Row],[Popolazione2011]]/(SUMIFS($D$2:$D$7916,$B$2:$B$7916,"Piemonte"))</f>
        <v>0.16936622978077487</v>
      </c>
      <c r="I4065" s="1" t="str">
        <f>_xlfn.XLOOKUP(Comuni[[#This Row],[Regione]],Ripartizione_geografica[Regione],Ripartizione_geografica[Ripartizione geografica],,0)</f>
        <v>Nord-ovest</v>
      </c>
      <c r="J4065" s="1">
        <f>_xlfn.XLOOKUP(Comuni[[#This Row],[Regione]],Table_0[Regione],Table_0[Totale contagiati],,0)</f>
        <v>685198</v>
      </c>
      <c r="K4065" s="1">
        <f>_xlfn.XLOOKUP(Comuni[[#This Row],[Regione]],Table_0[Regione],Table_0[Guariti],,0)</f>
        <v>678840</v>
      </c>
      <c r="L4065" s="1">
        <f>_xlfn.XLOOKUP(Comuni[[#This Row],[Regione]],Table_0[Regione],Table_0[Deceduti],,0)</f>
        <v>6000</v>
      </c>
    </row>
    <row r="4066" spans="1:12" x14ac:dyDescent="0.25">
      <c r="A4066" s="1" t="s">
        <v>4111</v>
      </c>
      <c r="B4066" s="1" t="s">
        <v>3873</v>
      </c>
      <c r="C4066" s="1" t="s">
        <v>4080</v>
      </c>
      <c r="D4066">
        <v>524</v>
      </c>
      <c r="E4066">
        <f>100*Comuni[[#This Row],[Popolazione2011]]/$D$7916</f>
        <v>9.1429137750820527E-4</v>
      </c>
      <c r="F4066">
        <f>100*Comuni[[#This Row],[Popolazione2011]]/(SUMIFS($D$2:$D$7916,$B$2:$B$7916,"Liguria"))</f>
        <v>3.3361049319600128E-2</v>
      </c>
      <c r="G4066" t="b">
        <f>IF(Comuni[[#This Row],[Popolazione2011]]&gt;300000,"MAGGIORE")</f>
        <v>0</v>
      </c>
      <c r="H4066">
        <f>100*Comuni[[#This Row],[Popolazione2011]]/(SUMIFS($D$2:$D$7916,$B$2:$B$7916,"Piemonte"))</f>
        <v>1.2007563848616702E-2</v>
      </c>
      <c r="I4066" s="1" t="str">
        <f>_xlfn.XLOOKUP(Comuni[[#This Row],[Regione]],Ripartizione_geografica[Regione],Ripartizione_geografica[Ripartizione geografica],,0)</f>
        <v>Nord-ovest</v>
      </c>
      <c r="J4066" s="1">
        <f>_xlfn.XLOOKUP(Comuni[[#This Row],[Regione]],Table_0[Regione],Table_0[Totale contagiati],,0)</f>
        <v>685198</v>
      </c>
      <c r="K4066" s="1">
        <f>_xlfn.XLOOKUP(Comuni[[#This Row],[Regione]],Table_0[Regione],Table_0[Guariti],,0)</f>
        <v>678840</v>
      </c>
      <c r="L4066" s="1">
        <f>_xlfn.XLOOKUP(Comuni[[#This Row],[Regione]],Table_0[Regione],Table_0[Deceduti],,0)</f>
        <v>6000</v>
      </c>
    </row>
    <row r="4067" spans="1:12" x14ac:dyDescent="0.25">
      <c r="A4067" s="1" t="s">
        <v>4112</v>
      </c>
      <c r="B4067" s="1" t="s">
        <v>4113</v>
      </c>
      <c r="C4067" s="1" t="s">
        <v>4114</v>
      </c>
      <c r="D4067">
        <v>2070</v>
      </c>
      <c r="E4067">
        <f>100*Comuni[[#This Row],[Popolazione2011]]/$D$7916</f>
        <v>3.6117999073320322E-3</v>
      </c>
      <c r="F4067">
        <f>100*Comuni[[#This Row],[Popolazione2011]]/(SUMIFS($D$2:$D$7916,$B$2:$B$7916,"Emilia-Romagna"))</f>
        <v>4.7672400789012775E-2</v>
      </c>
      <c r="G4067" t="b">
        <f>IF(Comuni[[#This Row],[Popolazione2011]]&gt;300000,"MAGGIORE")</f>
        <v>0</v>
      </c>
      <c r="H4067">
        <f>100*Comuni[[#This Row],[Popolazione2011]]/(SUMIFS($D$2:$D$7916,$B$2:$B$7916,"Piemonte"))</f>
        <v>4.7434460241672846E-2</v>
      </c>
      <c r="I4067" s="1" t="str">
        <f>_xlfn.XLOOKUP(Comuni[[#This Row],[Regione]],Ripartizione_geografica[Regione],Ripartizione_geografica[Ripartizione geografica],,0)</f>
        <v>Nord-est</v>
      </c>
      <c r="J4067" s="1">
        <f>_xlfn.XLOOKUP(Comuni[[#This Row],[Regione]],Table_0[Regione],Table_0[Totale contagiati],,0)</f>
        <v>2199848</v>
      </c>
      <c r="K4067" s="1">
        <f>_xlfn.XLOOKUP(Comuni[[#This Row],[Regione]],Table_0[Regione],Table_0[Guariti],,0)</f>
        <v>2170571</v>
      </c>
      <c r="L4067" s="1">
        <f>_xlfn.XLOOKUP(Comuni[[#This Row],[Regione]],Table_0[Regione],Table_0[Deceduti],,0)</f>
        <v>19859</v>
      </c>
    </row>
    <row r="4068" spans="1:12" x14ac:dyDescent="0.25">
      <c r="A4068" s="1" t="s">
        <v>4115</v>
      </c>
      <c r="B4068" s="1" t="s">
        <v>4113</v>
      </c>
      <c r="C4068" s="1" t="s">
        <v>4114</v>
      </c>
      <c r="D4068">
        <v>4823</v>
      </c>
      <c r="E4068">
        <f>100*Comuni[[#This Row],[Popolazione2011]]/$D$7916</f>
        <v>8.4153193009963243E-3</v>
      </c>
      <c r="F4068">
        <f>100*Comuni[[#This Row],[Popolazione2011]]/(SUMIFS($D$2:$D$7916,$B$2:$B$7916,"Emilia-Romagna"))</f>
        <v>0.1110743908238689</v>
      </c>
      <c r="G4068" t="b">
        <f>IF(Comuni[[#This Row],[Popolazione2011]]&gt;300000,"MAGGIORE")</f>
        <v>0</v>
      </c>
      <c r="H4068">
        <f>100*Comuni[[#This Row],[Popolazione2011]]/(SUMIFS($D$2:$D$7916,$B$2:$B$7916,"Piemonte"))</f>
        <v>0.11052000084327929</v>
      </c>
      <c r="I4068" s="1" t="str">
        <f>_xlfn.XLOOKUP(Comuni[[#This Row],[Regione]],Ripartizione_geografica[Regione],Ripartizione_geografica[Ripartizione geografica],,0)</f>
        <v>Nord-est</v>
      </c>
      <c r="J4068" s="1">
        <f>_xlfn.XLOOKUP(Comuni[[#This Row],[Regione]],Table_0[Regione],Table_0[Totale contagiati],,0)</f>
        <v>2199848</v>
      </c>
      <c r="K4068" s="1">
        <f>_xlfn.XLOOKUP(Comuni[[#This Row],[Regione]],Table_0[Regione],Table_0[Guariti],,0)</f>
        <v>2170571</v>
      </c>
      <c r="L4068" s="1">
        <f>_xlfn.XLOOKUP(Comuni[[#This Row],[Regione]],Table_0[Regione],Table_0[Deceduti],,0)</f>
        <v>19859</v>
      </c>
    </row>
    <row r="4069" spans="1:12" x14ac:dyDescent="0.25">
      <c r="A4069" s="1" t="s">
        <v>4116</v>
      </c>
      <c r="B4069" s="1" t="s">
        <v>4113</v>
      </c>
      <c r="C4069" s="1" t="s">
        <v>4114</v>
      </c>
      <c r="D4069">
        <v>976</v>
      </c>
      <c r="E4069">
        <f>100*Comuni[[#This Row],[Popolazione2011]]/$D$7916</f>
        <v>1.7029549321526877E-3</v>
      </c>
      <c r="F4069">
        <f>100*Comuni[[#This Row],[Popolazione2011]]/(SUMIFS($D$2:$D$7916,$B$2:$B$7916,"Emilia-Romagna"))</f>
        <v>2.2477421821292982E-2</v>
      </c>
      <c r="G4069" t="b">
        <f>IF(Comuni[[#This Row],[Popolazione2011]]&gt;300000,"MAGGIORE")</f>
        <v>0</v>
      </c>
      <c r="H4069">
        <f>100*Comuni[[#This Row],[Popolazione2011]]/(SUMIFS($D$2:$D$7916,$B$2:$B$7916,"Piemonte"))</f>
        <v>2.2365233427957824E-2</v>
      </c>
      <c r="I4069" s="1" t="str">
        <f>_xlfn.XLOOKUP(Comuni[[#This Row],[Regione]],Ripartizione_geografica[Regione],Ripartizione_geografica[Ripartizione geografica],,0)</f>
        <v>Nord-est</v>
      </c>
      <c r="J4069" s="1">
        <f>_xlfn.XLOOKUP(Comuni[[#This Row],[Regione]],Table_0[Regione],Table_0[Totale contagiati],,0)</f>
        <v>2199848</v>
      </c>
      <c r="K4069" s="1">
        <f>_xlfn.XLOOKUP(Comuni[[#This Row],[Regione]],Table_0[Regione],Table_0[Guariti],,0)</f>
        <v>2170571</v>
      </c>
      <c r="L4069" s="1">
        <f>_xlfn.XLOOKUP(Comuni[[#This Row],[Regione]],Table_0[Regione],Table_0[Deceduti],,0)</f>
        <v>19859</v>
      </c>
    </row>
    <row r="4070" spans="1:12" x14ac:dyDescent="0.25">
      <c r="A4070" s="1" t="s">
        <v>4117</v>
      </c>
      <c r="B4070" s="1" t="s">
        <v>4113</v>
      </c>
      <c r="C4070" s="1" t="s">
        <v>4114</v>
      </c>
      <c r="D4070">
        <v>2999</v>
      </c>
      <c r="E4070">
        <f>100*Comuni[[#This Row],[Popolazione2011]]/$D$7916</f>
        <v>5.232747788448679E-3</v>
      </c>
      <c r="F4070">
        <f>100*Comuni[[#This Row],[Popolazione2011]]/(SUMIFS($D$2:$D$7916,$B$2:$B$7916,"Emilia-Romagna"))</f>
        <v>6.9067405780796773E-2</v>
      </c>
      <c r="G4070" t="b">
        <f>IF(Comuni[[#This Row],[Popolazione2011]]&gt;300000,"MAGGIORE")</f>
        <v>0</v>
      </c>
      <c r="H4070">
        <f>100*Comuni[[#This Row],[Popolazione2011]]/(SUMIFS($D$2:$D$7916,$B$2:$B$7916,"Piemonte"))</f>
        <v>6.8722679354964664E-2</v>
      </c>
      <c r="I4070" s="1" t="str">
        <f>_xlfn.XLOOKUP(Comuni[[#This Row],[Regione]],Ripartizione_geografica[Regione],Ripartizione_geografica[Ripartizione geografica],,0)</f>
        <v>Nord-est</v>
      </c>
      <c r="J4070" s="1">
        <f>_xlfn.XLOOKUP(Comuni[[#This Row],[Regione]],Table_0[Regione],Table_0[Totale contagiati],,0)</f>
        <v>2199848</v>
      </c>
      <c r="K4070" s="1">
        <f>_xlfn.XLOOKUP(Comuni[[#This Row],[Regione]],Table_0[Regione],Table_0[Guariti],,0)</f>
        <v>2170571</v>
      </c>
      <c r="L4070" s="1">
        <f>_xlfn.XLOOKUP(Comuni[[#This Row],[Regione]],Table_0[Regione],Table_0[Deceduti],,0)</f>
        <v>19859</v>
      </c>
    </row>
    <row r="4071" spans="1:12" x14ac:dyDescent="0.25">
      <c r="A4071" s="1" t="s">
        <v>4118</v>
      </c>
      <c r="B4071" s="1" t="s">
        <v>4113</v>
      </c>
      <c r="C4071" s="1" t="s">
        <v>4114</v>
      </c>
      <c r="D4071">
        <v>3711</v>
      </c>
      <c r="E4071">
        <f>100*Comuni[[#This Row],[Popolazione2011]]/$D$7916</f>
        <v>6.4750673701010489E-3</v>
      </c>
      <c r="F4071">
        <f>100*Comuni[[#This Row],[Popolazione2011]]/(SUMIFS($D$2:$D$7916,$B$2:$B$7916,"Emilia-Romagna"))</f>
        <v>8.5464869240592475E-2</v>
      </c>
      <c r="G4071" t="b">
        <f>IF(Comuni[[#This Row],[Popolazione2011]]&gt;300000,"MAGGIORE")</f>
        <v>0</v>
      </c>
      <c r="H4071">
        <f>100*Comuni[[#This Row],[Popolazione2011]]/(SUMIFS($D$2:$D$7916,$B$2:$B$7916,"Piemonte"))</f>
        <v>8.5038300462245378E-2</v>
      </c>
      <c r="I4071" s="1" t="str">
        <f>_xlfn.XLOOKUP(Comuni[[#This Row],[Regione]],Ripartizione_geografica[Regione],Ripartizione_geografica[Ripartizione geografica],,0)</f>
        <v>Nord-est</v>
      </c>
      <c r="J4071" s="1">
        <f>_xlfn.XLOOKUP(Comuni[[#This Row],[Regione]],Table_0[Regione],Table_0[Totale contagiati],,0)</f>
        <v>2199848</v>
      </c>
      <c r="K4071" s="1">
        <f>_xlfn.XLOOKUP(Comuni[[#This Row],[Regione]],Table_0[Regione],Table_0[Guariti],,0)</f>
        <v>2170571</v>
      </c>
      <c r="L4071" s="1">
        <f>_xlfn.XLOOKUP(Comuni[[#This Row],[Regione]],Table_0[Regione],Table_0[Deceduti],,0)</f>
        <v>19859</v>
      </c>
    </row>
    <row r="4072" spans="1:12" x14ac:dyDescent="0.25">
      <c r="A4072" s="1" t="s">
        <v>4119</v>
      </c>
      <c r="B4072" s="1" t="s">
        <v>4113</v>
      </c>
      <c r="C4072" s="1" t="s">
        <v>4114</v>
      </c>
      <c r="D4072">
        <v>7631</v>
      </c>
      <c r="E4072">
        <f>100*Comuni[[#This Row],[Popolazione2011]]/$D$7916</f>
        <v>1.3314804392681517E-2</v>
      </c>
      <c r="F4072">
        <f>100*Comuni[[#This Row],[Popolazione2011]]/(SUMIFS($D$2:$D$7916,$B$2:$B$7916,"Emilia-Romagna"))</f>
        <v>0.17574303885070364</v>
      </c>
      <c r="G4072" t="b">
        <f>IF(Comuni[[#This Row],[Popolazione2011]]&gt;300000,"MAGGIORE")</f>
        <v>0</v>
      </c>
      <c r="H4072">
        <f>100*Comuni[[#This Row],[Popolazione2011]]/(SUMIFS($D$2:$D$7916,$B$2:$B$7916,"Piemonte"))</f>
        <v>0.17486587734502682</v>
      </c>
      <c r="I4072" s="1" t="str">
        <f>_xlfn.XLOOKUP(Comuni[[#This Row],[Regione]],Ripartizione_geografica[Regione],Ripartizione_geografica[Ripartizione geografica],,0)</f>
        <v>Nord-est</v>
      </c>
      <c r="J4072" s="1">
        <f>_xlfn.XLOOKUP(Comuni[[#This Row],[Regione]],Table_0[Regione],Table_0[Totale contagiati],,0)</f>
        <v>2199848</v>
      </c>
      <c r="K4072" s="1">
        <f>_xlfn.XLOOKUP(Comuni[[#This Row],[Regione]],Table_0[Regione],Table_0[Guariti],,0)</f>
        <v>2170571</v>
      </c>
      <c r="L4072" s="1">
        <f>_xlfn.XLOOKUP(Comuni[[#This Row],[Regione]],Table_0[Regione],Table_0[Deceduti],,0)</f>
        <v>19859</v>
      </c>
    </row>
    <row r="4073" spans="1:12" x14ac:dyDescent="0.25">
      <c r="A4073" s="1" t="s">
        <v>4120</v>
      </c>
      <c r="B4073" s="1" t="s">
        <v>4113</v>
      </c>
      <c r="C4073" s="1" t="s">
        <v>4114</v>
      </c>
      <c r="D4073">
        <v>6052</v>
      </c>
      <c r="E4073">
        <f>100*Comuni[[#This Row],[Popolazione2011]]/$D$7916</f>
        <v>1.055971644404515E-2</v>
      </c>
      <c r="F4073">
        <f>100*Comuni[[#This Row],[Popolazione2011]]/(SUMIFS($D$2:$D$7916,$B$2:$B$7916,"Emilia-Romagna"))</f>
        <v>0.13937843940826344</v>
      </c>
      <c r="G4073" t="b">
        <f>IF(Comuni[[#This Row],[Popolazione2011]]&gt;300000,"MAGGIORE")</f>
        <v>0</v>
      </c>
      <c r="H4073">
        <f>100*Comuni[[#This Row],[Popolazione2011]]/(SUMIFS($D$2:$D$7916,$B$2:$B$7916,"Piemonte"))</f>
        <v>0.13868277941188603</v>
      </c>
      <c r="I4073" s="1" t="str">
        <f>_xlfn.XLOOKUP(Comuni[[#This Row],[Regione]],Ripartizione_geografica[Regione],Ripartizione_geografica[Ripartizione geografica],,0)</f>
        <v>Nord-est</v>
      </c>
      <c r="J4073" s="1">
        <f>_xlfn.XLOOKUP(Comuni[[#This Row],[Regione]],Table_0[Regione],Table_0[Totale contagiati],,0)</f>
        <v>2199848</v>
      </c>
      <c r="K4073" s="1">
        <f>_xlfn.XLOOKUP(Comuni[[#This Row],[Regione]],Table_0[Regione],Table_0[Guariti],,0)</f>
        <v>2170571</v>
      </c>
      <c r="L4073" s="1">
        <f>_xlfn.XLOOKUP(Comuni[[#This Row],[Regione]],Table_0[Regione],Table_0[Deceduti],,0)</f>
        <v>19859</v>
      </c>
    </row>
    <row r="4074" spans="1:12" x14ac:dyDescent="0.25">
      <c r="A4074" s="1" t="s">
        <v>4121</v>
      </c>
      <c r="B4074" s="1" t="s">
        <v>4113</v>
      </c>
      <c r="C4074" s="1" t="s">
        <v>4114</v>
      </c>
      <c r="D4074">
        <v>2448</v>
      </c>
      <c r="E4074">
        <f>100*Comuni[[#This Row],[Popolazione2011]]/$D$7916</f>
        <v>4.2713459773665776E-3</v>
      </c>
      <c r="F4074">
        <f>100*Comuni[[#This Row],[Popolazione2011]]/(SUMIFS($D$2:$D$7916,$B$2:$B$7916,"Emilia-Romagna"))</f>
        <v>5.6377795715702068E-2</v>
      </c>
      <c r="G4074" t="b">
        <f>IF(Comuni[[#This Row],[Popolazione2011]]&gt;300000,"MAGGIORE")</f>
        <v>0</v>
      </c>
      <c r="H4074">
        <f>100*Comuni[[#This Row],[Popolazione2011]]/(SUMIFS($D$2:$D$7916,$B$2:$B$7916,"Piemonte"))</f>
        <v>5.6096405155369629E-2</v>
      </c>
      <c r="I4074" s="1" t="str">
        <f>_xlfn.XLOOKUP(Comuni[[#This Row],[Regione]],Ripartizione_geografica[Regione],Ripartizione_geografica[Ripartizione geografica],,0)</f>
        <v>Nord-est</v>
      </c>
      <c r="J4074" s="1">
        <f>_xlfn.XLOOKUP(Comuni[[#This Row],[Regione]],Table_0[Regione],Table_0[Totale contagiati],,0)</f>
        <v>2199848</v>
      </c>
      <c r="K4074" s="1">
        <f>_xlfn.XLOOKUP(Comuni[[#This Row],[Regione]],Table_0[Regione],Table_0[Guariti],,0)</f>
        <v>2170571</v>
      </c>
      <c r="L4074" s="1">
        <f>_xlfn.XLOOKUP(Comuni[[#This Row],[Regione]],Table_0[Regione],Table_0[Deceduti],,0)</f>
        <v>19859</v>
      </c>
    </row>
    <row r="4075" spans="1:12" x14ac:dyDescent="0.25">
      <c r="A4075" s="1" t="s">
        <v>4122</v>
      </c>
      <c r="B4075" s="1" t="s">
        <v>4113</v>
      </c>
      <c r="C4075" s="1" t="s">
        <v>4114</v>
      </c>
      <c r="D4075">
        <v>4830</v>
      </c>
      <c r="E4075">
        <f>100*Comuni[[#This Row],[Popolazione2011]]/$D$7916</f>
        <v>8.4275331171080759E-3</v>
      </c>
      <c r="F4075">
        <f>100*Comuni[[#This Row],[Popolazione2011]]/(SUMIFS($D$2:$D$7916,$B$2:$B$7916,"Emilia-Romagna"))</f>
        <v>0.11123560184102982</v>
      </c>
      <c r="G4075" t="b">
        <f>IF(Comuni[[#This Row],[Popolazione2011]]&gt;300000,"MAGGIORE")</f>
        <v>0</v>
      </c>
      <c r="H4075">
        <f>100*Comuni[[#This Row],[Popolazione2011]]/(SUMIFS($D$2:$D$7916,$B$2:$B$7916,"Piemonte"))</f>
        <v>0.11068040723056997</v>
      </c>
      <c r="I4075" s="1" t="str">
        <f>_xlfn.XLOOKUP(Comuni[[#This Row],[Regione]],Ripartizione_geografica[Regione],Ripartizione_geografica[Ripartizione geografica],,0)</f>
        <v>Nord-est</v>
      </c>
      <c r="J4075" s="1">
        <f>_xlfn.XLOOKUP(Comuni[[#This Row],[Regione]],Table_0[Regione],Table_0[Totale contagiati],,0)</f>
        <v>2199848</v>
      </c>
      <c r="K4075" s="1">
        <f>_xlfn.XLOOKUP(Comuni[[#This Row],[Regione]],Table_0[Regione],Table_0[Guariti],,0)</f>
        <v>2170571</v>
      </c>
      <c r="L4075" s="1">
        <f>_xlfn.XLOOKUP(Comuni[[#This Row],[Regione]],Table_0[Regione],Table_0[Deceduti],,0)</f>
        <v>19859</v>
      </c>
    </row>
    <row r="4076" spans="1:12" x14ac:dyDescent="0.25">
      <c r="A4076" s="1" t="s">
        <v>4123</v>
      </c>
      <c r="B4076" s="1" t="s">
        <v>4113</v>
      </c>
      <c r="C4076" s="1" t="s">
        <v>4114</v>
      </c>
      <c r="D4076">
        <v>7537</v>
      </c>
      <c r="E4076">
        <f>100*Comuni[[#This Row],[Popolazione2011]]/$D$7916</f>
        <v>1.3150790290609433E-2</v>
      </c>
      <c r="F4076">
        <f>100*Comuni[[#This Row],[Popolazione2011]]/(SUMIFS($D$2:$D$7916,$B$2:$B$7916,"Emilia-Romagna"))</f>
        <v>0.17357820519168565</v>
      </c>
      <c r="G4076" t="b">
        <f>IF(Comuni[[#This Row],[Popolazione2011]]&gt;300000,"MAGGIORE")</f>
        <v>0</v>
      </c>
      <c r="H4076">
        <f>100*Comuni[[#This Row],[Popolazione2011]]/(SUMIFS($D$2:$D$7916,$B$2:$B$7916,"Piemonte"))</f>
        <v>0.17271184871569481</v>
      </c>
      <c r="I4076" s="1" t="str">
        <f>_xlfn.XLOOKUP(Comuni[[#This Row],[Regione]],Ripartizione_geografica[Regione],Ripartizione_geografica[Ripartizione geografica],,0)</f>
        <v>Nord-est</v>
      </c>
      <c r="J4076" s="1">
        <f>_xlfn.XLOOKUP(Comuni[[#This Row],[Regione]],Table_0[Regione],Table_0[Totale contagiati],,0)</f>
        <v>2199848</v>
      </c>
      <c r="K4076" s="1">
        <f>_xlfn.XLOOKUP(Comuni[[#This Row],[Regione]],Table_0[Regione],Table_0[Guariti],,0)</f>
        <v>2170571</v>
      </c>
      <c r="L4076" s="1">
        <f>_xlfn.XLOOKUP(Comuni[[#This Row],[Regione]],Table_0[Regione],Table_0[Deceduti],,0)</f>
        <v>19859</v>
      </c>
    </row>
    <row r="4077" spans="1:12" x14ac:dyDescent="0.25">
      <c r="A4077" s="1" t="s">
        <v>4124</v>
      </c>
      <c r="B4077" s="1" t="s">
        <v>4113</v>
      </c>
      <c r="C4077" s="1" t="s">
        <v>4114</v>
      </c>
      <c r="D4077">
        <v>4712</v>
      </c>
      <c r="E4077">
        <f>100*Comuni[[#This Row],[Popolazione2011]]/$D$7916</f>
        <v>8.2216430740814188E-3</v>
      </c>
      <c r="F4077">
        <f>100*Comuni[[#This Row],[Popolazione2011]]/(SUMIFS($D$2:$D$7916,$B$2:$B$7916,"Emilia-Romagna"))</f>
        <v>0.10851804469460299</v>
      </c>
      <c r="G4077" t="b">
        <f>IF(Comuni[[#This Row],[Popolazione2011]]&gt;300000,"MAGGIORE")</f>
        <v>0</v>
      </c>
      <c r="H4077">
        <f>100*Comuni[[#This Row],[Popolazione2011]]/(SUMIFS($D$2:$D$7916,$B$2:$B$7916,"Piemonte"))</f>
        <v>0.10797641384481278</v>
      </c>
      <c r="I4077" s="1" t="str">
        <f>_xlfn.XLOOKUP(Comuni[[#This Row],[Regione]],Ripartizione_geografica[Regione],Ripartizione_geografica[Ripartizione geografica],,0)</f>
        <v>Nord-est</v>
      </c>
      <c r="J4077" s="1">
        <f>_xlfn.XLOOKUP(Comuni[[#This Row],[Regione]],Table_0[Regione],Table_0[Totale contagiati],,0)</f>
        <v>2199848</v>
      </c>
      <c r="K4077" s="1">
        <f>_xlfn.XLOOKUP(Comuni[[#This Row],[Regione]],Table_0[Regione],Table_0[Guariti],,0)</f>
        <v>2170571</v>
      </c>
      <c r="L4077" s="1">
        <f>_xlfn.XLOOKUP(Comuni[[#This Row],[Regione]],Table_0[Regione],Table_0[Deceduti],,0)</f>
        <v>19859</v>
      </c>
    </row>
    <row r="4078" spans="1:12" x14ac:dyDescent="0.25">
      <c r="A4078" s="1" t="s">
        <v>4125</v>
      </c>
      <c r="B4078" s="1" t="s">
        <v>4113</v>
      </c>
      <c r="C4078" s="1" t="s">
        <v>4114</v>
      </c>
      <c r="D4078">
        <v>13629</v>
      </c>
      <c r="E4078">
        <f>100*Comuni[[#This Row],[Popolazione2011]]/$D$7916</f>
        <v>2.3780299969578873E-2</v>
      </c>
      <c r="F4078">
        <f>100*Comuni[[#This Row],[Popolazione2011]]/(SUMIFS($D$2:$D$7916,$B$2:$B$7916,"Emilia-Romagna"))</f>
        <v>0.31387785041229715</v>
      </c>
      <c r="G4078" t="b">
        <f>IF(Comuni[[#This Row],[Popolazione2011]]&gt;300000,"MAGGIORE")</f>
        <v>0</v>
      </c>
      <c r="H4078">
        <f>100*Comuni[[#This Row],[Popolazione2011]]/(SUMIFS($D$2:$D$7916,$B$2:$B$7916,"Piemonte"))</f>
        <v>0.31231123605495614</v>
      </c>
      <c r="I4078" s="1" t="str">
        <f>_xlfn.XLOOKUP(Comuni[[#This Row],[Regione]],Ripartizione_geografica[Regione],Ripartizione_geografica[Ripartizione geografica],,0)</f>
        <v>Nord-est</v>
      </c>
      <c r="J4078" s="1">
        <f>_xlfn.XLOOKUP(Comuni[[#This Row],[Regione]],Table_0[Regione],Table_0[Totale contagiati],,0)</f>
        <v>2199848</v>
      </c>
      <c r="K4078" s="1">
        <f>_xlfn.XLOOKUP(Comuni[[#This Row],[Regione]],Table_0[Regione],Table_0[Guariti],,0)</f>
        <v>2170571</v>
      </c>
      <c r="L4078" s="1">
        <f>_xlfn.XLOOKUP(Comuni[[#This Row],[Regione]],Table_0[Regione],Table_0[Deceduti],,0)</f>
        <v>19859</v>
      </c>
    </row>
    <row r="4079" spans="1:12" x14ac:dyDescent="0.25">
      <c r="A4079" s="1" t="s">
        <v>4126</v>
      </c>
      <c r="B4079" s="1" t="s">
        <v>4113</v>
      </c>
      <c r="C4079" s="1" t="s">
        <v>4114</v>
      </c>
      <c r="D4079">
        <v>5584</v>
      </c>
      <c r="E4079">
        <f>100*Comuni[[#This Row],[Popolazione2011]]/$D$7916</f>
        <v>9.7431355954309511E-3</v>
      </c>
      <c r="F4079">
        <f>100*Comuni[[#This Row],[Popolazione2011]]/(SUMIFS($D$2:$D$7916,$B$2:$B$7916,"Emilia-Romagna"))</f>
        <v>0.12860033140379099</v>
      </c>
      <c r="G4079" t="b">
        <f>IF(Comuni[[#This Row],[Popolazione2011]]&gt;300000,"MAGGIORE")</f>
        <v>0</v>
      </c>
      <c r="H4079">
        <f>100*Comuni[[#This Row],[Popolazione2011]]/(SUMIFS($D$2:$D$7916,$B$2:$B$7916,"Piemonte"))</f>
        <v>0.12795846666159477</v>
      </c>
      <c r="I4079" s="1" t="str">
        <f>_xlfn.XLOOKUP(Comuni[[#This Row],[Regione]],Ripartizione_geografica[Regione],Ripartizione_geografica[Ripartizione geografica],,0)</f>
        <v>Nord-est</v>
      </c>
      <c r="J4079" s="1">
        <f>_xlfn.XLOOKUP(Comuni[[#This Row],[Regione]],Table_0[Regione],Table_0[Totale contagiati],,0)</f>
        <v>2199848</v>
      </c>
      <c r="K4079" s="1">
        <f>_xlfn.XLOOKUP(Comuni[[#This Row],[Regione]],Table_0[Regione],Table_0[Guariti],,0)</f>
        <v>2170571</v>
      </c>
      <c r="L4079" s="1">
        <f>_xlfn.XLOOKUP(Comuni[[#This Row],[Regione]],Table_0[Regione],Table_0[Deceduti],,0)</f>
        <v>19859</v>
      </c>
    </row>
    <row r="4080" spans="1:12" x14ac:dyDescent="0.25">
      <c r="A4080" s="1" t="s">
        <v>4127</v>
      </c>
      <c r="B4080" s="1" t="s">
        <v>4113</v>
      </c>
      <c r="C4080" s="1" t="s">
        <v>4114</v>
      </c>
      <c r="D4080">
        <v>155</v>
      </c>
      <c r="E4080">
        <f>100*Comuni[[#This Row],[Popolazione2011]]/$D$7916</f>
        <v>2.7044878533162559E-4</v>
      </c>
      <c r="F4080">
        <f>100*Comuni[[#This Row],[Popolazione2011]]/(SUMIFS($D$2:$D$7916,$B$2:$B$7916,"Emilia-Romagna"))</f>
        <v>3.5696725228487828E-3</v>
      </c>
      <c r="G4080" t="b">
        <f>IF(Comuni[[#This Row],[Popolazione2011]]&gt;300000,"MAGGIORE")</f>
        <v>0</v>
      </c>
      <c r="H4080">
        <f>100*Comuni[[#This Row],[Popolazione2011]]/(SUMIFS($D$2:$D$7916,$B$2:$B$7916,"Piemonte"))</f>
        <v>3.5518557185793679E-3</v>
      </c>
      <c r="I4080" s="1" t="str">
        <f>_xlfn.XLOOKUP(Comuni[[#This Row],[Regione]],Ripartizione_geografica[Regione],Ripartizione_geografica[Ripartizione geografica],,0)</f>
        <v>Nord-est</v>
      </c>
      <c r="J4080" s="1">
        <f>_xlfn.XLOOKUP(Comuni[[#This Row],[Regione]],Table_0[Regione],Table_0[Totale contagiati],,0)</f>
        <v>2199848</v>
      </c>
      <c r="K4080" s="1">
        <f>_xlfn.XLOOKUP(Comuni[[#This Row],[Regione]],Table_0[Regione],Table_0[Guariti],,0)</f>
        <v>2170571</v>
      </c>
      <c r="L4080" s="1">
        <f>_xlfn.XLOOKUP(Comuni[[#This Row],[Regione]],Table_0[Regione],Table_0[Deceduti],,0)</f>
        <v>19859</v>
      </c>
    </row>
    <row r="4081" spans="1:12" x14ac:dyDescent="0.25">
      <c r="A4081" s="1" t="s">
        <v>4128</v>
      </c>
      <c r="B4081" s="1" t="s">
        <v>4113</v>
      </c>
      <c r="C4081" s="1" t="s">
        <v>4114</v>
      </c>
      <c r="D4081">
        <v>955</v>
      </c>
      <c r="E4081">
        <f>100*Comuni[[#This Row],[Popolazione2011]]/$D$7916</f>
        <v>1.6663134838174351E-3</v>
      </c>
      <c r="F4081">
        <f>100*Comuni[[#This Row],[Popolazione2011]]/(SUMIFS($D$2:$D$7916,$B$2:$B$7916,"Emilia-Romagna"))</f>
        <v>2.1993788769810244E-2</v>
      </c>
      <c r="G4081" t="b">
        <f>IF(Comuni[[#This Row],[Popolazione2011]]&gt;300000,"MAGGIORE")</f>
        <v>0</v>
      </c>
      <c r="H4081">
        <f>100*Comuni[[#This Row],[Popolazione2011]]/(SUMIFS($D$2:$D$7916,$B$2:$B$7916,"Piemonte"))</f>
        <v>2.1884014266085782E-2</v>
      </c>
      <c r="I4081" s="1" t="str">
        <f>_xlfn.XLOOKUP(Comuni[[#This Row],[Regione]],Ripartizione_geografica[Regione],Ripartizione_geografica[Ripartizione geografica],,0)</f>
        <v>Nord-est</v>
      </c>
      <c r="J4081" s="1">
        <f>_xlfn.XLOOKUP(Comuni[[#This Row],[Regione]],Table_0[Regione],Table_0[Totale contagiati],,0)</f>
        <v>2199848</v>
      </c>
      <c r="K4081" s="1">
        <f>_xlfn.XLOOKUP(Comuni[[#This Row],[Regione]],Table_0[Regione],Table_0[Guariti],,0)</f>
        <v>2170571</v>
      </c>
      <c r="L4081" s="1">
        <f>_xlfn.XLOOKUP(Comuni[[#This Row],[Regione]],Table_0[Regione],Table_0[Deceduti],,0)</f>
        <v>19859</v>
      </c>
    </row>
    <row r="4082" spans="1:12" x14ac:dyDescent="0.25">
      <c r="A4082" s="1" t="s">
        <v>4129</v>
      </c>
      <c r="B4082" s="1" t="s">
        <v>4113</v>
      </c>
      <c r="C4082" s="1" t="s">
        <v>4114</v>
      </c>
      <c r="D4082">
        <v>671</v>
      </c>
      <c r="E4082">
        <f>100*Comuni[[#This Row],[Popolazione2011]]/$D$7916</f>
        <v>1.1707815158549727E-3</v>
      </c>
      <c r="F4082">
        <f>100*Comuni[[#This Row],[Popolazione2011]]/(SUMIFS($D$2:$D$7916,$B$2:$B$7916,"Emilia-Romagna"))</f>
        <v>1.5453227502138924E-2</v>
      </c>
      <c r="G4082" t="b">
        <f>IF(Comuni[[#This Row],[Popolazione2011]]&gt;300000,"MAGGIORE")</f>
        <v>0</v>
      </c>
      <c r="H4082">
        <f>100*Comuni[[#This Row],[Popolazione2011]]/(SUMIFS($D$2:$D$7916,$B$2:$B$7916,"Piemonte"))</f>
        <v>1.5376097981721005E-2</v>
      </c>
      <c r="I4082" s="1" t="str">
        <f>_xlfn.XLOOKUP(Comuni[[#This Row],[Regione]],Ripartizione_geografica[Regione],Ripartizione_geografica[Ripartizione geografica],,0)</f>
        <v>Nord-est</v>
      </c>
      <c r="J4082" s="1">
        <f>_xlfn.XLOOKUP(Comuni[[#This Row],[Regione]],Table_0[Regione],Table_0[Totale contagiati],,0)</f>
        <v>2199848</v>
      </c>
      <c r="K4082" s="1">
        <f>_xlfn.XLOOKUP(Comuni[[#This Row],[Regione]],Table_0[Regione],Table_0[Guariti],,0)</f>
        <v>2170571</v>
      </c>
      <c r="L4082" s="1">
        <f>_xlfn.XLOOKUP(Comuni[[#This Row],[Regione]],Table_0[Regione],Table_0[Deceduti],,0)</f>
        <v>19859</v>
      </c>
    </row>
    <row r="4083" spans="1:12" x14ac:dyDescent="0.25">
      <c r="A4083" s="1" t="s">
        <v>4130</v>
      </c>
      <c r="B4083" s="1" t="s">
        <v>4113</v>
      </c>
      <c r="C4083" s="1" t="s">
        <v>4114</v>
      </c>
      <c r="D4083">
        <v>4456</v>
      </c>
      <c r="E4083">
        <f>100*Comuni[[#This Row],[Popolazione2011]]/$D$7916</f>
        <v>7.7749663705659593E-3</v>
      </c>
      <c r="F4083">
        <f>100*Comuni[[#This Row],[Popolazione2011]]/(SUMIFS($D$2:$D$7916,$B$2:$B$7916,"Emilia-Romagna"))</f>
        <v>0.10262232749557533</v>
      </c>
      <c r="G4083" t="b">
        <f>IF(Comuni[[#This Row],[Popolazione2011]]&gt;300000,"MAGGIORE")</f>
        <v>0</v>
      </c>
      <c r="H4083">
        <f>100*Comuni[[#This Row],[Popolazione2011]]/(SUMIFS($D$2:$D$7916,$B$2:$B$7916,"Piemonte"))</f>
        <v>0.10211012310961072</v>
      </c>
      <c r="I4083" s="1" t="str">
        <f>_xlfn.XLOOKUP(Comuni[[#This Row],[Regione]],Ripartizione_geografica[Regione],Ripartizione_geografica[Ripartizione geografica],,0)</f>
        <v>Nord-est</v>
      </c>
      <c r="J4083" s="1">
        <f>_xlfn.XLOOKUP(Comuni[[#This Row],[Regione]],Table_0[Regione],Table_0[Totale contagiati],,0)</f>
        <v>2199848</v>
      </c>
      <c r="K4083" s="1">
        <f>_xlfn.XLOOKUP(Comuni[[#This Row],[Regione]],Table_0[Regione],Table_0[Guariti],,0)</f>
        <v>2170571</v>
      </c>
      <c r="L4083" s="1">
        <f>_xlfn.XLOOKUP(Comuni[[#This Row],[Regione]],Table_0[Regione],Table_0[Deceduti],,0)</f>
        <v>19859</v>
      </c>
    </row>
    <row r="4084" spans="1:12" x14ac:dyDescent="0.25">
      <c r="A4084" s="1" t="s">
        <v>4131</v>
      </c>
      <c r="B4084" s="1" t="s">
        <v>4113</v>
      </c>
      <c r="C4084" s="1" t="s">
        <v>4114</v>
      </c>
      <c r="D4084">
        <v>1455</v>
      </c>
      <c r="E4084">
        <f>100*Comuni[[#This Row],[Popolazione2011]]/$D$7916</f>
        <v>2.5387289203710663E-3</v>
      </c>
      <c r="F4084">
        <f>100*Comuni[[#This Row],[Popolazione2011]]/(SUMIFS($D$2:$D$7916,$B$2:$B$7916,"Emilia-Romagna"))</f>
        <v>3.3508861424161158E-2</v>
      </c>
      <c r="G4084" t="b">
        <f>IF(Comuni[[#This Row],[Popolazione2011]]&gt;300000,"MAGGIORE")</f>
        <v>0</v>
      </c>
      <c r="H4084">
        <f>100*Comuni[[#This Row],[Popolazione2011]]/(SUMIFS($D$2:$D$7916,$B$2:$B$7916,"Piemonte"))</f>
        <v>3.3341613358277289E-2</v>
      </c>
      <c r="I4084" s="1" t="str">
        <f>_xlfn.XLOOKUP(Comuni[[#This Row],[Regione]],Ripartizione_geografica[Regione],Ripartizione_geografica[Ripartizione geografica],,0)</f>
        <v>Nord-est</v>
      </c>
      <c r="J4084" s="1">
        <f>_xlfn.XLOOKUP(Comuni[[#This Row],[Regione]],Table_0[Regione],Table_0[Totale contagiati],,0)</f>
        <v>2199848</v>
      </c>
      <c r="K4084" s="1">
        <f>_xlfn.XLOOKUP(Comuni[[#This Row],[Regione]],Table_0[Regione],Table_0[Guariti],,0)</f>
        <v>2170571</v>
      </c>
      <c r="L4084" s="1">
        <f>_xlfn.XLOOKUP(Comuni[[#This Row],[Regione]],Table_0[Regione],Table_0[Deceduti],,0)</f>
        <v>19859</v>
      </c>
    </row>
    <row r="4085" spans="1:12" x14ac:dyDescent="0.25">
      <c r="A4085" s="1" t="s">
        <v>4132</v>
      </c>
      <c r="B4085" s="1" t="s">
        <v>4113</v>
      </c>
      <c r="C4085" s="1" t="s">
        <v>4114</v>
      </c>
      <c r="D4085">
        <v>1425</v>
      </c>
      <c r="E4085">
        <f>100*Comuni[[#This Row],[Popolazione2011]]/$D$7916</f>
        <v>2.4863839941778485E-3</v>
      </c>
      <c r="F4085">
        <f>100*Comuni[[#This Row],[Popolazione2011]]/(SUMIFS($D$2:$D$7916,$B$2:$B$7916,"Emilia-Romagna"))</f>
        <v>3.2817957064900101E-2</v>
      </c>
      <c r="G4085" t="b">
        <f>IF(Comuni[[#This Row],[Popolazione2011]]&gt;300000,"MAGGIORE")</f>
        <v>0</v>
      </c>
      <c r="H4085">
        <f>100*Comuni[[#This Row],[Popolazione2011]]/(SUMIFS($D$2:$D$7916,$B$2:$B$7916,"Piemonte"))</f>
        <v>3.2654157412745799E-2</v>
      </c>
      <c r="I4085" s="1" t="str">
        <f>_xlfn.XLOOKUP(Comuni[[#This Row],[Regione]],Ripartizione_geografica[Regione],Ripartizione_geografica[Ripartizione geografica],,0)</f>
        <v>Nord-est</v>
      </c>
      <c r="J4085" s="1">
        <f>_xlfn.XLOOKUP(Comuni[[#This Row],[Regione]],Table_0[Regione],Table_0[Totale contagiati],,0)</f>
        <v>2199848</v>
      </c>
      <c r="K4085" s="1">
        <f>_xlfn.XLOOKUP(Comuni[[#This Row],[Regione]],Table_0[Regione],Table_0[Guariti],,0)</f>
        <v>2170571</v>
      </c>
      <c r="L4085" s="1">
        <f>_xlfn.XLOOKUP(Comuni[[#This Row],[Regione]],Table_0[Regione],Table_0[Deceduti],,0)</f>
        <v>19859</v>
      </c>
    </row>
    <row r="4086" spans="1:12" x14ac:dyDescent="0.25">
      <c r="A4086" s="1" t="s">
        <v>4133</v>
      </c>
      <c r="B4086" s="1" t="s">
        <v>4113</v>
      </c>
      <c r="C4086" s="1" t="s">
        <v>4114</v>
      </c>
      <c r="D4086">
        <v>14886</v>
      </c>
      <c r="E4086">
        <f>100*Comuni[[#This Row],[Popolazione2011]]/$D$7916</f>
        <v>2.5973552377074702E-2</v>
      </c>
      <c r="F4086">
        <f>100*Comuni[[#This Row],[Popolazione2011]]/(SUMIFS($D$2:$D$7916,$B$2:$B$7916,"Emilia-Romagna"))</f>
        <v>0.34282674306533539</v>
      </c>
      <c r="G4086" t="b">
        <f>IF(Comuni[[#This Row],[Popolazione2011]]&gt;300000,"MAGGIORE")</f>
        <v>0</v>
      </c>
      <c r="H4086">
        <f>100*Comuni[[#This Row],[Popolazione2011]]/(SUMIFS($D$2:$D$7916,$B$2:$B$7916,"Piemonte"))</f>
        <v>0.34111564017272561</v>
      </c>
      <c r="I4086" s="1" t="str">
        <f>_xlfn.XLOOKUP(Comuni[[#This Row],[Regione]],Ripartizione_geografica[Regione],Ripartizione_geografica[Ripartizione geografica],,0)</f>
        <v>Nord-est</v>
      </c>
      <c r="J4086" s="1">
        <f>_xlfn.XLOOKUP(Comuni[[#This Row],[Regione]],Table_0[Regione],Table_0[Totale contagiati],,0)</f>
        <v>2199848</v>
      </c>
      <c r="K4086" s="1">
        <f>_xlfn.XLOOKUP(Comuni[[#This Row],[Regione]],Table_0[Regione],Table_0[Guariti],,0)</f>
        <v>2170571</v>
      </c>
      <c r="L4086" s="1">
        <f>_xlfn.XLOOKUP(Comuni[[#This Row],[Regione]],Table_0[Regione],Table_0[Deceduti],,0)</f>
        <v>19859</v>
      </c>
    </row>
    <row r="4087" spans="1:12" x14ac:dyDescent="0.25">
      <c r="A4087" s="1" t="s">
        <v>4134</v>
      </c>
      <c r="B4087" s="1" t="s">
        <v>4113</v>
      </c>
      <c r="C4087" s="1" t="s">
        <v>4114</v>
      </c>
      <c r="D4087">
        <v>1999</v>
      </c>
      <c r="E4087">
        <f>100*Comuni[[#This Row],[Popolazione2011]]/$D$7916</f>
        <v>3.4879169153414166E-3</v>
      </c>
      <c r="F4087">
        <f>100*Comuni[[#This Row],[Popolazione2011]]/(SUMIFS($D$2:$D$7916,$B$2:$B$7916,"Emilia-Romagna"))</f>
        <v>4.603726047209495E-2</v>
      </c>
      <c r="G4087" t="b">
        <f>IF(Comuni[[#This Row],[Popolazione2011]]&gt;300000,"MAGGIORE")</f>
        <v>0</v>
      </c>
      <c r="H4087">
        <f>100*Comuni[[#This Row],[Popolazione2011]]/(SUMIFS($D$2:$D$7916,$B$2:$B$7916,"Piemonte"))</f>
        <v>4.580748117058165E-2</v>
      </c>
      <c r="I4087" s="1" t="str">
        <f>_xlfn.XLOOKUP(Comuni[[#This Row],[Regione]],Ripartizione_geografica[Regione],Ripartizione_geografica[Ripartizione geografica],,0)</f>
        <v>Nord-est</v>
      </c>
      <c r="J4087" s="1">
        <f>_xlfn.XLOOKUP(Comuni[[#This Row],[Regione]],Table_0[Regione],Table_0[Totale contagiati],,0)</f>
        <v>2199848</v>
      </c>
      <c r="K4087" s="1">
        <f>_xlfn.XLOOKUP(Comuni[[#This Row],[Regione]],Table_0[Regione],Table_0[Guariti],,0)</f>
        <v>2170571</v>
      </c>
      <c r="L4087" s="1">
        <f>_xlfn.XLOOKUP(Comuni[[#This Row],[Regione]],Table_0[Regione],Table_0[Deceduti],,0)</f>
        <v>19859</v>
      </c>
    </row>
    <row r="4088" spans="1:12" x14ac:dyDescent="0.25">
      <c r="A4088" s="1" t="s">
        <v>4135</v>
      </c>
      <c r="B4088" s="1" t="s">
        <v>4113</v>
      </c>
      <c r="C4088" s="1" t="s">
        <v>4114</v>
      </c>
      <c r="D4088">
        <v>5431</v>
      </c>
      <c r="E4088">
        <f>100*Comuni[[#This Row],[Popolazione2011]]/$D$7916</f>
        <v>9.4761764718455394E-3</v>
      </c>
      <c r="F4088">
        <f>100*Comuni[[#This Row],[Popolazione2011]]/(SUMIFS($D$2:$D$7916,$B$2:$B$7916,"Emilia-Romagna"))</f>
        <v>0.1250767191715596</v>
      </c>
      <c r="G4088" t="b">
        <f>IF(Comuni[[#This Row],[Popolazione2011]]&gt;300000,"MAGGIORE")</f>
        <v>0</v>
      </c>
      <c r="H4088">
        <f>100*Comuni[[#This Row],[Popolazione2011]]/(SUMIFS($D$2:$D$7916,$B$2:$B$7916,"Piemonte"))</f>
        <v>0.12445244133938417</v>
      </c>
      <c r="I4088" s="1" t="str">
        <f>_xlfn.XLOOKUP(Comuni[[#This Row],[Regione]],Ripartizione_geografica[Regione],Ripartizione_geografica[Ripartizione geografica],,0)</f>
        <v>Nord-est</v>
      </c>
      <c r="J4088" s="1">
        <f>_xlfn.XLOOKUP(Comuni[[#This Row],[Regione]],Table_0[Regione],Table_0[Totale contagiati],,0)</f>
        <v>2199848</v>
      </c>
      <c r="K4088" s="1">
        <f>_xlfn.XLOOKUP(Comuni[[#This Row],[Regione]],Table_0[Regione],Table_0[Guariti],,0)</f>
        <v>2170571</v>
      </c>
      <c r="L4088" s="1">
        <f>_xlfn.XLOOKUP(Comuni[[#This Row],[Regione]],Table_0[Regione],Table_0[Deceduti],,0)</f>
        <v>19859</v>
      </c>
    </row>
    <row r="4089" spans="1:12" x14ac:dyDescent="0.25">
      <c r="A4089" s="1" t="s">
        <v>4136</v>
      </c>
      <c r="B4089" s="1" t="s">
        <v>4113</v>
      </c>
      <c r="C4089" s="1" t="s">
        <v>4114</v>
      </c>
      <c r="D4089">
        <v>4386</v>
      </c>
      <c r="E4089">
        <f>100*Comuni[[#This Row],[Popolazione2011]]/$D$7916</f>
        <v>7.6528282094484512E-3</v>
      </c>
      <c r="F4089">
        <f>100*Comuni[[#This Row],[Popolazione2011]]/(SUMIFS($D$2:$D$7916,$B$2:$B$7916,"Emilia-Romagna"))</f>
        <v>0.1010102173239662</v>
      </c>
      <c r="G4089" t="b">
        <f>IF(Comuni[[#This Row],[Popolazione2011]]&gt;300000,"MAGGIORE")</f>
        <v>0</v>
      </c>
      <c r="H4089">
        <f>100*Comuni[[#This Row],[Popolazione2011]]/(SUMIFS($D$2:$D$7916,$B$2:$B$7916,"Piemonte"))</f>
        <v>0.10050605923670392</v>
      </c>
      <c r="I4089" s="1" t="str">
        <f>_xlfn.XLOOKUP(Comuni[[#This Row],[Regione]],Ripartizione_geografica[Regione],Ripartizione_geografica[Ripartizione geografica],,0)</f>
        <v>Nord-est</v>
      </c>
      <c r="J4089" s="1">
        <f>_xlfn.XLOOKUP(Comuni[[#This Row],[Regione]],Table_0[Regione],Table_0[Totale contagiati],,0)</f>
        <v>2199848</v>
      </c>
      <c r="K4089" s="1">
        <f>_xlfn.XLOOKUP(Comuni[[#This Row],[Regione]],Table_0[Regione],Table_0[Guariti],,0)</f>
        <v>2170571</v>
      </c>
      <c r="L4089" s="1">
        <f>_xlfn.XLOOKUP(Comuni[[#This Row],[Regione]],Table_0[Regione],Table_0[Deceduti],,0)</f>
        <v>19859</v>
      </c>
    </row>
    <row r="4090" spans="1:12" x14ac:dyDescent="0.25">
      <c r="A4090" s="1" t="s">
        <v>4137</v>
      </c>
      <c r="B4090" s="1" t="s">
        <v>4113</v>
      </c>
      <c r="C4090" s="1" t="s">
        <v>4114</v>
      </c>
      <c r="D4090">
        <v>2324</v>
      </c>
      <c r="E4090">
        <f>100*Comuni[[#This Row],[Popolazione2011]]/$D$7916</f>
        <v>4.0549869491012767E-3</v>
      </c>
      <c r="F4090">
        <f>100*Comuni[[#This Row],[Popolazione2011]]/(SUMIFS($D$2:$D$7916,$B$2:$B$7916,"Emilia-Romagna"))</f>
        <v>5.3522057697423041E-2</v>
      </c>
      <c r="G4090" t="b">
        <f>IF(Comuni[[#This Row],[Popolazione2011]]&gt;300000,"MAGGIORE")</f>
        <v>0</v>
      </c>
      <c r="H4090">
        <f>100*Comuni[[#This Row],[Popolazione2011]]/(SUMIFS($D$2:$D$7916,$B$2:$B$7916,"Piemonte"))</f>
        <v>5.3254920580506133E-2</v>
      </c>
      <c r="I4090" s="1" t="str">
        <f>_xlfn.XLOOKUP(Comuni[[#This Row],[Regione]],Ripartizione_geografica[Regione],Ripartizione_geografica[Ripartizione geografica],,0)</f>
        <v>Nord-est</v>
      </c>
      <c r="J4090" s="1">
        <f>_xlfn.XLOOKUP(Comuni[[#This Row],[Regione]],Table_0[Regione],Table_0[Totale contagiati],,0)</f>
        <v>2199848</v>
      </c>
      <c r="K4090" s="1">
        <f>_xlfn.XLOOKUP(Comuni[[#This Row],[Regione]],Table_0[Regione],Table_0[Guariti],,0)</f>
        <v>2170571</v>
      </c>
      <c r="L4090" s="1">
        <f>_xlfn.XLOOKUP(Comuni[[#This Row],[Regione]],Table_0[Regione],Table_0[Deceduti],,0)</f>
        <v>19859</v>
      </c>
    </row>
    <row r="4091" spans="1:12" x14ac:dyDescent="0.25">
      <c r="A4091" s="1" t="s">
        <v>4138</v>
      </c>
      <c r="B4091" s="1" t="s">
        <v>4113</v>
      </c>
      <c r="C4091" s="1" t="s">
        <v>4114</v>
      </c>
      <c r="D4091">
        <v>4155</v>
      </c>
      <c r="E4091">
        <f>100*Comuni[[#This Row],[Popolazione2011]]/$D$7916</f>
        <v>7.2497722777606736E-3</v>
      </c>
      <c r="F4091">
        <f>100*Comuni[[#This Row],[Popolazione2011]]/(SUMIFS($D$2:$D$7916,$B$2:$B$7916,"Emilia-Romagna"))</f>
        <v>9.569025375765608E-2</v>
      </c>
      <c r="G4091" t="b">
        <f>IF(Comuni[[#This Row],[Popolazione2011]]&gt;300000,"MAGGIORE")</f>
        <v>0</v>
      </c>
      <c r="H4091">
        <f>100*Comuni[[#This Row],[Popolazione2011]]/(SUMIFS($D$2:$D$7916,$B$2:$B$7916,"Piemonte"))</f>
        <v>9.5212648456111437E-2</v>
      </c>
      <c r="I4091" s="1" t="str">
        <f>_xlfn.XLOOKUP(Comuni[[#This Row],[Regione]],Ripartizione_geografica[Regione],Ripartizione_geografica[Ripartizione geografica],,0)</f>
        <v>Nord-est</v>
      </c>
      <c r="J4091" s="1">
        <f>_xlfn.XLOOKUP(Comuni[[#This Row],[Regione]],Table_0[Regione],Table_0[Totale contagiati],,0)</f>
        <v>2199848</v>
      </c>
      <c r="K4091" s="1">
        <f>_xlfn.XLOOKUP(Comuni[[#This Row],[Regione]],Table_0[Regione],Table_0[Guariti],,0)</f>
        <v>2170571</v>
      </c>
      <c r="L4091" s="1">
        <f>_xlfn.XLOOKUP(Comuni[[#This Row],[Regione]],Table_0[Regione],Table_0[Deceduti],,0)</f>
        <v>19859</v>
      </c>
    </row>
    <row r="4092" spans="1:12" x14ac:dyDescent="0.25">
      <c r="A4092" s="1" t="s">
        <v>4139</v>
      </c>
      <c r="B4092" s="1" t="s">
        <v>4113</v>
      </c>
      <c r="C4092" s="1" t="s">
        <v>4114</v>
      </c>
      <c r="D4092">
        <v>5428</v>
      </c>
      <c r="E4092">
        <f>100*Comuni[[#This Row],[Popolazione2011]]/$D$7916</f>
        <v>9.4709419792262176E-3</v>
      </c>
      <c r="F4092">
        <f>100*Comuni[[#This Row],[Popolazione2011]]/(SUMIFS($D$2:$D$7916,$B$2:$B$7916,"Emilia-Romagna"))</f>
        <v>0.12500762873563351</v>
      </c>
      <c r="G4092" t="b">
        <f>IF(Comuni[[#This Row],[Popolazione2011]]&gt;300000,"MAGGIORE")</f>
        <v>0</v>
      </c>
      <c r="H4092">
        <f>100*Comuni[[#This Row],[Popolazione2011]]/(SUMIFS($D$2:$D$7916,$B$2:$B$7916,"Piemonte"))</f>
        <v>0.12438369574483102</v>
      </c>
      <c r="I4092" s="1" t="str">
        <f>_xlfn.XLOOKUP(Comuni[[#This Row],[Regione]],Ripartizione_geografica[Regione],Ripartizione_geografica[Ripartizione geografica],,0)</f>
        <v>Nord-est</v>
      </c>
      <c r="J4092" s="1">
        <f>_xlfn.XLOOKUP(Comuni[[#This Row],[Regione]],Table_0[Regione],Table_0[Totale contagiati],,0)</f>
        <v>2199848</v>
      </c>
      <c r="K4092" s="1">
        <f>_xlfn.XLOOKUP(Comuni[[#This Row],[Regione]],Table_0[Regione],Table_0[Guariti],,0)</f>
        <v>2170571</v>
      </c>
      <c r="L4092" s="1">
        <f>_xlfn.XLOOKUP(Comuni[[#This Row],[Regione]],Table_0[Regione],Table_0[Deceduti],,0)</f>
        <v>19859</v>
      </c>
    </row>
    <row r="4093" spans="1:12" x14ac:dyDescent="0.25">
      <c r="A4093" s="1" t="s">
        <v>4140</v>
      </c>
      <c r="B4093" s="1" t="s">
        <v>4113</v>
      </c>
      <c r="C4093" s="1" t="s">
        <v>4114</v>
      </c>
      <c r="D4093">
        <v>1105</v>
      </c>
      <c r="E4093">
        <f>100*Comuni[[#This Row],[Popolazione2011]]/$D$7916</f>
        <v>1.9280381147835245E-3</v>
      </c>
      <c r="F4093">
        <f>100*Comuni[[#This Row],[Popolazione2011]]/(SUMIFS($D$2:$D$7916,$B$2:$B$7916,"Emilia-Romagna"))</f>
        <v>2.5448310566115517E-2</v>
      </c>
      <c r="G4093" t="b">
        <f>IF(Comuni[[#This Row],[Popolazione2011]]&gt;300000,"MAGGIORE")</f>
        <v>0</v>
      </c>
      <c r="H4093">
        <f>100*Comuni[[#This Row],[Popolazione2011]]/(SUMIFS($D$2:$D$7916,$B$2:$B$7916,"Piemonte"))</f>
        <v>2.5321293993743235E-2</v>
      </c>
      <c r="I4093" s="1" t="str">
        <f>_xlfn.XLOOKUP(Comuni[[#This Row],[Regione]],Ripartizione_geografica[Regione],Ripartizione_geografica[Ripartizione geografica],,0)</f>
        <v>Nord-est</v>
      </c>
      <c r="J4093" s="1">
        <f>_xlfn.XLOOKUP(Comuni[[#This Row],[Regione]],Table_0[Regione],Table_0[Totale contagiati],,0)</f>
        <v>2199848</v>
      </c>
      <c r="K4093" s="1">
        <f>_xlfn.XLOOKUP(Comuni[[#This Row],[Regione]],Table_0[Regione],Table_0[Guariti],,0)</f>
        <v>2170571</v>
      </c>
      <c r="L4093" s="1">
        <f>_xlfn.XLOOKUP(Comuni[[#This Row],[Regione]],Table_0[Regione],Table_0[Deceduti],,0)</f>
        <v>19859</v>
      </c>
    </row>
    <row r="4094" spans="1:12" x14ac:dyDescent="0.25">
      <c r="A4094" s="1" t="s">
        <v>4141</v>
      </c>
      <c r="B4094" s="1" t="s">
        <v>4113</v>
      </c>
      <c r="C4094" s="1" t="s">
        <v>4114</v>
      </c>
      <c r="D4094">
        <v>570</v>
      </c>
      <c r="E4094">
        <f>100*Comuni[[#This Row],[Popolazione2011]]/$D$7916</f>
        <v>9.9455359767113938E-4</v>
      </c>
      <c r="F4094">
        <f>100*Comuni[[#This Row],[Popolazione2011]]/(SUMIFS($D$2:$D$7916,$B$2:$B$7916,"Emilia-Romagna"))</f>
        <v>1.3127182825960041E-2</v>
      </c>
      <c r="G4094" t="b">
        <f>IF(Comuni[[#This Row],[Popolazione2011]]&gt;300000,"MAGGIORE")</f>
        <v>0</v>
      </c>
      <c r="H4094">
        <f>100*Comuni[[#This Row],[Popolazione2011]]/(SUMIFS($D$2:$D$7916,$B$2:$B$7916,"Piemonte"))</f>
        <v>1.3061662965098321E-2</v>
      </c>
      <c r="I4094" s="1" t="str">
        <f>_xlfn.XLOOKUP(Comuni[[#This Row],[Regione]],Ripartizione_geografica[Regione],Ripartizione_geografica[Ripartizione geografica],,0)</f>
        <v>Nord-est</v>
      </c>
      <c r="J4094" s="1">
        <f>_xlfn.XLOOKUP(Comuni[[#This Row],[Regione]],Table_0[Regione],Table_0[Totale contagiati],,0)</f>
        <v>2199848</v>
      </c>
      <c r="K4094" s="1">
        <f>_xlfn.XLOOKUP(Comuni[[#This Row],[Regione]],Table_0[Regione],Table_0[Guariti],,0)</f>
        <v>2170571</v>
      </c>
      <c r="L4094" s="1">
        <f>_xlfn.XLOOKUP(Comuni[[#This Row],[Regione]],Table_0[Regione],Table_0[Deceduti],,0)</f>
        <v>19859</v>
      </c>
    </row>
    <row r="4095" spans="1:12" x14ac:dyDescent="0.25">
      <c r="A4095" s="1" t="s">
        <v>4142</v>
      </c>
      <c r="B4095" s="1" t="s">
        <v>4113</v>
      </c>
      <c r="C4095" s="1" t="s">
        <v>4114</v>
      </c>
      <c r="D4095">
        <v>100311</v>
      </c>
      <c r="E4095">
        <f>100*Comuni[[#This Row],[Popolazione2011]]/$D$7916</f>
        <v>0.17502572971226255</v>
      </c>
      <c r="F4095">
        <f>100*Comuni[[#This Row],[Popolazione2011]]/(SUMIFS($D$2:$D$7916,$B$2:$B$7916,"Emilia-Romagna"))</f>
        <v>2.310176906061189</v>
      </c>
      <c r="G4095" t="b">
        <f>IF(Comuni[[#This Row],[Popolazione2011]]&gt;300000,"MAGGIORE")</f>
        <v>0</v>
      </c>
      <c r="H4095">
        <f>100*Comuni[[#This Row],[Popolazione2011]]/(SUMIFS($D$2:$D$7916,$B$2:$B$7916,"Piemonte"))</f>
        <v>2.2986464450736448</v>
      </c>
      <c r="I4095" s="1" t="str">
        <f>_xlfn.XLOOKUP(Comuni[[#This Row],[Regione]],Ripartizione_geografica[Regione],Ripartizione_geografica[Ripartizione geografica],,0)</f>
        <v>Nord-est</v>
      </c>
      <c r="J4095" s="1">
        <f>_xlfn.XLOOKUP(Comuni[[#This Row],[Regione]],Table_0[Regione],Table_0[Totale contagiati],,0)</f>
        <v>2199848</v>
      </c>
      <c r="K4095" s="1">
        <f>_xlfn.XLOOKUP(Comuni[[#This Row],[Regione]],Table_0[Regione],Table_0[Guariti],,0)</f>
        <v>2170571</v>
      </c>
      <c r="L4095" s="1">
        <f>_xlfn.XLOOKUP(Comuni[[#This Row],[Regione]],Table_0[Regione],Table_0[Deceduti],,0)</f>
        <v>19859</v>
      </c>
    </row>
    <row r="4096" spans="1:12" x14ac:dyDescent="0.25">
      <c r="A4096" s="1" t="s">
        <v>4143</v>
      </c>
      <c r="B4096" s="1" t="s">
        <v>4113</v>
      </c>
      <c r="C4096" s="1" t="s">
        <v>4114</v>
      </c>
      <c r="D4096">
        <v>2290</v>
      </c>
      <c r="E4096">
        <f>100*Comuni[[#This Row],[Popolazione2011]]/$D$7916</f>
        <v>3.9956626994156301E-3</v>
      </c>
      <c r="F4096">
        <f>100*Comuni[[#This Row],[Popolazione2011]]/(SUMIFS($D$2:$D$7916,$B$2:$B$7916,"Emilia-Romagna"))</f>
        <v>5.2739032756927179E-2</v>
      </c>
      <c r="G4096" t="b">
        <f>IF(Comuni[[#This Row],[Popolazione2011]]&gt;300000,"MAGGIORE")</f>
        <v>0</v>
      </c>
      <c r="H4096">
        <f>100*Comuni[[#This Row],[Popolazione2011]]/(SUMIFS($D$2:$D$7916,$B$2:$B$7916,"Piemonte"))</f>
        <v>5.2475803842237108E-2</v>
      </c>
      <c r="I4096" s="1" t="str">
        <f>_xlfn.XLOOKUP(Comuni[[#This Row],[Regione]],Ripartizione_geografica[Regione],Ripartizione_geografica[Ripartizione geografica],,0)</f>
        <v>Nord-est</v>
      </c>
      <c r="J4096" s="1">
        <f>_xlfn.XLOOKUP(Comuni[[#This Row],[Regione]],Table_0[Regione],Table_0[Totale contagiati],,0)</f>
        <v>2199848</v>
      </c>
      <c r="K4096" s="1">
        <f>_xlfn.XLOOKUP(Comuni[[#This Row],[Regione]],Table_0[Regione],Table_0[Guariti],,0)</f>
        <v>2170571</v>
      </c>
      <c r="L4096" s="1">
        <f>_xlfn.XLOOKUP(Comuni[[#This Row],[Regione]],Table_0[Regione],Table_0[Deceduti],,0)</f>
        <v>19859</v>
      </c>
    </row>
    <row r="4097" spans="1:12" x14ac:dyDescent="0.25">
      <c r="A4097" s="1" t="s">
        <v>4144</v>
      </c>
      <c r="B4097" s="1" t="s">
        <v>4113</v>
      </c>
      <c r="C4097" s="1" t="s">
        <v>4114</v>
      </c>
      <c r="D4097">
        <v>642</v>
      </c>
      <c r="E4097">
        <f>100*Comuni[[#This Row],[Popolazione2011]]/$D$7916</f>
        <v>1.1201814205348622E-3</v>
      </c>
      <c r="F4097">
        <f>100*Comuni[[#This Row],[Popolazione2011]]/(SUMIFS($D$2:$D$7916,$B$2:$B$7916,"Emilia-Romagna"))</f>
        <v>1.4785353288186571E-2</v>
      </c>
      <c r="G4097" t="b">
        <f>IF(Comuni[[#This Row],[Popolazione2011]]&gt;300000,"MAGGIORE")</f>
        <v>0</v>
      </c>
      <c r="H4097">
        <f>100*Comuni[[#This Row],[Popolazione2011]]/(SUMIFS($D$2:$D$7916,$B$2:$B$7916,"Piemonte"))</f>
        <v>1.4711557234373897E-2</v>
      </c>
      <c r="I4097" s="1" t="str">
        <f>_xlfn.XLOOKUP(Comuni[[#This Row],[Regione]],Ripartizione_geografica[Regione],Ripartizione_geografica[Ripartizione geografica],,0)</f>
        <v>Nord-est</v>
      </c>
      <c r="J4097" s="1">
        <f>_xlfn.XLOOKUP(Comuni[[#This Row],[Regione]],Table_0[Regione],Table_0[Totale contagiati],,0)</f>
        <v>2199848</v>
      </c>
      <c r="K4097" s="1">
        <f>_xlfn.XLOOKUP(Comuni[[#This Row],[Regione]],Table_0[Regione],Table_0[Guariti],,0)</f>
        <v>2170571</v>
      </c>
      <c r="L4097" s="1">
        <f>_xlfn.XLOOKUP(Comuni[[#This Row],[Regione]],Table_0[Regione],Table_0[Deceduti],,0)</f>
        <v>19859</v>
      </c>
    </row>
    <row r="4098" spans="1:12" x14ac:dyDescent="0.25">
      <c r="A4098" s="1" t="s">
        <v>4145</v>
      </c>
      <c r="B4098" s="1" t="s">
        <v>4113</v>
      </c>
      <c r="C4098" s="1" t="s">
        <v>4114</v>
      </c>
      <c r="D4098">
        <v>8990</v>
      </c>
      <c r="E4098">
        <f>100*Comuni[[#This Row],[Popolazione2011]]/$D$7916</f>
        <v>1.5686029549234284E-2</v>
      </c>
      <c r="F4098">
        <f>100*Comuni[[#This Row],[Popolazione2011]]/(SUMIFS($D$2:$D$7916,$B$2:$B$7916,"Emilia-Romagna"))</f>
        <v>0.2070410063252294</v>
      </c>
      <c r="G4098" t="b">
        <f>IF(Comuni[[#This Row],[Popolazione2011]]&gt;300000,"MAGGIORE")</f>
        <v>0</v>
      </c>
      <c r="H4098">
        <f>100*Comuni[[#This Row],[Popolazione2011]]/(SUMIFS($D$2:$D$7916,$B$2:$B$7916,"Piemonte"))</f>
        <v>0.20600763167760333</v>
      </c>
      <c r="I4098" s="1" t="str">
        <f>_xlfn.XLOOKUP(Comuni[[#This Row],[Regione]],Ripartizione_geografica[Regione],Ripartizione_geografica[Ripartizione geografica],,0)</f>
        <v>Nord-est</v>
      </c>
      <c r="J4098" s="1">
        <f>_xlfn.XLOOKUP(Comuni[[#This Row],[Regione]],Table_0[Regione],Table_0[Totale contagiati],,0)</f>
        <v>2199848</v>
      </c>
      <c r="K4098" s="1">
        <f>_xlfn.XLOOKUP(Comuni[[#This Row],[Regione]],Table_0[Regione],Table_0[Guariti],,0)</f>
        <v>2170571</v>
      </c>
      <c r="L4098" s="1">
        <f>_xlfn.XLOOKUP(Comuni[[#This Row],[Regione]],Table_0[Regione],Table_0[Deceduti],,0)</f>
        <v>19859</v>
      </c>
    </row>
    <row r="4099" spans="1:12" x14ac:dyDescent="0.25">
      <c r="A4099" s="1" t="s">
        <v>4146</v>
      </c>
      <c r="B4099" s="1" t="s">
        <v>4113</v>
      </c>
      <c r="C4099" s="1" t="s">
        <v>4114</v>
      </c>
      <c r="D4099">
        <v>4936</v>
      </c>
      <c r="E4099">
        <f>100*Comuni[[#This Row],[Popolazione2011]]/$D$7916</f>
        <v>8.6124851896574456E-3</v>
      </c>
      <c r="F4099">
        <f>100*Comuni[[#This Row],[Popolazione2011]]/(SUMIFS($D$2:$D$7916,$B$2:$B$7916,"Emilia-Romagna"))</f>
        <v>0.11367679724375221</v>
      </c>
      <c r="G4099" t="b">
        <f>IF(Comuni[[#This Row],[Popolazione2011]]&gt;300000,"MAGGIORE")</f>
        <v>0</v>
      </c>
      <c r="H4099">
        <f>100*Comuni[[#This Row],[Popolazione2011]]/(SUMIFS($D$2:$D$7916,$B$2:$B$7916,"Piemonte"))</f>
        <v>0.11310941823811457</v>
      </c>
      <c r="I4099" s="1" t="str">
        <f>_xlfn.XLOOKUP(Comuni[[#This Row],[Regione]],Ripartizione_geografica[Regione],Ripartizione_geografica[Ripartizione geografica],,0)</f>
        <v>Nord-est</v>
      </c>
      <c r="J4099" s="1">
        <f>_xlfn.XLOOKUP(Comuni[[#This Row],[Regione]],Table_0[Regione],Table_0[Totale contagiati],,0)</f>
        <v>2199848</v>
      </c>
      <c r="K4099" s="1">
        <f>_xlfn.XLOOKUP(Comuni[[#This Row],[Regione]],Table_0[Regione],Table_0[Guariti],,0)</f>
        <v>2170571</v>
      </c>
      <c r="L4099" s="1">
        <f>_xlfn.XLOOKUP(Comuni[[#This Row],[Regione]],Table_0[Regione],Table_0[Deceduti],,0)</f>
        <v>19859</v>
      </c>
    </row>
    <row r="4100" spans="1:12" x14ac:dyDescent="0.25">
      <c r="A4100" s="1" t="s">
        <v>4147</v>
      </c>
      <c r="B4100" s="1" t="s">
        <v>4113</v>
      </c>
      <c r="C4100" s="1" t="s">
        <v>4114</v>
      </c>
      <c r="D4100">
        <v>6373</v>
      </c>
      <c r="E4100">
        <f>100*Comuni[[#This Row],[Popolazione2011]]/$D$7916</f>
        <v>1.1119807154312581E-2</v>
      </c>
      <c r="F4100">
        <f>100*Comuni[[#This Row],[Popolazione2011]]/(SUMIFS($D$2:$D$7916,$B$2:$B$7916,"Emilia-Romagna"))</f>
        <v>0.14677111605235674</v>
      </c>
      <c r="G4100" t="b">
        <f>IF(Comuni[[#This Row],[Popolazione2011]]&gt;300000,"MAGGIORE")</f>
        <v>0</v>
      </c>
      <c r="H4100">
        <f>100*Comuni[[#This Row],[Popolazione2011]]/(SUMIFS($D$2:$D$7916,$B$2:$B$7916,"Piemonte"))</f>
        <v>0.14603855802907298</v>
      </c>
      <c r="I4100" s="1" t="str">
        <f>_xlfn.XLOOKUP(Comuni[[#This Row],[Regione]],Ripartizione_geografica[Regione],Ripartizione_geografica[Ripartizione geografica],,0)</f>
        <v>Nord-est</v>
      </c>
      <c r="J4100" s="1">
        <f>_xlfn.XLOOKUP(Comuni[[#This Row],[Regione]],Table_0[Regione],Table_0[Totale contagiati],,0)</f>
        <v>2199848</v>
      </c>
      <c r="K4100" s="1">
        <f>_xlfn.XLOOKUP(Comuni[[#This Row],[Regione]],Table_0[Regione],Table_0[Guariti],,0)</f>
        <v>2170571</v>
      </c>
      <c r="L4100" s="1">
        <f>_xlfn.XLOOKUP(Comuni[[#This Row],[Regione]],Table_0[Regione],Table_0[Deceduti],,0)</f>
        <v>19859</v>
      </c>
    </row>
    <row r="4101" spans="1:12" x14ac:dyDescent="0.25">
      <c r="A4101" s="1" t="s">
        <v>4148</v>
      </c>
      <c r="B4101" s="1" t="s">
        <v>4113</v>
      </c>
      <c r="C4101" s="1" t="s">
        <v>4114</v>
      </c>
      <c r="D4101">
        <v>6853</v>
      </c>
      <c r="E4101">
        <f>100*Comuni[[#This Row],[Popolazione2011]]/$D$7916</f>
        <v>1.1957325973404067E-2</v>
      </c>
      <c r="F4101">
        <f>100*Comuni[[#This Row],[Popolazione2011]]/(SUMIFS($D$2:$D$7916,$B$2:$B$7916,"Emilia-Romagna"))</f>
        <v>0.1578255858005336</v>
      </c>
      <c r="G4101" t="b">
        <f>IF(Comuni[[#This Row],[Popolazione2011]]&gt;300000,"MAGGIORE")</f>
        <v>0</v>
      </c>
      <c r="H4101">
        <f>100*Comuni[[#This Row],[Popolazione2011]]/(SUMIFS($D$2:$D$7916,$B$2:$B$7916,"Piemonte"))</f>
        <v>0.15703785315757682</v>
      </c>
      <c r="I4101" s="1" t="str">
        <f>_xlfn.XLOOKUP(Comuni[[#This Row],[Regione]],Ripartizione_geografica[Regione],Ripartizione_geografica[Ripartizione geografica],,0)</f>
        <v>Nord-est</v>
      </c>
      <c r="J4101" s="1">
        <f>_xlfn.XLOOKUP(Comuni[[#This Row],[Regione]],Table_0[Regione],Table_0[Totale contagiati],,0)</f>
        <v>2199848</v>
      </c>
      <c r="K4101" s="1">
        <f>_xlfn.XLOOKUP(Comuni[[#This Row],[Regione]],Table_0[Regione],Table_0[Guariti],,0)</f>
        <v>2170571</v>
      </c>
      <c r="L4101" s="1">
        <f>_xlfn.XLOOKUP(Comuni[[#This Row],[Regione]],Table_0[Regione],Table_0[Deceduti],,0)</f>
        <v>19859</v>
      </c>
    </row>
    <row r="4102" spans="1:12" x14ac:dyDescent="0.25">
      <c r="A4102" s="1" t="s">
        <v>4149</v>
      </c>
      <c r="B4102" s="1" t="s">
        <v>4113</v>
      </c>
      <c r="C4102" s="1" t="s">
        <v>4114</v>
      </c>
      <c r="D4102">
        <v>11641</v>
      </c>
      <c r="E4102">
        <f>100*Comuni[[#This Row],[Popolazione2011]]/$D$7916</f>
        <v>2.0311576193841639E-2</v>
      </c>
      <c r="F4102">
        <f>100*Comuni[[#This Row],[Popolazione2011]]/(SUMIFS($D$2:$D$7916,$B$2:$B$7916,"Emilia-Romagna"))</f>
        <v>0.26809392153859796</v>
      </c>
      <c r="G4102" t="b">
        <f>IF(Comuni[[#This Row],[Popolazione2011]]&gt;300000,"MAGGIORE")</f>
        <v>0</v>
      </c>
      <c r="H4102">
        <f>100*Comuni[[#This Row],[Popolazione2011]]/(SUMIFS($D$2:$D$7916,$B$2:$B$7916,"Piemonte"))</f>
        <v>0.26675582206440268</v>
      </c>
      <c r="I4102" s="1" t="str">
        <f>_xlfn.XLOOKUP(Comuni[[#This Row],[Regione]],Ripartizione_geografica[Regione],Ripartizione_geografica[Ripartizione geografica],,0)</f>
        <v>Nord-est</v>
      </c>
      <c r="J4102" s="1">
        <f>_xlfn.XLOOKUP(Comuni[[#This Row],[Regione]],Table_0[Regione],Table_0[Totale contagiati],,0)</f>
        <v>2199848</v>
      </c>
      <c r="K4102" s="1">
        <f>_xlfn.XLOOKUP(Comuni[[#This Row],[Regione]],Table_0[Regione],Table_0[Guariti],,0)</f>
        <v>2170571</v>
      </c>
      <c r="L4102" s="1">
        <f>_xlfn.XLOOKUP(Comuni[[#This Row],[Regione]],Table_0[Regione],Table_0[Deceduti],,0)</f>
        <v>19859</v>
      </c>
    </row>
    <row r="4103" spans="1:12" x14ac:dyDescent="0.25">
      <c r="A4103" s="1" t="s">
        <v>4150</v>
      </c>
      <c r="B4103" s="1" t="s">
        <v>4113</v>
      </c>
      <c r="C4103" s="1" t="s">
        <v>4114</v>
      </c>
      <c r="D4103">
        <v>5818</v>
      </c>
      <c r="E4103">
        <f>100*Comuni[[#This Row],[Popolazione2011]]/$D$7916</f>
        <v>1.015142601973805E-2</v>
      </c>
      <c r="F4103">
        <f>100*Comuni[[#This Row],[Popolazione2011]]/(SUMIFS($D$2:$D$7916,$B$2:$B$7916,"Emilia-Romagna"))</f>
        <v>0.13398938540602723</v>
      </c>
      <c r="G4103" t="b">
        <f>IF(Comuni[[#This Row],[Popolazione2011]]&gt;300000,"MAGGIORE")</f>
        <v>0</v>
      </c>
      <c r="H4103">
        <f>100*Comuni[[#This Row],[Popolazione2011]]/(SUMIFS($D$2:$D$7916,$B$2:$B$7916,"Piemonte"))</f>
        <v>0.13332062303674039</v>
      </c>
      <c r="I4103" s="1" t="str">
        <f>_xlfn.XLOOKUP(Comuni[[#This Row],[Regione]],Ripartizione_geografica[Regione],Ripartizione_geografica[Ripartizione geografica],,0)</f>
        <v>Nord-est</v>
      </c>
      <c r="J4103" s="1">
        <f>_xlfn.XLOOKUP(Comuni[[#This Row],[Regione]],Table_0[Regione],Table_0[Totale contagiati],,0)</f>
        <v>2199848</v>
      </c>
      <c r="K4103" s="1">
        <f>_xlfn.XLOOKUP(Comuni[[#This Row],[Regione]],Table_0[Regione],Table_0[Guariti],,0)</f>
        <v>2170571</v>
      </c>
      <c r="L4103" s="1">
        <f>_xlfn.XLOOKUP(Comuni[[#This Row],[Regione]],Table_0[Regione],Table_0[Deceduti],,0)</f>
        <v>19859</v>
      </c>
    </row>
    <row r="4104" spans="1:12" x14ac:dyDescent="0.25">
      <c r="A4104" s="1" t="s">
        <v>4151</v>
      </c>
      <c r="B4104" s="1" t="s">
        <v>4113</v>
      </c>
      <c r="C4104" s="1" t="s">
        <v>4114</v>
      </c>
      <c r="D4104">
        <v>926</v>
      </c>
      <c r="E4104">
        <f>100*Comuni[[#This Row],[Popolazione2011]]/$D$7916</f>
        <v>1.6157133884973245E-3</v>
      </c>
      <c r="F4104">
        <f>100*Comuni[[#This Row],[Popolazione2011]]/(SUMIFS($D$2:$D$7916,$B$2:$B$7916,"Emilia-Romagna"))</f>
        <v>2.1325914555857889E-2</v>
      </c>
      <c r="G4104" t="b">
        <f>IF(Comuni[[#This Row],[Popolazione2011]]&gt;300000,"MAGGIORE")</f>
        <v>0</v>
      </c>
      <c r="H4104">
        <f>100*Comuni[[#This Row],[Popolazione2011]]/(SUMIFS($D$2:$D$7916,$B$2:$B$7916,"Piemonte"))</f>
        <v>2.1219473518738673E-2</v>
      </c>
      <c r="I4104" s="1" t="str">
        <f>_xlfn.XLOOKUP(Comuni[[#This Row],[Regione]],Ripartizione_geografica[Regione],Ripartizione_geografica[Ripartizione geografica],,0)</f>
        <v>Nord-est</v>
      </c>
      <c r="J4104" s="1">
        <f>_xlfn.XLOOKUP(Comuni[[#This Row],[Regione]],Table_0[Regione],Table_0[Totale contagiati],,0)</f>
        <v>2199848</v>
      </c>
      <c r="K4104" s="1">
        <f>_xlfn.XLOOKUP(Comuni[[#This Row],[Regione]],Table_0[Regione],Table_0[Guariti],,0)</f>
        <v>2170571</v>
      </c>
      <c r="L4104" s="1">
        <f>_xlfn.XLOOKUP(Comuni[[#This Row],[Regione]],Table_0[Regione],Table_0[Deceduti],,0)</f>
        <v>19859</v>
      </c>
    </row>
    <row r="4105" spans="1:12" x14ac:dyDescent="0.25">
      <c r="A4105" s="1" t="s">
        <v>4152</v>
      </c>
      <c r="B4105" s="1" t="s">
        <v>4113</v>
      </c>
      <c r="C4105" s="1" t="s">
        <v>4114</v>
      </c>
      <c r="D4105">
        <v>2919</v>
      </c>
      <c r="E4105">
        <f>100*Comuni[[#This Row],[Popolazione2011]]/$D$7916</f>
        <v>5.0931613186000974E-3</v>
      </c>
      <c r="F4105">
        <f>100*Comuni[[#This Row],[Popolazione2011]]/(SUMIFS($D$2:$D$7916,$B$2:$B$7916,"Emilia-Romagna"))</f>
        <v>6.7224994156100629E-2</v>
      </c>
      <c r="G4105" t="b">
        <f>IF(Comuni[[#This Row],[Popolazione2011]]&gt;300000,"MAGGIORE")</f>
        <v>0</v>
      </c>
      <c r="H4105">
        <f>100*Comuni[[#This Row],[Popolazione2011]]/(SUMIFS($D$2:$D$7916,$B$2:$B$7916,"Piemonte"))</f>
        <v>6.6889463500214033E-2</v>
      </c>
      <c r="I4105" s="1" t="str">
        <f>_xlfn.XLOOKUP(Comuni[[#This Row],[Regione]],Ripartizione_geografica[Regione],Ripartizione_geografica[Ripartizione geografica],,0)</f>
        <v>Nord-est</v>
      </c>
      <c r="J4105" s="1">
        <f>_xlfn.XLOOKUP(Comuni[[#This Row],[Regione]],Table_0[Regione],Table_0[Totale contagiati],,0)</f>
        <v>2199848</v>
      </c>
      <c r="K4105" s="1">
        <f>_xlfn.XLOOKUP(Comuni[[#This Row],[Regione]],Table_0[Regione],Table_0[Guariti],,0)</f>
        <v>2170571</v>
      </c>
      <c r="L4105" s="1">
        <f>_xlfn.XLOOKUP(Comuni[[#This Row],[Regione]],Table_0[Regione],Table_0[Deceduti],,0)</f>
        <v>19859</v>
      </c>
    </row>
    <row r="4106" spans="1:12" x14ac:dyDescent="0.25">
      <c r="A4106" s="1" t="s">
        <v>4153</v>
      </c>
      <c r="B4106" s="1" t="s">
        <v>4113</v>
      </c>
      <c r="C4106" s="1" t="s">
        <v>4114</v>
      </c>
      <c r="D4106">
        <v>1993</v>
      </c>
      <c r="E4106">
        <f>100*Comuni[[#This Row],[Popolazione2011]]/$D$7916</f>
        <v>3.4774479301027733E-3</v>
      </c>
      <c r="F4106">
        <f>100*Comuni[[#This Row],[Popolazione2011]]/(SUMIFS($D$2:$D$7916,$B$2:$B$7916,"Emilia-Romagna"))</f>
        <v>4.589907960024274E-2</v>
      </c>
      <c r="G4106" t="b">
        <f>IF(Comuni[[#This Row],[Popolazione2011]]&gt;300000,"MAGGIORE")</f>
        <v>0</v>
      </c>
      <c r="H4106">
        <f>100*Comuni[[#This Row],[Popolazione2011]]/(SUMIFS($D$2:$D$7916,$B$2:$B$7916,"Piemonte"))</f>
        <v>4.5669989981475353E-2</v>
      </c>
      <c r="I4106" s="1" t="str">
        <f>_xlfn.XLOOKUP(Comuni[[#This Row],[Regione]],Ripartizione_geografica[Regione],Ripartizione_geografica[Ripartizione geografica],,0)</f>
        <v>Nord-est</v>
      </c>
      <c r="J4106" s="1">
        <f>_xlfn.XLOOKUP(Comuni[[#This Row],[Regione]],Table_0[Regione],Table_0[Totale contagiati],,0)</f>
        <v>2199848</v>
      </c>
      <c r="K4106" s="1">
        <f>_xlfn.XLOOKUP(Comuni[[#This Row],[Regione]],Table_0[Regione],Table_0[Guariti],,0)</f>
        <v>2170571</v>
      </c>
      <c r="L4106" s="1">
        <f>_xlfn.XLOOKUP(Comuni[[#This Row],[Regione]],Table_0[Regione],Table_0[Deceduti],,0)</f>
        <v>19859</v>
      </c>
    </row>
    <row r="4107" spans="1:12" x14ac:dyDescent="0.25">
      <c r="A4107" s="1" t="s">
        <v>4154</v>
      </c>
      <c r="B4107" s="1" t="s">
        <v>4113</v>
      </c>
      <c r="C4107" s="1" t="s">
        <v>4114</v>
      </c>
      <c r="D4107">
        <v>2241</v>
      </c>
      <c r="E4107">
        <f>100*Comuni[[#This Row],[Popolazione2011]]/$D$7916</f>
        <v>3.9101659866333741E-3</v>
      </c>
      <c r="F4107">
        <f>100*Comuni[[#This Row],[Popolazione2011]]/(SUMIFS($D$2:$D$7916,$B$2:$B$7916,"Emilia-Romagna"))</f>
        <v>5.1610555636800788E-2</v>
      </c>
      <c r="G4107" t="b">
        <f>IF(Comuni[[#This Row],[Popolazione2011]]&gt;300000,"MAGGIORE")</f>
        <v>0</v>
      </c>
      <c r="H4107">
        <f>100*Comuni[[#This Row],[Popolazione2011]]/(SUMIFS($D$2:$D$7916,$B$2:$B$7916,"Piemonte"))</f>
        <v>5.1352959131202344E-2</v>
      </c>
      <c r="I4107" s="1" t="str">
        <f>_xlfn.XLOOKUP(Comuni[[#This Row],[Regione]],Ripartizione_geografica[Regione],Ripartizione_geografica[Ripartizione geografica],,0)</f>
        <v>Nord-est</v>
      </c>
      <c r="J4107" s="1">
        <f>_xlfn.XLOOKUP(Comuni[[#This Row],[Regione]],Table_0[Regione],Table_0[Totale contagiati],,0)</f>
        <v>2199848</v>
      </c>
      <c r="K4107" s="1">
        <f>_xlfn.XLOOKUP(Comuni[[#This Row],[Regione]],Table_0[Regione],Table_0[Guariti],,0)</f>
        <v>2170571</v>
      </c>
      <c r="L4107" s="1">
        <f>_xlfn.XLOOKUP(Comuni[[#This Row],[Regione]],Table_0[Regione],Table_0[Deceduti],,0)</f>
        <v>19859</v>
      </c>
    </row>
    <row r="4108" spans="1:12" x14ac:dyDescent="0.25">
      <c r="A4108" s="1" t="s">
        <v>4155</v>
      </c>
      <c r="B4108" s="1" t="s">
        <v>4113</v>
      </c>
      <c r="C4108" s="1" t="s">
        <v>4114</v>
      </c>
      <c r="D4108">
        <v>4268</v>
      </c>
      <c r="E4108">
        <f>100*Comuni[[#This Row],[Popolazione2011]]/$D$7916</f>
        <v>7.446938166421794E-3</v>
      </c>
      <c r="F4108">
        <f>100*Comuni[[#This Row],[Popolazione2011]]/(SUMIFS($D$2:$D$7916,$B$2:$B$7916,"Emilia-Romagna"))</f>
        <v>9.829266017753939E-2</v>
      </c>
      <c r="G4108" t="b">
        <f>IF(Comuni[[#This Row],[Popolazione2011]]&gt;300000,"MAGGIORE")</f>
        <v>0</v>
      </c>
      <c r="H4108">
        <f>100*Comuni[[#This Row],[Popolazione2011]]/(SUMIFS($D$2:$D$7916,$B$2:$B$7916,"Piemonte"))</f>
        <v>9.7802065850946723E-2</v>
      </c>
      <c r="I4108" s="1" t="str">
        <f>_xlfn.XLOOKUP(Comuni[[#This Row],[Regione]],Ripartizione_geografica[Regione],Ripartizione_geografica[Ripartizione geografica],,0)</f>
        <v>Nord-est</v>
      </c>
      <c r="J4108" s="1">
        <f>_xlfn.XLOOKUP(Comuni[[#This Row],[Regione]],Table_0[Regione],Table_0[Totale contagiati],,0)</f>
        <v>2199848</v>
      </c>
      <c r="K4108" s="1">
        <f>_xlfn.XLOOKUP(Comuni[[#This Row],[Regione]],Table_0[Regione],Table_0[Guariti],,0)</f>
        <v>2170571</v>
      </c>
      <c r="L4108" s="1">
        <f>_xlfn.XLOOKUP(Comuni[[#This Row],[Regione]],Table_0[Regione],Table_0[Deceduti],,0)</f>
        <v>19859</v>
      </c>
    </row>
    <row r="4109" spans="1:12" x14ac:dyDescent="0.25">
      <c r="A4109" s="1" t="s">
        <v>4156</v>
      </c>
      <c r="B4109" s="1" t="s">
        <v>4113</v>
      </c>
      <c r="C4109" s="1" t="s">
        <v>4114</v>
      </c>
      <c r="D4109">
        <v>1936</v>
      </c>
      <c r="E4109">
        <f>100*Comuni[[#This Row],[Popolazione2011]]/$D$7916</f>
        <v>3.3779925703356591E-3</v>
      </c>
      <c r="F4109">
        <f>100*Comuni[[#This Row],[Popolazione2011]]/(SUMIFS($D$2:$D$7916,$B$2:$B$7916,"Emilia-Romagna"))</f>
        <v>4.4586361317646733E-2</v>
      </c>
      <c r="G4109" t="b">
        <f>IF(Comuni[[#This Row],[Popolazione2011]]&gt;300000,"MAGGIORE")</f>
        <v>0</v>
      </c>
      <c r="H4109">
        <f>100*Comuni[[#This Row],[Popolazione2011]]/(SUMIFS($D$2:$D$7916,$B$2:$B$7916,"Piemonte"))</f>
        <v>4.4363823684965518E-2</v>
      </c>
      <c r="I4109" s="1" t="str">
        <f>_xlfn.XLOOKUP(Comuni[[#This Row],[Regione]],Ripartizione_geografica[Regione],Ripartizione_geografica[Ripartizione geografica],,0)</f>
        <v>Nord-est</v>
      </c>
      <c r="J4109" s="1">
        <f>_xlfn.XLOOKUP(Comuni[[#This Row],[Regione]],Table_0[Regione],Table_0[Totale contagiati],,0)</f>
        <v>2199848</v>
      </c>
      <c r="K4109" s="1">
        <f>_xlfn.XLOOKUP(Comuni[[#This Row],[Regione]],Table_0[Regione],Table_0[Guariti],,0)</f>
        <v>2170571</v>
      </c>
      <c r="L4109" s="1">
        <f>_xlfn.XLOOKUP(Comuni[[#This Row],[Regione]],Table_0[Regione],Table_0[Deceduti],,0)</f>
        <v>19859</v>
      </c>
    </row>
    <row r="4110" spans="1:12" x14ac:dyDescent="0.25">
      <c r="A4110" s="1" t="s">
        <v>4157</v>
      </c>
      <c r="B4110" s="1" t="s">
        <v>4113</v>
      </c>
      <c r="C4110" s="1" t="s">
        <v>4114</v>
      </c>
      <c r="D4110">
        <v>92</v>
      </c>
      <c r="E4110">
        <f>100*Comuni[[#This Row],[Popolazione2011]]/$D$7916</f>
        <v>1.605244403258681E-4</v>
      </c>
      <c r="F4110">
        <f>100*Comuni[[#This Row],[Popolazione2011]]/(SUMIFS($D$2:$D$7916,$B$2:$B$7916,"Emilia-Romagna"))</f>
        <v>2.1187733684005679E-3</v>
      </c>
      <c r="G4110" t="b">
        <f>IF(Comuni[[#This Row],[Popolazione2011]]&gt;300000,"MAGGIORE")</f>
        <v>0</v>
      </c>
      <c r="H4110">
        <f>100*Comuni[[#This Row],[Popolazione2011]]/(SUMIFS($D$2:$D$7916,$B$2:$B$7916,"Piemonte"))</f>
        <v>2.1081982329632376E-3</v>
      </c>
      <c r="I4110" s="1" t="str">
        <f>_xlfn.XLOOKUP(Comuni[[#This Row],[Regione]],Ripartizione_geografica[Regione],Ripartizione_geografica[Ripartizione geografica],,0)</f>
        <v>Nord-est</v>
      </c>
      <c r="J4110" s="1">
        <f>_xlfn.XLOOKUP(Comuni[[#This Row],[Regione]],Table_0[Regione],Table_0[Totale contagiati],,0)</f>
        <v>2199848</v>
      </c>
      <c r="K4110" s="1">
        <f>_xlfn.XLOOKUP(Comuni[[#This Row],[Regione]],Table_0[Regione],Table_0[Guariti],,0)</f>
        <v>2170571</v>
      </c>
      <c r="L4110" s="1">
        <f>_xlfn.XLOOKUP(Comuni[[#This Row],[Regione]],Table_0[Regione],Table_0[Deceduti],,0)</f>
        <v>19859</v>
      </c>
    </row>
    <row r="4111" spans="1:12" x14ac:dyDescent="0.25">
      <c r="A4111" s="1" t="s">
        <v>4158</v>
      </c>
      <c r="B4111" s="1" t="s">
        <v>4113</v>
      </c>
      <c r="C4111" s="1" t="s">
        <v>4114</v>
      </c>
      <c r="D4111">
        <v>2635</v>
      </c>
      <c r="E4111">
        <f>100*Comuni[[#This Row],[Popolazione2011]]/$D$7916</f>
        <v>4.597629350637635E-3</v>
      </c>
      <c r="F4111">
        <f>100*Comuni[[#This Row],[Popolazione2011]]/(SUMIFS($D$2:$D$7916,$B$2:$B$7916,"Emilia-Romagna"))</f>
        <v>6.0684432888429313E-2</v>
      </c>
      <c r="G4111" t="b">
        <f>IF(Comuni[[#This Row],[Popolazione2011]]&gt;300000,"MAGGIORE")</f>
        <v>0</v>
      </c>
      <c r="H4111">
        <f>100*Comuni[[#This Row],[Popolazione2011]]/(SUMIFS($D$2:$D$7916,$B$2:$B$7916,"Piemonte"))</f>
        <v>6.0381547215849249E-2</v>
      </c>
      <c r="I4111" s="1" t="str">
        <f>_xlfn.XLOOKUP(Comuni[[#This Row],[Regione]],Ripartizione_geografica[Regione],Ripartizione_geografica[Ripartizione geografica],,0)</f>
        <v>Nord-est</v>
      </c>
      <c r="J4111" s="1">
        <f>_xlfn.XLOOKUP(Comuni[[#This Row],[Regione]],Table_0[Regione],Table_0[Totale contagiati],,0)</f>
        <v>2199848</v>
      </c>
      <c r="K4111" s="1">
        <f>_xlfn.XLOOKUP(Comuni[[#This Row],[Regione]],Table_0[Regione],Table_0[Guariti],,0)</f>
        <v>2170571</v>
      </c>
      <c r="L4111" s="1">
        <f>_xlfn.XLOOKUP(Comuni[[#This Row],[Regione]],Table_0[Regione],Table_0[Deceduti],,0)</f>
        <v>19859</v>
      </c>
    </row>
    <row r="4112" spans="1:12" x14ac:dyDescent="0.25">
      <c r="A4112" s="1" t="s">
        <v>4159</v>
      </c>
      <c r="B4112" s="1" t="s">
        <v>4113</v>
      </c>
      <c r="C4112" s="1" t="s">
        <v>4114</v>
      </c>
      <c r="D4112">
        <v>3349</v>
      </c>
      <c r="E4112">
        <f>100*Comuni[[#This Row],[Popolazione2011]]/$D$7916</f>
        <v>5.8434385940362207E-3</v>
      </c>
      <c r="F4112">
        <f>100*Comuni[[#This Row],[Popolazione2011]]/(SUMIFS($D$2:$D$7916,$B$2:$B$7916,"Emilia-Romagna"))</f>
        <v>7.7127956638842407E-2</v>
      </c>
      <c r="G4112" t="b">
        <f>IF(Comuni[[#This Row],[Popolazione2011]]&gt;300000,"MAGGIORE")</f>
        <v>0</v>
      </c>
      <c r="H4112">
        <f>100*Comuni[[#This Row],[Popolazione2011]]/(SUMIFS($D$2:$D$7916,$B$2:$B$7916,"Piemonte"))</f>
        <v>7.6742998719498731E-2</v>
      </c>
      <c r="I4112" s="1" t="str">
        <f>_xlfn.XLOOKUP(Comuni[[#This Row],[Regione]],Ripartizione_geografica[Regione],Ripartizione_geografica[Ripartizione geografica],,0)</f>
        <v>Nord-est</v>
      </c>
      <c r="J4112" s="1">
        <f>_xlfn.XLOOKUP(Comuni[[#This Row],[Regione]],Table_0[Regione],Table_0[Totale contagiati],,0)</f>
        <v>2199848</v>
      </c>
      <c r="K4112" s="1">
        <f>_xlfn.XLOOKUP(Comuni[[#This Row],[Regione]],Table_0[Regione],Table_0[Guariti],,0)</f>
        <v>2170571</v>
      </c>
      <c r="L4112" s="1">
        <f>_xlfn.XLOOKUP(Comuni[[#This Row],[Regione]],Table_0[Regione],Table_0[Deceduti],,0)</f>
        <v>19859</v>
      </c>
    </row>
    <row r="4113" spans="1:12" x14ac:dyDescent="0.25">
      <c r="A4113" s="1" t="s">
        <v>4160</v>
      </c>
      <c r="B4113" s="1" t="s">
        <v>4113</v>
      </c>
      <c r="C4113" s="1" t="s">
        <v>4161</v>
      </c>
      <c r="D4113">
        <v>2165</v>
      </c>
      <c r="E4113">
        <f>100*Comuni[[#This Row],[Popolazione2011]]/$D$7916</f>
        <v>3.7775588402772222E-3</v>
      </c>
      <c r="F4113">
        <f>100*Comuni[[#This Row],[Popolazione2011]]/(SUMIFS($D$2:$D$7916,$B$2:$B$7916,"Emilia-Romagna"))</f>
        <v>4.9860264593339448E-2</v>
      </c>
      <c r="G4113" t="b">
        <f>IF(Comuni[[#This Row],[Popolazione2011]]&gt;300000,"MAGGIORE")</f>
        <v>0</v>
      </c>
      <c r="H4113">
        <f>100*Comuni[[#This Row],[Popolazione2011]]/(SUMIFS($D$2:$D$7916,$B$2:$B$7916,"Piemonte"))</f>
        <v>4.9611404069189236E-2</v>
      </c>
      <c r="I4113" s="1" t="str">
        <f>_xlfn.XLOOKUP(Comuni[[#This Row],[Regione]],Ripartizione_geografica[Regione],Ripartizione_geografica[Ripartizione geografica],,0)</f>
        <v>Nord-est</v>
      </c>
      <c r="J4113" s="1">
        <f>_xlfn.XLOOKUP(Comuni[[#This Row],[Regione]],Table_0[Regione],Table_0[Totale contagiati],,0)</f>
        <v>2199848</v>
      </c>
      <c r="K4113" s="1">
        <f>_xlfn.XLOOKUP(Comuni[[#This Row],[Regione]],Table_0[Regione],Table_0[Guariti],,0)</f>
        <v>2170571</v>
      </c>
      <c r="L4113" s="1">
        <f>_xlfn.XLOOKUP(Comuni[[#This Row],[Regione]],Table_0[Regione],Table_0[Deceduti],,0)</f>
        <v>19859</v>
      </c>
    </row>
    <row r="4114" spans="1:12" x14ac:dyDescent="0.25">
      <c r="A4114" s="1" t="s">
        <v>4162</v>
      </c>
      <c r="B4114" s="1" t="s">
        <v>4113</v>
      </c>
      <c r="C4114" s="1" t="s">
        <v>4161</v>
      </c>
      <c r="D4114">
        <v>2337</v>
      </c>
      <c r="E4114">
        <f>100*Comuni[[#This Row],[Popolazione2011]]/$D$7916</f>
        <v>4.0776697504516712E-3</v>
      </c>
      <c r="F4114">
        <f>100*Comuni[[#This Row],[Popolazione2011]]/(SUMIFS($D$2:$D$7916,$B$2:$B$7916,"Emilia-Romagna"))</f>
        <v>5.3821449586436164E-2</v>
      </c>
      <c r="G4114" t="b">
        <f>IF(Comuni[[#This Row],[Popolazione2011]]&gt;300000,"MAGGIORE")</f>
        <v>0</v>
      </c>
      <c r="H4114">
        <f>100*Comuni[[#This Row],[Popolazione2011]]/(SUMIFS($D$2:$D$7916,$B$2:$B$7916,"Piemonte"))</f>
        <v>5.3552818156903111E-2</v>
      </c>
      <c r="I4114" s="1" t="str">
        <f>_xlfn.XLOOKUP(Comuni[[#This Row],[Regione]],Ripartizione_geografica[Regione],Ripartizione_geografica[Ripartizione geografica],,0)</f>
        <v>Nord-est</v>
      </c>
      <c r="J4114" s="1">
        <f>_xlfn.XLOOKUP(Comuni[[#This Row],[Regione]],Table_0[Regione],Table_0[Totale contagiati],,0)</f>
        <v>2199848</v>
      </c>
      <c r="K4114" s="1">
        <f>_xlfn.XLOOKUP(Comuni[[#This Row],[Regione]],Table_0[Regione],Table_0[Guariti],,0)</f>
        <v>2170571</v>
      </c>
      <c r="L4114" s="1">
        <f>_xlfn.XLOOKUP(Comuni[[#This Row],[Regione]],Table_0[Regione],Table_0[Deceduti],,0)</f>
        <v>19859</v>
      </c>
    </row>
    <row r="4115" spans="1:12" x14ac:dyDescent="0.25">
      <c r="A4115" s="1" t="s">
        <v>4163</v>
      </c>
      <c r="B4115" s="1" t="s">
        <v>4113</v>
      </c>
      <c r="C4115" s="1" t="s">
        <v>4161</v>
      </c>
      <c r="D4115">
        <v>3617</v>
      </c>
      <c r="E4115">
        <f>100*Comuni[[#This Row],[Popolazione2011]]/$D$7916</f>
        <v>6.3110532680289667E-3</v>
      </c>
      <c r="F4115">
        <f>100*Comuni[[#This Row],[Popolazione2011]]/(SUMIFS($D$2:$D$7916,$B$2:$B$7916,"Emilia-Romagna"))</f>
        <v>8.3300035581574505E-2</v>
      </c>
      <c r="G4115" t="b">
        <f>IF(Comuni[[#This Row],[Popolazione2011]]&gt;300000,"MAGGIORE")</f>
        <v>0</v>
      </c>
      <c r="H4115">
        <f>100*Comuni[[#This Row],[Popolazione2011]]/(SUMIFS($D$2:$D$7916,$B$2:$B$7916,"Piemonte"))</f>
        <v>8.2884271832913373E-2</v>
      </c>
      <c r="I4115" s="1" t="str">
        <f>_xlfn.XLOOKUP(Comuni[[#This Row],[Regione]],Ripartizione_geografica[Regione],Ripartizione_geografica[Ripartizione geografica],,0)</f>
        <v>Nord-est</v>
      </c>
      <c r="J4115" s="1">
        <f>_xlfn.XLOOKUP(Comuni[[#This Row],[Regione]],Table_0[Regione],Table_0[Totale contagiati],,0)</f>
        <v>2199848</v>
      </c>
      <c r="K4115" s="1">
        <f>_xlfn.XLOOKUP(Comuni[[#This Row],[Regione]],Table_0[Regione],Table_0[Guariti],,0)</f>
        <v>2170571</v>
      </c>
      <c r="L4115" s="1">
        <f>_xlfn.XLOOKUP(Comuni[[#This Row],[Regione]],Table_0[Regione],Table_0[Deceduti],,0)</f>
        <v>19859</v>
      </c>
    </row>
    <row r="4116" spans="1:12" x14ac:dyDescent="0.25">
      <c r="A4116" s="1" t="s">
        <v>4164</v>
      </c>
      <c r="B4116" s="1" t="s">
        <v>4113</v>
      </c>
      <c r="C4116" s="1" t="s">
        <v>4161</v>
      </c>
      <c r="D4116">
        <v>2144</v>
      </c>
      <c r="E4116">
        <f>100*Comuni[[#This Row],[Popolazione2011]]/$D$7916</f>
        <v>3.7409173919419696E-3</v>
      </c>
      <c r="F4116">
        <f>100*Comuni[[#This Row],[Popolazione2011]]/(SUMIFS($D$2:$D$7916,$B$2:$B$7916,"Emilia-Romagna"))</f>
        <v>4.9376631541856716E-2</v>
      </c>
      <c r="G4116" t="b">
        <f>IF(Comuni[[#This Row],[Popolazione2011]]&gt;300000,"MAGGIORE")</f>
        <v>0</v>
      </c>
      <c r="H4116">
        <f>100*Comuni[[#This Row],[Popolazione2011]]/(SUMIFS($D$2:$D$7916,$B$2:$B$7916,"Piemonte"))</f>
        <v>4.9130184907317187E-2</v>
      </c>
      <c r="I4116" s="1" t="str">
        <f>_xlfn.XLOOKUP(Comuni[[#This Row],[Regione]],Ripartizione_geografica[Regione],Ripartizione_geografica[Ripartizione geografica],,0)</f>
        <v>Nord-est</v>
      </c>
      <c r="J4116" s="1">
        <f>_xlfn.XLOOKUP(Comuni[[#This Row],[Regione]],Table_0[Regione],Table_0[Totale contagiati],,0)</f>
        <v>2199848</v>
      </c>
      <c r="K4116" s="1">
        <f>_xlfn.XLOOKUP(Comuni[[#This Row],[Regione]],Table_0[Regione],Table_0[Guariti],,0)</f>
        <v>2170571</v>
      </c>
      <c r="L4116" s="1">
        <f>_xlfn.XLOOKUP(Comuni[[#This Row],[Regione]],Table_0[Regione],Table_0[Deceduti],,0)</f>
        <v>19859</v>
      </c>
    </row>
    <row r="4117" spans="1:12" x14ac:dyDescent="0.25">
      <c r="A4117" s="1" t="s">
        <v>4165</v>
      </c>
      <c r="B4117" s="1" t="s">
        <v>4113</v>
      </c>
      <c r="C4117" s="1" t="s">
        <v>4161</v>
      </c>
      <c r="D4117">
        <v>799</v>
      </c>
      <c r="E4117">
        <f>100*Comuni[[#This Row],[Popolazione2011]]/$D$7916</f>
        <v>1.3941198676127023E-3</v>
      </c>
      <c r="F4117">
        <f>100*Comuni[[#This Row],[Popolazione2011]]/(SUMIFS($D$2:$D$7916,$B$2:$B$7916,"Emilia-Romagna"))</f>
        <v>1.840108610165276E-2</v>
      </c>
      <c r="G4117" t="b">
        <f>IF(Comuni[[#This Row],[Popolazione2011]]&gt;300000,"MAGGIORE")</f>
        <v>0</v>
      </c>
      <c r="H4117">
        <f>100*Comuni[[#This Row],[Popolazione2011]]/(SUMIFS($D$2:$D$7916,$B$2:$B$7916,"Piemonte"))</f>
        <v>1.8309243349322032E-2</v>
      </c>
      <c r="I4117" s="1" t="str">
        <f>_xlfn.XLOOKUP(Comuni[[#This Row],[Regione]],Ripartizione_geografica[Regione],Ripartizione_geografica[Ripartizione geografica],,0)</f>
        <v>Nord-est</v>
      </c>
      <c r="J4117" s="1">
        <f>_xlfn.XLOOKUP(Comuni[[#This Row],[Regione]],Table_0[Regione],Table_0[Totale contagiati],,0)</f>
        <v>2199848</v>
      </c>
      <c r="K4117" s="1">
        <f>_xlfn.XLOOKUP(Comuni[[#This Row],[Regione]],Table_0[Regione],Table_0[Guariti],,0)</f>
        <v>2170571</v>
      </c>
      <c r="L4117" s="1">
        <f>_xlfn.XLOOKUP(Comuni[[#This Row],[Regione]],Table_0[Regione],Table_0[Deceduti],,0)</f>
        <v>19859</v>
      </c>
    </row>
    <row r="4118" spans="1:12" x14ac:dyDescent="0.25">
      <c r="A4118" s="1" t="s">
        <v>4166</v>
      </c>
      <c r="B4118" s="1" t="s">
        <v>4113</v>
      </c>
      <c r="C4118" s="1" t="s">
        <v>4161</v>
      </c>
      <c r="D4118">
        <v>7275</v>
      </c>
      <c r="E4118">
        <f>100*Comuni[[#This Row],[Popolazione2011]]/$D$7916</f>
        <v>1.2693644601855332E-2</v>
      </c>
      <c r="F4118">
        <f>100*Comuni[[#This Row],[Popolazione2011]]/(SUMIFS($D$2:$D$7916,$B$2:$B$7916,"Emilia-Romagna"))</f>
        <v>0.16754430712080579</v>
      </c>
      <c r="G4118" t="b">
        <f>IF(Comuni[[#This Row],[Popolazione2011]]&gt;300000,"MAGGIORE")</f>
        <v>0</v>
      </c>
      <c r="H4118">
        <f>100*Comuni[[#This Row],[Popolazione2011]]/(SUMIFS($D$2:$D$7916,$B$2:$B$7916,"Piemonte"))</f>
        <v>0.16670806679138644</v>
      </c>
      <c r="I4118" s="1" t="str">
        <f>_xlfn.XLOOKUP(Comuni[[#This Row],[Regione]],Ripartizione_geografica[Regione],Ripartizione_geografica[Ripartizione geografica],,0)</f>
        <v>Nord-est</v>
      </c>
      <c r="J4118" s="1">
        <f>_xlfn.XLOOKUP(Comuni[[#This Row],[Regione]],Table_0[Regione],Table_0[Totale contagiati],,0)</f>
        <v>2199848</v>
      </c>
      <c r="K4118" s="1">
        <f>_xlfn.XLOOKUP(Comuni[[#This Row],[Regione]],Table_0[Regione],Table_0[Guariti],,0)</f>
        <v>2170571</v>
      </c>
      <c r="L4118" s="1">
        <f>_xlfn.XLOOKUP(Comuni[[#This Row],[Regione]],Table_0[Regione],Table_0[Deceduti],,0)</f>
        <v>19859</v>
      </c>
    </row>
    <row r="4119" spans="1:12" x14ac:dyDescent="0.25">
      <c r="A4119" s="1" t="s">
        <v>4167</v>
      </c>
      <c r="B4119" s="1" t="s">
        <v>4113</v>
      </c>
      <c r="C4119" s="1" t="s">
        <v>4161</v>
      </c>
      <c r="D4119">
        <v>7043</v>
      </c>
      <c r="E4119">
        <f>100*Comuni[[#This Row],[Popolazione2011]]/$D$7916</f>
        <v>1.2288843839294445E-2</v>
      </c>
      <c r="F4119">
        <f>100*Comuni[[#This Row],[Popolazione2011]]/(SUMIFS($D$2:$D$7916,$B$2:$B$7916,"Emilia-Romagna"))</f>
        <v>0.16220131340918695</v>
      </c>
      <c r="G4119" t="b">
        <f>IF(Comuni[[#This Row],[Popolazione2011]]&gt;300000,"MAGGIORE")</f>
        <v>0</v>
      </c>
      <c r="H4119">
        <f>100*Comuni[[#This Row],[Popolazione2011]]/(SUMIFS($D$2:$D$7916,$B$2:$B$7916,"Piemonte"))</f>
        <v>0.1613917408126096</v>
      </c>
      <c r="I4119" s="1" t="str">
        <f>_xlfn.XLOOKUP(Comuni[[#This Row],[Regione]],Ripartizione_geografica[Regione],Ripartizione_geografica[Ripartizione geografica],,0)</f>
        <v>Nord-est</v>
      </c>
      <c r="J4119" s="1">
        <f>_xlfn.XLOOKUP(Comuni[[#This Row],[Regione]],Table_0[Regione],Table_0[Totale contagiati],,0)</f>
        <v>2199848</v>
      </c>
      <c r="K4119" s="1">
        <f>_xlfn.XLOOKUP(Comuni[[#This Row],[Regione]],Table_0[Regione],Table_0[Guariti],,0)</f>
        <v>2170571</v>
      </c>
      <c r="L4119" s="1">
        <f>_xlfn.XLOOKUP(Comuni[[#This Row],[Regione]],Table_0[Regione],Table_0[Deceduti],,0)</f>
        <v>19859</v>
      </c>
    </row>
    <row r="4120" spans="1:12" x14ac:dyDescent="0.25">
      <c r="A4120" s="1" t="s">
        <v>4168</v>
      </c>
      <c r="B4120" s="1" t="s">
        <v>4113</v>
      </c>
      <c r="C4120" s="1" t="s">
        <v>4161</v>
      </c>
      <c r="D4120">
        <v>2033</v>
      </c>
      <c r="E4120">
        <f>100*Comuni[[#This Row],[Popolazione2011]]/$D$7916</f>
        <v>3.5472411650270637E-3</v>
      </c>
      <c r="F4120">
        <f>100*Comuni[[#This Row],[Popolazione2011]]/(SUMIFS($D$2:$D$7916,$B$2:$B$7916,"Emilia-Romagna"))</f>
        <v>4.6820285412590812E-2</v>
      </c>
      <c r="G4120" t="b">
        <f>IF(Comuni[[#This Row],[Popolazione2011]]&gt;300000,"MAGGIORE")</f>
        <v>0</v>
      </c>
      <c r="H4120">
        <f>100*Comuni[[#This Row],[Popolazione2011]]/(SUMIFS($D$2:$D$7916,$B$2:$B$7916,"Piemonte"))</f>
        <v>4.6586597908850676E-2</v>
      </c>
      <c r="I4120" s="1" t="str">
        <f>_xlfn.XLOOKUP(Comuni[[#This Row],[Regione]],Ripartizione_geografica[Regione],Ripartizione_geografica[Ripartizione geografica],,0)</f>
        <v>Nord-est</v>
      </c>
      <c r="J4120" s="1">
        <f>_xlfn.XLOOKUP(Comuni[[#This Row],[Regione]],Table_0[Regione],Table_0[Totale contagiati],,0)</f>
        <v>2199848</v>
      </c>
      <c r="K4120" s="1">
        <f>_xlfn.XLOOKUP(Comuni[[#This Row],[Regione]],Table_0[Regione],Table_0[Guariti],,0)</f>
        <v>2170571</v>
      </c>
      <c r="L4120" s="1">
        <f>_xlfn.XLOOKUP(Comuni[[#This Row],[Regione]],Table_0[Regione],Table_0[Deceduti],,0)</f>
        <v>19859</v>
      </c>
    </row>
    <row r="4121" spans="1:12" x14ac:dyDescent="0.25">
      <c r="A4121" s="1" t="s">
        <v>4169</v>
      </c>
      <c r="B4121" s="1" t="s">
        <v>4113</v>
      </c>
      <c r="C4121" s="1" t="s">
        <v>4161</v>
      </c>
      <c r="D4121">
        <v>13893</v>
      </c>
      <c r="E4121">
        <f>100*Comuni[[#This Row],[Popolazione2011]]/$D$7916</f>
        <v>2.424093532007919E-2</v>
      </c>
      <c r="F4121">
        <f>100*Comuni[[#This Row],[Popolazione2011]]/(SUMIFS($D$2:$D$7916,$B$2:$B$7916,"Emilia-Romagna"))</f>
        <v>0.31995780877379448</v>
      </c>
      <c r="G4121" t="b">
        <f>IF(Comuni[[#This Row],[Popolazione2011]]&gt;300000,"MAGGIORE")</f>
        <v>0</v>
      </c>
      <c r="H4121">
        <f>100*Comuni[[#This Row],[Popolazione2011]]/(SUMIFS($D$2:$D$7916,$B$2:$B$7916,"Piemonte"))</f>
        <v>0.31836084837563328</v>
      </c>
      <c r="I4121" s="1" t="str">
        <f>_xlfn.XLOOKUP(Comuni[[#This Row],[Regione]],Ripartizione_geografica[Regione],Ripartizione_geografica[Ripartizione geografica],,0)</f>
        <v>Nord-est</v>
      </c>
      <c r="J4121" s="1">
        <f>_xlfn.XLOOKUP(Comuni[[#This Row],[Regione]],Table_0[Regione],Table_0[Totale contagiati],,0)</f>
        <v>2199848</v>
      </c>
      <c r="K4121" s="1">
        <f>_xlfn.XLOOKUP(Comuni[[#This Row],[Regione]],Table_0[Regione],Table_0[Guariti],,0)</f>
        <v>2170571</v>
      </c>
      <c r="L4121" s="1">
        <f>_xlfn.XLOOKUP(Comuni[[#This Row],[Regione]],Table_0[Regione],Table_0[Deceduti],,0)</f>
        <v>19859</v>
      </c>
    </row>
    <row r="4122" spans="1:12" x14ac:dyDescent="0.25">
      <c r="A4122" s="1" t="s">
        <v>4170</v>
      </c>
      <c r="B4122" s="1" t="s">
        <v>4113</v>
      </c>
      <c r="C4122" s="1" t="s">
        <v>4161</v>
      </c>
      <c r="D4122">
        <v>8920</v>
      </c>
      <c r="E4122">
        <f>100*Comuni[[#This Row],[Popolazione2011]]/$D$7916</f>
        <v>1.5563891388116776E-2</v>
      </c>
      <c r="F4122">
        <f>100*Comuni[[#This Row],[Popolazione2011]]/(SUMIFS($D$2:$D$7916,$B$2:$B$7916,"Emilia-Romagna"))</f>
        <v>0.20542889615362028</v>
      </c>
      <c r="G4122" t="b">
        <f>IF(Comuni[[#This Row],[Popolazione2011]]&gt;300000,"MAGGIORE")</f>
        <v>0</v>
      </c>
      <c r="H4122">
        <f>100*Comuni[[#This Row],[Popolazione2011]]/(SUMIFS($D$2:$D$7916,$B$2:$B$7916,"Piemonte"))</f>
        <v>0.20440356780469651</v>
      </c>
      <c r="I4122" s="1" t="str">
        <f>_xlfn.XLOOKUP(Comuni[[#This Row],[Regione]],Ripartizione_geografica[Regione],Ripartizione_geografica[Ripartizione geografica],,0)</f>
        <v>Nord-est</v>
      </c>
      <c r="J4122" s="1">
        <f>_xlfn.XLOOKUP(Comuni[[#This Row],[Regione]],Table_0[Regione],Table_0[Totale contagiati],,0)</f>
        <v>2199848</v>
      </c>
      <c r="K4122" s="1">
        <f>_xlfn.XLOOKUP(Comuni[[#This Row],[Regione]],Table_0[Regione],Table_0[Guariti],,0)</f>
        <v>2170571</v>
      </c>
      <c r="L4122" s="1">
        <f>_xlfn.XLOOKUP(Comuni[[#This Row],[Regione]],Table_0[Regione],Table_0[Deceduti],,0)</f>
        <v>19859</v>
      </c>
    </row>
    <row r="4123" spans="1:12" x14ac:dyDescent="0.25">
      <c r="A4123" s="1" t="s">
        <v>4171</v>
      </c>
      <c r="B4123" s="1" t="s">
        <v>4113</v>
      </c>
      <c r="C4123" s="1" t="s">
        <v>4161</v>
      </c>
      <c r="D4123">
        <v>1122</v>
      </c>
      <c r="E4123">
        <f>100*Comuni[[#This Row],[Popolazione2011]]/$D$7916</f>
        <v>1.957700239626348E-3</v>
      </c>
      <c r="F4123">
        <f>100*Comuni[[#This Row],[Popolazione2011]]/(SUMIFS($D$2:$D$7916,$B$2:$B$7916,"Emilia-Romagna"))</f>
        <v>2.5839823036363448E-2</v>
      </c>
      <c r="G4123" t="b">
        <f>IF(Comuni[[#This Row],[Popolazione2011]]&gt;300000,"MAGGIORE")</f>
        <v>0</v>
      </c>
      <c r="H4123">
        <f>100*Comuni[[#This Row],[Popolazione2011]]/(SUMIFS($D$2:$D$7916,$B$2:$B$7916,"Piemonte"))</f>
        <v>2.5710852362877745E-2</v>
      </c>
      <c r="I4123" s="1" t="str">
        <f>_xlfn.XLOOKUP(Comuni[[#This Row],[Regione]],Ripartizione_geografica[Regione],Ripartizione_geografica[Ripartizione geografica],,0)</f>
        <v>Nord-est</v>
      </c>
      <c r="J4123" s="1">
        <f>_xlfn.XLOOKUP(Comuni[[#This Row],[Regione]],Table_0[Regione],Table_0[Totale contagiati],,0)</f>
        <v>2199848</v>
      </c>
      <c r="K4123" s="1">
        <f>_xlfn.XLOOKUP(Comuni[[#This Row],[Regione]],Table_0[Regione],Table_0[Guariti],,0)</f>
        <v>2170571</v>
      </c>
      <c r="L4123" s="1">
        <f>_xlfn.XLOOKUP(Comuni[[#This Row],[Regione]],Table_0[Regione],Table_0[Deceduti],,0)</f>
        <v>19859</v>
      </c>
    </row>
    <row r="4124" spans="1:12" x14ac:dyDescent="0.25">
      <c r="A4124" s="1" t="s">
        <v>4172</v>
      </c>
      <c r="B4124" s="1" t="s">
        <v>4113</v>
      </c>
      <c r="C4124" s="1" t="s">
        <v>4161</v>
      </c>
      <c r="D4124">
        <v>1997</v>
      </c>
      <c r="E4124">
        <f>100*Comuni[[#This Row],[Popolazione2011]]/$D$7916</f>
        <v>3.4844272535952021E-3</v>
      </c>
      <c r="F4124">
        <f>100*Comuni[[#This Row],[Popolazione2011]]/(SUMIFS($D$2:$D$7916,$B$2:$B$7916,"Emilia-Romagna"))</f>
        <v>4.5991200181477544E-2</v>
      </c>
      <c r="G4124" t="b">
        <f>IF(Comuni[[#This Row],[Popolazione2011]]&gt;300000,"MAGGIORE")</f>
        <v>0</v>
      </c>
      <c r="H4124">
        <f>100*Comuni[[#This Row],[Popolazione2011]]/(SUMIFS($D$2:$D$7916,$B$2:$B$7916,"Piemonte"))</f>
        <v>4.5761650774212889E-2</v>
      </c>
      <c r="I4124" s="1" t="str">
        <f>_xlfn.XLOOKUP(Comuni[[#This Row],[Regione]],Ripartizione_geografica[Regione],Ripartizione_geografica[Ripartizione geografica],,0)</f>
        <v>Nord-est</v>
      </c>
      <c r="J4124" s="1">
        <f>_xlfn.XLOOKUP(Comuni[[#This Row],[Regione]],Table_0[Regione],Table_0[Totale contagiati],,0)</f>
        <v>2199848</v>
      </c>
      <c r="K4124" s="1">
        <f>_xlfn.XLOOKUP(Comuni[[#This Row],[Regione]],Table_0[Regione],Table_0[Guariti],,0)</f>
        <v>2170571</v>
      </c>
      <c r="L4124" s="1">
        <f>_xlfn.XLOOKUP(Comuni[[#This Row],[Regione]],Table_0[Regione],Table_0[Deceduti],,0)</f>
        <v>19859</v>
      </c>
    </row>
    <row r="4125" spans="1:12" x14ac:dyDescent="0.25">
      <c r="A4125" s="1" t="s">
        <v>4173</v>
      </c>
      <c r="B4125" s="1" t="s">
        <v>4113</v>
      </c>
      <c r="C4125" s="1" t="s">
        <v>4161</v>
      </c>
      <c r="D4125">
        <v>8621</v>
      </c>
      <c r="E4125">
        <f>100*Comuni[[#This Row],[Popolazione2011]]/$D$7916</f>
        <v>1.5042186957057706E-2</v>
      </c>
      <c r="F4125">
        <f>100*Comuni[[#This Row],[Popolazione2011]]/(SUMIFS($D$2:$D$7916,$B$2:$B$7916,"Emilia-Romagna"))</f>
        <v>0.19854288270631842</v>
      </c>
      <c r="G4125" t="b">
        <f>IF(Comuni[[#This Row],[Popolazione2011]]&gt;300000,"MAGGIORE")</f>
        <v>0</v>
      </c>
      <c r="H4125">
        <f>100*Comuni[[#This Row],[Popolazione2011]]/(SUMIFS($D$2:$D$7916,$B$2:$B$7916,"Piemonte"))</f>
        <v>0.19755192354756598</v>
      </c>
      <c r="I4125" s="1" t="str">
        <f>_xlfn.XLOOKUP(Comuni[[#This Row],[Regione]],Ripartizione_geografica[Regione],Ripartizione_geografica[Ripartizione geografica],,0)</f>
        <v>Nord-est</v>
      </c>
      <c r="J4125" s="1">
        <f>_xlfn.XLOOKUP(Comuni[[#This Row],[Regione]],Table_0[Regione],Table_0[Totale contagiati],,0)</f>
        <v>2199848</v>
      </c>
      <c r="K4125" s="1">
        <f>_xlfn.XLOOKUP(Comuni[[#This Row],[Regione]],Table_0[Regione],Table_0[Guariti],,0)</f>
        <v>2170571</v>
      </c>
      <c r="L4125" s="1">
        <f>_xlfn.XLOOKUP(Comuni[[#This Row],[Regione]],Table_0[Regione],Table_0[Deceduti],,0)</f>
        <v>19859</v>
      </c>
    </row>
    <row r="4126" spans="1:12" x14ac:dyDescent="0.25">
      <c r="A4126" s="1" t="s">
        <v>4174</v>
      </c>
      <c r="B4126" s="1" t="s">
        <v>4113</v>
      </c>
      <c r="C4126" s="1" t="s">
        <v>4161</v>
      </c>
      <c r="D4126">
        <v>25521</v>
      </c>
      <c r="E4126">
        <f>100*Comuni[[#This Row],[Popolazione2011]]/$D$7916</f>
        <v>4.4529828712570434E-2</v>
      </c>
      <c r="F4126">
        <f>100*Comuni[[#This Row],[Popolazione2011]]/(SUMIFS($D$2:$D$7916,$B$2:$B$7916,"Emilia-Romagna"))</f>
        <v>0.58775233842337926</v>
      </c>
      <c r="G4126" t="b">
        <f>IF(Comuni[[#This Row],[Popolazione2011]]&gt;300000,"MAGGIORE")</f>
        <v>0</v>
      </c>
      <c r="H4126">
        <f>100*Comuni[[#This Row],[Popolazione2011]]/(SUMIFS($D$2:$D$7916,$B$2:$B$7916,"Piemonte"))</f>
        <v>0.58481877286363904</v>
      </c>
      <c r="I4126" s="1" t="str">
        <f>_xlfn.XLOOKUP(Comuni[[#This Row],[Regione]],Ripartizione_geografica[Regione],Ripartizione_geografica[Ripartizione geografica],,0)</f>
        <v>Nord-est</v>
      </c>
      <c r="J4126" s="1">
        <f>_xlfn.XLOOKUP(Comuni[[#This Row],[Regione]],Table_0[Regione],Table_0[Totale contagiati],,0)</f>
        <v>2199848</v>
      </c>
      <c r="K4126" s="1">
        <f>_xlfn.XLOOKUP(Comuni[[#This Row],[Regione]],Table_0[Regione],Table_0[Guariti],,0)</f>
        <v>2170571</v>
      </c>
      <c r="L4126" s="1">
        <f>_xlfn.XLOOKUP(Comuni[[#This Row],[Regione]],Table_0[Regione],Table_0[Deceduti],,0)</f>
        <v>19859</v>
      </c>
    </row>
    <row r="4127" spans="1:12" x14ac:dyDescent="0.25">
      <c r="A4127" s="1" t="s">
        <v>4175</v>
      </c>
      <c r="B4127" s="1" t="s">
        <v>4113</v>
      </c>
      <c r="C4127" s="1" t="s">
        <v>4161</v>
      </c>
      <c r="D4127">
        <v>6963</v>
      </c>
      <c r="E4127">
        <f>100*Comuni[[#This Row],[Popolazione2011]]/$D$7916</f>
        <v>1.2149257369445865E-2</v>
      </c>
      <c r="F4127">
        <f>100*Comuni[[#This Row],[Popolazione2011]]/(SUMIFS($D$2:$D$7916,$B$2:$B$7916,"Emilia-Romagna"))</f>
        <v>0.1603589017844908</v>
      </c>
      <c r="G4127" t="b">
        <f>IF(Comuni[[#This Row],[Popolazione2011]]&gt;300000,"MAGGIORE")</f>
        <v>0</v>
      </c>
      <c r="H4127">
        <f>100*Comuni[[#This Row],[Popolazione2011]]/(SUMIFS($D$2:$D$7916,$B$2:$B$7916,"Piemonte"))</f>
        <v>0.15955852495785894</v>
      </c>
      <c r="I4127" s="1" t="str">
        <f>_xlfn.XLOOKUP(Comuni[[#This Row],[Regione]],Ripartizione_geografica[Regione],Ripartizione_geografica[Ripartizione geografica],,0)</f>
        <v>Nord-est</v>
      </c>
      <c r="J4127" s="1">
        <f>_xlfn.XLOOKUP(Comuni[[#This Row],[Regione]],Table_0[Regione],Table_0[Totale contagiati],,0)</f>
        <v>2199848</v>
      </c>
      <c r="K4127" s="1">
        <f>_xlfn.XLOOKUP(Comuni[[#This Row],[Regione]],Table_0[Regione],Table_0[Guariti],,0)</f>
        <v>2170571</v>
      </c>
      <c r="L4127" s="1">
        <f>_xlfn.XLOOKUP(Comuni[[#This Row],[Regione]],Table_0[Regione],Table_0[Deceduti],,0)</f>
        <v>19859</v>
      </c>
    </row>
    <row r="4128" spans="1:12" x14ac:dyDescent="0.25">
      <c r="A4128" s="1" t="s">
        <v>4176</v>
      </c>
      <c r="B4128" s="1" t="s">
        <v>4113</v>
      </c>
      <c r="C4128" s="1" t="s">
        <v>4161</v>
      </c>
      <c r="D4128">
        <v>5428</v>
      </c>
      <c r="E4128">
        <f>100*Comuni[[#This Row],[Popolazione2011]]/$D$7916</f>
        <v>9.4709419792262176E-3</v>
      </c>
      <c r="F4128">
        <f>100*Comuni[[#This Row],[Popolazione2011]]/(SUMIFS($D$2:$D$7916,$B$2:$B$7916,"Emilia-Romagna"))</f>
        <v>0.12500762873563351</v>
      </c>
      <c r="G4128" t="b">
        <f>IF(Comuni[[#This Row],[Popolazione2011]]&gt;300000,"MAGGIORE")</f>
        <v>0</v>
      </c>
      <c r="H4128">
        <f>100*Comuni[[#This Row],[Popolazione2011]]/(SUMIFS($D$2:$D$7916,$B$2:$B$7916,"Piemonte"))</f>
        <v>0.12438369574483102</v>
      </c>
      <c r="I4128" s="1" t="str">
        <f>_xlfn.XLOOKUP(Comuni[[#This Row],[Regione]],Ripartizione_geografica[Regione],Ripartizione_geografica[Ripartizione geografica],,0)</f>
        <v>Nord-est</v>
      </c>
      <c r="J4128" s="1">
        <f>_xlfn.XLOOKUP(Comuni[[#This Row],[Regione]],Table_0[Regione],Table_0[Totale contagiati],,0)</f>
        <v>2199848</v>
      </c>
      <c r="K4128" s="1">
        <f>_xlfn.XLOOKUP(Comuni[[#This Row],[Regione]],Table_0[Regione],Table_0[Guariti],,0)</f>
        <v>2170571</v>
      </c>
      <c r="L4128" s="1">
        <f>_xlfn.XLOOKUP(Comuni[[#This Row],[Regione]],Table_0[Regione],Table_0[Deceduti],,0)</f>
        <v>19859</v>
      </c>
    </row>
    <row r="4129" spans="1:12" x14ac:dyDescent="0.25">
      <c r="A4129" s="1" t="s">
        <v>4177</v>
      </c>
      <c r="B4129" s="1" t="s">
        <v>4113</v>
      </c>
      <c r="C4129" s="1" t="s">
        <v>4161</v>
      </c>
      <c r="D4129">
        <v>6192</v>
      </c>
      <c r="E4129">
        <f>100*Comuni[[#This Row],[Popolazione2011]]/$D$7916</f>
        <v>1.0803992766280166E-2</v>
      </c>
      <c r="F4129">
        <f>100*Comuni[[#This Row],[Popolazione2011]]/(SUMIFS($D$2:$D$7916,$B$2:$B$7916,"Emilia-Romagna"))</f>
        <v>0.1426026597514817</v>
      </c>
      <c r="G4129" t="b">
        <f>IF(Comuni[[#This Row],[Popolazione2011]]&gt;300000,"MAGGIORE")</f>
        <v>0</v>
      </c>
      <c r="H4129">
        <f>100*Comuni[[#This Row],[Popolazione2011]]/(SUMIFS($D$2:$D$7916,$B$2:$B$7916,"Piemonte"))</f>
        <v>0.14189090715769964</v>
      </c>
      <c r="I4129" s="1" t="str">
        <f>_xlfn.XLOOKUP(Comuni[[#This Row],[Regione]],Ripartizione_geografica[Regione],Ripartizione_geografica[Ripartizione geografica],,0)</f>
        <v>Nord-est</v>
      </c>
      <c r="J4129" s="1">
        <f>_xlfn.XLOOKUP(Comuni[[#This Row],[Regione]],Table_0[Regione],Table_0[Totale contagiati],,0)</f>
        <v>2199848</v>
      </c>
      <c r="K4129" s="1">
        <f>_xlfn.XLOOKUP(Comuni[[#This Row],[Regione]],Table_0[Regione],Table_0[Guariti],,0)</f>
        <v>2170571</v>
      </c>
      <c r="L4129" s="1">
        <f>_xlfn.XLOOKUP(Comuni[[#This Row],[Regione]],Table_0[Regione],Table_0[Deceduti],,0)</f>
        <v>19859</v>
      </c>
    </row>
    <row r="4130" spans="1:12" x14ac:dyDescent="0.25">
      <c r="A4130" s="1" t="s">
        <v>4178</v>
      </c>
      <c r="B4130" s="1" t="s">
        <v>4113</v>
      </c>
      <c r="C4130" s="1" t="s">
        <v>4161</v>
      </c>
      <c r="D4130">
        <v>9784</v>
      </c>
      <c r="E4130">
        <f>100*Comuni[[#This Row],[Popolazione2011]]/$D$7916</f>
        <v>1.7071425262481451E-2</v>
      </c>
      <c r="F4130">
        <f>100*Comuni[[#This Row],[Popolazione2011]]/(SUMIFS($D$2:$D$7916,$B$2:$B$7916,"Emilia-Romagna"))</f>
        <v>0.22532694170033865</v>
      </c>
      <c r="G4130" t="b">
        <f>IF(Comuni[[#This Row],[Popolazione2011]]&gt;300000,"MAGGIORE")</f>
        <v>0</v>
      </c>
      <c r="H4130">
        <f>100*Comuni[[#This Row],[Popolazione2011]]/(SUMIFS($D$2:$D$7916,$B$2:$B$7916,"Piemonte"))</f>
        <v>0.22420229903600344</v>
      </c>
      <c r="I4130" s="1" t="str">
        <f>_xlfn.XLOOKUP(Comuni[[#This Row],[Regione]],Ripartizione_geografica[Regione],Ripartizione_geografica[Ripartizione geografica],,0)</f>
        <v>Nord-est</v>
      </c>
      <c r="J4130" s="1">
        <f>_xlfn.XLOOKUP(Comuni[[#This Row],[Regione]],Table_0[Regione],Table_0[Totale contagiati],,0)</f>
        <v>2199848</v>
      </c>
      <c r="K4130" s="1">
        <f>_xlfn.XLOOKUP(Comuni[[#This Row],[Regione]],Table_0[Regione],Table_0[Guariti],,0)</f>
        <v>2170571</v>
      </c>
      <c r="L4130" s="1">
        <f>_xlfn.XLOOKUP(Comuni[[#This Row],[Regione]],Table_0[Regione],Table_0[Deceduti],,0)</f>
        <v>19859</v>
      </c>
    </row>
    <row r="4131" spans="1:12" x14ac:dyDescent="0.25">
      <c r="A4131" s="1" t="s">
        <v>4179</v>
      </c>
      <c r="B4131" s="1" t="s">
        <v>4113</v>
      </c>
      <c r="C4131" s="1" t="s">
        <v>4161</v>
      </c>
      <c r="D4131">
        <v>4759</v>
      </c>
      <c r="E4131">
        <f>100*Comuni[[#This Row],[Popolazione2011]]/$D$7916</f>
        <v>8.303650125117459E-3</v>
      </c>
      <c r="F4131">
        <f>100*Comuni[[#This Row],[Popolazione2011]]/(SUMIFS($D$2:$D$7916,$B$2:$B$7916,"Emilia-Romagna"))</f>
        <v>0.10960046152411199</v>
      </c>
      <c r="G4131" t="b">
        <f>IF(Comuni[[#This Row],[Popolazione2011]]&gt;300000,"MAGGIORE")</f>
        <v>0</v>
      </c>
      <c r="H4131">
        <f>100*Comuni[[#This Row],[Popolazione2011]]/(SUMIFS($D$2:$D$7916,$B$2:$B$7916,"Piemonte"))</f>
        <v>0.10905342815947879</v>
      </c>
      <c r="I4131" s="1" t="str">
        <f>_xlfn.XLOOKUP(Comuni[[#This Row],[Regione]],Ripartizione_geografica[Regione],Ripartizione_geografica[Ripartizione geografica],,0)</f>
        <v>Nord-est</v>
      </c>
      <c r="J4131" s="1">
        <f>_xlfn.XLOOKUP(Comuni[[#This Row],[Regione]],Table_0[Regione],Table_0[Totale contagiati],,0)</f>
        <v>2199848</v>
      </c>
      <c r="K4131" s="1">
        <f>_xlfn.XLOOKUP(Comuni[[#This Row],[Regione]],Table_0[Regione],Table_0[Guariti],,0)</f>
        <v>2170571</v>
      </c>
      <c r="L4131" s="1">
        <f>_xlfn.XLOOKUP(Comuni[[#This Row],[Regione]],Table_0[Regione],Table_0[Deceduti],,0)</f>
        <v>19859</v>
      </c>
    </row>
    <row r="4132" spans="1:12" x14ac:dyDescent="0.25">
      <c r="A4132" s="1" t="s">
        <v>4180</v>
      </c>
      <c r="B4132" s="1" t="s">
        <v>4113</v>
      </c>
      <c r="C4132" s="1" t="s">
        <v>4161</v>
      </c>
      <c r="D4132">
        <v>10663</v>
      </c>
      <c r="E4132">
        <f>100*Comuni[[#This Row],[Popolazione2011]]/$D$7916</f>
        <v>1.8605131599942735E-2</v>
      </c>
      <c r="F4132">
        <f>100*Comuni[[#This Row],[Popolazione2011]]/(SUMIFS($D$2:$D$7916,$B$2:$B$7916,"Emilia-Romagna"))</f>
        <v>0.24557043942668758</v>
      </c>
      <c r="G4132" t="b">
        <f>IF(Comuni[[#This Row],[Popolazione2011]]&gt;300000,"MAGGIORE")</f>
        <v>0</v>
      </c>
      <c r="H4132">
        <f>100*Comuni[[#This Row],[Popolazione2011]]/(SUMIFS($D$2:$D$7916,$B$2:$B$7916,"Piemonte"))</f>
        <v>0.24434475824007612</v>
      </c>
      <c r="I4132" s="1" t="str">
        <f>_xlfn.XLOOKUP(Comuni[[#This Row],[Regione]],Ripartizione_geografica[Regione],Ripartizione_geografica[Ripartizione geografica],,0)</f>
        <v>Nord-est</v>
      </c>
      <c r="J4132" s="1">
        <f>_xlfn.XLOOKUP(Comuni[[#This Row],[Regione]],Table_0[Regione],Table_0[Totale contagiati],,0)</f>
        <v>2199848</v>
      </c>
      <c r="K4132" s="1">
        <f>_xlfn.XLOOKUP(Comuni[[#This Row],[Regione]],Table_0[Regione],Table_0[Guariti],,0)</f>
        <v>2170571</v>
      </c>
      <c r="L4132" s="1">
        <f>_xlfn.XLOOKUP(Comuni[[#This Row],[Regione]],Table_0[Regione],Table_0[Deceduti],,0)</f>
        <v>19859</v>
      </c>
    </row>
    <row r="4133" spans="1:12" x14ac:dyDescent="0.25">
      <c r="A4133" s="1" t="s">
        <v>4181</v>
      </c>
      <c r="B4133" s="1" t="s">
        <v>4113</v>
      </c>
      <c r="C4133" s="1" t="s">
        <v>4161</v>
      </c>
      <c r="D4133">
        <v>985</v>
      </c>
      <c r="E4133">
        <f>100*Comuni[[#This Row],[Popolazione2011]]/$D$7916</f>
        <v>1.7186584100106531E-3</v>
      </c>
      <c r="F4133">
        <f>100*Comuni[[#This Row],[Popolazione2011]]/(SUMIFS($D$2:$D$7916,$B$2:$B$7916,"Emilia-Romagna"))</f>
        <v>2.2684693129071298E-2</v>
      </c>
      <c r="G4133" t="b">
        <f>IF(Comuni[[#This Row],[Popolazione2011]]&gt;300000,"MAGGIORE")</f>
        <v>0</v>
      </c>
      <c r="H4133">
        <f>100*Comuni[[#This Row],[Popolazione2011]]/(SUMIFS($D$2:$D$7916,$B$2:$B$7916,"Piemonte"))</f>
        <v>2.2571470211617272E-2</v>
      </c>
      <c r="I4133" s="1" t="str">
        <f>_xlfn.XLOOKUP(Comuni[[#This Row],[Regione]],Ripartizione_geografica[Regione],Ripartizione_geografica[Ripartizione geografica],,0)</f>
        <v>Nord-est</v>
      </c>
      <c r="J4133" s="1">
        <f>_xlfn.XLOOKUP(Comuni[[#This Row],[Regione]],Table_0[Regione],Table_0[Totale contagiati],,0)</f>
        <v>2199848</v>
      </c>
      <c r="K4133" s="1">
        <f>_xlfn.XLOOKUP(Comuni[[#This Row],[Regione]],Table_0[Regione],Table_0[Guariti],,0)</f>
        <v>2170571</v>
      </c>
      <c r="L4133" s="1">
        <f>_xlfn.XLOOKUP(Comuni[[#This Row],[Regione]],Table_0[Regione],Table_0[Deceduti],,0)</f>
        <v>19859</v>
      </c>
    </row>
    <row r="4134" spans="1:12" x14ac:dyDescent="0.25">
      <c r="A4134" s="1" t="s">
        <v>4182</v>
      </c>
      <c r="B4134" s="1" t="s">
        <v>4113</v>
      </c>
      <c r="C4134" s="1" t="s">
        <v>4161</v>
      </c>
      <c r="D4134">
        <v>10482</v>
      </c>
      <c r="E4134">
        <f>100*Comuni[[#This Row],[Popolazione2011]]/$D$7916</f>
        <v>1.8289317211910319E-2</v>
      </c>
      <c r="F4134">
        <f>100*Comuni[[#This Row],[Popolazione2011]]/(SUMIFS($D$2:$D$7916,$B$2:$B$7916,"Emilia-Romagna"))</f>
        <v>0.24140198312581254</v>
      </c>
      <c r="G4134" t="b">
        <f>IF(Comuni[[#This Row],[Popolazione2011]]&gt;300000,"MAGGIORE")</f>
        <v>0</v>
      </c>
      <c r="H4134">
        <f>100*Comuni[[#This Row],[Popolazione2011]]/(SUMIFS($D$2:$D$7916,$B$2:$B$7916,"Piemonte"))</f>
        <v>0.24019710736870278</v>
      </c>
      <c r="I4134" s="1" t="str">
        <f>_xlfn.XLOOKUP(Comuni[[#This Row],[Regione]],Ripartizione_geografica[Regione],Ripartizione_geografica[Ripartizione geografica],,0)</f>
        <v>Nord-est</v>
      </c>
      <c r="J4134" s="1">
        <f>_xlfn.XLOOKUP(Comuni[[#This Row],[Regione]],Table_0[Regione],Table_0[Totale contagiati],,0)</f>
        <v>2199848</v>
      </c>
      <c r="K4134" s="1">
        <f>_xlfn.XLOOKUP(Comuni[[#This Row],[Regione]],Table_0[Regione],Table_0[Guariti],,0)</f>
        <v>2170571</v>
      </c>
      <c r="L4134" s="1">
        <f>_xlfn.XLOOKUP(Comuni[[#This Row],[Regione]],Table_0[Regione],Table_0[Deceduti],,0)</f>
        <v>19859</v>
      </c>
    </row>
    <row r="4135" spans="1:12" x14ac:dyDescent="0.25">
      <c r="A4135" s="1" t="s">
        <v>4183</v>
      </c>
      <c r="B4135" s="1" t="s">
        <v>4113</v>
      </c>
      <c r="C4135" s="1" t="s">
        <v>4161</v>
      </c>
      <c r="D4135">
        <v>3691</v>
      </c>
      <c r="E4135">
        <f>100*Comuni[[#This Row],[Popolazione2011]]/$D$7916</f>
        <v>6.4401707526389037E-3</v>
      </c>
      <c r="F4135">
        <f>100*Comuni[[#This Row],[Popolazione2011]]/(SUMIFS($D$2:$D$7916,$B$2:$B$7916,"Emilia-Romagna"))</f>
        <v>8.5004266334418432E-2</v>
      </c>
      <c r="G4135" t="b">
        <f>IF(Comuni[[#This Row],[Popolazione2011]]&gt;300000,"MAGGIORE")</f>
        <v>0</v>
      </c>
      <c r="H4135">
        <f>100*Comuni[[#This Row],[Popolazione2011]]/(SUMIFS($D$2:$D$7916,$B$2:$B$7916,"Piemonte"))</f>
        <v>8.4579996498557714E-2</v>
      </c>
      <c r="I4135" s="1" t="str">
        <f>_xlfn.XLOOKUP(Comuni[[#This Row],[Regione]],Ripartizione_geografica[Regione],Ripartizione_geografica[Ripartizione geografica],,0)</f>
        <v>Nord-est</v>
      </c>
      <c r="J4135" s="1">
        <f>_xlfn.XLOOKUP(Comuni[[#This Row],[Regione]],Table_0[Regione],Table_0[Totale contagiati],,0)</f>
        <v>2199848</v>
      </c>
      <c r="K4135" s="1">
        <f>_xlfn.XLOOKUP(Comuni[[#This Row],[Regione]],Table_0[Regione],Table_0[Guariti],,0)</f>
        <v>2170571</v>
      </c>
      <c r="L4135" s="1">
        <f>_xlfn.XLOOKUP(Comuni[[#This Row],[Regione]],Table_0[Regione],Table_0[Deceduti],,0)</f>
        <v>19859</v>
      </c>
    </row>
    <row r="4136" spans="1:12" x14ac:dyDescent="0.25">
      <c r="A4136" s="1" t="s">
        <v>4184</v>
      </c>
      <c r="B4136" s="1" t="s">
        <v>4113</v>
      </c>
      <c r="C4136" s="1" t="s">
        <v>4161</v>
      </c>
      <c r="D4136">
        <v>12705</v>
      </c>
      <c r="E4136">
        <f>100*Comuni[[#This Row],[Popolazione2011]]/$D$7916</f>
        <v>2.2168076242827763E-2</v>
      </c>
      <c r="F4136">
        <f>100*Comuni[[#This Row],[Popolazione2011]]/(SUMIFS($D$2:$D$7916,$B$2:$B$7916,"Emilia-Romagna"))</f>
        <v>0.29259799614705667</v>
      </c>
      <c r="G4136" t="b">
        <f>IF(Comuni[[#This Row],[Popolazione2011]]&gt;300000,"MAGGIORE")</f>
        <v>0</v>
      </c>
      <c r="H4136">
        <f>100*Comuni[[#This Row],[Popolazione2011]]/(SUMIFS($D$2:$D$7916,$B$2:$B$7916,"Piemonte"))</f>
        <v>0.29113759293258623</v>
      </c>
      <c r="I4136" s="1" t="str">
        <f>_xlfn.XLOOKUP(Comuni[[#This Row],[Regione]],Ripartizione_geografica[Regione],Ripartizione_geografica[Ripartizione geografica],,0)</f>
        <v>Nord-est</v>
      </c>
      <c r="J4136" s="1">
        <f>_xlfn.XLOOKUP(Comuni[[#This Row],[Regione]],Table_0[Regione],Table_0[Totale contagiati],,0)</f>
        <v>2199848</v>
      </c>
      <c r="K4136" s="1">
        <f>_xlfn.XLOOKUP(Comuni[[#This Row],[Regione]],Table_0[Regione],Table_0[Guariti],,0)</f>
        <v>2170571</v>
      </c>
      <c r="L4136" s="1">
        <f>_xlfn.XLOOKUP(Comuni[[#This Row],[Regione]],Table_0[Regione],Table_0[Deceduti],,0)</f>
        <v>19859</v>
      </c>
    </row>
    <row r="4137" spans="1:12" x14ac:dyDescent="0.25">
      <c r="A4137" s="1" t="s">
        <v>4185</v>
      </c>
      <c r="B4137" s="1" t="s">
        <v>4113</v>
      </c>
      <c r="C4137" s="1" t="s">
        <v>4161</v>
      </c>
      <c r="D4137">
        <v>1165</v>
      </c>
      <c r="E4137">
        <f>100*Comuni[[#This Row],[Popolazione2011]]/$D$7916</f>
        <v>2.0327279671699602E-3</v>
      </c>
      <c r="F4137">
        <f>100*Comuni[[#This Row],[Popolazione2011]]/(SUMIFS($D$2:$D$7916,$B$2:$B$7916,"Emilia-Romagna"))</f>
        <v>2.6830119284637625E-2</v>
      </c>
      <c r="G4137" t="b">
        <f>IF(Comuni[[#This Row],[Popolazione2011]]&gt;300000,"MAGGIORE")</f>
        <v>0</v>
      </c>
      <c r="H4137">
        <f>100*Comuni[[#This Row],[Popolazione2011]]/(SUMIFS($D$2:$D$7916,$B$2:$B$7916,"Piemonte"))</f>
        <v>2.6696205884806215E-2</v>
      </c>
      <c r="I4137" s="1" t="str">
        <f>_xlfn.XLOOKUP(Comuni[[#This Row],[Regione]],Ripartizione_geografica[Regione],Ripartizione_geografica[Ripartizione geografica],,0)</f>
        <v>Nord-est</v>
      </c>
      <c r="J4137" s="1">
        <f>_xlfn.XLOOKUP(Comuni[[#This Row],[Regione]],Table_0[Regione],Table_0[Totale contagiati],,0)</f>
        <v>2199848</v>
      </c>
      <c r="K4137" s="1">
        <f>_xlfn.XLOOKUP(Comuni[[#This Row],[Regione]],Table_0[Regione],Table_0[Guariti],,0)</f>
        <v>2170571</v>
      </c>
      <c r="L4137" s="1">
        <f>_xlfn.XLOOKUP(Comuni[[#This Row],[Regione]],Table_0[Regione],Table_0[Deceduti],,0)</f>
        <v>19859</v>
      </c>
    </row>
    <row r="4138" spans="1:12" x14ac:dyDescent="0.25">
      <c r="A4138" s="1" t="s">
        <v>4186</v>
      </c>
      <c r="B4138" s="1" t="s">
        <v>4113</v>
      </c>
      <c r="C4138" s="1" t="s">
        <v>4161</v>
      </c>
      <c r="D4138">
        <v>175895</v>
      </c>
      <c r="E4138">
        <f>100*Comuni[[#This Row],[Popolazione2011]]/$D$7916</f>
        <v>0.30690702642520185</v>
      </c>
      <c r="F4138">
        <f>100*Comuni[[#This Row],[Popolazione2011]]/(SUMIFS($D$2:$D$7916,$B$2:$B$7916,"Emilia-Romagna"))</f>
        <v>4.0508874090741074</v>
      </c>
      <c r="G4138" t="b">
        <f>IF(Comuni[[#This Row],[Popolazione2011]]&gt;300000,"MAGGIORE")</f>
        <v>0</v>
      </c>
      <c r="H4138">
        <f>100*Comuni[[#This Row],[Popolazione2011]]/(SUMIFS($D$2:$D$7916,$B$2:$B$7916,"Piemonte"))</f>
        <v>4.0306687846420512</v>
      </c>
      <c r="I4138" s="1" t="str">
        <f>_xlfn.XLOOKUP(Comuni[[#This Row],[Regione]],Ripartizione_geografica[Regione],Ripartizione_geografica[Ripartizione geografica],,0)</f>
        <v>Nord-est</v>
      </c>
      <c r="J4138" s="1">
        <f>_xlfn.XLOOKUP(Comuni[[#This Row],[Regione]],Table_0[Regione],Table_0[Totale contagiati],,0)</f>
        <v>2199848</v>
      </c>
      <c r="K4138" s="1">
        <f>_xlfn.XLOOKUP(Comuni[[#This Row],[Regione]],Table_0[Regione],Table_0[Guariti],,0)</f>
        <v>2170571</v>
      </c>
      <c r="L4138" s="1">
        <f>_xlfn.XLOOKUP(Comuni[[#This Row],[Regione]],Table_0[Regione],Table_0[Deceduti],,0)</f>
        <v>19859</v>
      </c>
    </row>
    <row r="4139" spans="1:12" x14ac:dyDescent="0.25">
      <c r="A4139" s="1" t="s">
        <v>4187</v>
      </c>
      <c r="B4139" s="1" t="s">
        <v>4113</v>
      </c>
      <c r="C4139" s="1" t="s">
        <v>4161</v>
      </c>
      <c r="D4139">
        <v>1066</v>
      </c>
      <c r="E4139">
        <f>100*Comuni[[#This Row],[Popolazione2011]]/$D$7916</f>
        <v>1.8599897107323413E-3</v>
      </c>
      <c r="F4139">
        <f>100*Comuni[[#This Row],[Popolazione2011]]/(SUMIFS($D$2:$D$7916,$B$2:$B$7916,"Emilia-Romagna"))</f>
        <v>2.4550134899076145E-2</v>
      </c>
      <c r="G4139" t="b">
        <f>IF(Comuni[[#This Row],[Popolazione2011]]&gt;300000,"MAGGIORE")</f>
        <v>0</v>
      </c>
      <c r="H4139">
        <f>100*Comuni[[#This Row],[Popolazione2011]]/(SUMIFS($D$2:$D$7916,$B$2:$B$7916,"Piemonte"))</f>
        <v>2.4427601264552297E-2</v>
      </c>
      <c r="I4139" s="1" t="str">
        <f>_xlfn.XLOOKUP(Comuni[[#This Row],[Regione]],Ripartizione_geografica[Regione],Ripartizione_geografica[Ripartizione geografica],,0)</f>
        <v>Nord-est</v>
      </c>
      <c r="J4139" s="1">
        <f>_xlfn.XLOOKUP(Comuni[[#This Row],[Regione]],Table_0[Regione],Table_0[Totale contagiati],,0)</f>
        <v>2199848</v>
      </c>
      <c r="K4139" s="1">
        <f>_xlfn.XLOOKUP(Comuni[[#This Row],[Regione]],Table_0[Regione],Table_0[Guariti],,0)</f>
        <v>2170571</v>
      </c>
      <c r="L4139" s="1">
        <f>_xlfn.XLOOKUP(Comuni[[#This Row],[Regione]],Table_0[Regione],Table_0[Deceduti],,0)</f>
        <v>19859</v>
      </c>
    </row>
    <row r="4140" spans="1:12" x14ac:dyDescent="0.25">
      <c r="A4140" s="1" t="s">
        <v>4188</v>
      </c>
      <c r="B4140" s="1" t="s">
        <v>4113</v>
      </c>
      <c r="C4140" s="1" t="s">
        <v>4161</v>
      </c>
      <c r="D4140">
        <v>3069</v>
      </c>
      <c r="E4140">
        <f>100*Comuni[[#This Row],[Popolazione2011]]/$D$7916</f>
        <v>5.3548859495661872E-3</v>
      </c>
      <c r="F4140">
        <f>100*Comuni[[#This Row],[Popolazione2011]]/(SUMIFS($D$2:$D$7916,$B$2:$B$7916,"Emilia-Romagna"))</f>
        <v>7.0679515952405902E-2</v>
      </c>
      <c r="G4140" t="b">
        <f>IF(Comuni[[#This Row],[Popolazione2011]]&gt;300000,"MAGGIORE")</f>
        <v>0</v>
      </c>
      <c r="H4140">
        <f>100*Comuni[[#This Row],[Popolazione2011]]/(SUMIFS($D$2:$D$7916,$B$2:$B$7916,"Piemonte"))</f>
        <v>7.0326743227871483E-2</v>
      </c>
      <c r="I4140" s="1" t="str">
        <f>_xlfn.XLOOKUP(Comuni[[#This Row],[Regione]],Ripartizione_geografica[Regione],Ripartizione_geografica[Ripartizione geografica],,0)</f>
        <v>Nord-est</v>
      </c>
      <c r="J4140" s="1">
        <f>_xlfn.XLOOKUP(Comuni[[#This Row],[Regione]],Table_0[Regione],Table_0[Totale contagiati],,0)</f>
        <v>2199848</v>
      </c>
      <c r="K4140" s="1">
        <f>_xlfn.XLOOKUP(Comuni[[#This Row],[Regione]],Table_0[Regione],Table_0[Guariti],,0)</f>
        <v>2170571</v>
      </c>
      <c r="L4140" s="1">
        <f>_xlfn.XLOOKUP(Comuni[[#This Row],[Regione]],Table_0[Regione],Table_0[Deceduti],,0)</f>
        <v>19859</v>
      </c>
    </row>
    <row r="4141" spans="1:12" x14ac:dyDescent="0.25">
      <c r="A4141" s="1" t="s">
        <v>4189</v>
      </c>
      <c r="B4141" s="1" t="s">
        <v>4113</v>
      </c>
      <c r="C4141" s="1" t="s">
        <v>4161</v>
      </c>
      <c r="D4141">
        <v>5392</v>
      </c>
      <c r="E4141">
        <f>100*Comuni[[#This Row],[Popolazione2011]]/$D$7916</f>
        <v>9.4081280677943569E-3</v>
      </c>
      <c r="F4141">
        <f>100*Comuni[[#This Row],[Popolazione2011]]/(SUMIFS($D$2:$D$7916,$B$2:$B$7916,"Emilia-Romagna"))</f>
        <v>0.12417854350452025</v>
      </c>
      <c r="G4141" t="b">
        <f>IF(Comuni[[#This Row],[Popolazione2011]]&gt;300000,"MAGGIORE")</f>
        <v>0</v>
      </c>
      <c r="H4141">
        <f>100*Comuni[[#This Row],[Popolazione2011]]/(SUMIFS($D$2:$D$7916,$B$2:$B$7916,"Piemonte"))</f>
        <v>0.12355874861019323</v>
      </c>
      <c r="I4141" s="1" t="str">
        <f>_xlfn.XLOOKUP(Comuni[[#This Row],[Regione]],Ripartizione_geografica[Regione],Ripartizione_geografica[Ripartizione geografica],,0)</f>
        <v>Nord-est</v>
      </c>
      <c r="J4141" s="1">
        <f>_xlfn.XLOOKUP(Comuni[[#This Row],[Regione]],Table_0[Regione],Table_0[Totale contagiati],,0)</f>
        <v>2199848</v>
      </c>
      <c r="K4141" s="1">
        <f>_xlfn.XLOOKUP(Comuni[[#This Row],[Regione]],Table_0[Regione],Table_0[Guariti],,0)</f>
        <v>2170571</v>
      </c>
      <c r="L4141" s="1">
        <f>_xlfn.XLOOKUP(Comuni[[#This Row],[Regione]],Table_0[Regione],Table_0[Deceduti],,0)</f>
        <v>19859</v>
      </c>
    </row>
    <row r="4142" spans="1:12" x14ac:dyDescent="0.25">
      <c r="A4142" s="1" t="s">
        <v>4190</v>
      </c>
      <c r="B4142" s="1" t="s">
        <v>4113</v>
      </c>
      <c r="C4142" s="1" t="s">
        <v>4161</v>
      </c>
      <c r="D4142">
        <v>19505</v>
      </c>
      <c r="E4142">
        <f>100*Comuni[[#This Row],[Popolazione2011]]/$D$7916</f>
        <v>3.4032926179957144E-2</v>
      </c>
      <c r="F4142">
        <f>100*Comuni[[#This Row],[Popolazione2011]]/(SUMIFS($D$2:$D$7916,$B$2:$B$7916,"Emilia-Romagna"))</f>
        <v>0.44920298424622912</v>
      </c>
      <c r="G4142" t="b">
        <f>IF(Comuni[[#This Row],[Popolazione2011]]&gt;300000,"MAGGIORE")</f>
        <v>0</v>
      </c>
      <c r="H4142">
        <f>100*Comuni[[#This Row],[Popolazione2011]]/(SUMIFS($D$2:$D$7916,$B$2:$B$7916,"Piemonte"))</f>
        <v>0.44696094058639074</v>
      </c>
      <c r="I4142" s="1" t="str">
        <f>_xlfn.XLOOKUP(Comuni[[#This Row],[Regione]],Ripartizione_geografica[Regione],Ripartizione_geografica[Ripartizione geografica],,0)</f>
        <v>Nord-est</v>
      </c>
      <c r="J4142" s="1">
        <f>_xlfn.XLOOKUP(Comuni[[#This Row],[Regione]],Table_0[Regione],Table_0[Totale contagiati],,0)</f>
        <v>2199848</v>
      </c>
      <c r="K4142" s="1">
        <f>_xlfn.XLOOKUP(Comuni[[#This Row],[Regione]],Table_0[Regione],Table_0[Guariti],,0)</f>
        <v>2170571</v>
      </c>
      <c r="L4142" s="1">
        <f>_xlfn.XLOOKUP(Comuni[[#This Row],[Regione]],Table_0[Regione],Table_0[Deceduti],,0)</f>
        <v>19859</v>
      </c>
    </row>
    <row r="4143" spans="1:12" x14ac:dyDescent="0.25">
      <c r="A4143" s="1" t="s">
        <v>4191</v>
      </c>
      <c r="B4143" s="1" t="s">
        <v>4113</v>
      </c>
      <c r="C4143" s="1" t="s">
        <v>4161</v>
      </c>
      <c r="D4143">
        <v>5519</v>
      </c>
      <c r="E4143">
        <f>100*Comuni[[#This Row],[Popolazione2011]]/$D$7916</f>
        <v>9.6297215886789796E-3</v>
      </c>
      <c r="F4143">
        <f>100*Comuni[[#This Row],[Popolazione2011]]/(SUMIFS($D$2:$D$7916,$B$2:$B$7916,"Emilia-Romagna"))</f>
        <v>0.12710337195872537</v>
      </c>
      <c r="G4143" t="b">
        <f>IF(Comuni[[#This Row],[Popolazione2011]]&gt;300000,"MAGGIORE")</f>
        <v>0</v>
      </c>
      <c r="H4143">
        <f>100*Comuni[[#This Row],[Popolazione2011]]/(SUMIFS($D$2:$D$7916,$B$2:$B$7916,"Piemonte"))</f>
        <v>0.12646897877960989</v>
      </c>
      <c r="I4143" s="1" t="str">
        <f>_xlfn.XLOOKUP(Comuni[[#This Row],[Regione]],Ripartizione_geografica[Regione],Ripartizione_geografica[Ripartizione geografica],,0)</f>
        <v>Nord-est</v>
      </c>
      <c r="J4143" s="1">
        <f>_xlfn.XLOOKUP(Comuni[[#This Row],[Regione]],Table_0[Regione],Table_0[Totale contagiati],,0)</f>
        <v>2199848</v>
      </c>
      <c r="K4143" s="1">
        <f>_xlfn.XLOOKUP(Comuni[[#This Row],[Regione]],Table_0[Regione],Table_0[Guariti],,0)</f>
        <v>2170571</v>
      </c>
      <c r="L4143" s="1">
        <f>_xlfn.XLOOKUP(Comuni[[#This Row],[Regione]],Table_0[Regione],Table_0[Deceduti],,0)</f>
        <v>19859</v>
      </c>
    </row>
    <row r="4144" spans="1:12" x14ac:dyDescent="0.25">
      <c r="A4144" s="1" t="s">
        <v>4192</v>
      </c>
      <c r="B4144" s="1" t="s">
        <v>4113</v>
      </c>
      <c r="C4144" s="1" t="s">
        <v>4161</v>
      </c>
      <c r="D4144">
        <v>1809</v>
      </c>
      <c r="E4144">
        <f>100*Comuni[[#This Row],[Popolazione2011]]/$D$7916</f>
        <v>3.1563990494510369E-3</v>
      </c>
      <c r="F4144">
        <f>100*Comuni[[#This Row],[Popolazione2011]]/(SUMIFS($D$2:$D$7916,$B$2:$B$7916,"Emilia-Romagna"))</f>
        <v>4.1661532863441604E-2</v>
      </c>
      <c r="G4144" t="b">
        <f>IF(Comuni[[#This Row],[Popolazione2011]]&gt;300000,"MAGGIORE")</f>
        <v>0</v>
      </c>
      <c r="H4144">
        <f>100*Comuni[[#This Row],[Popolazione2011]]/(SUMIFS($D$2:$D$7916,$B$2:$B$7916,"Piemonte"))</f>
        <v>4.1453593515548878E-2</v>
      </c>
      <c r="I4144" s="1" t="str">
        <f>_xlfn.XLOOKUP(Comuni[[#This Row],[Regione]],Ripartizione_geografica[Regione],Ripartizione_geografica[Ripartizione geografica],,0)</f>
        <v>Nord-est</v>
      </c>
      <c r="J4144" s="1">
        <f>_xlfn.XLOOKUP(Comuni[[#This Row],[Regione]],Table_0[Regione],Table_0[Totale contagiati],,0)</f>
        <v>2199848</v>
      </c>
      <c r="K4144" s="1">
        <f>_xlfn.XLOOKUP(Comuni[[#This Row],[Regione]],Table_0[Regione],Table_0[Guariti],,0)</f>
        <v>2170571</v>
      </c>
      <c r="L4144" s="1">
        <f>_xlfn.XLOOKUP(Comuni[[#This Row],[Regione]],Table_0[Regione],Table_0[Deceduti],,0)</f>
        <v>19859</v>
      </c>
    </row>
    <row r="4145" spans="1:12" x14ac:dyDescent="0.25">
      <c r="A4145" s="1" t="s">
        <v>4193</v>
      </c>
      <c r="B4145" s="1" t="s">
        <v>4113</v>
      </c>
      <c r="C4145" s="1" t="s">
        <v>4161</v>
      </c>
      <c r="D4145">
        <v>4872</v>
      </c>
      <c r="E4145">
        <f>100*Comuni[[#This Row],[Popolazione2011]]/$D$7916</f>
        <v>8.5008160137785803E-3</v>
      </c>
      <c r="F4145">
        <f>100*Comuni[[#This Row],[Popolazione2011]]/(SUMIFS($D$2:$D$7916,$B$2:$B$7916,"Emilia-Romagna"))</f>
        <v>0.1122028679439953</v>
      </c>
      <c r="G4145" t="b">
        <f>IF(Comuni[[#This Row],[Popolazione2011]]&gt;300000,"MAGGIORE")</f>
        <v>0</v>
      </c>
      <c r="H4145">
        <f>100*Comuni[[#This Row],[Popolazione2011]]/(SUMIFS($D$2:$D$7916,$B$2:$B$7916,"Piemonte"))</f>
        <v>0.11164284555431406</v>
      </c>
      <c r="I4145" s="1" t="str">
        <f>_xlfn.XLOOKUP(Comuni[[#This Row],[Regione]],Ripartizione_geografica[Regione],Ripartizione_geografica[Ripartizione geografica],,0)</f>
        <v>Nord-est</v>
      </c>
      <c r="J4145" s="1">
        <f>_xlfn.XLOOKUP(Comuni[[#This Row],[Regione]],Table_0[Regione],Table_0[Totale contagiati],,0)</f>
        <v>2199848</v>
      </c>
      <c r="K4145" s="1">
        <f>_xlfn.XLOOKUP(Comuni[[#This Row],[Regione]],Table_0[Regione],Table_0[Guariti],,0)</f>
        <v>2170571</v>
      </c>
      <c r="L4145" s="1">
        <f>_xlfn.XLOOKUP(Comuni[[#This Row],[Regione]],Table_0[Regione],Table_0[Deceduti],,0)</f>
        <v>19859</v>
      </c>
    </row>
    <row r="4146" spans="1:12" x14ac:dyDescent="0.25">
      <c r="A4146" s="1" t="s">
        <v>4194</v>
      </c>
      <c r="B4146" s="1" t="s">
        <v>4113</v>
      </c>
      <c r="C4146" s="1" t="s">
        <v>4161</v>
      </c>
      <c r="D4146">
        <v>1195</v>
      </c>
      <c r="E4146">
        <f>100*Comuni[[#This Row],[Popolazione2011]]/$D$7916</f>
        <v>2.085072893363178E-3</v>
      </c>
      <c r="F4146">
        <f>100*Comuni[[#This Row],[Popolazione2011]]/(SUMIFS($D$2:$D$7916,$B$2:$B$7916,"Emilia-Romagna"))</f>
        <v>2.752102364389868E-2</v>
      </c>
      <c r="G4146" t="b">
        <f>IF(Comuni[[#This Row],[Popolazione2011]]&gt;300000,"MAGGIORE")</f>
        <v>0</v>
      </c>
      <c r="H4146">
        <f>100*Comuni[[#This Row],[Popolazione2011]]/(SUMIFS($D$2:$D$7916,$B$2:$B$7916,"Piemonte"))</f>
        <v>2.7383661830337705E-2</v>
      </c>
      <c r="I4146" s="1" t="str">
        <f>_xlfn.XLOOKUP(Comuni[[#This Row],[Regione]],Ripartizione_geografica[Regione],Ripartizione_geografica[Ripartizione geografica],,0)</f>
        <v>Nord-est</v>
      </c>
      <c r="J4146" s="1">
        <f>_xlfn.XLOOKUP(Comuni[[#This Row],[Regione]],Table_0[Regione],Table_0[Totale contagiati],,0)</f>
        <v>2199848</v>
      </c>
      <c r="K4146" s="1">
        <f>_xlfn.XLOOKUP(Comuni[[#This Row],[Regione]],Table_0[Regione],Table_0[Guariti],,0)</f>
        <v>2170571</v>
      </c>
      <c r="L4146" s="1">
        <f>_xlfn.XLOOKUP(Comuni[[#This Row],[Regione]],Table_0[Regione],Table_0[Deceduti],,0)</f>
        <v>19859</v>
      </c>
    </row>
    <row r="4147" spans="1:12" x14ac:dyDescent="0.25">
      <c r="A4147" s="1" t="s">
        <v>4195</v>
      </c>
      <c r="B4147" s="1" t="s">
        <v>4113</v>
      </c>
      <c r="C4147" s="1" t="s">
        <v>4161</v>
      </c>
      <c r="D4147">
        <v>2113</v>
      </c>
      <c r="E4147">
        <f>100*Comuni[[#This Row],[Popolazione2011]]/$D$7916</f>
        <v>3.6868276348756444E-3</v>
      </c>
      <c r="F4147">
        <f>100*Comuni[[#This Row],[Popolazione2011]]/(SUMIFS($D$2:$D$7916,$B$2:$B$7916,"Emilia-Romagna"))</f>
        <v>4.8662697037286956E-2</v>
      </c>
      <c r="G4147" t="b">
        <f>IF(Comuni[[#This Row],[Popolazione2011]]&gt;300000,"MAGGIORE")</f>
        <v>0</v>
      </c>
      <c r="H4147">
        <f>100*Comuni[[#This Row],[Popolazione2011]]/(SUMIFS($D$2:$D$7916,$B$2:$B$7916,"Piemonte"))</f>
        <v>4.8419813763601313E-2</v>
      </c>
      <c r="I4147" s="1" t="str">
        <f>_xlfn.XLOOKUP(Comuni[[#This Row],[Regione]],Ripartizione_geografica[Regione],Ripartizione_geografica[Ripartizione geografica],,0)</f>
        <v>Nord-est</v>
      </c>
      <c r="J4147" s="1">
        <f>_xlfn.XLOOKUP(Comuni[[#This Row],[Regione]],Table_0[Regione],Table_0[Totale contagiati],,0)</f>
        <v>2199848</v>
      </c>
      <c r="K4147" s="1">
        <f>_xlfn.XLOOKUP(Comuni[[#This Row],[Regione]],Table_0[Regione],Table_0[Guariti],,0)</f>
        <v>2170571</v>
      </c>
      <c r="L4147" s="1">
        <f>_xlfn.XLOOKUP(Comuni[[#This Row],[Regione]],Table_0[Regione],Table_0[Deceduti],,0)</f>
        <v>19859</v>
      </c>
    </row>
    <row r="4148" spans="1:12" x14ac:dyDescent="0.25">
      <c r="A4148" s="1" t="s">
        <v>4196</v>
      </c>
      <c r="B4148" s="1" t="s">
        <v>4113</v>
      </c>
      <c r="C4148" s="1" t="s">
        <v>4161</v>
      </c>
      <c r="D4148">
        <v>1102</v>
      </c>
      <c r="E4148">
        <f>100*Comuni[[#This Row],[Popolazione2011]]/$D$7916</f>
        <v>1.9228036221642028E-3</v>
      </c>
      <c r="F4148">
        <f>100*Comuni[[#This Row],[Popolazione2011]]/(SUMIFS($D$2:$D$7916,$B$2:$B$7916,"Emilia-Romagna"))</f>
        <v>2.5379220130189412E-2</v>
      </c>
      <c r="G4148" t="b">
        <f>IF(Comuni[[#This Row],[Popolazione2011]]&gt;300000,"MAGGIORE")</f>
        <v>0</v>
      </c>
      <c r="H4148">
        <f>100*Comuni[[#This Row],[Popolazione2011]]/(SUMIFS($D$2:$D$7916,$B$2:$B$7916,"Piemonte"))</f>
        <v>2.5252548399190087E-2</v>
      </c>
      <c r="I4148" s="1" t="str">
        <f>_xlfn.XLOOKUP(Comuni[[#This Row],[Regione]],Ripartizione_geografica[Regione],Ripartizione_geografica[Ripartizione geografica],,0)</f>
        <v>Nord-est</v>
      </c>
      <c r="J4148" s="1">
        <f>_xlfn.XLOOKUP(Comuni[[#This Row],[Regione]],Table_0[Regione],Table_0[Totale contagiati],,0)</f>
        <v>2199848</v>
      </c>
      <c r="K4148" s="1">
        <f>_xlfn.XLOOKUP(Comuni[[#This Row],[Regione]],Table_0[Regione],Table_0[Guariti],,0)</f>
        <v>2170571</v>
      </c>
      <c r="L4148" s="1">
        <f>_xlfn.XLOOKUP(Comuni[[#This Row],[Regione]],Table_0[Regione],Table_0[Deceduti],,0)</f>
        <v>19859</v>
      </c>
    </row>
    <row r="4149" spans="1:12" x14ac:dyDescent="0.25">
      <c r="A4149" s="1" t="s">
        <v>4197</v>
      </c>
      <c r="B4149" s="1" t="s">
        <v>4113</v>
      </c>
      <c r="C4149" s="1" t="s">
        <v>4161</v>
      </c>
      <c r="D4149">
        <v>7458</v>
      </c>
      <c r="E4149">
        <f>100*Comuni[[#This Row],[Popolazione2011]]/$D$7916</f>
        <v>1.301294865163396E-2</v>
      </c>
      <c r="F4149">
        <f>100*Comuni[[#This Row],[Popolazione2011]]/(SUMIFS($D$2:$D$7916,$B$2:$B$7916,"Emilia-Romagna"))</f>
        <v>0.17175882371229823</v>
      </c>
      <c r="G4149" t="b">
        <f>IF(Comuni[[#This Row],[Popolazione2011]]&gt;300000,"MAGGIORE")</f>
        <v>0</v>
      </c>
      <c r="H4149">
        <f>100*Comuni[[#This Row],[Popolazione2011]]/(SUMIFS($D$2:$D$7916,$B$2:$B$7916,"Piemonte"))</f>
        <v>0.17090154805912855</v>
      </c>
      <c r="I4149" s="1" t="str">
        <f>_xlfn.XLOOKUP(Comuni[[#This Row],[Regione]],Ripartizione_geografica[Regione],Ripartizione_geografica[Ripartizione geografica],,0)</f>
        <v>Nord-est</v>
      </c>
      <c r="J4149" s="1">
        <f>_xlfn.XLOOKUP(Comuni[[#This Row],[Regione]],Table_0[Regione],Table_0[Totale contagiati],,0)</f>
        <v>2199848</v>
      </c>
      <c r="K4149" s="1">
        <f>_xlfn.XLOOKUP(Comuni[[#This Row],[Regione]],Table_0[Regione],Table_0[Guariti],,0)</f>
        <v>2170571</v>
      </c>
      <c r="L4149" s="1">
        <f>_xlfn.XLOOKUP(Comuni[[#This Row],[Regione]],Table_0[Regione],Table_0[Deceduti],,0)</f>
        <v>19859</v>
      </c>
    </row>
    <row r="4150" spans="1:12" x14ac:dyDescent="0.25">
      <c r="A4150" s="1" t="s">
        <v>4198</v>
      </c>
      <c r="B4150" s="1" t="s">
        <v>4113</v>
      </c>
      <c r="C4150" s="1" t="s">
        <v>4161</v>
      </c>
      <c r="D4150">
        <v>9275</v>
      </c>
      <c r="E4150">
        <f>100*Comuni[[#This Row],[Popolazione2011]]/$D$7916</f>
        <v>1.6183306348069856E-2</v>
      </c>
      <c r="F4150">
        <f>100*Comuni[[#This Row],[Popolazione2011]]/(SUMIFS($D$2:$D$7916,$B$2:$B$7916,"Emilia-Romagna"))</f>
        <v>0.21360459773820942</v>
      </c>
      <c r="G4150" t="b">
        <f>IF(Comuni[[#This Row],[Popolazione2011]]&gt;300000,"MAGGIORE")</f>
        <v>0</v>
      </c>
      <c r="H4150">
        <f>100*Comuni[[#This Row],[Popolazione2011]]/(SUMIFS($D$2:$D$7916,$B$2:$B$7916,"Piemonte"))</f>
        <v>0.21253846316015249</v>
      </c>
      <c r="I4150" s="1" t="str">
        <f>_xlfn.XLOOKUP(Comuni[[#This Row],[Regione]],Ripartizione_geografica[Regione],Ripartizione_geografica[Ripartizione geografica],,0)</f>
        <v>Nord-est</v>
      </c>
      <c r="J4150" s="1">
        <f>_xlfn.XLOOKUP(Comuni[[#This Row],[Regione]],Table_0[Regione],Table_0[Totale contagiati],,0)</f>
        <v>2199848</v>
      </c>
      <c r="K4150" s="1">
        <f>_xlfn.XLOOKUP(Comuni[[#This Row],[Regione]],Table_0[Regione],Table_0[Guariti],,0)</f>
        <v>2170571</v>
      </c>
      <c r="L4150" s="1">
        <f>_xlfn.XLOOKUP(Comuni[[#This Row],[Regione]],Table_0[Regione],Table_0[Deceduti],,0)</f>
        <v>19859</v>
      </c>
    </row>
    <row r="4151" spans="1:12" x14ac:dyDescent="0.25">
      <c r="A4151" s="1" t="s">
        <v>4199</v>
      </c>
      <c r="B4151" s="1" t="s">
        <v>4113</v>
      </c>
      <c r="C4151" s="1" t="s">
        <v>4161</v>
      </c>
      <c r="D4151">
        <v>567</v>
      </c>
      <c r="E4151">
        <f>100*Comuni[[#This Row],[Popolazione2011]]/$D$7916</f>
        <v>9.8931910505181751E-4</v>
      </c>
      <c r="F4151">
        <f>100*Comuni[[#This Row],[Popolazione2011]]/(SUMIFS($D$2:$D$7916,$B$2:$B$7916,"Emilia-Romagna"))</f>
        <v>1.3058092390033934E-2</v>
      </c>
      <c r="G4151" t="b">
        <f>IF(Comuni[[#This Row],[Popolazione2011]]&gt;300000,"MAGGIORE")</f>
        <v>0</v>
      </c>
      <c r="H4151">
        <f>100*Comuni[[#This Row],[Popolazione2011]]/(SUMIFS($D$2:$D$7916,$B$2:$B$7916,"Piemonte"))</f>
        <v>1.2992917370545171E-2</v>
      </c>
      <c r="I4151" s="1" t="str">
        <f>_xlfn.XLOOKUP(Comuni[[#This Row],[Regione]],Ripartizione_geografica[Regione],Ripartizione_geografica[Ripartizione geografica],,0)</f>
        <v>Nord-est</v>
      </c>
      <c r="J4151" s="1">
        <f>_xlfn.XLOOKUP(Comuni[[#This Row],[Regione]],Table_0[Regione],Table_0[Totale contagiati],,0)</f>
        <v>2199848</v>
      </c>
      <c r="K4151" s="1">
        <f>_xlfn.XLOOKUP(Comuni[[#This Row],[Regione]],Table_0[Regione],Table_0[Guariti],,0)</f>
        <v>2170571</v>
      </c>
      <c r="L4151" s="1">
        <f>_xlfn.XLOOKUP(Comuni[[#This Row],[Regione]],Table_0[Regione],Table_0[Deceduti],,0)</f>
        <v>19859</v>
      </c>
    </row>
    <row r="4152" spans="1:12" x14ac:dyDescent="0.25">
      <c r="A4152" s="1" t="s">
        <v>4200</v>
      </c>
      <c r="B4152" s="1" t="s">
        <v>4113</v>
      </c>
      <c r="C4152" s="1" t="s">
        <v>4161</v>
      </c>
      <c r="D4152">
        <v>2689</v>
      </c>
      <c r="E4152">
        <f>100*Comuni[[#This Row],[Popolazione2011]]/$D$7916</f>
        <v>4.6918502177854277E-3</v>
      </c>
      <c r="F4152">
        <f>100*Comuni[[#This Row],[Popolazione2011]]/(SUMIFS($D$2:$D$7916,$B$2:$B$7916,"Emilia-Romagna"))</f>
        <v>6.1928060735099211E-2</v>
      </c>
      <c r="G4152" t="b">
        <f>IF(Comuni[[#This Row],[Popolazione2011]]&gt;300000,"MAGGIORE")</f>
        <v>0</v>
      </c>
      <c r="H4152">
        <f>100*Comuni[[#This Row],[Popolazione2011]]/(SUMIFS($D$2:$D$7916,$B$2:$B$7916,"Piemonte"))</f>
        <v>6.1618967917805932E-2</v>
      </c>
      <c r="I4152" s="1" t="str">
        <f>_xlfn.XLOOKUP(Comuni[[#This Row],[Regione]],Ripartizione_geografica[Regione],Ripartizione_geografica[Ripartizione geografica],,0)</f>
        <v>Nord-est</v>
      </c>
      <c r="J4152" s="1">
        <f>_xlfn.XLOOKUP(Comuni[[#This Row],[Regione]],Table_0[Regione],Table_0[Totale contagiati],,0)</f>
        <v>2199848</v>
      </c>
      <c r="K4152" s="1">
        <f>_xlfn.XLOOKUP(Comuni[[#This Row],[Regione]],Table_0[Regione],Table_0[Guariti],,0)</f>
        <v>2170571</v>
      </c>
      <c r="L4152" s="1">
        <f>_xlfn.XLOOKUP(Comuni[[#This Row],[Regione]],Table_0[Regione],Table_0[Deceduti],,0)</f>
        <v>19859</v>
      </c>
    </row>
    <row r="4153" spans="1:12" x14ac:dyDescent="0.25">
      <c r="A4153" s="1" t="s">
        <v>4201</v>
      </c>
      <c r="B4153" s="1" t="s">
        <v>4113</v>
      </c>
      <c r="C4153" s="1" t="s">
        <v>4161</v>
      </c>
      <c r="D4153">
        <v>1281</v>
      </c>
      <c r="E4153">
        <f>100*Comuni[[#This Row],[Popolazione2011]]/$D$7916</f>
        <v>2.2351283484504025E-3</v>
      </c>
      <c r="F4153">
        <f>100*Comuni[[#This Row],[Popolazione2011]]/(SUMIFS($D$2:$D$7916,$B$2:$B$7916,"Emilia-Romagna"))</f>
        <v>2.9501616140447037E-2</v>
      </c>
      <c r="G4153" t="b">
        <f>IF(Comuni[[#This Row],[Popolazione2011]]&gt;300000,"MAGGIORE")</f>
        <v>0</v>
      </c>
      <c r="H4153">
        <f>100*Comuni[[#This Row],[Popolazione2011]]/(SUMIFS($D$2:$D$7916,$B$2:$B$7916,"Piemonte"))</f>
        <v>2.9354368874194646E-2</v>
      </c>
      <c r="I4153" s="1" t="str">
        <f>_xlfn.XLOOKUP(Comuni[[#This Row],[Regione]],Ripartizione_geografica[Regione],Ripartizione_geografica[Ripartizione geografica],,0)</f>
        <v>Nord-est</v>
      </c>
      <c r="J4153" s="1">
        <f>_xlfn.XLOOKUP(Comuni[[#This Row],[Regione]],Table_0[Regione],Table_0[Totale contagiati],,0)</f>
        <v>2199848</v>
      </c>
      <c r="K4153" s="1">
        <f>_xlfn.XLOOKUP(Comuni[[#This Row],[Regione]],Table_0[Regione],Table_0[Guariti],,0)</f>
        <v>2170571</v>
      </c>
      <c r="L4153" s="1">
        <f>_xlfn.XLOOKUP(Comuni[[#This Row],[Regione]],Table_0[Regione],Table_0[Deceduti],,0)</f>
        <v>19859</v>
      </c>
    </row>
    <row r="4154" spans="1:12" x14ac:dyDescent="0.25">
      <c r="A4154" s="1" t="s">
        <v>4202</v>
      </c>
      <c r="B4154" s="1" t="s">
        <v>4113</v>
      </c>
      <c r="C4154" s="1" t="s">
        <v>4161</v>
      </c>
      <c r="D4154">
        <v>7991</v>
      </c>
      <c r="E4154">
        <f>100*Comuni[[#This Row],[Popolazione2011]]/$D$7916</f>
        <v>1.394294350700013E-2</v>
      </c>
      <c r="F4154">
        <f>100*Comuni[[#This Row],[Popolazione2011]]/(SUMIFS($D$2:$D$7916,$B$2:$B$7916,"Emilia-Romagna"))</f>
        <v>0.1840338911618363</v>
      </c>
      <c r="G4154" t="b">
        <f>IF(Comuni[[#This Row],[Popolazione2011]]&gt;300000,"MAGGIORE")</f>
        <v>0</v>
      </c>
      <c r="H4154">
        <f>100*Comuni[[#This Row],[Popolazione2011]]/(SUMIFS($D$2:$D$7916,$B$2:$B$7916,"Piemonte"))</f>
        <v>0.18311534869140469</v>
      </c>
      <c r="I4154" s="1" t="str">
        <f>_xlfn.XLOOKUP(Comuni[[#This Row],[Regione]],Ripartizione_geografica[Regione],Ripartizione_geografica[Ripartizione geografica],,0)</f>
        <v>Nord-est</v>
      </c>
      <c r="J4154" s="1">
        <f>_xlfn.XLOOKUP(Comuni[[#This Row],[Regione]],Table_0[Regione],Table_0[Totale contagiati],,0)</f>
        <v>2199848</v>
      </c>
      <c r="K4154" s="1">
        <f>_xlfn.XLOOKUP(Comuni[[#This Row],[Regione]],Table_0[Regione],Table_0[Guariti],,0)</f>
        <v>2170571</v>
      </c>
      <c r="L4154" s="1">
        <f>_xlfn.XLOOKUP(Comuni[[#This Row],[Regione]],Table_0[Regione],Table_0[Deceduti],,0)</f>
        <v>19859</v>
      </c>
    </row>
    <row r="4155" spans="1:12" x14ac:dyDescent="0.25">
      <c r="A4155" s="1" t="s">
        <v>4203</v>
      </c>
      <c r="B4155" s="1" t="s">
        <v>4113</v>
      </c>
      <c r="C4155" s="1" t="s">
        <v>4161</v>
      </c>
      <c r="D4155">
        <v>3348</v>
      </c>
      <c r="E4155">
        <f>100*Comuni[[#This Row],[Popolazione2011]]/$D$7916</f>
        <v>5.8416937631631128E-3</v>
      </c>
      <c r="F4155">
        <f>100*Comuni[[#This Row],[Popolazione2011]]/(SUMIFS($D$2:$D$7916,$B$2:$B$7916,"Emilia-Romagna"))</f>
        <v>7.7104926493533704E-2</v>
      </c>
      <c r="G4155" t="b">
        <f>IF(Comuni[[#This Row],[Popolazione2011]]&gt;300000,"MAGGIORE")</f>
        <v>0</v>
      </c>
      <c r="H4155">
        <f>100*Comuni[[#This Row],[Popolazione2011]]/(SUMIFS($D$2:$D$7916,$B$2:$B$7916,"Piemonte"))</f>
        <v>7.6720083521314347E-2</v>
      </c>
      <c r="I4155" s="1" t="str">
        <f>_xlfn.XLOOKUP(Comuni[[#This Row],[Regione]],Ripartizione_geografica[Regione],Ripartizione_geografica[Ripartizione geografica],,0)</f>
        <v>Nord-est</v>
      </c>
      <c r="J4155" s="1">
        <f>_xlfn.XLOOKUP(Comuni[[#This Row],[Regione]],Table_0[Regione],Table_0[Totale contagiati],,0)</f>
        <v>2199848</v>
      </c>
      <c r="K4155" s="1">
        <f>_xlfn.XLOOKUP(Comuni[[#This Row],[Regione]],Table_0[Regione],Table_0[Guariti],,0)</f>
        <v>2170571</v>
      </c>
      <c r="L4155" s="1">
        <f>_xlfn.XLOOKUP(Comuni[[#This Row],[Regione]],Table_0[Regione],Table_0[Deceduti],,0)</f>
        <v>19859</v>
      </c>
    </row>
    <row r="4156" spans="1:12" x14ac:dyDescent="0.25">
      <c r="A4156" s="1" t="s">
        <v>4204</v>
      </c>
      <c r="B4156" s="1" t="s">
        <v>4113</v>
      </c>
      <c r="C4156" s="1" t="s">
        <v>4161</v>
      </c>
      <c r="D4156">
        <v>12984</v>
      </c>
      <c r="E4156">
        <f>100*Comuni[[#This Row],[Popolazione2011]]/$D$7916</f>
        <v>2.2654884056424691E-2</v>
      </c>
      <c r="F4156">
        <f>100*Comuni[[#This Row],[Popolazione2011]]/(SUMIFS($D$2:$D$7916,$B$2:$B$7916,"Emilia-Romagna"))</f>
        <v>0.2990234066881845</v>
      </c>
      <c r="G4156" t="b">
        <f>IF(Comuni[[#This Row],[Popolazione2011]]&gt;300000,"MAGGIORE")</f>
        <v>0</v>
      </c>
      <c r="H4156">
        <f>100*Comuni[[#This Row],[Popolazione2011]]/(SUMIFS($D$2:$D$7916,$B$2:$B$7916,"Piemonte"))</f>
        <v>0.29753093322602908</v>
      </c>
      <c r="I4156" s="1" t="str">
        <f>_xlfn.XLOOKUP(Comuni[[#This Row],[Regione]],Ripartizione_geografica[Regione],Ripartizione_geografica[Ripartizione geografica],,0)</f>
        <v>Nord-est</v>
      </c>
      <c r="J4156" s="1">
        <f>_xlfn.XLOOKUP(Comuni[[#This Row],[Regione]],Table_0[Regione],Table_0[Totale contagiati],,0)</f>
        <v>2199848</v>
      </c>
      <c r="K4156" s="1">
        <f>_xlfn.XLOOKUP(Comuni[[#This Row],[Regione]],Table_0[Regione],Table_0[Guariti],,0)</f>
        <v>2170571</v>
      </c>
      <c r="L4156" s="1">
        <f>_xlfn.XLOOKUP(Comuni[[#This Row],[Regione]],Table_0[Regione],Table_0[Deceduti],,0)</f>
        <v>19859</v>
      </c>
    </row>
    <row r="4157" spans="1:12" x14ac:dyDescent="0.25">
      <c r="A4157" s="1" t="s">
        <v>4205</v>
      </c>
      <c r="B4157" s="1" t="s">
        <v>4113</v>
      </c>
      <c r="C4157" s="1" t="s">
        <v>4206</v>
      </c>
      <c r="D4157">
        <v>8755</v>
      </c>
      <c r="E4157">
        <f>100*Comuni[[#This Row],[Popolazione2011]]/$D$7916</f>
        <v>1.5275994294054079E-2</v>
      </c>
      <c r="F4157">
        <f>100*Comuni[[#This Row],[Popolazione2011]]/(SUMIFS($D$2:$D$7916,$B$2:$B$7916,"Emilia-Romagna"))</f>
        <v>0.20162892217768447</v>
      </c>
      <c r="G4157" t="b">
        <f>IF(Comuni[[#This Row],[Popolazione2011]]&gt;300000,"MAGGIORE")</f>
        <v>0</v>
      </c>
      <c r="H4157">
        <f>100*Comuni[[#This Row],[Popolazione2011]]/(SUMIFS($D$2:$D$7916,$B$2:$B$7916,"Piemonte"))</f>
        <v>0.20062256010427332</v>
      </c>
      <c r="I4157" s="1" t="str">
        <f>_xlfn.XLOOKUP(Comuni[[#This Row],[Regione]],Ripartizione_geografica[Regione],Ripartizione_geografica[Ripartizione geografica],,0)</f>
        <v>Nord-est</v>
      </c>
      <c r="J4157" s="1">
        <f>_xlfn.XLOOKUP(Comuni[[#This Row],[Regione]],Table_0[Regione],Table_0[Totale contagiati],,0)</f>
        <v>2199848</v>
      </c>
      <c r="K4157" s="1">
        <f>_xlfn.XLOOKUP(Comuni[[#This Row],[Regione]],Table_0[Regione],Table_0[Guariti],,0)</f>
        <v>2170571</v>
      </c>
      <c r="L4157" s="1">
        <f>_xlfn.XLOOKUP(Comuni[[#This Row],[Regione]],Table_0[Regione],Table_0[Deceduti],,0)</f>
        <v>19859</v>
      </c>
    </row>
    <row r="4158" spans="1:12" x14ac:dyDescent="0.25">
      <c r="A4158" s="1" t="s">
        <v>4207</v>
      </c>
      <c r="B4158" s="1" t="s">
        <v>4113</v>
      </c>
      <c r="C4158" s="1" t="s">
        <v>4206</v>
      </c>
      <c r="D4158">
        <v>9386</v>
      </c>
      <c r="E4158">
        <f>100*Comuni[[#This Row],[Popolazione2011]]/$D$7916</f>
        <v>1.6376982574984759E-2</v>
      </c>
      <c r="F4158">
        <f>100*Comuni[[#This Row],[Popolazione2011]]/(SUMIFS($D$2:$D$7916,$B$2:$B$7916,"Emilia-Romagna"))</f>
        <v>0.21616094386747534</v>
      </c>
      <c r="G4158" t="b">
        <f>IF(Comuni[[#This Row],[Popolazione2011]]&gt;300000,"MAGGIORE")</f>
        <v>0</v>
      </c>
      <c r="H4158">
        <f>100*Comuni[[#This Row],[Popolazione2011]]/(SUMIFS($D$2:$D$7916,$B$2:$B$7916,"Piemonte"))</f>
        <v>0.215082050158619</v>
      </c>
      <c r="I4158" s="1" t="str">
        <f>_xlfn.XLOOKUP(Comuni[[#This Row],[Regione]],Ripartizione_geografica[Regione],Ripartizione_geografica[Ripartizione geografica],,0)</f>
        <v>Nord-est</v>
      </c>
      <c r="J4158" s="1">
        <f>_xlfn.XLOOKUP(Comuni[[#This Row],[Regione]],Table_0[Regione],Table_0[Totale contagiati],,0)</f>
        <v>2199848</v>
      </c>
      <c r="K4158" s="1">
        <f>_xlfn.XLOOKUP(Comuni[[#This Row],[Regione]],Table_0[Regione],Table_0[Guariti],,0)</f>
        <v>2170571</v>
      </c>
      <c r="L4158" s="1">
        <f>_xlfn.XLOOKUP(Comuni[[#This Row],[Regione]],Table_0[Regione],Table_0[Deceduti],,0)</f>
        <v>19859</v>
      </c>
    </row>
    <row r="4159" spans="1:12" x14ac:dyDescent="0.25">
      <c r="A4159" s="1" t="s">
        <v>4208</v>
      </c>
      <c r="B4159" s="1" t="s">
        <v>4113</v>
      </c>
      <c r="C4159" s="1" t="s">
        <v>4206</v>
      </c>
      <c r="D4159">
        <v>3403</v>
      </c>
      <c r="E4159">
        <f>100*Comuni[[#This Row],[Popolazione2011]]/$D$7916</f>
        <v>5.9376594611840125E-3</v>
      </c>
      <c r="F4159">
        <f>100*Comuni[[#This Row],[Popolazione2011]]/(SUMIFS($D$2:$D$7916,$B$2:$B$7916,"Emilia-Romagna"))</f>
        <v>7.8371584485512305E-2</v>
      </c>
      <c r="G4159" t="b">
        <f>IF(Comuni[[#This Row],[Popolazione2011]]&gt;300000,"MAGGIORE")</f>
        <v>0</v>
      </c>
      <c r="H4159">
        <f>100*Comuni[[#This Row],[Popolazione2011]]/(SUMIFS($D$2:$D$7916,$B$2:$B$7916,"Piemonte"))</f>
        <v>7.7980419421455408E-2</v>
      </c>
      <c r="I4159" s="1" t="str">
        <f>_xlfn.XLOOKUP(Comuni[[#This Row],[Regione]],Ripartizione_geografica[Regione],Ripartizione_geografica[Ripartizione geografica],,0)</f>
        <v>Nord-est</v>
      </c>
      <c r="J4159" s="1">
        <f>_xlfn.XLOOKUP(Comuni[[#This Row],[Regione]],Table_0[Regione],Table_0[Totale contagiati],,0)</f>
        <v>2199848</v>
      </c>
      <c r="K4159" s="1">
        <f>_xlfn.XLOOKUP(Comuni[[#This Row],[Regione]],Table_0[Regione],Table_0[Guariti],,0)</f>
        <v>2170571</v>
      </c>
      <c r="L4159" s="1">
        <f>_xlfn.XLOOKUP(Comuni[[#This Row],[Regione]],Table_0[Regione],Table_0[Deceduti],,0)</f>
        <v>19859</v>
      </c>
    </row>
    <row r="4160" spans="1:12" x14ac:dyDescent="0.25">
      <c r="A4160" s="1" t="s">
        <v>4209</v>
      </c>
      <c r="B4160" s="1" t="s">
        <v>4113</v>
      </c>
      <c r="C4160" s="1" t="s">
        <v>4206</v>
      </c>
      <c r="D4160">
        <v>9965</v>
      </c>
      <c r="E4160">
        <f>100*Comuni[[#This Row],[Popolazione2011]]/$D$7916</f>
        <v>1.7387239650513867E-2</v>
      </c>
      <c r="F4160">
        <f>100*Comuni[[#This Row],[Popolazione2011]]/(SUMIFS($D$2:$D$7916,$B$2:$B$7916,"Emilia-Romagna"))</f>
        <v>0.22949539800121369</v>
      </c>
      <c r="G4160" t="b">
        <f>IF(Comuni[[#This Row],[Popolazione2011]]&gt;300000,"MAGGIORE")</f>
        <v>0</v>
      </c>
      <c r="H4160">
        <f>100*Comuni[[#This Row],[Popolazione2011]]/(SUMIFS($D$2:$D$7916,$B$2:$B$7916,"Piemonte"))</f>
        <v>0.22834994990737678</v>
      </c>
      <c r="I4160" s="1" t="str">
        <f>_xlfn.XLOOKUP(Comuni[[#This Row],[Regione]],Ripartizione_geografica[Regione],Ripartizione_geografica[Ripartizione geografica],,0)</f>
        <v>Nord-est</v>
      </c>
      <c r="J4160" s="1">
        <f>_xlfn.XLOOKUP(Comuni[[#This Row],[Regione]],Table_0[Regione],Table_0[Totale contagiati],,0)</f>
        <v>2199848</v>
      </c>
      <c r="K4160" s="1">
        <f>_xlfn.XLOOKUP(Comuni[[#This Row],[Regione]],Table_0[Regione],Table_0[Guariti],,0)</f>
        <v>2170571</v>
      </c>
      <c r="L4160" s="1">
        <f>_xlfn.XLOOKUP(Comuni[[#This Row],[Regione]],Table_0[Regione],Table_0[Deceduti],,0)</f>
        <v>19859</v>
      </c>
    </row>
    <row r="4161" spans="1:12" x14ac:dyDescent="0.25">
      <c r="A4161" s="1" t="s">
        <v>4210</v>
      </c>
      <c r="B4161" s="1" t="s">
        <v>4113</v>
      </c>
      <c r="C4161" s="1" t="s">
        <v>4206</v>
      </c>
      <c r="D4161">
        <v>5263</v>
      </c>
      <c r="E4161">
        <f>100*Comuni[[#This Row],[Popolazione2011]]/$D$7916</f>
        <v>9.1830448851635202E-3</v>
      </c>
      <c r="F4161">
        <f>100*Comuni[[#This Row],[Popolazione2011]]/(SUMIFS($D$2:$D$7916,$B$2:$B$7916,"Emilia-Romagna"))</f>
        <v>0.12120765475969771</v>
      </c>
      <c r="G4161" t="b">
        <f>IF(Comuni[[#This Row],[Popolazione2011]]&gt;300000,"MAGGIORE")</f>
        <v>0</v>
      </c>
      <c r="H4161">
        <f>100*Comuni[[#This Row],[Popolazione2011]]/(SUMIFS($D$2:$D$7916,$B$2:$B$7916,"Piemonte"))</f>
        <v>0.12060268804440782</v>
      </c>
      <c r="I4161" s="1" t="str">
        <f>_xlfn.XLOOKUP(Comuni[[#This Row],[Regione]],Ripartizione_geografica[Regione],Ripartizione_geografica[Ripartizione geografica],,0)</f>
        <v>Nord-est</v>
      </c>
      <c r="J4161" s="1">
        <f>_xlfn.XLOOKUP(Comuni[[#This Row],[Regione]],Table_0[Regione],Table_0[Totale contagiati],,0)</f>
        <v>2199848</v>
      </c>
      <c r="K4161" s="1">
        <f>_xlfn.XLOOKUP(Comuni[[#This Row],[Regione]],Table_0[Regione],Table_0[Guariti],,0)</f>
        <v>2170571</v>
      </c>
      <c r="L4161" s="1">
        <f>_xlfn.XLOOKUP(Comuni[[#This Row],[Regione]],Table_0[Regione],Table_0[Deceduti],,0)</f>
        <v>19859</v>
      </c>
    </row>
    <row r="4162" spans="1:12" x14ac:dyDescent="0.25">
      <c r="A4162" s="1" t="s">
        <v>4211</v>
      </c>
      <c r="B4162" s="1" t="s">
        <v>4113</v>
      </c>
      <c r="C4162" s="1" t="s">
        <v>4206</v>
      </c>
      <c r="D4162">
        <v>5546</v>
      </c>
      <c r="E4162">
        <f>100*Comuni[[#This Row],[Popolazione2011]]/$D$7916</f>
        <v>9.6768320222528747E-3</v>
      </c>
      <c r="F4162">
        <f>100*Comuni[[#This Row],[Popolazione2011]]/(SUMIFS($D$2:$D$7916,$B$2:$B$7916,"Emilia-Romagna"))</f>
        <v>0.12772518588206033</v>
      </c>
      <c r="G4162" t="b">
        <f>IF(Comuni[[#This Row],[Popolazione2011]]&gt;300000,"MAGGIORE")</f>
        <v>0</v>
      </c>
      <c r="H4162">
        <f>100*Comuni[[#This Row],[Popolazione2011]]/(SUMIFS($D$2:$D$7916,$B$2:$B$7916,"Piemonte"))</f>
        <v>0.12708768913058821</v>
      </c>
      <c r="I4162" s="1" t="str">
        <f>_xlfn.XLOOKUP(Comuni[[#This Row],[Regione]],Ripartizione_geografica[Regione],Ripartizione_geografica[Ripartizione geografica],,0)</f>
        <v>Nord-est</v>
      </c>
      <c r="J4162" s="1">
        <f>_xlfn.XLOOKUP(Comuni[[#This Row],[Regione]],Table_0[Regione],Table_0[Totale contagiati],,0)</f>
        <v>2199848</v>
      </c>
      <c r="K4162" s="1">
        <f>_xlfn.XLOOKUP(Comuni[[#This Row],[Regione]],Table_0[Regione],Table_0[Guariti],,0)</f>
        <v>2170571</v>
      </c>
      <c r="L4162" s="1">
        <f>_xlfn.XLOOKUP(Comuni[[#This Row],[Regione]],Table_0[Regione],Table_0[Deceduti],,0)</f>
        <v>19859</v>
      </c>
    </row>
    <row r="4163" spans="1:12" x14ac:dyDescent="0.25">
      <c r="A4163" s="1" t="s">
        <v>4212</v>
      </c>
      <c r="B4163" s="1" t="s">
        <v>4113</v>
      </c>
      <c r="C4163" s="1" t="s">
        <v>4206</v>
      </c>
      <c r="D4163">
        <v>10409</v>
      </c>
      <c r="E4163">
        <f>100*Comuni[[#This Row],[Popolazione2011]]/$D$7916</f>
        <v>1.8161944558173489E-2</v>
      </c>
      <c r="F4163">
        <f>100*Comuni[[#This Row],[Popolazione2011]]/(SUMIFS($D$2:$D$7916,$B$2:$B$7916,"Emilia-Romagna"))</f>
        <v>0.2397207825182773</v>
      </c>
      <c r="G4163" t="b">
        <f>IF(Comuni[[#This Row],[Popolazione2011]]&gt;300000,"MAGGIORE")</f>
        <v>0</v>
      </c>
      <c r="H4163">
        <f>100*Comuni[[#This Row],[Popolazione2011]]/(SUMIFS($D$2:$D$7916,$B$2:$B$7916,"Piemonte"))</f>
        <v>0.23852429790124283</v>
      </c>
      <c r="I4163" s="1" t="str">
        <f>_xlfn.XLOOKUP(Comuni[[#This Row],[Regione]],Ripartizione_geografica[Regione],Ripartizione_geografica[Ripartizione geografica],,0)</f>
        <v>Nord-est</v>
      </c>
      <c r="J4163" s="1">
        <f>_xlfn.XLOOKUP(Comuni[[#This Row],[Regione]],Table_0[Regione],Table_0[Totale contagiati],,0)</f>
        <v>2199848</v>
      </c>
      <c r="K4163" s="1">
        <f>_xlfn.XLOOKUP(Comuni[[#This Row],[Regione]],Table_0[Regione],Table_0[Guariti],,0)</f>
        <v>2170571</v>
      </c>
      <c r="L4163" s="1">
        <f>_xlfn.XLOOKUP(Comuni[[#This Row],[Regione]],Table_0[Regione],Table_0[Deceduti],,0)</f>
        <v>19859</v>
      </c>
    </row>
    <row r="4164" spans="1:12" x14ac:dyDescent="0.25">
      <c r="A4164" s="1" t="s">
        <v>4213</v>
      </c>
      <c r="B4164" s="1" t="s">
        <v>4113</v>
      </c>
      <c r="C4164" s="1" t="s">
        <v>4206</v>
      </c>
      <c r="D4164">
        <v>5493</v>
      </c>
      <c r="E4164">
        <f>100*Comuni[[#This Row],[Popolazione2011]]/$D$7916</f>
        <v>9.5843559859781907E-3</v>
      </c>
      <c r="F4164">
        <f>100*Comuni[[#This Row],[Popolazione2011]]/(SUMIFS($D$2:$D$7916,$B$2:$B$7916,"Emilia-Romagna"))</f>
        <v>0.12650458818069912</v>
      </c>
      <c r="G4164" t="b">
        <f>IF(Comuni[[#This Row],[Popolazione2011]]&gt;300000,"MAGGIORE")</f>
        <v>0</v>
      </c>
      <c r="H4164">
        <f>100*Comuni[[#This Row],[Popolazione2011]]/(SUMIFS($D$2:$D$7916,$B$2:$B$7916,"Piemonte"))</f>
        <v>0.1258731836268159</v>
      </c>
      <c r="I4164" s="1" t="str">
        <f>_xlfn.XLOOKUP(Comuni[[#This Row],[Regione]],Ripartizione_geografica[Regione],Ripartizione_geografica[Ripartizione geografica],,0)</f>
        <v>Nord-est</v>
      </c>
      <c r="J4164" s="1">
        <f>_xlfn.XLOOKUP(Comuni[[#This Row],[Regione]],Table_0[Regione],Table_0[Totale contagiati],,0)</f>
        <v>2199848</v>
      </c>
      <c r="K4164" s="1">
        <f>_xlfn.XLOOKUP(Comuni[[#This Row],[Regione]],Table_0[Regione],Table_0[Guariti],,0)</f>
        <v>2170571</v>
      </c>
      <c r="L4164" s="1">
        <f>_xlfn.XLOOKUP(Comuni[[#This Row],[Regione]],Table_0[Regione],Table_0[Deceduti],,0)</f>
        <v>19859</v>
      </c>
    </row>
    <row r="4165" spans="1:12" x14ac:dyDescent="0.25">
      <c r="A4165" s="1" t="s">
        <v>4214</v>
      </c>
      <c r="B4165" s="1" t="s">
        <v>4113</v>
      </c>
      <c r="C4165" s="1" t="s">
        <v>4206</v>
      </c>
      <c r="D4165">
        <v>5114</v>
      </c>
      <c r="E4165">
        <f>100*Comuni[[#This Row],[Popolazione2011]]/$D$7916</f>
        <v>8.9230650850705383E-3</v>
      </c>
      <c r="F4165">
        <f>100*Comuni[[#This Row],[Popolazione2011]]/(SUMIFS($D$2:$D$7916,$B$2:$B$7916,"Emilia-Romagna"))</f>
        <v>0.11777616310870113</v>
      </c>
      <c r="G4165" t="b">
        <f>IF(Comuni[[#This Row],[Popolazione2011]]&gt;300000,"MAGGIORE")</f>
        <v>0</v>
      </c>
      <c r="H4165">
        <f>100*Comuni[[#This Row],[Popolazione2011]]/(SUMIFS($D$2:$D$7916,$B$2:$B$7916,"Piemonte"))</f>
        <v>0.11718832351493474</v>
      </c>
      <c r="I4165" s="1" t="str">
        <f>_xlfn.XLOOKUP(Comuni[[#This Row],[Regione]],Ripartizione_geografica[Regione],Ripartizione_geografica[Ripartizione geografica],,0)</f>
        <v>Nord-est</v>
      </c>
      <c r="J4165" s="1">
        <f>_xlfn.XLOOKUP(Comuni[[#This Row],[Regione]],Table_0[Regione],Table_0[Totale contagiati],,0)</f>
        <v>2199848</v>
      </c>
      <c r="K4165" s="1">
        <f>_xlfn.XLOOKUP(Comuni[[#This Row],[Regione]],Table_0[Regione],Table_0[Guariti],,0)</f>
        <v>2170571</v>
      </c>
      <c r="L4165" s="1">
        <f>_xlfn.XLOOKUP(Comuni[[#This Row],[Regione]],Table_0[Regione],Table_0[Deceduti],,0)</f>
        <v>19859</v>
      </c>
    </row>
    <row r="4166" spans="1:12" x14ac:dyDescent="0.25">
      <c r="A4166" s="1" t="s">
        <v>4215</v>
      </c>
      <c r="B4166" s="1" t="s">
        <v>4113</v>
      </c>
      <c r="C4166" s="1" t="s">
        <v>4206</v>
      </c>
      <c r="D4166">
        <v>4178</v>
      </c>
      <c r="E4166">
        <f>100*Comuni[[#This Row],[Popolazione2011]]/$D$7916</f>
        <v>7.2899033878421407E-3</v>
      </c>
      <c r="F4166">
        <f>100*Comuni[[#This Row],[Popolazione2011]]/(SUMIFS($D$2:$D$7916,$B$2:$B$7916,"Emilia-Romagna"))</f>
        <v>9.6219947099756231E-2</v>
      </c>
      <c r="G4166" t="b">
        <f>IF(Comuni[[#This Row],[Popolazione2011]]&gt;300000,"MAGGIORE")</f>
        <v>0</v>
      </c>
      <c r="H4166">
        <f>100*Comuni[[#This Row],[Popolazione2011]]/(SUMIFS($D$2:$D$7916,$B$2:$B$7916,"Piemonte"))</f>
        <v>9.5739698014352254E-2</v>
      </c>
      <c r="I4166" s="1" t="str">
        <f>_xlfn.XLOOKUP(Comuni[[#This Row],[Regione]],Ripartizione_geografica[Regione],Ripartizione_geografica[Ripartizione geografica],,0)</f>
        <v>Nord-est</v>
      </c>
      <c r="J4166" s="1">
        <f>_xlfn.XLOOKUP(Comuni[[#This Row],[Regione]],Table_0[Regione],Table_0[Totale contagiati],,0)</f>
        <v>2199848</v>
      </c>
      <c r="K4166" s="1">
        <f>_xlfn.XLOOKUP(Comuni[[#This Row],[Regione]],Table_0[Regione],Table_0[Guariti],,0)</f>
        <v>2170571</v>
      </c>
      <c r="L4166" s="1">
        <f>_xlfn.XLOOKUP(Comuni[[#This Row],[Regione]],Table_0[Regione],Table_0[Deceduti],,0)</f>
        <v>19859</v>
      </c>
    </row>
    <row r="4167" spans="1:12" x14ac:dyDescent="0.25">
      <c r="A4167" s="1" t="s">
        <v>4216</v>
      </c>
      <c r="B4167" s="1" t="s">
        <v>4113</v>
      </c>
      <c r="C4167" s="1" t="s">
        <v>4206</v>
      </c>
      <c r="D4167">
        <v>18635</v>
      </c>
      <c r="E4167">
        <f>100*Comuni[[#This Row],[Popolazione2011]]/$D$7916</f>
        <v>3.2514923320353828E-2</v>
      </c>
      <c r="F4167">
        <f>100*Comuni[[#This Row],[Popolazione2011]]/(SUMIFS($D$2:$D$7916,$B$2:$B$7916,"Emilia-Romagna"))</f>
        <v>0.42916675782765851</v>
      </c>
      <c r="G4167" t="b">
        <f>IF(Comuni[[#This Row],[Popolazione2011]]&gt;300000,"MAGGIORE")</f>
        <v>0</v>
      </c>
      <c r="H4167">
        <f>100*Comuni[[#This Row],[Popolazione2011]]/(SUMIFS($D$2:$D$7916,$B$2:$B$7916,"Piemonte"))</f>
        <v>0.42702471816597753</v>
      </c>
      <c r="I4167" s="1" t="str">
        <f>_xlfn.XLOOKUP(Comuni[[#This Row],[Regione]],Ripartizione_geografica[Regione],Ripartizione_geografica[Ripartizione geografica],,0)</f>
        <v>Nord-est</v>
      </c>
      <c r="J4167" s="1">
        <f>_xlfn.XLOOKUP(Comuni[[#This Row],[Regione]],Table_0[Regione],Table_0[Totale contagiati],,0)</f>
        <v>2199848</v>
      </c>
      <c r="K4167" s="1">
        <f>_xlfn.XLOOKUP(Comuni[[#This Row],[Regione]],Table_0[Regione],Table_0[Guariti],,0)</f>
        <v>2170571</v>
      </c>
      <c r="L4167" s="1">
        <f>_xlfn.XLOOKUP(Comuni[[#This Row],[Regione]],Table_0[Regione],Table_0[Deceduti],,0)</f>
        <v>19859</v>
      </c>
    </row>
    <row r="4168" spans="1:12" x14ac:dyDescent="0.25">
      <c r="A4168" s="1" t="s">
        <v>4217</v>
      </c>
      <c r="B4168" s="1" t="s">
        <v>4113</v>
      </c>
      <c r="C4168" s="1" t="s">
        <v>4206</v>
      </c>
      <c r="D4168">
        <v>4534</v>
      </c>
      <c r="E4168">
        <f>100*Comuni[[#This Row],[Popolazione2011]]/$D$7916</f>
        <v>7.9110631786683261E-3</v>
      </c>
      <c r="F4168">
        <f>100*Comuni[[#This Row],[Popolazione2011]]/(SUMIFS($D$2:$D$7916,$B$2:$B$7916,"Emilia-Romagna"))</f>
        <v>0.10441867882965408</v>
      </c>
      <c r="G4168" t="b">
        <f>IF(Comuni[[#This Row],[Popolazione2011]]&gt;300000,"MAGGIORE")</f>
        <v>0</v>
      </c>
      <c r="H4168">
        <f>100*Comuni[[#This Row],[Popolazione2011]]/(SUMIFS($D$2:$D$7916,$B$2:$B$7916,"Piemonte"))</f>
        <v>0.1038975085679926</v>
      </c>
      <c r="I4168" s="1" t="str">
        <f>_xlfn.XLOOKUP(Comuni[[#This Row],[Regione]],Ripartizione_geografica[Regione],Ripartizione_geografica[Ripartizione geografica],,0)</f>
        <v>Nord-est</v>
      </c>
      <c r="J4168" s="1">
        <f>_xlfn.XLOOKUP(Comuni[[#This Row],[Regione]],Table_0[Regione],Table_0[Totale contagiati],,0)</f>
        <v>2199848</v>
      </c>
      <c r="K4168" s="1">
        <f>_xlfn.XLOOKUP(Comuni[[#This Row],[Regione]],Table_0[Regione],Table_0[Guariti],,0)</f>
        <v>2170571</v>
      </c>
      <c r="L4168" s="1">
        <f>_xlfn.XLOOKUP(Comuni[[#This Row],[Regione]],Table_0[Regione],Table_0[Deceduti],,0)</f>
        <v>19859</v>
      </c>
    </row>
    <row r="4169" spans="1:12" x14ac:dyDescent="0.25">
      <c r="A4169" s="1" t="s">
        <v>4218</v>
      </c>
      <c r="B4169" s="1" t="s">
        <v>4113</v>
      </c>
      <c r="C4169" s="1" t="s">
        <v>4206</v>
      </c>
      <c r="D4169">
        <v>14838</v>
      </c>
      <c r="E4169">
        <f>100*Comuni[[#This Row],[Popolazione2011]]/$D$7916</f>
        <v>2.5889800495165552E-2</v>
      </c>
      <c r="F4169">
        <f>100*Comuni[[#This Row],[Popolazione2011]]/(SUMIFS($D$2:$D$7916,$B$2:$B$7916,"Emilia-Romagna"))</f>
        <v>0.34172129609051766</v>
      </c>
      <c r="G4169" t="b">
        <f>IF(Comuni[[#This Row],[Popolazione2011]]&gt;300000,"MAGGIORE")</f>
        <v>0</v>
      </c>
      <c r="H4169">
        <f>100*Comuni[[#This Row],[Popolazione2011]]/(SUMIFS($D$2:$D$7916,$B$2:$B$7916,"Piemonte"))</f>
        <v>0.34001571065987524</v>
      </c>
      <c r="I4169" s="1" t="str">
        <f>_xlfn.XLOOKUP(Comuni[[#This Row],[Regione]],Ripartizione_geografica[Regione],Ripartizione_geografica[Ripartizione geografica],,0)</f>
        <v>Nord-est</v>
      </c>
      <c r="J4169" s="1">
        <f>_xlfn.XLOOKUP(Comuni[[#This Row],[Regione]],Table_0[Regione],Table_0[Totale contagiati],,0)</f>
        <v>2199848</v>
      </c>
      <c r="K4169" s="1">
        <f>_xlfn.XLOOKUP(Comuni[[#This Row],[Regione]],Table_0[Regione],Table_0[Guariti],,0)</f>
        <v>2170571</v>
      </c>
      <c r="L4169" s="1">
        <f>_xlfn.XLOOKUP(Comuni[[#This Row],[Regione]],Table_0[Regione],Table_0[Deceduti],,0)</f>
        <v>19859</v>
      </c>
    </row>
    <row r="4170" spans="1:12" x14ac:dyDescent="0.25">
      <c r="A4170" s="1" t="s">
        <v>4219</v>
      </c>
      <c r="B4170" s="1" t="s">
        <v>4113</v>
      </c>
      <c r="C4170" s="1" t="s">
        <v>4206</v>
      </c>
      <c r="D4170">
        <v>8594</v>
      </c>
      <c r="E4170">
        <f>100*Comuni[[#This Row],[Popolazione2011]]/$D$7916</f>
        <v>1.499507652348381E-2</v>
      </c>
      <c r="F4170">
        <f>100*Comuni[[#This Row],[Popolazione2011]]/(SUMIFS($D$2:$D$7916,$B$2:$B$7916,"Emilia-Romagna"))</f>
        <v>0.19792106878298349</v>
      </c>
      <c r="G4170" t="b">
        <f>IF(Comuni[[#This Row],[Popolazione2011]]&gt;300000,"MAGGIORE")</f>
        <v>0</v>
      </c>
      <c r="H4170">
        <f>100*Comuni[[#This Row],[Popolazione2011]]/(SUMIFS($D$2:$D$7916,$B$2:$B$7916,"Piemonte"))</f>
        <v>0.19693321319658766</v>
      </c>
      <c r="I4170" s="1" t="str">
        <f>_xlfn.XLOOKUP(Comuni[[#This Row],[Regione]],Ripartizione_geografica[Regione],Ripartizione_geografica[Ripartizione geografica],,0)</f>
        <v>Nord-est</v>
      </c>
      <c r="J4170" s="1">
        <f>_xlfn.XLOOKUP(Comuni[[#This Row],[Regione]],Table_0[Regione],Table_0[Totale contagiati],,0)</f>
        <v>2199848</v>
      </c>
      <c r="K4170" s="1">
        <f>_xlfn.XLOOKUP(Comuni[[#This Row],[Regione]],Table_0[Regione],Table_0[Guariti],,0)</f>
        <v>2170571</v>
      </c>
      <c r="L4170" s="1">
        <f>_xlfn.XLOOKUP(Comuni[[#This Row],[Regione]],Table_0[Regione],Table_0[Deceduti],,0)</f>
        <v>19859</v>
      </c>
    </row>
    <row r="4171" spans="1:12" x14ac:dyDescent="0.25">
      <c r="A4171" s="1" t="s">
        <v>4220</v>
      </c>
      <c r="B4171" s="1" t="s">
        <v>4113</v>
      </c>
      <c r="C4171" s="1" t="s">
        <v>4206</v>
      </c>
      <c r="D4171">
        <v>10481</v>
      </c>
      <c r="E4171">
        <f>100*Comuni[[#This Row],[Popolazione2011]]/$D$7916</f>
        <v>1.8287572381037214E-2</v>
      </c>
      <c r="F4171">
        <f>100*Comuni[[#This Row],[Popolazione2011]]/(SUMIFS($D$2:$D$7916,$B$2:$B$7916,"Emilia-Romagna"))</f>
        <v>0.24137895298050382</v>
      </c>
      <c r="G4171" t="b">
        <f>IF(Comuni[[#This Row],[Popolazione2011]]&gt;300000,"MAGGIORE")</f>
        <v>0</v>
      </c>
      <c r="H4171">
        <f>100*Comuni[[#This Row],[Popolazione2011]]/(SUMIFS($D$2:$D$7916,$B$2:$B$7916,"Piemonte"))</f>
        <v>0.24017419217051841</v>
      </c>
      <c r="I4171" s="1" t="str">
        <f>_xlfn.XLOOKUP(Comuni[[#This Row],[Regione]],Ripartizione_geografica[Regione],Ripartizione_geografica[Ripartizione geografica],,0)</f>
        <v>Nord-est</v>
      </c>
      <c r="J4171" s="1">
        <f>_xlfn.XLOOKUP(Comuni[[#This Row],[Regione]],Table_0[Regione],Table_0[Totale contagiati],,0)</f>
        <v>2199848</v>
      </c>
      <c r="K4171" s="1">
        <f>_xlfn.XLOOKUP(Comuni[[#This Row],[Regione]],Table_0[Regione],Table_0[Guariti],,0)</f>
        <v>2170571</v>
      </c>
      <c r="L4171" s="1">
        <f>_xlfn.XLOOKUP(Comuni[[#This Row],[Regione]],Table_0[Regione],Table_0[Deceduti],,0)</f>
        <v>19859</v>
      </c>
    </row>
    <row r="4172" spans="1:12" x14ac:dyDescent="0.25">
      <c r="A4172" s="1" t="s">
        <v>4221</v>
      </c>
      <c r="B4172" s="1" t="s">
        <v>4113</v>
      </c>
      <c r="C4172" s="1" t="s">
        <v>4206</v>
      </c>
      <c r="D4172">
        <v>9698</v>
      </c>
      <c r="E4172">
        <f>100*Comuni[[#This Row],[Popolazione2011]]/$D$7916</f>
        <v>1.6921369807394226E-2</v>
      </c>
      <c r="F4172">
        <f>100*Comuni[[#This Row],[Popolazione2011]]/(SUMIFS($D$2:$D$7916,$B$2:$B$7916,"Emilia-Romagna"))</f>
        <v>0.22334634920379029</v>
      </c>
      <c r="G4172" t="b">
        <f>IF(Comuni[[#This Row],[Popolazione2011]]&gt;300000,"MAGGIORE")</f>
        <v>0</v>
      </c>
      <c r="H4172">
        <f>100*Comuni[[#This Row],[Popolazione2011]]/(SUMIFS($D$2:$D$7916,$B$2:$B$7916,"Piemonte"))</f>
        <v>0.22223159199214651</v>
      </c>
      <c r="I4172" s="1" t="str">
        <f>_xlfn.XLOOKUP(Comuni[[#This Row],[Regione]],Ripartizione_geografica[Regione],Ripartizione_geografica[Ripartizione geografica],,0)</f>
        <v>Nord-est</v>
      </c>
      <c r="J4172" s="1">
        <f>_xlfn.XLOOKUP(Comuni[[#This Row],[Regione]],Table_0[Regione],Table_0[Totale contagiati],,0)</f>
        <v>2199848</v>
      </c>
      <c r="K4172" s="1">
        <f>_xlfn.XLOOKUP(Comuni[[#This Row],[Regione]],Table_0[Regione],Table_0[Guariti],,0)</f>
        <v>2170571</v>
      </c>
      <c r="L4172" s="1">
        <f>_xlfn.XLOOKUP(Comuni[[#This Row],[Regione]],Table_0[Regione],Table_0[Deceduti],,0)</f>
        <v>19859</v>
      </c>
    </row>
    <row r="4173" spans="1:12" x14ac:dyDescent="0.25">
      <c r="A4173" s="1" t="s">
        <v>4222</v>
      </c>
      <c r="B4173" s="1" t="s">
        <v>4113</v>
      </c>
      <c r="C4173" s="1" t="s">
        <v>4206</v>
      </c>
      <c r="D4173">
        <v>3785</v>
      </c>
      <c r="E4173">
        <f>100*Comuni[[#This Row],[Popolazione2011]]/$D$7916</f>
        <v>6.6041848547109868E-3</v>
      </c>
      <c r="F4173">
        <f>100*Comuni[[#This Row],[Popolazione2011]]/(SUMIFS($D$2:$D$7916,$B$2:$B$7916,"Emilia-Romagna"))</f>
        <v>8.7169099993436402E-2</v>
      </c>
      <c r="G4173" t="b">
        <f>IF(Comuni[[#This Row],[Popolazione2011]]&gt;300000,"MAGGIORE")</f>
        <v>0</v>
      </c>
      <c r="H4173">
        <f>100*Comuni[[#This Row],[Popolazione2011]]/(SUMIFS($D$2:$D$7916,$B$2:$B$7916,"Piemonte"))</f>
        <v>8.6734025127889719E-2</v>
      </c>
      <c r="I4173" s="1" t="str">
        <f>_xlfn.XLOOKUP(Comuni[[#This Row],[Regione]],Ripartizione_geografica[Regione],Ripartizione_geografica[Ripartizione geografica],,0)</f>
        <v>Nord-est</v>
      </c>
      <c r="J4173" s="1">
        <f>_xlfn.XLOOKUP(Comuni[[#This Row],[Regione]],Table_0[Regione],Table_0[Totale contagiati],,0)</f>
        <v>2199848</v>
      </c>
      <c r="K4173" s="1">
        <f>_xlfn.XLOOKUP(Comuni[[#This Row],[Regione]],Table_0[Regione],Table_0[Guariti],,0)</f>
        <v>2170571</v>
      </c>
      <c r="L4173" s="1">
        <f>_xlfn.XLOOKUP(Comuni[[#This Row],[Regione]],Table_0[Regione],Table_0[Deceduti],,0)</f>
        <v>19859</v>
      </c>
    </row>
    <row r="4174" spans="1:12" x14ac:dyDescent="0.25">
      <c r="A4174" s="1" t="s">
        <v>4223</v>
      </c>
      <c r="B4174" s="1" t="s">
        <v>4113</v>
      </c>
      <c r="C4174" s="1" t="s">
        <v>4206</v>
      </c>
      <c r="D4174">
        <v>24825</v>
      </c>
      <c r="E4174">
        <f>100*Comuni[[#This Row],[Popolazione2011]]/$D$7916</f>
        <v>4.3315426424887782E-2</v>
      </c>
      <c r="F4174">
        <f>100*Comuni[[#This Row],[Popolazione2011]]/(SUMIFS($D$2:$D$7916,$B$2:$B$7916,"Emilia-Romagna"))</f>
        <v>0.57172335728852286</v>
      </c>
      <c r="G4174" t="b">
        <f>IF(Comuni[[#This Row],[Popolazione2011]]&gt;300000,"MAGGIORE")</f>
        <v>0</v>
      </c>
      <c r="H4174">
        <f>100*Comuni[[#This Row],[Popolazione2011]]/(SUMIFS($D$2:$D$7916,$B$2:$B$7916,"Piemonte"))</f>
        <v>0.56886979492730838</v>
      </c>
      <c r="I4174" s="1" t="str">
        <f>_xlfn.XLOOKUP(Comuni[[#This Row],[Regione]],Ripartizione_geografica[Regione],Ripartizione_geografica[Ripartizione geografica],,0)</f>
        <v>Nord-est</v>
      </c>
      <c r="J4174" s="1">
        <f>_xlfn.XLOOKUP(Comuni[[#This Row],[Regione]],Table_0[Regione],Table_0[Totale contagiati],,0)</f>
        <v>2199848</v>
      </c>
      <c r="K4174" s="1">
        <f>_xlfn.XLOOKUP(Comuni[[#This Row],[Regione]],Table_0[Regione],Table_0[Guariti],,0)</f>
        <v>2170571</v>
      </c>
      <c r="L4174" s="1">
        <f>_xlfn.XLOOKUP(Comuni[[#This Row],[Regione]],Table_0[Regione],Table_0[Deceduti],,0)</f>
        <v>19859</v>
      </c>
    </row>
    <row r="4175" spans="1:12" x14ac:dyDescent="0.25">
      <c r="A4175" s="1" t="s">
        <v>4224</v>
      </c>
      <c r="B4175" s="1" t="s">
        <v>4113</v>
      </c>
      <c r="C4175" s="1" t="s">
        <v>4206</v>
      </c>
      <c r="D4175">
        <v>6696</v>
      </c>
      <c r="E4175">
        <f>100*Comuni[[#This Row],[Popolazione2011]]/$D$7916</f>
        <v>1.1683387526326226E-2</v>
      </c>
      <c r="F4175">
        <f>100*Comuni[[#This Row],[Popolazione2011]]/(SUMIFS($D$2:$D$7916,$B$2:$B$7916,"Emilia-Romagna"))</f>
        <v>0.15420985298706741</v>
      </c>
      <c r="G4175" t="b">
        <f>IF(Comuni[[#This Row],[Popolazione2011]]&gt;300000,"MAGGIORE")</f>
        <v>0</v>
      </c>
      <c r="H4175">
        <f>100*Comuni[[#This Row],[Popolazione2011]]/(SUMIFS($D$2:$D$7916,$B$2:$B$7916,"Piemonte"))</f>
        <v>0.15344016704262869</v>
      </c>
      <c r="I4175" s="1" t="str">
        <f>_xlfn.XLOOKUP(Comuni[[#This Row],[Regione]],Ripartizione_geografica[Regione],Ripartizione_geografica[Ripartizione geografica],,0)</f>
        <v>Nord-est</v>
      </c>
      <c r="J4175" s="1">
        <f>_xlfn.XLOOKUP(Comuni[[#This Row],[Regione]],Table_0[Regione],Table_0[Totale contagiati],,0)</f>
        <v>2199848</v>
      </c>
      <c r="K4175" s="1">
        <f>_xlfn.XLOOKUP(Comuni[[#This Row],[Regione]],Table_0[Regione],Table_0[Guariti],,0)</f>
        <v>2170571</v>
      </c>
      <c r="L4175" s="1">
        <f>_xlfn.XLOOKUP(Comuni[[#This Row],[Regione]],Table_0[Regione],Table_0[Deceduti],,0)</f>
        <v>19859</v>
      </c>
    </row>
    <row r="4176" spans="1:12" x14ac:dyDescent="0.25">
      <c r="A4176" s="1" t="s">
        <v>4225</v>
      </c>
      <c r="B4176" s="1" t="s">
        <v>4113</v>
      </c>
      <c r="C4176" s="1" t="s">
        <v>4206</v>
      </c>
      <c r="D4176">
        <v>5899</v>
      </c>
      <c r="E4176">
        <f>100*Comuni[[#This Row],[Popolazione2011]]/$D$7916</f>
        <v>1.0292757320459738E-2</v>
      </c>
      <c r="F4176">
        <f>100*Comuni[[#This Row],[Popolazione2011]]/(SUMIFS($D$2:$D$7916,$B$2:$B$7916,"Emilia-Romagna"))</f>
        <v>0.13585482717603206</v>
      </c>
      <c r="G4176" t="b">
        <f>IF(Comuni[[#This Row],[Popolazione2011]]&gt;300000,"MAGGIORE")</f>
        <v>0</v>
      </c>
      <c r="H4176">
        <f>100*Comuni[[#This Row],[Popolazione2011]]/(SUMIFS($D$2:$D$7916,$B$2:$B$7916,"Piemonte"))</f>
        <v>0.13517675408967542</v>
      </c>
      <c r="I4176" s="1" t="str">
        <f>_xlfn.XLOOKUP(Comuni[[#This Row],[Regione]],Ripartizione_geografica[Regione],Ripartizione_geografica[Ripartizione geografica],,0)</f>
        <v>Nord-est</v>
      </c>
      <c r="J4176" s="1">
        <f>_xlfn.XLOOKUP(Comuni[[#This Row],[Regione]],Table_0[Regione],Table_0[Totale contagiati],,0)</f>
        <v>2199848</v>
      </c>
      <c r="K4176" s="1">
        <f>_xlfn.XLOOKUP(Comuni[[#This Row],[Regione]],Table_0[Regione],Table_0[Guariti],,0)</f>
        <v>2170571</v>
      </c>
      <c r="L4176" s="1">
        <f>_xlfn.XLOOKUP(Comuni[[#This Row],[Regione]],Table_0[Regione],Table_0[Deceduti],,0)</f>
        <v>19859</v>
      </c>
    </row>
    <row r="4177" spans="1:12" x14ac:dyDescent="0.25">
      <c r="A4177" s="1" t="s">
        <v>4226</v>
      </c>
      <c r="B4177" s="1" t="s">
        <v>4113</v>
      </c>
      <c r="C4177" s="1" t="s">
        <v>4206</v>
      </c>
      <c r="D4177">
        <v>6639</v>
      </c>
      <c r="E4177">
        <f>100*Comuni[[#This Row],[Popolazione2011]]/$D$7916</f>
        <v>1.1583932166559112E-2</v>
      </c>
      <c r="F4177">
        <f>100*Comuni[[#This Row],[Popolazione2011]]/(SUMIFS($D$2:$D$7916,$B$2:$B$7916,"Emilia-Romagna"))</f>
        <v>0.15289713470447142</v>
      </c>
      <c r="G4177" t="b">
        <f>IF(Comuni[[#This Row],[Popolazione2011]]&gt;300000,"MAGGIORE")</f>
        <v>0</v>
      </c>
      <c r="H4177">
        <f>100*Comuni[[#This Row],[Popolazione2011]]/(SUMIFS($D$2:$D$7916,$B$2:$B$7916,"Piemonte"))</f>
        <v>0.15213400074611885</v>
      </c>
      <c r="I4177" s="1" t="str">
        <f>_xlfn.XLOOKUP(Comuni[[#This Row],[Regione]],Ripartizione_geografica[Regione],Ripartizione_geografica[Ripartizione geografica],,0)</f>
        <v>Nord-est</v>
      </c>
      <c r="J4177" s="1">
        <f>_xlfn.XLOOKUP(Comuni[[#This Row],[Regione]],Table_0[Regione],Table_0[Totale contagiati],,0)</f>
        <v>2199848</v>
      </c>
      <c r="K4177" s="1">
        <f>_xlfn.XLOOKUP(Comuni[[#This Row],[Regione]],Table_0[Regione],Table_0[Guariti],,0)</f>
        <v>2170571</v>
      </c>
      <c r="L4177" s="1">
        <f>_xlfn.XLOOKUP(Comuni[[#This Row],[Regione]],Table_0[Regione],Table_0[Deceduti],,0)</f>
        <v>19859</v>
      </c>
    </row>
    <row r="4178" spans="1:12" x14ac:dyDescent="0.25">
      <c r="A4178" s="1" t="s">
        <v>4227</v>
      </c>
      <c r="B4178" s="1" t="s">
        <v>4113</v>
      </c>
      <c r="C4178" s="1" t="s">
        <v>4206</v>
      </c>
      <c r="D4178">
        <v>14786</v>
      </c>
      <c r="E4178">
        <f>100*Comuni[[#This Row],[Popolazione2011]]/$D$7916</f>
        <v>2.5799069289763978E-2</v>
      </c>
      <c r="F4178">
        <f>100*Comuni[[#This Row],[Popolazione2011]]/(SUMIFS($D$2:$D$7916,$B$2:$B$7916,"Emilia-Romagna"))</f>
        <v>0.34052372853446516</v>
      </c>
      <c r="G4178" t="b">
        <f>IF(Comuni[[#This Row],[Popolazione2011]]&gt;300000,"MAGGIORE")</f>
        <v>0</v>
      </c>
      <c r="H4178">
        <f>100*Comuni[[#This Row],[Popolazione2011]]/(SUMIFS($D$2:$D$7916,$B$2:$B$7916,"Piemonte"))</f>
        <v>0.33882412035428727</v>
      </c>
      <c r="I4178" s="1" t="str">
        <f>_xlfn.XLOOKUP(Comuni[[#This Row],[Regione]],Ripartizione_geografica[Regione],Ripartizione_geografica[Ripartizione geografica],,0)</f>
        <v>Nord-est</v>
      </c>
      <c r="J4178" s="1">
        <f>_xlfn.XLOOKUP(Comuni[[#This Row],[Regione]],Table_0[Regione],Table_0[Totale contagiati],,0)</f>
        <v>2199848</v>
      </c>
      <c r="K4178" s="1">
        <f>_xlfn.XLOOKUP(Comuni[[#This Row],[Regione]],Table_0[Regione],Table_0[Guariti],,0)</f>
        <v>2170571</v>
      </c>
      <c r="L4178" s="1">
        <f>_xlfn.XLOOKUP(Comuni[[#This Row],[Regione]],Table_0[Regione],Table_0[Deceduti],,0)</f>
        <v>19859</v>
      </c>
    </row>
    <row r="4179" spans="1:12" x14ac:dyDescent="0.25">
      <c r="A4179" s="1" t="s">
        <v>4228</v>
      </c>
      <c r="B4179" s="1" t="s">
        <v>4113</v>
      </c>
      <c r="C4179" s="1" t="s">
        <v>4206</v>
      </c>
      <c r="D4179">
        <v>9169</v>
      </c>
      <c r="E4179">
        <f>100*Comuni[[#This Row],[Popolazione2011]]/$D$7916</f>
        <v>1.5998354275520484E-2</v>
      </c>
      <c r="F4179">
        <f>100*Comuni[[#This Row],[Popolazione2011]]/(SUMIFS($D$2:$D$7916,$B$2:$B$7916,"Emilia-Romagna"))</f>
        <v>0.21116340233548703</v>
      </c>
      <c r="G4179" t="b">
        <f>IF(Comuni[[#This Row],[Popolazione2011]]&gt;300000,"MAGGIORE")</f>
        <v>0</v>
      </c>
      <c r="H4179">
        <f>100*Comuni[[#This Row],[Popolazione2011]]/(SUMIFS($D$2:$D$7916,$B$2:$B$7916,"Piemonte"))</f>
        <v>0.2101094521526079</v>
      </c>
      <c r="I4179" s="1" t="str">
        <f>_xlfn.XLOOKUP(Comuni[[#This Row],[Regione]],Ripartizione_geografica[Regione],Ripartizione_geografica[Ripartizione geografica],,0)</f>
        <v>Nord-est</v>
      </c>
      <c r="J4179" s="1">
        <f>_xlfn.XLOOKUP(Comuni[[#This Row],[Regione]],Table_0[Regione],Table_0[Totale contagiati],,0)</f>
        <v>2199848</v>
      </c>
      <c r="K4179" s="1">
        <f>_xlfn.XLOOKUP(Comuni[[#This Row],[Regione]],Table_0[Regione],Table_0[Guariti],,0)</f>
        <v>2170571</v>
      </c>
      <c r="L4179" s="1">
        <f>_xlfn.XLOOKUP(Comuni[[#This Row],[Regione]],Table_0[Regione],Table_0[Deceduti],,0)</f>
        <v>19859</v>
      </c>
    </row>
    <row r="4180" spans="1:12" x14ac:dyDescent="0.25">
      <c r="A4180" s="1" t="s">
        <v>4229</v>
      </c>
      <c r="B4180" s="1" t="s">
        <v>4113</v>
      </c>
      <c r="C4180" s="1" t="s">
        <v>4206</v>
      </c>
      <c r="D4180">
        <v>10201</v>
      </c>
      <c r="E4180">
        <f>100*Comuni[[#This Row],[Popolazione2011]]/$D$7916</f>
        <v>1.7799019736567178E-2</v>
      </c>
      <c r="F4180">
        <f>100*Comuni[[#This Row],[Popolazione2011]]/(SUMIFS($D$2:$D$7916,$B$2:$B$7916,"Emilia-Romagna"))</f>
        <v>0.23493051229406731</v>
      </c>
      <c r="G4180" t="b">
        <f>IF(Comuni[[#This Row],[Popolazione2011]]&gt;300000,"MAGGIORE")</f>
        <v>0</v>
      </c>
      <c r="H4180">
        <f>100*Comuni[[#This Row],[Popolazione2011]]/(SUMIFS($D$2:$D$7916,$B$2:$B$7916,"Piemonte"))</f>
        <v>0.23375793667889117</v>
      </c>
      <c r="I4180" s="1" t="str">
        <f>_xlfn.XLOOKUP(Comuni[[#This Row],[Regione]],Ripartizione_geografica[Regione],Ripartizione_geografica[Ripartizione geografica],,0)</f>
        <v>Nord-est</v>
      </c>
      <c r="J4180" s="1">
        <f>_xlfn.XLOOKUP(Comuni[[#This Row],[Regione]],Table_0[Regione],Table_0[Totale contagiati],,0)</f>
        <v>2199848</v>
      </c>
      <c r="K4180" s="1">
        <f>_xlfn.XLOOKUP(Comuni[[#This Row],[Regione]],Table_0[Regione],Table_0[Guariti],,0)</f>
        <v>2170571</v>
      </c>
      <c r="L4180" s="1">
        <f>_xlfn.XLOOKUP(Comuni[[#This Row],[Regione]],Table_0[Regione],Table_0[Deceduti],,0)</f>
        <v>19859</v>
      </c>
    </row>
    <row r="4181" spans="1:12" x14ac:dyDescent="0.25">
      <c r="A4181" s="1" t="s">
        <v>4230</v>
      </c>
      <c r="B4181" s="1" t="s">
        <v>4113</v>
      </c>
      <c r="C4181" s="1" t="s">
        <v>4206</v>
      </c>
      <c r="D4181">
        <v>13455</v>
      </c>
      <c r="E4181">
        <f>100*Comuni[[#This Row],[Popolazione2011]]/$D$7916</f>
        <v>2.3476699397658209E-2</v>
      </c>
      <c r="F4181">
        <f>100*Comuni[[#This Row],[Popolazione2011]]/(SUMIFS($D$2:$D$7916,$B$2:$B$7916,"Emilia-Romagna"))</f>
        <v>0.30987060512858305</v>
      </c>
      <c r="G4181" t="b">
        <f>IF(Comuni[[#This Row],[Popolazione2011]]&gt;300000,"MAGGIORE")</f>
        <v>0</v>
      </c>
      <c r="H4181">
        <f>100*Comuni[[#This Row],[Popolazione2011]]/(SUMIFS($D$2:$D$7916,$B$2:$B$7916,"Piemonte"))</f>
        <v>0.30832399157087348</v>
      </c>
      <c r="I4181" s="1" t="str">
        <f>_xlfn.XLOOKUP(Comuni[[#This Row],[Regione]],Ripartizione_geografica[Regione],Ripartizione_geografica[Ripartizione geografica],,0)</f>
        <v>Nord-est</v>
      </c>
      <c r="J4181" s="1">
        <f>_xlfn.XLOOKUP(Comuni[[#This Row],[Regione]],Table_0[Regione],Table_0[Totale contagiati],,0)</f>
        <v>2199848</v>
      </c>
      <c r="K4181" s="1">
        <f>_xlfn.XLOOKUP(Comuni[[#This Row],[Regione]],Table_0[Regione],Table_0[Guariti],,0)</f>
        <v>2170571</v>
      </c>
      <c r="L4181" s="1">
        <f>_xlfn.XLOOKUP(Comuni[[#This Row],[Regione]],Table_0[Regione],Table_0[Deceduti],,0)</f>
        <v>19859</v>
      </c>
    </row>
    <row r="4182" spans="1:12" x14ac:dyDescent="0.25">
      <c r="A4182" s="1" t="s">
        <v>4231</v>
      </c>
      <c r="B4182" s="1" t="s">
        <v>4113</v>
      </c>
      <c r="C4182" s="1" t="s">
        <v>4206</v>
      </c>
      <c r="D4182">
        <v>7045</v>
      </c>
      <c r="E4182">
        <f>100*Comuni[[#This Row],[Popolazione2011]]/$D$7916</f>
        <v>1.2292333501040661E-2</v>
      </c>
      <c r="F4182">
        <f>100*Comuni[[#This Row],[Popolazione2011]]/(SUMIFS($D$2:$D$7916,$B$2:$B$7916,"Emilia-Romagna"))</f>
        <v>0.16224737369980435</v>
      </c>
      <c r="G4182" t="b">
        <f>IF(Comuni[[#This Row],[Popolazione2011]]&gt;300000,"MAGGIORE")</f>
        <v>0</v>
      </c>
      <c r="H4182">
        <f>100*Comuni[[#This Row],[Popolazione2011]]/(SUMIFS($D$2:$D$7916,$B$2:$B$7916,"Piemonte"))</f>
        <v>0.16143757120897836</v>
      </c>
      <c r="I4182" s="1" t="str">
        <f>_xlfn.XLOOKUP(Comuni[[#This Row],[Regione]],Ripartizione_geografica[Regione],Ripartizione_geografica[Ripartizione geografica],,0)</f>
        <v>Nord-est</v>
      </c>
      <c r="J4182" s="1">
        <f>_xlfn.XLOOKUP(Comuni[[#This Row],[Regione]],Table_0[Regione],Table_0[Totale contagiati],,0)</f>
        <v>2199848</v>
      </c>
      <c r="K4182" s="1">
        <f>_xlfn.XLOOKUP(Comuni[[#This Row],[Regione]],Table_0[Regione],Table_0[Guariti],,0)</f>
        <v>2170571</v>
      </c>
      <c r="L4182" s="1">
        <f>_xlfn.XLOOKUP(Comuni[[#This Row],[Regione]],Table_0[Regione],Table_0[Deceduti],,0)</f>
        <v>19859</v>
      </c>
    </row>
    <row r="4183" spans="1:12" x14ac:dyDescent="0.25">
      <c r="A4183" s="1" t="s">
        <v>4232</v>
      </c>
      <c r="B4183" s="1" t="s">
        <v>4113</v>
      </c>
      <c r="C4183" s="1" t="s">
        <v>4206</v>
      </c>
      <c r="D4183">
        <v>12909</v>
      </c>
      <c r="E4183">
        <f>100*Comuni[[#This Row],[Popolazione2011]]/$D$7916</f>
        <v>2.2524021740941647E-2</v>
      </c>
      <c r="F4183">
        <f>100*Comuni[[#This Row],[Popolazione2011]]/(SUMIFS($D$2:$D$7916,$B$2:$B$7916,"Emilia-Romagna"))</f>
        <v>0.29729614579003188</v>
      </c>
      <c r="G4183" t="b">
        <f>IF(Comuni[[#This Row],[Popolazione2011]]&gt;300000,"MAGGIORE")</f>
        <v>0</v>
      </c>
      <c r="H4183">
        <f>100*Comuni[[#This Row],[Popolazione2011]]/(SUMIFS($D$2:$D$7916,$B$2:$B$7916,"Piemonte"))</f>
        <v>0.29581229336220038</v>
      </c>
      <c r="I4183" s="1" t="str">
        <f>_xlfn.XLOOKUP(Comuni[[#This Row],[Regione]],Ripartizione_geografica[Regione],Ripartizione_geografica[Ripartizione geografica],,0)</f>
        <v>Nord-est</v>
      </c>
      <c r="J4183" s="1">
        <f>_xlfn.XLOOKUP(Comuni[[#This Row],[Regione]],Table_0[Regione],Table_0[Totale contagiati],,0)</f>
        <v>2199848</v>
      </c>
      <c r="K4183" s="1">
        <f>_xlfn.XLOOKUP(Comuni[[#This Row],[Regione]],Table_0[Regione],Table_0[Guariti],,0)</f>
        <v>2170571</v>
      </c>
      <c r="L4183" s="1">
        <f>_xlfn.XLOOKUP(Comuni[[#This Row],[Regione]],Table_0[Regione],Table_0[Deceduti],,0)</f>
        <v>19859</v>
      </c>
    </row>
    <row r="4184" spans="1:12" x14ac:dyDescent="0.25">
      <c r="A4184" s="1" t="s">
        <v>4233</v>
      </c>
      <c r="B4184" s="1" t="s">
        <v>4113</v>
      </c>
      <c r="C4184" s="1" t="s">
        <v>4206</v>
      </c>
      <c r="D4184">
        <v>9217</v>
      </c>
      <c r="E4184">
        <f>100*Comuni[[#This Row],[Popolazione2011]]/$D$7916</f>
        <v>1.6082106157429634E-2</v>
      </c>
      <c r="F4184">
        <f>100*Comuni[[#This Row],[Popolazione2011]]/(SUMIFS($D$2:$D$7916,$B$2:$B$7916,"Emilia-Romagna"))</f>
        <v>0.21226884931030474</v>
      </c>
      <c r="G4184" t="b">
        <f>IF(Comuni[[#This Row],[Popolazione2011]]&gt;300000,"MAGGIORE")</f>
        <v>0</v>
      </c>
      <c r="H4184">
        <f>100*Comuni[[#This Row],[Popolazione2011]]/(SUMIFS($D$2:$D$7916,$B$2:$B$7916,"Piemonte"))</f>
        <v>0.21120938166545827</v>
      </c>
      <c r="I4184" s="1" t="str">
        <f>_xlfn.XLOOKUP(Comuni[[#This Row],[Regione]],Ripartizione_geografica[Regione],Ripartizione_geografica[Ripartizione geografica],,0)</f>
        <v>Nord-est</v>
      </c>
      <c r="J4184" s="1">
        <f>_xlfn.XLOOKUP(Comuni[[#This Row],[Regione]],Table_0[Regione],Table_0[Totale contagiati],,0)</f>
        <v>2199848</v>
      </c>
      <c r="K4184" s="1">
        <f>_xlfn.XLOOKUP(Comuni[[#This Row],[Regione]],Table_0[Regione],Table_0[Guariti],,0)</f>
        <v>2170571</v>
      </c>
      <c r="L4184" s="1">
        <f>_xlfn.XLOOKUP(Comuni[[#This Row],[Regione]],Table_0[Regione],Table_0[Deceduti],,0)</f>
        <v>19859</v>
      </c>
    </row>
    <row r="4185" spans="1:12" x14ac:dyDescent="0.25">
      <c r="A4185" s="1" t="s">
        <v>4234</v>
      </c>
      <c r="B4185" s="1" t="s">
        <v>4113</v>
      </c>
      <c r="C4185" s="1" t="s">
        <v>4206</v>
      </c>
      <c r="D4185">
        <v>162082</v>
      </c>
      <c r="E4185">
        <f>100*Comuni[[#This Row],[Popolazione2011]]/$D$7916</f>
        <v>0.28280567757497121</v>
      </c>
      <c r="F4185">
        <f>100*Comuni[[#This Row],[Popolazione2011]]/(SUMIFS($D$2:$D$7916,$B$2:$B$7916,"Emilia-Romagna"))</f>
        <v>3.7327720119250092</v>
      </c>
      <c r="G4185" t="b">
        <f>IF(Comuni[[#This Row],[Popolazione2011]]&gt;300000,"MAGGIORE")</f>
        <v>0</v>
      </c>
      <c r="H4185">
        <f>100*Comuni[[#This Row],[Popolazione2011]]/(SUMIFS($D$2:$D$7916,$B$2:$B$7916,"Piemonte"))</f>
        <v>3.7141411521211682</v>
      </c>
      <c r="I4185" s="1" t="str">
        <f>_xlfn.XLOOKUP(Comuni[[#This Row],[Regione]],Ripartizione_geografica[Regione],Ripartizione_geografica[Ripartizione geografica],,0)</f>
        <v>Nord-est</v>
      </c>
      <c r="J4185" s="1">
        <f>_xlfn.XLOOKUP(Comuni[[#This Row],[Regione]],Table_0[Regione],Table_0[Totale contagiati],,0)</f>
        <v>2199848</v>
      </c>
      <c r="K4185" s="1">
        <f>_xlfn.XLOOKUP(Comuni[[#This Row],[Regione]],Table_0[Regione],Table_0[Guariti],,0)</f>
        <v>2170571</v>
      </c>
      <c r="L4185" s="1">
        <f>_xlfn.XLOOKUP(Comuni[[#This Row],[Regione]],Table_0[Regione],Table_0[Deceduti],,0)</f>
        <v>19859</v>
      </c>
    </row>
    <row r="4186" spans="1:12" x14ac:dyDescent="0.25">
      <c r="A4186" s="1" t="s">
        <v>4235</v>
      </c>
      <c r="B4186" s="1" t="s">
        <v>4113</v>
      </c>
      <c r="C4186" s="1" t="s">
        <v>4206</v>
      </c>
      <c r="D4186">
        <v>6092</v>
      </c>
      <c r="E4186">
        <f>100*Comuni[[#This Row],[Popolazione2011]]/$D$7916</f>
        <v>1.062950967896944E-2</v>
      </c>
      <c r="F4186">
        <f>100*Comuni[[#This Row],[Popolazione2011]]/(SUMIFS($D$2:$D$7916,$B$2:$B$7916,"Emilia-Romagna"))</f>
        <v>0.14029964522061153</v>
      </c>
      <c r="G4186" t="b">
        <f>IF(Comuni[[#This Row],[Popolazione2011]]&gt;300000,"MAGGIORE")</f>
        <v>0</v>
      </c>
      <c r="H4186">
        <f>100*Comuni[[#This Row],[Popolazione2011]]/(SUMIFS($D$2:$D$7916,$B$2:$B$7916,"Piemonte"))</f>
        <v>0.13959938733926133</v>
      </c>
      <c r="I4186" s="1" t="str">
        <f>_xlfn.XLOOKUP(Comuni[[#This Row],[Regione]],Ripartizione_geografica[Regione],Ripartizione_geografica[Ripartizione geografica],,0)</f>
        <v>Nord-est</v>
      </c>
      <c r="J4186" s="1">
        <f>_xlfn.XLOOKUP(Comuni[[#This Row],[Regione]],Table_0[Regione],Table_0[Totale contagiati],,0)</f>
        <v>2199848</v>
      </c>
      <c r="K4186" s="1">
        <f>_xlfn.XLOOKUP(Comuni[[#This Row],[Regione]],Table_0[Regione],Table_0[Guariti],,0)</f>
        <v>2170571</v>
      </c>
      <c r="L4186" s="1">
        <f>_xlfn.XLOOKUP(Comuni[[#This Row],[Regione]],Table_0[Regione],Table_0[Deceduti],,0)</f>
        <v>19859</v>
      </c>
    </row>
    <row r="4187" spans="1:12" x14ac:dyDescent="0.25">
      <c r="A4187" s="1" t="s">
        <v>4236</v>
      </c>
      <c r="B4187" s="1" t="s">
        <v>4113</v>
      </c>
      <c r="C4187" s="1" t="s">
        <v>4206</v>
      </c>
      <c r="D4187">
        <v>4038</v>
      </c>
      <c r="E4187">
        <f>100*Comuni[[#This Row],[Popolazione2011]]/$D$7916</f>
        <v>7.0456270656071235E-3</v>
      </c>
      <c r="F4187">
        <f>100*Comuni[[#This Row],[Popolazione2011]]/(SUMIFS($D$2:$D$7916,$B$2:$B$7916,"Emilia-Romagna"))</f>
        <v>9.2995726756537972E-2</v>
      </c>
      <c r="G4187" t="b">
        <f>IF(Comuni[[#This Row],[Popolazione2011]]&gt;300000,"MAGGIORE")</f>
        <v>0</v>
      </c>
      <c r="H4187">
        <f>100*Comuni[[#This Row],[Popolazione2011]]/(SUMIFS($D$2:$D$7916,$B$2:$B$7916,"Piemonte"))</f>
        <v>9.2531570268538629E-2</v>
      </c>
      <c r="I4187" s="1" t="str">
        <f>_xlfn.XLOOKUP(Comuni[[#This Row],[Regione]],Ripartizione_geografica[Regione],Ripartizione_geografica[Ripartizione geografica],,0)</f>
        <v>Nord-est</v>
      </c>
      <c r="J4187" s="1">
        <f>_xlfn.XLOOKUP(Comuni[[#This Row],[Regione]],Table_0[Regione],Table_0[Totale contagiati],,0)</f>
        <v>2199848</v>
      </c>
      <c r="K4187" s="1">
        <f>_xlfn.XLOOKUP(Comuni[[#This Row],[Regione]],Table_0[Regione],Table_0[Guariti],,0)</f>
        <v>2170571</v>
      </c>
      <c r="L4187" s="1">
        <f>_xlfn.XLOOKUP(Comuni[[#This Row],[Regione]],Table_0[Regione],Table_0[Deceduti],,0)</f>
        <v>19859</v>
      </c>
    </row>
    <row r="4188" spans="1:12" x14ac:dyDescent="0.25">
      <c r="A4188" s="1" t="s">
        <v>4237</v>
      </c>
      <c r="B4188" s="1" t="s">
        <v>4113</v>
      </c>
      <c r="C4188" s="1" t="s">
        <v>4206</v>
      </c>
      <c r="D4188">
        <v>14421</v>
      </c>
      <c r="E4188">
        <f>100*Comuni[[#This Row],[Popolazione2011]]/$D$7916</f>
        <v>2.5162206021079825E-2</v>
      </c>
      <c r="F4188">
        <f>100*Comuni[[#This Row],[Popolazione2011]]/(SUMIFS($D$2:$D$7916,$B$2:$B$7916,"Emilia-Romagna"))</f>
        <v>0.33211772549678903</v>
      </c>
      <c r="G4188" t="b">
        <f>IF(Comuni[[#This Row],[Popolazione2011]]&gt;300000,"MAGGIORE")</f>
        <v>0</v>
      </c>
      <c r="H4188">
        <f>100*Comuni[[#This Row],[Popolazione2011]]/(SUMIFS($D$2:$D$7916,$B$2:$B$7916,"Piemonte"))</f>
        <v>0.33046007301698749</v>
      </c>
      <c r="I4188" s="1" t="str">
        <f>_xlfn.XLOOKUP(Comuni[[#This Row],[Regione]],Ripartizione_geografica[Regione],Ripartizione_geografica[Ripartizione geografica],,0)</f>
        <v>Nord-est</v>
      </c>
      <c r="J4188" s="1">
        <f>_xlfn.XLOOKUP(Comuni[[#This Row],[Regione]],Table_0[Regione],Table_0[Totale contagiati],,0)</f>
        <v>2199848</v>
      </c>
      <c r="K4188" s="1">
        <f>_xlfn.XLOOKUP(Comuni[[#This Row],[Regione]],Table_0[Regione],Table_0[Guariti],,0)</f>
        <v>2170571</v>
      </c>
      <c r="L4188" s="1">
        <f>_xlfn.XLOOKUP(Comuni[[#This Row],[Regione]],Table_0[Regione],Table_0[Deceduti],,0)</f>
        <v>19859</v>
      </c>
    </row>
    <row r="4189" spans="1:12" x14ac:dyDescent="0.25">
      <c r="A4189" s="1" t="s">
        <v>4238</v>
      </c>
      <c r="B4189" s="1" t="s">
        <v>4113</v>
      </c>
      <c r="C4189" s="1" t="s">
        <v>4206</v>
      </c>
      <c r="D4189">
        <v>7773</v>
      </c>
      <c r="E4189">
        <f>100*Comuni[[#This Row],[Popolazione2011]]/$D$7916</f>
        <v>1.3562570376662747E-2</v>
      </c>
      <c r="F4189">
        <f>100*Comuni[[#This Row],[Popolazione2011]]/(SUMIFS($D$2:$D$7916,$B$2:$B$7916,"Emilia-Romagna"))</f>
        <v>0.17901331948453927</v>
      </c>
      <c r="G4189" t="b">
        <f>IF(Comuni[[#This Row],[Popolazione2011]]&gt;300000,"MAGGIORE")</f>
        <v>0</v>
      </c>
      <c r="H4189">
        <f>100*Comuni[[#This Row],[Popolazione2011]]/(SUMIFS($D$2:$D$7916,$B$2:$B$7916,"Piemonte"))</f>
        <v>0.17811983548720919</v>
      </c>
      <c r="I4189" s="1" t="str">
        <f>_xlfn.XLOOKUP(Comuni[[#This Row],[Regione]],Ripartizione_geografica[Regione],Ripartizione_geografica[Ripartizione geografica],,0)</f>
        <v>Nord-est</v>
      </c>
      <c r="J4189" s="1">
        <f>_xlfn.XLOOKUP(Comuni[[#This Row],[Regione]],Table_0[Regione],Table_0[Totale contagiati],,0)</f>
        <v>2199848</v>
      </c>
      <c r="K4189" s="1">
        <f>_xlfn.XLOOKUP(Comuni[[#This Row],[Regione]],Table_0[Regione],Table_0[Guariti],,0)</f>
        <v>2170571</v>
      </c>
      <c r="L4189" s="1">
        <f>_xlfn.XLOOKUP(Comuni[[#This Row],[Regione]],Table_0[Regione],Table_0[Deceduti],,0)</f>
        <v>19859</v>
      </c>
    </row>
    <row r="4190" spans="1:12" x14ac:dyDescent="0.25">
      <c r="A4190" s="1" t="s">
        <v>4239</v>
      </c>
      <c r="B4190" s="1" t="s">
        <v>4113</v>
      </c>
      <c r="C4190" s="1" t="s">
        <v>4206</v>
      </c>
      <c r="D4190">
        <v>5949</v>
      </c>
      <c r="E4190">
        <f>100*Comuni[[#This Row],[Popolazione2011]]/$D$7916</f>
        <v>1.0379998864115102E-2</v>
      </c>
      <c r="F4190">
        <f>100*Comuni[[#This Row],[Popolazione2011]]/(SUMIFS($D$2:$D$7916,$B$2:$B$7916,"Emilia-Romagna"))</f>
        <v>0.13700633444146715</v>
      </c>
      <c r="G4190" t="b">
        <f>IF(Comuni[[#This Row],[Popolazione2011]]&gt;300000,"MAGGIORE")</f>
        <v>0</v>
      </c>
      <c r="H4190">
        <f>100*Comuni[[#This Row],[Popolazione2011]]/(SUMIFS($D$2:$D$7916,$B$2:$B$7916,"Piemonte"))</f>
        <v>0.13632251399889458</v>
      </c>
      <c r="I4190" s="1" t="str">
        <f>_xlfn.XLOOKUP(Comuni[[#This Row],[Regione]],Ripartizione_geografica[Regione],Ripartizione_geografica[Ripartizione geografica],,0)</f>
        <v>Nord-est</v>
      </c>
      <c r="J4190" s="1">
        <f>_xlfn.XLOOKUP(Comuni[[#This Row],[Regione]],Table_0[Regione],Table_0[Totale contagiati],,0)</f>
        <v>2199848</v>
      </c>
      <c r="K4190" s="1">
        <f>_xlfn.XLOOKUP(Comuni[[#This Row],[Regione]],Table_0[Regione],Table_0[Guariti],,0)</f>
        <v>2170571</v>
      </c>
      <c r="L4190" s="1">
        <f>_xlfn.XLOOKUP(Comuni[[#This Row],[Regione]],Table_0[Regione],Table_0[Deceduti],,0)</f>
        <v>19859</v>
      </c>
    </row>
    <row r="4191" spans="1:12" x14ac:dyDescent="0.25">
      <c r="A4191" s="1" t="s">
        <v>4240</v>
      </c>
      <c r="B4191" s="1" t="s">
        <v>4113</v>
      </c>
      <c r="C4191" s="1" t="s">
        <v>4206</v>
      </c>
      <c r="D4191">
        <v>10939</v>
      </c>
      <c r="E4191">
        <f>100*Comuni[[#This Row],[Popolazione2011]]/$D$7916</f>
        <v>1.9086704920920339E-2</v>
      </c>
      <c r="F4191">
        <f>100*Comuni[[#This Row],[Popolazione2011]]/(SUMIFS($D$2:$D$7916,$B$2:$B$7916,"Emilia-Romagna"))</f>
        <v>0.25192675953188925</v>
      </c>
      <c r="G4191" t="b">
        <f>IF(Comuni[[#This Row],[Popolazione2011]]&gt;300000,"MAGGIORE")</f>
        <v>0</v>
      </c>
      <c r="H4191">
        <f>100*Comuni[[#This Row],[Popolazione2011]]/(SUMIFS($D$2:$D$7916,$B$2:$B$7916,"Piemonte"))</f>
        <v>0.25066935293896581</v>
      </c>
      <c r="I4191" s="1" t="str">
        <f>_xlfn.XLOOKUP(Comuni[[#This Row],[Regione]],Ripartizione_geografica[Regione],Ripartizione_geografica[Ripartizione geografica],,0)</f>
        <v>Nord-est</v>
      </c>
      <c r="J4191" s="1">
        <f>_xlfn.XLOOKUP(Comuni[[#This Row],[Regione]],Table_0[Regione],Table_0[Totale contagiati],,0)</f>
        <v>2199848</v>
      </c>
      <c r="K4191" s="1">
        <f>_xlfn.XLOOKUP(Comuni[[#This Row],[Regione]],Table_0[Regione],Table_0[Guariti],,0)</f>
        <v>2170571</v>
      </c>
      <c r="L4191" s="1">
        <f>_xlfn.XLOOKUP(Comuni[[#This Row],[Regione]],Table_0[Regione],Table_0[Deceduti],,0)</f>
        <v>19859</v>
      </c>
    </row>
    <row r="4192" spans="1:12" x14ac:dyDescent="0.25">
      <c r="A4192" s="1" t="s">
        <v>4241</v>
      </c>
      <c r="B4192" s="1" t="s">
        <v>4113</v>
      </c>
      <c r="C4192" s="1" t="s">
        <v>4206</v>
      </c>
      <c r="D4192">
        <v>24792</v>
      </c>
      <c r="E4192">
        <f>100*Comuni[[#This Row],[Popolazione2011]]/$D$7916</f>
        <v>4.325784700607524E-2</v>
      </c>
      <c r="F4192">
        <f>100*Comuni[[#This Row],[Popolazione2011]]/(SUMIFS($D$2:$D$7916,$B$2:$B$7916,"Emilia-Romagna"))</f>
        <v>0.57096336249333568</v>
      </c>
      <c r="G4192" t="b">
        <f>IF(Comuni[[#This Row],[Popolazione2011]]&gt;300000,"MAGGIORE")</f>
        <v>0</v>
      </c>
      <c r="H4192">
        <f>100*Comuni[[#This Row],[Popolazione2011]]/(SUMIFS($D$2:$D$7916,$B$2:$B$7916,"Piemonte"))</f>
        <v>0.56811359338722378</v>
      </c>
      <c r="I4192" s="1" t="str">
        <f>_xlfn.XLOOKUP(Comuni[[#This Row],[Regione]],Ripartizione_geografica[Regione],Ripartizione_geografica[Ripartizione geografica],,0)</f>
        <v>Nord-est</v>
      </c>
      <c r="J4192" s="1">
        <f>_xlfn.XLOOKUP(Comuni[[#This Row],[Regione]],Table_0[Regione],Table_0[Totale contagiati],,0)</f>
        <v>2199848</v>
      </c>
      <c r="K4192" s="1">
        <f>_xlfn.XLOOKUP(Comuni[[#This Row],[Regione]],Table_0[Regione],Table_0[Guariti],,0)</f>
        <v>2170571</v>
      </c>
      <c r="L4192" s="1">
        <f>_xlfn.XLOOKUP(Comuni[[#This Row],[Regione]],Table_0[Regione],Table_0[Deceduti],,0)</f>
        <v>19859</v>
      </c>
    </row>
    <row r="4193" spans="1:12" x14ac:dyDescent="0.25">
      <c r="A4193" s="1" t="s">
        <v>4242</v>
      </c>
      <c r="B4193" s="1" t="s">
        <v>4113</v>
      </c>
      <c r="C4193" s="1" t="s">
        <v>4206</v>
      </c>
      <c r="D4193">
        <v>4458</v>
      </c>
      <c r="E4193">
        <f>100*Comuni[[#This Row],[Popolazione2011]]/$D$7916</f>
        <v>7.7784560323121742E-3</v>
      </c>
      <c r="F4193">
        <f>100*Comuni[[#This Row],[Popolazione2011]]/(SUMIFS($D$2:$D$7916,$B$2:$B$7916,"Emilia-Romagna"))</f>
        <v>0.10266838778619274</v>
      </c>
      <c r="G4193" t="b">
        <f>IF(Comuni[[#This Row],[Popolazione2011]]&gt;300000,"MAGGIORE")</f>
        <v>0</v>
      </c>
      <c r="H4193">
        <f>100*Comuni[[#This Row],[Popolazione2011]]/(SUMIFS($D$2:$D$7916,$B$2:$B$7916,"Piemonte"))</f>
        <v>0.10215595350597949</v>
      </c>
      <c r="I4193" s="1" t="str">
        <f>_xlfn.XLOOKUP(Comuni[[#This Row],[Regione]],Ripartizione_geografica[Regione],Ripartizione_geografica[Ripartizione geografica],,0)</f>
        <v>Nord-est</v>
      </c>
      <c r="J4193" s="1">
        <f>_xlfn.XLOOKUP(Comuni[[#This Row],[Regione]],Table_0[Regione],Table_0[Totale contagiati],,0)</f>
        <v>2199848</v>
      </c>
      <c r="K4193" s="1">
        <f>_xlfn.XLOOKUP(Comuni[[#This Row],[Regione]],Table_0[Regione],Table_0[Guariti],,0)</f>
        <v>2170571</v>
      </c>
      <c r="L4193" s="1">
        <f>_xlfn.XLOOKUP(Comuni[[#This Row],[Regione]],Table_0[Regione],Table_0[Deceduti],,0)</f>
        <v>19859</v>
      </c>
    </row>
    <row r="4194" spans="1:12" x14ac:dyDescent="0.25">
      <c r="A4194" s="1" t="s">
        <v>4243</v>
      </c>
      <c r="B4194" s="1" t="s">
        <v>4113</v>
      </c>
      <c r="C4194" s="1" t="s">
        <v>4206</v>
      </c>
      <c r="D4194">
        <v>1956</v>
      </c>
      <c r="E4194">
        <f>100*Comuni[[#This Row],[Popolazione2011]]/$D$7916</f>
        <v>3.4128891877978043E-3</v>
      </c>
      <c r="F4194">
        <f>100*Comuni[[#This Row],[Popolazione2011]]/(SUMIFS($D$2:$D$7916,$B$2:$B$7916,"Emilia-Romagna"))</f>
        <v>4.5046964223820769E-2</v>
      </c>
      <c r="G4194" t="b">
        <f>IF(Comuni[[#This Row],[Popolazione2011]]&gt;300000,"MAGGIORE")</f>
        <v>0</v>
      </c>
      <c r="H4194">
        <f>100*Comuni[[#This Row],[Popolazione2011]]/(SUMIFS($D$2:$D$7916,$B$2:$B$7916,"Piemonte"))</f>
        <v>4.4822127648653183E-2</v>
      </c>
      <c r="I4194" s="1" t="str">
        <f>_xlfn.XLOOKUP(Comuni[[#This Row],[Regione]],Ripartizione_geografica[Regione],Ripartizione_geografica[Ripartizione geografica],,0)</f>
        <v>Nord-est</v>
      </c>
      <c r="J4194" s="1">
        <f>_xlfn.XLOOKUP(Comuni[[#This Row],[Regione]],Table_0[Regione],Table_0[Totale contagiati],,0)</f>
        <v>2199848</v>
      </c>
      <c r="K4194" s="1">
        <f>_xlfn.XLOOKUP(Comuni[[#This Row],[Regione]],Table_0[Regione],Table_0[Guariti],,0)</f>
        <v>2170571</v>
      </c>
      <c r="L4194" s="1">
        <f>_xlfn.XLOOKUP(Comuni[[#This Row],[Regione]],Table_0[Regione],Table_0[Deceduti],,0)</f>
        <v>19859</v>
      </c>
    </row>
    <row r="4195" spans="1:12" x14ac:dyDescent="0.25">
      <c r="A4195" s="1" t="s">
        <v>4244</v>
      </c>
      <c r="B4195" s="1" t="s">
        <v>4113</v>
      </c>
      <c r="C4195" s="1" t="s">
        <v>4206</v>
      </c>
      <c r="D4195">
        <v>4214</v>
      </c>
      <c r="E4195">
        <f>100*Comuni[[#This Row],[Popolazione2011]]/$D$7916</f>
        <v>7.3527172992740022E-3</v>
      </c>
      <c r="F4195">
        <f>100*Comuni[[#This Row],[Popolazione2011]]/(SUMIFS($D$2:$D$7916,$B$2:$B$7916,"Emilia-Romagna"))</f>
        <v>9.7049032330869492E-2</v>
      </c>
      <c r="G4195" t="b">
        <f>IF(Comuni[[#This Row],[Popolazione2011]]&gt;300000,"MAGGIORE")</f>
        <v>0</v>
      </c>
      <c r="H4195">
        <f>100*Comuni[[#This Row],[Popolazione2011]]/(SUMIFS($D$2:$D$7916,$B$2:$B$7916,"Piemonte"))</f>
        <v>9.6564645148990033E-2</v>
      </c>
      <c r="I4195" s="1" t="str">
        <f>_xlfn.XLOOKUP(Comuni[[#This Row],[Regione]],Ripartizione_geografica[Regione],Ripartizione_geografica[Ripartizione geografica],,0)</f>
        <v>Nord-est</v>
      </c>
      <c r="J4195" s="1">
        <f>_xlfn.XLOOKUP(Comuni[[#This Row],[Regione]],Table_0[Regione],Table_0[Totale contagiati],,0)</f>
        <v>2199848</v>
      </c>
      <c r="K4195" s="1">
        <f>_xlfn.XLOOKUP(Comuni[[#This Row],[Regione]],Table_0[Regione],Table_0[Guariti],,0)</f>
        <v>2170571</v>
      </c>
      <c r="L4195" s="1">
        <f>_xlfn.XLOOKUP(Comuni[[#This Row],[Regione]],Table_0[Regione],Table_0[Deceduti],,0)</f>
        <v>19859</v>
      </c>
    </row>
    <row r="4196" spans="1:12" x14ac:dyDescent="0.25">
      <c r="A4196" s="1" t="s">
        <v>4245</v>
      </c>
      <c r="B4196" s="1" t="s">
        <v>4113</v>
      </c>
      <c r="C4196" s="1" t="s">
        <v>4206</v>
      </c>
      <c r="D4196">
        <v>3377</v>
      </c>
      <c r="E4196">
        <f>100*Comuni[[#This Row],[Popolazione2011]]/$D$7916</f>
        <v>5.8922938584832236E-3</v>
      </c>
      <c r="F4196">
        <f>100*Comuni[[#This Row],[Popolazione2011]]/(SUMIFS($D$2:$D$7916,$B$2:$B$7916,"Emilia-Romagna"))</f>
        <v>7.7772800707486059E-2</v>
      </c>
      <c r="G4196" t="b">
        <f>IF(Comuni[[#This Row],[Popolazione2011]]&gt;300000,"MAGGIORE")</f>
        <v>0</v>
      </c>
      <c r="H4196">
        <f>100*Comuni[[#This Row],[Popolazione2011]]/(SUMIFS($D$2:$D$7916,$B$2:$B$7916,"Piemonte"))</f>
        <v>7.7384624268661453E-2</v>
      </c>
      <c r="I4196" s="1" t="str">
        <f>_xlfn.XLOOKUP(Comuni[[#This Row],[Regione]],Ripartizione_geografica[Regione],Ripartizione_geografica[Ripartizione geografica],,0)</f>
        <v>Nord-est</v>
      </c>
      <c r="J4196" s="1">
        <f>_xlfn.XLOOKUP(Comuni[[#This Row],[Regione]],Table_0[Regione],Table_0[Totale contagiati],,0)</f>
        <v>2199848</v>
      </c>
      <c r="K4196" s="1">
        <f>_xlfn.XLOOKUP(Comuni[[#This Row],[Regione]],Table_0[Regione],Table_0[Guariti],,0)</f>
        <v>2170571</v>
      </c>
      <c r="L4196" s="1">
        <f>_xlfn.XLOOKUP(Comuni[[#This Row],[Regione]],Table_0[Regione],Table_0[Deceduti],,0)</f>
        <v>19859</v>
      </c>
    </row>
    <row r="4197" spans="1:12" x14ac:dyDescent="0.25">
      <c r="A4197" s="1" t="s">
        <v>4246</v>
      </c>
      <c r="B4197" s="1" t="s">
        <v>4113</v>
      </c>
      <c r="C4197" s="1" t="s">
        <v>4206</v>
      </c>
      <c r="D4197">
        <v>3900</v>
      </c>
      <c r="E4197">
        <f>100*Comuni[[#This Row],[Popolazione2011]]/$D$7916</f>
        <v>6.8048404051183221E-3</v>
      </c>
      <c r="F4197">
        <f>100*Comuni[[#This Row],[Popolazione2011]]/(SUMIFS($D$2:$D$7916,$B$2:$B$7916,"Emilia-Romagna"))</f>
        <v>8.9817566703937118E-2</v>
      </c>
      <c r="G4197" t="b">
        <f>IF(Comuni[[#This Row],[Popolazione2011]]&gt;300000,"MAGGIORE")</f>
        <v>0</v>
      </c>
      <c r="H4197">
        <f>100*Comuni[[#This Row],[Popolazione2011]]/(SUMIFS($D$2:$D$7916,$B$2:$B$7916,"Piemonte"))</f>
        <v>8.9369272919093773E-2</v>
      </c>
      <c r="I4197" s="1" t="str">
        <f>_xlfn.XLOOKUP(Comuni[[#This Row],[Regione]],Ripartizione_geografica[Regione],Ripartizione_geografica[Ripartizione geografica],,0)</f>
        <v>Nord-est</v>
      </c>
      <c r="J4197" s="1">
        <f>_xlfn.XLOOKUP(Comuni[[#This Row],[Regione]],Table_0[Regione],Table_0[Totale contagiati],,0)</f>
        <v>2199848</v>
      </c>
      <c r="K4197" s="1">
        <f>_xlfn.XLOOKUP(Comuni[[#This Row],[Regione]],Table_0[Regione],Table_0[Guariti],,0)</f>
        <v>2170571</v>
      </c>
      <c r="L4197" s="1">
        <f>_xlfn.XLOOKUP(Comuni[[#This Row],[Regione]],Table_0[Regione],Table_0[Deceduti],,0)</f>
        <v>19859</v>
      </c>
    </row>
    <row r="4198" spans="1:12" x14ac:dyDescent="0.25">
      <c r="A4198" s="1" t="s">
        <v>4247</v>
      </c>
      <c r="B4198" s="1" t="s">
        <v>4113</v>
      </c>
      <c r="C4198" s="1" t="s">
        <v>4206</v>
      </c>
      <c r="D4198">
        <v>4407</v>
      </c>
      <c r="E4198">
        <f>100*Comuni[[#This Row],[Popolazione2011]]/$D$7916</f>
        <v>7.6894696577837034E-3</v>
      </c>
      <c r="F4198">
        <f>100*Comuni[[#This Row],[Popolazione2011]]/(SUMIFS($D$2:$D$7916,$B$2:$B$7916,"Emilia-Romagna"))</f>
        <v>0.10149385037544895</v>
      </c>
      <c r="G4198" t="b">
        <f>IF(Comuni[[#This Row],[Popolazione2011]]&gt;300000,"MAGGIORE")</f>
        <v>0</v>
      </c>
      <c r="H4198">
        <f>100*Comuni[[#This Row],[Popolazione2011]]/(SUMIFS($D$2:$D$7916,$B$2:$B$7916,"Piemonte"))</f>
        <v>0.10098727839857596</v>
      </c>
      <c r="I4198" s="1" t="str">
        <f>_xlfn.XLOOKUP(Comuni[[#This Row],[Regione]],Ripartizione_geografica[Regione],Ripartizione_geografica[Ripartizione geografica],,0)</f>
        <v>Nord-est</v>
      </c>
      <c r="J4198" s="1">
        <f>_xlfn.XLOOKUP(Comuni[[#This Row],[Regione]],Table_0[Regione],Table_0[Totale contagiati],,0)</f>
        <v>2199848</v>
      </c>
      <c r="K4198" s="1">
        <f>_xlfn.XLOOKUP(Comuni[[#This Row],[Regione]],Table_0[Regione],Table_0[Guariti],,0)</f>
        <v>2170571</v>
      </c>
      <c r="L4198" s="1">
        <f>_xlfn.XLOOKUP(Comuni[[#This Row],[Regione]],Table_0[Regione],Table_0[Deceduti],,0)</f>
        <v>19859</v>
      </c>
    </row>
    <row r="4199" spans="1:12" x14ac:dyDescent="0.25">
      <c r="A4199" s="1" t="s">
        <v>4248</v>
      </c>
      <c r="B4199" s="1" t="s">
        <v>4113</v>
      </c>
      <c r="C4199" s="1" t="s">
        <v>4249</v>
      </c>
      <c r="D4199">
        <v>3985</v>
      </c>
      <c r="E4199">
        <f>100*Comuni[[#This Row],[Popolazione2011]]/$D$7916</f>
        <v>6.9531510293324387E-3</v>
      </c>
      <c r="F4199">
        <f>100*Comuni[[#This Row],[Popolazione2011]]/(SUMIFS($D$2:$D$7916,$B$2:$B$7916,"Emilia-Romagna"))</f>
        <v>9.1775129055176777E-2</v>
      </c>
      <c r="G4199" t="b">
        <f>IF(Comuni[[#This Row],[Popolazione2011]]&gt;300000,"MAGGIORE")</f>
        <v>0</v>
      </c>
      <c r="H4199">
        <f>100*Comuni[[#This Row],[Popolazione2011]]/(SUMIFS($D$2:$D$7916,$B$2:$B$7916,"Piemonte"))</f>
        <v>9.1317064764766323E-2</v>
      </c>
      <c r="I4199" s="1" t="str">
        <f>_xlfn.XLOOKUP(Comuni[[#This Row],[Regione]],Ripartizione_geografica[Regione],Ripartizione_geografica[Ripartizione geografica],,0)</f>
        <v>Nord-est</v>
      </c>
      <c r="J4199" s="1">
        <f>_xlfn.XLOOKUP(Comuni[[#This Row],[Regione]],Table_0[Regione],Table_0[Totale contagiati],,0)</f>
        <v>2199848</v>
      </c>
      <c r="K4199" s="1">
        <f>_xlfn.XLOOKUP(Comuni[[#This Row],[Regione]],Table_0[Regione],Table_0[Guariti],,0)</f>
        <v>2170571</v>
      </c>
      <c r="L4199" s="1">
        <f>_xlfn.XLOOKUP(Comuni[[#This Row],[Regione]],Table_0[Regione],Table_0[Deceduti],,0)</f>
        <v>19859</v>
      </c>
    </row>
    <row r="4200" spans="1:12" x14ac:dyDescent="0.25">
      <c r="A4200" s="1" t="s">
        <v>4250</v>
      </c>
      <c r="B4200" s="1" t="s">
        <v>4113</v>
      </c>
      <c r="C4200" s="1" t="s">
        <v>4249</v>
      </c>
      <c r="D4200">
        <v>9761</v>
      </c>
      <c r="E4200">
        <f>100*Comuni[[#This Row],[Popolazione2011]]/$D$7916</f>
        <v>1.7031294152399984E-2</v>
      </c>
      <c r="F4200">
        <f>100*Comuni[[#This Row],[Popolazione2011]]/(SUMIFS($D$2:$D$7916,$B$2:$B$7916,"Emilia-Romagna"))</f>
        <v>0.22479724835823853</v>
      </c>
      <c r="G4200" t="b">
        <f>IF(Comuni[[#This Row],[Popolazione2011]]&gt;300000,"MAGGIORE")</f>
        <v>0</v>
      </c>
      <c r="H4200">
        <f>100*Comuni[[#This Row],[Popolazione2011]]/(SUMIFS($D$2:$D$7916,$B$2:$B$7916,"Piemonte"))</f>
        <v>0.22367524947776263</v>
      </c>
      <c r="I4200" s="1" t="str">
        <f>_xlfn.XLOOKUP(Comuni[[#This Row],[Regione]],Ripartizione_geografica[Regione],Ripartizione_geografica[Ripartizione geografica],,0)</f>
        <v>Nord-est</v>
      </c>
      <c r="J4200" s="1">
        <f>_xlfn.XLOOKUP(Comuni[[#This Row],[Regione]],Table_0[Regione],Table_0[Totale contagiati],,0)</f>
        <v>2199848</v>
      </c>
      <c r="K4200" s="1">
        <f>_xlfn.XLOOKUP(Comuni[[#This Row],[Regione]],Table_0[Regione],Table_0[Guariti],,0)</f>
        <v>2170571</v>
      </c>
      <c r="L4200" s="1">
        <f>_xlfn.XLOOKUP(Comuni[[#This Row],[Regione]],Table_0[Regione],Table_0[Deceduti],,0)</f>
        <v>19859</v>
      </c>
    </row>
    <row r="4201" spans="1:12" x14ac:dyDescent="0.25">
      <c r="A4201" s="1" t="s">
        <v>4251</v>
      </c>
      <c r="B4201" s="1" t="s">
        <v>4113</v>
      </c>
      <c r="C4201" s="1" t="s">
        <v>4249</v>
      </c>
      <c r="D4201">
        <v>8514</v>
      </c>
      <c r="E4201">
        <f>100*Comuni[[#This Row],[Popolazione2011]]/$D$7916</f>
        <v>1.4855490053635229E-2</v>
      </c>
      <c r="F4201">
        <f>100*Comuni[[#This Row],[Popolazione2011]]/(SUMIFS($D$2:$D$7916,$B$2:$B$7916,"Emilia-Romagna"))</f>
        <v>0.19607865715828734</v>
      </c>
      <c r="G4201" t="b">
        <f>IF(Comuni[[#This Row],[Popolazione2011]]&gt;300000,"MAGGIORE")</f>
        <v>0</v>
      </c>
      <c r="H4201">
        <f>100*Comuni[[#This Row],[Popolazione2011]]/(SUMIFS($D$2:$D$7916,$B$2:$B$7916,"Piemonte"))</f>
        <v>0.195099997341837</v>
      </c>
      <c r="I4201" s="1" t="str">
        <f>_xlfn.XLOOKUP(Comuni[[#This Row],[Regione]],Ripartizione_geografica[Regione],Ripartizione_geografica[Ripartizione geografica],,0)</f>
        <v>Nord-est</v>
      </c>
      <c r="J4201" s="1">
        <f>_xlfn.XLOOKUP(Comuni[[#This Row],[Regione]],Table_0[Regione],Table_0[Totale contagiati],,0)</f>
        <v>2199848</v>
      </c>
      <c r="K4201" s="1">
        <f>_xlfn.XLOOKUP(Comuni[[#This Row],[Regione]],Table_0[Regione],Table_0[Guariti],,0)</f>
        <v>2170571</v>
      </c>
      <c r="L4201" s="1">
        <f>_xlfn.XLOOKUP(Comuni[[#This Row],[Regione]],Table_0[Regione],Table_0[Deceduti],,0)</f>
        <v>19859</v>
      </c>
    </row>
    <row r="4202" spans="1:12" x14ac:dyDescent="0.25">
      <c r="A4202" s="1" t="s">
        <v>4252</v>
      </c>
      <c r="B4202" s="1" t="s">
        <v>4113</v>
      </c>
      <c r="C4202" s="1" t="s">
        <v>4249</v>
      </c>
      <c r="D4202">
        <v>3171</v>
      </c>
      <c r="E4202">
        <f>100*Comuni[[#This Row],[Popolazione2011]]/$D$7916</f>
        <v>5.532858698623128E-3</v>
      </c>
      <c r="F4202">
        <f>100*Comuni[[#This Row],[Popolazione2011]]/(SUMIFS($D$2:$D$7916,$B$2:$B$7916,"Emilia-Romagna"))</f>
        <v>7.3028590773893481E-2</v>
      </c>
      <c r="G4202" t="b">
        <f>IF(Comuni[[#This Row],[Popolazione2011]]&gt;300000,"MAGGIORE")</f>
        <v>0</v>
      </c>
      <c r="H4202">
        <f>100*Comuni[[#This Row],[Popolazione2011]]/(SUMIFS($D$2:$D$7916,$B$2:$B$7916,"Piemonte"))</f>
        <v>7.2664093442678546E-2</v>
      </c>
      <c r="I4202" s="1" t="str">
        <f>_xlfn.XLOOKUP(Comuni[[#This Row],[Regione]],Ripartizione_geografica[Regione],Ripartizione_geografica[Ripartizione geografica],,0)</f>
        <v>Nord-est</v>
      </c>
      <c r="J4202" s="1">
        <f>_xlfn.XLOOKUP(Comuni[[#This Row],[Regione]],Table_0[Regione],Table_0[Totale contagiati],,0)</f>
        <v>2199848</v>
      </c>
      <c r="K4202" s="1">
        <f>_xlfn.XLOOKUP(Comuni[[#This Row],[Regione]],Table_0[Regione],Table_0[Guariti],,0)</f>
        <v>2170571</v>
      </c>
      <c r="L4202" s="1">
        <f>_xlfn.XLOOKUP(Comuni[[#This Row],[Regione]],Table_0[Regione],Table_0[Deceduti],,0)</f>
        <v>19859</v>
      </c>
    </row>
    <row r="4203" spans="1:12" x14ac:dyDescent="0.25">
      <c r="A4203" s="1" t="s">
        <v>4253</v>
      </c>
      <c r="B4203" s="1" t="s">
        <v>4113</v>
      </c>
      <c r="C4203" s="1" t="s">
        <v>4249</v>
      </c>
      <c r="D4203">
        <v>67268</v>
      </c>
      <c r="E4203">
        <f>100*Comuni[[#This Row],[Popolazione2011]]/$D$7916</f>
        <v>0.11737128317217931</v>
      </c>
      <c r="F4203">
        <f>100*Comuni[[#This Row],[Popolazione2011]]/(SUMIFS($D$2:$D$7916,$B$2:$B$7916,"Emilia-Romagna"))</f>
        <v>1.5491918146257544</v>
      </c>
      <c r="G4203" t="b">
        <f>IF(Comuni[[#This Row],[Popolazione2011]]&gt;300000,"MAGGIORE")</f>
        <v>0</v>
      </c>
      <c r="H4203">
        <f>100*Comuni[[#This Row],[Popolazione2011]]/(SUMIFS($D$2:$D$7916,$B$2:$B$7916,"Piemonte"))</f>
        <v>1.5414595514670768</v>
      </c>
      <c r="I4203" s="1" t="str">
        <f>_xlfn.XLOOKUP(Comuni[[#This Row],[Regione]],Ripartizione_geografica[Regione],Ripartizione_geografica[Ripartizione geografica],,0)</f>
        <v>Nord-est</v>
      </c>
      <c r="J4203" s="1">
        <f>_xlfn.XLOOKUP(Comuni[[#This Row],[Regione]],Table_0[Regione],Table_0[Totale contagiati],,0)</f>
        <v>2199848</v>
      </c>
      <c r="K4203" s="1">
        <f>_xlfn.XLOOKUP(Comuni[[#This Row],[Regione]],Table_0[Regione],Table_0[Guariti],,0)</f>
        <v>2170571</v>
      </c>
      <c r="L4203" s="1">
        <f>_xlfn.XLOOKUP(Comuni[[#This Row],[Regione]],Table_0[Regione],Table_0[Deceduti],,0)</f>
        <v>19859</v>
      </c>
    </row>
    <row r="4204" spans="1:12" x14ac:dyDescent="0.25">
      <c r="A4204" s="1" t="s">
        <v>4254</v>
      </c>
      <c r="B4204" s="1" t="s">
        <v>4113</v>
      </c>
      <c r="C4204" s="1" t="s">
        <v>4249</v>
      </c>
      <c r="D4204">
        <v>31656</v>
      </c>
      <c r="E4204">
        <f>100*Comuni[[#This Row],[Popolazione2011]]/$D$7916</f>
        <v>5.5234366119083486E-2</v>
      </c>
      <c r="F4204">
        <f>100*Comuni[[#This Row],[Popolazione2011]]/(SUMIFS($D$2:$D$7916,$B$2:$B$7916,"Emilia-Romagna"))</f>
        <v>0.729042279892265</v>
      </c>
      <c r="G4204" t="b">
        <f>IF(Comuni[[#This Row],[Popolazione2011]]&gt;300000,"MAGGIORE")</f>
        <v>0</v>
      </c>
      <c r="H4204">
        <f>100*Comuni[[#This Row],[Popolazione2011]]/(SUMIFS($D$2:$D$7916,$B$2:$B$7916,"Piemonte"))</f>
        <v>0.72540351372482881</v>
      </c>
      <c r="I4204" s="1" t="str">
        <f>_xlfn.XLOOKUP(Comuni[[#This Row],[Regione]],Ripartizione_geografica[Regione],Ripartizione_geografica[Ripartizione geografica],,0)</f>
        <v>Nord-est</v>
      </c>
      <c r="J4204" s="1">
        <f>_xlfn.XLOOKUP(Comuni[[#This Row],[Regione]],Table_0[Regione],Table_0[Totale contagiati],,0)</f>
        <v>2199848</v>
      </c>
      <c r="K4204" s="1">
        <f>_xlfn.XLOOKUP(Comuni[[#This Row],[Regione]],Table_0[Regione],Table_0[Guariti],,0)</f>
        <v>2170571</v>
      </c>
      <c r="L4204" s="1">
        <f>_xlfn.XLOOKUP(Comuni[[#This Row],[Regione]],Table_0[Regione],Table_0[Deceduti],,0)</f>
        <v>19859</v>
      </c>
    </row>
    <row r="4205" spans="1:12" x14ac:dyDescent="0.25">
      <c r="A4205" s="1" t="s">
        <v>4255</v>
      </c>
      <c r="B4205" s="1" t="s">
        <v>4113</v>
      </c>
      <c r="C4205" s="1" t="s">
        <v>4249</v>
      </c>
      <c r="D4205">
        <v>14116</v>
      </c>
      <c r="E4205">
        <f>100*Comuni[[#This Row],[Popolazione2011]]/$D$7916</f>
        <v>2.4630032604782109E-2</v>
      </c>
      <c r="F4205">
        <f>100*Comuni[[#This Row],[Popolazione2011]]/(SUMIFS($D$2:$D$7916,$B$2:$B$7916,"Emilia-Romagna"))</f>
        <v>0.32509353117763495</v>
      </c>
      <c r="G4205" t="b">
        <f>IF(Comuni[[#This Row],[Popolazione2011]]&gt;300000,"MAGGIORE")</f>
        <v>0</v>
      </c>
      <c r="H4205">
        <f>100*Comuni[[#This Row],[Popolazione2011]]/(SUMIFS($D$2:$D$7916,$B$2:$B$7916,"Piemonte"))</f>
        <v>0.32347093757075068</v>
      </c>
      <c r="I4205" s="1" t="str">
        <f>_xlfn.XLOOKUP(Comuni[[#This Row],[Regione]],Ripartizione_geografica[Regione],Ripartizione_geografica[Ripartizione geografica],,0)</f>
        <v>Nord-est</v>
      </c>
      <c r="J4205" s="1">
        <f>_xlfn.XLOOKUP(Comuni[[#This Row],[Regione]],Table_0[Regione],Table_0[Totale contagiati],,0)</f>
        <v>2199848</v>
      </c>
      <c r="K4205" s="1">
        <f>_xlfn.XLOOKUP(Comuni[[#This Row],[Regione]],Table_0[Regione],Table_0[Guariti],,0)</f>
        <v>2170571</v>
      </c>
      <c r="L4205" s="1">
        <f>_xlfn.XLOOKUP(Comuni[[#This Row],[Regione]],Table_0[Regione],Table_0[Deceduti],,0)</f>
        <v>19859</v>
      </c>
    </row>
    <row r="4206" spans="1:12" x14ac:dyDescent="0.25">
      <c r="A4206" s="1" t="s">
        <v>4256</v>
      </c>
      <c r="B4206" s="1" t="s">
        <v>4113</v>
      </c>
      <c r="C4206" s="1" t="s">
        <v>4249</v>
      </c>
      <c r="D4206">
        <v>11012</v>
      </c>
      <c r="E4206">
        <f>100*Comuni[[#This Row],[Popolazione2011]]/$D$7916</f>
        <v>1.9214077574657169E-2</v>
      </c>
      <c r="F4206">
        <f>100*Comuni[[#This Row],[Popolazione2011]]/(SUMIFS($D$2:$D$7916,$B$2:$B$7916,"Emilia-Romagna"))</f>
        <v>0.25360796013942449</v>
      </c>
      <c r="G4206" t="b">
        <f>IF(Comuni[[#This Row],[Popolazione2011]]&gt;300000,"MAGGIORE")</f>
        <v>0</v>
      </c>
      <c r="H4206">
        <f>100*Comuni[[#This Row],[Popolazione2011]]/(SUMIFS($D$2:$D$7916,$B$2:$B$7916,"Piemonte"))</f>
        <v>0.25234216240642576</v>
      </c>
      <c r="I4206" s="1" t="str">
        <f>_xlfn.XLOOKUP(Comuni[[#This Row],[Regione]],Ripartizione_geografica[Regione],Ripartizione_geografica[Ripartizione geografica],,0)</f>
        <v>Nord-est</v>
      </c>
      <c r="J4206" s="1">
        <f>_xlfn.XLOOKUP(Comuni[[#This Row],[Regione]],Table_0[Regione],Table_0[Totale contagiati],,0)</f>
        <v>2199848</v>
      </c>
      <c r="K4206" s="1">
        <f>_xlfn.XLOOKUP(Comuni[[#This Row],[Regione]],Table_0[Regione],Table_0[Guariti],,0)</f>
        <v>2170571</v>
      </c>
      <c r="L4206" s="1">
        <f>_xlfn.XLOOKUP(Comuni[[#This Row],[Regione]],Table_0[Regione],Table_0[Deceduti],,0)</f>
        <v>19859</v>
      </c>
    </row>
    <row r="4207" spans="1:12" x14ac:dyDescent="0.25">
      <c r="A4207" s="1" t="s">
        <v>4257</v>
      </c>
      <c r="B4207" s="1" t="s">
        <v>4113</v>
      </c>
      <c r="C4207" s="1" t="s">
        <v>4249</v>
      </c>
      <c r="D4207">
        <v>7196</v>
      </c>
      <c r="E4207">
        <f>100*Comuni[[#This Row],[Popolazione2011]]/$D$7916</f>
        <v>1.2555802962879857E-2</v>
      </c>
      <c r="F4207">
        <f>100*Comuni[[#This Row],[Popolazione2011]]/(SUMIFS($D$2:$D$7916,$B$2:$B$7916,"Emilia-Romagna"))</f>
        <v>0.16572492564141833</v>
      </c>
      <c r="G4207" t="b">
        <f>IF(Comuni[[#This Row],[Popolazione2011]]&gt;300000,"MAGGIORE")</f>
        <v>0</v>
      </c>
      <c r="H4207">
        <f>100*Comuni[[#This Row],[Popolazione2011]]/(SUMIFS($D$2:$D$7916,$B$2:$B$7916,"Piemonte"))</f>
        <v>0.16489776613482018</v>
      </c>
      <c r="I4207" s="1" t="str">
        <f>_xlfn.XLOOKUP(Comuni[[#This Row],[Regione]],Ripartizione_geografica[Regione],Ripartizione_geografica[Ripartizione geografica],,0)</f>
        <v>Nord-est</v>
      </c>
      <c r="J4207" s="1">
        <f>_xlfn.XLOOKUP(Comuni[[#This Row],[Regione]],Table_0[Regione],Table_0[Totale contagiati],,0)</f>
        <v>2199848</v>
      </c>
      <c r="K4207" s="1">
        <f>_xlfn.XLOOKUP(Comuni[[#This Row],[Regione]],Table_0[Regione],Table_0[Guariti],,0)</f>
        <v>2170571</v>
      </c>
      <c r="L4207" s="1">
        <f>_xlfn.XLOOKUP(Comuni[[#This Row],[Regione]],Table_0[Regione],Table_0[Deceduti],,0)</f>
        <v>19859</v>
      </c>
    </row>
    <row r="4208" spans="1:12" x14ac:dyDescent="0.25">
      <c r="A4208" s="1" t="s">
        <v>4258</v>
      </c>
      <c r="B4208" s="1" t="s">
        <v>4113</v>
      </c>
      <c r="C4208" s="1" t="s">
        <v>4249</v>
      </c>
      <c r="D4208">
        <v>8968</v>
      </c>
      <c r="E4208">
        <f>100*Comuni[[#This Row],[Popolazione2011]]/$D$7916</f>
        <v>1.5647643270025925E-2</v>
      </c>
      <c r="F4208">
        <f>100*Comuni[[#This Row],[Popolazione2011]]/(SUMIFS($D$2:$D$7916,$B$2:$B$7916,"Emilia-Romagna"))</f>
        <v>0.20653434312843796</v>
      </c>
      <c r="G4208" t="b">
        <f>IF(Comuni[[#This Row],[Popolazione2011]]&gt;300000,"MAGGIORE")</f>
        <v>0</v>
      </c>
      <c r="H4208">
        <f>100*Comuni[[#This Row],[Popolazione2011]]/(SUMIFS($D$2:$D$7916,$B$2:$B$7916,"Piemonte"))</f>
        <v>0.20550349731754691</v>
      </c>
      <c r="I4208" s="1" t="str">
        <f>_xlfn.XLOOKUP(Comuni[[#This Row],[Regione]],Ripartizione_geografica[Regione],Ripartizione_geografica[Ripartizione geografica],,0)</f>
        <v>Nord-est</v>
      </c>
      <c r="J4208" s="1">
        <f>_xlfn.XLOOKUP(Comuni[[#This Row],[Regione]],Table_0[Regione],Table_0[Totale contagiati],,0)</f>
        <v>2199848</v>
      </c>
      <c r="K4208" s="1">
        <f>_xlfn.XLOOKUP(Comuni[[#This Row],[Regione]],Table_0[Regione],Table_0[Guariti],,0)</f>
        <v>2170571</v>
      </c>
      <c r="L4208" s="1">
        <f>_xlfn.XLOOKUP(Comuni[[#This Row],[Regione]],Table_0[Regione],Table_0[Deceduti],,0)</f>
        <v>19859</v>
      </c>
    </row>
    <row r="4209" spans="1:12" x14ac:dyDescent="0.25">
      <c r="A4209" s="1" t="s">
        <v>4259</v>
      </c>
      <c r="B4209" s="1" t="s">
        <v>4113</v>
      </c>
      <c r="C4209" s="1" t="s">
        <v>4249</v>
      </c>
      <c r="D4209">
        <v>3028</v>
      </c>
      <c r="E4209">
        <f>100*Comuni[[#This Row],[Popolazione2011]]/$D$7916</f>
        <v>5.2833478837687889E-3</v>
      </c>
      <c r="F4209">
        <f>100*Comuni[[#This Row],[Popolazione2011]]/(SUMIFS($D$2:$D$7916,$B$2:$B$7916,"Emilia-Romagna"))</f>
        <v>6.9735279994749128E-2</v>
      </c>
      <c r="G4209" t="b">
        <f>IF(Comuni[[#This Row],[Popolazione2011]]&gt;300000,"MAGGIORE")</f>
        <v>0</v>
      </c>
      <c r="H4209">
        <f>100*Comuni[[#This Row],[Popolazione2011]]/(SUMIFS($D$2:$D$7916,$B$2:$B$7916,"Piemonte"))</f>
        <v>6.9387220102311783E-2</v>
      </c>
      <c r="I4209" s="1" t="str">
        <f>_xlfn.XLOOKUP(Comuni[[#This Row],[Regione]],Ripartizione_geografica[Regione],Ripartizione_geografica[Ripartizione geografica],,0)</f>
        <v>Nord-est</v>
      </c>
      <c r="J4209" s="1">
        <f>_xlfn.XLOOKUP(Comuni[[#This Row],[Regione]],Table_0[Regione],Table_0[Totale contagiati],,0)</f>
        <v>2199848</v>
      </c>
      <c r="K4209" s="1">
        <f>_xlfn.XLOOKUP(Comuni[[#This Row],[Regione]],Table_0[Regione],Table_0[Guariti],,0)</f>
        <v>2170571</v>
      </c>
      <c r="L4209" s="1">
        <f>_xlfn.XLOOKUP(Comuni[[#This Row],[Regione]],Table_0[Regione],Table_0[Deceduti],,0)</f>
        <v>19859</v>
      </c>
    </row>
    <row r="4210" spans="1:12" x14ac:dyDescent="0.25">
      <c r="A4210" s="1" t="s">
        <v>4260</v>
      </c>
      <c r="B4210" s="1" t="s">
        <v>4113</v>
      </c>
      <c r="C4210" s="1" t="s">
        <v>4249</v>
      </c>
      <c r="D4210">
        <v>15713</v>
      </c>
      <c r="E4210">
        <f>100*Comuni[[#This Row],[Popolazione2011]]/$D$7916</f>
        <v>2.7416527509134408E-2</v>
      </c>
      <c r="F4210">
        <f>100*Comuni[[#This Row],[Popolazione2011]]/(SUMIFS($D$2:$D$7916,$B$2:$B$7916,"Emilia-Romagna"))</f>
        <v>0.36187267323563177</v>
      </c>
      <c r="G4210" t="b">
        <f>IF(Comuni[[#This Row],[Popolazione2011]]&gt;300000,"MAGGIORE")</f>
        <v>0</v>
      </c>
      <c r="H4210">
        <f>100*Comuni[[#This Row],[Popolazione2011]]/(SUMIFS($D$2:$D$7916,$B$2:$B$7916,"Piemonte"))</f>
        <v>0.36006650907121035</v>
      </c>
      <c r="I4210" s="1" t="str">
        <f>_xlfn.XLOOKUP(Comuni[[#This Row],[Regione]],Ripartizione_geografica[Regione],Ripartizione_geografica[Ripartizione geografica],,0)</f>
        <v>Nord-est</v>
      </c>
      <c r="J4210" s="1">
        <f>_xlfn.XLOOKUP(Comuni[[#This Row],[Regione]],Table_0[Regione],Table_0[Totale contagiati],,0)</f>
        <v>2199848</v>
      </c>
      <c r="K4210" s="1">
        <f>_xlfn.XLOOKUP(Comuni[[#This Row],[Regione]],Table_0[Regione],Table_0[Guariti],,0)</f>
        <v>2170571</v>
      </c>
      <c r="L4210" s="1">
        <f>_xlfn.XLOOKUP(Comuni[[#This Row],[Regione]],Table_0[Regione],Table_0[Deceduti],,0)</f>
        <v>19859</v>
      </c>
    </row>
    <row r="4211" spans="1:12" x14ac:dyDescent="0.25">
      <c r="A4211" s="1" t="s">
        <v>4261</v>
      </c>
      <c r="B4211" s="1" t="s">
        <v>4113</v>
      </c>
      <c r="C4211" s="1" t="s">
        <v>4249</v>
      </c>
      <c r="D4211">
        <v>16945</v>
      </c>
      <c r="E4211">
        <f>100*Comuni[[#This Row],[Popolazione2011]]/$D$7916</f>
        <v>2.9566159144802553E-2</v>
      </c>
      <c r="F4211">
        <f>100*Comuni[[#This Row],[Popolazione2011]]/(SUMIFS($D$2:$D$7916,$B$2:$B$7916,"Emilia-Romagna"))</f>
        <v>0.39024581225595245</v>
      </c>
      <c r="G4211" t="b">
        <f>IF(Comuni[[#This Row],[Popolazione2011]]&gt;300000,"MAGGIORE")</f>
        <v>0</v>
      </c>
      <c r="H4211">
        <f>100*Comuni[[#This Row],[Popolazione2011]]/(SUMIFS($D$2:$D$7916,$B$2:$B$7916,"Piemonte"))</f>
        <v>0.38829803323437023</v>
      </c>
      <c r="I4211" s="1" t="str">
        <f>_xlfn.XLOOKUP(Comuni[[#This Row],[Regione]],Ripartizione_geografica[Regione],Ripartizione_geografica[Ripartizione geografica],,0)</f>
        <v>Nord-est</v>
      </c>
      <c r="J4211" s="1">
        <f>_xlfn.XLOOKUP(Comuni[[#This Row],[Regione]],Table_0[Regione],Table_0[Totale contagiati],,0)</f>
        <v>2199848</v>
      </c>
      <c r="K4211" s="1">
        <f>_xlfn.XLOOKUP(Comuni[[#This Row],[Regione]],Table_0[Regione],Table_0[Guariti],,0)</f>
        <v>2170571</v>
      </c>
      <c r="L4211" s="1">
        <f>_xlfn.XLOOKUP(Comuni[[#This Row],[Regione]],Table_0[Regione],Table_0[Deceduti],,0)</f>
        <v>19859</v>
      </c>
    </row>
    <row r="4212" spans="1:12" x14ac:dyDescent="0.25">
      <c r="A4212" s="1" t="s">
        <v>4262</v>
      </c>
      <c r="B4212" s="1" t="s">
        <v>4113</v>
      </c>
      <c r="C4212" s="1" t="s">
        <v>4249</v>
      </c>
      <c r="D4212">
        <v>1304</v>
      </c>
      <c r="E4212">
        <f>100*Comuni[[#This Row],[Popolazione2011]]/$D$7916</f>
        <v>2.2752594585318696E-3</v>
      </c>
      <c r="F4212">
        <f>100*Comuni[[#This Row],[Popolazione2011]]/(SUMIFS($D$2:$D$7916,$B$2:$B$7916,"Emilia-Romagna"))</f>
        <v>3.0031309482547182E-2</v>
      </c>
      <c r="G4212" t="b">
        <f>IF(Comuni[[#This Row],[Popolazione2011]]&gt;300000,"MAGGIORE")</f>
        <v>0</v>
      </c>
      <c r="H4212">
        <f>100*Comuni[[#This Row],[Popolazione2011]]/(SUMIFS($D$2:$D$7916,$B$2:$B$7916,"Piemonte"))</f>
        <v>2.9881418432435455E-2</v>
      </c>
      <c r="I4212" s="1" t="str">
        <f>_xlfn.XLOOKUP(Comuni[[#This Row],[Regione]],Ripartizione_geografica[Regione],Ripartizione_geografica[Ripartizione geografica],,0)</f>
        <v>Nord-est</v>
      </c>
      <c r="J4212" s="1">
        <f>_xlfn.XLOOKUP(Comuni[[#This Row],[Regione]],Table_0[Regione],Table_0[Totale contagiati],,0)</f>
        <v>2199848</v>
      </c>
      <c r="K4212" s="1">
        <f>_xlfn.XLOOKUP(Comuni[[#This Row],[Regione]],Table_0[Regione],Table_0[Guariti],,0)</f>
        <v>2170571</v>
      </c>
      <c r="L4212" s="1">
        <f>_xlfn.XLOOKUP(Comuni[[#This Row],[Regione]],Table_0[Regione],Table_0[Deceduti],,0)</f>
        <v>19859</v>
      </c>
    </row>
    <row r="4213" spans="1:12" x14ac:dyDescent="0.25">
      <c r="A4213" s="1" t="s">
        <v>4263</v>
      </c>
      <c r="B4213" s="1" t="s">
        <v>4113</v>
      </c>
      <c r="C4213" s="1" t="s">
        <v>4249</v>
      </c>
      <c r="D4213">
        <v>33667</v>
      </c>
      <c r="E4213">
        <f>100*Comuni[[#This Row],[Popolazione2011]]/$D$7916</f>
        <v>5.8743221004902188E-2</v>
      </c>
      <c r="F4213">
        <f>100*Comuni[[#This Row],[Popolazione2011]]/(SUMIFS($D$2:$D$7916,$B$2:$B$7916,"Emilia-Romagna"))</f>
        <v>0.77535590210806438</v>
      </c>
      <c r="G4213" t="b">
        <f>IF(Comuni[[#This Row],[Popolazione2011]]&gt;300000,"MAGGIORE")</f>
        <v>0</v>
      </c>
      <c r="H4213">
        <f>100*Comuni[[#This Row],[Popolazione2011]]/(SUMIFS($D$2:$D$7916,$B$2:$B$7916,"Piemonte"))</f>
        <v>0.771485977273623</v>
      </c>
      <c r="I4213" s="1" t="str">
        <f>_xlfn.XLOOKUP(Comuni[[#This Row],[Regione]],Ripartizione_geografica[Regione],Ripartizione_geografica[Ripartizione geografica],,0)</f>
        <v>Nord-est</v>
      </c>
      <c r="J4213" s="1">
        <f>_xlfn.XLOOKUP(Comuni[[#This Row],[Regione]],Table_0[Regione],Table_0[Totale contagiati],,0)</f>
        <v>2199848</v>
      </c>
      <c r="K4213" s="1">
        <f>_xlfn.XLOOKUP(Comuni[[#This Row],[Regione]],Table_0[Regione],Table_0[Guariti],,0)</f>
        <v>2170571</v>
      </c>
      <c r="L4213" s="1">
        <f>_xlfn.XLOOKUP(Comuni[[#This Row],[Regione]],Table_0[Regione],Table_0[Deceduti],,0)</f>
        <v>19859</v>
      </c>
    </row>
    <row r="4214" spans="1:12" x14ac:dyDescent="0.25">
      <c r="A4214" s="1" t="s">
        <v>4264</v>
      </c>
      <c r="B4214" s="1" t="s">
        <v>4113</v>
      </c>
      <c r="C4214" s="1" t="s">
        <v>4249</v>
      </c>
      <c r="D4214">
        <v>1997</v>
      </c>
      <c r="E4214">
        <f>100*Comuni[[#This Row],[Popolazione2011]]/$D$7916</f>
        <v>3.4844272535952021E-3</v>
      </c>
      <c r="F4214">
        <f>100*Comuni[[#This Row],[Popolazione2011]]/(SUMIFS($D$2:$D$7916,$B$2:$B$7916,"Emilia-Romagna"))</f>
        <v>4.5991200181477544E-2</v>
      </c>
      <c r="G4214" t="b">
        <f>IF(Comuni[[#This Row],[Popolazione2011]]&gt;300000,"MAGGIORE")</f>
        <v>0</v>
      </c>
      <c r="H4214">
        <f>100*Comuni[[#This Row],[Popolazione2011]]/(SUMIFS($D$2:$D$7916,$B$2:$B$7916,"Piemonte"))</f>
        <v>4.5761650774212889E-2</v>
      </c>
      <c r="I4214" s="1" t="str">
        <f>_xlfn.XLOOKUP(Comuni[[#This Row],[Regione]],Ripartizione_geografica[Regione],Ripartizione_geografica[Ripartizione geografica],,0)</f>
        <v>Nord-est</v>
      </c>
      <c r="J4214" s="1">
        <f>_xlfn.XLOOKUP(Comuni[[#This Row],[Regione]],Table_0[Regione],Table_0[Totale contagiati],,0)</f>
        <v>2199848</v>
      </c>
      <c r="K4214" s="1">
        <f>_xlfn.XLOOKUP(Comuni[[#This Row],[Regione]],Table_0[Regione],Table_0[Guariti],,0)</f>
        <v>2170571</v>
      </c>
      <c r="L4214" s="1">
        <f>_xlfn.XLOOKUP(Comuni[[#This Row],[Regione]],Table_0[Regione],Table_0[Deceduti],,0)</f>
        <v>19859</v>
      </c>
    </row>
    <row r="4215" spans="1:12" x14ac:dyDescent="0.25">
      <c r="A4215" s="1" t="s">
        <v>4265</v>
      </c>
      <c r="B4215" s="1" t="s">
        <v>4113</v>
      </c>
      <c r="C4215" s="1" t="s">
        <v>4249</v>
      </c>
      <c r="D4215">
        <v>3999</v>
      </c>
      <c r="E4215">
        <f>100*Comuni[[#This Row],[Popolazione2011]]/$D$7916</f>
        <v>6.977578661555941E-3</v>
      </c>
      <c r="F4215">
        <f>100*Comuni[[#This Row],[Popolazione2011]]/(SUMIFS($D$2:$D$7916,$B$2:$B$7916,"Emilia-Romagna"))</f>
        <v>9.2097551089498603E-2</v>
      </c>
      <c r="G4215" t="b">
        <f>IF(Comuni[[#This Row],[Popolazione2011]]&gt;300000,"MAGGIORE")</f>
        <v>0</v>
      </c>
      <c r="H4215">
        <f>100*Comuni[[#This Row],[Popolazione2011]]/(SUMIFS($D$2:$D$7916,$B$2:$B$7916,"Piemonte"))</f>
        <v>9.1637877539347684E-2</v>
      </c>
      <c r="I4215" s="1" t="str">
        <f>_xlfn.XLOOKUP(Comuni[[#This Row],[Regione]],Ripartizione_geografica[Regione],Ripartizione_geografica[Ripartizione geografica],,0)</f>
        <v>Nord-est</v>
      </c>
      <c r="J4215" s="1">
        <f>_xlfn.XLOOKUP(Comuni[[#This Row],[Regione]],Table_0[Regione],Table_0[Totale contagiati],,0)</f>
        <v>2199848</v>
      </c>
      <c r="K4215" s="1">
        <f>_xlfn.XLOOKUP(Comuni[[#This Row],[Regione]],Table_0[Regione],Table_0[Guariti],,0)</f>
        <v>2170571</v>
      </c>
      <c r="L4215" s="1">
        <f>_xlfn.XLOOKUP(Comuni[[#This Row],[Regione]],Table_0[Regione],Table_0[Deceduti],,0)</f>
        <v>19859</v>
      </c>
    </row>
    <row r="4216" spans="1:12" x14ac:dyDescent="0.25">
      <c r="A4216" s="1" t="s">
        <v>4266</v>
      </c>
      <c r="B4216" s="1" t="s">
        <v>4113</v>
      </c>
      <c r="C4216" s="1" t="s">
        <v>4249</v>
      </c>
      <c r="D4216">
        <v>2844</v>
      </c>
      <c r="E4216">
        <f>100*Comuni[[#This Row],[Popolazione2011]]/$D$7916</f>
        <v>4.9622990031170534E-3</v>
      </c>
      <c r="F4216">
        <f>100*Comuni[[#This Row],[Popolazione2011]]/(SUMIFS($D$2:$D$7916,$B$2:$B$7916,"Emilia-Romagna"))</f>
        <v>6.5497733257947985E-2</v>
      </c>
      <c r="G4216" t="b">
        <f>IF(Comuni[[#This Row],[Popolazione2011]]&gt;300000,"MAGGIORE")</f>
        <v>0</v>
      </c>
      <c r="H4216">
        <f>100*Comuni[[#This Row],[Popolazione2011]]/(SUMIFS($D$2:$D$7916,$B$2:$B$7916,"Piemonte"))</f>
        <v>6.5170823636385308E-2</v>
      </c>
      <c r="I4216" s="1" t="str">
        <f>_xlfn.XLOOKUP(Comuni[[#This Row],[Regione]],Ripartizione_geografica[Regione],Ripartizione_geografica[Ripartizione geografica],,0)</f>
        <v>Nord-est</v>
      </c>
      <c r="J4216" s="1">
        <f>_xlfn.XLOOKUP(Comuni[[#This Row],[Regione]],Table_0[Regione],Table_0[Totale contagiati],,0)</f>
        <v>2199848</v>
      </c>
      <c r="K4216" s="1">
        <f>_xlfn.XLOOKUP(Comuni[[#This Row],[Regione]],Table_0[Regione],Table_0[Guariti],,0)</f>
        <v>2170571</v>
      </c>
      <c r="L4216" s="1">
        <f>_xlfn.XLOOKUP(Comuni[[#This Row],[Regione]],Table_0[Regione],Table_0[Deceduti],,0)</f>
        <v>19859</v>
      </c>
    </row>
    <row r="4217" spans="1:12" x14ac:dyDescent="0.25">
      <c r="A4217" s="1" t="s">
        <v>4267</v>
      </c>
      <c r="B4217" s="1" t="s">
        <v>4113</v>
      </c>
      <c r="C4217" s="1" t="s">
        <v>4249</v>
      </c>
      <c r="D4217">
        <v>16622</v>
      </c>
      <c r="E4217">
        <f>100*Comuni[[#This Row],[Popolazione2011]]/$D$7916</f>
        <v>2.900257877278891E-2</v>
      </c>
      <c r="F4217">
        <f>100*Comuni[[#This Row],[Popolazione2011]]/(SUMIFS($D$2:$D$7916,$B$2:$B$7916,"Emilia-Romagna"))</f>
        <v>0.38280707532124175</v>
      </c>
      <c r="G4217" t="b">
        <f>IF(Comuni[[#This Row],[Popolazione2011]]&gt;300000,"MAGGIORE")</f>
        <v>0</v>
      </c>
      <c r="H4217">
        <f>100*Comuni[[#This Row],[Popolazione2011]]/(SUMIFS($D$2:$D$7916,$B$2:$B$7916,"Piemonte"))</f>
        <v>0.38089642422081449</v>
      </c>
      <c r="I4217" s="1" t="str">
        <f>_xlfn.XLOOKUP(Comuni[[#This Row],[Regione]],Ripartizione_geografica[Regione],Ripartizione_geografica[Ripartizione geografica],,0)</f>
        <v>Nord-est</v>
      </c>
      <c r="J4217" s="1">
        <f>_xlfn.XLOOKUP(Comuni[[#This Row],[Regione]],Table_0[Regione],Table_0[Totale contagiati],,0)</f>
        <v>2199848</v>
      </c>
      <c r="K4217" s="1">
        <f>_xlfn.XLOOKUP(Comuni[[#This Row],[Regione]],Table_0[Regione],Table_0[Guariti],,0)</f>
        <v>2170571</v>
      </c>
      <c r="L4217" s="1">
        <f>_xlfn.XLOOKUP(Comuni[[#This Row],[Regione]],Table_0[Regione],Table_0[Deceduti],,0)</f>
        <v>19859</v>
      </c>
    </row>
    <row r="4218" spans="1:12" x14ac:dyDescent="0.25">
      <c r="A4218" s="1" t="s">
        <v>4268</v>
      </c>
      <c r="B4218" s="1" t="s">
        <v>4113</v>
      </c>
      <c r="C4218" s="1" t="s">
        <v>4249</v>
      </c>
      <c r="D4218">
        <v>4787</v>
      </c>
      <c r="E4218">
        <f>100*Comuni[[#This Row],[Popolazione2011]]/$D$7916</f>
        <v>8.3525053895644637E-3</v>
      </c>
      <c r="F4218">
        <f>100*Comuni[[#This Row],[Popolazione2011]]/(SUMIFS($D$2:$D$7916,$B$2:$B$7916,"Emilia-Romagna"))</f>
        <v>0.11024530559275564</v>
      </c>
      <c r="G4218" t="b">
        <f>IF(Comuni[[#This Row],[Popolazione2011]]&gt;300000,"MAGGIORE")</f>
        <v>0</v>
      </c>
      <c r="H4218">
        <f>100*Comuni[[#This Row],[Popolazione2011]]/(SUMIFS($D$2:$D$7916,$B$2:$B$7916,"Piemonte"))</f>
        <v>0.10969505370864151</v>
      </c>
      <c r="I4218" s="1" t="str">
        <f>_xlfn.XLOOKUP(Comuni[[#This Row],[Regione]],Ripartizione_geografica[Regione],Ripartizione_geografica[Ripartizione geografica],,0)</f>
        <v>Nord-est</v>
      </c>
      <c r="J4218" s="1">
        <f>_xlfn.XLOOKUP(Comuni[[#This Row],[Regione]],Table_0[Regione],Table_0[Totale contagiati],,0)</f>
        <v>2199848</v>
      </c>
      <c r="K4218" s="1">
        <f>_xlfn.XLOOKUP(Comuni[[#This Row],[Regione]],Table_0[Regione],Table_0[Guariti],,0)</f>
        <v>2170571</v>
      </c>
      <c r="L4218" s="1">
        <f>_xlfn.XLOOKUP(Comuni[[#This Row],[Regione]],Table_0[Regione],Table_0[Deceduti],,0)</f>
        <v>19859</v>
      </c>
    </row>
    <row r="4219" spans="1:12" x14ac:dyDescent="0.25">
      <c r="A4219" s="1" t="s">
        <v>4269</v>
      </c>
      <c r="B4219" s="1" t="s">
        <v>4113</v>
      </c>
      <c r="C4219" s="1" t="s">
        <v>4249</v>
      </c>
      <c r="D4219">
        <v>6322</v>
      </c>
      <c r="E4219">
        <f>100*Comuni[[#This Row],[Popolazione2011]]/$D$7916</f>
        <v>1.1030820779784111E-2</v>
      </c>
      <c r="F4219">
        <f>100*Comuni[[#This Row],[Popolazione2011]]/(SUMIFS($D$2:$D$7916,$B$2:$B$7916,"Emilia-Romagna"))</f>
        <v>0.14559657864161293</v>
      </c>
      <c r="G4219" t="b">
        <f>IF(Comuni[[#This Row],[Popolazione2011]]&gt;300000,"MAGGIORE")</f>
        <v>0</v>
      </c>
      <c r="H4219">
        <f>100*Comuni[[#This Row],[Popolazione2011]]/(SUMIFS($D$2:$D$7916,$B$2:$B$7916,"Piemonte"))</f>
        <v>0.14486988292166944</v>
      </c>
      <c r="I4219" s="1" t="str">
        <f>_xlfn.XLOOKUP(Comuni[[#This Row],[Regione]],Ripartizione_geografica[Regione],Ripartizione_geografica[Ripartizione geografica],,0)</f>
        <v>Nord-est</v>
      </c>
      <c r="J4219" s="1">
        <f>_xlfn.XLOOKUP(Comuni[[#This Row],[Regione]],Table_0[Regione],Table_0[Totale contagiati],,0)</f>
        <v>2199848</v>
      </c>
      <c r="K4219" s="1">
        <f>_xlfn.XLOOKUP(Comuni[[#This Row],[Regione]],Table_0[Regione],Table_0[Guariti],,0)</f>
        <v>2170571</v>
      </c>
      <c r="L4219" s="1">
        <f>_xlfn.XLOOKUP(Comuni[[#This Row],[Regione]],Table_0[Regione],Table_0[Deceduti],,0)</f>
        <v>19859</v>
      </c>
    </row>
    <row r="4220" spans="1:12" x14ac:dyDescent="0.25">
      <c r="A4220" s="1" t="s">
        <v>4270</v>
      </c>
      <c r="B4220" s="1" t="s">
        <v>4113</v>
      </c>
      <c r="C4220" s="1" t="s">
        <v>4249</v>
      </c>
      <c r="D4220">
        <v>23960</v>
      </c>
      <c r="E4220">
        <f>100*Comuni[[#This Row],[Popolazione2011]]/$D$7916</f>
        <v>4.1806147719649994E-2</v>
      </c>
      <c r="F4220">
        <f>100*Comuni[[#This Row],[Popolazione2011]]/(SUMIFS($D$2:$D$7916,$B$2:$B$7916,"Emilia-Romagna"))</f>
        <v>0.55180228159649569</v>
      </c>
      <c r="G4220" t="b">
        <f>IF(Comuni[[#This Row],[Popolazione2011]]&gt;300000,"MAGGIORE")</f>
        <v>0</v>
      </c>
      <c r="H4220">
        <f>100*Comuni[[#This Row],[Popolazione2011]]/(SUMIFS($D$2:$D$7916,$B$2:$B$7916,"Piemonte"))</f>
        <v>0.54904814849781713</v>
      </c>
      <c r="I4220" s="1" t="str">
        <f>_xlfn.XLOOKUP(Comuni[[#This Row],[Regione]],Ripartizione_geografica[Regione],Ripartizione_geografica[Ripartizione geografica],,0)</f>
        <v>Nord-est</v>
      </c>
      <c r="J4220" s="1">
        <f>_xlfn.XLOOKUP(Comuni[[#This Row],[Regione]],Table_0[Regione],Table_0[Totale contagiati],,0)</f>
        <v>2199848</v>
      </c>
      <c r="K4220" s="1">
        <f>_xlfn.XLOOKUP(Comuni[[#This Row],[Regione]],Table_0[Regione],Table_0[Guariti],,0)</f>
        <v>2170571</v>
      </c>
      <c r="L4220" s="1">
        <f>_xlfn.XLOOKUP(Comuni[[#This Row],[Regione]],Table_0[Regione],Table_0[Deceduti],,0)</f>
        <v>19859</v>
      </c>
    </row>
    <row r="4221" spans="1:12" x14ac:dyDescent="0.25">
      <c r="A4221" s="1" t="s">
        <v>4271</v>
      </c>
      <c r="B4221" s="1" t="s">
        <v>4113</v>
      </c>
      <c r="C4221" s="1" t="s">
        <v>4249</v>
      </c>
      <c r="D4221">
        <v>179149</v>
      </c>
      <c r="E4221">
        <f>100*Comuni[[#This Row],[Popolazione2011]]/$D$7916</f>
        <v>0.31258470608629285</v>
      </c>
      <c r="F4221">
        <f>100*Comuni[[#This Row],[Popolazione2011]]/(SUMIFS($D$2:$D$7916,$B$2:$B$7916,"Emilia-Romagna"))</f>
        <v>4.1258275019086232</v>
      </c>
      <c r="G4221" t="b">
        <f>IF(Comuni[[#This Row],[Popolazione2011]]&gt;300000,"MAGGIORE")</f>
        <v>0</v>
      </c>
      <c r="H4221">
        <f>100*Comuni[[#This Row],[Popolazione2011]]/(SUMIFS($D$2:$D$7916,$B$2:$B$7916,"Piemonte"))</f>
        <v>4.1052348395340328</v>
      </c>
      <c r="I4221" s="1" t="str">
        <f>_xlfn.XLOOKUP(Comuni[[#This Row],[Regione]],Ripartizione_geografica[Regione],Ripartizione_geografica[Ripartizione geografica],,0)</f>
        <v>Nord-est</v>
      </c>
      <c r="J4221" s="1">
        <f>_xlfn.XLOOKUP(Comuni[[#This Row],[Regione]],Table_0[Regione],Table_0[Totale contagiati],,0)</f>
        <v>2199848</v>
      </c>
      <c r="K4221" s="1">
        <f>_xlfn.XLOOKUP(Comuni[[#This Row],[Regione]],Table_0[Regione],Table_0[Guariti],,0)</f>
        <v>2170571</v>
      </c>
      <c r="L4221" s="1">
        <f>_xlfn.XLOOKUP(Comuni[[#This Row],[Regione]],Table_0[Regione],Table_0[Deceduti],,0)</f>
        <v>19859</v>
      </c>
    </row>
    <row r="4222" spans="1:12" x14ac:dyDescent="0.25">
      <c r="A4222" s="1" t="s">
        <v>4272</v>
      </c>
      <c r="B4222" s="1" t="s">
        <v>4113</v>
      </c>
      <c r="C4222" s="1" t="s">
        <v>4249</v>
      </c>
      <c r="D4222">
        <v>1000</v>
      </c>
      <c r="E4222">
        <f>100*Comuni[[#This Row],[Popolazione2011]]/$D$7916</f>
        <v>1.744830873107262E-3</v>
      </c>
      <c r="F4222">
        <f>100*Comuni[[#This Row],[Popolazione2011]]/(SUMIFS($D$2:$D$7916,$B$2:$B$7916,"Emilia-Romagna"))</f>
        <v>2.3030145308701826E-2</v>
      </c>
      <c r="G4222" t="b">
        <f>IF(Comuni[[#This Row],[Popolazione2011]]&gt;300000,"MAGGIORE")</f>
        <v>0</v>
      </c>
      <c r="H4222">
        <f>100*Comuni[[#This Row],[Popolazione2011]]/(SUMIFS($D$2:$D$7916,$B$2:$B$7916,"Piemonte"))</f>
        <v>2.2915198184383017E-2</v>
      </c>
      <c r="I4222" s="1" t="str">
        <f>_xlfn.XLOOKUP(Comuni[[#This Row],[Regione]],Ripartizione_geografica[Regione],Ripartizione_geografica[Ripartizione geografica],,0)</f>
        <v>Nord-est</v>
      </c>
      <c r="J4222" s="1">
        <f>_xlfn.XLOOKUP(Comuni[[#This Row],[Regione]],Table_0[Regione],Table_0[Totale contagiati],,0)</f>
        <v>2199848</v>
      </c>
      <c r="K4222" s="1">
        <f>_xlfn.XLOOKUP(Comuni[[#This Row],[Regione]],Table_0[Regione],Table_0[Guariti],,0)</f>
        <v>2170571</v>
      </c>
      <c r="L4222" s="1">
        <f>_xlfn.XLOOKUP(Comuni[[#This Row],[Regione]],Table_0[Regione],Table_0[Deceduti],,0)</f>
        <v>19859</v>
      </c>
    </row>
    <row r="4223" spans="1:12" x14ac:dyDescent="0.25">
      <c r="A4223" s="1" t="s">
        <v>4273</v>
      </c>
      <c r="B4223" s="1" t="s">
        <v>4113</v>
      </c>
      <c r="C4223" s="1" t="s">
        <v>4249</v>
      </c>
      <c r="D4223">
        <v>2253</v>
      </c>
      <c r="E4223">
        <f>100*Comuni[[#This Row],[Popolazione2011]]/$D$7916</f>
        <v>3.9311039571106616E-3</v>
      </c>
      <c r="F4223">
        <f>100*Comuni[[#This Row],[Popolazione2011]]/(SUMIFS($D$2:$D$7916,$B$2:$B$7916,"Emilia-Romagna"))</f>
        <v>5.1886917380505215E-2</v>
      </c>
      <c r="G4223" t="b">
        <f>IF(Comuni[[#This Row],[Popolazione2011]]&gt;300000,"MAGGIORE")</f>
        <v>0</v>
      </c>
      <c r="H4223">
        <f>100*Comuni[[#This Row],[Popolazione2011]]/(SUMIFS($D$2:$D$7916,$B$2:$B$7916,"Piemonte"))</f>
        <v>5.1627941509414937E-2</v>
      </c>
      <c r="I4223" s="1" t="str">
        <f>_xlfn.XLOOKUP(Comuni[[#This Row],[Regione]],Ripartizione_geografica[Regione],Ripartizione_geografica[Ripartizione geografica],,0)</f>
        <v>Nord-est</v>
      </c>
      <c r="J4223" s="1">
        <f>_xlfn.XLOOKUP(Comuni[[#This Row],[Regione]],Table_0[Regione],Table_0[Totale contagiati],,0)</f>
        <v>2199848</v>
      </c>
      <c r="K4223" s="1">
        <f>_xlfn.XLOOKUP(Comuni[[#This Row],[Regione]],Table_0[Regione],Table_0[Guariti],,0)</f>
        <v>2170571</v>
      </c>
      <c r="L4223" s="1">
        <f>_xlfn.XLOOKUP(Comuni[[#This Row],[Regione]],Table_0[Regione],Table_0[Deceduti],,0)</f>
        <v>19859</v>
      </c>
    </row>
    <row r="4224" spans="1:12" x14ac:dyDescent="0.25">
      <c r="A4224" s="1" t="s">
        <v>4274</v>
      </c>
      <c r="B4224" s="1" t="s">
        <v>4113</v>
      </c>
      <c r="C4224" s="1" t="s">
        <v>4249</v>
      </c>
      <c r="D4224">
        <v>3357</v>
      </c>
      <c r="E4224">
        <f>100*Comuni[[#This Row],[Popolazione2011]]/$D$7916</f>
        <v>5.8573972410210784E-3</v>
      </c>
      <c r="F4224">
        <f>100*Comuni[[#This Row],[Popolazione2011]]/(SUMIFS($D$2:$D$7916,$B$2:$B$7916,"Emilia-Romagna"))</f>
        <v>7.731219780131203E-2</v>
      </c>
      <c r="G4224" t="b">
        <f>IF(Comuni[[#This Row],[Popolazione2011]]&gt;300000,"MAGGIORE")</f>
        <v>0</v>
      </c>
      <c r="H4224">
        <f>100*Comuni[[#This Row],[Popolazione2011]]/(SUMIFS($D$2:$D$7916,$B$2:$B$7916,"Piemonte"))</f>
        <v>7.6926320304973789E-2</v>
      </c>
      <c r="I4224" s="1" t="str">
        <f>_xlfn.XLOOKUP(Comuni[[#This Row],[Regione]],Ripartizione_geografica[Regione],Ripartizione_geografica[Ripartizione geografica],,0)</f>
        <v>Nord-est</v>
      </c>
      <c r="J4224" s="1">
        <f>_xlfn.XLOOKUP(Comuni[[#This Row],[Regione]],Table_0[Regione],Table_0[Totale contagiati],,0)</f>
        <v>2199848</v>
      </c>
      <c r="K4224" s="1">
        <f>_xlfn.XLOOKUP(Comuni[[#This Row],[Regione]],Table_0[Regione],Table_0[Guariti],,0)</f>
        <v>2170571</v>
      </c>
      <c r="L4224" s="1">
        <f>_xlfn.XLOOKUP(Comuni[[#This Row],[Regione]],Table_0[Regione],Table_0[Deceduti],,0)</f>
        <v>19859</v>
      </c>
    </row>
    <row r="4225" spans="1:12" x14ac:dyDescent="0.25">
      <c r="A4225" s="1" t="s">
        <v>4275</v>
      </c>
      <c r="B4225" s="1" t="s">
        <v>4113</v>
      </c>
      <c r="C4225" s="1" t="s">
        <v>4249</v>
      </c>
      <c r="D4225">
        <v>15179</v>
      </c>
      <c r="E4225">
        <f>100*Comuni[[#This Row],[Popolazione2011]]/$D$7916</f>
        <v>2.648478782289513E-2</v>
      </c>
      <c r="F4225">
        <f>100*Comuni[[#This Row],[Popolazione2011]]/(SUMIFS($D$2:$D$7916,$B$2:$B$7916,"Emilia-Romagna"))</f>
        <v>0.34957457564078498</v>
      </c>
      <c r="G4225" t="b">
        <f>IF(Comuni[[#This Row],[Popolazione2011]]&gt;300000,"MAGGIORE")</f>
        <v>0</v>
      </c>
      <c r="H4225">
        <f>100*Comuni[[#This Row],[Popolazione2011]]/(SUMIFS($D$2:$D$7916,$B$2:$B$7916,"Piemonte"))</f>
        <v>0.34782979324074981</v>
      </c>
      <c r="I4225" s="1" t="str">
        <f>_xlfn.XLOOKUP(Comuni[[#This Row],[Regione]],Ripartizione_geografica[Regione],Ripartizione_geografica[Ripartizione geografica],,0)</f>
        <v>Nord-est</v>
      </c>
      <c r="J4225" s="1">
        <f>_xlfn.XLOOKUP(Comuni[[#This Row],[Regione]],Table_0[Regione],Table_0[Totale contagiati],,0)</f>
        <v>2199848</v>
      </c>
      <c r="K4225" s="1">
        <f>_xlfn.XLOOKUP(Comuni[[#This Row],[Regione]],Table_0[Regione],Table_0[Guariti],,0)</f>
        <v>2170571</v>
      </c>
      <c r="L4225" s="1">
        <f>_xlfn.XLOOKUP(Comuni[[#This Row],[Regione]],Table_0[Regione],Table_0[Deceduti],,0)</f>
        <v>19859</v>
      </c>
    </row>
    <row r="4226" spans="1:12" x14ac:dyDescent="0.25">
      <c r="A4226" s="1" t="s">
        <v>4276</v>
      </c>
      <c r="B4226" s="1" t="s">
        <v>4113</v>
      </c>
      <c r="C4226" s="1" t="s">
        <v>4249</v>
      </c>
      <c r="D4226">
        <v>10972</v>
      </c>
      <c r="E4226">
        <f>100*Comuni[[#This Row],[Popolazione2011]]/$D$7916</f>
        <v>1.9144284339732878E-2</v>
      </c>
      <c r="F4226">
        <f>100*Comuni[[#This Row],[Popolazione2011]]/(SUMIFS($D$2:$D$7916,$B$2:$B$7916,"Emilia-Romagna"))</f>
        <v>0.25268675432707643</v>
      </c>
      <c r="G4226" t="b">
        <f>IF(Comuni[[#This Row],[Popolazione2011]]&gt;300000,"MAGGIORE")</f>
        <v>0</v>
      </c>
      <c r="H4226">
        <f>100*Comuni[[#This Row],[Popolazione2011]]/(SUMIFS($D$2:$D$7916,$B$2:$B$7916,"Piemonte"))</f>
        <v>0.25142555447905046</v>
      </c>
      <c r="I4226" s="1" t="str">
        <f>_xlfn.XLOOKUP(Comuni[[#This Row],[Regione]],Ripartizione_geografica[Regione],Ripartizione_geografica[Ripartizione geografica],,0)</f>
        <v>Nord-est</v>
      </c>
      <c r="J4226" s="1">
        <f>_xlfn.XLOOKUP(Comuni[[#This Row],[Regione]],Table_0[Regione],Table_0[Totale contagiati],,0)</f>
        <v>2199848</v>
      </c>
      <c r="K4226" s="1">
        <f>_xlfn.XLOOKUP(Comuni[[#This Row],[Regione]],Table_0[Regione],Table_0[Guariti],,0)</f>
        <v>2170571</v>
      </c>
      <c r="L4226" s="1">
        <f>_xlfn.XLOOKUP(Comuni[[#This Row],[Regione]],Table_0[Regione],Table_0[Deceduti],,0)</f>
        <v>19859</v>
      </c>
    </row>
    <row r="4227" spans="1:12" x14ac:dyDescent="0.25">
      <c r="A4227" s="1" t="s">
        <v>4277</v>
      </c>
      <c r="B4227" s="1" t="s">
        <v>4113</v>
      </c>
      <c r="C4227" s="1" t="s">
        <v>4249</v>
      </c>
      <c r="D4227">
        <v>2354</v>
      </c>
      <c r="E4227">
        <f>100*Comuni[[#This Row],[Popolazione2011]]/$D$7916</f>
        <v>4.1073318752944945E-3</v>
      </c>
      <c r="F4227">
        <f>100*Comuni[[#This Row],[Popolazione2011]]/(SUMIFS($D$2:$D$7916,$B$2:$B$7916,"Emilia-Romagna"))</f>
        <v>5.4212962056684098E-2</v>
      </c>
      <c r="G4227" t="b">
        <f>IF(Comuni[[#This Row],[Popolazione2011]]&gt;300000,"MAGGIORE")</f>
        <v>0</v>
      </c>
      <c r="H4227">
        <f>100*Comuni[[#This Row],[Popolazione2011]]/(SUMIFS($D$2:$D$7916,$B$2:$B$7916,"Piemonte"))</f>
        <v>5.3942376526037623E-2</v>
      </c>
      <c r="I4227" s="1" t="str">
        <f>_xlfn.XLOOKUP(Comuni[[#This Row],[Regione]],Ripartizione_geografica[Regione],Ripartizione_geografica[Ripartizione geografica],,0)</f>
        <v>Nord-est</v>
      </c>
      <c r="J4227" s="1">
        <f>_xlfn.XLOOKUP(Comuni[[#This Row],[Regione]],Table_0[Regione],Table_0[Totale contagiati],,0)</f>
        <v>2199848</v>
      </c>
      <c r="K4227" s="1">
        <f>_xlfn.XLOOKUP(Comuni[[#This Row],[Regione]],Table_0[Regione],Table_0[Guariti],,0)</f>
        <v>2170571</v>
      </c>
      <c r="L4227" s="1">
        <f>_xlfn.XLOOKUP(Comuni[[#This Row],[Regione]],Table_0[Regione],Table_0[Deceduti],,0)</f>
        <v>19859</v>
      </c>
    </row>
    <row r="4228" spans="1:12" x14ac:dyDescent="0.25">
      <c r="A4228" s="1" t="s">
        <v>4278</v>
      </c>
      <c r="B4228" s="1" t="s">
        <v>4113</v>
      </c>
      <c r="C4228" s="1" t="s">
        <v>4249</v>
      </c>
      <c r="D4228">
        <v>17198</v>
      </c>
      <c r="E4228">
        <f>100*Comuni[[#This Row],[Popolazione2011]]/$D$7916</f>
        <v>3.0007601355698691E-2</v>
      </c>
      <c r="F4228">
        <f>100*Comuni[[#This Row],[Popolazione2011]]/(SUMIFS($D$2:$D$7916,$B$2:$B$7916,"Emilia-Romagna"))</f>
        <v>0.39607243901905398</v>
      </c>
      <c r="G4228" t="b">
        <f>IF(Comuni[[#This Row],[Popolazione2011]]&gt;300000,"MAGGIORE")</f>
        <v>0</v>
      </c>
      <c r="H4228">
        <f>100*Comuni[[#This Row],[Popolazione2011]]/(SUMIFS($D$2:$D$7916,$B$2:$B$7916,"Piemonte"))</f>
        <v>0.39409557837501913</v>
      </c>
      <c r="I4228" s="1" t="str">
        <f>_xlfn.XLOOKUP(Comuni[[#This Row],[Regione]],Ripartizione_geografica[Regione],Ripartizione_geografica[Ripartizione geografica],,0)</f>
        <v>Nord-est</v>
      </c>
      <c r="J4228" s="1">
        <f>_xlfn.XLOOKUP(Comuni[[#This Row],[Regione]],Table_0[Regione],Table_0[Totale contagiati],,0)</f>
        <v>2199848</v>
      </c>
      <c r="K4228" s="1">
        <f>_xlfn.XLOOKUP(Comuni[[#This Row],[Regione]],Table_0[Regione],Table_0[Guariti],,0)</f>
        <v>2170571</v>
      </c>
      <c r="L4228" s="1">
        <f>_xlfn.XLOOKUP(Comuni[[#This Row],[Regione]],Table_0[Regione],Table_0[Deceduti],,0)</f>
        <v>19859</v>
      </c>
    </row>
    <row r="4229" spans="1:12" x14ac:dyDescent="0.25">
      <c r="A4229" s="1" t="s">
        <v>4279</v>
      </c>
      <c r="B4229" s="1" t="s">
        <v>4113</v>
      </c>
      <c r="C4229" s="1" t="s">
        <v>4249</v>
      </c>
      <c r="D4229">
        <v>2241</v>
      </c>
      <c r="E4229">
        <f>100*Comuni[[#This Row],[Popolazione2011]]/$D$7916</f>
        <v>3.9101659866333741E-3</v>
      </c>
      <c r="F4229">
        <f>100*Comuni[[#This Row],[Popolazione2011]]/(SUMIFS($D$2:$D$7916,$B$2:$B$7916,"Emilia-Romagna"))</f>
        <v>5.1610555636800788E-2</v>
      </c>
      <c r="G4229" t="b">
        <f>IF(Comuni[[#This Row],[Popolazione2011]]&gt;300000,"MAGGIORE")</f>
        <v>0</v>
      </c>
      <c r="H4229">
        <f>100*Comuni[[#This Row],[Popolazione2011]]/(SUMIFS($D$2:$D$7916,$B$2:$B$7916,"Piemonte"))</f>
        <v>5.1352959131202344E-2</v>
      </c>
      <c r="I4229" s="1" t="str">
        <f>_xlfn.XLOOKUP(Comuni[[#This Row],[Regione]],Ripartizione_geografica[Regione],Ripartizione_geografica[Ripartizione geografica],,0)</f>
        <v>Nord-est</v>
      </c>
      <c r="J4229" s="1">
        <f>_xlfn.XLOOKUP(Comuni[[#This Row],[Regione]],Table_0[Regione],Table_0[Totale contagiati],,0)</f>
        <v>2199848</v>
      </c>
      <c r="K4229" s="1">
        <f>_xlfn.XLOOKUP(Comuni[[#This Row],[Regione]],Table_0[Regione],Table_0[Guariti],,0)</f>
        <v>2170571</v>
      </c>
      <c r="L4229" s="1">
        <f>_xlfn.XLOOKUP(Comuni[[#This Row],[Regione]],Table_0[Regione],Table_0[Deceduti],,0)</f>
        <v>19859</v>
      </c>
    </row>
    <row r="4230" spans="1:12" x14ac:dyDescent="0.25">
      <c r="A4230" s="1" t="s">
        <v>4280</v>
      </c>
      <c r="B4230" s="1" t="s">
        <v>4113</v>
      </c>
      <c r="C4230" s="1" t="s">
        <v>4249</v>
      </c>
      <c r="D4230">
        <v>1742</v>
      </c>
      <c r="E4230">
        <f>100*Comuni[[#This Row],[Popolazione2011]]/$D$7916</f>
        <v>3.0394953809528506E-3</v>
      </c>
      <c r="F4230">
        <f>100*Comuni[[#This Row],[Popolazione2011]]/(SUMIFS($D$2:$D$7916,$B$2:$B$7916,"Emilia-Romagna"))</f>
        <v>4.0118513127758583E-2</v>
      </c>
      <c r="G4230" t="b">
        <f>IF(Comuni[[#This Row],[Popolazione2011]]&gt;300000,"MAGGIORE")</f>
        <v>0</v>
      </c>
      <c r="H4230">
        <f>100*Comuni[[#This Row],[Popolazione2011]]/(SUMIFS($D$2:$D$7916,$B$2:$B$7916,"Piemonte"))</f>
        <v>3.9918275237195218E-2</v>
      </c>
      <c r="I4230" s="1" t="str">
        <f>_xlfn.XLOOKUP(Comuni[[#This Row],[Regione]],Ripartizione_geografica[Regione],Ripartizione_geografica[Ripartizione geografica],,0)</f>
        <v>Nord-est</v>
      </c>
      <c r="J4230" s="1">
        <f>_xlfn.XLOOKUP(Comuni[[#This Row],[Regione]],Table_0[Regione],Table_0[Totale contagiati],,0)</f>
        <v>2199848</v>
      </c>
      <c r="K4230" s="1">
        <f>_xlfn.XLOOKUP(Comuni[[#This Row],[Regione]],Table_0[Regione],Table_0[Guariti],,0)</f>
        <v>2170571</v>
      </c>
      <c r="L4230" s="1">
        <f>_xlfn.XLOOKUP(Comuni[[#This Row],[Regione]],Table_0[Regione],Table_0[Deceduti],,0)</f>
        <v>19859</v>
      </c>
    </row>
    <row r="4231" spans="1:12" x14ac:dyDescent="0.25">
      <c r="A4231" s="1" t="s">
        <v>4281</v>
      </c>
      <c r="B4231" s="1" t="s">
        <v>4113</v>
      </c>
      <c r="C4231" s="1" t="s">
        <v>4249</v>
      </c>
      <c r="D4231">
        <v>3773</v>
      </c>
      <c r="E4231">
        <f>100*Comuni[[#This Row],[Popolazione2011]]/$D$7916</f>
        <v>6.5832468842336993E-3</v>
      </c>
      <c r="F4231">
        <f>100*Comuni[[#This Row],[Popolazione2011]]/(SUMIFS($D$2:$D$7916,$B$2:$B$7916,"Emilia-Romagna"))</f>
        <v>8.6892738249731982E-2</v>
      </c>
      <c r="G4231" t="b">
        <f>IF(Comuni[[#This Row],[Popolazione2011]]&gt;300000,"MAGGIORE")</f>
        <v>0</v>
      </c>
      <c r="H4231">
        <f>100*Comuni[[#This Row],[Popolazione2011]]/(SUMIFS($D$2:$D$7916,$B$2:$B$7916,"Piemonte"))</f>
        <v>8.6459042749677126E-2</v>
      </c>
      <c r="I4231" s="1" t="str">
        <f>_xlfn.XLOOKUP(Comuni[[#This Row],[Regione]],Ripartizione_geografica[Regione],Ripartizione_geografica[Ripartizione geografica],,0)</f>
        <v>Nord-est</v>
      </c>
      <c r="J4231" s="1">
        <f>_xlfn.XLOOKUP(Comuni[[#This Row],[Regione]],Table_0[Regione],Table_0[Totale contagiati],,0)</f>
        <v>2199848</v>
      </c>
      <c r="K4231" s="1">
        <f>_xlfn.XLOOKUP(Comuni[[#This Row],[Regione]],Table_0[Regione],Table_0[Guariti],,0)</f>
        <v>2170571</v>
      </c>
      <c r="L4231" s="1">
        <f>_xlfn.XLOOKUP(Comuni[[#This Row],[Regione]],Table_0[Regione],Table_0[Deceduti],,0)</f>
        <v>19859</v>
      </c>
    </row>
    <row r="4232" spans="1:12" x14ac:dyDescent="0.25">
      <c r="A4232" s="1" t="s">
        <v>4282</v>
      </c>
      <c r="B4232" s="1" t="s">
        <v>4113</v>
      </c>
      <c r="C4232" s="1" t="s">
        <v>4249</v>
      </c>
      <c r="D4232">
        <v>6165</v>
      </c>
      <c r="E4232">
        <f>100*Comuni[[#This Row],[Popolazione2011]]/$D$7916</f>
        <v>1.0756882332706269E-2</v>
      </c>
      <c r="F4232">
        <f>100*Comuni[[#This Row],[Popolazione2011]]/(SUMIFS($D$2:$D$7916,$B$2:$B$7916,"Emilia-Romagna"))</f>
        <v>0.14198084582814674</v>
      </c>
      <c r="G4232" t="b">
        <f>IF(Comuni[[#This Row],[Popolazione2011]]&gt;300000,"MAGGIORE")</f>
        <v>0</v>
      </c>
      <c r="H4232">
        <f>100*Comuni[[#This Row],[Popolazione2011]]/(SUMIFS($D$2:$D$7916,$B$2:$B$7916,"Piemonte"))</f>
        <v>0.14127219680672129</v>
      </c>
      <c r="I4232" s="1" t="str">
        <f>_xlfn.XLOOKUP(Comuni[[#This Row],[Regione]],Ripartizione_geografica[Regione],Ripartizione_geografica[Ripartizione geografica],,0)</f>
        <v>Nord-est</v>
      </c>
      <c r="J4232" s="1">
        <f>_xlfn.XLOOKUP(Comuni[[#This Row],[Regione]],Table_0[Regione],Table_0[Totale contagiati],,0)</f>
        <v>2199848</v>
      </c>
      <c r="K4232" s="1">
        <f>_xlfn.XLOOKUP(Comuni[[#This Row],[Regione]],Table_0[Regione],Table_0[Guariti],,0)</f>
        <v>2170571</v>
      </c>
      <c r="L4232" s="1">
        <f>_xlfn.XLOOKUP(Comuni[[#This Row],[Regione]],Table_0[Regione],Table_0[Deceduti],,0)</f>
        <v>19859</v>
      </c>
    </row>
    <row r="4233" spans="1:12" x14ac:dyDescent="0.25">
      <c r="A4233" s="1" t="s">
        <v>4283</v>
      </c>
      <c r="B4233" s="1" t="s">
        <v>4113</v>
      </c>
      <c r="C4233" s="1" t="s">
        <v>4249</v>
      </c>
      <c r="D4233">
        <v>759</v>
      </c>
      <c r="E4233">
        <f>100*Comuni[[#This Row],[Popolazione2011]]/$D$7916</f>
        <v>1.3243266326884119E-3</v>
      </c>
      <c r="F4233">
        <f>100*Comuni[[#This Row],[Popolazione2011]]/(SUMIFS($D$2:$D$7916,$B$2:$B$7916,"Emilia-Romagna"))</f>
        <v>1.7479880289304684E-2</v>
      </c>
      <c r="G4233" t="b">
        <f>IF(Comuni[[#This Row],[Popolazione2011]]&gt;300000,"MAGGIORE")</f>
        <v>0</v>
      </c>
      <c r="H4233">
        <f>100*Comuni[[#This Row],[Popolazione2011]]/(SUMIFS($D$2:$D$7916,$B$2:$B$7916,"Piemonte"))</f>
        <v>1.739263542194671E-2</v>
      </c>
      <c r="I4233" s="1" t="str">
        <f>_xlfn.XLOOKUP(Comuni[[#This Row],[Regione]],Ripartizione_geografica[Regione],Ripartizione_geografica[Ripartizione geografica],,0)</f>
        <v>Nord-est</v>
      </c>
      <c r="J4233" s="1">
        <f>_xlfn.XLOOKUP(Comuni[[#This Row],[Regione]],Table_0[Regione],Table_0[Totale contagiati],,0)</f>
        <v>2199848</v>
      </c>
      <c r="K4233" s="1">
        <f>_xlfn.XLOOKUP(Comuni[[#This Row],[Regione]],Table_0[Regione],Table_0[Guariti],,0)</f>
        <v>2170571</v>
      </c>
      <c r="L4233" s="1">
        <f>_xlfn.XLOOKUP(Comuni[[#This Row],[Regione]],Table_0[Regione],Table_0[Deceduti],,0)</f>
        <v>19859</v>
      </c>
    </row>
    <row r="4234" spans="1:12" x14ac:dyDescent="0.25">
      <c r="A4234" s="1" t="s">
        <v>4284</v>
      </c>
      <c r="B4234" s="1" t="s">
        <v>4113</v>
      </c>
      <c r="C4234" s="1" t="s">
        <v>4249</v>
      </c>
      <c r="D4234">
        <v>6117</v>
      </c>
      <c r="E4234">
        <f>100*Comuni[[#This Row],[Popolazione2011]]/$D$7916</f>
        <v>1.0673130450797121E-2</v>
      </c>
      <c r="F4234">
        <f>100*Comuni[[#This Row],[Popolazione2011]]/(SUMIFS($D$2:$D$7916,$B$2:$B$7916,"Emilia-Romagna"))</f>
        <v>0.14087539885332906</v>
      </c>
      <c r="G4234" t="b">
        <f>IF(Comuni[[#This Row],[Popolazione2011]]&gt;300000,"MAGGIORE")</f>
        <v>0</v>
      </c>
      <c r="H4234">
        <f>100*Comuni[[#This Row],[Popolazione2011]]/(SUMIFS($D$2:$D$7916,$B$2:$B$7916,"Piemonte"))</f>
        <v>0.14017226729387092</v>
      </c>
      <c r="I4234" s="1" t="str">
        <f>_xlfn.XLOOKUP(Comuni[[#This Row],[Regione]],Ripartizione_geografica[Regione],Ripartizione_geografica[Ripartizione geografica],,0)</f>
        <v>Nord-est</v>
      </c>
      <c r="J4234" s="1">
        <f>_xlfn.XLOOKUP(Comuni[[#This Row],[Regione]],Table_0[Regione],Table_0[Totale contagiati],,0)</f>
        <v>2199848</v>
      </c>
      <c r="K4234" s="1">
        <f>_xlfn.XLOOKUP(Comuni[[#This Row],[Regione]],Table_0[Regione],Table_0[Guariti],,0)</f>
        <v>2170571</v>
      </c>
      <c r="L4234" s="1">
        <f>_xlfn.XLOOKUP(Comuni[[#This Row],[Regione]],Table_0[Regione],Table_0[Deceduti],,0)</f>
        <v>19859</v>
      </c>
    </row>
    <row r="4235" spans="1:12" x14ac:dyDescent="0.25">
      <c r="A4235" s="1" t="s">
        <v>4285</v>
      </c>
      <c r="B4235" s="1" t="s">
        <v>4113</v>
      </c>
      <c r="C4235" s="1" t="s">
        <v>4249</v>
      </c>
      <c r="D4235">
        <v>11026</v>
      </c>
      <c r="E4235">
        <f>100*Comuni[[#This Row],[Popolazione2011]]/$D$7916</f>
        <v>1.9238505206880672E-2</v>
      </c>
      <c r="F4235">
        <f>100*Comuni[[#This Row],[Popolazione2011]]/(SUMIFS($D$2:$D$7916,$B$2:$B$7916,"Emilia-Romagna"))</f>
        <v>0.25393038217374631</v>
      </c>
      <c r="G4235" t="b">
        <f>IF(Comuni[[#This Row],[Popolazione2011]]&gt;300000,"MAGGIORE")</f>
        <v>0</v>
      </c>
      <c r="H4235">
        <f>100*Comuni[[#This Row],[Popolazione2011]]/(SUMIFS($D$2:$D$7916,$B$2:$B$7916,"Piemonte"))</f>
        <v>0.25266297518100717</v>
      </c>
      <c r="I4235" s="1" t="str">
        <f>_xlfn.XLOOKUP(Comuni[[#This Row],[Regione]],Ripartizione_geografica[Regione],Ripartizione_geografica[Ripartizione geografica],,0)</f>
        <v>Nord-est</v>
      </c>
      <c r="J4235" s="1">
        <f>_xlfn.XLOOKUP(Comuni[[#This Row],[Regione]],Table_0[Regione],Table_0[Totale contagiati],,0)</f>
        <v>2199848</v>
      </c>
      <c r="K4235" s="1">
        <f>_xlfn.XLOOKUP(Comuni[[#This Row],[Regione]],Table_0[Regione],Table_0[Guariti],,0)</f>
        <v>2170571</v>
      </c>
      <c r="L4235" s="1">
        <f>_xlfn.XLOOKUP(Comuni[[#This Row],[Regione]],Table_0[Regione],Table_0[Deceduti],,0)</f>
        <v>19859</v>
      </c>
    </row>
    <row r="4236" spans="1:12" x14ac:dyDescent="0.25">
      <c r="A4236" s="1" t="s">
        <v>4286</v>
      </c>
      <c r="B4236" s="1" t="s">
        <v>4113</v>
      </c>
      <c r="C4236" s="1" t="s">
        <v>4249</v>
      </c>
      <c r="D4236">
        <v>3621</v>
      </c>
      <c r="E4236">
        <f>100*Comuni[[#This Row],[Popolazione2011]]/$D$7916</f>
        <v>6.3180325915213956E-3</v>
      </c>
      <c r="F4236">
        <f>100*Comuni[[#This Row],[Popolazione2011]]/(SUMIFS($D$2:$D$7916,$B$2:$B$7916,"Emilia-Romagna"))</f>
        <v>8.3392156162809303E-2</v>
      </c>
      <c r="G4236" t="b">
        <f>IF(Comuni[[#This Row],[Popolazione2011]]&gt;300000,"MAGGIORE")</f>
        <v>0</v>
      </c>
      <c r="H4236">
        <f>100*Comuni[[#This Row],[Popolazione2011]]/(SUMIFS($D$2:$D$7916,$B$2:$B$7916,"Piemonte"))</f>
        <v>8.2975932625650908E-2</v>
      </c>
      <c r="I4236" s="1" t="str">
        <f>_xlfn.XLOOKUP(Comuni[[#This Row],[Regione]],Ripartizione_geografica[Regione],Ripartizione_geografica[Ripartizione geografica],,0)</f>
        <v>Nord-est</v>
      </c>
      <c r="J4236" s="1">
        <f>_xlfn.XLOOKUP(Comuni[[#This Row],[Regione]],Table_0[Regione],Table_0[Totale contagiati],,0)</f>
        <v>2199848</v>
      </c>
      <c r="K4236" s="1">
        <f>_xlfn.XLOOKUP(Comuni[[#This Row],[Regione]],Table_0[Regione],Table_0[Guariti],,0)</f>
        <v>2170571</v>
      </c>
      <c r="L4236" s="1">
        <f>_xlfn.XLOOKUP(Comuni[[#This Row],[Regione]],Table_0[Regione],Table_0[Deceduti],,0)</f>
        <v>19859</v>
      </c>
    </row>
    <row r="4237" spans="1:12" x14ac:dyDescent="0.25">
      <c r="A4237" s="1" t="s">
        <v>4287</v>
      </c>
      <c r="B4237" s="1" t="s">
        <v>4113</v>
      </c>
      <c r="C4237" s="1" t="s">
        <v>4249</v>
      </c>
      <c r="D4237">
        <v>5841</v>
      </c>
      <c r="E4237">
        <f>100*Comuni[[#This Row],[Popolazione2011]]/$D$7916</f>
        <v>1.0191557129819517E-2</v>
      </c>
      <c r="F4237">
        <f>100*Comuni[[#This Row],[Popolazione2011]]/(SUMIFS($D$2:$D$7916,$B$2:$B$7916,"Emilia-Romagna"))</f>
        <v>0.13451907874812735</v>
      </c>
      <c r="G4237" t="b">
        <f>IF(Comuni[[#This Row],[Popolazione2011]]&gt;300000,"MAGGIORE")</f>
        <v>0</v>
      </c>
      <c r="H4237">
        <f>100*Comuni[[#This Row],[Popolazione2011]]/(SUMIFS($D$2:$D$7916,$B$2:$B$7916,"Piemonte"))</f>
        <v>0.1338476725949812</v>
      </c>
      <c r="I4237" s="1" t="str">
        <f>_xlfn.XLOOKUP(Comuni[[#This Row],[Regione]],Ripartizione_geografica[Regione],Ripartizione_geografica[Ripartizione geografica],,0)</f>
        <v>Nord-est</v>
      </c>
      <c r="J4237" s="1">
        <f>_xlfn.XLOOKUP(Comuni[[#This Row],[Regione]],Table_0[Regione],Table_0[Totale contagiati],,0)</f>
        <v>2199848</v>
      </c>
      <c r="K4237" s="1">
        <f>_xlfn.XLOOKUP(Comuni[[#This Row],[Regione]],Table_0[Regione],Table_0[Guariti],,0)</f>
        <v>2170571</v>
      </c>
      <c r="L4237" s="1">
        <f>_xlfn.XLOOKUP(Comuni[[#This Row],[Regione]],Table_0[Regione],Table_0[Deceduti],,0)</f>
        <v>19859</v>
      </c>
    </row>
    <row r="4238" spans="1:12" x14ac:dyDescent="0.25">
      <c r="A4238" s="1" t="s">
        <v>4288</v>
      </c>
      <c r="B4238" s="1" t="s">
        <v>4113</v>
      </c>
      <c r="C4238" s="1" t="s">
        <v>4249</v>
      </c>
      <c r="D4238">
        <v>39885</v>
      </c>
      <c r="E4238">
        <f>100*Comuni[[#This Row],[Popolazione2011]]/$D$7916</f>
        <v>6.9592579373883148E-2</v>
      </c>
      <c r="F4238">
        <f>100*Comuni[[#This Row],[Popolazione2011]]/(SUMIFS($D$2:$D$7916,$B$2:$B$7916,"Emilia-Romagna"))</f>
        <v>0.9185573456375723</v>
      </c>
      <c r="G4238" t="b">
        <f>IF(Comuni[[#This Row],[Popolazione2011]]&gt;300000,"MAGGIORE")</f>
        <v>0</v>
      </c>
      <c r="H4238">
        <f>100*Comuni[[#This Row],[Popolazione2011]]/(SUMIFS($D$2:$D$7916,$B$2:$B$7916,"Piemonte"))</f>
        <v>0.91397267958411665</v>
      </c>
      <c r="I4238" s="1" t="str">
        <f>_xlfn.XLOOKUP(Comuni[[#This Row],[Regione]],Ripartizione_geografica[Regione],Ripartizione_geografica[Ripartizione geografica],,0)</f>
        <v>Nord-est</v>
      </c>
      <c r="J4238" s="1">
        <f>_xlfn.XLOOKUP(Comuni[[#This Row],[Regione]],Table_0[Regione],Table_0[Totale contagiati],,0)</f>
        <v>2199848</v>
      </c>
      <c r="K4238" s="1">
        <f>_xlfn.XLOOKUP(Comuni[[#This Row],[Regione]],Table_0[Regione],Table_0[Guariti],,0)</f>
        <v>2170571</v>
      </c>
      <c r="L4238" s="1">
        <f>_xlfn.XLOOKUP(Comuni[[#This Row],[Regione]],Table_0[Regione],Table_0[Deceduti],,0)</f>
        <v>19859</v>
      </c>
    </row>
    <row r="4239" spans="1:12" x14ac:dyDescent="0.25">
      <c r="A4239" s="1" t="s">
        <v>4289</v>
      </c>
      <c r="B4239" s="1" t="s">
        <v>4113</v>
      </c>
      <c r="C4239" s="1" t="s">
        <v>4249</v>
      </c>
      <c r="D4239">
        <v>9276</v>
      </c>
      <c r="E4239">
        <f>100*Comuni[[#This Row],[Popolazione2011]]/$D$7916</f>
        <v>1.6185051178942964E-2</v>
      </c>
      <c r="F4239">
        <f>100*Comuni[[#This Row],[Popolazione2011]]/(SUMIFS($D$2:$D$7916,$B$2:$B$7916,"Emilia-Romagna"))</f>
        <v>0.21362762788351813</v>
      </c>
      <c r="G4239" t="b">
        <f>IF(Comuni[[#This Row],[Popolazione2011]]&gt;300000,"MAGGIORE")</f>
        <v>0</v>
      </c>
      <c r="H4239">
        <f>100*Comuni[[#This Row],[Popolazione2011]]/(SUMIFS($D$2:$D$7916,$B$2:$B$7916,"Piemonte"))</f>
        <v>0.21256137835833688</v>
      </c>
      <c r="I4239" s="1" t="str">
        <f>_xlfn.XLOOKUP(Comuni[[#This Row],[Regione]],Ripartizione_geografica[Regione],Ripartizione_geografica[Ripartizione geografica],,0)</f>
        <v>Nord-est</v>
      </c>
      <c r="J4239" s="1">
        <f>_xlfn.XLOOKUP(Comuni[[#This Row],[Regione]],Table_0[Regione],Table_0[Totale contagiati],,0)</f>
        <v>2199848</v>
      </c>
      <c r="K4239" s="1">
        <f>_xlfn.XLOOKUP(Comuni[[#This Row],[Regione]],Table_0[Regione],Table_0[Guariti],,0)</f>
        <v>2170571</v>
      </c>
      <c r="L4239" s="1">
        <f>_xlfn.XLOOKUP(Comuni[[#This Row],[Regione]],Table_0[Regione],Table_0[Deceduti],,0)</f>
        <v>19859</v>
      </c>
    </row>
    <row r="4240" spans="1:12" x14ac:dyDescent="0.25">
      <c r="A4240" s="1" t="s">
        <v>4290</v>
      </c>
      <c r="B4240" s="1" t="s">
        <v>4113</v>
      </c>
      <c r="C4240" s="1" t="s">
        <v>4249</v>
      </c>
      <c r="D4240">
        <v>8014</v>
      </c>
      <c r="E4240">
        <f>100*Comuni[[#This Row],[Popolazione2011]]/$D$7916</f>
        <v>1.3983074617081597E-2</v>
      </c>
      <c r="F4240">
        <f>100*Comuni[[#This Row],[Popolazione2011]]/(SUMIFS($D$2:$D$7916,$B$2:$B$7916,"Emilia-Romagna"))</f>
        <v>0.18456358450393642</v>
      </c>
      <c r="G4240" t="b">
        <f>IF(Comuni[[#This Row],[Popolazione2011]]&gt;300000,"MAGGIORE")</f>
        <v>0</v>
      </c>
      <c r="H4240">
        <f>100*Comuni[[#This Row],[Popolazione2011]]/(SUMIFS($D$2:$D$7916,$B$2:$B$7916,"Piemonte"))</f>
        <v>0.18364239824964551</v>
      </c>
      <c r="I4240" s="1" t="str">
        <f>_xlfn.XLOOKUP(Comuni[[#This Row],[Regione]],Ripartizione_geografica[Regione],Ripartizione_geografica[Ripartizione geografica],,0)</f>
        <v>Nord-est</v>
      </c>
      <c r="J4240" s="1">
        <f>_xlfn.XLOOKUP(Comuni[[#This Row],[Regione]],Table_0[Regione],Table_0[Totale contagiati],,0)</f>
        <v>2199848</v>
      </c>
      <c r="K4240" s="1">
        <f>_xlfn.XLOOKUP(Comuni[[#This Row],[Regione]],Table_0[Regione],Table_0[Guariti],,0)</f>
        <v>2170571</v>
      </c>
      <c r="L4240" s="1">
        <f>_xlfn.XLOOKUP(Comuni[[#This Row],[Regione]],Table_0[Regione],Table_0[Deceduti],,0)</f>
        <v>19859</v>
      </c>
    </row>
    <row r="4241" spans="1:12" x14ac:dyDescent="0.25">
      <c r="A4241" s="1" t="s">
        <v>4291</v>
      </c>
      <c r="B4241" s="1" t="s">
        <v>4113</v>
      </c>
      <c r="C4241" s="1" t="s">
        <v>4249</v>
      </c>
      <c r="D4241">
        <v>2602</v>
      </c>
      <c r="E4241">
        <f>100*Comuni[[#This Row],[Popolazione2011]]/$D$7916</f>
        <v>4.5400499318250954E-3</v>
      </c>
      <c r="F4241">
        <f>100*Comuni[[#This Row],[Popolazione2011]]/(SUMIFS($D$2:$D$7916,$B$2:$B$7916,"Emilia-Romagna"))</f>
        <v>5.9924438093242147E-2</v>
      </c>
      <c r="G4241" t="b">
        <f>IF(Comuni[[#This Row],[Popolazione2011]]&gt;300000,"MAGGIORE")</f>
        <v>0</v>
      </c>
      <c r="H4241">
        <f>100*Comuni[[#This Row],[Popolazione2011]]/(SUMIFS($D$2:$D$7916,$B$2:$B$7916,"Piemonte"))</f>
        <v>5.9625345675764614E-2</v>
      </c>
      <c r="I4241" s="1" t="str">
        <f>_xlfn.XLOOKUP(Comuni[[#This Row],[Regione]],Ripartizione_geografica[Regione],Ripartizione_geografica[Ripartizione geografica],,0)</f>
        <v>Nord-est</v>
      </c>
      <c r="J4241" s="1">
        <f>_xlfn.XLOOKUP(Comuni[[#This Row],[Regione]],Table_0[Regione],Table_0[Totale contagiati],,0)</f>
        <v>2199848</v>
      </c>
      <c r="K4241" s="1">
        <f>_xlfn.XLOOKUP(Comuni[[#This Row],[Regione]],Table_0[Regione],Table_0[Guariti],,0)</f>
        <v>2170571</v>
      </c>
      <c r="L4241" s="1">
        <f>_xlfn.XLOOKUP(Comuni[[#This Row],[Regione]],Table_0[Regione],Table_0[Deceduti],,0)</f>
        <v>19859</v>
      </c>
    </row>
    <row r="4242" spans="1:12" x14ac:dyDescent="0.25">
      <c r="A4242" s="1" t="s">
        <v>4292</v>
      </c>
      <c r="B4242" s="1" t="s">
        <v>4113</v>
      </c>
      <c r="C4242" s="1" t="s">
        <v>4249</v>
      </c>
      <c r="D4242">
        <v>15061</v>
      </c>
      <c r="E4242">
        <f>100*Comuni[[#This Row],[Popolazione2011]]/$D$7916</f>
        <v>2.6278897779868474E-2</v>
      </c>
      <c r="F4242">
        <f>100*Comuni[[#This Row],[Popolazione2011]]/(SUMIFS($D$2:$D$7916,$B$2:$B$7916,"Emilia-Romagna"))</f>
        <v>0.34685701849435818</v>
      </c>
      <c r="G4242" t="b">
        <f>IF(Comuni[[#This Row],[Popolazione2011]]&gt;300000,"MAGGIORE")</f>
        <v>0</v>
      </c>
      <c r="H4242">
        <f>100*Comuni[[#This Row],[Popolazione2011]]/(SUMIFS($D$2:$D$7916,$B$2:$B$7916,"Piemonte"))</f>
        <v>0.34512579985499264</v>
      </c>
      <c r="I4242" s="1" t="str">
        <f>_xlfn.XLOOKUP(Comuni[[#This Row],[Regione]],Ripartizione_geografica[Regione],Ripartizione_geografica[Ripartizione geografica],,0)</f>
        <v>Nord-est</v>
      </c>
      <c r="J4242" s="1">
        <f>_xlfn.XLOOKUP(Comuni[[#This Row],[Regione]],Table_0[Regione],Table_0[Totale contagiati],,0)</f>
        <v>2199848</v>
      </c>
      <c r="K4242" s="1">
        <f>_xlfn.XLOOKUP(Comuni[[#This Row],[Regione]],Table_0[Regione],Table_0[Guariti],,0)</f>
        <v>2170571</v>
      </c>
      <c r="L4242" s="1">
        <f>_xlfn.XLOOKUP(Comuni[[#This Row],[Regione]],Table_0[Regione],Table_0[Deceduti],,0)</f>
        <v>19859</v>
      </c>
    </row>
    <row r="4243" spans="1:12" x14ac:dyDescent="0.25">
      <c r="A4243" s="1" t="s">
        <v>4293</v>
      </c>
      <c r="B4243" s="1" t="s">
        <v>4113</v>
      </c>
      <c r="C4243" s="1" t="s">
        <v>4249</v>
      </c>
      <c r="D4243">
        <v>12130</v>
      </c>
      <c r="E4243">
        <f>100*Comuni[[#This Row],[Popolazione2011]]/$D$7916</f>
        <v>2.1164798490791087E-2</v>
      </c>
      <c r="F4243">
        <f>100*Comuni[[#This Row],[Popolazione2011]]/(SUMIFS($D$2:$D$7916,$B$2:$B$7916,"Emilia-Romagna"))</f>
        <v>0.27935566259455313</v>
      </c>
      <c r="G4243" t="b">
        <f>IF(Comuni[[#This Row],[Popolazione2011]]&gt;300000,"MAGGIORE")</f>
        <v>0</v>
      </c>
      <c r="H4243">
        <f>100*Comuni[[#This Row],[Popolazione2011]]/(SUMIFS($D$2:$D$7916,$B$2:$B$7916,"Piemonte"))</f>
        <v>0.27796135397656602</v>
      </c>
      <c r="I4243" s="1" t="str">
        <f>_xlfn.XLOOKUP(Comuni[[#This Row],[Regione]],Ripartizione_geografica[Regione],Ripartizione_geografica[Ripartizione geografica],,0)</f>
        <v>Nord-est</v>
      </c>
      <c r="J4243" s="1">
        <f>_xlfn.XLOOKUP(Comuni[[#This Row],[Regione]],Table_0[Regione],Table_0[Totale contagiati],,0)</f>
        <v>2199848</v>
      </c>
      <c r="K4243" s="1">
        <f>_xlfn.XLOOKUP(Comuni[[#This Row],[Regione]],Table_0[Regione],Table_0[Guariti],,0)</f>
        <v>2170571</v>
      </c>
      <c r="L4243" s="1">
        <f>_xlfn.XLOOKUP(Comuni[[#This Row],[Regione]],Table_0[Regione],Table_0[Deceduti],,0)</f>
        <v>19859</v>
      </c>
    </row>
    <row r="4244" spans="1:12" x14ac:dyDescent="0.25">
      <c r="A4244" s="1" t="s">
        <v>4294</v>
      </c>
      <c r="B4244" s="1" t="s">
        <v>4113</v>
      </c>
      <c r="C4244" s="1" t="s">
        <v>4249</v>
      </c>
      <c r="D4244">
        <v>24344</v>
      </c>
      <c r="E4244">
        <f>100*Comuni[[#This Row],[Popolazione2011]]/$D$7916</f>
        <v>4.2476162774923186E-2</v>
      </c>
      <c r="F4244">
        <f>100*Comuni[[#This Row],[Popolazione2011]]/(SUMIFS($D$2:$D$7916,$B$2:$B$7916,"Emilia-Romagna"))</f>
        <v>0.56064585739503725</v>
      </c>
      <c r="G4244" t="b">
        <f>IF(Comuni[[#This Row],[Popolazione2011]]&gt;300000,"MAGGIORE")</f>
        <v>0</v>
      </c>
      <c r="H4244">
        <f>100*Comuni[[#This Row],[Popolazione2011]]/(SUMIFS($D$2:$D$7916,$B$2:$B$7916,"Piemonte"))</f>
        <v>0.55784758460062023</v>
      </c>
      <c r="I4244" s="1" t="str">
        <f>_xlfn.XLOOKUP(Comuni[[#This Row],[Regione]],Ripartizione_geografica[Regione],Ripartizione_geografica[Ripartizione geografica],,0)</f>
        <v>Nord-est</v>
      </c>
      <c r="J4244" s="1">
        <f>_xlfn.XLOOKUP(Comuni[[#This Row],[Regione]],Table_0[Regione],Table_0[Totale contagiati],,0)</f>
        <v>2199848</v>
      </c>
      <c r="K4244" s="1">
        <f>_xlfn.XLOOKUP(Comuni[[#This Row],[Regione]],Table_0[Regione],Table_0[Guariti],,0)</f>
        <v>2170571</v>
      </c>
      <c r="L4244" s="1">
        <f>_xlfn.XLOOKUP(Comuni[[#This Row],[Regione]],Table_0[Regione],Table_0[Deceduti],,0)</f>
        <v>19859</v>
      </c>
    </row>
    <row r="4245" spans="1:12" x14ac:dyDescent="0.25">
      <c r="A4245" s="1" t="s">
        <v>4295</v>
      </c>
      <c r="B4245" s="1" t="s">
        <v>4113</v>
      </c>
      <c r="C4245" s="1" t="s">
        <v>4249</v>
      </c>
      <c r="D4245">
        <v>4883</v>
      </c>
      <c r="E4245">
        <f>100*Comuni[[#This Row],[Popolazione2011]]/$D$7916</f>
        <v>8.5200091533827599E-3</v>
      </c>
      <c r="F4245">
        <f>100*Comuni[[#This Row],[Popolazione2011]]/(SUMIFS($D$2:$D$7916,$B$2:$B$7916,"Emilia-Romagna"))</f>
        <v>0.11245619954239101</v>
      </c>
      <c r="G4245" t="b">
        <f>IF(Comuni[[#This Row],[Popolazione2011]]&gt;300000,"MAGGIORE")</f>
        <v>0</v>
      </c>
      <c r="H4245">
        <f>100*Comuni[[#This Row],[Popolazione2011]]/(SUMIFS($D$2:$D$7916,$B$2:$B$7916,"Piemonte"))</f>
        <v>0.11189491273434228</v>
      </c>
      <c r="I4245" s="1" t="str">
        <f>_xlfn.XLOOKUP(Comuni[[#This Row],[Regione]],Ripartizione_geografica[Regione],Ripartizione_geografica[Ripartizione geografica],,0)</f>
        <v>Nord-est</v>
      </c>
      <c r="J4245" s="1">
        <f>_xlfn.XLOOKUP(Comuni[[#This Row],[Regione]],Table_0[Regione],Table_0[Totale contagiati],,0)</f>
        <v>2199848</v>
      </c>
      <c r="K4245" s="1">
        <f>_xlfn.XLOOKUP(Comuni[[#This Row],[Regione]],Table_0[Regione],Table_0[Guariti],,0)</f>
        <v>2170571</v>
      </c>
      <c r="L4245" s="1">
        <f>_xlfn.XLOOKUP(Comuni[[#This Row],[Regione]],Table_0[Regione],Table_0[Deceduti],,0)</f>
        <v>19859</v>
      </c>
    </row>
    <row r="4246" spans="1:12" x14ac:dyDescent="0.25">
      <c r="A4246" s="1" t="s">
        <v>4296</v>
      </c>
      <c r="B4246" s="1" t="s">
        <v>4113</v>
      </c>
      <c r="C4246" s="1" t="s">
        <v>4297</v>
      </c>
      <c r="D4246">
        <v>11851</v>
      </c>
      <c r="E4246">
        <f>100*Comuni[[#This Row],[Popolazione2011]]/$D$7916</f>
        <v>2.0677990677194162E-2</v>
      </c>
      <c r="F4246">
        <f>100*Comuni[[#This Row],[Popolazione2011]]/(SUMIFS($D$2:$D$7916,$B$2:$B$7916,"Emilia-Romagna"))</f>
        <v>0.2729302520534253</v>
      </c>
      <c r="G4246" t="b">
        <f>IF(Comuni[[#This Row],[Popolazione2011]]&gt;300000,"MAGGIORE")</f>
        <v>0</v>
      </c>
      <c r="H4246">
        <f>100*Comuni[[#This Row],[Popolazione2011]]/(SUMIFS($D$2:$D$7916,$B$2:$B$7916,"Piemonte"))</f>
        <v>0.27156801368312317</v>
      </c>
      <c r="I4246" s="1" t="str">
        <f>_xlfn.XLOOKUP(Comuni[[#This Row],[Regione]],Ripartizione_geografica[Regione],Ripartizione_geografica[Ripartizione geografica],,0)</f>
        <v>Nord-est</v>
      </c>
      <c r="J4246" s="1">
        <f>_xlfn.XLOOKUP(Comuni[[#This Row],[Regione]],Table_0[Regione],Table_0[Totale contagiati],,0)</f>
        <v>2199848</v>
      </c>
      <c r="K4246" s="1">
        <f>_xlfn.XLOOKUP(Comuni[[#This Row],[Regione]],Table_0[Regione],Table_0[Guariti],,0)</f>
        <v>2170571</v>
      </c>
      <c r="L4246" s="1">
        <f>_xlfn.XLOOKUP(Comuni[[#This Row],[Regione]],Table_0[Regione],Table_0[Deceduti],,0)</f>
        <v>19859</v>
      </c>
    </row>
    <row r="4247" spans="1:12" x14ac:dyDescent="0.25">
      <c r="A4247" s="1" t="s">
        <v>4298</v>
      </c>
      <c r="B4247" s="1" t="s">
        <v>4113</v>
      </c>
      <c r="C4247" s="1" t="s">
        <v>4297</v>
      </c>
      <c r="D4247">
        <v>9656</v>
      </c>
      <c r="E4247">
        <f>100*Comuni[[#This Row],[Popolazione2011]]/$D$7916</f>
        <v>1.684808691072372E-2</v>
      </c>
      <c r="F4247">
        <f>100*Comuni[[#This Row],[Popolazione2011]]/(SUMIFS($D$2:$D$7916,$B$2:$B$7916,"Emilia-Romagna"))</f>
        <v>0.22237908310082483</v>
      </c>
      <c r="G4247" t="b">
        <f>IF(Comuni[[#This Row],[Popolazione2011]]&gt;300000,"MAGGIORE")</f>
        <v>0</v>
      </c>
      <c r="H4247">
        <f>100*Comuni[[#This Row],[Popolazione2011]]/(SUMIFS($D$2:$D$7916,$B$2:$B$7916,"Piemonte"))</f>
        <v>0.22126915366840241</v>
      </c>
      <c r="I4247" s="1" t="str">
        <f>_xlfn.XLOOKUP(Comuni[[#This Row],[Regione]],Ripartizione_geografica[Regione],Ripartizione_geografica[Ripartizione geografica],,0)</f>
        <v>Nord-est</v>
      </c>
      <c r="J4247" s="1">
        <f>_xlfn.XLOOKUP(Comuni[[#This Row],[Regione]],Table_0[Regione],Table_0[Totale contagiati],,0)</f>
        <v>2199848</v>
      </c>
      <c r="K4247" s="1">
        <f>_xlfn.XLOOKUP(Comuni[[#This Row],[Regione]],Table_0[Regione],Table_0[Guariti],,0)</f>
        <v>2170571</v>
      </c>
      <c r="L4247" s="1">
        <f>_xlfn.XLOOKUP(Comuni[[#This Row],[Regione]],Table_0[Regione],Table_0[Deceduti],,0)</f>
        <v>19859</v>
      </c>
    </row>
    <row r="4248" spans="1:12" x14ac:dyDescent="0.25">
      <c r="A4248" s="1" t="s">
        <v>4299</v>
      </c>
      <c r="B4248" s="1" t="s">
        <v>4113</v>
      </c>
      <c r="C4248" s="1" t="s">
        <v>4297</v>
      </c>
      <c r="D4248">
        <v>6763</v>
      </c>
      <c r="E4248">
        <f>100*Comuni[[#This Row],[Popolazione2011]]/$D$7916</f>
        <v>1.1800291194824413E-2</v>
      </c>
      <c r="F4248">
        <f>100*Comuni[[#This Row],[Popolazione2011]]/(SUMIFS($D$2:$D$7916,$B$2:$B$7916,"Emilia-Romagna"))</f>
        <v>0.15575287272275046</v>
      </c>
      <c r="G4248" t="b">
        <f>IF(Comuni[[#This Row],[Popolazione2011]]&gt;300000,"MAGGIORE")</f>
        <v>0</v>
      </c>
      <c r="H4248">
        <f>100*Comuni[[#This Row],[Popolazione2011]]/(SUMIFS($D$2:$D$7916,$B$2:$B$7916,"Piemonte"))</f>
        <v>0.15497548532098235</v>
      </c>
      <c r="I4248" s="1" t="str">
        <f>_xlfn.XLOOKUP(Comuni[[#This Row],[Regione]],Ripartizione_geografica[Regione],Ripartizione_geografica[Ripartizione geografica],,0)</f>
        <v>Nord-est</v>
      </c>
      <c r="J4248" s="1">
        <f>_xlfn.XLOOKUP(Comuni[[#This Row],[Regione]],Table_0[Regione],Table_0[Totale contagiati],,0)</f>
        <v>2199848</v>
      </c>
      <c r="K4248" s="1">
        <f>_xlfn.XLOOKUP(Comuni[[#This Row],[Regione]],Table_0[Regione],Table_0[Guariti],,0)</f>
        <v>2170571</v>
      </c>
      <c r="L4248" s="1">
        <f>_xlfn.XLOOKUP(Comuni[[#This Row],[Regione]],Table_0[Regione],Table_0[Deceduti],,0)</f>
        <v>19859</v>
      </c>
    </row>
    <row r="4249" spans="1:12" x14ac:dyDescent="0.25">
      <c r="A4249" s="1" t="s">
        <v>4300</v>
      </c>
      <c r="B4249" s="1" t="s">
        <v>4113</v>
      </c>
      <c r="C4249" s="1" t="s">
        <v>4297</v>
      </c>
      <c r="D4249">
        <v>5358</v>
      </c>
      <c r="E4249">
        <f>100*Comuni[[#This Row],[Popolazione2011]]/$D$7916</f>
        <v>9.3488038181087103E-3</v>
      </c>
      <c r="F4249">
        <f>100*Comuni[[#This Row],[Popolazione2011]]/(SUMIFS($D$2:$D$7916,$B$2:$B$7916,"Emilia-Romagna"))</f>
        <v>0.12339551856402438</v>
      </c>
      <c r="G4249" t="b">
        <f>IF(Comuni[[#This Row],[Popolazione2011]]&gt;300000,"MAGGIORE")</f>
        <v>0</v>
      </c>
      <c r="H4249">
        <f>100*Comuni[[#This Row],[Popolazione2011]]/(SUMIFS($D$2:$D$7916,$B$2:$B$7916,"Piemonte"))</f>
        <v>0.12277963187192421</v>
      </c>
      <c r="I4249" s="1" t="str">
        <f>_xlfn.XLOOKUP(Comuni[[#This Row],[Regione]],Ripartizione_geografica[Regione],Ripartizione_geografica[Ripartizione geografica],,0)</f>
        <v>Nord-est</v>
      </c>
      <c r="J4249" s="1">
        <f>_xlfn.XLOOKUP(Comuni[[#This Row],[Regione]],Table_0[Regione],Table_0[Totale contagiati],,0)</f>
        <v>2199848</v>
      </c>
      <c r="K4249" s="1">
        <f>_xlfn.XLOOKUP(Comuni[[#This Row],[Regione]],Table_0[Regione],Table_0[Guariti],,0)</f>
        <v>2170571</v>
      </c>
      <c r="L4249" s="1">
        <f>_xlfn.XLOOKUP(Comuni[[#This Row],[Regione]],Table_0[Regione],Table_0[Deceduti],,0)</f>
        <v>19859</v>
      </c>
    </row>
    <row r="4250" spans="1:12" x14ac:dyDescent="0.25">
      <c r="A4250" s="1" t="s">
        <v>4301</v>
      </c>
      <c r="B4250" s="1" t="s">
        <v>4113</v>
      </c>
      <c r="C4250" s="1" t="s">
        <v>4297</v>
      </c>
      <c r="D4250">
        <v>371337</v>
      </c>
      <c r="E4250">
        <f>100*Comuni[[#This Row],[Popolazione2011]]/$D$7916</f>
        <v>0.64792026192703134</v>
      </c>
      <c r="F4250">
        <f>100*Comuni[[#This Row],[Popolazione2011]]/(SUMIFS($D$2:$D$7916,$B$2:$B$7916,"Emilia-Romagna"))</f>
        <v>8.5519450684974103</v>
      </c>
      <c r="G4250" t="str">
        <f>IF(Comuni[[#This Row],[Popolazione2011]]&gt;300000,"MAGGIORE")</f>
        <v>MAGGIORE</v>
      </c>
      <c r="H4250">
        <f>100*Comuni[[#This Row],[Popolazione2011]]/(SUMIFS($D$2:$D$7916,$B$2:$B$7916,"Piemonte"))</f>
        <v>8.5092609481942372</v>
      </c>
      <c r="I4250" s="1" t="str">
        <f>_xlfn.XLOOKUP(Comuni[[#This Row],[Regione]],Ripartizione_geografica[Regione],Ripartizione_geografica[Ripartizione geografica],,0)</f>
        <v>Nord-est</v>
      </c>
      <c r="J4250" s="1">
        <f>_xlfn.XLOOKUP(Comuni[[#This Row],[Regione]],Table_0[Regione],Table_0[Totale contagiati],,0)</f>
        <v>2199848</v>
      </c>
      <c r="K4250" s="1">
        <f>_xlfn.XLOOKUP(Comuni[[#This Row],[Regione]],Table_0[Regione],Table_0[Guariti],,0)</f>
        <v>2170571</v>
      </c>
      <c r="L4250" s="1">
        <f>_xlfn.XLOOKUP(Comuni[[#This Row],[Regione]],Table_0[Regione],Table_0[Deceduti],,0)</f>
        <v>19859</v>
      </c>
    </row>
    <row r="4251" spans="1:12" x14ac:dyDescent="0.25">
      <c r="A4251" s="1" t="s">
        <v>4302</v>
      </c>
      <c r="B4251" s="1" t="s">
        <v>4113</v>
      </c>
      <c r="C4251" s="1" t="s">
        <v>4297</v>
      </c>
      <c r="D4251">
        <v>3302</v>
      </c>
      <c r="E4251">
        <f>100*Comuni[[#This Row],[Popolazione2011]]/$D$7916</f>
        <v>5.7614315430001787E-3</v>
      </c>
      <c r="F4251">
        <f>100*Comuni[[#This Row],[Popolazione2011]]/(SUMIFS($D$2:$D$7916,$B$2:$B$7916,"Emilia-Romagna"))</f>
        <v>7.6045539809333429E-2</v>
      </c>
      <c r="G4251" t="b">
        <f>IF(Comuni[[#This Row],[Popolazione2011]]&gt;300000,"MAGGIORE")</f>
        <v>0</v>
      </c>
      <c r="H4251">
        <f>100*Comuni[[#This Row],[Popolazione2011]]/(SUMIFS($D$2:$D$7916,$B$2:$B$7916,"Piemonte"))</f>
        <v>7.5665984404832728E-2</v>
      </c>
      <c r="I4251" s="1" t="str">
        <f>_xlfn.XLOOKUP(Comuni[[#This Row],[Regione]],Ripartizione_geografica[Regione],Ripartizione_geografica[Ripartizione geografica],,0)</f>
        <v>Nord-est</v>
      </c>
      <c r="J4251" s="1">
        <f>_xlfn.XLOOKUP(Comuni[[#This Row],[Regione]],Table_0[Regione],Table_0[Totale contagiati],,0)</f>
        <v>2199848</v>
      </c>
      <c r="K4251" s="1">
        <f>_xlfn.XLOOKUP(Comuni[[#This Row],[Regione]],Table_0[Regione],Table_0[Guariti],,0)</f>
        <v>2170571</v>
      </c>
      <c r="L4251" s="1">
        <f>_xlfn.XLOOKUP(Comuni[[#This Row],[Regione]],Table_0[Regione],Table_0[Deceduti],,0)</f>
        <v>19859</v>
      </c>
    </row>
    <row r="4252" spans="1:12" x14ac:dyDescent="0.25">
      <c r="A4252" s="1" t="s">
        <v>4303</v>
      </c>
      <c r="B4252" s="1" t="s">
        <v>4113</v>
      </c>
      <c r="C4252" s="1" t="s">
        <v>4297</v>
      </c>
      <c r="D4252">
        <v>18008</v>
      </c>
      <c r="E4252">
        <f>100*Comuni[[#This Row],[Popolazione2011]]/$D$7916</f>
        <v>3.1420914362915574E-2</v>
      </c>
      <c r="F4252">
        <f>100*Comuni[[#This Row],[Popolazione2011]]/(SUMIFS($D$2:$D$7916,$B$2:$B$7916,"Emilia-Romagna"))</f>
        <v>0.41472685671910248</v>
      </c>
      <c r="G4252" t="b">
        <f>IF(Comuni[[#This Row],[Popolazione2011]]&gt;300000,"MAGGIORE")</f>
        <v>0</v>
      </c>
      <c r="H4252">
        <f>100*Comuni[[#This Row],[Popolazione2011]]/(SUMIFS($D$2:$D$7916,$B$2:$B$7916,"Piemonte"))</f>
        <v>0.41265688890436936</v>
      </c>
      <c r="I4252" s="1" t="str">
        <f>_xlfn.XLOOKUP(Comuni[[#This Row],[Regione]],Ripartizione_geografica[Regione],Ripartizione_geografica[Ripartizione geografica],,0)</f>
        <v>Nord-est</v>
      </c>
      <c r="J4252" s="1">
        <f>_xlfn.XLOOKUP(Comuni[[#This Row],[Regione]],Table_0[Regione],Table_0[Totale contagiati],,0)</f>
        <v>2199848</v>
      </c>
      <c r="K4252" s="1">
        <f>_xlfn.XLOOKUP(Comuni[[#This Row],[Regione]],Table_0[Regione],Table_0[Guariti],,0)</f>
        <v>2170571</v>
      </c>
      <c r="L4252" s="1">
        <f>_xlfn.XLOOKUP(Comuni[[#This Row],[Regione]],Table_0[Regione],Table_0[Deceduti],,0)</f>
        <v>19859</v>
      </c>
    </row>
    <row r="4253" spans="1:12" x14ac:dyDescent="0.25">
      <c r="A4253" s="1" t="s">
        <v>4304</v>
      </c>
      <c r="B4253" s="1" t="s">
        <v>4113</v>
      </c>
      <c r="C4253" s="1" t="s">
        <v>4297</v>
      </c>
      <c r="D4253">
        <v>13148</v>
      </c>
      <c r="E4253">
        <f>100*Comuni[[#This Row],[Popolazione2011]]/$D$7916</f>
        <v>2.2941036319614281E-2</v>
      </c>
      <c r="F4253">
        <f>100*Comuni[[#This Row],[Popolazione2011]]/(SUMIFS($D$2:$D$7916,$B$2:$B$7916,"Emilia-Romagna"))</f>
        <v>0.3028003505188116</v>
      </c>
      <c r="G4253" t="b">
        <f>IF(Comuni[[#This Row],[Popolazione2011]]&gt;300000,"MAGGIORE")</f>
        <v>0</v>
      </c>
      <c r="H4253">
        <f>100*Comuni[[#This Row],[Popolazione2011]]/(SUMIFS($D$2:$D$7916,$B$2:$B$7916,"Piemonte"))</f>
        <v>0.30128902572826793</v>
      </c>
      <c r="I4253" s="1" t="str">
        <f>_xlfn.XLOOKUP(Comuni[[#This Row],[Regione]],Ripartizione_geografica[Regione],Ripartizione_geografica[Ripartizione geografica],,0)</f>
        <v>Nord-est</v>
      </c>
      <c r="J4253" s="1">
        <f>_xlfn.XLOOKUP(Comuni[[#This Row],[Regione]],Table_0[Regione],Table_0[Totale contagiati],,0)</f>
        <v>2199848</v>
      </c>
      <c r="K4253" s="1">
        <f>_xlfn.XLOOKUP(Comuni[[#This Row],[Regione]],Table_0[Regione],Table_0[Guariti],,0)</f>
        <v>2170571</v>
      </c>
      <c r="L4253" s="1">
        <f>_xlfn.XLOOKUP(Comuni[[#This Row],[Regione]],Table_0[Regione],Table_0[Deceduti],,0)</f>
        <v>19859</v>
      </c>
    </row>
    <row r="4254" spans="1:12" x14ac:dyDescent="0.25">
      <c r="A4254" s="1" t="s">
        <v>4305</v>
      </c>
      <c r="B4254" s="1" t="s">
        <v>4113</v>
      </c>
      <c r="C4254" s="1" t="s">
        <v>4297</v>
      </c>
      <c r="D4254">
        <v>2000</v>
      </c>
      <c r="E4254">
        <f>100*Comuni[[#This Row],[Popolazione2011]]/$D$7916</f>
        <v>3.489661746214524E-3</v>
      </c>
      <c r="F4254">
        <f>100*Comuni[[#This Row],[Popolazione2011]]/(SUMIFS($D$2:$D$7916,$B$2:$B$7916,"Emilia-Romagna"))</f>
        <v>4.6060290617403653E-2</v>
      </c>
      <c r="G4254" t="b">
        <f>IF(Comuni[[#This Row],[Popolazione2011]]&gt;300000,"MAGGIORE")</f>
        <v>0</v>
      </c>
      <c r="H4254">
        <f>100*Comuni[[#This Row],[Popolazione2011]]/(SUMIFS($D$2:$D$7916,$B$2:$B$7916,"Piemonte"))</f>
        <v>4.5830396368766034E-2</v>
      </c>
      <c r="I4254" s="1" t="str">
        <f>_xlfn.XLOOKUP(Comuni[[#This Row],[Regione]],Ripartizione_geografica[Regione],Ripartizione_geografica[Ripartizione geografica],,0)</f>
        <v>Nord-est</v>
      </c>
      <c r="J4254" s="1">
        <f>_xlfn.XLOOKUP(Comuni[[#This Row],[Regione]],Table_0[Regione],Table_0[Totale contagiati],,0)</f>
        <v>2199848</v>
      </c>
      <c r="K4254" s="1">
        <f>_xlfn.XLOOKUP(Comuni[[#This Row],[Regione]],Table_0[Regione],Table_0[Guariti],,0)</f>
        <v>2170571</v>
      </c>
      <c r="L4254" s="1">
        <f>_xlfn.XLOOKUP(Comuni[[#This Row],[Regione]],Table_0[Regione],Table_0[Deceduti],,0)</f>
        <v>19859</v>
      </c>
    </row>
    <row r="4255" spans="1:12" x14ac:dyDescent="0.25">
      <c r="A4255" s="1" t="s">
        <v>4306</v>
      </c>
      <c r="B4255" s="1" t="s">
        <v>4113</v>
      </c>
      <c r="C4255" s="1" t="s">
        <v>4297</v>
      </c>
      <c r="D4255">
        <v>35173</v>
      </c>
      <c r="E4255">
        <f>100*Comuni[[#This Row],[Popolazione2011]]/$D$7916</f>
        <v>6.1370936299801726E-2</v>
      </c>
      <c r="F4255">
        <f>100*Comuni[[#This Row],[Popolazione2011]]/(SUMIFS($D$2:$D$7916,$B$2:$B$7916,"Emilia-Romagna"))</f>
        <v>0.81003930094296928</v>
      </c>
      <c r="G4255" t="b">
        <f>IF(Comuni[[#This Row],[Popolazione2011]]&gt;300000,"MAGGIORE")</f>
        <v>0</v>
      </c>
      <c r="H4255">
        <f>100*Comuni[[#This Row],[Popolazione2011]]/(SUMIFS($D$2:$D$7916,$B$2:$B$7916,"Piemonte"))</f>
        <v>0.80599626573930383</v>
      </c>
      <c r="I4255" s="1" t="str">
        <f>_xlfn.XLOOKUP(Comuni[[#This Row],[Regione]],Ripartizione_geografica[Regione],Ripartizione_geografica[Ripartizione geografica],,0)</f>
        <v>Nord-est</v>
      </c>
      <c r="J4255" s="1">
        <f>_xlfn.XLOOKUP(Comuni[[#This Row],[Regione]],Table_0[Regione],Table_0[Totale contagiati],,0)</f>
        <v>2199848</v>
      </c>
      <c r="K4255" s="1">
        <f>_xlfn.XLOOKUP(Comuni[[#This Row],[Regione]],Table_0[Regione],Table_0[Guariti],,0)</f>
        <v>2170571</v>
      </c>
      <c r="L4255" s="1">
        <f>_xlfn.XLOOKUP(Comuni[[#This Row],[Regione]],Table_0[Regione],Table_0[Deceduti],,0)</f>
        <v>19859</v>
      </c>
    </row>
    <row r="4256" spans="1:12" x14ac:dyDescent="0.25">
      <c r="A4256" s="1" t="s">
        <v>4307</v>
      </c>
      <c r="B4256" s="1" t="s">
        <v>4113</v>
      </c>
      <c r="C4256" s="1" t="s">
        <v>4297</v>
      </c>
      <c r="D4256">
        <v>3461</v>
      </c>
      <c r="E4256">
        <f>100*Comuni[[#This Row],[Popolazione2011]]/$D$7916</f>
        <v>6.0388596518242341E-3</v>
      </c>
      <c r="F4256">
        <f>100*Comuni[[#This Row],[Popolazione2011]]/(SUMIFS($D$2:$D$7916,$B$2:$B$7916,"Emilia-Romagna"))</f>
        <v>7.9707332913417014E-2</v>
      </c>
      <c r="G4256" t="b">
        <f>IF(Comuni[[#This Row],[Popolazione2011]]&gt;300000,"MAGGIORE")</f>
        <v>0</v>
      </c>
      <c r="H4256">
        <f>100*Comuni[[#This Row],[Popolazione2011]]/(SUMIFS($D$2:$D$7916,$B$2:$B$7916,"Piemonte"))</f>
        <v>7.9309500916149619E-2</v>
      </c>
      <c r="I4256" s="1" t="str">
        <f>_xlfn.XLOOKUP(Comuni[[#This Row],[Regione]],Ripartizione_geografica[Regione],Ripartizione_geografica[Ripartizione geografica],,0)</f>
        <v>Nord-est</v>
      </c>
      <c r="J4256" s="1">
        <f>_xlfn.XLOOKUP(Comuni[[#This Row],[Regione]],Table_0[Regione],Table_0[Totale contagiati],,0)</f>
        <v>2199848</v>
      </c>
      <c r="K4256" s="1">
        <f>_xlfn.XLOOKUP(Comuni[[#This Row],[Regione]],Table_0[Regione],Table_0[Guariti],,0)</f>
        <v>2170571</v>
      </c>
      <c r="L4256" s="1">
        <f>_xlfn.XLOOKUP(Comuni[[#This Row],[Regione]],Table_0[Regione],Table_0[Deceduti],,0)</f>
        <v>19859</v>
      </c>
    </row>
    <row r="4257" spans="1:12" x14ac:dyDescent="0.25">
      <c r="A4257" s="1" t="s">
        <v>4308</v>
      </c>
      <c r="B4257" s="1" t="s">
        <v>4113</v>
      </c>
      <c r="C4257" s="1" t="s">
        <v>4297</v>
      </c>
      <c r="D4257">
        <v>1951</v>
      </c>
      <c r="E4257">
        <f>100*Comuni[[#This Row],[Popolazione2011]]/$D$7916</f>
        <v>3.404165033432268E-3</v>
      </c>
      <c r="F4257">
        <f>100*Comuni[[#This Row],[Popolazione2011]]/(SUMIFS($D$2:$D$7916,$B$2:$B$7916,"Emilia-Romagna"))</f>
        <v>4.4931813497277262E-2</v>
      </c>
      <c r="G4257" t="b">
        <f>IF(Comuni[[#This Row],[Popolazione2011]]&gt;300000,"MAGGIORE")</f>
        <v>0</v>
      </c>
      <c r="H4257">
        <f>100*Comuni[[#This Row],[Popolazione2011]]/(SUMIFS($D$2:$D$7916,$B$2:$B$7916,"Piemonte"))</f>
        <v>4.470755165773127E-2</v>
      </c>
      <c r="I4257" s="1" t="str">
        <f>_xlfn.XLOOKUP(Comuni[[#This Row],[Regione]],Ripartizione_geografica[Regione],Ripartizione_geografica[Ripartizione geografica],,0)</f>
        <v>Nord-est</v>
      </c>
      <c r="J4257" s="1">
        <f>_xlfn.XLOOKUP(Comuni[[#This Row],[Regione]],Table_0[Regione],Table_0[Totale contagiati],,0)</f>
        <v>2199848</v>
      </c>
      <c r="K4257" s="1">
        <f>_xlfn.XLOOKUP(Comuni[[#This Row],[Regione]],Table_0[Regione],Table_0[Guariti],,0)</f>
        <v>2170571</v>
      </c>
      <c r="L4257" s="1">
        <f>_xlfn.XLOOKUP(Comuni[[#This Row],[Regione]],Table_0[Regione],Table_0[Deceduti],,0)</f>
        <v>19859</v>
      </c>
    </row>
    <row r="4258" spans="1:12" x14ac:dyDescent="0.25">
      <c r="A4258" s="1" t="s">
        <v>4309</v>
      </c>
      <c r="B4258" s="1" t="s">
        <v>4113</v>
      </c>
      <c r="C4258" s="1" t="s">
        <v>4297</v>
      </c>
      <c r="D4258">
        <v>1230</v>
      </c>
      <c r="E4258">
        <f>100*Comuni[[#This Row],[Popolazione2011]]/$D$7916</f>
        <v>2.1461419739219321E-3</v>
      </c>
      <c r="F4258">
        <f>100*Comuni[[#This Row],[Popolazione2011]]/(SUMIFS($D$2:$D$7916,$B$2:$B$7916,"Emilia-Romagna"))</f>
        <v>2.8327078729703244E-2</v>
      </c>
      <c r="G4258" t="b">
        <f>IF(Comuni[[#This Row],[Popolazione2011]]&gt;300000,"MAGGIORE")</f>
        <v>0</v>
      </c>
      <c r="H4258">
        <f>100*Comuni[[#This Row],[Popolazione2011]]/(SUMIFS($D$2:$D$7916,$B$2:$B$7916,"Piemonte"))</f>
        <v>2.8185693766791111E-2</v>
      </c>
      <c r="I4258" s="1" t="str">
        <f>_xlfn.XLOOKUP(Comuni[[#This Row],[Regione]],Ripartizione_geografica[Regione],Ripartizione_geografica[Ripartizione geografica],,0)</f>
        <v>Nord-est</v>
      </c>
      <c r="J4258" s="1">
        <f>_xlfn.XLOOKUP(Comuni[[#This Row],[Regione]],Table_0[Regione],Table_0[Totale contagiati],,0)</f>
        <v>2199848</v>
      </c>
      <c r="K4258" s="1">
        <f>_xlfn.XLOOKUP(Comuni[[#This Row],[Regione]],Table_0[Regione],Table_0[Guariti],,0)</f>
        <v>2170571</v>
      </c>
      <c r="L4258" s="1">
        <f>_xlfn.XLOOKUP(Comuni[[#This Row],[Regione]],Table_0[Regione],Table_0[Deceduti],,0)</f>
        <v>19859</v>
      </c>
    </row>
    <row r="4259" spans="1:12" x14ac:dyDescent="0.25">
      <c r="A4259" s="1" t="s">
        <v>4310</v>
      </c>
      <c r="B4259" s="1" t="s">
        <v>4113</v>
      </c>
      <c r="C4259" s="1" t="s">
        <v>4297</v>
      </c>
      <c r="D4259">
        <v>3479</v>
      </c>
      <c r="E4259">
        <f>100*Comuni[[#This Row],[Popolazione2011]]/$D$7916</f>
        <v>6.0702666075401644E-3</v>
      </c>
      <c r="F4259">
        <f>100*Comuni[[#This Row],[Popolazione2011]]/(SUMIFS($D$2:$D$7916,$B$2:$B$7916,"Emilia-Romagna"))</f>
        <v>8.0121875528973652E-2</v>
      </c>
      <c r="G4259" t="b">
        <f>IF(Comuni[[#This Row],[Popolazione2011]]&gt;300000,"MAGGIORE")</f>
        <v>0</v>
      </c>
      <c r="H4259">
        <f>100*Comuni[[#This Row],[Popolazione2011]]/(SUMIFS($D$2:$D$7916,$B$2:$B$7916,"Piemonte"))</f>
        <v>7.9721974483468516E-2</v>
      </c>
      <c r="I4259" s="1" t="str">
        <f>_xlfn.XLOOKUP(Comuni[[#This Row],[Regione]],Ripartizione_geografica[Regione],Ripartizione_geografica[Ripartizione geografica],,0)</f>
        <v>Nord-est</v>
      </c>
      <c r="J4259" s="1">
        <f>_xlfn.XLOOKUP(Comuni[[#This Row],[Regione]],Table_0[Regione],Table_0[Totale contagiati],,0)</f>
        <v>2199848</v>
      </c>
      <c r="K4259" s="1">
        <f>_xlfn.XLOOKUP(Comuni[[#This Row],[Regione]],Table_0[Regione],Table_0[Guariti],,0)</f>
        <v>2170571</v>
      </c>
      <c r="L4259" s="1">
        <f>_xlfn.XLOOKUP(Comuni[[#This Row],[Regione]],Table_0[Regione],Table_0[Deceduti],,0)</f>
        <v>19859</v>
      </c>
    </row>
    <row r="4260" spans="1:12" x14ac:dyDescent="0.25">
      <c r="A4260" s="1" t="s">
        <v>4311</v>
      </c>
      <c r="B4260" s="1" t="s">
        <v>4113</v>
      </c>
      <c r="C4260" s="1" t="s">
        <v>4297</v>
      </c>
      <c r="D4260">
        <v>4277</v>
      </c>
      <c r="E4260">
        <f>100*Comuni[[#This Row],[Popolazione2011]]/$D$7916</f>
        <v>7.4626416442797596E-3</v>
      </c>
      <c r="F4260">
        <f>100*Comuni[[#This Row],[Popolazione2011]]/(SUMIFS($D$2:$D$7916,$B$2:$B$7916,"Emilia-Romagna"))</f>
        <v>9.8499931485317702E-2</v>
      </c>
      <c r="G4260" t="b">
        <f>IF(Comuni[[#This Row],[Popolazione2011]]&gt;300000,"MAGGIORE")</f>
        <v>0</v>
      </c>
      <c r="H4260">
        <f>100*Comuni[[#This Row],[Popolazione2011]]/(SUMIFS($D$2:$D$7916,$B$2:$B$7916,"Piemonte"))</f>
        <v>9.8008302634606165E-2</v>
      </c>
      <c r="I4260" s="1" t="str">
        <f>_xlfn.XLOOKUP(Comuni[[#This Row],[Regione]],Ripartizione_geografica[Regione],Ripartizione_geografica[Ripartizione geografica],,0)</f>
        <v>Nord-est</v>
      </c>
      <c r="J4260" s="1">
        <f>_xlfn.XLOOKUP(Comuni[[#This Row],[Regione]],Table_0[Regione],Table_0[Totale contagiati],,0)</f>
        <v>2199848</v>
      </c>
      <c r="K4260" s="1">
        <f>_xlfn.XLOOKUP(Comuni[[#This Row],[Regione]],Table_0[Regione],Table_0[Guariti],,0)</f>
        <v>2170571</v>
      </c>
      <c r="L4260" s="1">
        <f>_xlfn.XLOOKUP(Comuni[[#This Row],[Regione]],Table_0[Regione],Table_0[Deceduti],,0)</f>
        <v>19859</v>
      </c>
    </row>
    <row r="4261" spans="1:12" x14ac:dyDescent="0.25">
      <c r="A4261" s="1" t="s">
        <v>4312</v>
      </c>
      <c r="B4261" s="1" t="s">
        <v>4113</v>
      </c>
      <c r="C4261" s="1" t="s">
        <v>4297</v>
      </c>
      <c r="D4261">
        <v>6458</v>
      </c>
      <c r="E4261">
        <f>100*Comuni[[#This Row],[Popolazione2011]]/$D$7916</f>
        <v>1.1268117778526697E-2</v>
      </c>
      <c r="F4261">
        <f>100*Comuni[[#This Row],[Popolazione2011]]/(SUMIFS($D$2:$D$7916,$B$2:$B$7916,"Emilia-Romagna"))</f>
        <v>0.14872867840359638</v>
      </c>
      <c r="G4261" t="b">
        <f>IF(Comuni[[#This Row],[Popolazione2011]]&gt;300000,"MAGGIORE")</f>
        <v>0</v>
      </c>
      <c r="H4261">
        <f>100*Comuni[[#This Row],[Popolazione2011]]/(SUMIFS($D$2:$D$7916,$B$2:$B$7916,"Piemonte"))</f>
        <v>0.14798634987474552</v>
      </c>
      <c r="I4261" s="1" t="str">
        <f>_xlfn.XLOOKUP(Comuni[[#This Row],[Regione]],Ripartizione_geografica[Regione],Ripartizione_geografica[Ripartizione geografica],,0)</f>
        <v>Nord-est</v>
      </c>
      <c r="J4261" s="1">
        <f>_xlfn.XLOOKUP(Comuni[[#This Row],[Regione]],Table_0[Regione],Table_0[Totale contagiati],,0)</f>
        <v>2199848</v>
      </c>
      <c r="K4261" s="1">
        <f>_xlfn.XLOOKUP(Comuni[[#This Row],[Regione]],Table_0[Regione],Table_0[Guariti],,0)</f>
        <v>2170571</v>
      </c>
      <c r="L4261" s="1">
        <f>_xlfn.XLOOKUP(Comuni[[#This Row],[Regione]],Table_0[Regione],Table_0[Deceduti],,0)</f>
        <v>19859</v>
      </c>
    </row>
    <row r="4262" spans="1:12" x14ac:dyDescent="0.25">
      <c r="A4262" s="1" t="s">
        <v>4313</v>
      </c>
      <c r="B4262" s="1" t="s">
        <v>4113</v>
      </c>
      <c r="C4262" s="1" t="s">
        <v>4297</v>
      </c>
      <c r="D4262">
        <v>17507</v>
      </c>
      <c r="E4262">
        <f>100*Comuni[[#This Row],[Popolazione2011]]/$D$7916</f>
        <v>3.0546754095488834E-2</v>
      </c>
      <c r="F4262">
        <f>100*Comuni[[#This Row],[Popolazione2011]]/(SUMIFS($D$2:$D$7916,$B$2:$B$7916,"Emilia-Romagna"))</f>
        <v>0.40318875391944287</v>
      </c>
      <c r="G4262" t="b">
        <f>IF(Comuni[[#This Row],[Popolazione2011]]&gt;300000,"MAGGIORE")</f>
        <v>0</v>
      </c>
      <c r="H4262">
        <f>100*Comuni[[#This Row],[Popolazione2011]]/(SUMIFS($D$2:$D$7916,$B$2:$B$7916,"Piemonte"))</f>
        <v>0.40117637461399347</v>
      </c>
      <c r="I4262" s="1" t="str">
        <f>_xlfn.XLOOKUP(Comuni[[#This Row],[Regione]],Ripartizione_geografica[Regione],Ripartizione_geografica[Ripartizione geografica],,0)</f>
        <v>Nord-est</v>
      </c>
      <c r="J4262" s="1">
        <f>_xlfn.XLOOKUP(Comuni[[#This Row],[Regione]],Table_0[Regione],Table_0[Totale contagiati],,0)</f>
        <v>2199848</v>
      </c>
      <c r="K4262" s="1">
        <f>_xlfn.XLOOKUP(Comuni[[#This Row],[Regione]],Table_0[Regione],Table_0[Guariti],,0)</f>
        <v>2170571</v>
      </c>
      <c r="L4262" s="1">
        <f>_xlfn.XLOOKUP(Comuni[[#This Row],[Regione]],Table_0[Regione],Table_0[Deceduti],,0)</f>
        <v>19859</v>
      </c>
    </row>
    <row r="4263" spans="1:12" x14ac:dyDescent="0.25">
      <c r="A4263" s="1" t="s">
        <v>4314</v>
      </c>
      <c r="B4263" s="1" t="s">
        <v>4113</v>
      </c>
      <c r="C4263" s="1" t="s">
        <v>4297</v>
      </c>
      <c r="D4263">
        <v>20468</v>
      </c>
      <c r="E4263">
        <f>100*Comuni[[#This Row],[Popolazione2011]]/$D$7916</f>
        <v>3.5713198310759441E-2</v>
      </c>
      <c r="F4263">
        <f>100*Comuni[[#This Row],[Popolazione2011]]/(SUMIFS($D$2:$D$7916,$B$2:$B$7916,"Emilia-Romagna"))</f>
        <v>0.47138101417850897</v>
      </c>
      <c r="G4263" t="b">
        <f>IF(Comuni[[#This Row],[Popolazione2011]]&gt;300000,"MAGGIORE")</f>
        <v>0</v>
      </c>
      <c r="H4263">
        <f>100*Comuni[[#This Row],[Popolazione2011]]/(SUMIFS($D$2:$D$7916,$B$2:$B$7916,"Piemonte"))</f>
        <v>0.46902827643795159</v>
      </c>
      <c r="I4263" s="1" t="str">
        <f>_xlfn.XLOOKUP(Comuni[[#This Row],[Regione]],Ripartizione_geografica[Regione],Ripartizione_geografica[Ripartizione geografica],,0)</f>
        <v>Nord-est</v>
      </c>
      <c r="J4263" s="1">
        <f>_xlfn.XLOOKUP(Comuni[[#This Row],[Regione]],Table_0[Regione],Table_0[Totale contagiati],,0)</f>
        <v>2199848</v>
      </c>
      <c r="K4263" s="1">
        <f>_xlfn.XLOOKUP(Comuni[[#This Row],[Regione]],Table_0[Regione],Table_0[Guariti],,0)</f>
        <v>2170571</v>
      </c>
      <c r="L4263" s="1">
        <f>_xlfn.XLOOKUP(Comuni[[#This Row],[Regione]],Table_0[Regione],Table_0[Deceduti],,0)</f>
        <v>19859</v>
      </c>
    </row>
    <row r="4264" spans="1:12" x14ac:dyDescent="0.25">
      <c r="A4264" s="1" t="s">
        <v>4315</v>
      </c>
      <c r="B4264" s="1" t="s">
        <v>4113</v>
      </c>
      <c r="C4264" s="1" t="s">
        <v>4297</v>
      </c>
      <c r="D4264">
        <v>14352</v>
      </c>
      <c r="E4264">
        <f>100*Comuni[[#This Row],[Popolazione2011]]/$D$7916</f>
        <v>2.5041812690835424E-2</v>
      </c>
      <c r="F4264">
        <f>100*Comuni[[#This Row],[Popolazione2011]]/(SUMIFS($D$2:$D$7916,$B$2:$B$7916,"Emilia-Romagna"))</f>
        <v>0.3305286454704886</v>
      </c>
      <c r="G4264" t="b">
        <f>IF(Comuni[[#This Row],[Popolazione2011]]&gt;300000,"MAGGIORE")</f>
        <v>0</v>
      </c>
      <c r="H4264">
        <f>100*Comuni[[#This Row],[Popolazione2011]]/(SUMIFS($D$2:$D$7916,$B$2:$B$7916,"Piemonte"))</f>
        <v>0.32887892434226507</v>
      </c>
      <c r="I4264" s="1" t="str">
        <f>_xlfn.XLOOKUP(Comuni[[#This Row],[Regione]],Ripartizione_geografica[Regione],Ripartizione_geografica[Ripartizione geografica],,0)</f>
        <v>Nord-est</v>
      </c>
      <c r="J4264" s="1">
        <f>_xlfn.XLOOKUP(Comuni[[#This Row],[Regione]],Table_0[Regione],Table_0[Totale contagiati],,0)</f>
        <v>2199848</v>
      </c>
      <c r="K4264" s="1">
        <f>_xlfn.XLOOKUP(Comuni[[#This Row],[Regione]],Table_0[Regione],Table_0[Guariti],,0)</f>
        <v>2170571</v>
      </c>
      <c r="L4264" s="1">
        <f>_xlfn.XLOOKUP(Comuni[[#This Row],[Regione]],Table_0[Regione],Table_0[Deceduti],,0)</f>
        <v>19859</v>
      </c>
    </row>
    <row r="4265" spans="1:12" x14ac:dyDescent="0.25">
      <c r="A4265" s="1" t="s">
        <v>4316</v>
      </c>
      <c r="B4265" s="1" t="s">
        <v>4113</v>
      </c>
      <c r="C4265" s="1" t="s">
        <v>4297</v>
      </c>
      <c r="D4265">
        <v>5870</v>
      </c>
      <c r="E4265">
        <f>100*Comuni[[#This Row],[Popolazione2011]]/$D$7916</f>
        <v>1.0242157225139627E-2</v>
      </c>
      <c r="F4265">
        <f>100*Comuni[[#This Row],[Popolazione2011]]/(SUMIFS($D$2:$D$7916,$B$2:$B$7916,"Emilia-Romagna"))</f>
        <v>0.13518695296207972</v>
      </c>
      <c r="G4265" t="b">
        <f>IF(Comuni[[#This Row],[Popolazione2011]]&gt;300000,"MAGGIORE")</f>
        <v>0</v>
      </c>
      <c r="H4265">
        <f>100*Comuni[[#This Row],[Popolazione2011]]/(SUMIFS($D$2:$D$7916,$B$2:$B$7916,"Piemonte"))</f>
        <v>0.13451221334232832</v>
      </c>
      <c r="I4265" s="1" t="str">
        <f>_xlfn.XLOOKUP(Comuni[[#This Row],[Regione]],Ripartizione_geografica[Regione],Ripartizione_geografica[Ripartizione geografica],,0)</f>
        <v>Nord-est</v>
      </c>
      <c r="J4265" s="1">
        <f>_xlfn.XLOOKUP(Comuni[[#This Row],[Regione]],Table_0[Regione],Table_0[Totale contagiati],,0)</f>
        <v>2199848</v>
      </c>
      <c r="K4265" s="1">
        <f>_xlfn.XLOOKUP(Comuni[[#This Row],[Regione]],Table_0[Regione],Table_0[Guariti],,0)</f>
        <v>2170571</v>
      </c>
      <c r="L4265" s="1">
        <f>_xlfn.XLOOKUP(Comuni[[#This Row],[Regione]],Table_0[Regione],Table_0[Deceduti],,0)</f>
        <v>19859</v>
      </c>
    </row>
    <row r="4266" spans="1:12" x14ac:dyDescent="0.25">
      <c r="A4266" s="1" t="s">
        <v>4317</v>
      </c>
      <c r="B4266" s="1" t="s">
        <v>4113</v>
      </c>
      <c r="C4266" s="1" t="s">
        <v>4297</v>
      </c>
      <c r="D4266">
        <v>13527</v>
      </c>
      <c r="E4266">
        <f>100*Comuni[[#This Row],[Popolazione2011]]/$D$7916</f>
        <v>2.3602327220521933E-2</v>
      </c>
      <c r="F4266">
        <f>100*Comuni[[#This Row],[Popolazione2011]]/(SUMIFS($D$2:$D$7916,$B$2:$B$7916,"Emilia-Romagna"))</f>
        <v>0.3115287755908096</v>
      </c>
      <c r="G4266" t="b">
        <f>IF(Comuni[[#This Row],[Popolazione2011]]&gt;300000,"MAGGIORE")</f>
        <v>0</v>
      </c>
      <c r="H4266">
        <f>100*Comuni[[#This Row],[Popolazione2011]]/(SUMIFS($D$2:$D$7916,$B$2:$B$7916,"Piemonte"))</f>
        <v>0.30997388584014907</v>
      </c>
      <c r="I4266" s="1" t="str">
        <f>_xlfn.XLOOKUP(Comuni[[#This Row],[Regione]],Ripartizione_geografica[Regione],Ripartizione_geografica[Ripartizione geografica],,0)</f>
        <v>Nord-est</v>
      </c>
      <c r="J4266" s="1">
        <f>_xlfn.XLOOKUP(Comuni[[#This Row],[Regione]],Table_0[Regione],Table_0[Totale contagiati],,0)</f>
        <v>2199848</v>
      </c>
      <c r="K4266" s="1">
        <f>_xlfn.XLOOKUP(Comuni[[#This Row],[Regione]],Table_0[Regione],Table_0[Guariti],,0)</f>
        <v>2170571</v>
      </c>
      <c r="L4266" s="1">
        <f>_xlfn.XLOOKUP(Comuni[[#This Row],[Regione]],Table_0[Regione],Table_0[Deceduti],,0)</f>
        <v>19859</v>
      </c>
    </row>
    <row r="4267" spans="1:12" x14ac:dyDescent="0.25">
      <c r="A4267" s="1" t="s">
        <v>4318</v>
      </c>
      <c r="B4267" s="1" t="s">
        <v>4113</v>
      </c>
      <c r="C4267" s="1" t="s">
        <v>4297</v>
      </c>
      <c r="D4267">
        <v>6440</v>
      </c>
      <c r="E4267">
        <f>100*Comuni[[#This Row],[Popolazione2011]]/$D$7916</f>
        <v>1.1236710822810768E-2</v>
      </c>
      <c r="F4267">
        <f>100*Comuni[[#This Row],[Popolazione2011]]/(SUMIFS($D$2:$D$7916,$B$2:$B$7916,"Emilia-Romagna"))</f>
        <v>0.14831413578803976</v>
      </c>
      <c r="G4267" t="b">
        <f>IF(Comuni[[#This Row],[Popolazione2011]]&gt;300000,"MAGGIORE")</f>
        <v>0</v>
      </c>
      <c r="H4267">
        <f>100*Comuni[[#This Row],[Popolazione2011]]/(SUMIFS($D$2:$D$7916,$B$2:$B$7916,"Piemonte"))</f>
        <v>0.14757387630742663</v>
      </c>
      <c r="I4267" s="1" t="str">
        <f>_xlfn.XLOOKUP(Comuni[[#This Row],[Regione]],Ripartizione_geografica[Regione],Ripartizione_geografica[Ripartizione geografica],,0)</f>
        <v>Nord-est</v>
      </c>
      <c r="J4267" s="1">
        <f>_xlfn.XLOOKUP(Comuni[[#This Row],[Regione]],Table_0[Regione],Table_0[Totale contagiati],,0)</f>
        <v>2199848</v>
      </c>
      <c r="K4267" s="1">
        <f>_xlfn.XLOOKUP(Comuni[[#This Row],[Regione]],Table_0[Regione],Table_0[Guariti],,0)</f>
        <v>2170571</v>
      </c>
      <c r="L4267" s="1">
        <f>_xlfn.XLOOKUP(Comuni[[#This Row],[Regione]],Table_0[Regione],Table_0[Deceduti],,0)</f>
        <v>19859</v>
      </c>
    </row>
    <row r="4268" spans="1:12" x14ac:dyDescent="0.25">
      <c r="A4268" s="1" t="s">
        <v>4319</v>
      </c>
      <c r="B4268" s="1" t="s">
        <v>4113</v>
      </c>
      <c r="C4268" s="1" t="s">
        <v>4297</v>
      </c>
      <c r="D4268">
        <v>1927</v>
      </c>
      <c r="E4268">
        <f>100*Comuni[[#This Row],[Popolazione2011]]/$D$7916</f>
        <v>3.362289092477694E-3</v>
      </c>
      <c r="F4268">
        <f>100*Comuni[[#This Row],[Popolazione2011]]/(SUMIFS($D$2:$D$7916,$B$2:$B$7916,"Emilia-Romagna"))</f>
        <v>4.4379090009868415E-2</v>
      </c>
      <c r="G4268" t="b">
        <f>IF(Comuni[[#This Row],[Popolazione2011]]&gt;300000,"MAGGIORE")</f>
        <v>0</v>
      </c>
      <c r="H4268">
        <f>100*Comuni[[#This Row],[Popolazione2011]]/(SUMIFS($D$2:$D$7916,$B$2:$B$7916,"Piemonte"))</f>
        <v>4.4157586901306077E-2</v>
      </c>
      <c r="I4268" s="1" t="str">
        <f>_xlfn.XLOOKUP(Comuni[[#This Row],[Regione]],Ripartizione_geografica[Regione],Ripartizione_geografica[Ripartizione geografica],,0)</f>
        <v>Nord-est</v>
      </c>
      <c r="J4268" s="1">
        <f>_xlfn.XLOOKUP(Comuni[[#This Row],[Regione]],Table_0[Regione],Table_0[Totale contagiati],,0)</f>
        <v>2199848</v>
      </c>
      <c r="K4268" s="1">
        <f>_xlfn.XLOOKUP(Comuni[[#This Row],[Regione]],Table_0[Regione],Table_0[Guariti],,0)</f>
        <v>2170571</v>
      </c>
      <c r="L4268" s="1">
        <f>_xlfn.XLOOKUP(Comuni[[#This Row],[Regione]],Table_0[Regione],Table_0[Deceduti],,0)</f>
        <v>19859</v>
      </c>
    </row>
    <row r="4269" spans="1:12" x14ac:dyDescent="0.25">
      <c r="A4269" s="1" t="s">
        <v>4320</v>
      </c>
      <c r="B4269" s="1" t="s">
        <v>4113</v>
      </c>
      <c r="C4269" s="1" t="s">
        <v>4297</v>
      </c>
      <c r="D4269">
        <v>5066</v>
      </c>
      <c r="E4269">
        <f>100*Comuni[[#This Row],[Popolazione2011]]/$D$7916</f>
        <v>8.8393132031613884E-3</v>
      </c>
      <c r="F4269">
        <f>100*Comuni[[#This Row],[Popolazione2011]]/(SUMIFS($D$2:$D$7916,$B$2:$B$7916,"Emilia-Romagna"))</f>
        <v>0.11667071613388345</v>
      </c>
      <c r="G4269" t="b">
        <f>IF(Comuni[[#This Row],[Popolazione2011]]&gt;300000,"MAGGIORE")</f>
        <v>0</v>
      </c>
      <c r="H4269">
        <f>100*Comuni[[#This Row],[Popolazione2011]]/(SUMIFS($D$2:$D$7916,$B$2:$B$7916,"Piemonte"))</f>
        <v>0.11608839400208437</v>
      </c>
      <c r="I4269" s="1" t="str">
        <f>_xlfn.XLOOKUP(Comuni[[#This Row],[Regione]],Ripartizione_geografica[Regione],Ripartizione_geografica[Ripartizione geografica],,0)</f>
        <v>Nord-est</v>
      </c>
      <c r="J4269" s="1">
        <f>_xlfn.XLOOKUP(Comuni[[#This Row],[Regione]],Table_0[Regione],Table_0[Totale contagiati],,0)</f>
        <v>2199848</v>
      </c>
      <c r="K4269" s="1">
        <f>_xlfn.XLOOKUP(Comuni[[#This Row],[Regione]],Table_0[Regione],Table_0[Guariti],,0)</f>
        <v>2170571</v>
      </c>
      <c r="L4269" s="1">
        <f>_xlfn.XLOOKUP(Comuni[[#This Row],[Regione]],Table_0[Regione],Table_0[Deceduti],,0)</f>
        <v>19859</v>
      </c>
    </row>
    <row r="4270" spans="1:12" x14ac:dyDescent="0.25">
      <c r="A4270" s="1" t="s">
        <v>4321</v>
      </c>
      <c r="B4270" s="1" t="s">
        <v>4113</v>
      </c>
      <c r="C4270" s="1" t="s">
        <v>4297</v>
      </c>
      <c r="D4270">
        <v>5462</v>
      </c>
      <c r="E4270">
        <f>100*Comuni[[#This Row],[Popolazione2011]]/$D$7916</f>
        <v>9.5302662289118642E-3</v>
      </c>
      <c r="F4270">
        <f>100*Comuni[[#This Row],[Popolazione2011]]/(SUMIFS($D$2:$D$7916,$B$2:$B$7916,"Emilia-Romagna"))</f>
        <v>0.12579065367612938</v>
      </c>
      <c r="G4270" t="b">
        <f>IF(Comuni[[#This Row],[Popolazione2011]]&gt;300000,"MAGGIORE")</f>
        <v>0</v>
      </c>
      <c r="H4270">
        <f>100*Comuni[[#This Row],[Popolazione2011]]/(SUMIFS($D$2:$D$7916,$B$2:$B$7916,"Piemonte"))</f>
        <v>0.12516281248310004</v>
      </c>
      <c r="I4270" s="1" t="str">
        <f>_xlfn.XLOOKUP(Comuni[[#This Row],[Regione]],Ripartizione_geografica[Regione],Ripartizione_geografica[Ripartizione geografica],,0)</f>
        <v>Nord-est</v>
      </c>
      <c r="J4270" s="1">
        <f>_xlfn.XLOOKUP(Comuni[[#This Row],[Regione]],Table_0[Regione],Table_0[Totale contagiati],,0)</f>
        <v>2199848</v>
      </c>
      <c r="K4270" s="1">
        <f>_xlfn.XLOOKUP(Comuni[[#This Row],[Regione]],Table_0[Regione],Table_0[Guariti],,0)</f>
        <v>2170571</v>
      </c>
      <c r="L4270" s="1">
        <f>_xlfn.XLOOKUP(Comuni[[#This Row],[Regione]],Table_0[Regione],Table_0[Deceduti],,0)</f>
        <v>19859</v>
      </c>
    </row>
    <row r="4271" spans="1:12" x14ac:dyDescent="0.25">
      <c r="A4271" s="1" t="s">
        <v>4322</v>
      </c>
      <c r="B4271" s="1" t="s">
        <v>4113</v>
      </c>
      <c r="C4271" s="1" t="s">
        <v>4297</v>
      </c>
      <c r="D4271">
        <v>10766</v>
      </c>
      <c r="E4271">
        <f>100*Comuni[[#This Row],[Popolazione2011]]/$D$7916</f>
        <v>1.8784849179872783E-2</v>
      </c>
      <c r="F4271">
        <f>100*Comuni[[#This Row],[Popolazione2011]]/(SUMIFS($D$2:$D$7916,$B$2:$B$7916,"Emilia-Romagna"))</f>
        <v>0.24794254439348384</v>
      </c>
      <c r="G4271" t="b">
        <f>IF(Comuni[[#This Row],[Popolazione2011]]&gt;300000,"MAGGIORE")</f>
        <v>0</v>
      </c>
      <c r="H4271">
        <f>100*Comuni[[#This Row],[Popolazione2011]]/(SUMIFS($D$2:$D$7916,$B$2:$B$7916,"Piemonte"))</f>
        <v>0.24670502365306757</v>
      </c>
      <c r="I4271" s="1" t="str">
        <f>_xlfn.XLOOKUP(Comuni[[#This Row],[Regione]],Ripartizione_geografica[Regione],Ripartizione_geografica[Ripartizione geografica],,0)</f>
        <v>Nord-est</v>
      </c>
      <c r="J4271" s="1">
        <f>_xlfn.XLOOKUP(Comuni[[#This Row],[Regione]],Table_0[Regione],Table_0[Totale contagiati],,0)</f>
        <v>2199848</v>
      </c>
      <c r="K4271" s="1">
        <f>_xlfn.XLOOKUP(Comuni[[#This Row],[Regione]],Table_0[Regione],Table_0[Guariti],,0)</f>
        <v>2170571</v>
      </c>
      <c r="L4271" s="1">
        <f>_xlfn.XLOOKUP(Comuni[[#This Row],[Regione]],Table_0[Regione],Table_0[Deceduti],,0)</f>
        <v>19859</v>
      </c>
    </row>
    <row r="4272" spans="1:12" x14ac:dyDescent="0.25">
      <c r="A4272" s="1" t="s">
        <v>4323</v>
      </c>
      <c r="B4272" s="1" t="s">
        <v>4113</v>
      </c>
      <c r="C4272" s="1" t="s">
        <v>4297</v>
      </c>
      <c r="D4272">
        <v>3982</v>
      </c>
      <c r="E4272">
        <f>100*Comuni[[#This Row],[Popolazione2011]]/$D$7916</f>
        <v>6.9479165367131177E-3</v>
      </c>
      <c r="F4272">
        <f>100*Comuni[[#This Row],[Popolazione2011]]/(SUMIFS($D$2:$D$7916,$B$2:$B$7916,"Emilia-Romagna"))</f>
        <v>9.1706038619250668E-2</v>
      </c>
      <c r="G4272" t="b">
        <f>IF(Comuni[[#This Row],[Popolazione2011]]&gt;300000,"MAGGIORE")</f>
        <v>0</v>
      </c>
      <c r="H4272">
        <f>100*Comuni[[#This Row],[Popolazione2011]]/(SUMIFS($D$2:$D$7916,$B$2:$B$7916,"Piemonte"))</f>
        <v>9.1248319170213171E-2</v>
      </c>
      <c r="I4272" s="1" t="str">
        <f>_xlfn.XLOOKUP(Comuni[[#This Row],[Regione]],Ripartizione_geografica[Regione],Ripartizione_geografica[Ripartizione geografica],,0)</f>
        <v>Nord-est</v>
      </c>
      <c r="J4272" s="1">
        <f>_xlfn.XLOOKUP(Comuni[[#This Row],[Regione]],Table_0[Regione],Table_0[Totale contagiati],,0)</f>
        <v>2199848</v>
      </c>
      <c r="K4272" s="1">
        <f>_xlfn.XLOOKUP(Comuni[[#This Row],[Regione]],Table_0[Regione],Table_0[Guariti],,0)</f>
        <v>2170571</v>
      </c>
      <c r="L4272" s="1">
        <f>_xlfn.XLOOKUP(Comuni[[#This Row],[Regione]],Table_0[Regione],Table_0[Deceduti],,0)</f>
        <v>19859</v>
      </c>
    </row>
    <row r="4273" spans="1:12" x14ac:dyDescent="0.25">
      <c r="A4273" s="1" t="s">
        <v>4324</v>
      </c>
      <c r="B4273" s="1" t="s">
        <v>4113</v>
      </c>
      <c r="C4273" s="1" t="s">
        <v>4297</v>
      </c>
      <c r="D4273">
        <v>67892</v>
      </c>
      <c r="E4273">
        <f>100*Comuni[[#This Row],[Popolazione2011]]/$D$7916</f>
        <v>0.11846005763699823</v>
      </c>
      <c r="F4273">
        <f>100*Comuni[[#This Row],[Popolazione2011]]/(SUMIFS($D$2:$D$7916,$B$2:$B$7916,"Emilia-Romagna"))</f>
        <v>1.5635626252983843</v>
      </c>
      <c r="G4273" t="b">
        <f>IF(Comuni[[#This Row],[Popolazione2011]]&gt;300000,"MAGGIORE")</f>
        <v>0</v>
      </c>
      <c r="H4273">
        <f>100*Comuni[[#This Row],[Popolazione2011]]/(SUMIFS($D$2:$D$7916,$B$2:$B$7916,"Piemonte"))</f>
        <v>1.5557586351341319</v>
      </c>
      <c r="I4273" s="1" t="str">
        <f>_xlfn.XLOOKUP(Comuni[[#This Row],[Regione]],Ripartizione_geografica[Regione],Ripartizione_geografica[Ripartizione geografica],,0)</f>
        <v>Nord-est</v>
      </c>
      <c r="J4273" s="1">
        <f>_xlfn.XLOOKUP(Comuni[[#This Row],[Regione]],Table_0[Regione],Table_0[Totale contagiati],,0)</f>
        <v>2199848</v>
      </c>
      <c r="K4273" s="1">
        <f>_xlfn.XLOOKUP(Comuni[[#This Row],[Regione]],Table_0[Regione],Table_0[Guariti],,0)</f>
        <v>2170571</v>
      </c>
      <c r="L4273" s="1">
        <f>_xlfn.XLOOKUP(Comuni[[#This Row],[Regione]],Table_0[Regione],Table_0[Deceduti],,0)</f>
        <v>19859</v>
      </c>
    </row>
    <row r="4274" spans="1:12" x14ac:dyDescent="0.25">
      <c r="A4274" s="1" t="s">
        <v>4325</v>
      </c>
      <c r="B4274" s="1" t="s">
        <v>4113</v>
      </c>
      <c r="C4274" s="1" t="s">
        <v>4297</v>
      </c>
      <c r="D4274">
        <v>2309</v>
      </c>
      <c r="E4274">
        <f>100*Comuni[[#This Row],[Popolazione2011]]/$D$7916</f>
        <v>4.0288144860046683E-3</v>
      </c>
      <c r="F4274">
        <f>100*Comuni[[#This Row],[Popolazione2011]]/(SUMIFS($D$2:$D$7916,$B$2:$B$7916,"Emilia-Romagna"))</f>
        <v>5.3176605517792512E-2</v>
      </c>
      <c r="G4274" t="b">
        <f>IF(Comuni[[#This Row],[Popolazione2011]]&gt;300000,"MAGGIORE")</f>
        <v>0</v>
      </c>
      <c r="H4274">
        <f>100*Comuni[[#This Row],[Popolazione2011]]/(SUMIFS($D$2:$D$7916,$B$2:$B$7916,"Piemonte"))</f>
        <v>5.2911192607740389E-2</v>
      </c>
      <c r="I4274" s="1" t="str">
        <f>_xlfn.XLOOKUP(Comuni[[#This Row],[Regione]],Ripartizione_geografica[Regione],Ripartizione_geografica[Ripartizione geografica],,0)</f>
        <v>Nord-est</v>
      </c>
      <c r="J4274" s="1">
        <f>_xlfn.XLOOKUP(Comuni[[#This Row],[Regione]],Table_0[Regione],Table_0[Totale contagiati],,0)</f>
        <v>2199848</v>
      </c>
      <c r="K4274" s="1">
        <f>_xlfn.XLOOKUP(Comuni[[#This Row],[Regione]],Table_0[Regione],Table_0[Guariti],,0)</f>
        <v>2170571</v>
      </c>
      <c r="L4274" s="1">
        <f>_xlfn.XLOOKUP(Comuni[[#This Row],[Regione]],Table_0[Regione],Table_0[Deceduti],,0)</f>
        <v>19859</v>
      </c>
    </row>
    <row r="4275" spans="1:12" x14ac:dyDescent="0.25">
      <c r="A4275" s="1" t="s">
        <v>4326</v>
      </c>
      <c r="B4275" s="1" t="s">
        <v>4113</v>
      </c>
      <c r="C4275" s="1" t="s">
        <v>4297</v>
      </c>
      <c r="D4275">
        <v>4434</v>
      </c>
      <c r="E4275">
        <f>100*Comuni[[#This Row],[Popolazione2011]]/$D$7916</f>
        <v>7.7365800913575993E-3</v>
      </c>
      <c r="F4275">
        <f>100*Comuni[[#This Row],[Popolazione2011]]/(SUMIFS($D$2:$D$7916,$B$2:$B$7916,"Emilia-Romagna"))</f>
        <v>0.1021156642987839</v>
      </c>
      <c r="G4275" t="b">
        <f>IF(Comuni[[#This Row],[Popolazione2011]]&gt;300000,"MAGGIORE")</f>
        <v>0</v>
      </c>
      <c r="H4275">
        <f>100*Comuni[[#This Row],[Popolazione2011]]/(SUMIFS($D$2:$D$7916,$B$2:$B$7916,"Piemonte"))</f>
        <v>0.1016059887495543</v>
      </c>
      <c r="I4275" s="1" t="str">
        <f>_xlfn.XLOOKUP(Comuni[[#This Row],[Regione]],Ripartizione_geografica[Regione],Ripartizione_geografica[Ripartizione geografica],,0)</f>
        <v>Nord-est</v>
      </c>
      <c r="J4275" s="1">
        <f>_xlfn.XLOOKUP(Comuni[[#This Row],[Regione]],Table_0[Regione],Table_0[Totale contagiati],,0)</f>
        <v>2199848</v>
      </c>
      <c r="K4275" s="1">
        <f>_xlfn.XLOOKUP(Comuni[[#This Row],[Regione]],Table_0[Regione],Table_0[Guariti],,0)</f>
        <v>2170571</v>
      </c>
      <c r="L4275" s="1">
        <f>_xlfn.XLOOKUP(Comuni[[#This Row],[Regione]],Table_0[Regione],Table_0[Deceduti],,0)</f>
        <v>19859</v>
      </c>
    </row>
    <row r="4276" spans="1:12" x14ac:dyDescent="0.25">
      <c r="A4276" s="1" t="s">
        <v>4327</v>
      </c>
      <c r="B4276" s="1" t="s">
        <v>4113</v>
      </c>
      <c r="C4276" s="1" t="s">
        <v>4297</v>
      </c>
      <c r="D4276">
        <v>8771</v>
      </c>
      <c r="E4276">
        <f>100*Comuni[[#This Row],[Popolazione2011]]/$D$7916</f>
        <v>1.5303911588023794E-2</v>
      </c>
      <c r="F4276">
        <f>100*Comuni[[#This Row],[Popolazione2011]]/(SUMIFS($D$2:$D$7916,$B$2:$B$7916,"Emilia-Romagna"))</f>
        <v>0.20199740450262371</v>
      </c>
      <c r="G4276" t="b">
        <f>IF(Comuni[[#This Row],[Popolazione2011]]&gt;300000,"MAGGIORE")</f>
        <v>0</v>
      </c>
      <c r="H4276">
        <f>100*Comuni[[#This Row],[Popolazione2011]]/(SUMIFS($D$2:$D$7916,$B$2:$B$7916,"Piemonte"))</f>
        <v>0.20098920327522343</v>
      </c>
      <c r="I4276" s="1" t="str">
        <f>_xlfn.XLOOKUP(Comuni[[#This Row],[Regione]],Ripartizione_geografica[Regione],Ripartizione_geografica[Ripartizione geografica],,0)</f>
        <v>Nord-est</v>
      </c>
      <c r="J4276" s="1">
        <f>_xlfn.XLOOKUP(Comuni[[#This Row],[Regione]],Table_0[Regione],Table_0[Totale contagiati],,0)</f>
        <v>2199848</v>
      </c>
      <c r="K4276" s="1">
        <f>_xlfn.XLOOKUP(Comuni[[#This Row],[Regione]],Table_0[Regione],Table_0[Guariti],,0)</f>
        <v>2170571</v>
      </c>
      <c r="L4276" s="1">
        <f>_xlfn.XLOOKUP(Comuni[[#This Row],[Regione]],Table_0[Regione],Table_0[Deceduti],,0)</f>
        <v>19859</v>
      </c>
    </row>
    <row r="4277" spans="1:12" x14ac:dyDescent="0.25">
      <c r="A4277" s="1" t="s">
        <v>4328</v>
      </c>
      <c r="B4277" s="1" t="s">
        <v>4113</v>
      </c>
      <c r="C4277" s="1" t="s">
        <v>4297</v>
      </c>
      <c r="D4277">
        <v>6684</v>
      </c>
      <c r="E4277">
        <f>100*Comuni[[#This Row],[Popolazione2011]]/$D$7916</f>
        <v>1.166244955584894E-2</v>
      </c>
      <c r="F4277">
        <f>100*Comuni[[#This Row],[Popolazione2011]]/(SUMIFS($D$2:$D$7916,$B$2:$B$7916,"Emilia-Romagna"))</f>
        <v>0.153933491243363</v>
      </c>
      <c r="G4277" t="b">
        <f>IF(Comuni[[#This Row],[Popolazione2011]]&gt;300000,"MAGGIORE")</f>
        <v>0</v>
      </c>
      <c r="H4277">
        <f>100*Comuni[[#This Row],[Popolazione2011]]/(SUMIFS($D$2:$D$7916,$B$2:$B$7916,"Piemonte"))</f>
        <v>0.15316518466441609</v>
      </c>
      <c r="I4277" s="1" t="str">
        <f>_xlfn.XLOOKUP(Comuni[[#This Row],[Regione]],Ripartizione_geografica[Regione],Ripartizione_geografica[Ripartizione geografica],,0)</f>
        <v>Nord-est</v>
      </c>
      <c r="J4277" s="1">
        <f>_xlfn.XLOOKUP(Comuni[[#This Row],[Regione]],Table_0[Regione],Table_0[Totale contagiati],,0)</f>
        <v>2199848</v>
      </c>
      <c r="K4277" s="1">
        <f>_xlfn.XLOOKUP(Comuni[[#This Row],[Regione]],Table_0[Regione],Table_0[Guariti],,0)</f>
        <v>2170571</v>
      </c>
      <c r="L4277" s="1">
        <f>_xlfn.XLOOKUP(Comuni[[#This Row],[Regione]],Table_0[Regione],Table_0[Deceduti],,0)</f>
        <v>19859</v>
      </c>
    </row>
    <row r="4278" spans="1:12" x14ac:dyDescent="0.25">
      <c r="A4278" s="1" t="s">
        <v>4329</v>
      </c>
      <c r="B4278" s="1" t="s">
        <v>4113</v>
      </c>
      <c r="C4278" s="1" t="s">
        <v>4297</v>
      </c>
      <c r="D4278">
        <v>16526</v>
      </c>
      <c r="E4278">
        <f>100*Comuni[[#This Row],[Popolazione2011]]/$D$7916</f>
        <v>2.8835075008970611E-2</v>
      </c>
      <c r="F4278">
        <f>100*Comuni[[#This Row],[Popolazione2011]]/(SUMIFS($D$2:$D$7916,$B$2:$B$7916,"Emilia-Romagna"))</f>
        <v>0.38059618137160639</v>
      </c>
      <c r="G4278" t="b">
        <f>IF(Comuni[[#This Row],[Popolazione2011]]&gt;300000,"MAGGIORE")</f>
        <v>0</v>
      </c>
      <c r="H4278">
        <f>100*Comuni[[#This Row],[Popolazione2011]]/(SUMIFS($D$2:$D$7916,$B$2:$B$7916,"Piemonte"))</f>
        <v>0.37869656519511374</v>
      </c>
      <c r="I4278" s="1" t="str">
        <f>_xlfn.XLOOKUP(Comuni[[#This Row],[Regione]],Ripartizione_geografica[Regione],Ripartizione_geografica[Ripartizione geografica],,0)</f>
        <v>Nord-est</v>
      </c>
      <c r="J4278" s="1">
        <f>_xlfn.XLOOKUP(Comuni[[#This Row],[Regione]],Table_0[Regione],Table_0[Totale contagiati],,0)</f>
        <v>2199848</v>
      </c>
      <c r="K4278" s="1">
        <f>_xlfn.XLOOKUP(Comuni[[#This Row],[Regione]],Table_0[Regione],Table_0[Guariti],,0)</f>
        <v>2170571</v>
      </c>
      <c r="L4278" s="1">
        <f>_xlfn.XLOOKUP(Comuni[[#This Row],[Regione]],Table_0[Regione],Table_0[Deceduti],,0)</f>
        <v>19859</v>
      </c>
    </row>
    <row r="4279" spans="1:12" x14ac:dyDescent="0.25">
      <c r="A4279" s="1" t="s">
        <v>4330</v>
      </c>
      <c r="B4279" s="1" t="s">
        <v>4113</v>
      </c>
      <c r="C4279" s="1" t="s">
        <v>4297</v>
      </c>
      <c r="D4279">
        <v>8674</v>
      </c>
      <c r="E4279">
        <f>100*Comuni[[#This Row],[Popolazione2011]]/$D$7916</f>
        <v>1.513466299333239E-2</v>
      </c>
      <c r="F4279">
        <f>100*Comuni[[#This Row],[Popolazione2011]]/(SUMIFS($D$2:$D$7916,$B$2:$B$7916,"Emilia-Romagna"))</f>
        <v>0.19976348040767963</v>
      </c>
      <c r="G4279" t="b">
        <f>IF(Comuni[[#This Row],[Popolazione2011]]&gt;300000,"MAGGIORE")</f>
        <v>0</v>
      </c>
      <c r="H4279">
        <f>100*Comuni[[#This Row],[Popolazione2011]]/(SUMIFS($D$2:$D$7916,$B$2:$B$7916,"Piemonte"))</f>
        <v>0.19876642905133829</v>
      </c>
      <c r="I4279" s="1" t="str">
        <f>_xlfn.XLOOKUP(Comuni[[#This Row],[Regione]],Ripartizione_geografica[Regione],Ripartizione_geografica[Ripartizione geografica],,0)</f>
        <v>Nord-est</v>
      </c>
      <c r="J4279" s="1">
        <f>_xlfn.XLOOKUP(Comuni[[#This Row],[Regione]],Table_0[Regione],Table_0[Totale contagiati],,0)</f>
        <v>2199848</v>
      </c>
      <c r="K4279" s="1">
        <f>_xlfn.XLOOKUP(Comuni[[#This Row],[Regione]],Table_0[Regione],Table_0[Guariti],,0)</f>
        <v>2170571</v>
      </c>
      <c r="L4279" s="1">
        <f>_xlfn.XLOOKUP(Comuni[[#This Row],[Regione]],Table_0[Regione],Table_0[Deceduti],,0)</f>
        <v>19859</v>
      </c>
    </row>
    <row r="4280" spans="1:12" x14ac:dyDescent="0.25">
      <c r="A4280" s="1" t="s">
        <v>4331</v>
      </c>
      <c r="B4280" s="1" t="s">
        <v>4113</v>
      </c>
      <c r="C4280" s="1" t="s">
        <v>4297</v>
      </c>
      <c r="D4280">
        <v>15651</v>
      </c>
      <c r="E4280">
        <f>100*Comuni[[#This Row],[Popolazione2011]]/$D$7916</f>
        <v>2.7308347995001758E-2</v>
      </c>
      <c r="F4280">
        <f>100*Comuni[[#This Row],[Popolazione2011]]/(SUMIFS($D$2:$D$7916,$B$2:$B$7916,"Emilia-Romagna"))</f>
        <v>0.36044480422649228</v>
      </c>
      <c r="G4280" t="b">
        <f>IF(Comuni[[#This Row],[Popolazione2011]]&gt;300000,"MAGGIORE")</f>
        <v>0</v>
      </c>
      <c r="H4280">
        <f>100*Comuni[[#This Row],[Popolazione2011]]/(SUMIFS($D$2:$D$7916,$B$2:$B$7916,"Piemonte"))</f>
        <v>0.35864576678377863</v>
      </c>
      <c r="I4280" s="1" t="str">
        <f>_xlfn.XLOOKUP(Comuni[[#This Row],[Regione]],Ripartizione_geografica[Regione],Ripartizione_geografica[Ripartizione geografica],,0)</f>
        <v>Nord-est</v>
      </c>
      <c r="J4280" s="1">
        <f>_xlfn.XLOOKUP(Comuni[[#This Row],[Regione]],Table_0[Regione],Table_0[Totale contagiati],,0)</f>
        <v>2199848</v>
      </c>
      <c r="K4280" s="1">
        <f>_xlfn.XLOOKUP(Comuni[[#This Row],[Regione]],Table_0[Regione],Table_0[Guariti],,0)</f>
        <v>2170571</v>
      </c>
      <c r="L4280" s="1">
        <f>_xlfn.XLOOKUP(Comuni[[#This Row],[Regione]],Table_0[Regione],Table_0[Deceduti],,0)</f>
        <v>19859</v>
      </c>
    </row>
    <row r="4281" spans="1:12" x14ac:dyDescent="0.25">
      <c r="A4281" s="1" t="s">
        <v>4332</v>
      </c>
      <c r="B4281" s="1" t="s">
        <v>4113</v>
      </c>
      <c r="C4281" s="1" t="s">
        <v>4297</v>
      </c>
      <c r="D4281">
        <v>3806</v>
      </c>
      <c r="E4281">
        <f>100*Comuni[[#This Row],[Popolazione2011]]/$D$7916</f>
        <v>6.640826303046239E-3</v>
      </c>
      <c r="F4281">
        <f>100*Comuni[[#This Row],[Popolazione2011]]/(SUMIFS($D$2:$D$7916,$B$2:$B$7916,"Emilia-Romagna"))</f>
        <v>8.7652733044919148E-2</v>
      </c>
      <c r="G4281" t="b">
        <f>IF(Comuni[[#This Row],[Popolazione2011]]&gt;300000,"MAGGIORE")</f>
        <v>0</v>
      </c>
      <c r="H4281">
        <f>100*Comuni[[#This Row],[Popolazione2011]]/(SUMIFS($D$2:$D$7916,$B$2:$B$7916,"Piemonte"))</f>
        <v>8.7215244289761767E-2</v>
      </c>
      <c r="I4281" s="1" t="str">
        <f>_xlfn.XLOOKUP(Comuni[[#This Row],[Regione]],Ripartizione_geografica[Regione],Ripartizione_geografica[Ripartizione geografica],,0)</f>
        <v>Nord-est</v>
      </c>
      <c r="J4281" s="1">
        <f>_xlfn.XLOOKUP(Comuni[[#This Row],[Regione]],Table_0[Regione],Table_0[Totale contagiati],,0)</f>
        <v>2199848</v>
      </c>
      <c r="K4281" s="1">
        <f>_xlfn.XLOOKUP(Comuni[[#This Row],[Regione]],Table_0[Regione],Table_0[Guariti],,0)</f>
        <v>2170571</v>
      </c>
      <c r="L4281" s="1">
        <f>_xlfn.XLOOKUP(Comuni[[#This Row],[Regione]],Table_0[Regione],Table_0[Deceduti],,0)</f>
        <v>19859</v>
      </c>
    </row>
    <row r="4282" spans="1:12" x14ac:dyDescent="0.25">
      <c r="A4282" s="1" t="s">
        <v>4333</v>
      </c>
      <c r="B4282" s="1" t="s">
        <v>4113</v>
      </c>
      <c r="C4282" s="1" t="s">
        <v>4297</v>
      </c>
      <c r="D4282">
        <v>5853</v>
      </c>
      <c r="E4282">
        <f>100*Comuni[[#This Row],[Popolazione2011]]/$D$7916</f>
        <v>1.0212495100296804E-2</v>
      </c>
      <c r="F4282">
        <f>100*Comuni[[#This Row],[Popolazione2011]]/(SUMIFS($D$2:$D$7916,$B$2:$B$7916,"Emilia-Romagna"))</f>
        <v>0.13479544049183179</v>
      </c>
      <c r="G4282" t="b">
        <f>IF(Comuni[[#This Row],[Popolazione2011]]&gt;300000,"MAGGIORE")</f>
        <v>0</v>
      </c>
      <c r="H4282">
        <f>100*Comuni[[#This Row],[Popolazione2011]]/(SUMIFS($D$2:$D$7916,$B$2:$B$7916,"Piemonte"))</f>
        <v>0.13412265497319381</v>
      </c>
      <c r="I4282" s="1" t="str">
        <f>_xlfn.XLOOKUP(Comuni[[#This Row],[Regione]],Ripartizione_geografica[Regione],Ripartizione_geografica[Ripartizione geografica],,0)</f>
        <v>Nord-est</v>
      </c>
      <c r="J4282" s="1">
        <f>_xlfn.XLOOKUP(Comuni[[#This Row],[Regione]],Table_0[Regione],Table_0[Totale contagiati],,0)</f>
        <v>2199848</v>
      </c>
      <c r="K4282" s="1">
        <f>_xlfn.XLOOKUP(Comuni[[#This Row],[Regione]],Table_0[Regione],Table_0[Guariti],,0)</f>
        <v>2170571</v>
      </c>
      <c r="L4282" s="1">
        <f>_xlfn.XLOOKUP(Comuni[[#This Row],[Regione]],Table_0[Regione],Table_0[Deceduti],,0)</f>
        <v>19859</v>
      </c>
    </row>
    <row r="4283" spans="1:12" x14ac:dyDescent="0.25">
      <c r="A4283" s="1" t="s">
        <v>4334</v>
      </c>
      <c r="B4283" s="1" t="s">
        <v>4113</v>
      </c>
      <c r="C4283" s="1" t="s">
        <v>4297</v>
      </c>
      <c r="D4283">
        <v>10820</v>
      </c>
      <c r="E4283">
        <f>100*Comuni[[#This Row],[Popolazione2011]]/$D$7916</f>
        <v>1.8879070047020576E-2</v>
      </c>
      <c r="F4283">
        <f>100*Comuni[[#This Row],[Popolazione2011]]/(SUMIFS($D$2:$D$7916,$B$2:$B$7916,"Emilia-Romagna"))</f>
        <v>0.24918617224015374</v>
      </c>
      <c r="G4283" t="b">
        <f>IF(Comuni[[#This Row],[Popolazione2011]]&gt;300000,"MAGGIORE")</f>
        <v>0</v>
      </c>
      <c r="H4283">
        <f>100*Comuni[[#This Row],[Popolazione2011]]/(SUMIFS($D$2:$D$7916,$B$2:$B$7916,"Piemonte"))</f>
        <v>0.24794244435502424</v>
      </c>
      <c r="I4283" s="1" t="str">
        <f>_xlfn.XLOOKUP(Comuni[[#This Row],[Regione]],Ripartizione_geografica[Regione],Ripartizione_geografica[Ripartizione geografica],,0)</f>
        <v>Nord-est</v>
      </c>
      <c r="J4283" s="1">
        <f>_xlfn.XLOOKUP(Comuni[[#This Row],[Regione]],Table_0[Regione],Table_0[Totale contagiati],,0)</f>
        <v>2199848</v>
      </c>
      <c r="K4283" s="1">
        <f>_xlfn.XLOOKUP(Comuni[[#This Row],[Regione]],Table_0[Regione],Table_0[Guariti],,0)</f>
        <v>2170571</v>
      </c>
      <c r="L4283" s="1">
        <f>_xlfn.XLOOKUP(Comuni[[#This Row],[Regione]],Table_0[Regione],Table_0[Deceduti],,0)</f>
        <v>19859</v>
      </c>
    </row>
    <row r="4284" spans="1:12" x14ac:dyDescent="0.25">
      <c r="A4284" s="1" t="s">
        <v>4335</v>
      </c>
      <c r="B4284" s="1" t="s">
        <v>4113</v>
      </c>
      <c r="C4284" s="1" t="s">
        <v>4297</v>
      </c>
      <c r="D4284">
        <v>6133</v>
      </c>
      <c r="E4284">
        <f>100*Comuni[[#This Row],[Popolazione2011]]/$D$7916</f>
        <v>1.0701047744766838E-2</v>
      </c>
      <c r="F4284">
        <f>100*Comuni[[#This Row],[Popolazione2011]]/(SUMIFS($D$2:$D$7916,$B$2:$B$7916,"Emilia-Romagna"))</f>
        <v>0.1412438811782683</v>
      </c>
      <c r="G4284" t="b">
        <f>IF(Comuni[[#This Row],[Popolazione2011]]&gt;300000,"MAGGIORE")</f>
        <v>0</v>
      </c>
      <c r="H4284">
        <f>100*Comuni[[#This Row],[Popolazione2011]]/(SUMIFS($D$2:$D$7916,$B$2:$B$7916,"Piemonte"))</f>
        <v>0.14053891046482106</v>
      </c>
      <c r="I4284" s="1" t="str">
        <f>_xlfn.XLOOKUP(Comuni[[#This Row],[Regione]],Ripartizione_geografica[Regione],Ripartizione_geografica[Ripartizione geografica],,0)</f>
        <v>Nord-est</v>
      </c>
      <c r="J4284" s="1">
        <f>_xlfn.XLOOKUP(Comuni[[#This Row],[Regione]],Table_0[Regione],Table_0[Totale contagiati],,0)</f>
        <v>2199848</v>
      </c>
      <c r="K4284" s="1">
        <f>_xlfn.XLOOKUP(Comuni[[#This Row],[Regione]],Table_0[Regione],Table_0[Guariti],,0)</f>
        <v>2170571</v>
      </c>
      <c r="L4284" s="1">
        <f>_xlfn.XLOOKUP(Comuni[[#This Row],[Regione]],Table_0[Regione],Table_0[Deceduti],,0)</f>
        <v>19859</v>
      </c>
    </row>
    <row r="4285" spans="1:12" x14ac:dyDescent="0.25">
      <c r="A4285" s="1" t="s">
        <v>4336</v>
      </c>
      <c r="B4285" s="1" t="s">
        <v>4113</v>
      </c>
      <c r="C4285" s="1" t="s">
        <v>4297</v>
      </c>
      <c r="D4285">
        <v>4644</v>
      </c>
      <c r="E4285">
        <f>100*Comuni[[#This Row],[Popolazione2011]]/$D$7916</f>
        <v>8.1029945747101255E-3</v>
      </c>
      <c r="F4285">
        <f>100*Comuni[[#This Row],[Popolazione2011]]/(SUMIFS($D$2:$D$7916,$B$2:$B$7916,"Emilia-Romagna"))</f>
        <v>0.10695199481361127</v>
      </c>
      <c r="G4285" t="b">
        <f>IF(Comuni[[#This Row],[Popolazione2011]]&gt;300000,"MAGGIORE")</f>
        <v>0</v>
      </c>
      <c r="H4285">
        <f>100*Comuni[[#This Row],[Popolazione2011]]/(SUMIFS($D$2:$D$7916,$B$2:$B$7916,"Piemonte"))</f>
        <v>0.10641818036827473</v>
      </c>
      <c r="I4285" s="1" t="str">
        <f>_xlfn.XLOOKUP(Comuni[[#This Row],[Regione]],Ripartizione_geografica[Regione],Ripartizione_geografica[Ripartizione geografica],,0)</f>
        <v>Nord-est</v>
      </c>
      <c r="J4285" s="1">
        <f>_xlfn.XLOOKUP(Comuni[[#This Row],[Regione]],Table_0[Regione],Table_0[Totale contagiati],,0)</f>
        <v>2199848</v>
      </c>
      <c r="K4285" s="1">
        <f>_xlfn.XLOOKUP(Comuni[[#This Row],[Regione]],Table_0[Regione],Table_0[Guariti],,0)</f>
        <v>2170571</v>
      </c>
      <c r="L4285" s="1">
        <f>_xlfn.XLOOKUP(Comuni[[#This Row],[Regione]],Table_0[Regione],Table_0[Deceduti],,0)</f>
        <v>19859</v>
      </c>
    </row>
    <row r="4286" spans="1:12" x14ac:dyDescent="0.25">
      <c r="A4286" s="1" t="s">
        <v>4337</v>
      </c>
      <c r="B4286" s="1" t="s">
        <v>4113</v>
      </c>
      <c r="C4286" s="1" t="s">
        <v>4297</v>
      </c>
      <c r="D4286">
        <v>12870</v>
      </c>
      <c r="E4286">
        <f>100*Comuni[[#This Row],[Popolazione2011]]/$D$7916</f>
        <v>2.2455973336890461E-2</v>
      </c>
      <c r="F4286">
        <f>100*Comuni[[#This Row],[Popolazione2011]]/(SUMIFS($D$2:$D$7916,$B$2:$B$7916,"Emilia-Romagna"))</f>
        <v>0.29639797012299252</v>
      </c>
      <c r="G4286" t="b">
        <f>IF(Comuni[[#This Row],[Popolazione2011]]&gt;300000,"MAGGIORE")</f>
        <v>0</v>
      </c>
      <c r="H4286">
        <f>100*Comuni[[#This Row],[Popolazione2011]]/(SUMIFS($D$2:$D$7916,$B$2:$B$7916,"Piemonte"))</f>
        <v>0.29491860063300945</v>
      </c>
      <c r="I4286" s="1" t="str">
        <f>_xlfn.XLOOKUP(Comuni[[#This Row],[Regione]],Ripartizione_geografica[Regione],Ripartizione_geografica[Ripartizione geografica],,0)</f>
        <v>Nord-est</v>
      </c>
      <c r="J4286" s="1">
        <f>_xlfn.XLOOKUP(Comuni[[#This Row],[Regione]],Table_0[Regione],Table_0[Totale contagiati],,0)</f>
        <v>2199848</v>
      </c>
      <c r="K4286" s="1">
        <f>_xlfn.XLOOKUP(Comuni[[#This Row],[Regione]],Table_0[Regione],Table_0[Guariti],,0)</f>
        <v>2170571</v>
      </c>
      <c r="L4286" s="1">
        <f>_xlfn.XLOOKUP(Comuni[[#This Row],[Regione]],Table_0[Regione],Table_0[Deceduti],,0)</f>
        <v>19859</v>
      </c>
    </row>
    <row r="4287" spans="1:12" x14ac:dyDescent="0.25">
      <c r="A4287" s="1" t="s">
        <v>4338</v>
      </c>
      <c r="B4287" s="1" t="s">
        <v>4113</v>
      </c>
      <c r="C4287" s="1" t="s">
        <v>4297</v>
      </c>
      <c r="D4287">
        <v>16890</v>
      </c>
      <c r="E4287">
        <f>100*Comuni[[#This Row],[Popolazione2011]]/$D$7916</f>
        <v>2.9470193446781656E-2</v>
      </c>
      <c r="F4287">
        <f>100*Comuni[[#This Row],[Popolazione2011]]/(SUMIFS($D$2:$D$7916,$B$2:$B$7916,"Emilia-Romagna"))</f>
        <v>0.38897915426397384</v>
      </c>
      <c r="G4287" t="b">
        <f>IF(Comuni[[#This Row],[Popolazione2011]]&gt;300000,"MAGGIORE")</f>
        <v>0</v>
      </c>
      <c r="H4287">
        <f>100*Comuni[[#This Row],[Popolazione2011]]/(SUMIFS($D$2:$D$7916,$B$2:$B$7916,"Piemonte"))</f>
        <v>0.38703769733422916</v>
      </c>
      <c r="I4287" s="1" t="str">
        <f>_xlfn.XLOOKUP(Comuni[[#This Row],[Regione]],Ripartizione_geografica[Regione],Ripartizione_geografica[Ripartizione geografica],,0)</f>
        <v>Nord-est</v>
      </c>
      <c r="J4287" s="1">
        <f>_xlfn.XLOOKUP(Comuni[[#This Row],[Regione]],Table_0[Regione],Table_0[Totale contagiati],,0)</f>
        <v>2199848</v>
      </c>
      <c r="K4287" s="1">
        <f>_xlfn.XLOOKUP(Comuni[[#This Row],[Regione]],Table_0[Regione],Table_0[Guariti],,0)</f>
        <v>2170571</v>
      </c>
      <c r="L4287" s="1">
        <f>_xlfn.XLOOKUP(Comuni[[#This Row],[Regione]],Table_0[Regione],Table_0[Deceduti],,0)</f>
        <v>19859</v>
      </c>
    </row>
    <row r="4288" spans="1:12" x14ac:dyDescent="0.25">
      <c r="A4288" s="1" t="s">
        <v>4339</v>
      </c>
      <c r="B4288" s="1" t="s">
        <v>4113</v>
      </c>
      <c r="C4288" s="1" t="s">
        <v>4297</v>
      </c>
      <c r="D4288">
        <v>6895</v>
      </c>
      <c r="E4288">
        <f>100*Comuni[[#This Row],[Popolazione2011]]/$D$7916</f>
        <v>1.2030608870074571E-2</v>
      </c>
      <c r="F4288">
        <f>100*Comuni[[#This Row],[Popolazione2011]]/(SUMIFS($D$2:$D$7916,$B$2:$B$7916,"Emilia-Romagna"))</f>
        <v>0.15879285190349909</v>
      </c>
      <c r="G4288" t="b">
        <f>IF(Comuni[[#This Row],[Popolazione2011]]&gt;300000,"MAGGIORE")</f>
        <v>0</v>
      </c>
      <c r="H4288">
        <f>100*Comuni[[#This Row],[Popolazione2011]]/(SUMIFS($D$2:$D$7916,$B$2:$B$7916,"Piemonte"))</f>
        <v>0.15800029148132091</v>
      </c>
      <c r="I4288" s="1" t="str">
        <f>_xlfn.XLOOKUP(Comuni[[#This Row],[Regione]],Ripartizione_geografica[Regione],Ripartizione_geografica[Ripartizione geografica],,0)</f>
        <v>Nord-est</v>
      </c>
      <c r="J4288" s="1">
        <f>_xlfn.XLOOKUP(Comuni[[#This Row],[Regione]],Table_0[Regione],Table_0[Totale contagiati],,0)</f>
        <v>2199848</v>
      </c>
      <c r="K4288" s="1">
        <f>_xlfn.XLOOKUP(Comuni[[#This Row],[Regione]],Table_0[Regione],Table_0[Guariti],,0)</f>
        <v>2170571</v>
      </c>
      <c r="L4288" s="1">
        <f>_xlfn.XLOOKUP(Comuni[[#This Row],[Regione]],Table_0[Regione],Table_0[Deceduti],,0)</f>
        <v>19859</v>
      </c>
    </row>
    <row r="4289" spans="1:12" x14ac:dyDescent="0.25">
      <c r="A4289" s="1" t="s">
        <v>4340</v>
      </c>
      <c r="B4289" s="1" t="s">
        <v>4113</v>
      </c>
      <c r="C4289" s="1" t="s">
        <v>4297</v>
      </c>
      <c r="D4289">
        <v>8245</v>
      </c>
      <c r="E4289">
        <f>100*Comuni[[#This Row],[Popolazione2011]]/$D$7916</f>
        <v>1.4386130548769376E-2</v>
      </c>
      <c r="F4289">
        <f>100*Comuni[[#This Row],[Popolazione2011]]/(SUMIFS($D$2:$D$7916,$B$2:$B$7916,"Emilia-Romagna"))</f>
        <v>0.18988354807024654</v>
      </c>
      <c r="G4289" t="b">
        <f>IF(Comuni[[#This Row],[Popolazione2011]]&gt;300000,"MAGGIORE")</f>
        <v>0</v>
      </c>
      <c r="H4289">
        <f>100*Comuni[[#This Row],[Popolazione2011]]/(SUMIFS($D$2:$D$7916,$B$2:$B$7916,"Piemonte"))</f>
        <v>0.18893580903023799</v>
      </c>
      <c r="I4289" s="1" t="str">
        <f>_xlfn.XLOOKUP(Comuni[[#This Row],[Regione]],Ripartizione_geografica[Regione],Ripartizione_geografica[Ripartizione geografica],,0)</f>
        <v>Nord-est</v>
      </c>
      <c r="J4289" s="1">
        <f>_xlfn.XLOOKUP(Comuni[[#This Row],[Regione]],Table_0[Regione],Table_0[Totale contagiati],,0)</f>
        <v>2199848</v>
      </c>
      <c r="K4289" s="1">
        <f>_xlfn.XLOOKUP(Comuni[[#This Row],[Regione]],Table_0[Regione],Table_0[Guariti],,0)</f>
        <v>2170571</v>
      </c>
      <c r="L4289" s="1">
        <f>_xlfn.XLOOKUP(Comuni[[#This Row],[Regione]],Table_0[Regione],Table_0[Deceduti],,0)</f>
        <v>19859</v>
      </c>
    </row>
    <row r="4290" spans="1:12" x14ac:dyDescent="0.25">
      <c r="A4290" s="1" t="s">
        <v>4341</v>
      </c>
      <c r="B4290" s="1" t="s">
        <v>4113</v>
      </c>
      <c r="C4290" s="1" t="s">
        <v>4297</v>
      </c>
      <c r="D4290">
        <v>4393</v>
      </c>
      <c r="E4290">
        <f>100*Comuni[[#This Row],[Popolazione2011]]/$D$7916</f>
        <v>7.6650420255602019E-3</v>
      </c>
      <c r="F4290">
        <f>100*Comuni[[#This Row],[Popolazione2011]]/(SUMIFS($D$2:$D$7916,$B$2:$B$7916,"Emilia-Romagna"))</f>
        <v>0.10117142834112712</v>
      </c>
      <c r="G4290" t="b">
        <f>IF(Comuni[[#This Row],[Popolazione2011]]&gt;300000,"MAGGIORE")</f>
        <v>0</v>
      </c>
      <c r="H4290">
        <f>100*Comuni[[#This Row],[Popolazione2011]]/(SUMIFS($D$2:$D$7916,$B$2:$B$7916,"Piemonte"))</f>
        <v>0.10066646562399459</v>
      </c>
      <c r="I4290" s="1" t="str">
        <f>_xlfn.XLOOKUP(Comuni[[#This Row],[Regione]],Ripartizione_geografica[Regione],Ripartizione_geografica[Ripartizione geografica],,0)</f>
        <v>Nord-est</v>
      </c>
      <c r="J4290" s="1">
        <f>_xlfn.XLOOKUP(Comuni[[#This Row],[Regione]],Table_0[Regione],Table_0[Totale contagiati],,0)</f>
        <v>2199848</v>
      </c>
      <c r="K4290" s="1">
        <f>_xlfn.XLOOKUP(Comuni[[#This Row],[Regione]],Table_0[Regione],Table_0[Guariti],,0)</f>
        <v>2170571</v>
      </c>
      <c r="L4290" s="1">
        <f>_xlfn.XLOOKUP(Comuni[[#This Row],[Regione]],Table_0[Regione],Table_0[Deceduti],,0)</f>
        <v>19859</v>
      </c>
    </row>
    <row r="4291" spans="1:12" x14ac:dyDescent="0.25">
      <c r="A4291" s="1" t="s">
        <v>4342</v>
      </c>
      <c r="B4291" s="1" t="s">
        <v>4113</v>
      </c>
      <c r="C4291" s="1" t="s">
        <v>4297</v>
      </c>
      <c r="D4291">
        <v>8201</v>
      </c>
      <c r="E4291">
        <f>100*Comuni[[#This Row],[Popolazione2011]]/$D$7916</f>
        <v>1.4309357990352656E-2</v>
      </c>
      <c r="F4291">
        <f>100*Comuni[[#This Row],[Popolazione2011]]/(SUMIFS($D$2:$D$7916,$B$2:$B$7916,"Emilia-Romagna"))</f>
        <v>0.18887022167666367</v>
      </c>
      <c r="G4291" t="b">
        <f>IF(Comuni[[#This Row],[Popolazione2011]]&gt;300000,"MAGGIORE")</f>
        <v>0</v>
      </c>
      <c r="H4291">
        <f>100*Comuni[[#This Row],[Popolazione2011]]/(SUMIFS($D$2:$D$7916,$B$2:$B$7916,"Piemonte"))</f>
        <v>0.18792754031012512</v>
      </c>
      <c r="I4291" s="1" t="str">
        <f>_xlfn.XLOOKUP(Comuni[[#This Row],[Regione]],Ripartizione_geografica[Regione],Ripartizione_geografica[Ripartizione geografica],,0)</f>
        <v>Nord-est</v>
      </c>
      <c r="J4291" s="1">
        <f>_xlfn.XLOOKUP(Comuni[[#This Row],[Regione]],Table_0[Regione],Table_0[Totale contagiati],,0)</f>
        <v>2199848</v>
      </c>
      <c r="K4291" s="1">
        <f>_xlfn.XLOOKUP(Comuni[[#This Row],[Regione]],Table_0[Regione],Table_0[Guariti],,0)</f>
        <v>2170571</v>
      </c>
      <c r="L4291" s="1">
        <f>_xlfn.XLOOKUP(Comuni[[#This Row],[Regione]],Table_0[Regione],Table_0[Deceduti],,0)</f>
        <v>19859</v>
      </c>
    </row>
    <row r="4292" spans="1:12" x14ac:dyDescent="0.25">
      <c r="A4292" s="1" t="s">
        <v>4343</v>
      </c>
      <c r="B4292" s="1" t="s">
        <v>4113</v>
      </c>
      <c r="C4292" s="1" t="s">
        <v>4297</v>
      </c>
      <c r="D4292">
        <v>26992</v>
      </c>
      <c r="E4292">
        <f>100*Comuni[[#This Row],[Popolazione2011]]/$D$7916</f>
        <v>4.7096474926911214E-2</v>
      </c>
      <c r="F4292">
        <f>100*Comuni[[#This Row],[Popolazione2011]]/(SUMIFS($D$2:$D$7916,$B$2:$B$7916,"Emilia-Romagna"))</f>
        <v>0.62162968217247971</v>
      </c>
      <c r="G4292" t="b">
        <f>IF(Comuni[[#This Row],[Popolazione2011]]&gt;300000,"MAGGIORE")</f>
        <v>0</v>
      </c>
      <c r="H4292">
        <f>100*Comuni[[#This Row],[Popolazione2011]]/(SUMIFS($D$2:$D$7916,$B$2:$B$7916,"Piemonte"))</f>
        <v>0.61852702939286641</v>
      </c>
      <c r="I4292" s="1" t="str">
        <f>_xlfn.XLOOKUP(Comuni[[#This Row],[Regione]],Ripartizione_geografica[Regione],Ripartizione_geografica[Ripartizione geografica],,0)</f>
        <v>Nord-est</v>
      </c>
      <c r="J4292" s="1">
        <f>_xlfn.XLOOKUP(Comuni[[#This Row],[Regione]],Table_0[Regione],Table_0[Totale contagiati],,0)</f>
        <v>2199848</v>
      </c>
      <c r="K4292" s="1">
        <f>_xlfn.XLOOKUP(Comuni[[#This Row],[Regione]],Table_0[Regione],Table_0[Guariti],,0)</f>
        <v>2170571</v>
      </c>
      <c r="L4292" s="1">
        <f>_xlfn.XLOOKUP(Comuni[[#This Row],[Regione]],Table_0[Regione],Table_0[Deceduti],,0)</f>
        <v>19859</v>
      </c>
    </row>
    <row r="4293" spans="1:12" x14ac:dyDescent="0.25">
      <c r="A4293" s="1" t="s">
        <v>4344</v>
      </c>
      <c r="B4293" s="1" t="s">
        <v>4113</v>
      </c>
      <c r="C4293" s="1" t="s">
        <v>4297</v>
      </c>
      <c r="D4293">
        <v>31091</v>
      </c>
      <c r="E4293">
        <f>100*Comuni[[#This Row],[Popolazione2011]]/$D$7916</f>
        <v>5.4248536675777885E-2</v>
      </c>
      <c r="F4293">
        <f>100*Comuni[[#This Row],[Popolazione2011]]/(SUMIFS($D$2:$D$7916,$B$2:$B$7916,"Emilia-Romagna"))</f>
        <v>0.71603024779284841</v>
      </c>
      <c r="G4293" t="b">
        <f>IF(Comuni[[#This Row],[Popolazione2011]]&gt;300000,"MAGGIORE")</f>
        <v>0</v>
      </c>
      <c r="H4293">
        <f>100*Comuni[[#This Row],[Popolazione2011]]/(SUMIFS($D$2:$D$7916,$B$2:$B$7916,"Piemonte"))</f>
        <v>0.71245642675065235</v>
      </c>
      <c r="I4293" s="1" t="str">
        <f>_xlfn.XLOOKUP(Comuni[[#This Row],[Regione]],Ripartizione_geografica[Regione],Ripartizione_geografica[Ripartizione geografica],,0)</f>
        <v>Nord-est</v>
      </c>
      <c r="J4293" s="1">
        <f>_xlfn.XLOOKUP(Comuni[[#This Row],[Regione]],Table_0[Regione],Table_0[Totale contagiati],,0)</f>
        <v>2199848</v>
      </c>
      <c r="K4293" s="1">
        <f>_xlfn.XLOOKUP(Comuni[[#This Row],[Regione]],Table_0[Regione],Table_0[Guariti],,0)</f>
        <v>2170571</v>
      </c>
      <c r="L4293" s="1">
        <f>_xlfn.XLOOKUP(Comuni[[#This Row],[Regione]],Table_0[Regione],Table_0[Deceduti],,0)</f>
        <v>19859</v>
      </c>
    </row>
    <row r="4294" spans="1:12" x14ac:dyDescent="0.25">
      <c r="A4294" s="1" t="s">
        <v>4345</v>
      </c>
      <c r="B4294" s="1" t="s">
        <v>4113</v>
      </c>
      <c r="C4294" s="1" t="s">
        <v>4297</v>
      </c>
      <c r="D4294">
        <v>11736</v>
      </c>
      <c r="E4294">
        <f>100*Comuni[[#This Row],[Popolazione2011]]/$D$7916</f>
        <v>2.0477335126786827E-2</v>
      </c>
      <c r="F4294">
        <f>100*Comuni[[#This Row],[Popolazione2011]]/(SUMIFS($D$2:$D$7916,$B$2:$B$7916,"Emilia-Romagna"))</f>
        <v>0.27028178534292463</v>
      </c>
      <c r="G4294" t="b">
        <f>IF(Comuni[[#This Row],[Popolazione2011]]&gt;300000,"MAGGIORE")</f>
        <v>0</v>
      </c>
      <c r="H4294">
        <f>100*Comuni[[#This Row],[Popolazione2011]]/(SUMIFS($D$2:$D$7916,$B$2:$B$7916,"Piemonte"))</f>
        <v>0.26893276589191911</v>
      </c>
      <c r="I4294" s="1" t="str">
        <f>_xlfn.XLOOKUP(Comuni[[#This Row],[Regione]],Ripartizione_geografica[Regione],Ripartizione_geografica[Ripartizione geografica],,0)</f>
        <v>Nord-est</v>
      </c>
      <c r="J4294" s="1">
        <f>_xlfn.XLOOKUP(Comuni[[#This Row],[Regione]],Table_0[Regione],Table_0[Totale contagiati],,0)</f>
        <v>2199848</v>
      </c>
      <c r="K4294" s="1">
        <f>_xlfn.XLOOKUP(Comuni[[#This Row],[Regione]],Table_0[Regione],Table_0[Guariti],,0)</f>
        <v>2170571</v>
      </c>
      <c r="L4294" s="1">
        <f>_xlfn.XLOOKUP(Comuni[[#This Row],[Regione]],Table_0[Regione],Table_0[Deceduti],,0)</f>
        <v>19859</v>
      </c>
    </row>
    <row r="4295" spans="1:12" x14ac:dyDescent="0.25">
      <c r="A4295" s="1" t="s">
        <v>4346</v>
      </c>
      <c r="B4295" s="1" t="s">
        <v>4113</v>
      </c>
      <c r="C4295" s="1" t="s">
        <v>4297</v>
      </c>
      <c r="D4295">
        <v>7140</v>
      </c>
      <c r="E4295">
        <f>100*Comuni[[#This Row],[Popolazione2011]]/$D$7916</f>
        <v>1.2458092433985851E-2</v>
      </c>
      <c r="F4295">
        <f>100*Comuni[[#This Row],[Popolazione2011]]/(SUMIFS($D$2:$D$7916,$B$2:$B$7916,"Emilia-Romagna"))</f>
        <v>0.16443523750413103</v>
      </c>
      <c r="G4295" t="b">
        <f>IF(Comuni[[#This Row],[Popolazione2011]]&gt;300000,"MAGGIORE")</f>
        <v>0</v>
      </c>
      <c r="H4295">
        <f>100*Comuni[[#This Row],[Popolazione2011]]/(SUMIFS($D$2:$D$7916,$B$2:$B$7916,"Piemonte"))</f>
        <v>0.16361451503649474</v>
      </c>
      <c r="I4295" s="1" t="str">
        <f>_xlfn.XLOOKUP(Comuni[[#This Row],[Regione]],Ripartizione_geografica[Regione],Ripartizione_geografica[Ripartizione geografica],,0)</f>
        <v>Nord-est</v>
      </c>
      <c r="J4295" s="1">
        <f>_xlfn.XLOOKUP(Comuni[[#This Row],[Regione]],Table_0[Regione],Table_0[Totale contagiati],,0)</f>
        <v>2199848</v>
      </c>
      <c r="K4295" s="1">
        <f>_xlfn.XLOOKUP(Comuni[[#This Row],[Regione]],Table_0[Regione],Table_0[Guariti],,0)</f>
        <v>2170571</v>
      </c>
      <c r="L4295" s="1">
        <f>_xlfn.XLOOKUP(Comuni[[#This Row],[Regione]],Table_0[Regione],Table_0[Deceduti],,0)</f>
        <v>19859</v>
      </c>
    </row>
    <row r="4296" spans="1:12" x14ac:dyDescent="0.25">
      <c r="A4296" s="1" t="s">
        <v>4347</v>
      </c>
      <c r="B4296" s="1" t="s">
        <v>4113</v>
      </c>
      <c r="C4296" s="1" t="s">
        <v>4297</v>
      </c>
      <c r="D4296">
        <v>14545</v>
      </c>
      <c r="E4296">
        <f>100*Comuni[[#This Row],[Popolazione2011]]/$D$7916</f>
        <v>2.5378565049345127E-2</v>
      </c>
      <c r="F4296">
        <f>100*Comuni[[#This Row],[Popolazione2011]]/(SUMIFS($D$2:$D$7916,$B$2:$B$7916,"Emilia-Romagna"))</f>
        <v>0.33497346351506807</v>
      </c>
      <c r="G4296" t="b">
        <f>IF(Comuni[[#This Row],[Popolazione2011]]&gt;300000,"MAGGIORE")</f>
        <v>0</v>
      </c>
      <c r="H4296">
        <f>100*Comuni[[#This Row],[Popolazione2011]]/(SUMIFS($D$2:$D$7916,$B$2:$B$7916,"Piemonte"))</f>
        <v>0.33330155759185098</v>
      </c>
      <c r="I4296" s="1" t="str">
        <f>_xlfn.XLOOKUP(Comuni[[#This Row],[Regione]],Ripartizione_geografica[Regione],Ripartizione_geografica[Ripartizione geografica],,0)</f>
        <v>Nord-est</v>
      </c>
      <c r="J4296" s="1">
        <f>_xlfn.XLOOKUP(Comuni[[#This Row],[Regione]],Table_0[Regione],Table_0[Totale contagiati],,0)</f>
        <v>2199848</v>
      </c>
      <c r="K4296" s="1">
        <f>_xlfn.XLOOKUP(Comuni[[#This Row],[Regione]],Table_0[Regione],Table_0[Guariti],,0)</f>
        <v>2170571</v>
      </c>
      <c r="L4296" s="1">
        <f>_xlfn.XLOOKUP(Comuni[[#This Row],[Regione]],Table_0[Regione],Table_0[Deceduti],,0)</f>
        <v>19859</v>
      </c>
    </row>
    <row r="4297" spans="1:12" x14ac:dyDescent="0.25">
      <c r="A4297" s="1" t="s">
        <v>4348</v>
      </c>
      <c r="B4297" s="1" t="s">
        <v>4113</v>
      </c>
      <c r="C4297" s="1" t="s">
        <v>4297</v>
      </c>
      <c r="D4297">
        <v>7642</v>
      </c>
      <c r="E4297">
        <f>100*Comuni[[#This Row],[Popolazione2011]]/$D$7916</f>
        <v>1.3333997532285697E-2</v>
      </c>
      <c r="F4297">
        <f>100*Comuni[[#This Row],[Popolazione2011]]/(SUMIFS($D$2:$D$7916,$B$2:$B$7916,"Emilia-Romagna"))</f>
        <v>0.17599637044909935</v>
      </c>
      <c r="G4297" t="b">
        <f>IF(Comuni[[#This Row],[Popolazione2011]]&gt;300000,"MAGGIORE")</f>
        <v>0</v>
      </c>
      <c r="H4297">
        <f>100*Comuni[[#This Row],[Popolazione2011]]/(SUMIFS($D$2:$D$7916,$B$2:$B$7916,"Piemonte"))</f>
        <v>0.17511794452505502</v>
      </c>
      <c r="I4297" s="1" t="str">
        <f>_xlfn.XLOOKUP(Comuni[[#This Row],[Regione]],Ripartizione_geografica[Regione],Ripartizione_geografica[Ripartizione geografica],,0)</f>
        <v>Nord-est</v>
      </c>
      <c r="J4297" s="1">
        <f>_xlfn.XLOOKUP(Comuni[[#This Row],[Regione]],Table_0[Regione],Table_0[Totale contagiati],,0)</f>
        <v>2199848</v>
      </c>
      <c r="K4297" s="1">
        <f>_xlfn.XLOOKUP(Comuni[[#This Row],[Regione]],Table_0[Regione],Table_0[Guariti],,0)</f>
        <v>2170571</v>
      </c>
      <c r="L4297" s="1">
        <f>_xlfn.XLOOKUP(Comuni[[#This Row],[Regione]],Table_0[Regione],Table_0[Deceduti],,0)</f>
        <v>19859</v>
      </c>
    </row>
    <row r="4298" spans="1:12" x14ac:dyDescent="0.25">
      <c r="A4298" s="1" t="s">
        <v>4349</v>
      </c>
      <c r="B4298" s="1" t="s">
        <v>4113</v>
      </c>
      <c r="C4298" s="1" t="s">
        <v>4297</v>
      </c>
      <c r="D4298">
        <v>18193</v>
      </c>
      <c r="E4298">
        <f>100*Comuni[[#This Row],[Popolazione2011]]/$D$7916</f>
        <v>3.1743708074440415E-2</v>
      </c>
      <c r="F4298">
        <f>100*Comuni[[#This Row],[Popolazione2011]]/(SUMIFS($D$2:$D$7916,$B$2:$B$7916,"Emilia-Romagna"))</f>
        <v>0.41898743360121232</v>
      </c>
      <c r="G4298" t="b">
        <f>IF(Comuni[[#This Row],[Popolazione2011]]&gt;300000,"MAGGIORE")</f>
        <v>0</v>
      </c>
      <c r="H4298">
        <f>100*Comuni[[#This Row],[Popolazione2011]]/(SUMIFS($D$2:$D$7916,$B$2:$B$7916,"Piemonte"))</f>
        <v>0.41689620056848026</v>
      </c>
      <c r="I4298" s="1" t="str">
        <f>_xlfn.XLOOKUP(Comuni[[#This Row],[Regione]],Ripartizione_geografica[Regione],Ripartizione_geografica[Ripartizione geografica],,0)</f>
        <v>Nord-est</v>
      </c>
      <c r="J4298" s="1">
        <f>_xlfn.XLOOKUP(Comuni[[#This Row],[Regione]],Table_0[Regione],Table_0[Totale contagiati],,0)</f>
        <v>2199848</v>
      </c>
      <c r="K4298" s="1">
        <f>_xlfn.XLOOKUP(Comuni[[#This Row],[Regione]],Table_0[Regione],Table_0[Guariti],,0)</f>
        <v>2170571</v>
      </c>
      <c r="L4298" s="1">
        <f>_xlfn.XLOOKUP(Comuni[[#This Row],[Regione]],Table_0[Regione],Table_0[Deceduti],,0)</f>
        <v>19859</v>
      </c>
    </row>
    <row r="4299" spans="1:12" x14ac:dyDescent="0.25">
      <c r="A4299" s="1" t="s">
        <v>4350</v>
      </c>
      <c r="B4299" s="1" t="s">
        <v>4113</v>
      </c>
      <c r="C4299" s="1" t="s">
        <v>4297</v>
      </c>
      <c r="D4299">
        <v>29427</v>
      </c>
      <c r="E4299">
        <f>100*Comuni[[#This Row],[Popolazione2011]]/$D$7916</f>
        <v>5.1345138102927401E-2</v>
      </c>
      <c r="F4299">
        <f>100*Comuni[[#This Row],[Popolazione2011]]/(SUMIFS($D$2:$D$7916,$B$2:$B$7916,"Emilia-Romagna"))</f>
        <v>0.67770808599916865</v>
      </c>
      <c r="G4299" t="b">
        <f>IF(Comuni[[#This Row],[Popolazione2011]]&gt;300000,"MAGGIORE")</f>
        <v>0</v>
      </c>
      <c r="H4299">
        <f>100*Comuni[[#This Row],[Popolazione2011]]/(SUMIFS($D$2:$D$7916,$B$2:$B$7916,"Piemonte"))</f>
        <v>0.67432553697183906</v>
      </c>
      <c r="I4299" s="1" t="str">
        <f>_xlfn.XLOOKUP(Comuni[[#This Row],[Regione]],Ripartizione_geografica[Regione],Ripartizione_geografica[Ripartizione geografica],,0)</f>
        <v>Nord-est</v>
      </c>
      <c r="J4299" s="1">
        <f>_xlfn.XLOOKUP(Comuni[[#This Row],[Regione]],Table_0[Regione],Table_0[Totale contagiati],,0)</f>
        <v>2199848</v>
      </c>
      <c r="K4299" s="1">
        <f>_xlfn.XLOOKUP(Comuni[[#This Row],[Regione]],Table_0[Regione],Table_0[Guariti],,0)</f>
        <v>2170571</v>
      </c>
      <c r="L4299" s="1">
        <f>_xlfn.XLOOKUP(Comuni[[#This Row],[Regione]],Table_0[Regione],Table_0[Deceduti],,0)</f>
        <v>19859</v>
      </c>
    </row>
    <row r="4300" spans="1:12" x14ac:dyDescent="0.25">
      <c r="A4300" s="1" t="s">
        <v>4351</v>
      </c>
      <c r="B4300" s="1" t="s">
        <v>4113</v>
      </c>
      <c r="C4300" s="1" t="s">
        <v>4297</v>
      </c>
      <c r="D4300">
        <v>6967</v>
      </c>
      <c r="E4300">
        <f>100*Comuni[[#This Row],[Popolazione2011]]/$D$7916</f>
        <v>1.2156236692938294E-2</v>
      </c>
      <c r="F4300">
        <f>100*Comuni[[#This Row],[Popolazione2011]]/(SUMIFS($D$2:$D$7916,$B$2:$B$7916,"Emilia-Romagna"))</f>
        <v>0.16045102236572562</v>
      </c>
      <c r="G4300" t="b">
        <f>IF(Comuni[[#This Row],[Popolazione2011]]&gt;300000,"MAGGIORE")</f>
        <v>0</v>
      </c>
      <c r="H4300">
        <f>100*Comuni[[#This Row],[Popolazione2011]]/(SUMIFS($D$2:$D$7916,$B$2:$B$7916,"Piemonte"))</f>
        <v>0.15965018575059647</v>
      </c>
      <c r="I4300" s="1" t="str">
        <f>_xlfn.XLOOKUP(Comuni[[#This Row],[Regione]],Ripartizione_geografica[Regione],Ripartizione_geografica[Ripartizione geografica],,0)</f>
        <v>Nord-est</v>
      </c>
      <c r="J4300" s="1">
        <f>_xlfn.XLOOKUP(Comuni[[#This Row],[Regione]],Table_0[Regione],Table_0[Totale contagiati],,0)</f>
        <v>2199848</v>
      </c>
      <c r="K4300" s="1">
        <f>_xlfn.XLOOKUP(Comuni[[#This Row],[Regione]],Table_0[Regione],Table_0[Guariti],,0)</f>
        <v>2170571</v>
      </c>
      <c r="L4300" s="1">
        <f>_xlfn.XLOOKUP(Comuni[[#This Row],[Regione]],Table_0[Regione],Table_0[Deceduti],,0)</f>
        <v>19859</v>
      </c>
    </row>
    <row r="4301" spans="1:12" x14ac:dyDescent="0.25">
      <c r="A4301" s="1" t="s">
        <v>4352</v>
      </c>
      <c r="B4301" s="1" t="s">
        <v>4113</v>
      </c>
      <c r="C4301" s="1" t="s">
        <v>4353</v>
      </c>
      <c r="D4301">
        <v>22133</v>
      </c>
      <c r="E4301">
        <f>100*Comuni[[#This Row],[Popolazione2011]]/$D$7916</f>
        <v>3.8618341714483029E-2</v>
      </c>
      <c r="F4301">
        <f>100*Comuni[[#This Row],[Popolazione2011]]/(SUMIFS($D$2:$D$7916,$B$2:$B$7916,"Emilia-Romagna"))</f>
        <v>0.50972620611749753</v>
      </c>
      <c r="G4301" t="b">
        <f>IF(Comuni[[#This Row],[Popolazione2011]]&gt;300000,"MAGGIORE")</f>
        <v>0</v>
      </c>
      <c r="H4301">
        <f>100*Comuni[[#This Row],[Popolazione2011]]/(SUMIFS($D$2:$D$7916,$B$2:$B$7916,"Piemonte"))</f>
        <v>0.50718208141494936</v>
      </c>
      <c r="I4301" s="1" t="str">
        <f>_xlfn.XLOOKUP(Comuni[[#This Row],[Regione]],Ripartizione_geografica[Regione],Ripartizione_geografica[Ripartizione geografica],,0)</f>
        <v>Nord-est</v>
      </c>
      <c r="J4301" s="1">
        <f>_xlfn.XLOOKUP(Comuni[[#This Row],[Regione]],Table_0[Regione],Table_0[Totale contagiati],,0)</f>
        <v>2199848</v>
      </c>
      <c r="K4301" s="1">
        <f>_xlfn.XLOOKUP(Comuni[[#This Row],[Regione]],Table_0[Regione],Table_0[Guariti],,0)</f>
        <v>2170571</v>
      </c>
      <c r="L4301" s="1">
        <f>_xlfn.XLOOKUP(Comuni[[#This Row],[Regione]],Table_0[Regione],Table_0[Deceduti],,0)</f>
        <v>19859</v>
      </c>
    </row>
    <row r="4302" spans="1:12" x14ac:dyDescent="0.25">
      <c r="A4302" s="1" t="s">
        <v>4354</v>
      </c>
      <c r="B4302" s="1" t="s">
        <v>4113</v>
      </c>
      <c r="C4302" s="1" t="s">
        <v>4353</v>
      </c>
      <c r="D4302">
        <v>15116</v>
      </c>
      <c r="E4302">
        <f>100*Comuni[[#This Row],[Popolazione2011]]/$D$7916</f>
        <v>2.6374863477889372E-2</v>
      </c>
      <c r="F4302">
        <f>100*Comuni[[#This Row],[Popolazione2011]]/(SUMIFS($D$2:$D$7916,$B$2:$B$7916,"Emilia-Romagna"))</f>
        <v>0.3481236764863368</v>
      </c>
      <c r="G4302" t="b">
        <f>IF(Comuni[[#This Row],[Popolazione2011]]&gt;300000,"MAGGIORE")</f>
        <v>0</v>
      </c>
      <c r="H4302">
        <f>100*Comuni[[#This Row],[Popolazione2011]]/(SUMIFS($D$2:$D$7916,$B$2:$B$7916,"Piemonte"))</f>
        <v>0.34638613575513372</v>
      </c>
      <c r="I4302" s="1" t="str">
        <f>_xlfn.XLOOKUP(Comuni[[#This Row],[Regione]],Ripartizione_geografica[Regione],Ripartizione_geografica[Ripartizione geografica],,0)</f>
        <v>Nord-est</v>
      </c>
      <c r="J4302" s="1">
        <f>_xlfn.XLOOKUP(Comuni[[#This Row],[Regione]],Table_0[Regione],Table_0[Totale contagiati],,0)</f>
        <v>2199848</v>
      </c>
      <c r="K4302" s="1">
        <f>_xlfn.XLOOKUP(Comuni[[#This Row],[Regione]],Table_0[Regione],Table_0[Guariti],,0)</f>
        <v>2170571</v>
      </c>
      <c r="L4302" s="1">
        <f>_xlfn.XLOOKUP(Comuni[[#This Row],[Regione]],Table_0[Regione],Table_0[Deceduti],,0)</f>
        <v>19859</v>
      </c>
    </row>
    <row r="4303" spans="1:12" x14ac:dyDescent="0.25">
      <c r="A4303" s="1" t="s">
        <v>4355</v>
      </c>
      <c r="B4303" s="1" t="s">
        <v>4113</v>
      </c>
      <c r="C4303" s="1" t="s">
        <v>4353</v>
      </c>
      <c r="D4303">
        <v>34723</v>
      </c>
      <c r="E4303">
        <f>100*Comuni[[#This Row],[Popolazione2011]]/$D$7916</f>
        <v>6.0585762406903457E-2</v>
      </c>
      <c r="F4303">
        <f>100*Comuni[[#This Row],[Popolazione2011]]/(SUMIFS($D$2:$D$7916,$B$2:$B$7916,"Emilia-Romagna"))</f>
        <v>0.79967573555405347</v>
      </c>
      <c r="G4303" t="b">
        <f>IF(Comuni[[#This Row],[Popolazione2011]]&gt;300000,"MAGGIORE")</f>
        <v>0</v>
      </c>
      <c r="H4303">
        <f>100*Comuni[[#This Row],[Popolazione2011]]/(SUMIFS($D$2:$D$7916,$B$2:$B$7916,"Piemonte"))</f>
        <v>0.79568442655633154</v>
      </c>
      <c r="I4303" s="1" t="str">
        <f>_xlfn.XLOOKUP(Comuni[[#This Row],[Regione]],Ripartizione_geografica[Regione],Ripartizione_geografica[Ripartizione geografica],,0)</f>
        <v>Nord-est</v>
      </c>
      <c r="J4303" s="1">
        <f>_xlfn.XLOOKUP(Comuni[[#This Row],[Regione]],Table_0[Regione],Table_0[Totale contagiati],,0)</f>
        <v>2199848</v>
      </c>
      <c r="K4303" s="1">
        <f>_xlfn.XLOOKUP(Comuni[[#This Row],[Regione]],Table_0[Regione],Table_0[Guariti],,0)</f>
        <v>2170571</v>
      </c>
      <c r="L4303" s="1">
        <f>_xlfn.XLOOKUP(Comuni[[#This Row],[Regione]],Table_0[Regione],Table_0[Deceduti],,0)</f>
        <v>19859</v>
      </c>
    </row>
    <row r="4304" spans="1:12" x14ac:dyDescent="0.25">
      <c r="A4304" s="1" t="s">
        <v>4356</v>
      </c>
      <c r="B4304" s="1" t="s">
        <v>4113</v>
      </c>
      <c r="C4304" s="1" t="s">
        <v>4353</v>
      </c>
      <c r="D4304">
        <v>12389</v>
      </c>
      <c r="E4304">
        <f>100*Comuni[[#This Row],[Popolazione2011]]/$D$7916</f>
        <v>2.1616709686925868E-2</v>
      </c>
      <c r="F4304">
        <f>100*Comuni[[#This Row],[Popolazione2011]]/(SUMIFS($D$2:$D$7916,$B$2:$B$7916,"Emilia-Romagna"))</f>
        <v>0.28532047022950691</v>
      </c>
      <c r="G4304" t="b">
        <f>IF(Comuni[[#This Row],[Popolazione2011]]&gt;300000,"MAGGIORE")</f>
        <v>0</v>
      </c>
      <c r="H4304">
        <f>100*Comuni[[#This Row],[Popolazione2011]]/(SUMIFS($D$2:$D$7916,$B$2:$B$7916,"Piemonte"))</f>
        <v>0.28389639030632119</v>
      </c>
      <c r="I4304" s="1" t="str">
        <f>_xlfn.XLOOKUP(Comuni[[#This Row],[Regione]],Ripartizione_geografica[Regione],Ripartizione_geografica[Ripartizione geografica],,0)</f>
        <v>Nord-est</v>
      </c>
      <c r="J4304" s="1">
        <f>_xlfn.XLOOKUP(Comuni[[#This Row],[Regione]],Table_0[Regione],Table_0[Totale contagiati],,0)</f>
        <v>2199848</v>
      </c>
      <c r="K4304" s="1">
        <f>_xlfn.XLOOKUP(Comuni[[#This Row],[Regione]],Table_0[Regione],Table_0[Guariti],,0)</f>
        <v>2170571</v>
      </c>
      <c r="L4304" s="1">
        <f>_xlfn.XLOOKUP(Comuni[[#This Row],[Regione]],Table_0[Regione],Table_0[Deceduti],,0)</f>
        <v>19859</v>
      </c>
    </row>
    <row r="4305" spans="1:12" x14ac:dyDescent="0.25">
      <c r="A4305" s="1" t="s">
        <v>4357</v>
      </c>
      <c r="B4305" s="1" t="s">
        <v>4113</v>
      </c>
      <c r="C4305" s="1" t="s">
        <v>4353</v>
      </c>
      <c r="D4305">
        <v>22648</v>
      </c>
      <c r="E4305">
        <f>100*Comuni[[#This Row],[Popolazione2011]]/$D$7916</f>
        <v>3.9516929614133271E-2</v>
      </c>
      <c r="F4305">
        <f>100*Comuni[[#This Row],[Popolazione2011]]/(SUMIFS($D$2:$D$7916,$B$2:$B$7916,"Emilia-Romagna"))</f>
        <v>0.52158673095147889</v>
      </c>
      <c r="G4305" t="b">
        <f>IF(Comuni[[#This Row],[Popolazione2011]]&gt;300000,"MAGGIORE")</f>
        <v>0</v>
      </c>
      <c r="H4305">
        <f>100*Comuni[[#This Row],[Popolazione2011]]/(SUMIFS($D$2:$D$7916,$B$2:$B$7916,"Piemonte"))</f>
        <v>0.51898340847990654</v>
      </c>
      <c r="I4305" s="1" t="str">
        <f>_xlfn.XLOOKUP(Comuni[[#This Row],[Regione]],Ripartizione_geografica[Regione],Ripartizione_geografica[Ripartizione geografica],,0)</f>
        <v>Nord-est</v>
      </c>
      <c r="J4305" s="1">
        <f>_xlfn.XLOOKUP(Comuni[[#This Row],[Regione]],Table_0[Regione],Table_0[Totale contagiati],,0)</f>
        <v>2199848</v>
      </c>
      <c r="K4305" s="1">
        <f>_xlfn.XLOOKUP(Comuni[[#This Row],[Regione]],Table_0[Regione],Table_0[Guariti],,0)</f>
        <v>2170571</v>
      </c>
      <c r="L4305" s="1">
        <f>_xlfn.XLOOKUP(Comuni[[#This Row],[Regione]],Table_0[Regione],Table_0[Deceduti],,0)</f>
        <v>19859</v>
      </c>
    </row>
    <row r="4306" spans="1:12" x14ac:dyDescent="0.25">
      <c r="A4306" s="1" t="s">
        <v>4358</v>
      </c>
      <c r="B4306" s="1" t="s">
        <v>4113</v>
      </c>
      <c r="C4306" s="1" t="s">
        <v>4353</v>
      </c>
      <c r="D4306">
        <v>17017</v>
      </c>
      <c r="E4306">
        <f>100*Comuni[[#This Row],[Popolazione2011]]/$D$7916</f>
        <v>2.9691786967666278E-2</v>
      </c>
      <c r="F4306">
        <f>100*Comuni[[#This Row],[Popolazione2011]]/(SUMIFS($D$2:$D$7916,$B$2:$B$7916,"Emilia-Romagna"))</f>
        <v>0.39190398271817894</v>
      </c>
      <c r="G4306" t="b">
        <f>IF(Comuni[[#This Row],[Popolazione2011]]&gt;300000,"MAGGIORE")</f>
        <v>0</v>
      </c>
      <c r="H4306">
        <f>100*Comuni[[#This Row],[Popolazione2011]]/(SUMIFS($D$2:$D$7916,$B$2:$B$7916,"Piemonte"))</f>
        <v>0.38994792750364582</v>
      </c>
      <c r="I4306" s="1" t="str">
        <f>_xlfn.XLOOKUP(Comuni[[#This Row],[Regione]],Ripartizione_geografica[Regione],Ripartizione_geografica[Ripartizione geografica],,0)</f>
        <v>Nord-est</v>
      </c>
      <c r="J4306" s="1">
        <f>_xlfn.XLOOKUP(Comuni[[#This Row],[Regione]],Table_0[Regione],Table_0[Totale contagiati],,0)</f>
        <v>2199848</v>
      </c>
      <c r="K4306" s="1">
        <f>_xlfn.XLOOKUP(Comuni[[#This Row],[Regione]],Table_0[Regione],Table_0[Guariti],,0)</f>
        <v>2170571</v>
      </c>
      <c r="L4306" s="1">
        <f>_xlfn.XLOOKUP(Comuni[[#This Row],[Regione]],Table_0[Regione],Table_0[Deceduti],,0)</f>
        <v>19859</v>
      </c>
    </row>
    <row r="4307" spans="1:12" x14ac:dyDescent="0.25">
      <c r="A4307" s="1" t="s">
        <v>4359</v>
      </c>
      <c r="B4307" s="1" t="s">
        <v>4113</v>
      </c>
      <c r="C4307" s="1" t="s">
        <v>4353</v>
      </c>
      <c r="D4307">
        <v>132545</v>
      </c>
      <c r="E4307">
        <f>100*Comuni[[#This Row],[Popolazione2011]]/$D$7916</f>
        <v>0.23126860807600205</v>
      </c>
      <c r="F4307">
        <f>100*Comuni[[#This Row],[Popolazione2011]]/(SUMIFS($D$2:$D$7916,$B$2:$B$7916,"Emilia-Romagna"))</f>
        <v>3.0525306099418836</v>
      </c>
      <c r="G4307" t="b">
        <f>IF(Comuni[[#This Row],[Popolazione2011]]&gt;300000,"MAGGIORE")</f>
        <v>0</v>
      </c>
      <c r="H4307">
        <f>100*Comuni[[#This Row],[Popolazione2011]]/(SUMIFS($D$2:$D$7916,$B$2:$B$7916,"Piemonte"))</f>
        <v>3.037294943349047</v>
      </c>
      <c r="I4307" s="1" t="str">
        <f>_xlfn.XLOOKUP(Comuni[[#This Row],[Regione]],Ripartizione_geografica[Regione],Ripartizione_geografica[Ripartizione geografica],,0)</f>
        <v>Nord-est</v>
      </c>
      <c r="J4307" s="1">
        <f>_xlfn.XLOOKUP(Comuni[[#This Row],[Regione]],Table_0[Regione],Table_0[Totale contagiati],,0)</f>
        <v>2199848</v>
      </c>
      <c r="K4307" s="1">
        <f>_xlfn.XLOOKUP(Comuni[[#This Row],[Regione]],Table_0[Regione],Table_0[Guariti],,0)</f>
        <v>2170571</v>
      </c>
      <c r="L4307" s="1">
        <f>_xlfn.XLOOKUP(Comuni[[#This Row],[Regione]],Table_0[Regione],Table_0[Deceduti],,0)</f>
        <v>19859</v>
      </c>
    </row>
    <row r="4308" spans="1:12" x14ac:dyDescent="0.25">
      <c r="A4308" s="1" t="s">
        <v>4360</v>
      </c>
      <c r="B4308" s="1" t="s">
        <v>4113</v>
      </c>
      <c r="C4308" s="1" t="s">
        <v>4353</v>
      </c>
      <c r="D4308">
        <v>3003</v>
      </c>
      <c r="E4308">
        <f>100*Comuni[[#This Row],[Popolazione2011]]/$D$7916</f>
        <v>5.2397271119411079E-3</v>
      </c>
      <c r="F4308">
        <f>100*Comuni[[#This Row],[Popolazione2011]]/(SUMIFS($D$2:$D$7916,$B$2:$B$7916,"Emilia-Romagna"))</f>
        <v>6.9159526362031584E-2</v>
      </c>
      <c r="G4308" t="b">
        <f>IF(Comuni[[#This Row],[Popolazione2011]]&gt;300000,"MAGGIORE")</f>
        <v>0</v>
      </c>
      <c r="H4308">
        <f>100*Comuni[[#This Row],[Popolazione2011]]/(SUMIFS($D$2:$D$7916,$B$2:$B$7916,"Piemonte"))</f>
        <v>6.8814340147702199E-2</v>
      </c>
      <c r="I4308" s="1" t="str">
        <f>_xlfn.XLOOKUP(Comuni[[#This Row],[Regione]],Ripartizione_geografica[Regione],Ripartizione_geografica[Ripartizione geografica],,0)</f>
        <v>Nord-est</v>
      </c>
      <c r="J4308" s="1">
        <f>_xlfn.XLOOKUP(Comuni[[#This Row],[Regione]],Table_0[Regione],Table_0[Totale contagiati],,0)</f>
        <v>2199848</v>
      </c>
      <c r="K4308" s="1">
        <f>_xlfn.XLOOKUP(Comuni[[#This Row],[Regione]],Table_0[Regione],Table_0[Guariti],,0)</f>
        <v>2170571</v>
      </c>
      <c r="L4308" s="1">
        <f>_xlfn.XLOOKUP(Comuni[[#This Row],[Regione]],Table_0[Regione],Table_0[Deceduti],,0)</f>
        <v>19859</v>
      </c>
    </row>
    <row r="4309" spans="1:12" x14ac:dyDescent="0.25">
      <c r="A4309" s="1" t="s">
        <v>4361</v>
      </c>
      <c r="B4309" s="1" t="s">
        <v>4113</v>
      </c>
      <c r="C4309" s="1" t="s">
        <v>4353</v>
      </c>
      <c r="D4309">
        <v>4952</v>
      </c>
      <c r="E4309">
        <f>100*Comuni[[#This Row],[Popolazione2011]]/$D$7916</f>
        <v>8.640402483627161E-3</v>
      </c>
      <c r="F4309">
        <f>100*Comuni[[#This Row],[Popolazione2011]]/(SUMIFS($D$2:$D$7916,$B$2:$B$7916,"Emilia-Romagna"))</f>
        <v>0.11404527956869144</v>
      </c>
      <c r="G4309" t="b">
        <f>IF(Comuni[[#This Row],[Popolazione2011]]&gt;300000,"MAGGIORE")</f>
        <v>0</v>
      </c>
      <c r="H4309">
        <f>100*Comuni[[#This Row],[Popolazione2011]]/(SUMIFS($D$2:$D$7916,$B$2:$B$7916,"Piemonte"))</f>
        <v>0.1134760614090647</v>
      </c>
      <c r="I4309" s="1" t="str">
        <f>_xlfn.XLOOKUP(Comuni[[#This Row],[Regione]],Ripartizione_geografica[Regione],Ripartizione_geografica[Ripartizione geografica],,0)</f>
        <v>Nord-est</v>
      </c>
      <c r="J4309" s="1">
        <f>_xlfn.XLOOKUP(Comuni[[#This Row],[Regione]],Table_0[Regione],Table_0[Totale contagiati],,0)</f>
        <v>2199848</v>
      </c>
      <c r="K4309" s="1">
        <f>_xlfn.XLOOKUP(Comuni[[#This Row],[Regione]],Table_0[Regione],Table_0[Guariti],,0)</f>
        <v>2170571</v>
      </c>
      <c r="L4309" s="1">
        <f>_xlfn.XLOOKUP(Comuni[[#This Row],[Regione]],Table_0[Regione],Table_0[Deceduti],,0)</f>
        <v>19859</v>
      </c>
    </row>
    <row r="4310" spans="1:12" x14ac:dyDescent="0.25">
      <c r="A4310" s="1" t="s">
        <v>4362</v>
      </c>
      <c r="B4310" s="1" t="s">
        <v>4113</v>
      </c>
      <c r="C4310" s="1" t="s">
        <v>4353</v>
      </c>
      <c r="D4310">
        <v>2368</v>
      </c>
      <c r="E4310">
        <f>100*Comuni[[#This Row],[Popolazione2011]]/$D$7916</f>
        <v>4.131759507517996E-3</v>
      </c>
      <c r="F4310">
        <f>100*Comuni[[#This Row],[Popolazione2011]]/(SUMIFS($D$2:$D$7916,$B$2:$B$7916,"Emilia-Romagna"))</f>
        <v>5.4535384091005924E-2</v>
      </c>
      <c r="G4310" t="b">
        <f>IF(Comuni[[#This Row],[Popolazione2011]]&gt;300000,"MAGGIORE")</f>
        <v>0</v>
      </c>
      <c r="H4310">
        <f>100*Comuni[[#This Row],[Popolazione2011]]/(SUMIFS($D$2:$D$7916,$B$2:$B$7916,"Piemonte"))</f>
        <v>5.4263189300618984E-2</v>
      </c>
      <c r="I4310" s="1" t="str">
        <f>_xlfn.XLOOKUP(Comuni[[#This Row],[Regione]],Ripartizione_geografica[Regione],Ripartizione_geografica[Ripartizione geografica],,0)</f>
        <v>Nord-est</v>
      </c>
      <c r="J4310" s="1">
        <f>_xlfn.XLOOKUP(Comuni[[#This Row],[Regione]],Table_0[Regione],Table_0[Totale contagiati],,0)</f>
        <v>2199848</v>
      </c>
      <c r="K4310" s="1">
        <f>_xlfn.XLOOKUP(Comuni[[#This Row],[Regione]],Table_0[Regione],Table_0[Guariti],,0)</f>
        <v>2170571</v>
      </c>
      <c r="L4310" s="1">
        <f>_xlfn.XLOOKUP(Comuni[[#This Row],[Regione]],Table_0[Regione],Table_0[Deceduti],,0)</f>
        <v>19859</v>
      </c>
    </row>
    <row r="4311" spans="1:12" x14ac:dyDescent="0.25">
      <c r="A4311" s="1" t="s">
        <v>4363</v>
      </c>
      <c r="B4311" s="1" t="s">
        <v>4113</v>
      </c>
      <c r="C4311" s="1" t="s">
        <v>4353</v>
      </c>
      <c r="D4311">
        <v>7140</v>
      </c>
      <c r="E4311">
        <f>100*Comuni[[#This Row],[Popolazione2011]]/$D$7916</f>
        <v>1.2458092433985851E-2</v>
      </c>
      <c r="F4311">
        <f>100*Comuni[[#This Row],[Popolazione2011]]/(SUMIFS($D$2:$D$7916,$B$2:$B$7916,"Emilia-Romagna"))</f>
        <v>0.16443523750413103</v>
      </c>
      <c r="G4311" t="b">
        <f>IF(Comuni[[#This Row],[Popolazione2011]]&gt;300000,"MAGGIORE")</f>
        <v>0</v>
      </c>
      <c r="H4311">
        <f>100*Comuni[[#This Row],[Popolazione2011]]/(SUMIFS($D$2:$D$7916,$B$2:$B$7916,"Piemonte"))</f>
        <v>0.16361451503649474</v>
      </c>
      <c r="I4311" s="1" t="str">
        <f>_xlfn.XLOOKUP(Comuni[[#This Row],[Regione]],Ripartizione_geografica[Regione],Ripartizione_geografica[Ripartizione geografica],,0)</f>
        <v>Nord-est</v>
      </c>
      <c r="J4311" s="1">
        <f>_xlfn.XLOOKUP(Comuni[[#This Row],[Regione]],Table_0[Regione],Table_0[Totale contagiati],,0)</f>
        <v>2199848</v>
      </c>
      <c r="K4311" s="1">
        <f>_xlfn.XLOOKUP(Comuni[[#This Row],[Regione]],Table_0[Regione],Table_0[Guariti],,0)</f>
        <v>2170571</v>
      </c>
      <c r="L4311" s="1">
        <f>_xlfn.XLOOKUP(Comuni[[#This Row],[Regione]],Table_0[Regione],Table_0[Deceduti],,0)</f>
        <v>19859</v>
      </c>
    </row>
    <row r="4312" spans="1:12" x14ac:dyDescent="0.25">
      <c r="A4312" s="1" t="s">
        <v>4364</v>
      </c>
      <c r="B4312" s="1" t="s">
        <v>4113</v>
      </c>
      <c r="C4312" s="1" t="s">
        <v>4353</v>
      </c>
      <c r="D4312">
        <v>6453</v>
      </c>
      <c r="E4312">
        <f>100*Comuni[[#This Row],[Popolazione2011]]/$D$7916</f>
        <v>1.1259393624161161E-2</v>
      </c>
      <c r="F4312">
        <f>100*Comuni[[#This Row],[Popolazione2011]]/(SUMIFS($D$2:$D$7916,$B$2:$B$7916,"Emilia-Romagna"))</f>
        <v>0.14861352767705288</v>
      </c>
      <c r="G4312" t="b">
        <f>IF(Comuni[[#This Row],[Popolazione2011]]&gt;300000,"MAGGIORE")</f>
        <v>0</v>
      </c>
      <c r="H4312">
        <f>100*Comuni[[#This Row],[Popolazione2011]]/(SUMIFS($D$2:$D$7916,$B$2:$B$7916,"Piemonte"))</f>
        <v>0.14787177388382361</v>
      </c>
      <c r="I4312" s="1" t="str">
        <f>_xlfn.XLOOKUP(Comuni[[#This Row],[Regione]],Ripartizione_geografica[Regione],Ripartizione_geografica[Ripartizione geografica],,0)</f>
        <v>Nord-est</v>
      </c>
      <c r="J4312" s="1">
        <f>_xlfn.XLOOKUP(Comuni[[#This Row],[Regione]],Table_0[Regione],Table_0[Totale contagiati],,0)</f>
        <v>2199848</v>
      </c>
      <c r="K4312" s="1">
        <f>_xlfn.XLOOKUP(Comuni[[#This Row],[Regione]],Table_0[Regione],Table_0[Guariti],,0)</f>
        <v>2170571</v>
      </c>
      <c r="L4312" s="1">
        <f>_xlfn.XLOOKUP(Comuni[[#This Row],[Regione]],Table_0[Regione],Table_0[Deceduti],,0)</f>
        <v>19859</v>
      </c>
    </row>
    <row r="4313" spans="1:12" x14ac:dyDescent="0.25">
      <c r="A4313" s="1" t="s">
        <v>4365</v>
      </c>
      <c r="B4313" s="1" t="s">
        <v>4113</v>
      </c>
      <c r="C4313" s="1" t="s">
        <v>4353</v>
      </c>
      <c r="D4313">
        <v>9674</v>
      </c>
      <c r="E4313">
        <f>100*Comuni[[#This Row],[Popolazione2011]]/$D$7916</f>
        <v>1.6879493866439652E-2</v>
      </c>
      <c r="F4313">
        <f>100*Comuni[[#This Row],[Popolazione2011]]/(SUMIFS($D$2:$D$7916,$B$2:$B$7916,"Emilia-Romagna"))</f>
        <v>0.22279362571638145</v>
      </c>
      <c r="G4313" t="b">
        <f>IF(Comuni[[#This Row],[Popolazione2011]]&gt;300000,"MAGGIORE")</f>
        <v>0</v>
      </c>
      <c r="H4313">
        <f>100*Comuni[[#This Row],[Popolazione2011]]/(SUMIFS($D$2:$D$7916,$B$2:$B$7916,"Piemonte"))</f>
        <v>0.22168162723572132</v>
      </c>
      <c r="I4313" s="1" t="str">
        <f>_xlfn.XLOOKUP(Comuni[[#This Row],[Regione]],Ripartizione_geografica[Regione],Ripartizione_geografica[Ripartizione geografica],,0)</f>
        <v>Nord-est</v>
      </c>
      <c r="J4313" s="1">
        <f>_xlfn.XLOOKUP(Comuni[[#This Row],[Regione]],Table_0[Regione],Table_0[Totale contagiati],,0)</f>
        <v>2199848</v>
      </c>
      <c r="K4313" s="1">
        <f>_xlfn.XLOOKUP(Comuni[[#This Row],[Regione]],Table_0[Regione],Table_0[Guariti],,0)</f>
        <v>2170571</v>
      </c>
      <c r="L4313" s="1">
        <f>_xlfn.XLOOKUP(Comuni[[#This Row],[Regione]],Table_0[Regione],Table_0[Deceduti],,0)</f>
        <v>19859</v>
      </c>
    </row>
    <row r="4314" spans="1:12" x14ac:dyDescent="0.25">
      <c r="A4314" s="1" t="s">
        <v>4366</v>
      </c>
      <c r="B4314" s="1" t="s">
        <v>4113</v>
      </c>
      <c r="C4314" s="1" t="s">
        <v>4353</v>
      </c>
      <c r="D4314">
        <v>12185</v>
      </c>
      <c r="E4314">
        <f>100*Comuni[[#This Row],[Popolazione2011]]/$D$7916</f>
        <v>2.1260764188811988E-2</v>
      </c>
      <c r="F4314">
        <f>100*Comuni[[#This Row],[Popolazione2011]]/(SUMIFS($D$2:$D$7916,$B$2:$B$7916,"Emilia-Romagna"))</f>
        <v>0.28062232058653175</v>
      </c>
      <c r="G4314" t="b">
        <f>IF(Comuni[[#This Row],[Popolazione2011]]&gt;300000,"MAGGIORE")</f>
        <v>0</v>
      </c>
      <c r="H4314">
        <f>100*Comuni[[#This Row],[Popolazione2011]]/(SUMIFS($D$2:$D$7916,$B$2:$B$7916,"Piemonte"))</f>
        <v>0.27922168987670709</v>
      </c>
      <c r="I4314" s="1" t="str">
        <f>_xlfn.XLOOKUP(Comuni[[#This Row],[Regione]],Ripartizione_geografica[Regione],Ripartizione_geografica[Ripartizione geografica],,0)</f>
        <v>Nord-est</v>
      </c>
      <c r="J4314" s="1">
        <f>_xlfn.XLOOKUP(Comuni[[#This Row],[Regione]],Table_0[Regione],Table_0[Totale contagiati],,0)</f>
        <v>2199848</v>
      </c>
      <c r="K4314" s="1">
        <f>_xlfn.XLOOKUP(Comuni[[#This Row],[Regione]],Table_0[Regione],Table_0[Guariti],,0)</f>
        <v>2170571</v>
      </c>
      <c r="L4314" s="1">
        <f>_xlfn.XLOOKUP(Comuni[[#This Row],[Regione]],Table_0[Regione],Table_0[Deceduti],,0)</f>
        <v>19859</v>
      </c>
    </row>
    <row r="4315" spans="1:12" x14ac:dyDescent="0.25">
      <c r="A4315" s="1" t="s">
        <v>4367</v>
      </c>
      <c r="B4315" s="1" t="s">
        <v>4113</v>
      </c>
      <c r="C4315" s="1" t="s">
        <v>4353</v>
      </c>
      <c r="D4315">
        <v>7431</v>
      </c>
      <c r="E4315">
        <f>100*Comuni[[#This Row],[Popolazione2011]]/$D$7916</f>
        <v>1.2965838218060063E-2</v>
      </c>
      <c r="F4315">
        <f>100*Comuni[[#This Row],[Popolazione2011]]/(SUMIFS($D$2:$D$7916,$B$2:$B$7916,"Emilia-Romagna"))</f>
        <v>0.17113700978896326</v>
      </c>
      <c r="G4315" t="b">
        <f>IF(Comuni[[#This Row],[Popolazione2011]]&gt;300000,"MAGGIORE")</f>
        <v>0</v>
      </c>
      <c r="H4315">
        <f>100*Comuni[[#This Row],[Popolazione2011]]/(SUMIFS($D$2:$D$7916,$B$2:$B$7916,"Piemonte"))</f>
        <v>0.1702828377081502</v>
      </c>
      <c r="I4315" s="1" t="str">
        <f>_xlfn.XLOOKUP(Comuni[[#This Row],[Regione]],Ripartizione_geografica[Regione],Ripartizione_geografica[Ripartizione geografica],,0)</f>
        <v>Nord-est</v>
      </c>
      <c r="J4315" s="1">
        <f>_xlfn.XLOOKUP(Comuni[[#This Row],[Regione]],Table_0[Regione],Table_0[Totale contagiati],,0)</f>
        <v>2199848</v>
      </c>
      <c r="K4315" s="1">
        <f>_xlfn.XLOOKUP(Comuni[[#This Row],[Regione]],Table_0[Regione],Table_0[Guariti],,0)</f>
        <v>2170571</v>
      </c>
      <c r="L4315" s="1">
        <f>_xlfn.XLOOKUP(Comuni[[#This Row],[Regione]],Table_0[Regione],Table_0[Deceduti],,0)</f>
        <v>19859</v>
      </c>
    </row>
    <row r="4316" spans="1:12" x14ac:dyDescent="0.25">
      <c r="A4316" s="1" t="s">
        <v>4368</v>
      </c>
      <c r="B4316" s="1" t="s">
        <v>4113</v>
      </c>
      <c r="C4316" s="1" t="s">
        <v>4353</v>
      </c>
      <c r="D4316">
        <v>3847</v>
      </c>
      <c r="E4316">
        <f>100*Comuni[[#This Row],[Popolazione2011]]/$D$7916</f>
        <v>6.7123643688436372E-3</v>
      </c>
      <c r="F4316">
        <f>100*Comuni[[#This Row],[Popolazione2011]]/(SUMIFS($D$2:$D$7916,$B$2:$B$7916,"Emilia-Romagna"))</f>
        <v>8.8596969002575923E-2</v>
      </c>
      <c r="G4316" t="b">
        <f>IF(Comuni[[#This Row],[Popolazione2011]]&gt;300000,"MAGGIORE")</f>
        <v>0</v>
      </c>
      <c r="H4316">
        <f>100*Comuni[[#This Row],[Popolazione2011]]/(SUMIFS($D$2:$D$7916,$B$2:$B$7916,"Piemonte"))</f>
        <v>8.8154767415321467E-2</v>
      </c>
      <c r="I4316" s="1" t="str">
        <f>_xlfn.XLOOKUP(Comuni[[#This Row],[Regione]],Ripartizione_geografica[Regione],Ripartizione_geografica[Ripartizione geografica],,0)</f>
        <v>Nord-est</v>
      </c>
      <c r="J4316" s="1">
        <f>_xlfn.XLOOKUP(Comuni[[#This Row],[Regione]],Table_0[Regione],Table_0[Totale contagiati],,0)</f>
        <v>2199848</v>
      </c>
      <c r="K4316" s="1">
        <f>_xlfn.XLOOKUP(Comuni[[#This Row],[Regione]],Table_0[Regione],Table_0[Guariti],,0)</f>
        <v>2170571</v>
      </c>
      <c r="L4316" s="1">
        <f>_xlfn.XLOOKUP(Comuni[[#This Row],[Regione]],Table_0[Regione],Table_0[Deceduti],,0)</f>
        <v>19859</v>
      </c>
    </row>
    <row r="4317" spans="1:12" x14ac:dyDescent="0.25">
      <c r="A4317" s="1" t="s">
        <v>4369</v>
      </c>
      <c r="B4317" s="1" t="s">
        <v>4113</v>
      </c>
      <c r="C4317" s="1" t="s">
        <v>4353</v>
      </c>
      <c r="D4317">
        <v>3895</v>
      </c>
      <c r="E4317">
        <f>100*Comuni[[#This Row],[Popolazione2011]]/$D$7916</f>
        <v>6.7961162507527853E-3</v>
      </c>
      <c r="F4317">
        <f>100*Comuni[[#This Row],[Popolazione2011]]/(SUMIFS($D$2:$D$7916,$B$2:$B$7916,"Emilia-Romagna"))</f>
        <v>8.9702415977393604E-2</v>
      </c>
      <c r="G4317" t="b">
        <f>IF(Comuni[[#This Row],[Popolazione2011]]&gt;300000,"MAGGIORE")</f>
        <v>0</v>
      </c>
      <c r="H4317">
        <f>100*Comuni[[#This Row],[Popolazione2011]]/(SUMIFS($D$2:$D$7916,$B$2:$B$7916,"Piemonte"))</f>
        <v>8.9254696928171853E-2</v>
      </c>
      <c r="I4317" s="1" t="str">
        <f>_xlfn.XLOOKUP(Comuni[[#This Row],[Regione]],Ripartizione_geografica[Regione],Ripartizione_geografica[Ripartizione geografica],,0)</f>
        <v>Nord-est</v>
      </c>
      <c r="J4317" s="1">
        <f>_xlfn.XLOOKUP(Comuni[[#This Row],[Regione]],Table_0[Regione],Table_0[Totale contagiati],,0)</f>
        <v>2199848</v>
      </c>
      <c r="K4317" s="1">
        <f>_xlfn.XLOOKUP(Comuni[[#This Row],[Regione]],Table_0[Regione],Table_0[Guariti],,0)</f>
        <v>2170571</v>
      </c>
      <c r="L4317" s="1">
        <f>_xlfn.XLOOKUP(Comuni[[#This Row],[Regione]],Table_0[Regione],Table_0[Deceduti],,0)</f>
        <v>19859</v>
      </c>
    </row>
    <row r="4318" spans="1:12" x14ac:dyDescent="0.25">
      <c r="A4318" s="1" t="s">
        <v>4370</v>
      </c>
      <c r="B4318" s="1" t="s">
        <v>4113</v>
      </c>
      <c r="C4318" s="1" t="s">
        <v>4353</v>
      </c>
      <c r="D4318">
        <v>9519</v>
      </c>
      <c r="E4318">
        <f>100*Comuni[[#This Row],[Popolazione2011]]/$D$7916</f>
        <v>1.6609045081108026E-2</v>
      </c>
      <c r="F4318">
        <f>100*Comuni[[#This Row],[Popolazione2011]]/(SUMIFS($D$2:$D$7916,$B$2:$B$7916,"Emilia-Romagna"))</f>
        <v>0.21922395319353266</v>
      </c>
      <c r="G4318" t="b">
        <f>IF(Comuni[[#This Row],[Popolazione2011]]&gt;300000,"MAGGIORE")</f>
        <v>0</v>
      </c>
      <c r="H4318">
        <f>100*Comuni[[#This Row],[Popolazione2011]]/(SUMIFS($D$2:$D$7916,$B$2:$B$7916,"Piemonte"))</f>
        <v>0.21812977151714194</v>
      </c>
      <c r="I4318" s="1" t="str">
        <f>_xlfn.XLOOKUP(Comuni[[#This Row],[Regione]],Ripartizione_geografica[Regione],Ripartizione_geografica[Ripartizione geografica],,0)</f>
        <v>Nord-est</v>
      </c>
      <c r="J4318" s="1">
        <f>_xlfn.XLOOKUP(Comuni[[#This Row],[Regione]],Table_0[Regione],Table_0[Totale contagiati],,0)</f>
        <v>2199848</v>
      </c>
      <c r="K4318" s="1">
        <f>_xlfn.XLOOKUP(Comuni[[#This Row],[Regione]],Table_0[Regione],Table_0[Guariti],,0)</f>
        <v>2170571</v>
      </c>
      <c r="L4318" s="1">
        <f>_xlfn.XLOOKUP(Comuni[[#This Row],[Regione]],Table_0[Regione],Table_0[Deceduti],,0)</f>
        <v>19859</v>
      </c>
    </row>
    <row r="4319" spans="1:12" x14ac:dyDescent="0.25">
      <c r="A4319" s="1" t="s">
        <v>4371</v>
      </c>
      <c r="B4319" s="1" t="s">
        <v>4113</v>
      </c>
      <c r="C4319" s="1" t="s">
        <v>4353</v>
      </c>
      <c r="D4319">
        <v>10571</v>
      </c>
      <c r="E4319">
        <f>100*Comuni[[#This Row],[Popolazione2011]]/$D$7916</f>
        <v>1.8444607159616867E-2</v>
      </c>
      <c r="F4319">
        <f>100*Comuni[[#This Row],[Popolazione2011]]/(SUMIFS($D$2:$D$7916,$B$2:$B$7916,"Emilia-Romagna"))</f>
        <v>0.243451666058287</v>
      </c>
      <c r="G4319" t="b">
        <f>IF(Comuni[[#This Row],[Popolazione2011]]&gt;300000,"MAGGIORE")</f>
        <v>0</v>
      </c>
      <c r="H4319">
        <f>100*Comuni[[#This Row],[Popolazione2011]]/(SUMIFS($D$2:$D$7916,$B$2:$B$7916,"Piemonte"))</f>
        <v>0.24223656000711288</v>
      </c>
      <c r="I4319" s="1" t="str">
        <f>_xlfn.XLOOKUP(Comuni[[#This Row],[Regione]],Ripartizione_geografica[Regione],Ripartizione_geografica[Ripartizione geografica],,0)</f>
        <v>Nord-est</v>
      </c>
      <c r="J4319" s="1">
        <f>_xlfn.XLOOKUP(Comuni[[#This Row],[Regione]],Table_0[Regione],Table_0[Totale contagiati],,0)</f>
        <v>2199848</v>
      </c>
      <c r="K4319" s="1">
        <f>_xlfn.XLOOKUP(Comuni[[#This Row],[Regione]],Table_0[Regione],Table_0[Guariti],,0)</f>
        <v>2170571</v>
      </c>
      <c r="L4319" s="1">
        <f>_xlfn.XLOOKUP(Comuni[[#This Row],[Regione]],Table_0[Regione],Table_0[Deceduti],,0)</f>
        <v>19859</v>
      </c>
    </row>
    <row r="4320" spans="1:12" x14ac:dyDescent="0.25">
      <c r="A4320" s="1" t="s">
        <v>4372</v>
      </c>
      <c r="B4320" s="1" t="s">
        <v>4113</v>
      </c>
      <c r="C4320" s="1" t="s">
        <v>4353</v>
      </c>
      <c r="D4320">
        <v>8508</v>
      </c>
      <c r="E4320">
        <f>100*Comuni[[#This Row],[Popolazione2011]]/$D$7916</f>
        <v>1.4845021068396585E-2</v>
      </c>
      <c r="F4320">
        <f>100*Comuni[[#This Row],[Popolazione2011]]/(SUMIFS($D$2:$D$7916,$B$2:$B$7916,"Emilia-Romagna"))</f>
        <v>0.19594047628643513</v>
      </c>
      <c r="G4320" t="b">
        <f>IF(Comuni[[#This Row],[Popolazione2011]]&gt;300000,"MAGGIORE")</f>
        <v>0</v>
      </c>
      <c r="H4320">
        <f>100*Comuni[[#This Row],[Popolazione2011]]/(SUMIFS($D$2:$D$7916,$B$2:$B$7916,"Piemonte"))</f>
        <v>0.19496250615273072</v>
      </c>
      <c r="I4320" s="1" t="str">
        <f>_xlfn.XLOOKUP(Comuni[[#This Row],[Regione]],Ripartizione_geografica[Regione],Ripartizione_geografica[Ripartizione geografica],,0)</f>
        <v>Nord-est</v>
      </c>
      <c r="J4320" s="1">
        <f>_xlfn.XLOOKUP(Comuni[[#This Row],[Regione]],Table_0[Regione],Table_0[Totale contagiati],,0)</f>
        <v>2199848</v>
      </c>
      <c r="K4320" s="1">
        <f>_xlfn.XLOOKUP(Comuni[[#This Row],[Regione]],Table_0[Regione],Table_0[Guariti],,0)</f>
        <v>2170571</v>
      </c>
      <c r="L4320" s="1">
        <f>_xlfn.XLOOKUP(Comuni[[#This Row],[Regione]],Table_0[Regione],Table_0[Deceduti],,0)</f>
        <v>19859</v>
      </c>
    </row>
    <row r="4321" spans="1:12" x14ac:dyDescent="0.25">
      <c r="A4321" s="1" t="s">
        <v>4373</v>
      </c>
      <c r="B4321" s="1" t="s">
        <v>4113</v>
      </c>
      <c r="C4321" s="1" t="s">
        <v>4353</v>
      </c>
      <c r="D4321">
        <v>7364</v>
      </c>
      <c r="E4321">
        <f>100*Comuni[[#This Row],[Popolazione2011]]/$D$7916</f>
        <v>1.2848934549561878E-2</v>
      </c>
      <c r="F4321">
        <f>100*Comuni[[#This Row],[Popolazione2011]]/(SUMIFS($D$2:$D$7916,$B$2:$B$7916,"Emilia-Romagna"))</f>
        <v>0.16959399005328024</v>
      </c>
      <c r="G4321" t="b">
        <f>IF(Comuni[[#This Row],[Popolazione2011]]&gt;300000,"MAGGIORE")</f>
        <v>0</v>
      </c>
      <c r="H4321">
        <f>100*Comuni[[#This Row],[Popolazione2011]]/(SUMIFS($D$2:$D$7916,$B$2:$B$7916,"Piemonte"))</f>
        <v>0.16874751942979654</v>
      </c>
      <c r="I4321" s="1" t="str">
        <f>_xlfn.XLOOKUP(Comuni[[#This Row],[Regione]],Ripartizione_geografica[Regione],Ripartizione_geografica[Ripartizione geografica],,0)</f>
        <v>Nord-est</v>
      </c>
      <c r="J4321" s="1">
        <f>_xlfn.XLOOKUP(Comuni[[#This Row],[Regione]],Table_0[Regione],Table_0[Totale contagiati],,0)</f>
        <v>2199848</v>
      </c>
      <c r="K4321" s="1">
        <f>_xlfn.XLOOKUP(Comuni[[#This Row],[Regione]],Table_0[Regione],Table_0[Guariti],,0)</f>
        <v>2170571</v>
      </c>
      <c r="L4321" s="1">
        <f>_xlfn.XLOOKUP(Comuni[[#This Row],[Regione]],Table_0[Regione],Table_0[Deceduti],,0)</f>
        <v>19859</v>
      </c>
    </row>
    <row r="4322" spans="1:12" x14ac:dyDescent="0.25">
      <c r="A4322" s="1" t="s">
        <v>4374</v>
      </c>
      <c r="B4322" s="1" t="s">
        <v>4113</v>
      </c>
      <c r="C4322" s="1" t="s">
        <v>4375</v>
      </c>
      <c r="D4322">
        <v>12245</v>
      </c>
      <c r="E4322">
        <f>100*Comuni[[#This Row],[Popolazione2011]]/$D$7916</f>
        <v>2.1365454041198422E-2</v>
      </c>
      <c r="F4322">
        <f>100*Comuni[[#This Row],[Popolazione2011]]/(SUMIFS($D$2:$D$7916,$B$2:$B$7916,"Emilia-Romagna"))</f>
        <v>0.28200412930505386</v>
      </c>
      <c r="G4322" t="b">
        <f>IF(Comuni[[#This Row],[Popolazione2011]]&gt;300000,"MAGGIORE")</f>
        <v>0</v>
      </c>
      <c r="H4322">
        <f>100*Comuni[[#This Row],[Popolazione2011]]/(SUMIFS($D$2:$D$7916,$B$2:$B$7916,"Piemonte"))</f>
        <v>0.28059660176777007</v>
      </c>
      <c r="I4322" s="1" t="str">
        <f>_xlfn.XLOOKUP(Comuni[[#This Row],[Regione]],Ripartizione_geografica[Regione],Ripartizione_geografica[Ripartizione geografica],,0)</f>
        <v>Nord-est</v>
      </c>
      <c r="J4322" s="1">
        <f>_xlfn.XLOOKUP(Comuni[[#This Row],[Regione]],Table_0[Regione],Table_0[Totale contagiati],,0)</f>
        <v>2199848</v>
      </c>
      <c r="K4322" s="1">
        <f>_xlfn.XLOOKUP(Comuni[[#This Row],[Regione]],Table_0[Regione],Table_0[Guariti],,0)</f>
        <v>2170571</v>
      </c>
      <c r="L4322" s="1">
        <f>_xlfn.XLOOKUP(Comuni[[#This Row],[Regione]],Table_0[Regione],Table_0[Deceduti],,0)</f>
        <v>19859</v>
      </c>
    </row>
    <row r="4323" spans="1:12" x14ac:dyDescent="0.25">
      <c r="A4323" s="1" t="s">
        <v>4376</v>
      </c>
      <c r="B4323" s="1" t="s">
        <v>4113</v>
      </c>
      <c r="C4323" s="1" t="s">
        <v>4375</v>
      </c>
      <c r="D4323">
        <v>16715</v>
      </c>
      <c r="E4323">
        <f>100*Comuni[[#This Row],[Popolazione2011]]/$D$7916</f>
        <v>2.9164848043987883E-2</v>
      </c>
      <c r="F4323">
        <f>100*Comuni[[#This Row],[Popolazione2011]]/(SUMIFS($D$2:$D$7916,$B$2:$B$7916,"Emilia-Romagna"))</f>
        <v>0.38494887883495099</v>
      </c>
      <c r="G4323" t="b">
        <f>IF(Comuni[[#This Row],[Popolazione2011]]&gt;300000,"MAGGIORE")</f>
        <v>0</v>
      </c>
      <c r="H4323">
        <f>100*Comuni[[#This Row],[Popolazione2011]]/(SUMIFS($D$2:$D$7916,$B$2:$B$7916,"Piemonte"))</f>
        <v>0.38302753765196212</v>
      </c>
      <c r="I4323" s="1" t="str">
        <f>_xlfn.XLOOKUP(Comuni[[#This Row],[Regione]],Ripartizione_geografica[Regione],Ripartizione_geografica[Ripartizione geografica],,0)</f>
        <v>Nord-est</v>
      </c>
      <c r="J4323" s="1">
        <f>_xlfn.XLOOKUP(Comuni[[#This Row],[Regione]],Table_0[Regione],Table_0[Totale contagiati],,0)</f>
        <v>2199848</v>
      </c>
      <c r="K4323" s="1">
        <f>_xlfn.XLOOKUP(Comuni[[#This Row],[Regione]],Table_0[Regione],Table_0[Guariti],,0)</f>
        <v>2170571</v>
      </c>
      <c r="L4323" s="1">
        <f>_xlfn.XLOOKUP(Comuni[[#This Row],[Regione]],Table_0[Regione],Table_0[Deceduti],,0)</f>
        <v>19859</v>
      </c>
    </row>
    <row r="4324" spans="1:12" x14ac:dyDescent="0.25">
      <c r="A4324" s="1" t="s">
        <v>4377</v>
      </c>
      <c r="B4324" s="1" t="s">
        <v>4113</v>
      </c>
      <c r="C4324" s="1" t="s">
        <v>4375</v>
      </c>
      <c r="D4324">
        <v>2348</v>
      </c>
      <c r="E4324">
        <f>100*Comuni[[#This Row],[Popolazione2011]]/$D$7916</f>
        <v>4.0968628900558508E-3</v>
      </c>
      <c r="F4324">
        <f>100*Comuni[[#This Row],[Popolazione2011]]/(SUMIFS($D$2:$D$7916,$B$2:$B$7916,"Emilia-Romagna"))</f>
        <v>5.4074781184831888E-2</v>
      </c>
      <c r="G4324" t="b">
        <f>IF(Comuni[[#This Row],[Popolazione2011]]&gt;300000,"MAGGIORE")</f>
        <v>0</v>
      </c>
      <c r="H4324">
        <f>100*Comuni[[#This Row],[Popolazione2011]]/(SUMIFS($D$2:$D$7916,$B$2:$B$7916,"Piemonte"))</f>
        <v>5.3804885336931327E-2</v>
      </c>
      <c r="I4324" s="1" t="str">
        <f>_xlfn.XLOOKUP(Comuni[[#This Row],[Regione]],Ripartizione_geografica[Regione],Ripartizione_geografica[Ripartizione geografica],,0)</f>
        <v>Nord-est</v>
      </c>
      <c r="J4324" s="1">
        <f>_xlfn.XLOOKUP(Comuni[[#This Row],[Regione]],Table_0[Regione],Table_0[Totale contagiati],,0)</f>
        <v>2199848</v>
      </c>
      <c r="K4324" s="1">
        <f>_xlfn.XLOOKUP(Comuni[[#This Row],[Regione]],Table_0[Regione],Table_0[Guariti],,0)</f>
        <v>2170571</v>
      </c>
      <c r="L4324" s="1">
        <f>_xlfn.XLOOKUP(Comuni[[#This Row],[Regione]],Table_0[Regione],Table_0[Deceduti],,0)</f>
        <v>19859</v>
      </c>
    </row>
    <row r="4325" spans="1:12" x14ac:dyDescent="0.25">
      <c r="A4325" s="1" t="s">
        <v>4378</v>
      </c>
      <c r="B4325" s="1" t="s">
        <v>4113</v>
      </c>
      <c r="C4325" s="1" t="s">
        <v>4375</v>
      </c>
      <c r="D4325">
        <v>7664</v>
      </c>
      <c r="E4325">
        <f>100*Comuni[[#This Row],[Popolazione2011]]/$D$7916</f>
        <v>1.3372383811494056E-2</v>
      </c>
      <c r="F4325">
        <f>100*Comuni[[#This Row],[Popolazione2011]]/(SUMIFS($D$2:$D$7916,$B$2:$B$7916,"Emilia-Romagna"))</f>
        <v>0.17650303364589079</v>
      </c>
      <c r="G4325" t="b">
        <f>IF(Comuni[[#This Row],[Popolazione2011]]&gt;300000,"MAGGIORE")</f>
        <v>0</v>
      </c>
      <c r="H4325">
        <f>100*Comuni[[#This Row],[Popolazione2011]]/(SUMIFS($D$2:$D$7916,$B$2:$B$7916,"Piemonte"))</f>
        <v>0.17562207888511144</v>
      </c>
      <c r="I4325" s="1" t="str">
        <f>_xlfn.XLOOKUP(Comuni[[#This Row],[Regione]],Ripartizione_geografica[Regione],Ripartizione_geografica[Ripartizione geografica],,0)</f>
        <v>Nord-est</v>
      </c>
      <c r="J4325" s="1">
        <f>_xlfn.XLOOKUP(Comuni[[#This Row],[Regione]],Table_0[Regione],Table_0[Totale contagiati],,0)</f>
        <v>2199848</v>
      </c>
      <c r="K4325" s="1">
        <f>_xlfn.XLOOKUP(Comuni[[#This Row],[Regione]],Table_0[Regione],Table_0[Guariti],,0)</f>
        <v>2170571</v>
      </c>
      <c r="L4325" s="1">
        <f>_xlfn.XLOOKUP(Comuni[[#This Row],[Regione]],Table_0[Regione],Table_0[Deceduti],,0)</f>
        <v>19859</v>
      </c>
    </row>
    <row r="4326" spans="1:12" x14ac:dyDescent="0.25">
      <c r="A4326" s="1" t="s">
        <v>4379</v>
      </c>
      <c r="B4326" s="1" t="s">
        <v>4113</v>
      </c>
      <c r="C4326" s="1" t="s">
        <v>4375</v>
      </c>
      <c r="D4326">
        <v>2724</v>
      </c>
      <c r="E4326">
        <f>100*Comuni[[#This Row],[Popolazione2011]]/$D$7916</f>
        <v>4.7529192983441814E-3</v>
      </c>
      <c r="F4326">
        <f>100*Comuni[[#This Row],[Popolazione2011]]/(SUMIFS($D$2:$D$7916,$B$2:$B$7916,"Emilia-Romagna"))</f>
        <v>6.2734115820903769E-2</v>
      </c>
      <c r="G4326" t="b">
        <f>IF(Comuni[[#This Row],[Popolazione2011]]&gt;300000,"MAGGIORE")</f>
        <v>0</v>
      </c>
      <c r="H4326">
        <f>100*Comuni[[#This Row],[Popolazione2011]]/(SUMIFS($D$2:$D$7916,$B$2:$B$7916,"Piemonte"))</f>
        <v>6.2420999854259342E-2</v>
      </c>
      <c r="I4326" s="1" t="str">
        <f>_xlfn.XLOOKUP(Comuni[[#This Row],[Regione]],Ripartizione_geografica[Regione],Ripartizione_geografica[Ripartizione geografica],,0)</f>
        <v>Nord-est</v>
      </c>
      <c r="J4326" s="1">
        <f>_xlfn.XLOOKUP(Comuni[[#This Row],[Regione]],Table_0[Regione],Table_0[Totale contagiati],,0)</f>
        <v>2199848</v>
      </c>
      <c r="K4326" s="1">
        <f>_xlfn.XLOOKUP(Comuni[[#This Row],[Regione]],Table_0[Regione],Table_0[Guariti],,0)</f>
        <v>2170571</v>
      </c>
      <c r="L4326" s="1">
        <f>_xlfn.XLOOKUP(Comuni[[#This Row],[Regione]],Table_0[Regione],Table_0[Deceduti],,0)</f>
        <v>19859</v>
      </c>
    </row>
    <row r="4327" spans="1:12" x14ac:dyDescent="0.25">
      <c r="A4327" s="1" t="s">
        <v>4380</v>
      </c>
      <c r="B4327" s="1" t="s">
        <v>4113</v>
      </c>
      <c r="C4327" s="1" t="s">
        <v>4375</v>
      </c>
      <c r="D4327">
        <v>9519</v>
      </c>
      <c r="E4327">
        <f>100*Comuni[[#This Row],[Popolazione2011]]/$D$7916</f>
        <v>1.6609045081108026E-2</v>
      </c>
      <c r="F4327">
        <f>100*Comuni[[#This Row],[Popolazione2011]]/(SUMIFS($D$2:$D$7916,$B$2:$B$7916,"Emilia-Romagna"))</f>
        <v>0.21922395319353266</v>
      </c>
      <c r="G4327" t="b">
        <f>IF(Comuni[[#This Row],[Popolazione2011]]&gt;300000,"MAGGIORE")</f>
        <v>0</v>
      </c>
      <c r="H4327">
        <f>100*Comuni[[#This Row],[Popolazione2011]]/(SUMIFS($D$2:$D$7916,$B$2:$B$7916,"Piemonte"))</f>
        <v>0.21812977151714194</v>
      </c>
      <c r="I4327" s="1" t="str">
        <f>_xlfn.XLOOKUP(Comuni[[#This Row],[Regione]],Ripartizione_geografica[Regione],Ripartizione_geografica[Ripartizione geografica],,0)</f>
        <v>Nord-est</v>
      </c>
      <c r="J4327" s="1">
        <f>_xlfn.XLOOKUP(Comuni[[#This Row],[Regione]],Table_0[Regione],Table_0[Totale contagiati],,0)</f>
        <v>2199848</v>
      </c>
      <c r="K4327" s="1">
        <f>_xlfn.XLOOKUP(Comuni[[#This Row],[Regione]],Table_0[Regione],Table_0[Guariti],,0)</f>
        <v>2170571</v>
      </c>
      <c r="L4327" s="1">
        <f>_xlfn.XLOOKUP(Comuni[[#This Row],[Regione]],Table_0[Regione],Table_0[Deceduti],,0)</f>
        <v>19859</v>
      </c>
    </row>
    <row r="4328" spans="1:12" x14ac:dyDescent="0.25">
      <c r="A4328" s="1" t="s">
        <v>4381</v>
      </c>
      <c r="B4328" s="1" t="s">
        <v>4113</v>
      </c>
      <c r="C4328" s="1" t="s">
        <v>4375</v>
      </c>
      <c r="D4328">
        <v>28896</v>
      </c>
      <c r="E4328">
        <f>100*Comuni[[#This Row],[Popolazione2011]]/$D$7916</f>
        <v>5.041863290930744E-2</v>
      </c>
      <c r="F4328">
        <f>100*Comuni[[#This Row],[Popolazione2011]]/(SUMIFS($D$2:$D$7916,$B$2:$B$7916,"Emilia-Romagna"))</f>
        <v>0.66547907884024793</v>
      </c>
      <c r="G4328" t="b">
        <f>IF(Comuni[[#This Row],[Popolazione2011]]&gt;300000,"MAGGIORE")</f>
        <v>0</v>
      </c>
      <c r="H4328">
        <f>100*Comuni[[#This Row],[Popolazione2011]]/(SUMIFS($D$2:$D$7916,$B$2:$B$7916,"Piemonte"))</f>
        <v>0.66215756673593162</v>
      </c>
      <c r="I4328" s="1" t="str">
        <f>_xlfn.XLOOKUP(Comuni[[#This Row],[Regione]],Ripartizione_geografica[Regione],Ripartizione_geografica[Ripartizione geografica],,0)</f>
        <v>Nord-est</v>
      </c>
      <c r="J4328" s="1">
        <f>_xlfn.XLOOKUP(Comuni[[#This Row],[Regione]],Table_0[Regione],Table_0[Totale contagiati],,0)</f>
        <v>2199848</v>
      </c>
      <c r="K4328" s="1">
        <f>_xlfn.XLOOKUP(Comuni[[#This Row],[Regione]],Table_0[Regione],Table_0[Guariti],,0)</f>
        <v>2170571</v>
      </c>
      <c r="L4328" s="1">
        <f>_xlfn.XLOOKUP(Comuni[[#This Row],[Regione]],Table_0[Regione],Table_0[Deceduti],,0)</f>
        <v>19859</v>
      </c>
    </row>
    <row r="4329" spans="1:12" x14ac:dyDescent="0.25">
      <c r="A4329" s="1" t="s">
        <v>4382</v>
      </c>
      <c r="B4329" s="1" t="s">
        <v>4113</v>
      </c>
      <c r="C4329" s="1" t="s">
        <v>4375</v>
      </c>
      <c r="D4329">
        <v>9837</v>
      </c>
      <c r="E4329">
        <f>100*Comuni[[#This Row],[Popolazione2011]]/$D$7916</f>
        <v>1.7163901298756137E-2</v>
      </c>
      <c r="F4329">
        <f>100*Comuni[[#This Row],[Popolazione2011]]/(SUMIFS($D$2:$D$7916,$B$2:$B$7916,"Emilia-Romagna"))</f>
        <v>0.22654753940169986</v>
      </c>
      <c r="G4329" t="b">
        <f>IF(Comuni[[#This Row],[Popolazione2011]]&gt;300000,"MAGGIORE")</f>
        <v>0</v>
      </c>
      <c r="H4329">
        <f>100*Comuni[[#This Row],[Popolazione2011]]/(SUMIFS($D$2:$D$7916,$B$2:$B$7916,"Piemonte"))</f>
        <v>0.22541680453977575</v>
      </c>
      <c r="I4329" s="1" t="str">
        <f>_xlfn.XLOOKUP(Comuni[[#This Row],[Regione]],Ripartizione_geografica[Regione],Ripartizione_geografica[Ripartizione geografica],,0)</f>
        <v>Nord-est</v>
      </c>
      <c r="J4329" s="1">
        <f>_xlfn.XLOOKUP(Comuni[[#This Row],[Regione]],Table_0[Regione],Table_0[Totale contagiati],,0)</f>
        <v>2199848</v>
      </c>
      <c r="K4329" s="1">
        <f>_xlfn.XLOOKUP(Comuni[[#This Row],[Regione]],Table_0[Regione],Table_0[Guariti],,0)</f>
        <v>2170571</v>
      </c>
      <c r="L4329" s="1">
        <f>_xlfn.XLOOKUP(Comuni[[#This Row],[Regione]],Table_0[Regione],Table_0[Deceduti],,0)</f>
        <v>19859</v>
      </c>
    </row>
    <row r="4330" spans="1:12" x14ac:dyDescent="0.25">
      <c r="A4330" s="1" t="s">
        <v>4383</v>
      </c>
      <c r="B4330" s="1" t="s">
        <v>4113</v>
      </c>
      <c r="C4330" s="1" t="s">
        <v>4375</v>
      </c>
      <c r="D4330">
        <v>7384</v>
      </c>
      <c r="E4330">
        <f>100*Comuni[[#This Row],[Popolazione2011]]/$D$7916</f>
        <v>1.2883831167024023E-2</v>
      </c>
      <c r="F4330">
        <f>100*Comuni[[#This Row],[Popolazione2011]]/(SUMIFS($D$2:$D$7916,$B$2:$B$7916,"Emilia-Romagna"))</f>
        <v>0.17005459295945427</v>
      </c>
      <c r="G4330" t="b">
        <f>IF(Comuni[[#This Row],[Popolazione2011]]&gt;300000,"MAGGIORE")</f>
        <v>0</v>
      </c>
      <c r="H4330">
        <f>100*Comuni[[#This Row],[Popolazione2011]]/(SUMIFS($D$2:$D$7916,$B$2:$B$7916,"Piemonte"))</f>
        <v>0.16920582339348419</v>
      </c>
      <c r="I4330" s="1" t="str">
        <f>_xlfn.XLOOKUP(Comuni[[#This Row],[Regione]],Ripartizione_geografica[Regione],Ripartizione_geografica[Ripartizione geografica],,0)</f>
        <v>Nord-est</v>
      </c>
      <c r="J4330" s="1">
        <f>_xlfn.XLOOKUP(Comuni[[#This Row],[Regione]],Table_0[Regione],Table_0[Totale contagiati],,0)</f>
        <v>2199848</v>
      </c>
      <c r="K4330" s="1">
        <f>_xlfn.XLOOKUP(Comuni[[#This Row],[Regione]],Table_0[Regione],Table_0[Guariti],,0)</f>
        <v>2170571</v>
      </c>
      <c r="L4330" s="1">
        <f>_xlfn.XLOOKUP(Comuni[[#This Row],[Regione]],Table_0[Regione],Table_0[Deceduti],,0)</f>
        <v>19859</v>
      </c>
    </row>
    <row r="4331" spans="1:12" x14ac:dyDescent="0.25">
      <c r="A4331" s="1" t="s">
        <v>4384</v>
      </c>
      <c r="B4331" s="1" t="s">
        <v>4113</v>
      </c>
      <c r="C4331" s="1" t="s">
        <v>4375</v>
      </c>
      <c r="D4331">
        <v>57748</v>
      </c>
      <c r="E4331">
        <f>100*Comuni[[#This Row],[Popolazione2011]]/$D$7916</f>
        <v>0.10076049326019816</v>
      </c>
      <c r="F4331">
        <f>100*Comuni[[#This Row],[Popolazione2011]]/(SUMIFS($D$2:$D$7916,$B$2:$B$7916,"Emilia-Romagna"))</f>
        <v>1.3299448312869131</v>
      </c>
      <c r="G4331" t="b">
        <f>IF(Comuni[[#This Row],[Popolazione2011]]&gt;300000,"MAGGIORE")</f>
        <v>0</v>
      </c>
      <c r="H4331">
        <f>100*Comuni[[#This Row],[Popolazione2011]]/(SUMIFS($D$2:$D$7916,$B$2:$B$7916,"Piemonte"))</f>
        <v>1.3233068647517505</v>
      </c>
      <c r="I4331" s="1" t="str">
        <f>_xlfn.XLOOKUP(Comuni[[#This Row],[Regione]],Ripartizione_geografica[Regione],Ripartizione_geografica[Ripartizione geografica],,0)</f>
        <v>Nord-est</v>
      </c>
      <c r="J4331" s="1">
        <f>_xlfn.XLOOKUP(Comuni[[#This Row],[Regione]],Table_0[Regione],Table_0[Totale contagiati],,0)</f>
        <v>2199848</v>
      </c>
      <c r="K4331" s="1">
        <f>_xlfn.XLOOKUP(Comuni[[#This Row],[Regione]],Table_0[Regione],Table_0[Guariti],,0)</f>
        <v>2170571</v>
      </c>
      <c r="L4331" s="1">
        <f>_xlfn.XLOOKUP(Comuni[[#This Row],[Regione]],Table_0[Regione],Table_0[Deceduti],,0)</f>
        <v>19859</v>
      </c>
    </row>
    <row r="4332" spans="1:12" x14ac:dyDescent="0.25">
      <c r="A4332" s="1" t="s">
        <v>4385</v>
      </c>
      <c r="B4332" s="1" t="s">
        <v>4113</v>
      </c>
      <c r="C4332" s="1" t="s">
        <v>4375</v>
      </c>
      <c r="D4332">
        <v>8259</v>
      </c>
      <c r="E4332">
        <f>100*Comuni[[#This Row],[Popolazione2011]]/$D$7916</f>
        <v>1.4410558180992877E-2</v>
      </c>
      <c r="F4332">
        <f>100*Comuni[[#This Row],[Popolazione2011]]/(SUMIFS($D$2:$D$7916,$B$2:$B$7916,"Emilia-Romagna"))</f>
        <v>0.19020597010456838</v>
      </c>
      <c r="G4332" t="b">
        <f>IF(Comuni[[#This Row],[Popolazione2011]]&gt;300000,"MAGGIORE")</f>
        <v>0</v>
      </c>
      <c r="H4332">
        <f>100*Comuni[[#This Row],[Popolazione2011]]/(SUMIFS($D$2:$D$7916,$B$2:$B$7916,"Piemonte"))</f>
        <v>0.18925662180481934</v>
      </c>
      <c r="I4332" s="1" t="str">
        <f>_xlfn.XLOOKUP(Comuni[[#This Row],[Regione]],Ripartizione_geografica[Regione],Ripartizione_geografica[Ripartizione geografica],,0)</f>
        <v>Nord-est</v>
      </c>
      <c r="J4332" s="1">
        <f>_xlfn.XLOOKUP(Comuni[[#This Row],[Regione]],Table_0[Regione],Table_0[Totale contagiati],,0)</f>
        <v>2199848</v>
      </c>
      <c r="K4332" s="1">
        <f>_xlfn.XLOOKUP(Comuni[[#This Row],[Regione]],Table_0[Regione],Table_0[Guariti],,0)</f>
        <v>2170571</v>
      </c>
      <c r="L4332" s="1">
        <f>_xlfn.XLOOKUP(Comuni[[#This Row],[Regione]],Table_0[Regione],Table_0[Deceduti],,0)</f>
        <v>19859</v>
      </c>
    </row>
    <row r="4333" spans="1:12" x14ac:dyDescent="0.25">
      <c r="A4333" s="1" t="s">
        <v>4386</v>
      </c>
      <c r="B4333" s="1" t="s">
        <v>4113</v>
      </c>
      <c r="C4333" s="1" t="s">
        <v>4375</v>
      </c>
      <c r="D4333">
        <v>32062</v>
      </c>
      <c r="E4333">
        <f>100*Comuni[[#This Row],[Popolazione2011]]/$D$7916</f>
        <v>5.5942767453565037E-2</v>
      </c>
      <c r="F4333">
        <f>100*Comuni[[#This Row],[Popolazione2011]]/(SUMIFS($D$2:$D$7916,$B$2:$B$7916,"Emilia-Romagna"))</f>
        <v>0.73839251888759794</v>
      </c>
      <c r="G4333" t="b">
        <f>IF(Comuni[[#This Row],[Popolazione2011]]&gt;300000,"MAGGIORE")</f>
        <v>0</v>
      </c>
      <c r="H4333">
        <f>100*Comuni[[#This Row],[Popolazione2011]]/(SUMIFS($D$2:$D$7916,$B$2:$B$7916,"Piemonte"))</f>
        <v>0.73470708418768826</v>
      </c>
      <c r="I4333" s="1" t="str">
        <f>_xlfn.XLOOKUP(Comuni[[#This Row],[Regione]],Ripartizione_geografica[Regione],Ripartizione_geografica[Ripartizione geografica],,0)</f>
        <v>Nord-est</v>
      </c>
      <c r="J4333" s="1">
        <f>_xlfn.XLOOKUP(Comuni[[#This Row],[Regione]],Table_0[Regione],Table_0[Totale contagiati],,0)</f>
        <v>2199848</v>
      </c>
      <c r="K4333" s="1">
        <f>_xlfn.XLOOKUP(Comuni[[#This Row],[Regione]],Table_0[Regione],Table_0[Guariti],,0)</f>
        <v>2170571</v>
      </c>
      <c r="L4333" s="1">
        <f>_xlfn.XLOOKUP(Comuni[[#This Row],[Regione]],Table_0[Regione],Table_0[Deceduti],,0)</f>
        <v>19859</v>
      </c>
    </row>
    <row r="4334" spans="1:12" x14ac:dyDescent="0.25">
      <c r="A4334" s="1" t="s">
        <v>4387</v>
      </c>
      <c r="B4334" s="1" t="s">
        <v>4113</v>
      </c>
      <c r="C4334" s="1" t="s">
        <v>4375</v>
      </c>
      <c r="D4334">
        <v>10449</v>
      </c>
      <c r="E4334">
        <f>100*Comuni[[#This Row],[Popolazione2011]]/$D$7916</f>
        <v>1.823173779309778E-2</v>
      </c>
      <c r="F4334">
        <f>100*Comuni[[#This Row],[Popolazione2011]]/(SUMIFS($D$2:$D$7916,$B$2:$B$7916,"Emilia-Romagna"))</f>
        <v>0.24064198833062536</v>
      </c>
      <c r="G4334" t="b">
        <f>IF(Comuni[[#This Row],[Popolazione2011]]&gt;300000,"MAGGIORE")</f>
        <v>0</v>
      </c>
      <c r="H4334">
        <f>100*Comuni[[#This Row],[Popolazione2011]]/(SUMIFS($D$2:$D$7916,$B$2:$B$7916,"Piemonte"))</f>
        <v>0.23944090582861816</v>
      </c>
      <c r="I4334" s="1" t="str">
        <f>_xlfn.XLOOKUP(Comuni[[#This Row],[Regione]],Ripartizione_geografica[Regione],Ripartizione_geografica[Ripartizione geografica],,0)</f>
        <v>Nord-est</v>
      </c>
      <c r="J4334" s="1">
        <f>_xlfn.XLOOKUP(Comuni[[#This Row],[Regione]],Table_0[Regione],Table_0[Totale contagiati],,0)</f>
        <v>2199848</v>
      </c>
      <c r="K4334" s="1">
        <f>_xlfn.XLOOKUP(Comuni[[#This Row],[Regione]],Table_0[Regione],Table_0[Guariti],,0)</f>
        <v>2170571</v>
      </c>
      <c r="L4334" s="1">
        <f>_xlfn.XLOOKUP(Comuni[[#This Row],[Regione]],Table_0[Regione],Table_0[Deceduti],,0)</f>
        <v>19859</v>
      </c>
    </row>
    <row r="4335" spans="1:12" x14ac:dyDescent="0.25">
      <c r="A4335" s="1" t="s">
        <v>4388</v>
      </c>
      <c r="B4335" s="1" t="s">
        <v>4113</v>
      </c>
      <c r="C4335" s="1" t="s">
        <v>4375</v>
      </c>
      <c r="D4335">
        <v>153740</v>
      </c>
      <c r="E4335">
        <f>100*Comuni[[#This Row],[Popolazione2011]]/$D$7916</f>
        <v>0.26825029843151044</v>
      </c>
      <c r="F4335">
        <f>100*Comuni[[#This Row],[Popolazione2011]]/(SUMIFS($D$2:$D$7916,$B$2:$B$7916,"Emilia-Romagna"))</f>
        <v>3.5406545397598186</v>
      </c>
      <c r="G4335" t="b">
        <f>IF(Comuni[[#This Row],[Popolazione2011]]&gt;300000,"MAGGIORE")</f>
        <v>0</v>
      </c>
      <c r="H4335">
        <f>100*Comuni[[#This Row],[Popolazione2011]]/(SUMIFS($D$2:$D$7916,$B$2:$B$7916,"Piemonte"))</f>
        <v>3.5229825688670453</v>
      </c>
      <c r="I4335" s="1" t="str">
        <f>_xlfn.XLOOKUP(Comuni[[#This Row],[Regione]],Ripartizione_geografica[Regione],Ripartizione_geografica[Ripartizione geografica],,0)</f>
        <v>Nord-est</v>
      </c>
      <c r="J4335" s="1">
        <f>_xlfn.XLOOKUP(Comuni[[#This Row],[Regione]],Table_0[Regione],Table_0[Totale contagiati],,0)</f>
        <v>2199848</v>
      </c>
      <c r="K4335" s="1">
        <f>_xlfn.XLOOKUP(Comuni[[#This Row],[Regione]],Table_0[Regione],Table_0[Guariti],,0)</f>
        <v>2170571</v>
      </c>
      <c r="L4335" s="1">
        <f>_xlfn.XLOOKUP(Comuni[[#This Row],[Regione]],Table_0[Regione],Table_0[Deceduti],,0)</f>
        <v>19859</v>
      </c>
    </row>
    <row r="4336" spans="1:12" x14ac:dyDescent="0.25">
      <c r="A4336" s="1" t="s">
        <v>4389</v>
      </c>
      <c r="B4336" s="1" t="s">
        <v>4113</v>
      </c>
      <c r="C4336" s="1" t="s">
        <v>4375</v>
      </c>
      <c r="D4336">
        <v>5777</v>
      </c>
      <c r="E4336">
        <f>100*Comuni[[#This Row],[Popolazione2011]]/$D$7916</f>
        <v>1.0079887953940653E-2</v>
      </c>
      <c r="F4336">
        <f>100*Comuni[[#This Row],[Popolazione2011]]/(SUMIFS($D$2:$D$7916,$B$2:$B$7916,"Emilia-Romagna"))</f>
        <v>0.13304514944837045</v>
      </c>
      <c r="G4336" t="b">
        <f>IF(Comuni[[#This Row],[Popolazione2011]]&gt;300000,"MAGGIORE")</f>
        <v>0</v>
      </c>
      <c r="H4336">
        <f>100*Comuni[[#This Row],[Popolazione2011]]/(SUMIFS($D$2:$D$7916,$B$2:$B$7916,"Piemonte"))</f>
        <v>0.13238109991118069</v>
      </c>
      <c r="I4336" s="1" t="str">
        <f>_xlfn.XLOOKUP(Comuni[[#This Row],[Regione]],Ripartizione_geografica[Regione],Ripartizione_geografica[Ripartizione geografica],,0)</f>
        <v>Nord-est</v>
      </c>
      <c r="J4336" s="1">
        <f>_xlfn.XLOOKUP(Comuni[[#This Row],[Regione]],Table_0[Regione],Table_0[Totale contagiati],,0)</f>
        <v>2199848</v>
      </c>
      <c r="K4336" s="1">
        <f>_xlfn.XLOOKUP(Comuni[[#This Row],[Regione]],Table_0[Regione],Table_0[Guariti],,0)</f>
        <v>2170571</v>
      </c>
      <c r="L4336" s="1">
        <f>_xlfn.XLOOKUP(Comuni[[#This Row],[Regione]],Table_0[Regione],Table_0[Deceduti],,0)</f>
        <v>19859</v>
      </c>
    </row>
    <row r="4337" spans="1:12" x14ac:dyDescent="0.25">
      <c r="A4337" s="1" t="s">
        <v>4390</v>
      </c>
      <c r="B4337" s="1" t="s">
        <v>4113</v>
      </c>
      <c r="C4337" s="1" t="s">
        <v>4375</v>
      </c>
      <c r="D4337">
        <v>12083</v>
      </c>
      <c r="E4337">
        <f>100*Comuni[[#This Row],[Popolazione2011]]/$D$7916</f>
        <v>2.1082791439755048E-2</v>
      </c>
      <c r="F4337">
        <f>100*Comuni[[#This Row],[Popolazione2011]]/(SUMIFS($D$2:$D$7916,$B$2:$B$7916,"Emilia-Romagna"))</f>
        <v>0.27827324576504414</v>
      </c>
      <c r="G4337" t="b">
        <f>IF(Comuni[[#This Row],[Popolazione2011]]&gt;300000,"MAGGIORE")</f>
        <v>0</v>
      </c>
      <c r="H4337">
        <f>100*Comuni[[#This Row],[Popolazione2011]]/(SUMIFS($D$2:$D$7916,$B$2:$B$7916,"Piemonte"))</f>
        <v>0.27688433966190001</v>
      </c>
      <c r="I4337" s="1" t="str">
        <f>_xlfn.XLOOKUP(Comuni[[#This Row],[Regione]],Ripartizione_geografica[Regione],Ripartizione_geografica[Ripartizione geografica],,0)</f>
        <v>Nord-est</v>
      </c>
      <c r="J4337" s="1">
        <f>_xlfn.XLOOKUP(Comuni[[#This Row],[Regione]],Table_0[Regione],Table_0[Totale contagiati],,0)</f>
        <v>2199848</v>
      </c>
      <c r="K4337" s="1">
        <f>_xlfn.XLOOKUP(Comuni[[#This Row],[Regione]],Table_0[Regione],Table_0[Guariti],,0)</f>
        <v>2170571</v>
      </c>
      <c r="L4337" s="1">
        <f>_xlfn.XLOOKUP(Comuni[[#This Row],[Regione]],Table_0[Regione],Table_0[Deceduti],,0)</f>
        <v>19859</v>
      </c>
    </row>
    <row r="4338" spans="1:12" x14ac:dyDescent="0.25">
      <c r="A4338" s="1" t="s">
        <v>4391</v>
      </c>
      <c r="B4338" s="1" t="s">
        <v>4113</v>
      </c>
      <c r="C4338" s="1" t="s">
        <v>4375</v>
      </c>
      <c r="D4338">
        <v>2822</v>
      </c>
      <c r="E4338">
        <f>100*Comuni[[#This Row],[Popolazione2011]]/$D$7916</f>
        <v>4.9239127239086933E-3</v>
      </c>
      <c r="F4338">
        <f>100*Comuni[[#This Row],[Popolazione2011]]/(SUMIFS($D$2:$D$7916,$B$2:$B$7916,"Emilia-Romagna"))</f>
        <v>6.499107006115655E-2</v>
      </c>
      <c r="G4338" t="b">
        <f>IF(Comuni[[#This Row],[Popolazione2011]]&gt;300000,"MAGGIORE")</f>
        <v>0</v>
      </c>
      <c r="H4338">
        <f>100*Comuni[[#This Row],[Popolazione2011]]/(SUMIFS($D$2:$D$7916,$B$2:$B$7916,"Piemonte"))</f>
        <v>6.4666689276328876E-2</v>
      </c>
      <c r="I4338" s="1" t="str">
        <f>_xlfn.XLOOKUP(Comuni[[#This Row],[Regione]],Ripartizione_geografica[Regione],Ripartizione_geografica[Ripartizione geografica],,0)</f>
        <v>Nord-est</v>
      </c>
      <c r="J4338" s="1">
        <f>_xlfn.XLOOKUP(Comuni[[#This Row],[Regione]],Table_0[Regione],Table_0[Totale contagiati],,0)</f>
        <v>2199848</v>
      </c>
      <c r="K4338" s="1">
        <f>_xlfn.XLOOKUP(Comuni[[#This Row],[Regione]],Table_0[Regione],Table_0[Guariti],,0)</f>
        <v>2170571</v>
      </c>
      <c r="L4338" s="1">
        <f>_xlfn.XLOOKUP(Comuni[[#This Row],[Regione]],Table_0[Regione],Table_0[Deceduti],,0)</f>
        <v>19859</v>
      </c>
    </row>
    <row r="4339" spans="1:12" x14ac:dyDescent="0.25">
      <c r="A4339" s="1" t="s">
        <v>4392</v>
      </c>
      <c r="B4339" s="1" t="s">
        <v>4113</v>
      </c>
      <c r="C4339" s="1" t="s">
        <v>4375</v>
      </c>
      <c r="D4339">
        <v>4489</v>
      </c>
      <c r="E4339">
        <f>100*Comuni[[#This Row],[Popolazione2011]]/$D$7916</f>
        <v>7.8325457893784999E-3</v>
      </c>
      <c r="F4339">
        <f>100*Comuni[[#This Row],[Popolazione2011]]/(SUMIFS($D$2:$D$7916,$B$2:$B$7916,"Emilia-Romagna"))</f>
        <v>0.1033823222907625</v>
      </c>
      <c r="G4339" t="b">
        <f>IF(Comuni[[#This Row],[Popolazione2011]]&gt;300000,"MAGGIORE")</f>
        <v>0</v>
      </c>
      <c r="H4339">
        <f>100*Comuni[[#This Row],[Popolazione2011]]/(SUMIFS($D$2:$D$7916,$B$2:$B$7916,"Piemonte"))</f>
        <v>0.10286632464969536</v>
      </c>
      <c r="I4339" s="1" t="str">
        <f>_xlfn.XLOOKUP(Comuni[[#This Row],[Regione]],Ripartizione_geografica[Regione],Ripartizione_geografica[Ripartizione geografica],,0)</f>
        <v>Nord-est</v>
      </c>
      <c r="J4339" s="1">
        <f>_xlfn.XLOOKUP(Comuni[[#This Row],[Regione]],Table_0[Regione],Table_0[Totale contagiati],,0)</f>
        <v>2199848</v>
      </c>
      <c r="K4339" s="1">
        <f>_xlfn.XLOOKUP(Comuni[[#This Row],[Regione]],Table_0[Regione],Table_0[Guariti],,0)</f>
        <v>2170571</v>
      </c>
      <c r="L4339" s="1">
        <f>_xlfn.XLOOKUP(Comuni[[#This Row],[Regione]],Table_0[Regione],Table_0[Deceduti],,0)</f>
        <v>19859</v>
      </c>
    </row>
    <row r="4340" spans="1:12" x14ac:dyDescent="0.25">
      <c r="A4340" s="1" t="s">
        <v>4393</v>
      </c>
      <c r="B4340" s="1" t="s">
        <v>4113</v>
      </c>
      <c r="C4340" s="1" t="s">
        <v>4394</v>
      </c>
      <c r="D4340">
        <v>6138</v>
      </c>
      <c r="E4340">
        <f>100*Comuni[[#This Row],[Popolazione2011]]/$D$7916</f>
        <v>1.0709771899132374E-2</v>
      </c>
      <c r="F4340">
        <f>100*Comuni[[#This Row],[Popolazione2011]]/(SUMIFS($D$2:$D$7916,$B$2:$B$7916,"Emilia-Romagna"))</f>
        <v>0.1413590319048118</v>
      </c>
      <c r="G4340" t="b">
        <f>IF(Comuni[[#This Row],[Popolazione2011]]&gt;300000,"MAGGIORE")</f>
        <v>0</v>
      </c>
      <c r="H4340">
        <f>100*Comuni[[#This Row],[Popolazione2011]]/(SUMIFS($D$2:$D$7916,$B$2:$B$7916,"Piemonte"))</f>
        <v>0.14065348645574297</v>
      </c>
      <c r="I4340" s="1" t="str">
        <f>_xlfn.XLOOKUP(Comuni[[#This Row],[Regione]],Ripartizione_geografica[Regione],Ripartizione_geografica[Ripartizione geografica],,0)</f>
        <v>Nord-est</v>
      </c>
      <c r="J4340" s="1">
        <f>_xlfn.XLOOKUP(Comuni[[#This Row],[Regione]],Table_0[Regione],Table_0[Totale contagiati],,0)</f>
        <v>2199848</v>
      </c>
      <c r="K4340" s="1">
        <f>_xlfn.XLOOKUP(Comuni[[#This Row],[Regione]],Table_0[Regione],Table_0[Guariti],,0)</f>
        <v>2170571</v>
      </c>
      <c r="L4340" s="1">
        <f>_xlfn.XLOOKUP(Comuni[[#This Row],[Regione]],Table_0[Regione],Table_0[Deceduti],,0)</f>
        <v>19859</v>
      </c>
    </row>
    <row r="4341" spans="1:12" x14ac:dyDescent="0.25">
      <c r="A4341" s="1" t="s">
        <v>4395</v>
      </c>
      <c r="B4341" s="1" t="s">
        <v>4113</v>
      </c>
      <c r="C4341" s="1" t="s">
        <v>4394</v>
      </c>
      <c r="D4341">
        <v>10798</v>
      </c>
      <c r="E4341">
        <f>100*Comuni[[#This Row],[Popolazione2011]]/$D$7916</f>
        <v>1.8840683767812214E-2</v>
      </c>
      <c r="F4341">
        <f>100*Comuni[[#This Row],[Popolazione2011]]/(SUMIFS($D$2:$D$7916,$B$2:$B$7916,"Emilia-Romagna"))</f>
        <v>0.24867950904336231</v>
      </c>
      <c r="G4341" t="b">
        <f>IF(Comuni[[#This Row],[Popolazione2011]]&gt;300000,"MAGGIORE")</f>
        <v>0</v>
      </c>
      <c r="H4341">
        <f>100*Comuni[[#This Row],[Popolazione2011]]/(SUMIFS($D$2:$D$7916,$B$2:$B$7916,"Piemonte"))</f>
        <v>0.24743830999496783</v>
      </c>
      <c r="I4341" s="1" t="str">
        <f>_xlfn.XLOOKUP(Comuni[[#This Row],[Regione]],Ripartizione_geografica[Regione],Ripartizione_geografica[Ripartizione geografica],,0)</f>
        <v>Nord-est</v>
      </c>
      <c r="J4341" s="1">
        <f>_xlfn.XLOOKUP(Comuni[[#This Row],[Regione]],Table_0[Regione],Table_0[Totale contagiati],,0)</f>
        <v>2199848</v>
      </c>
      <c r="K4341" s="1">
        <f>_xlfn.XLOOKUP(Comuni[[#This Row],[Regione]],Table_0[Regione],Table_0[Guariti],,0)</f>
        <v>2170571</v>
      </c>
      <c r="L4341" s="1">
        <f>_xlfn.XLOOKUP(Comuni[[#This Row],[Regione]],Table_0[Regione],Table_0[Deceduti],,0)</f>
        <v>19859</v>
      </c>
    </row>
    <row r="4342" spans="1:12" x14ac:dyDescent="0.25">
      <c r="A4342" s="1" t="s">
        <v>4396</v>
      </c>
      <c r="B4342" s="1" t="s">
        <v>4113</v>
      </c>
      <c r="C4342" s="1" t="s">
        <v>4394</v>
      </c>
      <c r="D4342">
        <v>2718</v>
      </c>
      <c r="E4342">
        <f>100*Comuni[[#This Row],[Popolazione2011]]/$D$7916</f>
        <v>4.7424503131055385E-3</v>
      </c>
      <c r="F4342">
        <f>100*Comuni[[#This Row],[Popolazione2011]]/(SUMIFS($D$2:$D$7916,$B$2:$B$7916,"Emilia-Romagna"))</f>
        <v>6.2595934949051565E-2</v>
      </c>
      <c r="G4342" t="b">
        <f>IF(Comuni[[#This Row],[Popolazione2011]]&gt;300000,"MAGGIORE")</f>
        <v>0</v>
      </c>
      <c r="H4342">
        <f>100*Comuni[[#This Row],[Popolazione2011]]/(SUMIFS($D$2:$D$7916,$B$2:$B$7916,"Piemonte"))</f>
        <v>6.2283508665153038E-2</v>
      </c>
      <c r="I4342" s="1" t="str">
        <f>_xlfn.XLOOKUP(Comuni[[#This Row],[Regione]],Ripartizione_geografica[Regione],Ripartizione_geografica[Ripartizione geografica],,0)</f>
        <v>Nord-est</v>
      </c>
      <c r="J4342" s="1">
        <f>_xlfn.XLOOKUP(Comuni[[#This Row],[Regione]],Table_0[Regione],Table_0[Totale contagiati],,0)</f>
        <v>2199848</v>
      </c>
      <c r="K4342" s="1">
        <f>_xlfn.XLOOKUP(Comuni[[#This Row],[Regione]],Table_0[Regione],Table_0[Guariti],,0)</f>
        <v>2170571</v>
      </c>
      <c r="L4342" s="1">
        <f>_xlfn.XLOOKUP(Comuni[[#This Row],[Regione]],Table_0[Regione],Table_0[Deceduti],,0)</f>
        <v>19859</v>
      </c>
    </row>
    <row r="4343" spans="1:12" x14ac:dyDescent="0.25">
      <c r="A4343" s="1" t="s">
        <v>4397</v>
      </c>
      <c r="B4343" s="1" t="s">
        <v>4113</v>
      </c>
      <c r="C4343" s="1" t="s">
        <v>4394</v>
      </c>
      <c r="D4343">
        <v>6512</v>
      </c>
      <c r="E4343">
        <f>100*Comuni[[#This Row],[Popolazione2011]]/$D$7916</f>
        <v>1.1362338645674491E-2</v>
      </c>
      <c r="F4343">
        <f>100*Comuni[[#This Row],[Popolazione2011]]/(SUMIFS($D$2:$D$7916,$B$2:$B$7916,"Emilia-Romagna"))</f>
        <v>0.14997230625026628</v>
      </c>
      <c r="G4343" t="b">
        <f>IF(Comuni[[#This Row],[Popolazione2011]]&gt;300000,"MAGGIORE")</f>
        <v>0</v>
      </c>
      <c r="H4343">
        <f>100*Comuni[[#This Row],[Popolazione2011]]/(SUMIFS($D$2:$D$7916,$B$2:$B$7916,"Piemonte"))</f>
        <v>0.14922377057670222</v>
      </c>
      <c r="I4343" s="1" t="str">
        <f>_xlfn.XLOOKUP(Comuni[[#This Row],[Regione]],Ripartizione_geografica[Regione],Ripartizione_geografica[Ripartizione geografica],,0)</f>
        <v>Nord-est</v>
      </c>
      <c r="J4343" s="1">
        <f>_xlfn.XLOOKUP(Comuni[[#This Row],[Regione]],Table_0[Regione],Table_0[Totale contagiati],,0)</f>
        <v>2199848</v>
      </c>
      <c r="K4343" s="1">
        <f>_xlfn.XLOOKUP(Comuni[[#This Row],[Regione]],Table_0[Regione],Table_0[Guariti],,0)</f>
        <v>2170571</v>
      </c>
      <c r="L4343" s="1">
        <f>_xlfn.XLOOKUP(Comuni[[#This Row],[Regione]],Table_0[Regione],Table_0[Deceduti],,0)</f>
        <v>19859</v>
      </c>
    </row>
    <row r="4344" spans="1:12" x14ac:dyDescent="0.25">
      <c r="A4344" s="1" t="s">
        <v>4398</v>
      </c>
      <c r="B4344" s="1" t="s">
        <v>4113</v>
      </c>
      <c r="C4344" s="1" t="s">
        <v>4394</v>
      </c>
      <c r="D4344">
        <v>95990</v>
      </c>
      <c r="E4344">
        <f>100*Comuni[[#This Row],[Popolazione2011]]/$D$7916</f>
        <v>0.16748631550956608</v>
      </c>
      <c r="F4344">
        <f>100*Comuni[[#This Row],[Popolazione2011]]/(SUMIFS($D$2:$D$7916,$B$2:$B$7916,"Emilia-Romagna"))</f>
        <v>2.2106636481822881</v>
      </c>
      <c r="G4344" t="b">
        <f>IF(Comuni[[#This Row],[Popolazione2011]]&gt;300000,"MAGGIORE")</f>
        <v>0</v>
      </c>
      <c r="H4344">
        <f>100*Comuni[[#This Row],[Popolazione2011]]/(SUMIFS($D$2:$D$7916,$B$2:$B$7916,"Piemonte"))</f>
        <v>2.1996298737189259</v>
      </c>
      <c r="I4344" s="1" t="str">
        <f>_xlfn.XLOOKUP(Comuni[[#This Row],[Regione]],Ripartizione_geografica[Regione],Ripartizione_geografica[Ripartizione geografica],,0)</f>
        <v>Nord-est</v>
      </c>
      <c r="J4344" s="1">
        <f>_xlfn.XLOOKUP(Comuni[[#This Row],[Regione]],Table_0[Regione],Table_0[Totale contagiati],,0)</f>
        <v>2199848</v>
      </c>
      <c r="K4344" s="1">
        <f>_xlfn.XLOOKUP(Comuni[[#This Row],[Regione]],Table_0[Regione],Table_0[Guariti],,0)</f>
        <v>2170571</v>
      </c>
      <c r="L4344" s="1">
        <f>_xlfn.XLOOKUP(Comuni[[#This Row],[Regione]],Table_0[Regione],Table_0[Deceduti],,0)</f>
        <v>19859</v>
      </c>
    </row>
    <row r="4345" spans="1:12" x14ac:dyDescent="0.25">
      <c r="A4345" s="1" t="s">
        <v>4399</v>
      </c>
      <c r="B4345" s="1" t="s">
        <v>4113</v>
      </c>
      <c r="C4345" s="1" t="s">
        <v>4394</v>
      </c>
      <c r="D4345">
        <v>25412</v>
      </c>
      <c r="E4345">
        <f>100*Comuni[[#This Row],[Popolazione2011]]/$D$7916</f>
        <v>4.4339642147401742E-2</v>
      </c>
      <c r="F4345">
        <f>100*Comuni[[#This Row],[Popolazione2011]]/(SUMIFS($D$2:$D$7916,$B$2:$B$7916,"Emilia-Romagna"))</f>
        <v>0.58524205258473083</v>
      </c>
      <c r="G4345" t="b">
        <f>IF(Comuni[[#This Row],[Popolazione2011]]&gt;300000,"MAGGIORE")</f>
        <v>0</v>
      </c>
      <c r="H4345">
        <f>100*Comuni[[#This Row],[Popolazione2011]]/(SUMIFS($D$2:$D$7916,$B$2:$B$7916,"Piemonte"))</f>
        <v>0.5823210162615412</v>
      </c>
      <c r="I4345" s="1" t="str">
        <f>_xlfn.XLOOKUP(Comuni[[#This Row],[Regione]],Ripartizione_geografica[Regione],Ripartizione_geografica[Ripartizione geografica],,0)</f>
        <v>Nord-est</v>
      </c>
      <c r="J4345" s="1">
        <f>_xlfn.XLOOKUP(Comuni[[#This Row],[Regione]],Table_0[Regione],Table_0[Totale contagiati],,0)</f>
        <v>2199848</v>
      </c>
      <c r="K4345" s="1">
        <f>_xlfn.XLOOKUP(Comuni[[#This Row],[Regione]],Table_0[Regione],Table_0[Guariti],,0)</f>
        <v>2170571</v>
      </c>
      <c r="L4345" s="1">
        <f>_xlfn.XLOOKUP(Comuni[[#This Row],[Regione]],Table_0[Regione],Table_0[Deceduti],,0)</f>
        <v>19859</v>
      </c>
    </row>
    <row r="4346" spans="1:12" x14ac:dyDescent="0.25">
      <c r="A4346" s="1" t="s">
        <v>4400</v>
      </c>
      <c r="B4346" s="1" t="s">
        <v>4113</v>
      </c>
      <c r="C4346" s="1" t="s">
        <v>4394</v>
      </c>
      <c r="D4346">
        <v>3792</v>
      </c>
      <c r="E4346">
        <f>100*Comuni[[#This Row],[Popolazione2011]]/$D$7916</f>
        <v>6.6163986708227375E-3</v>
      </c>
      <c r="F4346">
        <f>100*Comuni[[#This Row],[Popolazione2011]]/(SUMIFS($D$2:$D$7916,$B$2:$B$7916,"Emilia-Romagna"))</f>
        <v>8.7330311010597322E-2</v>
      </c>
      <c r="G4346" t="b">
        <f>IF(Comuni[[#This Row],[Popolazione2011]]&gt;300000,"MAGGIORE")</f>
        <v>0</v>
      </c>
      <c r="H4346">
        <f>100*Comuni[[#This Row],[Popolazione2011]]/(SUMIFS($D$2:$D$7916,$B$2:$B$7916,"Piemonte"))</f>
        <v>8.6894431515180406E-2</v>
      </c>
      <c r="I4346" s="1" t="str">
        <f>_xlfn.XLOOKUP(Comuni[[#This Row],[Regione]],Ripartizione_geografica[Regione],Ripartizione_geografica[Ripartizione geografica],,0)</f>
        <v>Nord-est</v>
      </c>
      <c r="J4346" s="1">
        <f>_xlfn.XLOOKUP(Comuni[[#This Row],[Regione]],Table_0[Regione],Table_0[Totale contagiati],,0)</f>
        <v>2199848</v>
      </c>
      <c r="K4346" s="1">
        <f>_xlfn.XLOOKUP(Comuni[[#This Row],[Regione]],Table_0[Regione],Table_0[Guariti],,0)</f>
        <v>2170571</v>
      </c>
      <c r="L4346" s="1">
        <f>_xlfn.XLOOKUP(Comuni[[#This Row],[Regione]],Table_0[Regione],Table_0[Deceduti],,0)</f>
        <v>19859</v>
      </c>
    </row>
    <row r="4347" spans="1:12" x14ac:dyDescent="0.25">
      <c r="A4347" s="1" t="s">
        <v>4401</v>
      </c>
      <c r="B4347" s="1" t="s">
        <v>4113</v>
      </c>
      <c r="C4347" s="1" t="s">
        <v>4394</v>
      </c>
      <c r="D4347">
        <v>1661</v>
      </c>
      <c r="E4347">
        <f>100*Comuni[[#This Row],[Popolazione2011]]/$D$7916</f>
        <v>2.8981640802311624E-3</v>
      </c>
      <c r="F4347">
        <f>100*Comuni[[#This Row],[Popolazione2011]]/(SUMIFS($D$2:$D$7916,$B$2:$B$7916,"Emilia-Romagna"))</f>
        <v>3.8253071357753729E-2</v>
      </c>
      <c r="G4347" t="b">
        <f>IF(Comuni[[#This Row],[Popolazione2011]]&gt;300000,"MAGGIORE")</f>
        <v>0</v>
      </c>
      <c r="H4347">
        <f>100*Comuni[[#This Row],[Popolazione2011]]/(SUMIFS($D$2:$D$7916,$B$2:$B$7916,"Piemonte"))</f>
        <v>3.806214418426019E-2</v>
      </c>
      <c r="I4347" s="1" t="str">
        <f>_xlfn.XLOOKUP(Comuni[[#This Row],[Regione]],Ripartizione_geografica[Regione],Ripartizione_geografica[Ripartizione geografica],,0)</f>
        <v>Nord-est</v>
      </c>
      <c r="J4347" s="1">
        <f>_xlfn.XLOOKUP(Comuni[[#This Row],[Regione]],Table_0[Regione],Table_0[Totale contagiati],,0)</f>
        <v>2199848</v>
      </c>
      <c r="K4347" s="1">
        <f>_xlfn.XLOOKUP(Comuni[[#This Row],[Regione]],Table_0[Regione],Table_0[Guariti],,0)</f>
        <v>2170571</v>
      </c>
      <c r="L4347" s="1">
        <f>_xlfn.XLOOKUP(Comuni[[#This Row],[Regione]],Table_0[Regione],Table_0[Deceduti],,0)</f>
        <v>19859</v>
      </c>
    </row>
    <row r="4348" spans="1:12" x14ac:dyDescent="0.25">
      <c r="A4348" s="1" t="s">
        <v>4402</v>
      </c>
      <c r="B4348" s="1" t="s">
        <v>4113</v>
      </c>
      <c r="C4348" s="1" t="s">
        <v>4394</v>
      </c>
      <c r="D4348">
        <v>116434</v>
      </c>
      <c r="E4348">
        <f>100*Comuni[[#This Row],[Popolazione2011]]/$D$7916</f>
        <v>0.20315763787937094</v>
      </c>
      <c r="F4348">
        <f>100*Comuni[[#This Row],[Popolazione2011]]/(SUMIFS($D$2:$D$7916,$B$2:$B$7916,"Emilia-Romagna"))</f>
        <v>2.6814919388733882</v>
      </c>
      <c r="G4348" t="b">
        <f>IF(Comuni[[#This Row],[Popolazione2011]]&gt;300000,"MAGGIORE")</f>
        <v>0</v>
      </c>
      <c r="H4348">
        <f>100*Comuni[[#This Row],[Popolazione2011]]/(SUMIFS($D$2:$D$7916,$B$2:$B$7916,"Piemonte"))</f>
        <v>2.6681081854004525</v>
      </c>
      <c r="I4348" s="1" t="str">
        <f>_xlfn.XLOOKUP(Comuni[[#This Row],[Regione]],Ripartizione_geografica[Regione],Ripartizione_geografica[Ripartizione geografica],,0)</f>
        <v>Nord-est</v>
      </c>
      <c r="J4348" s="1">
        <f>_xlfn.XLOOKUP(Comuni[[#This Row],[Regione]],Table_0[Regione],Table_0[Totale contagiati],,0)</f>
        <v>2199848</v>
      </c>
      <c r="K4348" s="1">
        <f>_xlfn.XLOOKUP(Comuni[[#This Row],[Regione]],Table_0[Regione],Table_0[Guariti],,0)</f>
        <v>2170571</v>
      </c>
      <c r="L4348" s="1">
        <f>_xlfn.XLOOKUP(Comuni[[#This Row],[Regione]],Table_0[Regione],Table_0[Deceduti],,0)</f>
        <v>19859</v>
      </c>
    </row>
    <row r="4349" spans="1:12" x14ac:dyDescent="0.25">
      <c r="A4349" s="1" t="s">
        <v>4403</v>
      </c>
      <c r="B4349" s="1" t="s">
        <v>4113</v>
      </c>
      <c r="C4349" s="1" t="s">
        <v>4394</v>
      </c>
      <c r="D4349">
        <v>12982</v>
      </c>
      <c r="E4349">
        <f>100*Comuni[[#This Row],[Popolazione2011]]/$D$7916</f>
        <v>2.2651394394678476E-2</v>
      </c>
      <c r="F4349">
        <f>100*Comuni[[#This Row],[Popolazione2011]]/(SUMIFS($D$2:$D$7916,$B$2:$B$7916,"Emilia-Romagna"))</f>
        <v>0.29897734639756712</v>
      </c>
      <c r="G4349" t="b">
        <f>IF(Comuni[[#This Row],[Popolazione2011]]&gt;300000,"MAGGIORE")</f>
        <v>0</v>
      </c>
      <c r="H4349">
        <f>100*Comuni[[#This Row],[Popolazione2011]]/(SUMIFS($D$2:$D$7916,$B$2:$B$7916,"Piemonte"))</f>
        <v>0.29748510282966034</v>
      </c>
      <c r="I4349" s="1" t="str">
        <f>_xlfn.XLOOKUP(Comuni[[#This Row],[Regione]],Ripartizione_geografica[Regione],Ripartizione_geografica[Ripartizione geografica],,0)</f>
        <v>Nord-est</v>
      </c>
      <c r="J4349" s="1">
        <f>_xlfn.XLOOKUP(Comuni[[#This Row],[Regione]],Table_0[Regione],Table_0[Totale contagiati],,0)</f>
        <v>2199848</v>
      </c>
      <c r="K4349" s="1">
        <f>_xlfn.XLOOKUP(Comuni[[#This Row],[Regione]],Table_0[Regione],Table_0[Guariti],,0)</f>
        <v>2170571</v>
      </c>
      <c r="L4349" s="1">
        <f>_xlfn.XLOOKUP(Comuni[[#This Row],[Regione]],Table_0[Regione],Table_0[Deceduti],,0)</f>
        <v>19859</v>
      </c>
    </row>
    <row r="4350" spans="1:12" x14ac:dyDescent="0.25">
      <c r="A4350" s="1" t="s">
        <v>4404</v>
      </c>
      <c r="B4350" s="1" t="s">
        <v>4113</v>
      </c>
      <c r="C4350" s="1" t="s">
        <v>4394</v>
      </c>
      <c r="D4350">
        <v>2516</v>
      </c>
      <c r="E4350">
        <f>100*Comuni[[#This Row],[Popolazione2011]]/$D$7916</f>
        <v>4.3899944767378709E-3</v>
      </c>
      <c r="F4350">
        <f>100*Comuni[[#This Row],[Popolazione2011]]/(SUMIFS($D$2:$D$7916,$B$2:$B$7916,"Emilia-Romagna"))</f>
        <v>5.7943845596693792E-2</v>
      </c>
      <c r="G4350" t="b">
        <f>IF(Comuni[[#This Row],[Popolazione2011]]&gt;300000,"MAGGIORE")</f>
        <v>0</v>
      </c>
      <c r="H4350">
        <f>100*Comuni[[#This Row],[Popolazione2011]]/(SUMIFS($D$2:$D$7916,$B$2:$B$7916,"Piemonte"))</f>
        <v>5.7654638631907673E-2</v>
      </c>
      <c r="I4350" s="1" t="str">
        <f>_xlfn.XLOOKUP(Comuni[[#This Row],[Regione]],Ripartizione_geografica[Regione],Ripartizione_geografica[Ripartizione geografica],,0)</f>
        <v>Nord-est</v>
      </c>
      <c r="J4350" s="1">
        <f>_xlfn.XLOOKUP(Comuni[[#This Row],[Regione]],Table_0[Regione],Table_0[Totale contagiati],,0)</f>
        <v>2199848</v>
      </c>
      <c r="K4350" s="1">
        <f>_xlfn.XLOOKUP(Comuni[[#This Row],[Regione]],Table_0[Regione],Table_0[Guariti],,0)</f>
        <v>2170571</v>
      </c>
      <c r="L4350" s="1">
        <f>_xlfn.XLOOKUP(Comuni[[#This Row],[Regione]],Table_0[Regione],Table_0[Deceduti],,0)</f>
        <v>19859</v>
      </c>
    </row>
    <row r="4351" spans="1:12" x14ac:dyDescent="0.25">
      <c r="A4351" s="1" t="s">
        <v>4405</v>
      </c>
      <c r="B4351" s="1" t="s">
        <v>4113</v>
      </c>
      <c r="C4351" s="1" t="s">
        <v>4394</v>
      </c>
      <c r="D4351">
        <v>10238</v>
      </c>
      <c r="E4351">
        <f>100*Comuni[[#This Row],[Popolazione2011]]/$D$7916</f>
        <v>1.7863578478872148E-2</v>
      </c>
      <c r="F4351">
        <f>100*Comuni[[#This Row],[Popolazione2011]]/(SUMIFS($D$2:$D$7916,$B$2:$B$7916,"Emilia-Romagna"))</f>
        <v>0.2357826276704893</v>
      </c>
      <c r="G4351" t="b">
        <f>IF(Comuni[[#This Row],[Popolazione2011]]&gt;300000,"MAGGIORE")</f>
        <v>0</v>
      </c>
      <c r="H4351">
        <f>100*Comuni[[#This Row],[Popolazione2011]]/(SUMIFS($D$2:$D$7916,$B$2:$B$7916,"Piemonte"))</f>
        <v>0.23460579901171333</v>
      </c>
      <c r="I4351" s="1" t="str">
        <f>_xlfn.XLOOKUP(Comuni[[#This Row],[Regione]],Ripartizione_geografica[Regione],Ripartizione_geografica[Ripartizione geografica],,0)</f>
        <v>Nord-est</v>
      </c>
      <c r="J4351" s="1">
        <f>_xlfn.XLOOKUP(Comuni[[#This Row],[Regione]],Table_0[Regione],Table_0[Totale contagiati],,0)</f>
        <v>2199848</v>
      </c>
      <c r="K4351" s="1">
        <f>_xlfn.XLOOKUP(Comuni[[#This Row],[Regione]],Table_0[Regione],Table_0[Guariti],,0)</f>
        <v>2170571</v>
      </c>
      <c r="L4351" s="1">
        <f>_xlfn.XLOOKUP(Comuni[[#This Row],[Regione]],Table_0[Regione],Table_0[Deceduti],,0)</f>
        <v>19859</v>
      </c>
    </row>
    <row r="4352" spans="1:12" x14ac:dyDescent="0.25">
      <c r="A4352" s="1" t="s">
        <v>4406</v>
      </c>
      <c r="B4352" s="1" t="s">
        <v>4113</v>
      </c>
      <c r="C4352" s="1" t="s">
        <v>4394</v>
      </c>
      <c r="D4352">
        <v>8910</v>
      </c>
      <c r="E4352">
        <f>100*Comuni[[#This Row],[Popolazione2011]]/$D$7916</f>
        <v>1.5546443079385705E-2</v>
      </c>
      <c r="F4352">
        <f>100*Comuni[[#This Row],[Popolazione2011]]/(SUMIFS($D$2:$D$7916,$B$2:$B$7916,"Emilia-Romagna"))</f>
        <v>0.20519859470053325</v>
      </c>
      <c r="G4352" t="b">
        <f>IF(Comuni[[#This Row],[Popolazione2011]]&gt;300000,"MAGGIORE")</f>
        <v>0</v>
      </c>
      <c r="H4352">
        <f>100*Comuni[[#This Row],[Popolazione2011]]/(SUMIFS($D$2:$D$7916,$B$2:$B$7916,"Piemonte"))</f>
        <v>0.20417441582285267</v>
      </c>
      <c r="I4352" s="1" t="str">
        <f>_xlfn.XLOOKUP(Comuni[[#This Row],[Regione]],Ripartizione_geografica[Regione],Ripartizione_geografica[Ripartizione geografica],,0)</f>
        <v>Nord-est</v>
      </c>
      <c r="J4352" s="1">
        <f>_xlfn.XLOOKUP(Comuni[[#This Row],[Regione]],Table_0[Regione],Table_0[Totale contagiati],,0)</f>
        <v>2199848</v>
      </c>
      <c r="K4352" s="1">
        <f>_xlfn.XLOOKUP(Comuni[[#This Row],[Regione]],Table_0[Regione],Table_0[Guariti],,0)</f>
        <v>2170571</v>
      </c>
      <c r="L4352" s="1">
        <f>_xlfn.XLOOKUP(Comuni[[#This Row],[Regione]],Table_0[Regione],Table_0[Deceduti],,0)</f>
        <v>19859</v>
      </c>
    </row>
    <row r="4353" spans="1:12" x14ac:dyDescent="0.25">
      <c r="A4353" s="1" t="s">
        <v>4407</v>
      </c>
      <c r="B4353" s="1" t="s">
        <v>4113</v>
      </c>
      <c r="C4353" s="1" t="s">
        <v>4394</v>
      </c>
      <c r="D4353">
        <v>6837</v>
      </c>
      <c r="E4353">
        <f>100*Comuni[[#This Row],[Popolazione2011]]/$D$7916</f>
        <v>1.192940867943435E-2</v>
      </c>
      <c r="F4353">
        <f>100*Comuni[[#This Row],[Popolazione2011]]/(SUMIFS($D$2:$D$7916,$B$2:$B$7916,"Emilia-Romagna"))</f>
        <v>0.15745710347559438</v>
      </c>
      <c r="G4353" t="b">
        <f>IF(Comuni[[#This Row],[Popolazione2011]]&gt;300000,"MAGGIORE")</f>
        <v>0</v>
      </c>
      <c r="H4353">
        <f>100*Comuni[[#This Row],[Popolazione2011]]/(SUMIFS($D$2:$D$7916,$B$2:$B$7916,"Piemonte"))</f>
        <v>0.1566712099866267</v>
      </c>
      <c r="I4353" s="1" t="str">
        <f>_xlfn.XLOOKUP(Comuni[[#This Row],[Regione]],Ripartizione_geografica[Regione],Ripartizione_geografica[Ripartizione geografica],,0)</f>
        <v>Nord-est</v>
      </c>
      <c r="J4353" s="1">
        <f>_xlfn.XLOOKUP(Comuni[[#This Row],[Regione]],Table_0[Regione],Table_0[Totale contagiati],,0)</f>
        <v>2199848</v>
      </c>
      <c r="K4353" s="1">
        <f>_xlfn.XLOOKUP(Comuni[[#This Row],[Regione]],Table_0[Regione],Table_0[Guariti],,0)</f>
        <v>2170571</v>
      </c>
      <c r="L4353" s="1">
        <f>_xlfn.XLOOKUP(Comuni[[#This Row],[Regione]],Table_0[Regione],Table_0[Deceduti],,0)</f>
        <v>19859</v>
      </c>
    </row>
    <row r="4354" spans="1:12" x14ac:dyDescent="0.25">
      <c r="A4354" s="1" t="s">
        <v>4408</v>
      </c>
      <c r="B4354" s="1" t="s">
        <v>4113</v>
      </c>
      <c r="C4354" s="1" t="s">
        <v>4394</v>
      </c>
      <c r="D4354">
        <v>10000</v>
      </c>
      <c r="E4354">
        <f>100*Comuni[[#This Row],[Popolazione2011]]/$D$7916</f>
        <v>1.7448308731072618E-2</v>
      </c>
      <c r="F4354">
        <f>100*Comuni[[#This Row],[Popolazione2011]]/(SUMIFS($D$2:$D$7916,$B$2:$B$7916,"Emilia-Romagna"))</f>
        <v>0.23030145308701824</v>
      </c>
      <c r="G4354" t="b">
        <f>IF(Comuni[[#This Row],[Popolazione2011]]&gt;300000,"MAGGIORE")</f>
        <v>0</v>
      </c>
      <c r="H4354">
        <f>100*Comuni[[#This Row],[Popolazione2011]]/(SUMIFS($D$2:$D$7916,$B$2:$B$7916,"Piemonte"))</f>
        <v>0.22915198184383018</v>
      </c>
      <c r="I4354" s="1" t="str">
        <f>_xlfn.XLOOKUP(Comuni[[#This Row],[Regione]],Ripartizione_geografica[Regione],Ripartizione_geografica[Ripartizione geografica],,0)</f>
        <v>Nord-est</v>
      </c>
      <c r="J4354" s="1">
        <f>_xlfn.XLOOKUP(Comuni[[#This Row],[Regione]],Table_0[Regione],Table_0[Totale contagiati],,0)</f>
        <v>2199848</v>
      </c>
      <c r="K4354" s="1">
        <f>_xlfn.XLOOKUP(Comuni[[#This Row],[Regione]],Table_0[Regione],Table_0[Guariti],,0)</f>
        <v>2170571</v>
      </c>
      <c r="L4354" s="1">
        <f>_xlfn.XLOOKUP(Comuni[[#This Row],[Regione]],Table_0[Regione],Table_0[Deceduti],,0)</f>
        <v>19859</v>
      </c>
    </row>
    <row r="4355" spans="1:12" x14ac:dyDescent="0.25">
      <c r="A4355" s="1" t="s">
        <v>4409</v>
      </c>
      <c r="B4355" s="1" t="s">
        <v>4113</v>
      </c>
      <c r="C4355" s="1" t="s">
        <v>4394</v>
      </c>
      <c r="D4355">
        <v>6997</v>
      </c>
      <c r="E4355">
        <f>100*Comuni[[#This Row],[Popolazione2011]]/$D$7916</f>
        <v>1.2208581619131513E-2</v>
      </c>
      <c r="F4355">
        <f>100*Comuni[[#This Row],[Popolazione2011]]/(SUMIFS($D$2:$D$7916,$B$2:$B$7916,"Emilia-Romagna"))</f>
        <v>0.16114192672498667</v>
      </c>
      <c r="G4355" t="b">
        <f>IF(Comuni[[#This Row],[Popolazione2011]]&gt;300000,"MAGGIORE")</f>
        <v>0</v>
      </c>
      <c r="H4355">
        <f>100*Comuni[[#This Row],[Popolazione2011]]/(SUMIFS($D$2:$D$7916,$B$2:$B$7916,"Piemonte"))</f>
        <v>0.16033764169612796</v>
      </c>
      <c r="I4355" s="1" t="str">
        <f>_xlfn.XLOOKUP(Comuni[[#This Row],[Regione]],Ripartizione_geografica[Regione],Ripartizione_geografica[Ripartizione geografica],,0)</f>
        <v>Nord-est</v>
      </c>
      <c r="J4355" s="1">
        <f>_xlfn.XLOOKUP(Comuni[[#This Row],[Regione]],Table_0[Regione],Table_0[Totale contagiati],,0)</f>
        <v>2199848</v>
      </c>
      <c r="K4355" s="1">
        <f>_xlfn.XLOOKUP(Comuni[[#This Row],[Regione]],Table_0[Regione],Table_0[Guariti],,0)</f>
        <v>2170571</v>
      </c>
      <c r="L4355" s="1">
        <f>_xlfn.XLOOKUP(Comuni[[#This Row],[Regione]],Table_0[Regione],Table_0[Deceduti],,0)</f>
        <v>19859</v>
      </c>
    </row>
    <row r="4356" spans="1:12" x14ac:dyDescent="0.25">
      <c r="A4356" s="1" t="s">
        <v>4410</v>
      </c>
      <c r="B4356" s="1" t="s">
        <v>4113</v>
      </c>
      <c r="C4356" s="1" t="s">
        <v>4394</v>
      </c>
      <c r="D4356">
        <v>4726</v>
      </c>
      <c r="E4356">
        <f>100*Comuni[[#This Row],[Popolazione2011]]/$D$7916</f>
        <v>8.2460707063049202E-3</v>
      </c>
      <c r="F4356">
        <f>100*Comuni[[#This Row],[Popolazione2011]]/(SUMIFS($D$2:$D$7916,$B$2:$B$7916,"Emilia-Romagna"))</f>
        <v>0.10884046672892482</v>
      </c>
      <c r="G4356" t="b">
        <f>IF(Comuni[[#This Row],[Popolazione2011]]&gt;300000,"MAGGIORE")</f>
        <v>0</v>
      </c>
      <c r="H4356">
        <f>100*Comuni[[#This Row],[Popolazione2011]]/(SUMIFS($D$2:$D$7916,$B$2:$B$7916,"Piemonte"))</f>
        <v>0.10829722661939414</v>
      </c>
      <c r="I4356" s="1" t="str">
        <f>_xlfn.XLOOKUP(Comuni[[#This Row],[Regione]],Ripartizione_geografica[Regione],Ripartizione_geografica[Ripartizione geografica],,0)</f>
        <v>Nord-est</v>
      </c>
      <c r="J4356" s="1">
        <f>_xlfn.XLOOKUP(Comuni[[#This Row],[Regione]],Table_0[Regione],Table_0[Totale contagiati],,0)</f>
        <v>2199848</v>
      </c>
      <c r="K4356" s="1">
        <f>_xlfn.XLOOKUP(Comuni[[#This Row],[Regione]],Table_0[Regione],Table_0[Guariti],,0)</f>
        <v>2170571</v>
      </c>
      <c r="L4356" s="1">
        <f>_xlfn.XLOOKUP(Comuni[[#This Row],[Regione]],Table_0[Regione],Table_0[Deceduti],,0)</f>
        <v>19859</v>
      </c>
    </row>
    <row r="4357" spans="1:12" x14ac:dyDescent="0.25">
      <c r="A4357" s="1" t="s">
        <v>4411</v>
      </c>
      <c r="B4357" s="1" t="s">
        <v>4113</v>
      </c>
      <c r="C4357" s="1" t="s">
        <v>4394</v>
      </c>
      <c r="D4357">
        <v>1701</v>
      </c>
      <c r="E4357">
        <f>100*Comuni[[#This Row],[Popolazione2011]]/$D$7916</f>
        <v>2.9679573151554528E-3</v>
      </c>
      <c r="F4357">
        <f>100*Comuni[[#This Row],[Popolazione2011]]/(SUMIFS($D$2:$D$7916,$B$2:$B$7916,"Emilia-Romagna"))</f>
        <v>3.9174277170101808E-2</v>
      </c>
      <c r="G4357" t="b">
        <f>IF(Comuni[[#This Row],[Popolazione2011]]&gt;300000,"MAGGIORE")</f>
        <v>0</v>
      </c>
      <c r="H4357">
        <f>100*Comuni[[#This Row],[Popolazione2011]]/(SUMIFS($D$2:$D$7916,$B$2:$B$7916,"Piemonte"))</f>
        <v>3.8978752111635512E-2</v>
      </c>
      <c r="I4357" s="1" t="str">
        <f>_xlfn.XLOOKUP(Comuni[[#This Row],[Regione]],Ripartizione_geografica[Regione],Ripartizione_geografica[Ripartizione geografica],,0)</f>
        <v>Nord-est</v>
      </c>
      <c r="J4357" s="1">
        <f>_xlfn.XLOOKUP(Comuni[[#This Row],[Regione]],Table_0[Regione],Table_0[Totale contagiati],,0)</f>
        <v>2199848</v>
      </c>
      <c r="K4357" s="1">
        <f>_xlfn.XLOOKUP(Comuni[[#This Row],[Regione]],Table_0[Regione],Table_0[Guariti],,0)</f>
        <v>2170571</v>
      </c>
      <c r="L4357" s="1">
        <f>_xlfn.XLOOKUP(Comuni[[#This Row],[Regione]],Table_0[Regione],Table_0[Deceduti],,0)</f>
        <v>19859</v>
      </c>
    </row>
    <row r="4358" spans="1:12" x14ac:dyDescent="0.25">
      <c r="A4358" s="1" t="s">
        <v>4412</v>
      </c>
      <c r="B4358" s="1" t="s">
        <v>4113</v>
      </c>
      <c r="C4358" s="1" t="s">
        <v>4394</v>
      </c>
      <c r="D4358">
        <v>769</v>
      </c>
      <c r="E4358">
        <f>100*Comuni[[#This Row],[Popolazione2011]]/$D$7916</f>
        <v>1.3417749414194845E-3</v>
      </c>
      <c r="F4358">
        <f>100*Comuni[[#This Row],[Popolazione2011]]/(SUMIFS($D$2:$D$7916,$B$2:$B$7916,"Emilia-Romagna"))</f>
        <v>1.7710181742391702E-2</v>
      </c>
      <c r="G4358" t="b">
        <f>IF(Comuni[[#This Row],[Popolazione2011]]&gt;300000,"MAGGIORE")</f>
        <v>0</v>
      </c>
      <c r="H4358">
        <f>100*Comuni[[#This Row],[Popolazione2011]]/(SUMIFS($D$2:$D$7916,$B$2:$B$7916,"Piemonte"))</f>
        <v>1.7621787403790539E-2</v>
      </c>
      <c r="I4358" s="1" t="str">
        <f>_xlfn.XLOOKUP(Comuni[[#This Row],[Regione]],Ripartizione_geografica[Regione],Ripartizione_geografica[Ripartizione geografica],,0)</f>
        <v>Nord-est</v>
      </c>
      <c r="J4358" s="1">
        <f>_xlfn.XLOOKUP(Comuni[[#This Row],[Regione]],Table_0[Regione],Table_0[Totale contagiati],,0)</f>
        <v>2199848</v>
      </c>
      <c r="K4358" s="1">
        <f>_xlfn.XLOOKUP(Comuni[[#This Row],[Regione]],Table_0[Regione],Table_0[Guariti],,0)</f>
        <v>2170571</v>
      </c>
      <c r="L4358" s="1">
        <f>_xlfn.XLOOKUP(Comuni[[#This Row],[Regione]],Table_0[Regione],Table_0[Deceduti],,0)</f>
        <v>19859</v>
      </c>
    </row>
    <row r="4359" spans="1:12" x14ac:dyDescent="0.25">
      <c r="A4359" s="1" t="s">
        <v>4413</v>
      </c>
      <c r="B4359" s="1" t="s">
        <v>4113</v>
      </c>
      <c r="C4359" s="1" t="s">
        <v>4394</v>
      </c>
      <c r="D4359">
        <v>6519</v>
      </c>
      <c r="E4359">
        <f>100*Comuni[[#This Row],[Popolazione2011]]/$D$7916</f>
        <v>1.1374552461786241E-2</v>
      </c>
      <c r="F4359">
        <f>100*Comuni[[#This Row],[Popolazione2011]]/(SUMIFS($D$2:$D$7916,$B$2:$B$7916,"Emilia-Romagna"))</f>
        <v>0.15013351726742719</v>
      </c>
      <c r="G4359" t="b">
        <f>IF(Comuni[[#This Row],[Popolazione2011]]&gt;300000,"MAGGIORE")</f>
        <v>0</v>
      </c>
      <c r="H4359">
        <f>100*Comuni[[#This Row],[Popolazione2011]]/(SUMIFS($D$2:$D$7916,$B$2:$B$7916,"Piemonte"))</f>
        <v>0.14938417696399289</v>
      </c>
      <c r="I4359" s="1" t="str">
        <f>_xlfn.XLOOKUP(Comuni[[#This Row],[Regione]],Ripartizione_geografica[Regione],Ripartizione_geografica[Ripartizione geografica],,0)</f>
        <v>Nord-est</v>
      </c>
      <c r="J4359" s="1">
        <f>_xlfn.XLOOKUP(Comuni[[#This Row],[Regione]],Table_0[Regione],Table_0[Totale contagiati],,0)</f>
        <v>2199848</v>
      </c>
      <c r="K4359" s="1">
        <f>_xlfn.XLOOKUP(Comuni[[#This Row],[Regione]],Table_0[Regione],Table_0[Guariti],,0)</f>
        <v>2170571</v>
      </c>
      <c r="L4359" s="1">
        <f>_xlfn.XLOOKUP(Comuni[[#This Row],[Regione]],Table_0[Regione],Table_0[Deceduti],,0)</f>
        <v>19859</v>
      </c>
    </row>
    <row r="4360" spans="1:12" x14ac:dyDescent="0.25">
      <c r="A4360" s="1" t="s">
        <v>4414</v>
      </c>
      <c r="B4360" s="1" t="s">
        <v>4113</v>
      </c>
      <c r="C4360" s="1" t="s">
        <v>4394</v>
      </c>
      <c r="D4360">
        <v>803</v>
      </c>
      <c r="E4360">
        <f>100*Comuni[[#This Row],[Popolazione2011]]/$D$7916</f>
        <v>1.4010991911051313E-3</v>
      </c>
      <c r="F4360">
        <f>100*Comuni[[#This Row],[Popolazione2011]]/(SUMIFS($D$2:$D$7916,$B$2:$B$7916,"Emilia-Romagna"))</f>
        <v>1.8493206682887564E-2</v>
      </c>
      <c r="G4360" t="b">
        <f>IF(Comuni[[#This Row],[Popolazione2011]]&gt;300000,"MAGGIORE")</f>
        <v>0</v>
      </c>
      <c r="H4360">
        <f>100*Comuni[[#This Row],[Popolazione2011]]/(SUMIFS($D$2:$D$7916,$B$2:$B$7916,"Piemonte"))</f>
        <v>1.8400904142059565E-2</v>
      </c>
      <c r="I4360" s="1" t="str">
        <f>_xlfn.XLOOKUP(Comuni[[#This Row],[Regione]],Ripartizione_geografica[Regione],Ripartizione_geografica[Ripartizione geografica],,0)</f>
        <v>Nord-est</v>
      </c>
      <c r="J4360" s="1">
        <f>_xlfn.XLOOKUP(Comuni[[#This Row],[Regione]],Table_0[Regione],Table_0[Totale contagiati],,0)</f>
        <v>2199848</v>
      </c>
      <c r="K4360" s="1">
        <f>_xlfn.XLOOKUP(Comuni[[#This Row],[Regione]],Table_0[Regione],Table_0[Guariti],,0)</f>
        <v>2170571</v>
      </c>
      <c r="L4360" s="1">
        <f>_xlfn.XLOOKUP(Comuni[[#This Row],[Regione]],Table_0[Regione],Table_0[Deceduti],,0)</f>
        <v>19859</v>
      </c>
    </row>
    <row r="4361" spans="1:12" x14ac:dyDescent="0.25">
      <c r="A4361" s="1" t="s">
        <v>4415</v>
      </c>
      <c r="B4361" s="1" t="s">
        <v>4113</v>
      </c>
      <c r="C4361" s="1" t="s">
        <v>4394</v>
      </c>
      <c r="D4361">
        <v>2000</v>
      </c>
      <c r="E4361">
        <f>100*Comuni[[#This Row],[Popolazione2011]]/$D$7916</f>
        <v>3.489661746214524E-3</v>
      </c>
      <c r="F4361">
        <f>100*Comuni[[#This Row],[Popolazione2011]]/(SUMIFS($D$2:$D$7916,$B$2:$B$7916,"Emilia-Romagna"))</f>
        <v>4.6060290617403653E-2</v>
      </c>
      <c r="G4361" t="b">
        <f>IF(Comuni[[#This Row],[Popolazione2011]]&gt;300000,"MAGGIORE")</f>
        <v>0</v>
      </c>
      <c r="H4361">
        <f>100*Comuni[[#This Row],[Popolazione2011]]/(SUMIFS($D$2:$D$7916,$B$2:$B$7916,"Piemonte"))</f>
        <v>4.5830396368766034E-2</v>
      </c>
      <c r="I4361" s="1" t="str">
        <f>_xlfn.XLOOKUP(Comuni[[#This Row],[Regione]],Ripartizione_geografica[Regione],Ripartizione_geografica[Ripartizione geografica],,0)</f>
        <v>Nord-est</v>
      </c>
      <c r="J4361" s="1">
        <f>_xlfn.XLOOKUP(Comuni[[#This Row],[Regione]],Table_0[Regione],Table_0[Totale contagiati],,0)</f>
        <v>2199848</v>
      </c>
      <c r="K4361" s="1">
        <f>_xlfn.XLOOKUP(Comuni[[#This Row],[Regione]],Table_0[Regione],Table_0[Guariti],,0)</f>
        <v>2170571</v>
      </c>
      <c r="L4361" s="1">
        <f>_xlfn.XLOOKUP(Comuni[[#This Row],[Regione]],Table_0[Regione],Table_0[Deceduti],,0)</f>
        <v>19859</v>
      </c>
    </row>
    <row r="4362" spans="1:12" x14ac:dyDescent="0.25">
      <c r="A4362" s="1" t="s">
        <v>4416</v>
      </c>
      <c r="B4362" s="1" t="s">
        <v>4113</v>
      </c>
      <c r="C4362" s="1" t="s">
        <v>4394</v>
      </c>
      <c r="D4362">
        <v>3395</v>
      </c>
      <c r="E4362">
        <f>100*Comuni[[#This Row],[Popolazione2011]]/$D$7916</f>
        <v>5.9237008141991548E-3</v>
      </c>
      <c r="F4362">
        <f>100*Comuni[[#This Row],[Popolazione2011]]/(SUMIFS($D$2:$D$7916,$B$2:$B$7916,"Emilia-Romagna"))</f>
        <v>7.8187343323042696E-2</v>
      </c>
      <c r="G4362" t="b">
        <f>IF(Comuni[[#This Row],[Popolazione2011]]&gt;300000,"MAGGIORE")</f>
        <v>0</v>
      </c>
      <c r="H4362">
        <f>100*Comuni[[#This Row],[Popolazione2011]]/(SUMIFS($D$2:$D$7916,$B$2:$B$7916,"Piemonte"))</f>
        <v>7.779709783598035E-2</v>
      </c>
      <c r="I4362" s="1" t="str">
        <f>_xlfn.XLOOKUP(Comuni[[#This Row],[Regione]],Ripartizione_geografica[Regione],Ripartizione_geografica[Ripartizione geografica],,0)</f>
        <v>Nord-est</v>
      </c>
      <c r="J4362" s="1">
        <f>_xlfn.XLOOKUP(Comuni[[#This Row],[Regione]],Table_0[Regione],Table_0[Totale contagiati],,0)</f>
        <v>2199848</v>
      </c>
      <c r="K4362" s="1">
        <f>_xlfn.XLOOKUP(Comuni[[#This Row],[Regione]],Table_0[Regione],Table_0[Guariti],,0)</f>
        <v>2170571</v>
      </c>
      <c r="L4362" s="1">
        <f>_xlfn.XLOOKUP(Comuni[[#This Row],[Regione]],Table_0[Regione],Table_0[Deceduti],,0)</f>
        <v>19859</v>
      </c>
    </row>
    <row r="4363" spans="1:12" x14ac:dyDescent="0.25">
      <c r="A4363" s="1" t="s">
        <v>4417</v>
      </c>
      <c r="B4363" s="1" t="s">
        <v>4113</v>
      </c>
      <c r="C4363" s="1" t="s">
        <v>4394</v>
      </c>
      <c r="D4363">
        <v>11090</v>
      </c>
      <c r="E4363">
        <f>100*Comuni[[#This Row],[Popolazione2011]]/$D$7916</f>
        <v>1.9350174382759537E-2</v>
      </c>
      <c r="F4363">
        <f>100*Comuni[[#This Row],[Popolazione2011]]/(SUMIFS($D$2:$D$7916,$B$2:$B$7916,"Emilia-Romagna"))</f>
        <v>0.25540431147350323</v>
      </c>
      <c r="G4363" t="b">
        <f>IF(Comuni[[#This Row],[Popolazione2011]]&gt;300000,"MAGGIORE")</f>
        <v>0</v>
      </c>
      <c r="H4363">
        <f>100*Comuni[[#This Row],[Popolazione2011]]/(SUMIFS($D$2:$D$7916,$B$2:$B$7916,"Piemonte"))</f>
        <v>0.25412954786480768</v>
      </c>
      <c r="I4363" s="1" t="str">
        <f>_xlfn.XLOOKUP(Comuni[[#This Row],[Regione]],Ripartizione_geografica[Regione],Ripartizione_geografica[Ripartizione geografica],,0)</f>
        <v>Nord-est</v>
      </c>
      <c r="J4363" s="1">
        <f>_xlfn.XLOOKUP(Comuni[[#This Row],[Regione]],Table_0[Regione],Table_0[Totale contagiati],,0)</f>
        <v>2199848</v>
      </c>
      <c r="K4363" s="1">
        <f>_xlfn.XLOOKUP(Comuni[[#This Row],[Regione]],Table_0[Regione],Table_0[Guariti],,0)</f>
        <v>2170571</v>
      </c>
      <c r="L4363" s="1">
        <f>_xlfn.XLOOKUP(Comuni[[#This Row],[Regione]],Table_0[Regione],Table_0[Deceduti],,0)</f>
        <v>19859</v>
      </c>
    </row>
    <row r="4364" spans="1:12" x14ac:dyDescent="0.25">
      <c r="A4364" s="1" t="s">
        <v>4418</v>
      </c>
      <c r="B4364" s="1" t="s">
        <v>4113</v>
      </c>
      <c r="C4364" s="1" t="s">
        <v>4394</v>
      </c>
      <c r="D4364">
        <v>4193</v>
      </c>
      <c r="E4364">
        <f>100*Comuni[[#This Row],[Popolazione2011]]/$D$7916</f>
        <v>7.3160758509387492E-3</v>
      </c>
      <c r="F4364">
        <f>100*Comuni[[#This Row],[Popolazione2011]]/(SUMIFS($D$2:$D$7916,$B$2:$B$7916,"Emilia-Romagna"))</f>
        <v>9.656539927938676E-2</v>
      </c>
      <c r="G4364" t="b">
        <f>IF(Comuni[[#This Row],[Popolazione2011]]&gt;300000,"MAGGIORE")</f>
        <v>0</v>
      </c>
      <c r="H4364">
        <f>100*Comuni[[#This Row],[Popolazione2011]]/(SUMIFS($D$2:$D$7916,$B$2:$B$7916,"Piemonte"))</f>
        <v>9.6083425987117999E-2</v>
      </c>
      <c r="I4364" s="1" t="str">
        <f>_xlfn.XLOOKUP(Comuni[[#This Row],[Regione]],Ripartizione_geografica[Regione],Ripartizione_geografica[Ripartizione geografica],,0)</f>
        <v>Nord-est</v>
      </c>
      <c r="J4364" s="1">
        <f>_xlfn.XLOOKUP(Comuni[[#This Row],[Regione]],Table_0[Regione],Table_0[Totale contagiati],,0)</f>
        <v>2199848</v>
      </c>
      <c r="K4364" s="1">
        <f>_xlfn.XLOOKUP(Comuni[[#This Row],[Regione]],Table_0[Regione],Table_0[Guariti],,0)</f>
        <v>2170571</v>
      </c>
      <c r="L4364" s="1">
        <f>_xlfn.XLOOKUP(Comuni[[#This Row],[Regione]],Table_0[Regione],Table_0[Deceduti],,0)</f>
        <v>19859</v>
      </c>
    </row>
    <row r="4365" spans="1:12" x14ac:dyDescent="0.25">
      <c r="A4365" s="1" t="s">
        <v>4419</v>
      </c>
      <c r="B4365" s="1" t="s">
        <v>4113</v>
      </c>
      <c r="C4365" s="1" t="s">
        <v>4394</v>
      </c>
      <c r="D4365">
        <v>3602</v>
      </c>
      <c r="E4365">
        <f>100*Comuni[[#This Row],[Popolazione2011]]/$D$7916</f>
        <v>6.2848808049323574E-3</v>
      </c>
      <c r="F4365">
        <f>100*Comuni[[#This Row],[Popolazione2011]]/(SUMIFS($D$2:$D$7916,$B$2:$B$7916,"Emilia-Romagna"))</f>
        <v>8.2954583401943977E-2</v>
      </c>
      <c r="G4365" t="b">
        <f>IF(Comuni[[#This Row],[Popolazione2011]]&gt;300000,"MAGGIORE")</f>
        <v>0</v>
      </c>
      <c r="H4365">
        <f>100*Comuni[[#This Row],[Popolazione2011]]/(SUMIFS($D$2:$D$7916,$B$2:$B$7916,"Piemonte"))</f>
        <v>8.2540543860147628E-2</v>
      </c>
      <c r="I4365" s="1" t="str">
        <f>_xlfn.XLOOKUP(Comuni[[#This Row],[Regione]],Ripartizione_geografica[Regione],Ripartizione_geografica[Ripartizione geografica],,0)</f>
        <v>Nord-est</v>
      </c>
      <c r="J4365" s="1">
        <f>_xlfn.XLOOKUP(Comuni[[#This Row],[Regione]],Table_0[Regione],Table_0[Totale contagiati],,0)</f>
        <v>2199848</v>
      </c>
      <c r="K4365" s="1">
        <f>_xlfn.XLOOKUP(Comuni[[#This Row],[Regione]],Table_0[Regione],Table_0[Guariti],,0)</f>
        <v>2170571</v>
      </c>
      <c r="L4365" s="1">
        <f>_xlfn.XLOOKUP(Comuni[[#This Row],[Regione]],Table_0[Regione],Table_0[Deceduti],,0)</f>
        <v>19859</v>
      </c>
    </row>
    <row r="4366" spans="1:12" x14ac:dyDescent="0.25">
      <c r="A4366" s="1" t="s">
        <v>4420</v>
      </c>
      <c r="B4366" s="1" t="s">
        <v>4113</v>
      </c>
      <c r="C4366" s="1" t="s">
        <v>4394</v>
      </c>
      <c r="D4366">
        <v>17521</v>
      </c>
      <c r="E4366">
        <f>100*Comuni[[#This Row],[Popolazione2011]]/$D$7916</f>
        <v>3.0571181727712338E-2</v>
      </c>
      <c r="F4366">
        <f>100*Comuni[[#This Row],[Popolazione2011]]/(SUMIFS($D$2:$D$7916,$B$2:$B$7916,"Emilia-Romagna"))</f>
        <v>0.40351117595376468</v>
      </c>
      <c r="G4366" t="b">
        <f>IF(Comuni[[#This Row],[Popolazione2011]]&gt;300000,"MAGGIORE")</f>
        <v>0</v>
      </c>
      <c r="H4366">
        <f>100*Comuni[[#This Row],[Popolazione2011]]/(SUMIFS($D$2:$D$7916,$B$2:$B$7916,"Piemonte"))</f>
        <v>0.40149718738857487</v>
      </c>
      <c r="I4366" s="1" t="str">
        <f>_xlfn.XLOOKUP(Comuni[[#This Row],[Regione]],Ripartizione_geografica[Regione],Ripartizione_geografica[Ripartizione geografica],,0)</f>
        <v>Nord-est</v>
      </c>
      <c r="J4366" s="1">
        <f>_xlfn.XLOOKUP(Comuni[[#This Row],[Regione]],Table_0[Regione],Table_0[Totale contagiati],,0)</f>
        <v>2199848</v>
      </c>
      <c r="K4366" s="1">
        <f>_xlfn.XLOOKUP(Comuni[[#This Row],[Regione]],Table_0[Regione],Table_0[Guariti],,0)</f>
        <v>2170571</v>
      </c>
      <c r="L4366" s="1">
        <f>_xlfn.XLOOKUP(Comuni[[#This Row],[Regione]],Table_0[Regione],Table_0[Deceduti],,0)</f>
        <v>19859</v>
      </c>
    </row>
    <row r="4367" spans="1:12" x14ac:dyDescent="0.25">
      <c r="A4367" s="1" t="s">
        <v>4421</v>
      </c>
      <c r="B4367" s="1" t="s">
        <v>4113</v>
      </c>
      <c r="C4367" s="1" t="s">
        <v>4394</v>
      </c>
      <c r="D4367">
        <v>3251</v>
      </c>
      <c r="E4367">
        <f>100*Comuni[[#This Row],[Popolazione2011]]/$D$7916</f>
        <v>5.6724451684717087E-3</v>
      </c>
      <c r="F4367">
        <f>100*Comuni[[#This Row],[Popolazione2011]]/(SUMIFS($D$2:$D$7916,$B$2:$B$7916,"Emilia-Romagna"))</f>
        <v>7.4871002398589639E-2</v>
      </c>
      <c r="G4367" t="b">
        <f>IF(Comuni[[#This Row],[Popolazione2011]]&gt;300000,"MAGGIORE")</f>
        <v>0</v>
      </c>
      <c r="H4367">
        <f>100*Comuni[[#This Row],[Popolazione2011]]/(SUMIFS($D$2:$D$7916,$B$2:$B$7916,"Piemonte"))</f>
        <v>7.449730929742919E-2</v>
      </c>
      <c r="I4367" s="1" t="str">
        <f>_xlfn.XLOOKUP(Comuni[[#This Row],[Regione]],Ripartizione_geografica[Regione],Ripartizione_geografica[Ripartizione geografica],,0)</f>
        <v>Nord-est</v>
      </c>
      <c r="J4367" s="1">
        <f>_xlfn.XLOOKUP(Comuni[[#This Row],[Regione]],Table_0[Regione],Table_0[Totale contagiati],,0)</f>
        <v>2199848</v>
      </c>
      <c r="K4367" s="1">
        <f>_xlfn.XLOOKUP(Comuni[[#This Row],[Regione]],Table_0[Regione],Table_0[Guariti],,0)</f>
        <v>2170571</v>
      </c>
      <c r="L4367" s="1">
        <f>_xlfn.XLOOKUP(Comuni[[#This Row],[Regione]],Table_0[Regione],Table_0[Deceduti],,0)</f>
        <v>19859</v>
      </c>
    </row>
    <row r="4368" spans="1:12" x14ac:dyDescent="0.25">
      <c r="A4368" s="1" t="s">
        <v>4422</v>
      </c>
      <c r="B4368" s="1" t="s">
        <v>4113</v>
      </c>
      <c r="C4368" s="1" t="s">
        <v>4394</v>
      </c>
      <c r="D4368">
        <v>1259</v>
      </c>
      <c r="E4368">
        <f>100*Comuni[[#This Row],[Popolazione2011]]/$D$7916</f>
        <v>2.1967420692420429E-3</v>
      </c>
      <c r="F4368">
        <f>100*Comuni[[#This Row],[Popolazione2011]]/(SUMIFS($D$2:$D$7916,$B$2:$B$7916,"Emilia-Romagna"))</f>
        <v>2.8994952943655599E-2</v>
      </c>
      <c r="G4368" t="b">
        <f>IF(Comuni[[#This Row],[Popolazione2011]]&gt;300000,"MAGGIORE")</f>
        <v>0</v>
      </c>
      <c r="H4368">
        <f>100*Comuni[[#This Row],[Popolazione2011]]/(SUMIFS($D$2:$D$7916,$B$2:$B$7916,"Piemonte"))</f>
        <v>2.885023451413822E-2</v>
      </c>
      <c r="I4368" s="1" t="str">
        <f>_xlfn.XLOOKUP(Comuni[[#This Row],[Regione]],Ripartizione_geografica[Regione],Ripartizione_geografica[Ripartizione geografica],,0)</f>
        <v>Nord-est</v>
      </c>
      <c r="J4368" s="1">
        <f>_xlfn.XLOOKUP(Comuni[[#This Row],[Regione]],Table_0[Regione],Table_0[Totale contagiati],,0)</f>
        <v>2199848</v>
      </c>
      <c r="K4368" s="1">
        <f>_xlfn.XLOOKUP(Comuni[[#This Row],[Regione]],Table_0[Regione],Table_0[Guariti],,0)</f>
        <v>2170571</v>
      </c>
      <c r="L4368" s="1">
        <f>_xlfn.XLOOKUP(Comuni[[#This Row],[Regione]],Table_0[Regione],Table_0[Deceduti],,0)</f>
        <v>19859</v>
      </c>
    </row>
    <row r="4369" spans="1:12" x14ac:dyDescent="0.25">
      <c r="A4369" s="1" t="s">
        <v>4423</v>
      </c>
      <c r="B4369" s="1" t="s">
        <v>4113</v>
      </c>
      <c r="C4369" s="1" t="s">
        <v>4394</v>
      </c>
      <c r="D4369">
        <v>1974</v>
      </c>
      <c r="E4369">
        <f>100*Comuni[[#This Row],[Popolazione2011]]/$D$7916</f>
        <v>3.4442961435137351E-3</v>
      </c>
      <c r="F4369">
        <f>100*Comuni[[#This Row],[Popolazione2011]]/(SUMIFS($D$2:$D$7916,$B$2:$B$7916,"Emilia-Romagna"))</f>
        <v>4.54615068393774E-2</v>
      </c>
      <c r="G4369" t="b">
        <f>IF(Comuni[[#This Row],[Popolazione2011]]&gt;300000,"MAGGIORE")</f>
        <v>0</v>
      </c>
      <c r="H4369">
        <f>100*Comuni[[#This Row],[Popolazione2011]]/(SUMIFS($D$2:$D$7916,$B$2:$B$7916,"Piemonte"))</f>
        <v>4.523460121597208E-2</v>
      </c>
      <c r="I4369" s="1" t="str">
        <f>_xlfn.XLOOKUP(Comuni[[#This Row],[Regione]],Ripartizione_geografica[Regione],Ripartizione_geografica[Ripartizione geografica],,0)</f>
        <v>Nord-est</v>
      </c>
      <c r="J4369" s="1">
        <f>_xlfn.XLOOKUP(Comuni[[#This Row],[Regione]],Table_0[Regione],Table_0[Totale contagiati],,0)</f>
        <v>2199848</v>
      </c>
      <c r="K4369" s="1">
        <f>_xlfn.XLOOKUP(Comuni[[#This Row],[Regione]],Table_0[Regione],Table_0[Guariti],,0)</f>
        <v>2170571</v>
      </c>
      <c r="L4369" s="1">
        <f>_xlfn.XLOOKUP(Comuni[[#This Row],[Regione]],Table_0[Regione],Table_0[Deceduti],,0)</f>
        <v>19859</v>
      </c>
    </row>
    <row r="4370" spans="1:12" x14ac:dyDescent="0.25">
      <c r="A4370" s="1" t="s">
        <v>4424</v>
      </c>
      <c r="B4370" s="1" t="s">
        <v>4113</v>
      </c>
      <c r="C4370" s="1" t="s">
        <v>4425</v>
      </c>
      <c r="D4370">
        <v>18591</v>
      </c>
      <c r="E4370">
        <f>100*Comuni[[#This Row],[Popolazione2011]]/$D$7916</f>
        <v>3.243815076193711E-2</v>
      </c>
      <c r="F4370">
        <f>100*Comuni[[#This Row],[Popolazione2011]]/(SUMIFS($D$2:$D$7916,$B$2:$B$7916,"Emilia-Romagna"))</f>
        <v>0.42815343143407564</v>
      </c>
      <c r="G4370" t="b">
        <f>IF(Comuni[[#This Row],[Popolazione2011]]&gt;300000,"MAGGIORE")</f>
        <v>0</v>
      </c>
      <c r="H4370">
        <f>100*Comuni[[#This Row],[Popolazione2011]]/(SUMIFS($D$2:$D$7916,$B$2:$B$7916,"Piemonte"))</f>
        <v>0.4260164494458647</v>
      </c>
      <c r="I4370" s="1" t="str">
        <f>_xlfn.XLOOKUP(Comuni[[#This Row],[Regione]],Ripartizione_geografica[Regione],Ripartizione_geografica[Ripartizione geografica],,0)</f>
        <v>Nord-est</v>
      </c>
      <c r="J4370" s="1">
        <f>_xlfn.XLOOKUP(Comuni[[#This Row],[Regione]],Table_0[Regione],Table_0[Totale contagiati],,0)</f>
        <v>2199848</v>
      </c>
      <c r="K4370" s="1">
        <f>_xlfn.XLOOKUP(Comuni[[#This Row],[Regione]],Table_0[Regione],Table_0[Guariti],,0)</f>
        <v>2170571</v>
      </c>
      <c r="L4370" s="1">
        <f>_xlfn.XLOOKUP(Comuni[[#This Row],[Regione]],Table_0[Regione],Table_0[Deceduti],,0)</f>
        <v>19859</v>
      </c>
    </row>
    <row r="4371" spans="1:12" x14ac:dyDescent="0.25">
      <c r="A4371" s="1" t="s">
        <v>4426</v>
      </c>
      <c r="B4371" s="1" t="s">
        <v>4113</v>
      </c>
      <c r="C4371" s="1" t="s">
        <v>4425</v>
      </c>
      <c r="D4371">
        <v>16550</v>
      </c>
      <c r="E4371">
        <f>100*Comuni[[#This Row],[Popolazione2011]]/$D$7916</f>
        <v>2.8876950949925186E-2</v>
      </c>
      <c r="F4371">
        <f>100*Comuni[[#This Row],[Popolazione2011]]/(SUMIFS($D$2:$D$7916,$B$2:$B$7916,"Emilia-Romagna"))</f>
        <v>0.3811489048590152</v>
      </c>
      <c r="G4371" t="b">
        <f>IF(Comuni[[#This Row],[Popolazione2011]]&gt;300000,"MAGGIORE")</f>
        <v>0</v>
      </c>
      <c r="H4371">
        <f>100*Comuni[[#This Row],[Popolazione2011]]/(SUMIFS($D$2:$D$7916,$B$2:$B$7916,"Piemonte"))</f>
        <v>0.37924652995153896</v>
      </c>
      <c r="I4371" s="1" t="str">
        <f>_xlfn.XLOOKUP(Comuni[[#This Row],[Regione]],Ripartizione_geografica[Regione],Ripartizione_geografica[Ripartizione geografica],,0)</f>
        <v>Nord-est</v>
      </c>
      <c r="J4371" s="1">
        <f>_xlfn.XLOOKUP(Comuni[[#This Row],[Regione]],Table_0[Regione],Table_0[Totale contagiati],,0)</f>
        <v>2199848</v>
      </c>
      <c r="K4371" s="1">
        <f>_xlfn.XLOOKUP(Comuni[[#This Row],[Regione]],Table_0[Regione],Table_0[Guariti],,0)</f>
        <v>2170571</v>
      </c>
      <c r="L4371" s="1">
        <f>_xlfn.XLOOKUP(Comuni[[#This Row],[Regione]],Table_0[Regione],Table_0[Deceduti],,0)</f>
        <v>19859</v>
      </c>
    </row>
    <row r="4372" spans="1:12" x14ac:dyDescent="0.25">
      <c r="A4372" s="1" t="s">
        <v>4427</v>
      </c>
      <c r="B4372" s="1" t="s">
        <v>4113</v>
      </c>
      <c r="C4372" s="1" t="s">
        <v>4425</v>
      </c>
      <c r="D4372">
        <v>10028</v>
      </c>
      <c r="E4372">
        <f>100*Comuni[[#This Row],[Popolazione2011]]/$D$7916</f>
        <v>1.7497163995519625E-2</v>
      </c>
      <c r="F4372">
        <f>100*Comuni[[#This Row],[Popolazione2011]]/(SUMIFS($D$2:$D$7916,$B$2:$B$7916,"Emilia-Romagna"))</f>
        <v>0.23094629715566189</v>
      </c>
      <c r="G4372" t="b">
        <f>IF(Comuni[[#This Row],[Popolazione2011]]&gt;300000,"MAGGIORE")</f>
        <v>0</v>
      </c>
      <c r="H4372">
        <f>100*Comuni[[#This Row],[Popolazione2011]]/(SUMIFS($D$2:$D$7916,$B$2:$B$7916,"Piemonte"))</f>
        <v>0.2297936073929929</v>
      </c>
      <c r="I4372" s="1" t="str">
        <f>_xlfn.XLOOKUP(Comuni[[#This Row],[Regione]],Ripartizione_geografica[Regione],Ripartizione_geografica[Ripartizione geografica],,0)</f>
        <v>Nord-est</v>
      </c>
      <c r="J4372" s="1">
        <f>_xlfn.XLOOKUP(Comuni[[#This Row],[Regione]],Table_0[Regione],Table_0[Totale contagiati],,0)</f>
        <v>2199848</v>
      </c>
      <c r="K4372" s="1">
        <f>_xlfn.XLOOKUP(Comuni[[#This Row],[Regione]],Table_0[Regione],Table_0[Guariti],,0)</f>
        <v>2170571</v>
      </c>
      <c r="L4372" s="1">
        <f>_xlfn.XLOOKUP(Comuni[[#This Row],[Regione]],Table_0[Regione],Table_0[Deceduti],,0)</f>
        <v>19859</v>
      </c>
    </row>
    <row r="4373" spans="1:12" x14ac:dyDescent="0.25">
      <c r="A4373" s="1" t="s">
        <v>4428</v>
      </c>
      <c r="B4373" s="1" t="s">
        <v>4113</v>
      </c>
      <c r="C4373" s="1" t="s">
        <v>4425</v>
      </c>
      <c r="D4373">
        <v>1152</v>
      </c>
      <c r="E4373">
        <f>100*Comuni[[#This Row],[Popolazione2011]]/$D$7916</f>
        <v>2.0100451658195658E-3</v>
      </c>
      <c r="F4373">
        <f>100*Comuni[[#This Row],[Popolazione2011]]/(SUMIFS($D$2:$D$7916,$B$2:$B$7916,"Emilia-Romagna"))</f>
        <v>2.6530727395624502E-2</v>
      </c>
      <c r="G4373" t="b">
        <f>IF(Comuni[[#This Row],[Popolazione2011]]&gt;300000,"MAGGIORE")</f>
        <v>0</v>
      </c>
      <c r="H4373">
        <f>100*Comuni[[#This Row],[Popolazione2011]]/(SUMIFS($D$2:$D$7916,$B$2:$B$7916,"Piemonte"))</f>
        <v>2.6398308308409234E-2</v>
      </c>
      <c r="I4373" s="1" t="str">
        <f>_xlfn.XLOOKUP(Comuni[[#This Row],[Regione]],Ripartizione_geografica[Regione],Ripartizione_geografica[Ripartizione geografica],,0)</f>
        <v>Nord-est</v>
      </c>
      <c r="J4373" s="1">
        <f>_xlfn.XLOOKUP(Comuni[[#This Row],[Regione]],Table_0[Regione],Table_0[Totale contagiati],,0)</f>
        <v>2199848</v>
      </c>
      <c r="K4373" s="1">
        <f>_xlfn.XLOOKUP(Comuni[[#This Row],[Regione]],Table_0[Regione],Table_0[Guariti],,0)</f>
        <v>2170571</v>
      </c>
      <c r="L4373" s="1">
        <f>_xlfn.XLOOKUP(Comuni[[#This Row],[Regione]],Table_0[Regione],Table_0[Deceduti],,0)</f>
        <v>19859</v>
      </c>
    </row>
    <row r="4374" spans="1:12" x14ac:dyDescent="0.25">
      <c r="A4374" s="1" t="s">
        <v>4429</v>
      </c>
      <c r="B4374" s="1" t="s">
        <v>4113</v>
      </c>
      <c r="C4374" s="1" t="s">
        <v>4425</v>
      </c>
      <c r="D4374">
        <v>12252</v>
      </c>
      <c r="E4374">
        <f>100*Comuni[[#This Row],[Popolazione2011]]/$D$7916</f>
        <v>2.1377667857310174E-2</v>
      </c>
      <c r="F4374">
        <f>100*Comuni[[#This Row],[Popolazione2011]]/(SUMIFS($D$2:$D$7916,$B$2:$B$7916,"Emilia-Romagna"))</f>
        <v>0.28216534032221474</v>
      </c>
      <c r="G4374" t="b">
        <f>IF(Comuni[[#This Row],[Popolazione2011]]&gt;300000,"MAGGIORE")</f>
        <v>0</v>
      </c>
      <c r="H4374">
        <f>100*Comuni[[#This Row],[Popolazione2011]]/(SUMIFS($D$2:$D$7916,$B$2:$B$7916,"Piemonte"))</f>
        <v>0.28075700815506072</v>
      </c>
      <c r="I4374" s="1" t="str">
        <f>_xlfn.XLOOKUP(Comuni[[#This Row],[Regione]],Ripartizione_geografica[Regione],Ripartizione_geografica[Ripartizione geografica],,0)</f>
        <v>Nord-est</v>
      </c>
      <c r="J4374" s="1">
        <f>_xlfn.XLOOKUP(Comuni[[#This Row],[Regione]],Table_0[Regione],Table_0[Totale contagiati],,0)</f>
        <v>2199848</v>
      </c>
      <c r="K4374" s="1">
        <f>_xlfn.XLOOKUP(Comuni[[#This Row],[Regione]],Table_0[Regione],Table_0[Guariti],,0)</f>
        <v>2170571</v>
      </c>
      <c r="L4374" s="1">
        <f>_xlfn.XLOOKUP(Comuni[[#This Row],[Regione]],Table_0[Regione],Table_0[Deceduti],,0)</f>
        <v>19859</v>
      </c>
    </row>
    <row r="4375" spans="1:12" x14ac:dyDescent="0.25">
      <c r="A4375" s="1" t="s">
        <v>4430</v>
      </c>
      <c r="B4375" s="1" t="s">
        <v>4113</v>
      </c>
      <c r="C4375" s="1" t="s">
        <v>4425</v>
      </c>
      <c r="D4375">
        <v>1441</v>
      </c>
      <c r="E4375">
        <f>100*Comuni[[#This Row],[Popolazione2011]]/$D$7916</f>
        <v>2.5143012881475644E-3</v>
      </c>
      <c r="F4375">
        <f>100*Comuni[[#This Row],[Popolazione2011]]/(SUMIFS($D$2:$D$7916,$B$2:$B$7916,"Emilia-Romagna"))</f>
        <v>3.3186439389839333E-2</v>
      </c>
      <c r="G4375" t="b">
        <f>IF(Comuni[[#This Row],[Popolazione2011]]&gt;300000,"MAGGIORE")</f>
        <v>0</v>
      </c>
      <c r="H4375">
        <f>100*Comuni[[#This Row],[Popolazione2011]]/(SUMIFS($D$2:$D$7916,$B$2:$B$7916,"Piemonte"))</f>
        <v>3.3020800583695928E-2</v>
      </c>
      <c r="I4375" s="1" t="str">
        <f>_xlfn.XLOOKUP(Comuni[[#This Row],[Regione]],Ripartizione_geografica[Regione],Ripartizione_geografica[Ripartizione geografica],,0)</f>
        <v>Nord-est</v>
      </c>
      <c r="J4375" s="1">
        <f>_xlfn.XLOOKUP(Comuni[[#This Row],[Regione]],Table_0[Regione],Table_0[Totale contagiati],,0)</f>
        <v>2199848</v>
      </c>
      <c r="K4375" s="1">
        <f>_xlfn.XLOOKUP(Comuni[[#This Row],[Regione]],Table_0[Regione],Table_0[Guariti],,0)</f>
        <v>2170571</v>
      </c>
      <c r="L4375" s="1">
        <f>_xlfn.XLOOKUP(Comuni[[#This Row],[Regione]],Table_0[Regione],Table_0[Deceduti],,0)</f>
        <v>19859</v>
      </c>
    </row>
    <row r="4376" spans="1:12" x14ac:dyDescent="0.25">
      <c r="A4376" s="1" t="s">
        <v>4431</v>
      </c>
      <c r="B4376" s="1" t="s">
        <v>4113</v>
      </c>
      <c r="C4376" s="1" t="s">
        <v>4425</v>
      </c>
      <c r="D4376">
        <v>2195</v>
      </c>
      <c r="E4376">
        <f>100*Comuni[[#This Row],[Popolazione2011]]/$D$7916</f>
        <v>3.82990376647044E-3</v>
      </c>
      <c r="F4376">
        <f>100*Comuni[[#This Row],[Popolazione2011]]/(SUMIFS($D$2:$D$7916,$B$2:$B$7916,"Emilia-Romagna"))</f>
        <v>5.0551168952600506E-2</v>
      </c>
      <c r="G4376" t="b">
        <f>IF(Comuni[[#This Row],[Popolazione2011]]&gt;300000,"MAGGIORE")</f>
        <v>0</v>
      </c>
      <c r="H4376">
        <f>100*Comuni[[#This Row],[Popolazione2011]]/(SUMIFS($D$2:$D$7916,$B$2:$B$7916,"Piemonte"))</f>
        <v>5.0298860014720725E-2</v>
      </c>
      <c r="I4376" s="1" t="str">
        <f>_xlfn.XLOOKUP(Comuni[[#This Row],[Regione]],Ripartizione_geografica[Regione],Ripartizione_geografica[Ripartizione geografica],,0)</f>
        <v>Nord-est</v>
      </c>
      <c r="J4376" s="1">
        <f>_xlfn.XLOOKUP(Comuni[[#This Row],[Regione]],Table_0[Regione],Table_0[Totale contagiati],,0)</f>
        <v>2199848</v>
      </c>
      <c r="K4376" s="1">
        <f>_xlfn.XLOOKUP(Comuni[[#This Row],[Regione]],Table_0[Regione],Table_0[Guariti],,0)</f>
        <v>2170571</v>
      </c>
      <c r="L4376" s="1">
        <f>_xlfn.XLOOKUP(Comuni[[#This Row],[Regione]],Table_0[Regione],Table_0[Deceduti],,0)</f>
        <v>19859</v>
      </c>
    </row>
    <row r="4377" spans="1:12" x14ac:dyDescent="0.25">
      <c r="A4377" s="1" t="s">
        <v>4432</v>
      </c>
      <c r="B4377" s="1" t="s">
        <v>4113</v>
      </c>
      <c r="C4377" s="1" t="s">
        <v>4425</v>
      </c>
      <c r="D4377">
        <v>1029</v>
      </c>
      <c r="E4377">
        <f>100*Comuni[[#This Row],[Popolazione2011]]/$D$7916</f>
        <v>1.7954309684273726E-3</v>
      </c>
      <c r="F4377">
        <f>100*Comuni[[#This Row],[Popolazione2011]]/(SUMIFS($D$2:$D$7916,$B$2:$B$7916,"Emilia-Romagna"))</f>
        <v>2.3698019522654178E-2</v>
      </c>
      <c r="G4377" t="b">
        <f>IF(Comuni[[#This Row],[Popolazione2011]]&gt;300000,"MAGGIORE")</f>
        <v>0</v>
      </c>
      <c r="H4377">
        <f>100*Comuni[[#This Row],[Popolazione2011]]/(SUMIFS($D$2:$D$7916,$B$2:$B$7916,"Piemonte"))</f>
        <v>2.3579738931730126E-2</v>
      </c>
      <c r="I4377" s="1" t="str">
        <f>_xlfn.XLOOKUP(Comuni[[#This Row],[Regione]],Ripartizione_geografica[Regione],Ripartizione_geografica[Ripartizione geografica],,0)</f>
        <v>Nord-est</v>
      </c>
      <c r="J4377" s="1">
        <f>_xlfn.XLOOKUP(Comuni[[#This Row],[Regione]],Table_0[Regione],Table_0[Totale contagiati],,0)</f>
        <v>2199848</v>
      </c>
      <c r="K4377" s="1">
        <f>_xlfn.XLOOKUP(Comuni[[#This Row],[Regione]],Table_0[Regione],Table_0[Guariti],,0)</f>
        <v>2170571</v>
      </c>
      <c r="L4377" s="1">
        <f>_xlfn.XLOOKUP(Comuni[[#This Row],[Regione]],Table_0[Regione],Table_0[Deceduti],,0)</f>
        <v>19859</v>
      </c>
    </row>
    <row r="4378" spans="1:12" x14ac:dyDescent="0.25">
      <c r="A4378" s="1" t="s">
        <v>4433</v>
      </c>
      <c r="B4378" s="1" t="s">
        <v>4113</v>
      </c>
      <c r="C4378" s="1" t="s">
        <v>4425</v>
      </c>
      <c r="D4378">
        <v>6892</v>
      </c>
      <c r="E4378">
        <f>100*Comuni[[#This Row],[Popolazione2011]]/$D$7916</f>
        <v>1.2025374377455249E-2</v>
      </c>
      <c r="F4378">
        <f>100*Comuni[[#This Row],[Popolazione2011]]/(SUMIFS($D$2:$D$7916,$B$2:$B$7916,"Emilia-Romagna"))</f>
        <v>0.15872376146757297</v>
      </c>
      <c r="G4378" t="b">
        <f>IF(Comuni[[#This Row],[Popolazione2011]]&gt;300000,"MAGGIORE")</f>
        <v>0</v>
      </c>
      <c r="H4378">
        <f>100*Comuni[[#This Row],[Popolazione2011]]/(SUMIFS($D$2:$D$7916,$B$2:$B$7916,"Piemonte"))</f>
        <v>0.15793154588676775</v>
      </c>
      <c r="I4378" s="1" t="str">
        <f>_xlfn.XLOOKUP(Comuni[[#This Row],[Regione]],Ripartizione_geografica[Regione],Ripartizione_geografica[Ripartizione geografica],,0)</f>
        <v>Nord-est</v>
      </c>
      <c r="J4378" s="1">
        <f>_xlfn.XLOOKUP(Comuni[[#This Row],[Regione]],Table_0[Regione],Table_0[Totale contagiati],,0)</f>
        <v>2199848</v>
      </c>
      <c r="K4378" s="1">
        <f>_xlfn.XLOOKUP(Comuni[[#This Row],[Regione]],Table_0[Regione],Table_0[Guariti],,0)</f>
        <v>2170571</v>
      </c>
      <c r="L4378" s="1">
        <f>_xlfn.XLOOKUP(Comuni[[#This Row],[Regione]],Table_0[Regione],Table_0[Deceduti],,0)</f>
        <v>19859</v>
      </c>
    </row>
    <row r="4379" spans="1:12" x14ac:dyDescent="0.25">
      <c r="A4379" s="1" t="s">
        <v>4434</v>
      </c>
      <c r="B4379" s="1" t="s">
        <v>4113</v>
      </c>
      <c r="C4379" s="1" t="s">
        <v>4425</v>
      </c>
      <c r="D4379">
        <v>34536</v>
      </c>
      <c r="E4379">
        <f>100*Comuni[[#This Row],[Popolazione2011]]/$D$7916</f>
        <v>6.02594790336324E-2</v>
      </c>
      <c r="F4379">
        <f>100*Comuni[[#This Row],[Popolazione2011]]/(SUMIFS($D$2:$D$7916,$B$2:$B$7916,"Emilia-Romagna"))</f>
        <v>0.79536909838132619</v>
      </c>
      <c r="G4379" t="b">
        <f>IF(Comuni[[#This Row],[Popolazione2011]]&gt;300000,"MAGGIORE")</f>
        <v>0</v>
      </c>
      <c r="H4379">
        <f>100*Comuni[[#This Row],[Popolazione2011]]/(SUMIFS($D$2:$D$7916,$B$2:$B$7916,"Piemonte"))</f>
        <v>0.79139928449585184</v>
      </c>
      <c r="I4379" s="1" t="str">
        <f>_xlfn.XLOOKUP(Comuni[[#This Row],[Regione]],Ripartizione_geografica[Regione],Ripartizione_geografica[Ripartizione geografica],,0)</f>
        <v>Nord-est</v>
      </c>
      <c r="J4379" s="1">
        <f>_xlfn.XLOOKUP(Comuni[[#This Row],[Regione]],Table_0[Regione],Table_0[Totale contagiati],,0)</f>
        <v>2199848</v>
      </c>
      <c r="K4379" s="1">
        <f>_xlfn.XLOOKUP(Comuni[[#This Row],[Regione]],Table_0[Regione],Table_0[Guariti],,0)</f>
        <v>2170571</v>
      </c>
      <c r="L4379" s="1">
        <f>_xlfn.XLOOKUP(Comuni[[#This Row],[Regione]],Table_0[Regione],Table_0[Deceduti],,0)</f>
        <v>19859</v>
      </c>
    </row>
    <row r="4380" spans="1:12" x14ac:dyDescent="0.25">
      <c r="A4380" s="1" t="s">
        <v>4435</v>
      </c>
      <c r="B4380" s="1" t="s">
        <v>4113</v>
      </c>
      <c r="C4380" s="1" t="s">
        <v>4425</v>
      </c>
      <c r="D4380">
        <v>139601</v>
      </c>
      <c r="E4380">
        <f>100*Comuni[[#This Row],[Popolazione2011]]/$D$7916</f>
        <v>0.24358013471664688</v>
      </c>
      <c r="F4380">
        <f>100*Comuni[[#This Row],[Popolazione2011]]/(SUMIFS($D$2:$D$7916,$B$2:$B$7916,"Emilia-Romagna"))</f>
        <v>3.2150313152400836</v>
      </c>
      <c r="G4380" t="b">
        <f>IF(Comuni[[#This Row],[Popolazione2011]]&gt;300000,"MAGGIORE")</f>
        <v>0</v>
      </c>
      <c r="H4380">
        <f>100*Comuni[[#This Row],[Popolazione2011]]/(SUMIFS($D$2:$D$7916,$B$2:$B$7916,"Piemonte"))</f>
        <v>3.1989845817380536</v>
      </c>
      <c r="I4380" s="1" t="str">
        <f>_xlfn.XLOOKUP(Comuni[[#This Row],[Regione]],Ripartizione_geografica[Regione],Ripartizione_geografica[Ripartizione geografica],,0)</f>
        <v>Nord-est</v>
      </c>
      <c r="J4380" s="1">
        <f>_xlfn.XLOOKUP(Comuni[[#This Row],[Regione]],Table_0[Regione],Table_0[Totale contagiati],,0)</f>
        <v>2199848</v>
      </c>
      <c r="K4380" s="1">
        <f>_xlfn.XLOOKUP(Comuni[[#This Row],[Regione]],Table_0[Regione],Table_0[Guariti],,0)</f>
        <v>2170571</v>
      </c>
      <c r="L4380" s="1">
        <f>_xlfn.XLOOKUP(Comuni[[#This Row],[Regione]],Table_0[Regione],Table_0[Deceduti],,0)</f>
        <v>19859</v>
      </c>
    </row>
    <row r="4381" spans="1:12" x14ac:dyDescent="0.25">
      <c r="A4381" s="1" t="s">
        <v>4436</v>
      </c>
      <c r="B4381" s="1" t="s">
        <v>4113</v>
      </c>
      <c r="C4381" s="1" t="s">
        <v>4425</v>
      </c>
      <c r="D4381">
        <v>3028</v>
      </c>
      <c r="E4381">
        <f>100*Comuni[[#This Row],[Popolazione2011]]/$D$7916</f>
        <v>5.2833478837687889E-3</v>
      </c>
      <c r="F4381">
        <f>100*Comuni[[#This Row],[Popolazione2011]]/(SUMIFS($D$2:$D$7916,$B$2:$B$7916,"Emilia-Romagna"))</f>
        <v>6.9735279994749128E-2</v>
      </c>
      <c r="G4381" t="b">
        <f>IF(Comuni[[#This Row],[Popolazione2011]]&gt;300000,"MAGGIORE")</f>
        <v>0</v>
      </c>
      <c r="H4381">
        <f>100*Comuni[[#This Row],[Popolazione2011]]/(SUMIFS($D$2:$D$7916,$B$2:$B$7916,"Piemonte"))</f>
        <v>6.9387220102311783E-2</v>
      </c>
      <c r="I4381" s="1" t="str">
        <f>_xlfn.XLOOKUP(Comuni[[#This Row],[Regione]],Ripartizione_geografica[Regione],Ripartizione_geografica[Ripartizione geografica],,0)</f>
        <v>Nord-est</v>
      </c>
      <c r="J4381" s="1">
        <f>_xlfn.XLOOKUP(Comuni[[#This Row],[Regione]],Table_0[Regione],Table_0[Totale contagiati],,0)</f>
        <v>2199848</v>
      </c>
      <c r="K4381" s="1">
        <f>_xlfn.XLOOKUP(Comuni[[#This Row],[Regione]],Table_0[Regione],Table_0[Guariti],,0)</f>
        <v>2170571</v>
      </c>
      <c r="L4381" s="1">
        <f>_xlfn.XLOOKUP(Comuni[[#This Row],[Regione]],Table_0[Regione],Table_0[Deceduti],,0)</f>
        <v>19859</v>
      </c>
    </row>
    <row r="4382" spans="1:12" x14ac:dyDescent="0.25">
      <c r="A4382" s="1" t="s">
        <v>4437</v>
      </c>
      <c r="B4382" s="1" t="s">
        <v>4113</v>
      </c>
      <c r="C4382" s="1" t="s">
        <v>4425</v>
      </c>
      <c r="D4382">
        <v>5234</v>
      </c>
      <c r="E4382">
        <f>100*Comuni[[#This Row],[Popolazione2011]]/$D$7916</f>
        <v>9.1324447898434094E-3</v>
      </c>
      <c r="F4382">
        <f>100*Comuni[[#This Row],[Popolazione2011]]/(SUMIFS($D$2:$D$7916,$B$2:$B$7916,"Emilia-Romagna"))</f>
        <v>0.12053978054574535</v>
      </c>
      <c r="G4382" t="b">
        <f>IF(Comuni[[#This Row],[Popolazione2011]]&gt;300000,"MAGGIORE")</f>
        <v>0</v>
      </c>
      <c r="H4382">
        <f>100*Comuni[[#This Row],[Popolazione2011]]/(SUMIFS($D$2:$D$7916,$B$2:$B$7916,"Piemonte"))</f>
        <v>0.11993814729706072</v>
      </c>
      <c r="I4382" s="1" t="str">
        <f>_xlfn.XLOOKUP(Comuni[[#This Row],[Regione]],Ripartizione_geografica[Regione],Ripartizione_geografica[Ripartizione geografica],,0)</f>
        <v>Nord-est</v>
      </c>
      <c r="J4382" s="1">
        <f>_xlfn.XLOOKUP(Comuni[[#This Row],[Regione]],Table_0[Regione],Table_0[Totale contagiati],,0)</f>
        <v>2199848</v>
      </c>
      <c r="K4382" s="1">
        <f>_xlfn.XLOOKUP(Comuni[[#This Row],[Regione]],Table_0[Regione],Table_0[Guariti],,0)</f>
        <v>2170571</v>
      </c>
      <c r="L4382" s="1">
        <f>_xlfn.XLOOKUP(Comuni[[#This Row],[Regione]],Table_0[Regione],Table_0[Deceduti],,0)</f>
        <v>19859</v>
      </c>
    </row>
    <row r="4383" spans="1:12" x14ac:dyDescent="0.25">
      <c r="A4383" s="1" t="s">
        <v>4438</v>
      </c>
      <c r="B4383" s="1" t="s">
        <v>4113</v>
      </c>
      <c r="C4383" s="1" t="s">
        <v>4425</v>
      </c>
      <c r="D4383">
        <v>8973</v>
      </c>
      <c r="E4383">
        <f>100*Comuni[[#This Row],[Popolazione2011]]/$D$7916</f>
        <v>1.565636742439146E-2</v>
      </c>
      <c r="F4383">
        <f>100*Comuni[[#This Row],[Popolazione2011]]/(SUMIFS($D$2:$D$7916,$B$2:$B$7916,"Emilia-Romagna"))</f>
        <v>0.20664949385498146</v>
      </c>
      <c r="G4383" t="b">
        <f>IF(Comuni[[#This Row],[Popolazione2011]]&gt;300000,"MAGGIORE")</f>
        <v>0</v>
      </c>
      <c r="H4383">
        <f>100*Comuni[[#This Row],[Popolazione2011]]/(SUMIFS($D$2:$D$7916,$B$2:$B$7916,"Piemonte"))</f>
        <v>0.20561807330846882</v>
      </c>
      <c r="I4383" s="1" t="str">
        <f>_xlfn.XLOOKUP(Comuni[[#This Row],[Regione]],Ripartizione_geografica[Regione],Ripartizione_geografica[Ripartizione geografica],,0)</f>
        <v>Nord-est</v>
      </c>
      <c r="J4383" s="1">
        <f>_xlfn.XLOOKUP(Comuni[[#This Row],[Regione]],Table_0[Regione],Table_0[Totale contagiati],,0)</f>
        <v>2199848</v>
      </c>
      <c r="K4383" s="1">
        <f>_xlfn.XLOOKUP(Comuni[[#This Row],[Regione]],Table_0[Regione],Table_0[Guariti],,0)</f>
        <v>2170571</v>
      </c>
      <c r="L4383" s="1">
        <f>_xlfn.XLOOKUP(Comuni[[#This Row],[Regione]],Table_0[Regione],Table_0[Deceduti],,0)</f>
        <v>19859</v>
      </c>
    </row>
    <row r="4384" spans="1:12" x14ac:dyDescent="0.25">
      <c r="A4384" s="1" t="s">
        <v>4439</v>
      </c>
      <c r="B4384" s="1" t="s">
        <v>4113</v>
      </c>
      <c r="C4384" s="1" t="s">
        <v>4425</v>
      </c>
      <c r="D4384">
        <v>20839</v>
      </c>
      <c r="E4384">
        <f>100*Comuni[[#This Row],[Popolazione2011]]/$D$7916</f>
        <v>3.6360530564682234E-2</v>
      </c>
      <c r="F4384">
        <f>100*Comuni[[#This Row],[Popolazione2011]]/(SUMIFS($D$2:$D$7916,$B$2:$B$7916,"Emilia-Romagna"))</f>
        <v>0.47992519808803735</v>
      </c>
      <c r="G4384" t="b">
        <f>IF(Comuni[[#This Row],[Popolazione2011]]&gt;300000,"MAGGIORE")</f>
        <v>0</v>
      </c>
      <c r="H4384">
        <f>100*Comuni[[#This Row],[Popolazione2011]]/(SUMIFS($D$2:$D$7916,$B$2:$B$7916,"Piemonte"))</f>
        <v>0.4775298149643577</v>
      </c>
      <c r="I4384" s="1" t="str">
        <f>_xlfn.XLOOKUP(Comuni[[#This Row],[Regione]],Ripartizione_geografica[Regione],Ripartizione_geografica[Ripartizione geografica],,0)</f>
        <v>Nord-est</v>
      </c>
      <c r="J4384" s="1">
        <f>_xlfn.XLOOKUP(Comuni[[#This Row],[Regione]],Table_0[Regione],Table_0[Totale contagiati],,0)</f>
        <v>2199848</v>
      </c>
      <c r="K4384" s="1">
        <f>_xlfn.XLOOKUP(Comuni[[#This Row],[Regione]],Table_0[Regione],Table_0[Guariti],,0)</f>
        <v>2170571</v>
      </c>
      <c r="L4384" s="1">
        <f>_xlfn.XLOOKUP(Comuni[[#This Row],[Regione]],Table_0[Regione],Table_0[Deceduti],,0)</f>
        <v>19859</v>
      </c>
    </row>
    <row r="4385" spans="1:12" x14ac:dyDescent="0.25">
      <c r="A4385" s="1" t="s">
        <v>4440</v>
      </c>
      <c r="B4385" s="1" t="s">
        <v>4113</v>
      </c>
      <c r="C4385" s="1" t="s">
        <v>4425</v>
      </c>
      <c r="D4385">
        <v>9960</v>
      </c>
      <c r="E4385">
        <f>100*Comuni[[#This Row],[Popolazione2011]]/$D$7916</f>
        <v>1.7378515496148328E-2</v>
      </c>
      <c r="F4385">
        <f>100*Comuni[[#This Row],[Popolazione2011]]/(SUMIFS($D$2:$D$7916,$B$2:$B$7916,"Emilia-Romagna"))</f>
        <v>0.22938024727467018</v>
      </c>
      <c r="G4385" t="b">
        <f>IF(Comuni[[#This Row],[Popolazione2011]]&gt;300000,"MAGGIORE")</f>
        <v>0</v>
      </c>
      <c r="H4385">
        <f>100*Comuni[[#This Row],[Popolazione2011]]/(SUMIFS($D$2:$D$7916,$B$2:$B$7916,"Piemonte"))</f>
        <v>0.22823537391645485</v>
      </c>
      <c r="I4385" s="1" t="str">
        <f>_xlfn.XLOOKUP(Comuni[[#This Row],[Regione]],Ripartizione_geografica[Regione],Ripartizione_geografica[Ripartizione geografica],,0)</f>
        <v>Nord-est</v>
      </c>
      <c r="J4385" s="1">
        <f>_xlfn.XLOOKUP(Comuni[[#This Row],[Regione]],Table_0[Regione],Table_0[Totale contagiati],,0)</f>
        <v>2199848</v>
      </c>
      <c r="K4385" s="1">
        <f>_xlfn.XLOOKUP(Comuni[[#This Row],[Regione]],Table_0[Regione],Table_0[Guariti],,0)</f>
        <v>2170571</v>
      </c>
      <c r="L4385" s="1">
        <f>_xlfn.XLOOKUP(Comuni[[#This Row],[Regione]],Table_0[Regione],Table_0[Deceduti],,0)</f>
        <v>19859</v>
      </c>
    </row>
    <row r="4386" spans="1:12" x14ac:dyDescent="0.25">
      <c r="A4386" s="1" t="s">
        <v>4441</v>
      </c>
      <c r="B4386" s="1" t="s">
        <v>4113</v>
      </c>
      <c r="C4386" s="1" t="s">
        <v>4425</v>
      </c>
      <c r="D4386">
        <v>445</v>
      </c>
      <c r="E4386">
        <f>100*Comuni[[#This Row],[Popolazione2011]]/$D$7916</f>
        <v>7.7644973853273163E-4</v>
      </c>
      <c r="F4386">
        <f>100*Comuni[[#This Row],[Popolazione2011]]/(SUMIFS($D$2:$D$7916,$B$2:$B$7916,"Emilia-Romagna"))</f>
        <v>1.0248414662372312E-2</v>
      </c>
      <c r="G4386" t="b">
        <f>IF(Comuni[[#This Row],[Popolazione2011]]&gt;300000,"MAGGIORE")</f>
        <v>0</v>
      </c>
      <c r="H4386">
        <f>100*Comuni[[#This Row],[Popolazione2011]]/(SUMIFS($D$2:$D$7916,$B$2:$B$7916,"Piemonte"))</f>
        <v>1.0197263192050443E-2</v>
      </c>
      <c r="I4386" s="1" t="str">
        <f>_xlfn.XLOOKUP(Comuni[[#This Row],[Regione]],Ripartizione_geografica[Regione],Ripartizione_geografica[Ripartizione geografica],,0)</f>
        <v>Nord-est</v>
      </c>
      <c r="J4386" s="1">
        <f>_xlfn.XLOOKUP(Comuni[[#This Row],[Regione]],Table_0[Regione],Table_0[Totale contagiati],,0)</f>
        <v>2199848</v>
      </c>
      <c r="K4386" s="1">
        <f>_xlfn.XLOOKUP(Comuni[[#This Row],[Regione]],Table_0[Regione],Table_0[Guariti],,0)</f>
        <v>2170571</v>
      </c>
      <c r="L4386" s="1">
        <f>_xlfn.XLOOKUP(Comuni[[#This Row],[Regione]],Table_0[Regione],Table_0[Deceduti],,0)</f>
        <v>19859</v>
      </c>
    </row>
    <row r="4387" spans="1:12" x14ac:dyDescent="0.25">
      <c r="A4387" s="1" t="s">
        <v>4442</v>
      </c>
      <c r="B4387" s="1" t="s">
        <v>4113</v>
      </c>
      <c r="C4387" s="1" t="s">
        <v>4425</v>
      </c>
      <c r="D4387">
        <v>848</v>
      </c>
      <c r="E4387">
        <f>100*Comuni[[#This Row],[Popolazione2011]]/$D$7916</f>
        <v>1.4796165803949582E-3</v>
      </c>
      <c r="F4387">
        <f>100*Comuni[[#This Row],[Popolazione2011]]/(SUMIFS($D$2:$D$7916,$B$2:$B$7916,"Emilia-Romagna"))</f>
        <v>1.9529563221779147E-2</v>
      </c>
      <c r="G4387" t="b">
        <f>IF(Comuni[[#This Row],[Popolazione2011]]&gt;300000,"MAGGIORE")</f>
        <v>0</v>
      </c>
      <c r="H4387">
        <f>100*Comuni[[#This Row],[Popolazione2011]]/(SUMIFS($D$2:$D$7916,$B$2:$B$7916,"Piemonte"))</f>
        <v>1.94320880603568E-2</v>
      </c>
      <c r="I4387" s="1" t="str">
        <f>_xlfn.XLOOKUP(Comuni[[#This Row],[Regione]],Ripartizione_geografica[Regione],Ripartizione_geografica[Ripartizione geografica],,0)</f>
        <v>Nord-est</v>
      </c>
      <c r="J4387" s="1">
        <f>_xlfn.XLOOKUP(Comuni[[#This Row],[Regione]],Table_0[Regione],Table_0[Totale contagiati],,0)</f>
        <v>2199848</v>
      </c>
      <c r="K4387" s="1">
        <f>_xlfn.XLOOKUP(Comuni[[#This Row],[Regione]],Table_0[Regione],Table_0[Guariti],,0)</f>
        <v>2170571</v>
      </c>
      <c r="L4387" s="1">
        <f>_xlfn.XLOOKUP(Comuni[[#This Row],[Regione]],Table_0[Regione],Table_0[Deceduti],,0)</f>
        <v>19859</v>
      </c>
    </row>
    <row r="4388" spans="1:12" x14ac:dyDescent="0.25">
      <c r="A4388" s="1" t="s">
        <v>4443</v>
      </c>
      <c r="B4388" s="1" t="s">
        <v>4113</v>
      </c>
      <c r="C4388" s="1" t="s">
        <v>4425</v>
      </c>
      <c r="D4388">
        <v>7282</v>
      </c>
      <c r="E4388">
        <f>100*Comuni[[#This Row],[Popolazione2011]]/$D$7916</f>
        <v>1.2705858417967082E-2</v>
      </c>
      <c r="F4388">
        <f>100*Comuni[[#This Row],[Popolazione2011]]/(SUMIFS($D$2:$D$7916,$B$2:$B$7916,"Emilia-Romagna"))</f>
        <v>0.16770551813796669</v>
      </c>
      <c r="G4388" t="b">
        <f>IF(Comuni[[#This Row],[Popolazione2011]]&gt;300000,"MAGGIORE")</f>
        <v>0</v>
      </c>
      <c r="H4388">
        <f>100*Comuni[[#This Row],[Popolazione2011]]/(SUMIFS($D$2:$D$7916,$B$2:$B$7916,"Piemonte"))</f>
        <v>0.16686847317867715</v>
      </c>
      <c r="I4388" s="1" t="str">
        <f>_xlfn.XLOOKUP(Comuni[[#This Row],[Regione]],Ripartizione_geografica[Regione],Ripartizione_geografica[Ripartizione geografica],,0)</f>
        <v>Nord-est</v>
      </c>
      <c r="J4388" s="1">
        <f>_xlfn.XLOOKUP(Comuni[[#This Row],[Regione]],Table_0[Regione],Table_0[Totale contagiati],,0)</f>
        <v>2199848</v>
      </c>
      <c r="K4388" s="1">
        <f>_xlfn.XLOOKUP(Comuni[[#This Row],[Regione]],Table_0[Regione],Table_0[Guariti],,0)</f>
        <v>2170571</v>
      </c>
      <c r="L4388" s="1">
        <f>_xlfn.XLOOKUP(Comuni[[#This Row],[Regione]],Table_0[Regione],Table_0[Deceduti],,0)</f>
        <v>19859</v>
      </c>
    </row>
    <row r="4389" spans="1:12" x14ac:dyDescent="0.25">
      <c r="A4389" s="1" t="s">
        <v>4444</v>
      </c>
      <c r="B4389" s="1" t="s">
        <v>4113</v>
      </c>
      <c r="C4389" s="1" t="s">
        <v>4425</v>
      </c>
      <c r="D4389">
        <v>3017</v>
      </c>
      <c r="E4389">
        <f>100*Comuni[[#This Row],[Popolazione2011]]/$D$7916</f>
        <v>5.2641547441646093E-3</v>
      </c>
      <c r="F4389">
        <f>100*Comuni[[#This Row],[Popolazione2011]]/(SUMIFS($D$2:$D$7916,$B$2:$B$7916,"Emilia-Romagna"))</f>
        <v>6.948194839635341E-2</v>
      </c>
      <c r="G4389" t="b">
        <f>IF(Comuni[[#This Row],[Popolazione2011]]&gt;300000,"MAGGIORE")</f>
        <v>0</v>
      </c>
      <c r="H4389">
        <f>100*Comuni[[#This Row],[Popolazione2011]]/(SUMIFS($D$2:$D$7916,$B$2:$B$7916,"Piemonte"))</f>
        <v>6.913515292228356E-2</v>
      </c>
      <c r="I4389" s="1" t="str">
        <f>_xlfn.XLOOKUP(Comuni[[#This Row],[Regione]],Ripartizione_geografica[Regione],Ripartizione_geografica[Ripartizione geografica],,0)</f>
        <v>Nord-est</v>
      </c>
      <c r="J4389" s="1">
        <f>_xlfn.XLOOKUP(Comuni[[#This Row],[Regione]],Table_0[Regione],Table_0[Totale contagiati],,0)</f>
        <v>2199848</v>
      </c>
      <c r="K4389" s="1">
        <f>_xlfn.XLOOKUP(Comuni[[#This Row],[Regione]],Table_0[Regione],Table_0[Guariti],,0)</f>
        <v>2170571</v>
      </c>
      <c r="L4389" s="1">
        <f>_xlfn.XLOOKUP(Comuni[[#This Row],[Regione]],Table_0[Regione],Table_0[Deceduti],,0)</f>
        <v>19859</v>
      </c>
    </row>
    <row r="4390" spans="1:12" x14ac:dyDescent="0.25">
      <c r="A4390" s="1" t="s">
        <v>4445</v>
      </c>
      <c r="B4390" s="1" t="s">
        <v>4113</v>
      </c>
      <c r="C4390" s="1" t="s">
        <v>4425</v>
      </c>
      <c r="D4390">
        <v>2970</v>
      </c>
      <c r="E4390">
        <f>100*Comuni[[#This Row],[Popolazione2011]]/$D$7916</f>
        <v>5.1821476931285682E-3</v>
      </c>
      <c r="F4390">
        <f>100*Comuni[[#This Row],[Popolazione2011]]/(SUMIFS($D$2:$D$7916,$B$2:$B$7916,"Emilia-Romagna"))</f>
        <v>6.8399531566844418E-2</v>
      </c>
      <c r="G4390" t="b">
        <f>IF(Comuni[[#This Row],[Popolazione2011]]&gt;300000,"MAGGIORE")</f>
        <v>0</v>
      </c>
      <c r="H4390">
        <f>100*Comuni[[#This Row],[Popolazione2011]]/(SUMIFS($D$2:$D$7916,$B$2:$B$7916,"Piemonte"))</f>
        <v>6.8058138607617558E-2</v>
      </c>
      <c r="I4390" s="1" t="str">
        <f>_xlfn.XLOOKUP(Comuni[[#This Row],[Regione]],Ripartizione_geografica[Regione],Ripartizione_geografica[Ripartizione geografica],,0)</f>
        <v>Nord-est</v>
      </c>
      <c r="J4390" s="1">
        <f>_xlfn.XLOOKUP(Comuni[[#This Row],[Regione]],Table_0[Regione],Table_0[Totale contagiati],,0)</f>
        <v>2199848</v>
      </c>
      <c r="K4390" s="1">
        <f>_xlfn.XLOOKUP(Comuni[[#This Row],[Regione]],Table_0[Regione],Table_0[Guariti],,0)</f>
        <v>2170571</v>
      </c>
      <c r="L4390" s="1">
        <f>_xlfn.XLOOKUP(Comuni[[#This Row],[Regione]],Table_0[Regione],Table_0[Deceduti],,0)</f>
        <v>19859</v>
      </c>
    </row>
    <row r="4391" spans="1:12" x14ac:dyDescent="0.25">
      <c r="A4391" s="1" t="s">
        <v>4446</v>
      </c>
      <c r="B4391" s="1" t="s">
        <v>4113</v>
      </c>
      <c r="C4391" s="1" t="s">
        <v>4425</v>
      </c>
      <c r="D4391">
        <v>2280</v>
      </c>
      <c r="E4391">
        <f>100*Comuni[[#This Row],[Popolazione2011]]/$D$7916</f>
        <v>3.9782143906845575E-3</v>
      </c>
      <c r="F4391">
        <f>100*Comuni[[#This Row],[Popolazione2011]]/(SUMIFS($D$2:$D$7916,$B$2:$B$7916,"Emilia-Romagna"))</f>
        <v>5.2508731303840164E-2</v>
      </c>
      <c r="G4391" t="b">
        <f>IF(Comuni[[#This Row],[Popolazione2011]]&gt;300000,"MAGGIORE")</f>
        <v>0</v>
      </c>
      <c r="H4391">
        <f>100*Comuni[[#This Row],[Popolazione2011]]/(SUMIFS($D$2:$D$7916,$B$2:$B$7916,"Piemonte"))</f>
        <v>5.2246651860393283E-2</v>
      </c>
      <c r="I4391" s="1" t="str">
        <f>_xlfn.XLOOKUP(Comuni[[#This Row],[Regione]],Ripartizione_geografica[Regione],Ripartizione_geografica[Ripartizione geografica],,0)</f>
        <v>Nord-est</v>
      </c>
      <c r="J4391" s="1">
        <f>_xlfn.XLOOKUP(Comuni[[#This Row],[Regione]],Table_0[Regione],Table_0[Totale contagiati],,0)</f>
        <v>2199848</v>
      </c>
      <c r="K4391" s="1">
        <f>_xlfn.XLOOKUP(Comuni[[#This Row],[Regione]],Table_0[Regione],Table_0[Guariti],,0)</f>
        <v>2170571</v>
      </c>
      <c r="L4391" s="1">
        <f>_xlfn.XLOOKUP(Comuni[[#This Row],[Regione]],Table_0[Regione],Table_0[Deceduti],,0)</f>
        <v>19859</v>
      </c>
    </row>
    <row r="4392" spans="1:12" x14ac:dyDescent="0.25">
      <c r="A4392" s="1" t="s">
        <v>4447</v>
      </c>
      <c r="B4392" s="1" t="s">
        <v>4113</v>
      </c>
      <c r="C4392" s="1" t="s">
        <v>4425</v>
      </c>
      <c r="D4392">
        <v>1060</v>
      </c>
      <c r="E4392">
        <f>100*Comuni[[#This Row],[Popolazione2011]]/$D$7916</f>
        <v>1.8495207254936978E-3</v>
      </c>
      <c r="F4392">
        <f>100*Comuni[[#This Row],[Popolazione2011]]/(SUMIFS($D$2:$D$7916,$B$2:$B$7916,"Emilia-Romagna"))</f>
        <v>2.4411954027223935E-2</v>
      </c>
      <c r="G4392" t="b">
        <f>IF(Comuni[[#This Row],[Popolazione2011]]&gt;300000,"MAGGIORE")</f>
        <v>0</v>
      </c>
      <c r="H4392">
        <f>100*Comuni[[#This Row],[Popolazione2011]]/(SUMIFS($D$2:$D$7916,$B$2:$B$7916,"Piemonte"))</f>
        <v>2.4290110075445997E-2</v>
      </c>
      <c r="I4392" s="1" t="str">
        <f>_xlfn.XLOOKUP(Comuni[[#This Row],[Regione]],Ripartizione_geografica[Regione],Ripartizione_geografica[Ripartizione geografica],,0)</f>
        <v>Nord-est</v>
      </c>
      <c r="J4392" s="1">
        <f>_xlfn.XLOOKUP(Comuni[[#This Row],[Regione]],Table_0[Regione],Table_0[Totale contagiati],,0)</f>
        <v>2199848</v>
      </c>
      <c r="K4392" s="1">
        <f>_xlfn.XLOOKUP(Comuni[[#This Row],[Regione]],Table_0[Regione],Table_0[Guariti],,0)</f>
        <v>2170571</v>
      </c>
      <c r="L4392" s="1">
        <f>_xlfn.XLOOKUP(Comuni[[#This Row],[Regione]],Table_0[Regione],Table_0[Deceduti],,0)</f>
        <v>19859</v>
      </c>
    </row>
    <row r="4393" spans="1:12" x14ac:dyDescent="0.25">
      <c r="A4393" s="1" t="s">
        <v>4448</v>
      </c>
      <c r="B4393" s="1" t="s">
        <v>4113</v>
      </c>
      <c r="C4393" s="1" t="s">
        <v>4425</v>
      </c>
      <c r="D4393">
        <v>4960</v>
      </c>
      <c r="E4393">
        <f>100*Comuni[[#This Row],[Popolazione2011]]/$D$7916</f>
        <v>8.6543611306120188E-3</v>
      </c>
      <c r="F4393">
        <f>100*Comuni[[#This Row],[Popolazione2011]]/(SUMIFS($D$2:$D$7916,$B$2:$B$7916,"Emilia-Romagna"))</f>
        <v>0.11422952073116105</v>
      </c>
      <c r="G4393" t="b">
        <f>IF(Comuni[[#This Row],[Popolazione2011]]&gt;300000,"MAGGIORE")</f>
        <v>0</v>
      </c>
      <c r="H4393">
        <f>100*Comuni[[#This Row],[Popolazione2011]]/(SUMIFS($D$2:$D$7916,$B$2:$B$7916,"Piemonte"))</f>
        <v>0.11365938299453977</v>
      </c>
      <c r="I4393" s="1" t="str">
        <f>_xlfn.XLOOKUP(Comuni[[#This Row],[Regione]],Ripartizione_geografica[Regione],Ripartizione_geografica[Ripartizione geografica],,0)</f>
        <v>Nord-est</v>
      </c>
      <c r="J4393" s="1">
        <f>_xlfn.XLOOKUP(Comuni[[#This Row],[Regione]],Table_0[Regione],Table_0[Totale contagiati],,0)</f>
        <v>2199848</v>
      </c>
      <c r="K4393" s="1">
        <f>_xlfn.XLOOKUP(Comuni[[#This Row],[Regione]],Table_0[Regione],Table_0[Guariti],,0)</f>
        <v>2170571</v>
      </c>
      <c r="L4393" s="1">
        <f>_xlfn.XLOOKUP(Comuni[[#This Row],[Regione]],Table_0[Regione],Table_0[Deceduti],,0)</f>
        <v>19859</v>
      </c>
    </row>
    <row r="4394" spans="1:12" x14ac:dyDescent="0.25">
      <c r="A4394" s="1" t="s">
        <v>4449</v>
      </c>
      <c r="B4394" s="1" t="s">
        <v>4113</v>
      </c>
      <c r="C4394" s="1" t="s">
        <v>4425</v>
      </c>
      <c r="D4394">
        <v>6606</v>
      </c>
      <c r="E4394">
        <f>100*Comuni[[#This Row],[Popolazione2011]]/$D$7916</f>
        <v>1.1526352747746573E-2</v>
      </c>
      <c r="F4394">
        <f>100*Comuni[[#This Row],[Popolazione2011]]/(SUMIFS($D$2:$D$7916,$B$2:$B$7916,"Emilia-Romagna"))</f>
        <v>0.15213713990928426</v>
      </c>
      <c r="G4394" t="b">
        <f>IF(Comuni[[#This Row],[Popolazione2011]]&gt;300000,"MAGGIORE")</f>
        <v>0</v>
      </c>
      <c r="H4394">
        <f>100*Comuni[[#This Row],[Popolazione2011]]/(SUMIFS($D$2:$D$7916,$B$2:$B$7916,"Piemonte"))</f>
        <v>0.15137779920603422</v>
      </c>
      <c r="I4394" s="1" t="str">
        <f>_xlfn.XLOOKUP(Comuni[[#This Row],[Regione]],Ripartizione_geografica[Regione],Ripartizione_geografica[Ripartizione geografica],,0)</f>
        <v>Nord-est</v>
      </c>
      <c r="J4394" s="1">
        <f>_xlfn.XLOOKUP(Comuni[[#This Row],[Regione]],Table_0[Regione],Table_0[Totale contagiati],,0)</f>
        <v>2199848</v>
      </c>
      <c r="K4394" s="1">
        <f>_xlfn.XLOOKUP(Comuni[[#This Row],[Regione]],Table_0[Regione],Table_0[Guariti],,0)</f>
        <v>2170571</v>
      </c>
      <c r="L4394" s="1">
        <f>_xlfn.XLOOKUP(Comuni[[#This Row],[Regione]],Table_0[Regione],Table_0[Deceduti],,0)</f>
        <v>19859</v>
      </c>
    </row>
    <row r="4395" spans="1:12" x14ac:dyDescent="0.25">
      <c r="A4395" s="1" t="s">
        <v>4450</v>
      </c>
      <c r="B4395" s="1" t="s">
        <v>4451</v>
      </c>
      <c r="C4395" s="1" t="s">
        <v>4452</v>
      </c>
      <c r="D4395">
        <v>11284</v>
      </c>
      <c r="E4395">
        <f>100*Comuni[[#This Row],[Popolazione2011]]/$D$7916</f>
        <v>1.9688671572142345E-2</v>
      </c>
      <c r="F4395">
        <f>100*Comuni[[#This Row],[Popolazione2011]]/(SUMIFS($D$2:$D$7916,$B$2:$B$7916,"Toscana"))</f>
        <v>0.3072815711118288</v>
      </c>
      <c r="G4395" t="b">
        <f>IF(Comuni[[#This Row],[Popolazione2011]]&gt;300000,"MAGGIORE")</f>
        <v>0</v>
      </c>
      <c r="H4395">
        <f>100*Comuni[[#This Row],[Popolazione2011]]/(SUMIFS($D$2:$D$7916,$B$2:$B$7916,"Piemonte"))</f>
        <v>0.25857509631257797</v>
      </c>
      <c r="I4395" s="1" t="str">
        <f>_xlfn.XLOOKUP(Comuni[[#This Row],[Regione]],Ripartizione_geografica[Regione],Ripartizione_geografica[Ripartizione geografica],,0)</f>
        <v>Centro</v>
      </c>
      <c r="J4395" s="1">
        <f>_xlfn.XLOOKUP(Comuni[[#This Row],[Regione]],Table_0[Regione],Table_0[Totale contagiati],,0)</f>
        <v>1642975</v>
      </c>
      <c r="K4395" s="1">
        <f>_xlfn.XLOOKUP(Comuni[[#This Row],[Regione]],Table_0[Regione],Table_0[Guariti],,0)</f>
        <v>1625600</v>
      </c>
      <c r="L4395" s="1">
        <f>_xlfn.XLOOKUP(Comuni[[#This Row],[Regione]],Table_0[Regione],Table_0[Deceduti],,0)</f>
        <v>12293</v>
      </c>
    </row>
    <row r="4396" spans="1:12" x14ac:dyDescent="0.25">
      <c r="A4396" s="1" t="s">
        <v>4453</v>
      </c>
      <c r="B4396" s="1" t="s">
        <v>4451</v>
      </c>
      <c r="C4396" s="1" t="s">
        <v>4452</v>
      </c>
      <c r="D4396">
        <v>1926</v>
      </c>
      <c r="E4396">
        <f>100*Comuni[[#This Row],[Popolazione2011]]/$D$7916</f>
        <v>3.3605442616045865E-3</v>
      </c>
      <c r="F4396">
        <f>100*Comuni[[#This Row],[Popolazione2011]]/(SUMIFS($D$2:$D$7916,$B$2:$B$7916,"Toscana"))</f>
        <v>5.2448095175592194E-2</v>
      </c>
      <c r="G4396" t="b">
        <f>IF(Comuni[[#This Row],[Popolazione2011]]&gt;300000,"MAGGIORE")</f>
        <v>0</v>
      </c>
      <c r="H4396">
        <f>100*Comuni[[#This Row],[Popolazione2011]]/(SUMIFS($D$2:$D$7916,$B$2:$B$7916,"Piemonte"))</f>
        <v>4.4134671703121693E-2</v>
      </c>
      <c r="I4396" s="1" t="str">
        <f>_xlfn.XLOOKUP(Comuni[[#This Row],[Regione]],Ripartizione_geografica[Regione],Ripartizione_geografica[Ripartizione geografica],,0)</f>
        <v>Centro</v>
      </c>
      <c r="J4396" s="1">
        <f>_xlfn.XLOOKUP(Comuni[[#This Row],[Regione]],Table_0[Regione],Table_0[Totale contagiati],,0)</f>
        <v>1642975</v>
      </c>
      <c r="K4396" s="1">
        <f>_xlfn.XLOOKUP(Comuni[[#This Row],[Regione]],Table_0[Regione],Table_0[Guariti],,0)</f>
        <v>1625600</v>
      </c>
      <c r="L4396" s="1">
        <f>_xlfn.XLOOKUP(Comuni[[#This Row],[Regione]],Table_0[Regione],Table_0[Deceduti],,0)</f>
        <v>12293</v>
      </c>
    </row>
    <row r="4397" spans="1:12" x14ac:dyDescent="0.25">
      <c r="A4397" s="1" t="s">
        <v>4454</v>
      </c>
      <c r="B4397" s="1" t="s">
        <v>4451</v>
      </c>
      <c r="C4397" s="1" t="s">
        <v>4452</v>
      </c>
      <c r="D4397">
        <v>64689</v>
      </c>
      <c r="E4397">
        <f>100*Comuni[[#This Row],[Popolazione2011]]/$D$7916</f>
        <v>0.11287136435043567</v>
      </c>
      <c r="F4397">
        <f>100*Comuni[[#This Row],[Popolazione2011]]/(SUMIFS($D$2:$D$7916,$B$2:$B$7916,"Toscana"))</f>
        <v>1.7615861001110504</v>
      </c>
      <c r="G4397" t="b">
        <f>IF(Comuni[[#This Row],[Popolazione2011]]&gt;300000,"MAGGIORE")</f>
        <v>0</v>
      </c>
      <c r="H4397">
        <f>100*Comuni[[#This Row],[Popolazione2011]]/(SUMIFS($D$2:$D$7916,$B$2:$B$7916,"Piemonte"))</f>
        <v>1.4823612553495531</v>
      </c>
      <c r="I4397" s="1" t="str">
        <f>_xlfn.XLOOKUP(Comuni[[#This Row],[Regione]],Ripartizione_geografica[Regione],Ripartizione_geografica[Ripartizione geografica],,0)</f>
        <v>Centro</v>
      </c>
      <c r="J4397" s="1">
        <f>_xlfn.XLOOKUP(Comuni[[#This Row],[Regione]],Table_0[Regione],Table_0[Totale contagiati],,0)</f>
        <v>1642975</v>
      </c>
      <c r="K4397" s="1">
        <f>_xlfn.XLOOKUP(Comuni[[#This Row],[Regione]],Table_0[Regione],Table_0[Guariti],,0)</f>
        <v>1625600</v>
      </c>
      <c r="L4397" s="1">
        <f>_xlfn.XLOOKUP(Comuni[[#This Row],[Regione]],Table_0[Regione],Table_0[Deceduti],,0)</f>
        <v>12293</v>
      </c>
    </row>
    <row r="4398" spans="1:12" x14ac:dyDescent="0.25">
      <c r="A4398" s="1" t="s">
        <v>4455</v>
      </c>
      <c r="B4398" s="1" t="s">
        <v>4451</v>
      </c>
      <c r="C4398" s="1" t="s">
        <v>4452</v>
      </c>
      <c r="D4398">
        <v>1003</v>
      </c>
      <c r="E4398">
        <f>100*Comuni[[#This Row],[Popolazione2011]]/$D$7916</f>
        <v>1.7500653657265839E-3</v>
      </c>
      <c r="F4398">
        <f>100*Comuni[[#This Row],[Popolazione2011]]/(SUMIFS($D$2:$D$7916,$B$2:$B$7916,"Toscana"))</f>
        <v>2.7313312285108499E-2</v>
      </c>
      <c r="G4398" t="b">
        <f>IF(Comuni[[#This Row],[Popolazione2011]]&gt;300000,"MAGGIORE")</f>
        <v>0</v>
      </c>
      <c r="H4398">
        <f>100*Comuni[[#This Row],[Popolazione2011]]/(SUMIFS($D$2:$D$7916,$B$2:$B$7916,"Piemonte"))</f>
        <v>2.2983943778936165E-2</v>
      </c>
      <c r="I4398" s="1" t="str">
        <f>_xlfn.XLOOKUP(Comuni[[#This Row],[Regione]],Ripartizione_geografica[Regione],Ripartizione_geografica[Ripartizione geografica],,0)</f>
        <v>Centro</v>
      </c>
      <c r="J4398" s="1">
        <f>_xlfn.XLOOKUP(Comuni[[#This Row],[Regione]],Table_0[Regione],Table_0[Totale contagiati],,0)</f>
        <v>1642975</v>
      </c>
      <c r="K4398" s="1">
        <f>_xlfn.XLOOKUP(Comuni[[#This Row],[Regione]],Table_0[Regione],Table_0[Guariti],,0)</f>
        <v>1625600</v>
      </c>
      <c r="L4398" s="1">
        <f>_xlfn.XLOOKUP(Comuni[[#This Row],[Regione]],Table_0[Regione],Table_0[Deceduti],,0)</f>
        <v>12293</v>
      </c>
    </row>
    <row r="4399" spans="1:12" x14ac:dyDescent="0.25">
      <c r="A4399" s="1" t="s">
        <v>4456</v>
      </c>
      <c r="B4399" s="1" t="s">
        <v>4451</v>
      </c>
      <c r="C4399" s="1" t="s">
        <v>4452</v>
      </c>
      <c r="D4399">
        <v>755</v>
      </c>
      <c r="E4399">
        <f>100*Comuni[[#This Row],[Popolazione2011]]/$D$7916</f>
        <v>1.3173473091959828E-3</v>
      </c>
      <c r="F4399">
        <f>100*Comuni[[#This Row],[Popolazione2011]]/(SUMIFS($D$2:$D$7916,$B$2:$B$7916,"Toscana"))</f>
        <v>2.0559871161771603E-2</v>
      </c>
      <c r="G4399" t="b">
        <f>IF(Comuni[[#This Row],[Popolazione2011]]&gt;300000,"MAGGIORE")</f>
        <v>0</v>
      </c>
      <c r="H4399">
        <f>100*Comuni[[#This Row],[Popolazione2011]]/(SUMIFS($D$2:$D$7916,$B$2:$B$7916,"Piemonte"))</f>
        <v>1.7300974629209178E-2</v>
      </c>
      <c r="I4399" s="1" t="str">
        <f>_xlfn.XLOOKUP(Comuni[[#This Row],[Regione]],Ripartizione_geografica[Regione],Ripartizione_geografica[Ripartizione geografica],,0)</f>
        <v>Centro</v>
      </c>
      <c r="J4399" s="1">
        <f>_xlfn.XLOOKUP(Comuni[[#This Row],[Regione]],Table_0[Regione],Table_0[Totale contagiati],,0)</f>
        <v>1642975</v>
      </c>
      <c r="K4399" s="1">
        <f>_xlfn.XLOOKUP(Comuni[[#This Row],[Regione]],Table_0[Regione],Table_0[Guariti],,0)</f>
        <v>1625600</v>
      </c>
      <c r="L4399" s="1">
        <f>_xlfn.XLOOKUP(Comuni[[#This Row],[Regione]],Table_0[Regione],Table_0[Deceduti],,0)</f>
        <v>12293</v>
      </c>
    </row>
    <row r="4400" spans="1:12" x14ac:dyDescent="0.25">
      <c r="A4400" s="1" t="s">
        <v>4457</v>
      </c>
      <c r="B4400" s="1" t="s">
        <v>4451</v>
      </c>
      <c r="C4400" s="1" t="s">
        <v>4452</v>
      </c>
      <c r="D4400">
        <v>2361</v>
      </c>
      <c r="E4400">
        <f>100*Comuni[[#This Row],[Popolazione2011]]/$D$7916</f>
        <v>4.1195456914062453E-3</v>
      </c>
      <c r="F4400">
        <f>100*Comuni[[#This Row],[Popolazione2011]]/(SUMIFS($D$2:$D$7916,$B$2:$B$7916,"Toscana"))</f>
        <v>6.4293848758864569E-2</v>
      </c>
      <c r="G4400" t="b">
        <f>IF(Comuni[[#This Row],[Popolazione2011]]&gt;300000,"MAGGIORE")</f>
        <v>0</v>
      </c>
      <c r="H4400">
        <f>100*Comuni[[#This Row],[Popolazione2011]]/(SUMIFS($D$2:$D$7916,$B$2:$B$7916,"Piemonte"))</f>
        <v>5.4102782913328304E-2</v>
      </c>
      <c r="I4400" s="1" t="str">
        <f>_xlfn.XLOOKUP(Comuni[[#This Row],[Regione]],Ripartizione_geografica[Regione],Ripartizione_geografica[Ripartizione geografica],,0)</f>
        <v>Centro</v>
      </c>
      <c r="J4400" s="1">
        <f>_xlfn.XLOOKUP(Comuni[[#This Row],[Regione]],Table_0[Regione],Table_0[Totale contagiati],,0)</f>
        <v>1642975</v>
      </c>
      <c r="K4400" s="1">
        <f>_xlfn.XLOOKUP(Comuni[[#This Row],[Regione]],Table_0[Regione],Table_0[Guariti],,0)</f>
        <v>1625600</v>
      </c>
      <c r="L4400" s="1">
        <f>_xlfn.XLOOKUP(Comuni[[#This Row],[Regione]],Table_0[Regione],Table_0[Deceduti],,0)</f>
        <v>12293</v>
      </c>
    </row>
    <row r="4401" spans="1:12" x14ac:dyDescent="0.25">
      <c r="A4401" s="1" t="s">
        <v>4458</v>
      </c>
      <c r="B4401" s="1" t="s">
        <v>4451</v>
      </c>
      <c r="C4401" s="1" t="s">
        <v>4452</v>
      </c>
      <c r="D4401">
        <v>8267</v>
      </c>
      <c r="E4401">
        <f>100*Comuni[[#This Row],[Popolazione2011]]/$D$7916</f>
        <v>1.4424516827977735E-2</v>
      </c>
      <c r="F4401">
        <f>100*Comuni[[#This Row],[Popolazione2011]]/(SUMIFS($D$2:$D$7916,$B$2:$B$7916,"Toscana"))</f>
        <v>0.22512378131704083</v>
      </c>
      <c r="G4401" t="b">
        <f>IF(Comuni[[#This Row],[Popolazione2011]]&gt;300000,"MAGGIORE")</f>
        <v>0</v>
      </c>
      <c r="H4401">
        <f>100*Comuni[[#This Row],[Popolazione2011]]/(SUMIFS($D$2:$D$7916,$B$2:$B$7916,"Piemonte"))</f>
        <v>0.18943994339029441</v>
      </c>
      <c r="I4401" s="1" t="str">
        <f>_xlfn.XLOOKUP(Comuni[[#This Row],[Regione]],Ripartizione_geografica[Regione],Ripartizione_geografica[Ripartizione geografica],,0)</f>
        <v>Centro</v>
      </c>
      <c r="J4401" s="1">
        <f>_xlfn.XLOOKUP(Comuni[[#This Row],[Regione]],Table_0[Regione],Table_0[Totale contagiati],,0)</f>
        <v>1642975</v>
      </c>
      <c r="K4401" s="1">
        <f>_xlfn.XLOOKUP(Comuni[[#This Row],[Regione]],Table_0[Regione],Table_0[Guariti],,0)</f>
        <v>1625600</v>
      </c>
      <c r="L4401" s="1">
        <f>_xlfn.XLOOKUP(Comuni[[#This Row],[Regione]],Table_0[Regione],Table_0[Deceduti],,0)</f>
        <v>12293</v>
      </c>
    </row>
    <row r="4402" spans="1:12" x14ac:dyDescent="0.25">
      <c r="A4402" s="1" t="s">
        <v>4459</v>
      </c>
      <c r="B4402" s="1" t="s">
        <v>4451</v>
      </c>
      <c r="C4402" s="1" t="s">
        <v>4452</v>
      </c>
      <c r="D4402">
        <v>4971</v>
      </c>
      <c r="E4402">
        <f>100*Comuni[[#This Row],[Popolazione2011]]/$D$7916</f>
        <v>8.6735542702162001E-3</v>
      </c>
      <c r="F4402">
        <f>100*Comuni[[#This Row],[Popolazione2011]]/(SUMIFS($D$2:$D$7916,$B$2:$B$7916,"Toscana"))</f>
        <v>0.13536837025849885</v>
      </c>
      <c r="G4402" t="b">
        <f>IF(Comuni[[#This Row],[Popolazione2011]]&gt;300000,"MAGGIORE")</f>
        <v>0</v>
      </c>
      <c r="H4402">
        <f>100*Comuni[[#This Row],[Popolazione2011]]/(SUMIFS($D$2:$D$7916,$B$2:$B$7916,"Piemonte"))</f>
        <v>0.11391145017456798</v>
      </c>
      <c r="I4402" s="1" t="str">
        <f>_xlfn.XLOOKUP(Comuni[[#This Row],[Regione]],Ripartizione_geografica[Regione],Ripartizione_geografica[Ripartizione geografica],,0)</f>
        <v>Centro</v>
      </c>
      <c r="J4402" s="1">
        <f>_xlfn.XLOOKUP(Comuni[[#This Row],[Regione]],Table_0[Regione],Table_0[Totale contagiati],,0)</f>
        <v>1642975</v>
      </c>
      <c r="K4402" s="1">
        <f>_xlfn.XLOOKUP(Comuni[[#This Row],[Regione]],Table_0[Regione],Table_0[Guariti],,0)</f>
        <v>1625600</v>
      </c>
      <c r="L4402" s="1">
        <f>_xlfn.XLOOKUP(Comuni[[#This Row],[Regione]],Table_0[Regione],Table_0[Deceduti],,0)</f>
        <v>12293</v>
      </c>
    </row>
    <row r="4403" spans="1:12" x14ac:dyDescent="0.25">
      <c r="A4403" s="1" t="s">
        <v>4460</v>
      </c>
      <c r="B4403" s="1" t="s">
        <v>4451</v>
      </c>
      <c r="C4403" s="1" t="s">
        <v>4452</v>
      </c>
      <c r="D4403">
        <v>4955</v>
      </c>
      <c r="E4403">
        <f>100*Comuni[[#This Row],[Popolazione2011]]/$D$7916</f>
        <v>8.6456369762464829E-3</v>
      </c>
      <c r="F4403">
        <f>100*Comuni[[#This Row],[Popolazione2011]]/(SUMIFS($D$2:$D$7916,$B$2:$B$7916,"Toscana"))</f>
        <v>0.13493266437957388</v>
      </c>
      <c r="G4403" t="b">
        <f>IF(Comuni[[#This Row],[Popolazione2011]]&gt;300000,"MAGGIORE")</f>
        <v>0</v>
      </c>
      <c r="H4403">
        <f>100*Comuni[[#This Row],[Popolazione2011]]/(SUMIFS($D$2:$D$7916,$B$2:$B$7916,"Piemonte"))</f>
        <v>0.11354480700361785</v>
      </c>
      <c r="I4403" s="1" t="str">
        <f>_xlfn.XLOOKUP(Comuni[[#This Row],[Regione]],Ripartizione_geografica[Regione],Ripartizione_geografica[Ripartizione geografica],,0)</f>
        <v>Centro</v>
      </c>
      <c r="J4403" s="1">
        <f>_xlfn.XLOOKUP(Comuni[[#This Row],[Regione]],Table_0[Regione],Table_0[Totale contagiati],,0)</f>
        <v>1642975</v>
      </c>
      <c r="K4403" s="1">
        <f>_xlfn.XLOOKUP(Comuni[[#This Row],[Regione]],Table_0[Regione],Table_0[Guariti],,0)</f>
        <v>1625600</v>
      </c>
      <c r="L4403" s="1">
        <f>_xlfn.XLOOKUP(Comuni[[#This Row],[Regione]],Table_0[Regione],Table_0[Deceduti],,0)</f>
        <v>12293</v>
      </c>
    </row>
    <row r="4404" spans="1:12" x14ac:dyDescent="0.25">
      <c r="A4404" s="1" t="s">
        <v>4461</v>
      </c>
      <c r="B4404" s="1" t="s">
        <v>4451</v>
      </c>
      <c r="C4404" s="1" t="s">
        <v>4452</v>
      </c>
      <c r="D4404">
        <v>68856</v>
      </c>
      <c r="E4404">
        <f>100*Comuni[[#This Row],[Popolazione2011]]/$D$7916</f>
        <v>0.12014207459867363</v>
      </c>
      <c r="F4404">
        <f>100*Comuni[[#This Row],[Popolazione2011]]/(SUMIFS($D$2:$D$7916,$B$2:$B$7916,"Toscana"))</f>
        <v>1.87506024995357</v>
      </c>
      <c r="G4404" t="b">
        <f>IF(Comuni[[#This Row],[Popolazione2011]]&gt;300000,"MAGGIORE")</f>
        <v>0</v>
      </c>
      <c r="H4404">
        <f>100*Comuni[[#This Row],[Popolazione2011]]/(SUMIFS($D$2:$D$7916,$B$2:$B$7916,"Piemonte"))</f>
        <v>1.5778488861838771</v>
      </c>
      <c r="I4404" s="1" t="str">
        <f>_xlfn.XLOOKUP(Comuni[[#This Row],[Regione]],Ripartizione_geografica[Regione],Ripartizione_geografica[Ripartizione geografica],,0)</f>
        <v>Centro</v>
      </c>
      <c r="J4404" s="1">
        <f>_xlfn.XLOOKUP(Comuni[[#This Row],[Regione]],Table_0[Regione],Table_0[Totale contagiati],,0)</f>
        <v>1642975</v>
      </c>
      <c r="K4404" s="1">
        <f>_xlfn.XLOOKUP(Comuni[[#This Row],[Regione]],Table_0[Regione],Table_0[Guariti],,0)</f>
        <v>1625600</v>
      </c>
      <c r="L4404" s="1">
        <f>_xlfn.XLOOKUP(Comuni[[#This Row],[Regione]],Table_0[Regione],Table_0[Deceduti],,0)</f>
        <v>12293</v>
      </c>
    </row>
    <row r="4405" spans="1:12" x14ac:dyDescent="0.25">
      <c r="A4405" s="1" t="s">
        <v>4462</v>
      </c>
      <c r="B4405" s="1" t="s">
        <v>4451</v>
      </c>
      <c r="C4405" s="1" t="s">
        <v>4452</v>
      </c>
      <c r="D4405">
        <v>10226</v>
      </c>
      <c r="E4405">
        <f>100*Comuni[[#This Row],[Popolazione2011]]/$D$7916</f>
        <v>1.7842640508394861E-2</v>
      </c>
      <c r="F4405">
        <f>100*Comuni[[#This Row],[Popolazione2011]]/(SUMIFS($D$2:$D$7916,$B$2:$B$7916,"Toscana"))</f>
        <v>0.27847051986791577</v>
      </c>
      <c r="G4405" t="b">
        <f>IF(Comuni[[#This Row],[Popolazione2011]]&gt;300000,"MAGGIORE")</f>
        <v>0</v>
      </c>
      <c r="H4405">
        <f>100*Comuni[[#This Row],[Popolazione2011]]/(SUMIFS($D$2:$D$7916,$B$2:$B$7916,"Piemonte"))</f>
        <v>0.23433081663350075</v>
      </c>
      <c r="I4405" s="1" t="str">
        <f>_xlfn.XLOOKUP(Comuni[[#This Row],[Regione]],Ripartizione_geografica[Regione],Ripartizione_geografica[Ripartizione geografica],,0)</f>
        <v>Centro</v>
      </c>
      <c r="J4405" s="1">
        <f>_xlfn.XLOOKUP(Comuni[[#This Row],[Regione]],Table_0[Regione],Table_0[Totale contagiati],,0)</f>
        <v>1642975</v>
      </c>
      <c r="K4405" s="1">
        <f>_xlfn.XLOOKUP(Comuni[[#This Row],[Regione]],Table_0[Regione],Table_0[Guariti],,0)</f>
        <v>1625600</v>
      </c>
      <c r="L4405" s="1">
        <f>_xlfn.XLOOKUP(Comuni[[#This Row],[Regione]],Table_0[Regione],Table_0[Deceduti],,0)</f>
        <v>12293</v>
      </c>
    </row>
    <row r="4406" spans="1:12" x14ac:dyDescent="0.25">
      <c r="A4406" s="1" t="s">
        <v>4463</v>
      </c>
      <c r="B4406" s="1" t="s">
        <v>4451</v>
      </c>
      <c r="C4406" s="1" t="s">
        <v>4452</v>
      </c>
      <c r="D4406">
        <v>2566</v>
      </c>
      <c r="E4406">
        <f>100*Comuni[[#This Row],[Popolazione2011]]/$D$7916</f>
        <v>4.4772360203932339E-3</v>
      </c>
      <c r="F4406">
        <f>100*Comuni[[#This Row],[Popolazione2011]]/(SUMIFS($D$2:$D$7916,$B$2:$B$7916,"Toscana"))</f>
        <v>6.9876330332590636E-2</v>
      </c>
      <c r="G4406" t="b">
        <f>IF(Comuni[[#This Row],[Popolazione2011]]&gt;300000,"MAGGIORE")</f>
        <v>0</v>
      </c>
      <c r="H4406">
        <f>100*Comuni[[#This Row],[Popolazione2011]]/(SUMIFS($D$2:$D$7916,$B$2:$B$7916,"Piemonte"))</f>
        <v>5.8800398541126821E-2</v>
      </c>
      <c r="I4406" s="1" t="str">
        <f>_xlfn.XLOOKUP(Comuni[[#This Row],[Regione]],Ripartizione_geografica[Regione],Ripartizione_geografica[Ripartizione geografica],,0)</f>
        <v>Centro</v>
      </c>
      <c r="J4406" s="1">
        <f>_xlfn.XLOOKUP(Comuni[[#This Row],[Regione]],Table_0[Regione],Table_0[Totale contagiati],,0)</f>
        <v>1642975</v>
      </c>
      <c r="K4406" s="1">
        <f>_xlfn.XLOOKUP(Comuni[[#This Row],[Regione]],Table_0[Regione],Table_0[Guariti],,0)</f>
        <v>1625600</v>
      </c>
      <c r="L4406" s="1">
        <f>_xlfn.XLOOKUP(Comuni[[#This Row],[Regione]],Table_0[Regione],Table_0[Deceduti],,0)</f>
        <v>12293</v>
      </c>
    </row>
    <row r="4407" spans="1:12" x14ac:dyDescent="0.25">
      <c r="A4407" s="1" t="s">
        <v>4464</v>
      </c>
      <c r="B4407" s="1" t="s">
        <v>4451</v>
      </c>
      <c r="C4407" s="1" t="s">
        <v>4452</v>
      </c>
      <c r="D4407">
        <v>2142</v>
      </c>
      <c r="E4407">
        <f>100*Comuni[[#This Row],[Popolazione2011]]/$D$7916</f>
        <v>3.7374277301957552E-3</v>
      </c>
      <c r="F4407">
        <f>100*Comuni[[#This Row],[Popolazione2011]]/(SUMIFS($D$2:$D$7916,$B$2:$B$7916,"Toscana"))</f>
        <v>5.8330124541079165E-2</v>
      </c>
      <c r="G4407" t="b">
        <f>IF(Comuni[[#This Row],[Popolazione2011]]&gt;300000,"MAGGIORE")</f>
        <v>0</v>
      </c>
      <c r="H4407">
        <f>100*Comuni[[#This Row],[Popolazione2011]]/(SUMIFS($D$2:$D$7916,$B$2:$B$7916,"Piemonte"))</f>
        <v>4.9084354510948426E-2</v>
      </c>
      <c r="I4407" s="1" t="str">
        <f>_xlfn.XLOOKUP(Comuni[[#This Row],[Regione]],Ripartizione_geografica[Regione],Ripartizione_geografica[Ripartizione geografica],,0)</f>
        <v>Centro</v>
      </c>
      <c r="J4407" s="1">
        <f>_xlfn.XLOOKUP(Comuni[[#This Row],[Regione]],Table_0[Regione],Table_0[Totale contagiati],,0)</f>
        <v>1642975</v>
      </c>
      <c r="K4407" s="1">
        <f>_xlfn.XLOOKUP(Comuni[[#This Row],[Regione]],Table_0[Regione],Table_0[Guariti],,0)</f>
        <v>1625600</v>
      </c>
      <c r="L4407" s="1">
        <f>_xlfn.XLOOKUP(Comuni[[#This Row],[Regione]],Table_0[Regione],Table_0[Deceduti],,0)</f>
        <v>12293</v>
      </c>
    </row>
    <row r="4408" spans="1:12" x14ac:dyDescent="0.25">
      <c r="A4408" s="1" t="s">
        <v>4465</v>
      </c>
      <c r="B4408" s="1" t="s">
        <v>4451</v>
      </c>
      <c r="C4408" s="1" t="s">
        <v>4452</v>
      </c>
      <c r="D4408">
        <v>7633</v>
      </c>
      <c r="E4408">
        <f>100*Comuni[[#This Row],[Popolazione2011]]/$D$7916</f>
        <v>1.3318294054427731E-2</v>
      </c>
      <c r="F4408">
        <f>100*Comuni[[#This Row],[Popolazione2011]]/(SUMIFS($D$2:$D$7916,$B$2:$B$7916,"Toscana"))</f>
        <v>0.20785893586463924</v>
      </c>
      <c r="G4408" t="b">
        <f>IF(Comuni[[#This Row],[Popolazione2011]]&gt;300000,"MAGGIORE")</f>
        <v>0</v>
      </c>
      <c r="H4408">
        <f>100*Comuni[[#This Row],[Popolazione2011]]/(SUMIFS($D$2:$D$7916,$B$2:$B$7916,"Piemonte"))</f>
        <v>0.17491170774139558</v>
      </c>
      <c r="I4408" s="1" t="str">
        <f>_xlfn.XLOOKUP(Comuni[[#This Row],[Regione]],Ripartizione_geografica[Regione],Ripartizione_geografica[Ripartizione geografica],,0)</f>
        <v>Centro</v>
      </c>
      <c r="J4408" s="1">
        <f>_xlfn.XLOOKUP(Comuni[[#This Row],[Regione]],Table_0[Regione],Table_0[Totale contagiati],,0)</f>
        <v>1642975</v>
      </c>
      <c r="K4408" s="1">
        <f>_xlfn.XLOOKUP(Comuni[[#This Row],[Regione]],Table_0[Regione],Table_0[Guariti],,0)</f>
        <v>1625600</v>
      </c>
      <c r="L4408" s="1">
        <f>_xlfn.XLOOKUP(Comuni[[#This Row],[Regione]],Table_0[Regione],Table_0[Deceduti],,0)</f>
        <v>12293</v>
      </c>
    </row>
    <row r="4409" spans="1:12" x14ac:dyDescent="0.25">
      <c r="A4409" s="1" t="s">
        <v>4466</v>
      </c>
      <c r="B4409" s="1" t="s">
        <v>4451</v>
      </c>
      <c r="C4409" s="1" t="s">
        <v>4452</v>
      </c>
      <c r="D4409">
        <v>2085</v>
      </c>
      <c r="E4409">
        <f>100*Comuni[[#This Row],[Popolazione2011]]/$D$7916</f>
        <v>3.6379723704286411E-3</v>
      </c>
      <c r="F4409">
        <f>100*Comuni[[#This Row],[Popolazione2011]]/(SUMIFS($D$2:$D$7916,$B$2:$B$7916,"Toscana"))</f>
        <v>5.6777922347408992E-2</v>
      </c>
      <c r="G4409" t="b">
        <f>IF(Comuni[[#This Row],[Popolazione2011]]&gt;300000,"MAGGIORE")</f>
        <v>0</v>
      </c>
      <c r="H4409">
        <f>100*Comuni[[#This Row],[Popolazione2011]]/(SUMIFS($D$2:$D$7916,$B$2:$B$7916,"Piemonte"))</f>
        <v>4.7778188214438591E-2</v>
      </c>
      <c r="I4409" s="1" t="str">
        <f>_xlfn.XLOOKUP(Comuni[[#This Row],[Regione]],Ripartizione_geografica[Regione],Ripartizione_geografica[Ripartizione geografica],,0)</f>
        <v>Centro</v>
      </c>
      <c r="J4409" s="1">
        <f>_xlfn.XLOOKUP(Comuni[[#This Row],[Regione]],Table_0[Regione],Table_0[Totale contagiati],,0)</f>
        <v>1642975</v>
      </c>
      <c r="K4409" s="1">
        <f>_xlfn.XLOOKUP(Comuni[[#This Row],[Regione]],Table_0[Regione],Table_0[Guariti],,0)</f>
        <v>1625600</v>
      </c>
      <c r="L4409" s="1">
        <f>_xlfn.XLOOKUP(Comuni[[#This Row],[Regione]],Table_0[Regione],Table_0[Deceduti],,0)</f>
        <v>12293</v>
      </c>
    </row>
    <row r="4410" spans="1:12" x14ac:dyDescent="0.25">
      <c r="A4410" s="1" t="s">
        <v>4467</v>
      </c>
      <c r="B4410" s="1" t="s">
        <v>4451</v>
      </c>
      <c r="C4410" s="1" t="s">
        <v>4452</v>
      </c>
      <c r="D4410">
        <v>4730</v>
      </c>
      <c r="E4410">
        <f>100*Comuni[[#This Row],[Popolazione2011]]/$D$7916</f>
        <v>8.25305002979735E-3</v>
      </c>
      <c r="F4410">
        <f>100*Comuni[[#This Row],[Popolazione2011]]/(SUMIFS($D$2:$D$7916,$B$2:$B$7916,"Toscana"))</f>
        <v>0.12880555045719164</v>
      </c>
      <c r="G4410" t="b">
        <f>IF(Comuni[[#This Row],[Popolazione2011]]&gt;300000,"MAGGIORE")</f>
        <v>0</v>
      </c>
      <c r="H4410">
        <f>100*Comuni[[#This Row],[Popolazione2011]]/(SUMIFS($D$2:$D$7916,$B$2:$B$7916,"Piemonte"))</f>
        <v>0.10838888741213168</v>
      </c>
      <c r="I4410" s="1" t="str">
        <f>_xlfn.XLOOKUP(Comuni[[#This Row],[Regione]],Ripartizione_geografica[Regione],Ripartizione_geografica[Ripartizione geografica],,0)</f>
        <v>Centro</v>
      </c>
      <c r="J4410" s="1">
        <f>_xlfn.XLOOKUP(Comuni[[#This Row],[Regione]],Table_0[Regione],Table_0[Totale contagiati],,0)</f>
        <v>1642975</v>
      </c>
      <c r="K4410" s="1">
        <f>_xlfn.XLOOKUP(Comuni[[#This Row],[Regione]],Table_0[Regione],Table_0[Guariti],,0)</f>
        <v>1625600</v>
      </c>
      <c r="L4410" s="1">
        <f>_xlfn.XLOOKUP(Comuni[[#This Row],[Regione]],Table_0[Regione],Table_0[Deceduti],,0)</f>
        <v>12293</v>
      </c>
    </row>
    <row r="4411" spans="1:12" x14ac:dyDescent="0.25">
      <c r="A4411" s="1" t="s">
        <v>4468</v>
      </c>
      <c r="B4411" s="1" t="s">
        <v>4451</v>
      </c>
      <c r="C4411" s="1" t="s">
        <v>4452</v>
      </c>
      <c r="D4411">
        <v>1201</v>
      </c>
      <c r="E4411">
        <f>100*Comuni[[#This Row],[Popolazione2011]]/$D$7916</f>
        <v>2.0955418786018217E-3</v>
      </c>
      <c r="F4411">
        <f>100*Comuni[[#This Row],[Popolazione2011]]/(SUMIFS($D$2:$D$7916,$B$2:$B$7916,"Toscana"))</f>
        <v>3.270517253680489E-2</v>
      </c>
      <c r="G4411" t="b">
        <f>IF(Comuni[[#This Row],[Popolazione2011]]&gt;300000,"MAGGIORE")</f>
        <v>0</v>
      </c>
      <c r="H4411">
        <f>100*Comuni[[#This Row],[Popolazione2011]]/(SUMIFS($D$2:$D$7916,$B$2:$B$7916,"Piemonte"))</f>
        <v>2.7521153019444005E-2</v>
      </c>
      <c r="I4411" s="1" t="str">
        <f>_xlfn.XLOOKUP(Comuni[[#This Row],[Regione]],Ripartizione_geografica[Regione],Ripartizione_geografica[Ripartizione geografica],,0)</f>
        <v>Centro</v>
      </c>
      <c r="J4411" s="1">
        <f>_xlfn.XLOOKUP(Comuni[[#This Row],[Regione]],Table_0[Regione],Table_0[Totale contagiati],,0)</f>
        <v>1642975</v>
      </c>
      <c r="K4411" s="1">
        <f>_xlfn.XLOOKUP(Comuni[[#This Row],[Regione]],Table_0[Regione],Table_0[Guariti],,0)</f>
        <v>1625600</v>
      </c>
      <c r="L4411" s="1">
        <f>_xlfn.XLOOKUP(Comuni[[#This Row],[Regione]],Table_0[Regione],Table_0[Deceduti],,0)</f>
        <v>12293</v>
      </c>
    </row>
    <row r="4412" spans="1:12" x14ac:dyDescent="0.25">
      <c r="A4412" s="1" t="s">
        <v>4469</v>
      </c>
      <c r="B4412" s="1" t="s">
        <v>4451</v>
      </c>
      <c r="C4412" s="1" t="s">
        <v>4470</v>
      </c>
      <c r="D4412">
        <v>15072</v>
      </c>
      <c r="E4412">
        <f>100*Comuni[[#This Row],[Popolazione2011]]/$D$7916</f>
        <v>2.6298090919472654E-2</v>
      </c>
      <c r="F4412">
        <f>100*Comuni[[#This Row],[Popolazione2011]]/(SUMIFS($D$2:$D$7916,$B$2:$B$7916,"Toscana"))</f>
        <v>0.41043493794731334</v>
      </c>
      <c r="G4412" t="b">
        <f>IF(Comuni[[#This Row],[Popolazione2011]]&gt;300000,"MAGGIORE")</f>
        <v>0</v>
      </c>
      <c r="H4412">
        <f>100*Comuni[[#This Row],[Popolazione2011]]/(SUMIFS($D$2:$D$7916,$B$2:$B$7916,"Piemonte"))</f>
        <v>0.34537786703502082</v>
      </c>
      <c r="I4412" s="1" t="str">
        <f>_xlfn.XLOOKUP(Comuni[[#This Row],[Regione]],Ripartizione_geografica[Regione],Ripartizione_geografica[Ripartizione geografica],,0)</f>
        <v>Centro</v>
      </c>
      <c r="J4412" s="1">
        <f>_xlfn.XLOOKUP(Comuni[[#This Row],[Regione]],Table_0[Regione],Table_0[Totale contagiati],,0)</f>
        <v>1642975</v>
      </c>
      <c r="K4412" s="1">
        <f>_xlfn.XLOOKUP(Comuni[[#This Row],[Regione]],Table_0[Regione],Table_0[Guariti],,0)</f>
        <v>1625600</v>
      </c>
      <c r="L4412" s="1">
        <f>_xlfn.XLOOKUP(Comuni[[#This Row],[Regione]],Table_0[Regione],Table_0[Deceduti],,0)</f>
        <v>12293</v>
      </c>
    </row>
    <row r="4413" spans="1:12" x14ac:dyDescent="0.25">
      <c r="A4413" s="1" t="s">
        <v>4471</v>
      </c>
      <c r="B4413" s="1" t="s">
        <v>4451</v>
      </c>
      <c r="C4413" s="1" t="s">
        <v>4470</v>
      </c>
      <c r="D4413">
        <v>6207</v>
      </c>
      <c r="E4413">
        <f>100*Comuni[[#This Row],[Popolazione2011]]/$D$7916</f>
        <v>1.0830165229376775E-2</v>
      </c>
      <c r="F4413">
        <f>100*Comuni[[#This Row],[Popolazione2011]]/(SUMIFS($D$2:$D$7916,$B$2:$B$7916,"Toscana"))</f>
        <v>0.16902664940545209</v>
      </c>
      <c r="G4413" t="b">
        <f>IF(Comuni[[#This Row],[Popolazione2011]]&gt;300000,"MAGGIORE")</f>
        <v>0</v>
      </c>
      <c r="H4413">
        <f>100*Comuni[[#This Row],[Popolazione2011]]/(SUMIFS($D$2:$D$7916,$B$2:$B$7916,"Piemonte"))</f>
        <v>0.14223463513046539</v>
      </c>
      <c r="I4413" s="1" t="str">
        <f>_xlfn.XLOOKUP(Comuni[[#This Row],[Regione]],Ripartizione_geografica[Regione],Ripartizione_geografica[Ripartizione geografica],,0)</f>
        <v>Centro</v>
      </c>
      <c r="J4413" s="1">
        <f>_xlfn.XLOOKUP(Comuni[[#This Row],[Regione]],Table_0[Regione],Table_0[Totale contagiati],,0)</f>
        <v>1642975</v>
      </c>
      <c r="K4413" s="1">
        <f>_xlfn.XLOOKUP(Comuni[[#This Row],[Regione]],Table_0[Regione],Table_0[Guariti],,0)</f>
        <v>1625600</v>
      </c>
      <c r="L4413" s="1">
        <f>_xlfn.XLOOKUP(Comuni[[#This Row],[Regione]],Table_0[Regione],Table_0[Deceduti],,0)</f>
        <v>12293</v>
      </c>
    </row>
    <row r="4414" spans="1:12" x14ac:dyDescent="0.25">
      <c r="A4414" s="1" t="s">
        <v>4472</v>
      </c>
      <c r="B4414" s="1" t="s">
        <v>4451</v>
      </c>
      <c r="C4414" s="1" t="s">
        <v>4470</v>
      </c>
      <c r="D4414">
        <v>10125</v>
      </c>
      <c r="E4414">
        <f>100*Comuni[[#This Row],[Popolazione2011]]/$D$7916</f>
        <v>1.7666412590211029E-2</v>
      </c>
      <c r="F4414">
        <f>100*Comuni[[#This Row],[Popolazione2011]]/(SUMIFS($D$2:$D$7916,$B$2:$B$7916,"Toscana"))</f>
        <v>0.27572012650720196</v>
      </c>
      <c r="G4414" t="b">
        <f>IF(Comuni[[#This Row],[Popolazione2011]]&gt;300000,"MAGGIORE")</f>
        <v>0</v>
      </c>
      <c r="H4414">
        <f>100*Comuni[[#This Row],[Popolazione2011]]/(SUMIFS($D$2:$D$7916,$B$2:$B$7916,"Piemonte"))</f>
        <v>0.23201638161687804</v>
      </c>
      <c r="I4414" s="1" t="str">
        <f>_xlfn.XLOOKUP(Comuni[[#This Row],[Regione]],Ripartizione_geografica[Regione],Ripartizione_geografica[Ripartizione geografica],,0)</f>
        <v>Centro</v>
      </c>
      <c r="J4414" s="1">
        <f>_xlfn.XLOOKUP(Comuni[[#This Row],[Regione]],Table_0[Regione],Table_0[Totale contagiati],,0)</f>
        <v>1642975</v>
      </c>
      <c r="K4414" s="1">
        <f>_xlfn.XLOOKUP(Comuni[[#This Row],[Regione]],Table_0[Regione],Table_0[Guariti],,0)</f>
        <v>1625600</v>
      </c>
      <c r="L4414" s="1">
        <f>_xlfn.XLOOKUP(Comuni[[#This Row],[Regione]],Table_0[Regione],Table_0[Deceduti],,0)</f>
        <v>12293</v>
      </c>
    </row>
    <row r="4415" spans="1:12" x14ac:dyDescent="0.25">
      <c r="A4415" s="1" t="s">
        <v>4473</v>
      </c>
      <c r="B4415" s="1" t="s">
        <v>4451</v>
      </c>
      <c r="C4415" s="1" t="s">
        <v>4470</v>
      </c>
      <c r="D4415">
        <v>7227</v>
      </c>
      <c r="E4415">
        <f>100*Comuni[[#This Row],[Popolazione2011]]/$D$7916</f>
        <v>1.2609892719946182E-2</v>
      </c>
      <c r="F4415">
        <f>100*Comuni[[#This Row],[Popolazione2011]]/(SUMIFS($D$2:$D$7916,$B$2:$B$7916,"Toscana"))</f>
        <v>0.19680289918691837</v>
      </c>
      <c r="G4415" t="b">
        <f>IF(Comuni[[#This Row],[Popolazione2011]]&gt;300000,"MAGGIORE")</f>
        <v>0</v>
      </c>
      <c r="H4415">
        <f>100*Comuni[[#This Row],[Popolazione2011]]/(SUMIFS($D$2:$D$7916,$B$2:$B$7916,"Piemonte"))</f>
        <v>0.16560813727853607</v>
      </c>
      <c r="I4415" s="1" t="str">
        <f>_xlfn.XLOOKUP(Comuni[[#This Row],[Regione]],Ripartizione_geografica[Regione],Ripartizione_geografica[Ripartizione geografica],,0)</f>
        <v>Centro</v>
      </c>
      <c r="J4415" s="1">
        <f>_xlfn.XLOOKUP(Comuni[[#This Row],[Regione]],Table_0[Regione],Table_0[Totale contagiati],,0)</f>
        <v>1642975</v>
      </c>
      <c r="K4415" s="1">
        <f>_xlfn.XLOOKUP(Comuni[[#This Row],[Regione]],Table_0[Regione],Table_0[Guariti],,0)</f>
        <v>1625600</v>
      </c>
      <c r="L4415" s="1">
        <f>_xlfn.XLOOKUP(Comuni[[#This Row],[Regione]],Table_0[Regione],Table_0[Deceduti],,0)</f>
        <v>12293</v>
      </c>
    </row>
    <row r="4416" spans="1:12" x14ac:dyDescent="0.25">
      <c r="A4416" s="1" t="s">
        <v>4474</v>
      </c>
      <c r="B4416" s="1" t="s">
        <v>4451</v>
      </c>
      <c r="C4416" s="1" t="s">
        <v>4470</v>
      </c>
      <c r="D4416">
        <v>32083</v>
      </c>
      <c r="E4416">
        <f>100*Comuni[[#This Row],[Popolazione2011]]/$D$7916</f>
        <v>5.5979408901900285E-2</v>
      </c>
      <c r="F4416">
        <f>100*Comuni[[#This Row],[Popolazione2011]]/(SUMIFS($D$2:$D$7916,$B$2:$B$7916,"Toscana"))</f>
        <v>0.87367198209684549</v>
      </c>
      <c r="G4416" t="b">
        <f>IF(Comuni[[#This Row],[Popolazione2011]]&gt;300000,"MAGGIORE")</f>
        <v>0</v>
      </c>
      <c r="H4416">
        <f>100*Comuni[[#This Row],[Popolazione2011]]/(SUMIFS($D$2:$D$7916,$B$2:$B$7916,"Piemonte"))</f>
        <v>0.73518830334956031</v>
      </c>
      <c r="I4416" s="1" t="str">
        <f>_xlfn.XLOOKUP(Comuni[[#This Row],[Regione]],Ripartizione_geografica[Regione],Ripartizione_geografica[Ripartizione geografica],,0)</f>
        <v>Centro</v>
      </c>
      <c r="J4416" s="1">
        <f>_xlfn.XLOOKUP(Comuni[[#This Row],[Regione]],Table_0[Regione],Table_0[Totale contagiati],,0)</f>
        <v>1642975</v>
      </c>
      <c r="K4416" s="1">
        <f>_xlfn.XLOOKUP(Comuni[[#This Row],[Regione]],Table_0[Regione],Table_0[Guariti],,0)</f>
        <v>1625600</v>
      </c>
      <c r="L4416" s="1">
        <f>_xlfn.XLOOKUP(Comuni[[#This Row],[Regione]],Table_0[Regione],Table_0[Deceduti],,0)</f>
        <v>12293</v>
      </c>
    </row>
    <row r="4417" spans="1:12" x14ac:dyDescent="0.25">
      <c r="A4417" s="1" t="s">
        <v>4475</v>
      </c>
      <c r="B4417" s="1" t="s">
        <v>4451</v>
      </c>
      <c r="C4417" s="1" t="s">
        <v>4470</v>
      </c>
      <c r="D4417">
        <v>2285</v>
      </c>
      <c r="E4417">
        <f>100*Comuni[[#This Row],[Popolazione2011]]/$D$7916</f>
        <v>3.9869385450500934E-3</v>
      </c>
      <c r="F4417">
        <f>100*Comuni[[#This Row],[Popolazione2011]]/(SUMIFS($D$2:$D$7916,$B$2:$B$7916,"Toscana"))</f>
        <v>6.2224245833971008E-2</v>
      </c>
      <c r="G4417" t="b">
        <f>IF(Comuni[[#This Row],[Popolazione2011]]&gt;300000,"MAGGIORE")</f>
        <v>0</v>
      </c>
      <c r="H4417">
        <f>100*Comuni[[#This Row],[Popolazione2011]]/(SUMIFS($D$2:$D$7916,$B$2:$B$7916,"Piemonte"))</f>
        <v>5.2361227851315195E-2</v>
      </c>
      <c r="I4417" s="1" t="str">
        <f>_xlfn.XLOOKUP(Comuni[[#This Row],[Regione]],Ripartizione_geografica[Regione],Ripartizione_geografica[Ripartizione geografica],,0)</f>
        <v>Centro</v>
      </c>
      <c r="J4417" s="1">
        <f>_xlfn.XLOOKUP(Comuni[[#This Row],[Regione]],Table_0[Regione],Table_0[Totale contagiati],,0)</f>
        <v>1642975</v>
      </c>
      <c r="K4417" s="1">
        <f>_xlfn.XLOOKUP(Comuni[[#This Row],[Regione]],Table_0[Regione],Table_0[Guariti],,0)</f>
        <v>1625600</v>
      </c>
      <c r="L4417" s="1">
        <f>_xlfn.XLOOKUP(Comuni[[#This Row],[Regione]],Table_0[Regione],Table_0[Deceduti],,0)</f>
        <v>12293</v>
      </c>
    </row>
    <row r="4418" spans="1:12" x14ac:dyDescent="0.25">
      <c r="A4418" s="1" t="s">
        <v>4476</v>
      </c>
      <c r="B4418" s="1" t="s">
        <v>4451</v>
      </c>
      <c r="C4418" s="1" t="s">
        <v>4470</v>
      </c>
      <c r="D4418">
        <v>44898</v>
      </c>
      <c r="E4418">
        <f>100*Comuni[[#This Row],[Popolazione2011]]/$D$7916</f>
        <v>7.8339416540769855E-2</v>
      </c>
      <c r="F4418">
        <f>100*Comuni[[#This Row],[Popolazione2011]]/(SUMIFS($D$2:$D$7916,$B$2:$B$7916,"Toscana"))</f>
        <v>1.2226451594983065</v>
      </c>
      <c r="G4418" t="b">
        <f>IF(Comuni[[#This Row],[Popolazione2011]]&gt;300000,"MAGGIORE")</f>
        <v>0</v>
      </c>
      <c r="H4418">
        <f>100*Comuni[[#This Row],[Popolazione2011]]/(SUMIFS($D$2:$D$7916,$B$2:$B$7916,"Piemonte"))</f>
        <v>1.0288465680824288</v>
      </c>
      <c r="I4418" s="1" t="str">
        <f>_xlfn.XLOOKUP(Comuni[[#This Row],[Regione]],Ripartizione_geografica[Regione],Ripartizione_geografica[Ripartizione geografica],,0)</f>
        <v>Centro</v>
      </c>
      <c r="J4418" s="1">
        <f>_xlfn.XLOOKUP(Comuni[[#This Row],[Regione]],Table_0[Regione],Table_0[Totale contagiati],,0)</f>
        <v>1642975</v>
      </c>
      <c r="K4418" s="1">
        <f>_xlfn.XLOOKUP(Comuni[[#This Row],[Regione]],Table_0[Regione],Table_0[Guariti],,0)</f>
        <v>1625600</v>
      </c>
      <c r="L4418" s="1">
        <f>_xlfn.XLOOKUP(Comuni[[#This Row],[Regione]],Table_0[Regione],Table_0[Deceduti],,0)</f>
        <v>12293</v>
      </c>
    </row>
    <row r="4419" spans="1:12" x14ac:dyDescent="0.25">
      <c r="A4419" s="1" t="s">
        <v>4477</v>
      </c>
      <c r="B4419" s="1" t="s">
        <v>4451</v>
      </c>
      <c r="C4419" s="1" t="s">
        <v>4470</v>
      </c>
      <c r="D4419">
        <v>584</v>
      </c>
      <c r="E4419">
        <f>100*Comuni[[#This Row],[Popolazione2011]]/$D$7916</f>
        <v>1.0189812298946411E-3</v>
      </c>
      <c r="F4419">
        <f>100*Comuni[[#This Row],[Popolazione2011]]/(SUMIFS($D$2:$D$7916,$B$2:$B$7916,"Toscana"))</f>
        <v>1.5903264580761078E-2</v>
      </c>
      <c r="G4419" t="b">
        <f>IF(Comuni[[#This Row],[Popolazione2011]]&gt;300000,"MAGGIORE")</f>
        <v>0</v>
      </c>
      <c r="H4419">
        <f>100*Comuni[[#This Row],[Popolazione2011]]/(SUMIFS($D$2:$D$7916,$B$2:$B$7916,"Piemonte"))</f>
        <v>1.3382475739679682E-2</v>
      </c>
      <c r="I4419" s="1" t="str">
        <f>_xlfn.XLOOKUP(Comuni[[#This Row],[Regione]],Ripartizione_geografica[Regione],Ripartizione_geografica[Ripartizione geografica],,0)</f>
        <v>Centro</v>
      </c>
      <c r="J4419" s="1">
        <f>_xlfn.XLOOKUP(Comuni[[#This Row],[Regione]],Table_0[Regione],Table_0[Totale contagiati],,0)</f>
        <v>1642975</v>
      </c>
      <c r="K4419" s="1">
        <f>_xlfn.XLOOKUP(Comuni[[#This Row],[Regione]],Table_0[Regione],Table_0[Guariti],,0)</f>
        <v>1625600</v>
      </c>
      <c r="L4419" s="1">
        <f>_xlfn.XLOOKUP(Comuni[[#This Row],[Regione]],Table_0[Regione],Table_0[Deceduti],,0)</f>
        <v>12293</v>
      </c>
    </row>
    <row r="4420" spans="1:12" x14ac:dyDescent="0.25">
      <c r="A4420" s="1" t="s">
        <v>4478</v>
      </c>
      <c r="B4420" s="1" t="s">
        <v>4451</v>
      </c>
      <c r="C4420" s="1" t="s">
        <v>4470</v>
      </c>
      <c r="D4420">
        <v>6059</v>
      </c>
      <c r="E4420">
        <f>100*Comuni[[#This Row],[Popolazione2011]]/$D$7916</f>
        <v>1.05719302601569E-2</v>
      </c>
      <c r="F4420">
        <f>100*Comuni[[#This Row],[Popolazione2011]]/(SUMIFS($D$2:$D$7916,$B$2:$B$7916,"Toscana"))</f>
        <v>0.16499637002539622</v>
      </c>
      <c r="G4420" t="b">
        <f>IF(Comuni[[#This Row],[Popolazione2011]]&gt;300000,"MAGGIORE")</f>
        <v>0</v>
      </c>
      <c r="H4420">
        <f>100*Comuni[[#This Row],[Popolazione2011]]/(SUMIFS($D$2:$D$7916,$B$2:$B$7916,"Piemonte"))</f>
        <v>0.1388431857991767</v>
      </c>
      <c r="I4420" s="1" t="str">
        <f>_xlfn.XLOOKUP(Comuni[[#This Row],[Regione]],Ripartizione_geografica[Regione],Ripartizione_geografica[Ripartizione geografica],,0)</f>
        <v>Centro</v>
      </c>
      <c r="J4420" s="1">
        <f>_xlfn.XLOOKUP(Comuni[[#This Row],[Regione]],Table_0[Regione],Table_0[Totale contagiati],,0)</f>
        <v>1642975</v>
      </c>
      <c r="K4420" s="1">
        <f>_xlfn.XLOOKUP(Comuni[[#This Row],[Regione]],Table_0[Regione],Table_0[Guariti],,0)</f>
        <v>1625600</v>
      </c>
      <c r="L4420" s="1">
        <f>_xlfn.XLOOKUP(Comuni[[#This Row],[Regione]],Table_0[Regione],Table_0[Deceduti],,0)</f>
        <v>12293</v>
      </c>
    </row>
    <row r="4421" spans="1:12" x14ac:dyDescent="0.25">
      <c r="A4421" s="1" t="s">
        <v>4479</v>
      </c>
      <c r="B4421" s="1" t="s">
        <v>4451</v>
      </c>
      <c r="C4421" s="1" t="s">
        <v>4470</v>
      </c>
      <c r="D4421">
        <v>1860</v>
      </c>
      <c r="E4421">
        <f>100*Comuni[[#This Row],[Popolazione2011]]/$D$7916</f>
        <v>3.2453854239795073E-3</v>
      </c>
      <c r="F4421">
        <f>100*Comuni[[#This Row],[Popolazione2011]]/(SUMIFS($D$2:$D$7916,$B$2:$B$7916,"Toscana"))</f>
        <v>5.0650808425026728E-2</v>
      </c>
      <c r="G4421" t="b">
        <f>IF(Comuni[[#This Row],[Popolazione2011]]&gt;300000,"MAGGIORE")</f>
        <v>0</v>
      </c>
      <c r="H4421">
        <f>100*Comuni[[#This Row],[Popolazione2011]]/(SUMIFS($D$2:$D$7916,$B$2:$B$7916,"Piemonte"))</f>
        <v>4.262226862295241E-2</v>
      </c>
      <c r="I4421" s="1" t="str">
        <f>_xlfn.XLOOKUP(Comuni[[#This Row],[Regione]],Ripartizione_geografica[Regione],Ripartizione_geografica[Ripartizione geografica],,0)</f>
        <v>Centro</v>
      </c>
      <c r="J4421" s="1">
        <f>_xlfn.XLOOKUP(Comuni[[#This Row],[Regione]],Table_0[Regione],Table_0[Totale contagiati],,0)</f>
        <v>1642975</v>
      </c>
      <c r="K4421" s="1">
        <f>_xlfn.XLOOKUP(Comuni[[#This Row],[Regione]],Table_0[Regione],Table_0[Guariti],,0)</f>
        <v>1625600</v>
      </c>
      <c r="L4421" s="1">
        <f>_xlfn.XLOOKUP(Comuni[[#This Row],[Regione]],Table_0[Regione],Table_0[Deceduti],,0)</f>
        <v>12293</v>
      </c>
    </row>
    <row r="4422" spans="1:12" x14ac:dyDescent="0.25">
      <c r="A4422" s="1" t="s">
        <v>4480</v>
      </c>
      <c r="B4422" s="1" t="s">
        <v>4451</v>
      </c>
      <c r="C4422" s="1" t="s">
        <v>4470</v>
      </c>
      <c r="D4422">
        <v>5232</v>
      </c>
      <c r="E4422">
        <f>100*Comuni[[#This Row],[Popolazione2011]]/$D$7916</f>
        <v>9.1289551280971954E-3</v>
      </c>
      <c r="F4422">
        <f>100*Comuni[[#This Row],[Popolazione2011]]/(SUMIFS($D$2:$D$7916,$B$2:$B$7916,"Toscana"))</f>
        <v>0.14247582240846227</v>
      </c>
      <c r="G4422" t="b">
        <f>IF(Comuni[[#This Row],[Popolazione2011]]&gt;300000,"MAGGIORE")</f>
        <v>0</v>
      </c>
      <c r="H4422">
        <f>100*Comuni[[#This Row],[Popolazione2011]]/(SUMIFS($D$2:$D$7916,$B$2:$B$7916,"Piemonte"))</f>
        <v>0.11989231690069195</v>
      </c>
      <c r="I4422" s="1" t="str">
        <f>_xlfn.XLOOKUP(Comuni[[#This Row],[Regione]],Ripartizione_geografica[Regione],Ripartizione_geografica[Ripartizione geografica],,0)</f>
        <v>Centro</v>
      </c>
      <c r="J4422" s="1">
        <f>_xlfn.XLOOKUP(Comuni[[#This Row],[Regione]],Table_0[Regione],Table_0[Totale contagiati],,0)</f>
        <v>1642975</v>
      </c>
      <c r="K4422" s="1">
        <f>_xlfn.XLOOKUP(Comuni[[#This Row],[Regione]],Table_0[Regione],Table_0[Guariti],,0)</f>
        <v>1625600</v>
      </c>
      <c r="L4422" s="1">
        <f>_xlfn.XLOOKUP(Comuni[[#This Row],[Regione]],Table_0[Regione],Table_0[Deceduti],,0)</f>
        <v>12293</v>
      </c>
    </row>
    <row r="4423" spans="1:12" x14ac:dyDescent="0.25">
      <c r="A4423" s="1" t="s">
        <v>4481</v>
      </c>
      <c r="B4423" s="1" t="s">
        <v>4451</v>
      </c>
      <c r="C4423" s="1" t="s">
        <v>4470</v>
      </c>
      <c r="D4423">
        <v>7660</v>
      </c>
      <c r="E4423">
        <f>100*Comuni[[#This Row],[Popolazione2011]]/$D$7916</f>
        <v>1.3365404488001626E-2</v>
      </c>
      <c r="F4423">
        <f>100*Comuni[[#This Row],[Popolazione2011]]/(SUMIFS($D$2:$D$7916,$B$2:$B$7916,"Toscana"))</f>
        <v>0.20859418953532513</v>
      </c>
      <c r="G4423" t="b">
        <f>IF(Comuni[[#This Row],[Popolazione2011]]&gt;300000,"MAGGIORE")</f>
        <v>0</v>
      </c>
      <c r="H4423">
        <f>100*Comuni[[#This Row],[Popolazione2011]]/(SUMIFS($D$2:$D$7916,$B$2:$B$7916,"Piemonte"))</f>
        <v>0.17553041809237391</v>
      </c>
      <c r="I4423" s="1" t="str">
        <f>_xlfn.XLOOKUP(Comuni[[#This Row],[Regione]],Ripartizione_geografica[Regione],Ripartizione_geografica[Ripartizione geografica],,0)</f>
        <v>Centro</v>
      </c>
      <c r="J4423" s="1">
        <f>_xlfn.XLOOKUP(Comuni[[#This Row],[Regione]],Table_0[Regione],Table_0[Totale contagiati],,0)</f>
        <v>1642975</v>
      </c>
      <c r="K4423" s="1">
        <f>_xlfn.XLOOKUP(Comuni[[#This Row],[Regione]],Table_0[Regione],Table_0[Guariti],,0)</f>
        <v>1625600</v>
      </c>
      <c r="L4423" s="1">
        <f>_xlfn.XLOOKUP(Comuni[[#This Row],[Regione]],Table_0[Regione],Table_0[Deceduti],,0)</f>
        <v>12293</v>
      </c>
    </row>
    <row r="4424" spans="1:12" x14ac:dyDescent="0.25">
      <c r="A4424" s="1" t="s">
        <v>4482</v>
      </c>
      <c r="B4424" s="1" t="s">
        <v>4451</v>
      </c>
      <c r="C4424" s="1" t="s">
        <v>4470</v>
      </c>
      <c r="D4424">
        <v>621</v>
      </c>
      <c r="E4424">
        <f>100*Comuni[[#This Row],[Popolazione2011]]/$D$7916</f>
        <v>1.0835399721996098E-3</v>
      </c>
      <c r="F4424">
        <f>100*Comuni[[#This Row],[Popolazione2011]]/(SUMIFS($D$2:$D$7916,$B$2:$B$7916,"Toscana"))</f>
        <v>1.6910834425775054E-2</v>
      </c>
      <c r="G4424" t="b">
        <f>IF(Comuni[[#This Row],[Popolazione2011]]&gt;300000,"MAGGIORE")</f>
        <v>0</v>
      </c>
      <c r="H4424">
        <f>100*Comuni[[#This Row],[Popolazione2011]]/(SUMIFS($D$2:$D$7916,$B$2:$B$7916,"Piemonte"))</f>
        <v>1.4230338072501854E-2</v>
      </c>
      <c r="I4424" s="1" t="str">
        <f>_xlfn.XLOOKUP(Comuni[[#This Row],[Regione]],Ripartizione_geografica[Regione],Ripartizione_geografica[Ripartizione geografica],,0)</f>
        <v>Centro</v>
      </c>
      <c r="J4424" s="1">
        <f>_xlfn.XLOOKUP(Comuni[[#This Row],[Regione]],Table_0[Regione],Table_0[Totale contagiati],,0)</f>
        <v>1642975</v>
      </c>
      <c r="K4424" s="1">
        <f>_xlfn.XLOOKUP(Comuni[[#This Row],[Regione]],Table_0[Regione],Table_0[Guariti],,0)</f>
        <v>1625600</v>
      </c>
      <c r="L4424" s="1">
        <f>_xlfn.XLOOKUP(Comuni[[#This Row],[Regione]],Table_0[Regione],Table_0[Deceduti],,0)</f>
        <v>12293</v>
      </c>
    </row>
    <row r="4425" spans="1:12" x14ac:dyDescent="0.25">
      <c r="A4425" s="1" t="s">
        <v>4483</v>
      </c>
      <c r="B4425" s="1" t="s">
        <v>4451</v>
      </c>
      <c r="C4425" s="1" t="s">
        <v>4470</v>
      </c>
      <c r="D4425">
        <v>3882</v>
      </c>
      <c r="E4425">
        <f>100*Comuni[[#This Row],[Popolazione2011]]/$D$7916</f>
        <v>6.7734334494023909E-3</v>
      </c>
      <c r="F4425">
        <f>100*Comuni[[#This Row],[Popolazione2011]]/(SUMIFS($D$2:$D$7916,$B$2:$B$7916,"Toscana"))</f>
        <v>0.10571313887416868</v>
      </c>
      <c r="G4425" t="b">
        <f>IF(Comuni[[#This Row],[Popolazione2011]]&gt;300000,"MAGGIORE")</f>
        <v>0</v>
      </c>
      <c r="H4425">
        <f>100*Comuni[[#This Row],[Popolazione2011]]/(SUMIFS($D$2:$D$7916,$B$2:$B$7916,"Piemonte"))</f>
        <v>8.8956799351774876E-2</v>
      </c>
      <c r="I4425" s="1" t="str">
        <f>_xlfn.XLOOKUP(Comuni[[#This Row],[Regione]],Ripartizione_geografica[Regione],Ripartizione_geografica[Ripartizione geografica],,0)</f>
        <v>Centro</v>
      </c>
      <c r="J4425" s="1">
        <f>_xlfn.XLOOKUP(Comuni[[#This Row],[Regione]],Table_0[Regione],Table_0[Totale contagiati],,0)</f>
        <v>1642975</v>
      </c>
      <c r="K4425" s="1">
        <f>_xlfn.XLOOKUP(Comuni[[#This Row],[Regione]],Table_0[Regione],Table_0[Guariti],,0)</f>
        <v>1625600</v>
      </c>
      <c r="L4425" s="1">
        <f>_xlfn.XLOOKUP(Comuni[[#This Row],[Regione]],Table_0[Regione],Table_0[Deceduti],,0)</f>
        <v>12293</v>
      </c>
    </row>
    <row r="4426" spans="1:12" x14ac:dyDescent="0.25">
      <c r="A4426" s="1" t="s">
        <v>4484</v>
      </c>
      <c r="B4426" s="1" t="s">
        <v>4451</v>
      </c>
      <c r="C4426" s="1" t="s">
        <v>4470</v>
      </c>
      <c r="D4426">
        <v>87200</v>
      </c>
      <c r="E4426">
        <f>100*Comuni[[#This Row],[Popolazione2011]]/$D$7916</f>
        <v>0.15214925213495326</v>
      </c>
      <c r="F4426">
        <f>100*Comuni[[#This Row],[Popolazione2011]]/(SUMIFS($D$2:$D$7916,$B$2:$B$7916,"Toscana"))</f>
        <v>2.3745970401410381</v>
      </c>
      <c r="G4426" t="b">
        <f>IF(Comuni[[#This Row],[Popolazione2011]]&gt;300000,"MAGGIORE")</f>
        <v>0</v>
      </c>
      <c r="H4426">
        <f>100*Comuni[[#This Row],[Popolazione2011]]/(SUMIFS($D$2:$D$7916,$B$2:$B$7916,"Piemonte"))</f>
        <v>1.9982052816781992</v>
      </c>
      <c r="I4426" s="1" t="str">
        <f>_xlfn.XLOOKUP(Comuni[[#This Row],[Regione]],Ripartizione_geografica[Regione],Ripartizione_geografica[Ripartizione geografica],,0)</f>
        <v>Centro</v>
      </c>
      <c r="J4426" s="1">
        <f>_xlfn.XLOOKUP(Comuni[[#This Row],[Regione]],Table_0[Regione],Table_0[Totale contagiati],,0)</f>
        <v>1642975</v>
      </c>
      <c r="K4426" s="1">
        <f>_xlfn.XLOOKUP(Comuni[[#This Row],[Regione]],Table_0[Regione],Table_0[Guariti],,0)</f>
        <v>1625600</v>
      </c>
      <c r="L4426" s="1">
        <f>_xlfn.XLOOKUP(Comuni[[#This Row],[Regione]],Table_0[Regione],Table_0[Deceduti],,0)</f>
        <v>12293</v>
      </c>
    </row>
    <row r="4427" spans="1:12" x14ac:dyDescent="0.25">
      <c r="A4427" s="1" t="s">
        <v>4485</v>
      </c>
      <c r="B4427" s="1" t="s">
        <v>4451</v>
      </c>
      <c r="C4427" s="1" t="s">
        <v>4470</v>
      </c>
      <c r="D4427">
        <v>22330</v>
      </c>
      <c r="E4427">
        <f>100*Comuni[[#This Row],[Popolazione2011]]/$D$7916</f>
        <v>3.8962073396485157E-2</v>
      </c>
      <c r="F4427">
        <f>100*Comuni[[#This Row],[Popolazione2011]]/(SUMIFS($D$2:$D$7916,$B$2:$B$7916,"Toscana"))</f>
        <v>0.60808201727464883</v>
      </c>
      <c r="G4427" t="b">
        <f>IF(Comuni[[#This Row],[Popolazione2011]]&gt;300000,"MAGGIORE")</f>
        <v>0</v>
      </c>
      <c r="H4427">
        <f>100*Comuni[[#This Row],[Popolazione2011]]/(SUMIFS($D$2:$D$7916,$B$2:$B$7916,"Piemonte"))</f>
        <v>0.51169637545727276</v>
      </c>
      <c r="I4427" s="1" t="str">
        <f>_xlfn.XLOOKUP(Comuni[[#This Row],[Regione]],Ripartizione_geografica[Regione],Ripartizione_geografica[Ripartizione geografica],,0)</f>
        <v>Centro</v>
      </c>
      <c r="J4427" s="1">
        <f>_xlfn.XLOOKUP(Comuni[[#This Row],[Regione]],Table_0[Regione],Table_0[Totale contagiati],,0)</f>
        <v>1642975</v>
      </c>
      <c r="K4427" s="1">
        <f>_xlfn.XLOOKUP(Comuni[[#This Row],[Regione]],Table_0[Regione],Table_0[Guariti],,0)</f>
        <v>1625600</v>
      </c>
      <c r="L4427" s="1">
        <f>_xlfn.XLOOKUP(Comuni[[#This Row],[Regione]],Table_0[Regione],Table_0[Deceduti],,0)</f>
        <v>12293</v>
      </c>
    </row>
    <row r="4428" spans="1:12" x14ac:dyDescent="0.25">
      <c r="A4428" s="1" t="s">
        <v>4486</v>
      </c>
      <c r="B4428" s="1" t="s">
        <v>4451</v>
      </c>
      <c r="C4428" s="1" t="s">
        <v>4470</v>
      </c>
      <c r="D4428">
        <v>2221</v>
      </c>
      <c r="E4428">
        <f>100*Comuni[[#This Row],[Popolazione2011]]/$D$7916</f>
        <v>3.8752693691712289E-3</v>
      </c>
      <c r="F4428">
        <f>100*Comuni[[#This Row],[Popolazione2011]]/(SUMIFS($D$2:$D$7916,$B$2:$B$7916,"Toscana"))</f>
        <v>6.0481422318271159E-2</v>
      </c>
      <c r="G4428" t="b">
        <f>IF(Comuni[[#This Row],[Popolazione2011]]&gt;300000,"MAGGIORE")</f>
        <v>0</v>
      </c>
      <c r="H4428">
        <f>100*Comuni[[#This Row],[Popolazione2011]]/(SUMIFS($D$2:$D$7916,$B$2:$B$7916,"Piemonte"))</f>
        <v>5.089465516751468E-2</v>
      </c>
      <c r="I4428" s="1" t="str">
        <f>_xlfn.XLOOKUP(Comuni[[#This Row],[Regione]],Ripartizione_geografica[Regione],Ripartizione_geografica[Ripartizione geografica],,0)</f>
        <v>Centro</v>
      </c>
      <c r="J4428" s="1">
        <f>_xlfn.XLOOKUP(Comuni[[#This Row],[Regione]],Table_0[Regione],Table_0[Totale contagiati],,0)</f>
        <v>1642975</v>
      </c>
      <c r="K4428" s="1">
        <f>_xlfn.XLOOKUP(Comuni[[#This Row],[Regione]],Table_0[Regione],Table_0[Guariti],,0)</f>
        <v>1625600</v>
      </c>
      <c r="L4428" s="1">
        <f>_xlfn.XLOOKUP(Comuni[[#This Row],[Regione]],Table_0[Regione],Table_0[Deceduti],,0)</f>
        <v>12293</v>
      </c>
    </row>
    <row r="4429" spans="1:12" x14ac:dyDescent="0.25">
      <c r="A4429" s="1" t="s">
        <v>4487</v>
      </c>
      <c r="B4429" s="1" t="s">
        <v>4451</v>
      </c>
      <c r="C4429" s="1" t="s">
        <v>4470</v>
      </c>
      <c r="D4429">
        <v>1127</v>
      </c>
      <c r="E4429">
        <f>100*Comuni[[#This Row],[Popolazione2011]]/$D$7916</f>
        <v>1.9664243939918843E-3</v>
      </c>
      <c r="F4429">
        <f>100*Comuni[[#This Row],[Popolazione2011]]/(SUMIFS($D$2:$D$7916,$B$2:$B$7916,"Toscana"))</f>
        <v>3.0690032846776946E-2</v>
      </c>
      <c r="G4429" t="b">
        <f>IF(Comuni[[#This Row],[Popolazione2011]]&gt;300000,"MAGGIORE")</f>
        <v>0</v>
      </c>
      <c r="H4429">
        <f>100*Comuni[[#This Row],[Popolazione2011]]/(SUMIFS($D$2:$D$7916,$B$2:$B$7916,"Piemonte"))</f>
        <v>2.5825428353799661E-2</v>
      </c>
      <c r="I4429" s="1" t="str">
        <f>_xlfn.XLOOKUP(Comuni[[#This Row],[Regione]],Ripartizione_geografica[Regione],Ripartizione_geografica[Ripartizione geografica],,0)</f>
        <v>Centro</v>
      </c>
      <c r="J4429" s="1">
        <f>_xlfn.XLOOKUP(Comuni[[#This Row],[Regione]],Table_0[Regione],Table_0[Totale contagiati],,0)</f>
        <v>1642975</v>
      </c>
      <c r="K4429" s="1">
        <f>_xlfn.XLOOKUP(Comuni[[#This Row],[Regione]],Table_0[Regione],Table_0[Guariti],,0)</f>
        <v>1625600</v>
      </c>
      <c r="L4429" s="1">
        <f>_xlfn.XLOOKUP(Comuni[[#This Row],[Regione]],Table_0[Regione],Table_0[Deceduti],,0)</f>
        <v>12293</v>
      </c>
    </row>
    <row r="4430" spans="1:12" x14ac:dyDescent="0.25">
      <c r="A4430" s="1" t="s">
        <v>4488</v>
      </c>
      <c r="B4430" s="1" t="s">
        <v>4451</v>
      </c>
      <c r="C4430" s="1" t="s">
        <v>4470</v>
      </c>
      <c r="D4430">
        <v>4454</v>
      </c>
      <c r="E4430">
        <f>100*Comuni[[#This Row],[Popolazione2011]]/$D$7916</f>
        <v>7.7714767088197453E-3</v>
      </c>
      <c r="F4430">
        <f>100*Comuni[[#This Row],[Popolazione2011]]/(SUMIFS($D$2:$D$7916,$B$2:$B$7916,"Toscana"))</f>
        <v>0.12128962404573605</v>
      </c>
      <c r="G4430" t="b">
        <f>IF(Comuni[[#This Row],[Popolazione2011]]&gt;300000,"MAGGIORE")</f>
        <v>0</v>
      </c>
      <c r="H4430">
        <f>100*Comuni[[#This Row],[Popolazione2011]]/(SUMIFS($D$2:$D$7916,$B$2:$B$7916,"Piemonte"))</f>
        <v>0.10206429271324197</v>
      </c>
      <c r="I4430" s="1" t="str">
        <f>_xlfn.XLOOKUP(Comuni[[#This Row],[Regione]],Ripartizione_geografica[Regione],Ripartizione_geografica[Ripartizione geografica],,0)</f>
        <v>Centro</v>
      </c>
      <c r="J4430" s="1">
        <f>_xlfn.XLOOKUP(Comuni[[#This Row],[Regione]],Table_0[Regione],Table_0[Totale contagiati],,0)</f>
        <v>1642975</v>
      </c>
      <c r="K4430" s="1">
        <f>_xlfn.XLOOKUP(Comuni[[#This Row],[Regione]],Table_0[Regione],Table_0[Guariti],,0)</f>
        <v>1625600</v>
      </c>
      <c r="L4430" s="1">
        <f>_xlfn.XLOOKUP(Comuni[[#This Row],[Regione]],Table_0[Regione],Table_0[Deceduti],,0)</f>
        <v>12293</v>
      </c>
    </row>
    <row r="4431" spans="1:12" x14ac:dyDescent="0.25">
      <c r="A4431" s="1" t="s">
        <v>4489</v>
      </c>
      <c r="B4431" s="1" t="s">
        <v>4451</v>
      </c>
      <c r="C4431" s="1" t="s">
        <v>4470</v>
      </c>
      <c r="D4431">
        <v>3645</v>
      </c>
      <c r="E4431">
        <f>100*Comuni[[#This Row],[Popolazione2011]]/$D$7916</f>
        <v>6.3599085324759696E-3</v>
      </c>
      <c r="F4431">
        <f>100*Comuni[[#This Row],[Popolazione2011]]/(SUMIFS($D$2:$D$7916,$B$2:$B$7916,"Toscana"))</f>
        <v>9.9259245542592703E-2</v>
      </c>
      <c r="G4431" t="b">
        <f>IF(Comuni[[#This Row],[Popolazione2011]]&gt;300000,"MAGGIORE")</f>
        <v>0</v>
      </c>
      <c r="H4431">
        <f>100*Comuni[[#This Row],[Popolazione2011]]/(SUMIFS($D$2:$D$7916,$B$2:$B$7916,"Piemonte"))</f>
        <v>8.3525897382076095E-2</v>
      </c>
      <c r="I4431" s="1" t="str">
        <f>_xlfn.XLOOKUP(Comuni[[#This Row],[Regione]],Ripartizione_geografica[Regione],Ripartizione_geografica[Ripartizione geografica],,0)</f>
        <v>Centro</v>
      </c>
      <c r="J4431" s="1">
        <f>_xlfn.XLOOKUP(Comuni[[#This Row],[Regione]],Table_0[Regione],Table_0[Totale contagiati],,0)</f>
        <v>1642975</v>
      </c>
      <c r="K4431" s="1">
        <f>_xlfn.XLOOKUP(Comuni[[#This Row],[Regione]],Table_0[Regione],Table_0[Guariti],,0)</f>
        <v>1625600</v>
      </c>
      <c r="L4431" s="1">
        <f>_xlfn.XLOOKUP(Comuni[[#This Row],[Regione]],Table_0[Regione],Table_0[Deceduti],,0)</f>
        <v>12293</v>
      </c>
    </row>
    <row r="4432" spans="1:12" x14ac:dyDescent="0.25">
      <c r="A4432" s="1" t="s">
        <v>4490</v>
      </c>
      <c r="B4432" s="1" t="s">
        <v>4451</v>
      </c>
      <c r="C4432" s="1" t="s">
        <v>4470</v>
      </c>
      <c r="D4432">
        <v>2458</v>
      </c>
      <c r="E4432">
        <f>100*Comuni[[#This Row],[Popolazione2011]]/$D$7916</f>
        <v>4.2887942860976502E-3</v>
      </c>
      <c r="F4432">
        <f>100*Comuni[[#This Row],[Popolazione2011]]/(SUMIFS($D$2:$D$7916,$B$2:$B$7916,"Toscana"))</f>
        <v>6.6935315649847144E-2</v>
      </c>
      <c r="G4432" t="b">
        <f>IF(Comuni[[#This Row],[Popolazione2011]]&gt;300000,"MAGGIORE")</f>
        <v>0</v>
      </c>
      <c r="H4432">
        <f>100*Comuni[[#This Row],[Popolazione2011]]/(SUMIFS($D$2:$D$7916,$B$2:$B$7916,"Piemonte"))</f>
        <v>5.6325557137213454E-2</v>
      </c>
      <c r="I4432" s="1" t="str">
        <f>_xlfn.XLOOKUP(Comuni[[#This Row],[Regione]],Ripartizione_geografica[Regione],Ripartizione_geografica[Ripartizione geografica],,0)</f>
        <v>Centro</v>
      </c>
      <c r="J4432" s="1">
        <f>_xlfn.XLOOKUP(Comuni[[#This Row],[Regione]],Table_0[Regione],Table_0[Totale contagiati],,0)</f>
        <v>1642975</v>
      </c>
      <c r="K4432" s="1">
        <f>_xlfn.XLOOKUP(Comuni[[#This Row],[Regione]],Table_0[Regione],Table_0[Guariti],,0)</f>
        <v>1625600</v>
      </c>
      <c r="L4432" s="1">
        <f>_xlfn.XLOOKUP(Comuni[[#This Row],[Regione]],Table_0[Regione],Table_0[Deceduti],,0)</f>
        <v>12293</v>
      </c>
    </row>
    <row r="4433" spans="1:12" x14ac:dyDescent="0.25">
      <c r="A4433" s="1" t="s">
        <v>4491</v>
      </c>
      <c r="B4433" s="1" t="s">
        <v>4451</v>
      </c>
      <c r="C4433" s="1" t="s">
        <v>4470</v>
      </c>
      <c r="D4433">
        <v>24179</v>
      </c>
      <c r="E4433">
        <f>100*Comuni[[#This Row],[Popolazione2011]]/$D$7916</f>
        <v>4.2188265680860489E-2</v>
      </c>
      <c r="F4433">
        <f>100*Comuni[[#This Row],[Popolazione2011]]/(SUMIFS($D$2:$D$7916,$B$2:$B$7916,"Toscana"))</f>
        <v>0.65843327790791462</v>
      </c>
      <c r="G4433" t="b">
        <f>IF(Comuni[[#This Row],[Popolazione2011]]&gt;300000,"MAGGIORE")</f>
        <v>0</v>
      </c>
      <c r="H4433">
        <f>100*Comuni[[#This Row],[Popolazione2011]]/(SUMIFS($D$2:$D$7916,$B$2:$B$7916,"Piemonte"))</f>
        <v>0.55406657690019701</v>
      </c>
      <c r="I4433" s="1" t="str">
        <f>_xlfn.XLOOKUP(Comuni[[#This Row],[Regione]],Ripartizione_geografica[Regione],Ripartizione_geografica[Ripartizione geografica],,0)</f>
        <v>Centro</v>
      </c>
      <c r="J4433" s="1">
        <f>_xlfn.XLOOKUP(Comuni[[#This Row],[Regione]],Table_0[Regione],Table_0[Totale contagiati],,0)</f>
        <v>1642975</v>
      </c>
      <c r="K4433" s="1">
        <f>_xlfn.XLOOKUP(Comuni[[#This Row],[Regione]],Table_0[Regione],Table_0[Guariti],,0)</f>
        <v>1625600</v>
      </c>
      <c r="L4433" s="1">
        <f>_xlfn.XLOOKUP(Comuni[[#This Row],[Regione]],Table_0[Regione],Table_0[Deceduti],,0)</f>
        <v>12293</v>
      </c>
    </row>
    <row r="4434" spans="1:12" x14ac:dyDescent="0.25">
      <c r="A4434" s="1" t="s">
        <v>4492</v>
      </c>
      <c r="B4434" s="1" t="s">
        <v>4451</v>
      </c>
      <c r="C4434" s="1" t="s">
        <v>4470</v>
      </c>
      <c r="D4434">
        <v>2418</v>
      </c>
      <c r="E4434">
        <f>100*Comuni[[#This Row],[Popolazione2011]]/$D$7916</f>
        <v>4.2190010511733598E-3</v>
      </c>
      <c r="F4434">
        <f>100*Comuni[[#This Row],[Popolazione2011]]/(SUMIFS($D$2:$D$7916,$B$2:$B$7916,"Toscana"))</f>
        <v>6.5846050952534749E-2</v>
      </c>
      <c r="G4434" t="b">
        <f>IF(Comuni[[#This Row],[Popolazione2011]]&gt;300000,"MAGGIORE")</f>
        <v>0</v>
      </c>
      <c r="H4434">
        <f>100*Comuni[[#This Row],[Popolazione2011]]/(SUMIFS($D$2:$D$7916,$B$2:$B$7916,"Piemonte"))</f>
        <v>5.5408949209838139E-2</v>
      </c>
      <c r="I4434" s="1" t="str">
        <f>_xlfn.XLOOKUP(Comuni[[#This Row],[Regione]],Ripartizione_geografica[Regione],Ripartizione_geografica[Ripartizione geografica],,0)</f>
        <v>Centro</v>
      </c>
      <c r="J4434" s="1">
        <f>_xlfn.XLOOKUP(Comuni[[#This Row],[Regione]],Table_0[Regione],Table_0[Totale contagiati],,0)</f>
        <v>1642975</v>
      </c>
      <c r="K4434" s="1">
        <f>_xlfn.XLOOKUP(Comuni[[#This Row],[Regione]],Table_0[Regione],Table_0[Guariti],,0)</f>
        <v>1625600</v>
      </c>
      <c r="L4434" s="1">
        <f>_xlfn.XLOOKUP(Comuni[[#This Row],[Regione]],Table_0[Regione],Table_0[Deceduti],,0)</f>
        <v>12293</v>
      </c>
    </row>
    <row r="4435" spans="1:12" x14ac:dyDescent="0.25">
      <c r="A4435" s="1" t="s">
        <v>4493</v>
      </c>
      <c r="B4435" s="1" t="s">
        <v>4451</v>
      </c>
      <c r="C4435" s="1" t="s">
        <v>4470</v>
      </c>
      <c r="D4435">
        <v>8604</v>
      </c>
      <c r="E4435">
        <f>100*Comuni[[#This Row],[Popolazione2011]]/$D$7916</f>
        <v>1.5012524832214881E-2</v>
      </c>
      <c r="F4435">
        <f>100*Comuni[[#This Row],[Popolazione2011]]/(SUMIFS($D$2:$D$7916,$B$2:$B$7916,"Toscana"))</f>
        <v>0.23430083639189783</v>
      </c>
      <c r="G4435" t="b">
        <f>IF(Comuni[[#This Row],[Popolazione2011]]&gt;300000,"MAGGIORE")</f>
        <v>0</v>
      </c>
      <c r="H4435">
        <f>100*Comuni[[#This Row],[Popolazione2011]]/(SUMIFS($D$2:$D$7916,$B$2:$B$7916,"Piemonte"))</f>
        <v>0.19716236517843147</v>
      </c>
      <c r="I4435" s="1" t="str">
        <f>_xlfn.XLOOKUP(Comuni[[#This Row],[Regione]],Ripartizione_geografica[Regione],Ripartizione_geografica[Ripartizione geografica],,0)</f>
        <v>Centro</v>
      </c>
      <c r="J4435" s="1">
        <f>_xlfn.XLOOKUP(Comuni[[#This Row],[Regione]],Table_0[Regione],Table_0[Totale contagiati],,0)</f>
        <v>1642975</v>
      </c>
      <c r="K4435" s="1">
        <f>_xlfn.XLOOKUP(Comuni[[#This Row],[Regione]],Table_0[Regione],Table_0[Guariti],,0)</f>
        <v>1625600</v>
      </c>
      <c r="L4435" s="1">
        <f>_xlfn.XLOOKUP(Comuni[[#This Row],[Regione]],Table_0[Regione],Table_0[Deceduti],,0)</f>
        <v>12293</v>
      </c>
    </row>
    <row r="4436" spans="1:12" x14ac:dyDescent="0.25">
      <c r="A4436" s="1" t="s">
        <v>4494</v>
      </c>
      <c r="B4436" s="1" t="s">
        <v>4451</v>
      </c>
      <c r="C4436" s="1" t="s">
        <v>4470</v>
      </c>
      <c r="D4436">
        <v>1459</v>
      </c>
      <c r="E4436">
        <f>100*Comuni[[#This Row],[Popolazione2011]]/$D$7916</f>
        <v>2.5457082438634952E-3</v>
      </c>
      <c r="F4436">
        <f>100*Comuni[[#This Row],[Popolazione2011]]/(SUMIFS($D$2:$D$7916,$B$2:$B$7916,"Toscana"))</f>
        <v>3.9730929834469887E-2</v>
      </c>
      <c r="G4436" t="b">
        <f>IF(Comuni[[#This Row],[Popolazione2011]]&gt;300000,"MAGGIORE")</f>
        <v>0</v>
      </c>
      <c r="H4436">
        <f>100*Comuni[[#This Row],[Popolazione2011]]/(SUMIFS($D$2:$D$7916,$B$2:$B$7916,"Piemonte"))</f>
        <v>3.3433274151014825E-2</v>
      </c>
      <c r="I4436" s="1" t="str">
        <f>_xlfn.XLOOKUP(Comuni[[#This Row],[Regione]],Ripartizione_geografica[Regione],Ripartizione_geografica[Ripartizione geografica],,0)</f>
        <v>Centro</v>
      </c>
      <c r="J4436" s="1">
        <f>_xlfn.XLOOKUP(Comuni[[#This Row],[Regione]],Table_0[Regione],Table_0[Totale contagiati],,0)</f>
        <v>1642975</v>
      </c>
      <c r="K4436" s="1">
        <f>_xlfn.XLOOKUP(Comuni[[#This Row],[Regione]],Table_0[Regione],Table_0[Guariti],,0)</f>
        <v>1625600</v>
      </c>
      <c r="L4436" s="1">
        <f>_xlfn.XLOOKUP(Comuni[[#This Row],[Regione]],Table_0[Regione],Table_0[Deceduti],,0)</f>
        <v>12293</v>
      </c>
    </row>
    <row r="4437" spans="1:12" x14ac:dyDescent="0.25">
      <c r="A4437" s="1" t="s">
        <v>4495</v>
      </c>
      <c r="B4437" s="1" t="s">
        <v>4451</v>
      </c>
      <c r="C4437" s="1" t="s">
        <v>4470</v>
      </c>
      <c r="D4437">
        <v>13238</v>
      </c>
      <c r="E4437">
        <f>100*Comuni[[#This Row],[Popolazione2011]]/$D$7916</f>
        <v>2.3098071098193933E-2</v>
      </c>
      <c r="F4437">
        <f>100*Comuni[[#This Row],[Popolazione2011]]/(SUMIFS($D$2:$D$7916,$B$2:$B$7916,"Toscana"))</f>
        <v>0.36049215157553971</v>
      </c>
      <c r="G4437" t="b">
        <f>IF(Comuni[[#This Row],[Popolazione2011]]&gt;300000,"MAGGIORE")</f>
        <v>0</v>
      </c>
      <c r="H4437">
        <f>100*Comuni[[#This Row],[Popolazione2011]]/(SUMIFS($D$2:$D$7916,$B$2:$B$7916,"Piemonte"))</f>
        <v>0.3033513935648624</v>
      </c>
      <c r="I4437" s="1" t="str">
        <f>_xlfn.XLOOKUP(Comuni[[#This Row],[Regione]],Ripartizione_geografica[Regione],Ripartizione_geografica[Ripartizione geografica],,0)</f>
        <v>Centro</v>
      </c>
      <c r="J4437" s="1">
        <f>_xlfn.XLOOKUP(Comuni[[#This Row],[Regione]],Table_0[Regione],Table_0[Totale contagiati],,0)</f>
        <v>1642975</v>
      </c>
      <c r="K4437" s="1">
        <f>_xlfn.XLOOKUP(Comuni[[#This Row],[Regione]],Table_0[Regione],Table_0[Guariti],,0)</f>
        <v>1625600</v>
      </c>
      <c r="L4437" s="1">
        <f>_xlfn.XLOOKUP(Comuni[[#This Row],[Regione]],Table_0[Regione],Table_0[Deceduti],,0)</f>
        <v>12293</v>
      </c>
    </row>
    <row r="4438" spans="1:12" x14ac:dyDescent="0.25">
      <c r="A4438" s="1" t="s">
        <v>4496</v>
      </c>
      <c r="B4438" s="1" t="s">
        <v>4451</v>
      </c>
      <c r="C4438" s="1" t="s">
        <v>4470</v>
      </c>
      <c r="D4438">
        <v>3318</v>
      </c>
      <c r="E4438">
        <f>100*Comuni[[#This Row],[Popolazione2011]]/$D$7916</f>
        <v>5.789348836969895E-3</v>
      </c>
      <c r="F4438">
        <f>100*Comuni[[#This Row],[Popolazione2011]]/(SUMIFS($D$2:$D$7916,$B$2:$B$7916,"Toscana"))</f>
        <v>9.0354506642063806E-2</v>
      </c>
      <c r="G4438" t="b">
        <f>IF(Comuni[[#This Row],[Popolazione2011]]&gt;300000,"MAGGIORE")</f>
        <v>0</v>
      </c>
      <c r="H4438">
        <f>100*Comuni[[#This Row],[Popolazione2011]]/(SUMIFS($D$2:$D$7916,$B$2:$B$7916,"Piemonte"))</f>
        <v>7.6032627575782857E-2</v>
      </c>
      <c r="I4438" s="1" t="str">
        <f>_xlfn.XLOOKUP(Comuni[[#This Row],[Regione]],Ripartizione_geografica[Regione],Ripartizione_geografica[Ripartizione geografica],,0)</f>
        <v>Centro</v>
      </c>
      <c r="J4438" s="1">
        <f>_xlfn.XLOOKUP(Comuni[[#This Row],[Regione]],Table_0[Regione],Table_0[Totale contagiati],,0)</f>
        <v>1642975</v>
      </c>
      <c r="K4438" s="1">
        <f>_xlfn.XLOOKUP(Comuni[[#This Row],[Regione]],Table_0[Regione],Table_0[Guariti],,0)</f>
        <v>1625600</v>
      </c>
      <c r="L4438" s="1">
        <f>_xlfn.XLOOKUP(Comuni[[#This Row],[Regione]],Table_0[Regione],Table_0[Deceduti],,0)</f>
        <v>12293</v>
      </c>
    </row>
    <row r="4439" spans="1:12" x14ac:dyDescent="0.25">
      <c r="A4439" s="1" t="s">
        <v>4497</v>
      </c>
      <c r="B4439" s="1" t="s">
        <v>4451</v>
      </c>
      <c r="C4439" s="1" t="s">
        <v>4470</v>
      </c>
      <c r="D4439">
        <v>991</v>
      </c>
      <c r="E4439">
        <f>100*Comuni[[#This Row],[Popolazione2011]]/$D$7916</f>
        <v>1.7291273952492966E-3</v>
      </c>
      <c r="F4439">
        <f>100*Comuni[[#This Row],[Popolazione2011]]/(SUMIFS($D$2:$D$7916,$B$2:$B$7916,"Toscana"))</f>
        <v>2.6986532875914779E-2</v>
      </c>
      <c r="G4439" t="b">
        <f>IF(Comuni[[#This Row],[Popolazione2011]]&gt;300000,"MAGGIORE")</f>
        <v>0</v>
      </c>
      <c r="H4439">
        <f>100*Comuni[[#This Row],[Popolazione2011]]/(SUMIFS($D$2:$D$7916,$B$2:$B$7916,"Piemonte"))</f>
        <v>2.2708961400723569E-2</v>
      </c>
      <c r="I4439" s="1" t="str">
        <f>_xlfn.XLOOKUP(Comuni[[#This Row],[Regione]],Ripartizione_geografica[Regione],Ripartizione_geografica[Ripartizione geografica],,0)</f>
        <v>Centro</v>
      </c>
      <c r="J4439" s="1">
        <f>_xlfn.XLOOKUP(Comuni[[#This Row],[Regione]],Table_0[Regione],Table_0[Totale contagiati],,0)</f>
        <v>1642975</v>
      </c>
      <c r="K4439" s="1">
        <f>_xlfn.XLOOKUP(Comuni[[#This Row],[Regione]],Table_0[Regione],Table_0[Guariti],,0)</f>
        <v>1625600</v>
      </c>
      <c r="L4439" s="1">
        <f>_xlfn.XLOOKUP(Comuni[[#This Row],[Regione]],Table_0[Regione],Table_0[Deceduti],,0)</f>
        <v>12293</v>
      </c>
    </row>
    <row r="4440" spans="1:12" x14ac:dyDescent="0.25">
      <c r="A4440" s="1" t="s">
        <v>4498</v>
      </c>
      <c r="B4440" s="1" t="s">
        <v>4451</v>
      </c>
      <c r="C4440" s="1" t="s">
        <v>4470</v>
      </c>
      <c r="D4440">
        <v>61857</v>
      </c>
      <c r="E4440">
        <f>100*Comuni[[#This Row],[Popolazione2011]]/$D$7916</f>
        <v>0.10793000331779591</v>
      </c>
      <c r="F4440">
        <f>100*Comuni[[#This Row],[Popolazione2011]]/(SUMIFS($D$2:$D$7916,$B$2:$B$7916,"Toscana"))</f>
        <v>1.6844661595413324</v>
      </c>
      <c r="G4440" t="b">
        <f>IF(Comuni[[#This Row],[Popolazione2011]]&gt;300000,"MAGGIORE")</f>
        <v>0</v>
      </c>
      <c r="H4440">
        <f>100*Comuni[[#This Row],[Popolazione2011]]/(SUMIFS($D$2:$D$7916,$B$2:$B$7916,"Piemonte"))</f>
        <v>1.4174654140913803</v>
      </c>
      <c r="I4440" s="1" t="str">
        <f>_xlfn.XLOOKUP(Comuni[[#This Row],[Regione]],Ripartizione_geografica[Regione],Ripartizione_geografica[Ripartizione geografica],,0)</f>
        <v>Centro</v>
      </c>
      <c r="J4440" s="1">
        <f>_xlfn.XLOOKUP(Comuni[[#This Row],[Regione]],Table_0[Regione],Table_0[Totale contagiati],,0)</f>
        <v>1642975</v>
      </c>
      <c r="K4440" s="1">
        <f>_xlfn.XLOOKUP(Comuni[[#This Row],[Regione]],Table_0[Regione],Table_0[Guariti],,0)</f>
        <v>1625600</v>
      </c>
      <c r="L4440" s="1">
        <f>_xlfn.XLOOKUP(Comuni[[#This Row],[Regione]],Table_0[Regione],Table_0[Deceduti],,0)</f>
        <v>12293</v>
      </c>
    </row>
    <row r="4441" spans="1:12" x14ac:dyDescent="0.25">
      <c r="A4441" s="1" t="s">
        <v>4499</v>
      </c>
      <c r="B4441" s="1" t="s">
        <v>4451</v>
      </c>
      <c r="C4441" s="1" t="s">
        <v>4470</v>
      </c>
      <c r="D4441">
        <v>1700</v>
      </c>
      <c r="E4441">
        <f>100*Comuni[[#This Row],[Popolazione2011]]/$D$7916</f>
        <v>2.9662124842823453E-3</v>
      </c>
      <c r="F4441">
        <f>100*Comuni[[#This Row],[Popolazione2011]]/(SUMIFS($D$2:$D$7916,$B$2:$B$7916,"Toscana"))</f>
        <v>4.6293749635777114E-2</v>
      </c>
      <c r="G4441" t="b">
        <f>IF(Comuni[[#This Row],[Popolazione2011]]&gt;300000,"MAGGIORE")</f>
        <v>0</v>
      </c>
      <c r="H4441">
        <f>100*Comuni[[#This Row],[Popolazione2011]]/(SUMIFS($D$2:$D$7916,$B$2:$B$7916,"Piemonte"))</f>
        <v>3.8955836913451128E-2</v>
      </c>
      <c r="I4441" s="1" t="str">
        <f>_xlfn.XLOOKUP(Comuni[[#This Row],[Regione]],Ripartizione_geografica[Regione],Ripartizione_geografica[Ripartizione geografica],,0)</f>
        <v>Centro</v>
      </c>
      <c r="J4441" s="1">
        <f>_xlfn.XLOOKUP(Comuni[[#This Row],[Regione]],Table_0[Regione],Table_0[Totale contagiati],,0)</f>
        <v>1642975</v>
      </c>
      <c r="K4441" s="1">
        <f>_xlfn.XLOOKUP(Comuni[[#This Row],[Regione]],Table_0[Regione],Table_0[Guariti],,0)</f>
        <v>1625600</v>
      </c>
      <c r="L4441" s="1">
        <f>_xlfn.XLOOKUP(Comuni[[#This Row],[Regione]],Table_0[Regione],Table_0[Deceduti],,0)</f>
        <v>12293</v>
      </c>
    </row>
    <row r="4442" spans="1:12" x14ac:dyDescent="0.25">
      <c r="A4442" s="1" t="s">
        <v>4500</v>
      </c>
      <c r="B4442" s="1" t="s">
        <v>4451</v>
      </c>
      <c r="C4442" s="1" t="s">
        <v>4470</v>
      </c>
      <c r="D4442">
        <v>1363</v>
      </c>
      <c r="E4442">
        <f>100*Comuni[[#This Row],[Popolazione2011]]/$D$7916</f>
        <v>2.3782044800451981E-3</v>
      </c>
      <c r="F4442">
        <f>100*Comuni[[#This Row],[Popolazione2011]]/(SUMIFS($D$2:$D$7916,$B$2:$B$7916,"Toscana"))</f>
        <v>3.7116694560920122E-2</v>
      </c>
      <c r="G4442" t="b">
        <f>IF(Comuni[[#This Row],[Popolazione2011]]&gt;300000,"MAGGIORE")</f>
        <v>0</v>
      </c>
      <c r="H4442">
        <f>100*Comuni[[#This Row],[Popolazione2011]]/(SUMIFS($D$2:$D$7916,$B$2:$B$7916,"Piemonte"))</f>
        <v>3.1233415125314051E-2</v>
      </c>
      <c r="I4442" s="1" t="str">
        <f>_xlfn.XLOOKUP(Comuni[[#This Row],[Regione]],Ripartizione_geografica[Regione],Ripartizione_geografica[Ripartizione geografica],,0)</f>
        <v>Centro</v>
      </c>
      <c r="J4442" s="1">
        <f>_xlfn.XLOOKUP(Comuni[[#This Row],[Regione]],Table_0[Regione],Table_0[Totale contagiati],,0)</f>
        <v>1642975</v>
      </c>
      <c r="K4442" s="1">
        <f>_xlfn.XLOOKUP(Comuni[[#This Row],[Regione]],Table_0[Regione],Table_0[Guariti],,0)</f>
        <v>1625600</v>
      </c>
      <c r="L4442" s="1">
        <f>_xlfn.XLOOKUP(Comuni[[#This Row],[Regione]],Table_0[Regione],Table_0[Deceduti],,0)</f>
        <v>12293</v>
      </c>
    </row>
    <row r="4443" spans="1:12" x14ac:dyDescent="0.25">
      <c r="A4443" s="1" t="s">
        <v>4501</v>
      </c>
      <c r="B4443" s="1" t="s">
        <v>4451</v>
      </c>
      <c r="C4443" s="1" t="s">
        <v>4470</v>
      </c>
      <c r="D4443">
        <v>820</v>
      </c>
      <c r="E4443">
        <f>100*Comuni[[#This Row],[Popolazione2011]]/$D$7916</f>
        <v>1.4307613159479549E-3</v>
      </c>
      <c r="F4443">
        <f>100*Comuni[[#This Row],[Popolazione2011]]/(SUMIFS($D$2:$D$7916,$B$2:$B$7916,"Toscana"))</f>
        <v>2.2329926294904257E-2</v>
      </c>
      <c r="G4443" t="b">
        <f>IF(Comuni[[#This Row],[Popolazione2011]]&gt;300000,"MAGGIORE")</f>
        <v>0</v>
      </c>
      <c r="H4443">
        <f>100*Comuni[[#This Row],[Popolazione2011]]/(SUMIFS($D$2:$D$7916,$B$2:$B$7916,"Piemonte"))</f>
        <v>1.8790462511194074E-2</v>
      </c>
      <c r="I4443" s="1" t="str">
        <f>_xlfn.XLOOKUP(Comuni[[#This Row],[Regione]],Ripartizione_geografica[Regione],Ripartizione_geografica[Ripartizione geografica],,0)</f>
        <v>Centro</v>
      </c>
      <c r="J4443" s="1">
        <f>_xlfn.XLOOKUP(Comuni[[#This Row],[Regione]],Table_0[Regione],Table_0[Totale contagiati],,0)</f>
        <v>1642975</v>
      </c>
      <c r="K4443" s="1">
        <f>_xlfn.XLOOKUP(Comuni[[#This Row],[Regione]],Table_0[Regione],Table_0[Guariti],,0)</f>
        <v>1625600</v>
      </c>
      <c r="L4443" s="1">
        <f>_xlfn.XLOOKUP(Comuni[[#This Row],[Regione]],Table_0[Regione],Table_0[Deceduti],,0)</f>
        <v>12293</v>
      </c>
    </row>
    <row r="4444" spans="1:12" x14ac:dyDescent="0.25">
      <c r="A4444" s="1" t="s">
        <v>4502</v>
      </c>
      <c r="B4444" s="1" t="s">
        <v>4451</v>
      </c>
      <c r="C4444" s="1" t="s">
        <v>4470</v>
      </c>
      <c r="D4444">
        <v>1150</v>
      </c>
      <c r="E4444">
        <f>100*Comuni[[#This Row],[Popolazione2011]]/$D$7916</f>
        <v>2.0065555040733513E-3</v>
      </c>
      <c r="F4444">
        <f>100*Comuni[[#This Row],[Popolazione2011]]/(SUMIFS($D$2:$D$7916,$B$2:$B$7916,"Toscana"))</f>
        <v>3.1316360047731577E-2</v>
      </c>
      <c r="G4444" t="b">
        <f>IF(Comuni[[#This Row],[Popolazione2011]]&gt;300000,"MAGGIORE")</f>
        <v>0</v>
      </c>
      <c r="H4444">
        <f>100*Comuni[[#This Row],[Popolazione2011]]/(SUMIFS($D$2:$D$7916,$B$2:$B$7916,"Piemonte"))</f>
        <v>2.635247791204047E-2</v>
      </c>
      <c r="I4444" s="1" t="str">
        <f>_xlfn.XLOOKUP(Comuni[[#This Row],[Regione]],Ripartizione_geografica[Regione],Ripartizione_geografica[Ripartizione geografica],,0)</f>
        <v>Centro</v>
      </c>
      <c r="J4444" s="1">
        <f>_xlfn.XLOOKUP(Comuni[[#This Row],[Regione]],Table_0[Regione],Table_0[Totale contagiati],,0)</f>
        <v>1642975</v>
      </c>
      <c r="K4444" s="1">
        <f>_xlfn.XLOOKUP(Comuni[[#This Row],[Regione]],Table_0[Regione],Table_0[Guariti],,0)</f>
        <v>1625600</v>
      </c>
      <c r="L4444" s="1">
        <f>_xlfn.XLOOKUP(Comuni[[#This Row],[Regione]],Table_0[Regione],Table_0[Deceduti],,0)</f>
        <v>12293</v>
      </c>
    </row>
    <row r="4445" spans="1:12" x14ac:dyDescent="0.25">
      <c r="A4445" s="1" t="s">
        <v>4503</v>
      </c>
      <c r="B4445" s="1" t="s">
        <v>4451</v>
      </c>
      <c r="C4445" s="1" t="s">
        <v>4504</v>
      </c>
      <c r="D4445">
        <v>16792</v>
      </c>
      <c r="E4445">
        <f>100*Comuni[[#This Row],[Popolazione2011]]/$D$7916</f>
        <v>2.9299200021217144E-2</v>
      </c>
      <c r="F4445">
        <f>100*Comuni[[#This Row],[Popolazione2011]]/(SUMIFS($D$2:$D$7916,$B$2:$B$7916,"Toscana"))</f>
        <v>0.45727331993174669</v>
      </c>
      <c r="G4445" t="b">
        <f>IF(Comuni[[#This Row],[Popolazione2011]]&gt;300000,"MAGGIORE")</f>
        <v>0</v>
      </c>
      <c r="H4445">
        <f>100*Comuni[[#This Row],[Popolazione2011]]/(SUMIFS($D$2:$D$7916,$B$2:$B$7916,"Piemonte"))</f>
        <v>0.38479200791215962</v>
      </c>
      <c r="I4445" s="1" t="str">
        <f>_xlfn.XLOOKUP(Comuni[[#This Row],[Regione]],Ripartizione_geografica[Regione],Ripartizione_geografica[Ripartizione geografica],,0)</f>
        <v>Centro</v>
      </c>
      <c r="J4445" s="1">
        <f>_xlfn.XLOOKUP(Comuni[[#This Row],[Regione]],Table_0[Regione],Table_0[Totale contagiati],,0)</f>
        <v>1642975</v>
      </c>
      <c r="K4445" s="1">
        <f>_xlfn.XLOOKUP(Comuni[[#This Row],[Regione]],Table_0[Regione],Table_0[Guariti],,0)</f>
        <v>1625600</v>
      </c>
      <c r="L4445" s="1">
        <f>_xlfn.XLOOKUP(Comuni[[#This Row],[Regione]],Table_0[Regione],Table_0[Deceduti],,0)</f>
        <v>12293</v>
      </c>
    </row>
    <row r="4446" spans="1:12" x14ac:dyDescent="0.25">
      <c r="A4446" s="1" t="s">
        <v>4505</v>
      </c>
      <c r="B4446" s="1" t="s">
        <v>4451</v>
      </c>
      <c r="C4446" s="1" t="s">
        <v>4504</v>
      </c>
      <c r="D4446">
        <v>8735</v>
      </c>
      <c r="E4446">
        <f>100*Comuni[[#This Row],[Popolazione2011]]/$D$7916</f>
        <v>1.5241097676591934E-2</v>
      </c>
      <c r="F4446">
        <f>100*Comuni[[#This Row],[Popolazione2011]]/(SUMIFS($D$2:$D$7916,$B$2:$B$7916,"Toscana"))</f>
        <v>0.23786817827559595</v>
      </c>
      <c r="G4446" t="b">
        <f>IF(Comuni[[#This Row],[Popolazione2011]]&gt;300000,"MAGGIORE")</f>
        <v>0</v>
      </c>
      <c r="H4446">
        <f>100*Comuni[[#This Row],[Popolazione2011]]/(SUMIFS($D$2:$D$7916,$B$2:$B$7916,"Piemonte"))</f>
        <v>0.20016425614058567</v>
      </c>
      <c r="I4446" s="1" t="str">
        <f>_xlfn.XLOOKUP(Comuni[[#This Row],[Regione]],Ripartizione_geografica[Regione],Ripartizione_geografica[Ripartizione geografica],,0)</f>
        <v>Centro</v>
      </c>
      <c r="J4446" s="1">
        <f>_xlfn.XLOOKUP(Comuni[[#This Row],[Regione]],Table_0[Regione],Table_0[Totale contagiati],,0)</f>
        <v>1642975</v>
      </c>
      <c r="K4446" s="1">
        <f>_xlfn.XLOOKUP(Comuni[[#This Row],[Regione]],Table_0[Regione],Table_0[Guariti],,0)</f>
        <v>1625600</v>
      </c>
      <c r="L4446" s="1">
        <f>_xlfn.XLOOKUP(Comuni[[#This Row],[Regione]],Table_0[Regione],Table_0[Deceduti],,0)</f>
        <v>12293</v>
      </c>
    </row>
    <row r="4447" spans="1:12" x14ac:dyDescent="0.25">
      <c r="A4447" s="1" t="s">
        <v>4506</v>
      </c>
      <c r="B4447" s="1" t="s">
        <v>4451</v>
      </c>
      <c r="C4447" s="1" t="s">
        <v>4504</v>
      </c>
      <c r="D4447">
        <v>7583</v>
      </c>
      <c r="E4447">
        <f>100*Comuni[[#This Row],[Popolazione2011]]/$D$7916</f>
        <v>1.3231052510772367E-2</v>
      </c>
      <c r="F4447">
        <f>100*Comuni[[#This Row],[Popolazione2011]]/(SUMIFS($D$2:$D$7916,$B$2:$B$7916,"Toscana"))</f>
        <v>0.20649735499299876</v>
      </c>
      <c r="G4447" t="b">
        <f>IF(Comuni[[#This Row],[Popolazione2011]]&gt;300000,"MAGGIORE")</f>
        <v>0</v>
      </c>
      <c r="H4447">
        <f>100*Comuni[[#This Row],[Popolazione2011]]/(SUMIFS($D$2:$D$7916,$B$2:$B$7916,"Piemonte"))</f>
        <v>0.17376594783217642</v>
      </c>
      <c r="I4447" s="1" t="str">
        <f>_xlfn.XLOOKUP(Comuni[[#This Row],[Regione]],Ripartizione_geografica[Regione],Ripartizione_geografica[Ripartizione geografica],,0)</f>
        <v>Centro</v>
      </c>
      <c r="J4447" s="1">
        <f>_xlfn.XLOOKUP(Comuni[[#This Row],[Regione]],Table_0[Regione],Table_0[Totale contagiati],,0)</f>
        <v>1642975</v>
      </c>
      <c r="K4447" s="1">
        <f>_xlfn.XLOOKUP(Comuni[[#This Row],[Regione]],Table_0[Regione],Table_0[Guariti],,0)</f>
        <v>1625600</v>
      </c>
      <c r="L4447" s="1">
        <f>_xlfn.XLOOKUP(Comuni[[#This Row],[Regione]],Table_0[Regione],Table_0[Deceduti],,0)</f>
        <v>12293</v>
      </c>
    </row>
    <row r="4448" spans="1:12" x14ac:dyDescent="0.25">
      <c r="A4448" s="1" t="s">
        <v>4507</v>
      </c>
      <c r="B4448" s="1" t="s">
        <v>4451</v>
      </c>
      <c r="C4448" s="1" t="s">
        <v>4504</v>
      </c>
      <c r="D4448">
        <v>6418</v>
      </c>
      <c r="E4448">
        <f>100*Comuni[[#This Row],[Popolazione2011]]/$D$7916</f>
        <v>1.1198324543602407E-2</v>
      </c>
      <c r="F4448">
        <f>100*Comuni[[#This Row],[Popolazione2011]]/(SUMIFS($D$2:$D$7916,$B$2:$B$7916,"Toscana"))</f>
        <v>0.17477252068377502</v>
      </c>
      <c r="G4448" t="b">
        <f>IF(Comuni[[#This Row],[Popolazione2011]]&gt;300000,"MAGGIORE")</f>
        <v>0</v>
      </c>
      <c r="H4448">
        <f>100*Comuni[[#This Row],[Popolazione2011]]/(SUMIFS($D$2:$D$7916,$B$2:$B$7916,"Piemonte"))</f>
        <v>0.14706974194737021</v>
      </c>
      <c r="I4448" s="1" t="str">
        <f>_xlfn.XLOOKUP(Comuni[[#This Row],[Regione]],Ripartizione_geografica[Regione],Ripartizione_geografica[Ripartizione geografica],,0)</f>
        <v>Centro</v>
      </c>
      <c r="J4448" s="1">
        <f>_xlfn.XLOOKUP(Comuni[[#This Row],[Regione]],Table_0[Regione],Table_0[Totale contagiati],,0)</f>
        <v>1642975</v>
      </c>
      <c r="K4448" s="1">
        <f>_xlfn.XLOOKUP(Comuni[[#This Row],[Regione]],Table_0[Regione],Table_0[Guariti],,0)</f>
        <v>1625600</v>
      </c>
      <c r="L4448" s="1">
        <f>_xlfn.XLOOKUP(Comuni[[#This Row],[Regione]],Table_0[Regione],Table_0[Deceduti],,0)</f>
        <v>12293</v>
      </c>
    </row>
    <row r="4449" spans="1:12" x14ac:dyDescent="0.25">
      <c r="A4449" s="1" t="s">
        <v>4508</v>
      </c>
      <c r="B4449" s="1" t="s">
        <v>4451</v>
      </c>
      <c r="C4449" s="1" t="s">
        <v>4504</v>
      </c>
      <c r="D4449">
        <v>3201</v>
      </c>
      <c r="E4449">
        <f>100*Comuni[[#This Row],[Popolazione2011]]/$D$7916</f>
        <v>5.5852036248163458E-3</v>
      </c>
      <c r="F4449">
        <f>100*Comuni[[#This Row],[Popolazione2011]]/(SUMIFS($D$2:$D$7916,$B$2:$B$7916,"Toscana"))</f>
        <v>8.7168407402425027E-2</v>
      </c>
      <c r="G4449" t="b">
        <f>IF(Comuni[[#This Row],[Popolazione2011]]&gt;300000,"MAGGIORE")</f>
        <v>0</v>
      </c>
      <c r="H4449">
        <f>100*Comuni[[#This Row],[Popolazione2011]]/(SUMIFS($D$2:$D$7916,$B$2:$B$7916,"Piemonte"))</f>
        <v>7.3351549388210036E-2</v>
      </c>
      <c r="I4449" s="1" t="str">
        <f>_xlfn.XLOOKUP(Comuni[[#This Row],[Regione]],Ripartizione_geografica[Regione],Ripartizione_geografica[Ripartizione geografica],,0)</f>
        <v>Centro</v>
      </c>
      <c r="J4449" s="1">
        <f>_xlfn.XLOOKUP(Comuni[[#This Row],[Regione]],Table_0[Regione],Table_0[Totale contagiati],,0)</f>
        <v>1642975</v>
      </c>
      <c r="K4449" s="1">
        <f>_xlfn.XLOOKUP(Comuni[[#This Row],[Regione]],Table_0[Regione],Table_0[Guariti],,0)</f>
        <v>1625600</v>
      </c>
      <c r="L4449" s="1">
        <f>_xlfn.XLOOKUP(Comuni[[#This Row],[Regione]],Table_0[Regione],Table_0[Deceduti],,0)</f>
        <v>12293</v>
      </c>
    </row>
    <row r="4450" spans="1:12" x14ac:dyDescent="0.25">
      <c r="A4450" s="1" t="s">
        <v>4509</v>
      </c>
      <c r="B4450" s="1" t="s">
        <v>4451</v>
      </c>
      <c r="C4450" s="1" t="s">
        <v>4504</v>
      </c>
      <c r="D4450">
        <v>7786</v>
      </c>
      <c r="E4450">
        <f>100*Comuni[[#This Row],[Popolazione2011]]/$D$7916</f>
        <v>1.3585253178013143E-2</v>
      </c>
      <c r="F4450">
        <f>100*Comuni[[#This Row],[Popolazione2011]]/(SUMIFS($D$2:$D$7916,$B$2:$B$7916,"Toscana"))</f>
        <v>0.2120253733318592</v>
      </c>
      <c r="G4450" t="b">
        <f>IF(Comuni[[#This Row],[Popolazione2011]]&gt;300000,"MAGGIORE")</f>
        <v>0</v>
      </c>
      <c r="H4450">
        <f>100*Comuni[[#This Row],[Popolazione2011]]/(SUMIFS($D$2:$D$7916,$B$2:$B$7916,"Piemonte"))</f>
        <v>0.17841773306360617</v>
      </c>
      <c r="I4450" s="1" t="str">
        <f>_xlfn.XLOOKUP(Comuni[[#This Row],[Regione]],Ripartizione_geografica[Regione],Ripartizione_geografica[Ripartizione geografica],,0)</f>
        <v>Centro</v>
      </c>
      <c r="J4450" s="1">
        <f>_xlfn.XLOOKUP(Comuni[[#This Row],[Regione]],Table_0[Regione],Table_0[Totale contagiati],,0)</f>
        <v>1642975</v>
      </c>
      <c r="K4450" s="1">
        <f>_xlfn.XLOOKUP(Comuni[[#This Row],[Regione]],Table_0[Regione],Table_0[Guariti],,0)</f>
        <v>1625600</v>
      </c>
      <c r="L4450" s="1">
        <f>_xlfn.XLOOKUP(Comuni[[#This Row],[Regione]],Table_0[Regione],Table_0[Deceduti],,0)</f>
        <v>12293</v>
      </c>
    </row>
    <row r="4451" spans="1:12" x14ac:dyDescent="0.25">
      <c r="A4451" s="1" t="s">
        <v>4510</v>
      </c>
      <c r="B4451" s="1" t="s">
        <v>4451</v>
      </c>
      <c r="C4451" s="1" t="s">
        <v>4504</v>
      </c>
      <c r="D4451">
        <v>20767</v>
      </c>
      <c r="E4451">
        <f>100*Comuni[[#This Row],[Popolazione2011]]/$D$7916</f>
        <v>3.6234902741818509E-2</v>
      </c>
      <c r="F4451">
        <f>100*Comuni[[#This Row],[Popolazione2011]]/(SUMIFS($D$2:$D$7916,$B$2:$B$7916,"Toscana"))</f>
        <v>0.56551899922716675</v>
      </c>
      <c r="G4451" t="b">
        <f>IF(Comuni[[#This Row],[Popolazione2011]]&gt;300000,"MAGGIORE")</f>
        <v>0</v>
      </c>
      <c r="H4451">
        <f>100*Comuni[[#This Row],[Popolazione2011]]/(SUMIFS($D$2:$D$7916,$B$2:$B$7916,"Piemonte"))</f>
        <v>0.47587992069508211</v>
      </c>
      <c r="I4451" s="1" t="str">
        <f>_xlfn.XLOOKUP(Comuni[[#This Row],[Regione]],Ripartizione_geografica[Regione],Ripartizione_geografica[Ripartizione geografica],,0)</f>
        <v>Centro</v>
      </c>
      <c r="J4451" s="1">
        <f>_xlfn.XLOOKUP(Comuni[[#This Row],[Regione]],Table_0[Regione],Table_0[Totale contagiati],,0)</f>
        <v>1642975</v>
      </c>
      <c r="K4451" s="1">
        <f>_xlfn.XLOOKUP(Comuni[[#This Row],[Regione]],Table_0[Regione],Table_0[Guariti],,0)</f>
        <v>1625600</v>
      </c>
      <c r="L4451" s="1">
        <f>_xlfn.XLOOKUP(Comuni[[#This Row],[Regione]],Table_0[Regione],Table_0[Deceduti],,0)</f>
        <v>12293</v>
      </c>
    </row>
    <row r="4452" spans="1:12" x14ac:dyDescent="0.25">
      <c r="A4452" s="1" t="s">
        <v>4511</v>
      </c>
      <c r="B4452" s="1" t="s">
        <v>4451</v>
      </c>
      <c r="C4452" s="1" t="s">
        <v>4504</v>
      </c>
      <c r="D4452">
        <v>10682</v>
      </c>
      <c r="E4452">
        <f>100*Comuni[[#This Row],[Popolazione2011]]/$D$7916</f>
        <v>1.8638283386531774E-2</v>
      </c>
      <c r="F4452">
        <f>100*Comuni[[#This Row],[Popolazione2011]]/(SUMIFS($D$2:$D$7916,$B$2:$B$7916,"Toscana"))</f>
        <v>0.29088813741727715</v>
      </c>
      <c r="G4452" t="b">
        <f>IF(Comuni[[#This Row],[Popolazione2011]]&gt;300000,"MAGGIORE")</f>
        <v>0</v>
      </c>
      <c r="H4452">
        <f>100*Comuni[[#This Row],[Popolazione2011]]/(SUMIFS($D$2:$D$7916,$B$2:$B$7916,"Piemonte"))</f>
        <v>0.2447801470055794</v>
      </c>
      <c r="I4452" s="1" t="str">
        <f>_xlfn.XLOOKUP(Comuni[[#This Row],[Regione]],Ripartizione_geografica[Regione],Ripartizione_geografica[Ripartizione geografica],,0)</f>
        <v>Centro</v>
      </c>
      <c r="J4452" s="1">
        <f>_xlfn.XLOOKUP(Comuni[[#This Row],[Regione]],Table_0[Regione],Table_0[Totale contagiati],,0)</f>
        <v>1642975</v>
      </c>
      <c r="K4452" s="1">
        <f>_xlfn.XLOOKUP(Comuni[[#This Row],[Regione]],Table_0[Regione],Table_0[Guariti],,0)</f>
        <v>1625600</v>
      </c>
      <c r="L4452" s="1">
        <f>_xlfn.XLOOKUP(Comuni[[#This Row],[Regione]],Table_0[Regione],Table_0[Deceduti],,0)</f>
        <v>12293</v>
      </c>
    </row>
    <row r="4453" spans="1:12" x14ac:dyDescent="0.25">
      <c r="A4453" s="1" t="s">
        <v>4512</v>
      </c>
      <c r="B4453" s="1" t="s">
        <v>4451</v>
      </c>
      <c r="C4453" s="1" t="s">
        <v>4504</v>
      </c>
      <c r="D4453">
        <v>19674</v>
      </c>
      <c r="E4453">
        <f>100*Comuni[[#This Row],[Popolazione2011]]/$D$7916</f>
        <v>3.4327802597512273E-2</v>
      </c>
      <c r="F4453">
        <f>100*Comuni[[#This Row],[Popolazione2011]]/(SUMIFS($D$2:$D$7916,$B$2:$B$7916,"Toscana"))</f>
        <v>0.53575484137310525</v>
      </c>
      <c r="G4453" t="b">
        <f>IF(Comuni[[#This Row],[Popolazione2011]]&gt;300000,"MAGGIORE")</f>
        <v>0</v>
      </c>
      <c r="H4453">
        <f>100*Comuni[[#This Row],[Popolazione2011]]/(SUMIFS($D$2:$D$7916,$B$2:$B$7916,"Piemonte"))</f>
        <v>0.4508336090795515</v>
      </c>
      <c r="I4453" s="1" t="str">
        <f>_xlfn.XLOOKUP(Comuni[[#This Row],[Regione]],Ripartizione_geografica[Regione],Ripartizione_geografica[Ripartizione geografica],,0)</f>
        <v>Centro</v>
      </c>
      <c r="J4453" s="1">
        <f>_xlfn.XLOOKUP(Comuni[[#This Row],[Regione]],Table_0[Regione],Table_0[Totale contagiati],,0)</f>
        <v>1642975</v>
      </c>
      <c r="K4453" s="1">
        <f>_xlfn.XLOOKUP(Comuni[[#This Row],[Regione]],Table_0[Regione],Table_0[Guariti],,0)</f>
        <v>1625600</v>
      </c>
      <c r="L4453" s="1">
        <f>_xlfn.XLOOKUP(Comuni[[#This Row],[Regione]],Table_0[Regione],Table_0[Deceduti],,0)</f>
        <v>12293</v>
      </c>
    </row>
    <row r="4454" spans="1:12" x14ac:dyDescent="0.25">
      <c r="A4454" s="1" t="s">
        <v>4513</v>
      </c>
      <c r="B4454" s="1" t="s">
        <v>4451</v>
      </c>
      <c r="C4454" s="1" t="s">
        <v>4504</v>
      </c>
      <c r="D4454">
        <v>19435</v>
      </c>
      <c r="E4454">
        <f>100*Comuni[[#This Row],[Popolazione2011]]/$D$7916</f>
        <v>3.3910788018839635E-2</v>
      </c>
      <c r="F4454">
        <f>100*Comuni[[#This Row],[Popolazione2011]]/(SUMIFS($D$2:$D$7916,$B$2:$B$7916,"Toscana"))</f>
        <v>0.5292464848066637</v>
      </c>
      <c r="G4454" t="b">
        <f>IF(Comuni[[#This Row],[Popolazione2011]]&gt;300000,"MAGGIORE")</f>
        <v>0</v>
      </c>
      <c r="H4454">
        <f>100*Comuni[[#This Row],[Popolazione2011]]/(SUMIFS($D$2:$D$7916,$B$2:$B$7916,"Piemonte"))</f>
        <v>0.44535687671348395</v>
      </c>
      <c r="I4454" s="1" t="str">
        <f>_xlfn.XLOOKUP(Comuni[[#This Row],[Regione]],Ripartizione_geografica[Regione],Ripartizione_geografica[Ripartizione geografica],,0)</f>
        <v>Centro</v>
      </c>
      <c r="J4454" s="1">
        <f>_xlfn.XLOOKUP(Comuni[[#This Row],[Regione]],Table_0[Regione],Table_0[Totale contagiati],,0)</f>
        <v>1642975</v>
      </c>
      <c r="K4454" s="1">
        <f>_xlfn.XLOOKUP(Comuni[[#This Row],[Regione]],Table_0[Regione],Table_0[Guariti],,0)</f>
        <v>1625600</v>
      </c>
      <c r="L4454" s="1">
        <f>_xlfn.XLOOKUP(Comuni[[#This Row],[Regione]],Table_0[Regione],Table_0[Deceduti],,0)</f>
        <v>12293</v>
      </c>
    </row>
    <row r="4455" spans="1:12" x14ac:dyDescent="0.25">
      <c r="A4455" s="1" t="s">
        <v>4514</v>
      </c>
      <c r="B4455" s="1" t="s">
        <v>4451</v>
      </c>
      <c r="C4455" s="1" t="s">
        <v>4504</v>
      </c>
      <c r="D4455">
        <v>9460</v>
      </c>
      <c r="E4455">
        <f>100*Comuni[[#This Row],[Popolazione2011]]/$D$7916</f>
        <v>1.65061000595947E-2</v>
      </c>
      <c r="F4455">
        <f>100*Comuni[[#This Row],[Popolazione2011]]/(SUMIFS($D$2:$D$7916,$B$2:$B$7916,"Toscana"))</f>
        <v>0.25761110091438327</v>
      </c>
      <c r="G4455" t="b">
        <f>IF(Comuni[[#This Row],[Popolazione2011]]&gt;300000,"MAGGIORE")</f>
        <v>0</v>
      </c>
      <c r="H4455">
        <f>100*Comuni[[#This Row],[Popolazione2011]]/(SUMIFS($D$2:$D$7916,$B$2:$B$7916,"Piemonte"))</f>
        <v>0.21677777482426336</v>
      </c>
      <c r="I4455" s="1" t="str">
        <f>_xlfn.XLOOKUP(Comuni[[#This Row],[Regione]],Ripartizione_geografica[Regione],Ripartizione_geografica[Ripartizione geografica],,0)</f>
        <v>Centro</v>
      </c>
      <c r="J4455" s="1">
        <f>_xlfn.XLOOKUP(Comuni[[#This Row],[Regione]],Table_0[Regione],Table_0[Totale contagiati],,0)</f>
        <v>1642975</v>
      </c>
      <c r="K4455" s="1">
        <f>_xlfn.XLOOKUP(Comuni[[#This Row],[Regione]],Table_0[Regione],Table_0[Guariti],,0)</f>
        <v>1625600</v>
      </c>
      <c r="L4455" s="1">
        <f>_xlfn.XLOOKUP(Comuni[[#This Row],[Regione]],Table_0[Regione],Table_0[Deceduti],,0)</f>
        <v>12293</v>
      </c>
    </row>
    <row r="4456" spans="1:12" x14ac:dyDescent="0.25">
      <c r="A4456" s="1" t="s">
        <v>4515</v>
      </c>
      <c r="B4456" s="1" t="s">
        <v>4451</v>
      </c>
      <c r="C4456" s="1" t="s">
        <v>4504</v>
      </c>
      <c r="D4456">
        <v>89101</v>
      </c>
      <c r="E4456">
        <f>100*Comuni[[#This Row],[Popolazione2011]]/$D$7916</f>
        <v>0.15546617562473014</v>
      </c>
      <c r="F4456">
        <f>100*Comuni[[#This Row],[Popolazione2011]]/(SUMIFS($D$2:$D$7916,$B$2:$B$7916,"Toscana"))</f>
        <v>2.4263643448808101</v>
      </c>
      <c r="G4456" t="b">
        <f>IF(Comuni[[#This Row],[Popolazione2011]]&gt;300000,"MAGGIORE")</f>
        <v>0</v>
      </c>
      <c r="H4456">
        <f>100*Comuni[[#This Row],[Popolazione2011]]/(SUMIFS($D$2:$D$7916,$B$2:$B$7916,"Piemonte"))</f>
        <v>2.041767073426711</v>
      </c>
      <c r="I4456" s="1" t="str">
        <f>_xlfn.XLOOKUP(Comuni[[#This Row],[Regione]],Ripartizione_geografica[Regione],Ripartizione_geografica[Ripartizione geografica],,0)</f>
        <v>Centro</v>
      </c>
      <c r="J4456" s="1">
        <f>_xlfn.XLOOKUP(Comuni[[#This Row],[Regione]],Table_0[Regione],Table_0[Totale contagiati],,0)</f>
        <v>1642975</v>
      </c>
      <c r="K4456" s="1">
        <f>_xlfn.XLOOKUP(Comuni[[#This Row],[Regione]],Table_0[Regione],Table_0[Guariti],,0)</f>
        <v>1625600</v>
      </c>
      <c r="L4456" s="1">
        <f>_xlfn.XLOOKUP(Comuni[[#This Row],[Regione]],Table_0[Regione],Table_0[Deceduti],,0)</f>
        <v>12293</v>
      </c>
    </row>
    <row r="4457" spans="1:12" x14ac:dyDescent="0.25">
      <c r="A4457" s="1" t="s">
        <v>4516</v>
      </c>
      <c r="B4457" s="1" t="s">
        <v>4451</v>
      </c>
      <c r="C4457" s="1" t="s">
        <v>4504</v>
      </c>
      <c r="D4457">
        <v>8771</v>
      </c>
      <c r="E4457">
        <f>100*Comuni[[#This Row],[Popolazione2011]]/$D$7916</f>
        <v>1.5303911588023794E-2</v>
      </c>
      <c r="F4457">
        <f>100*Comuni[[#This Row],[Popolazione2011]]/(SUMIFS($D$2:$D$7916,$B$2:$B$7916,"Toscana"))</f>
        <v>0.23884851650317712</v>
      </c>
      <c r="G4457" t="b">
        <f>IF(Comuni[[#This Row],[Popolazione2011]]&gt;300000,"MAGGIORE")</f>
        <v>0</v>
      </c>
      <c r="H4457">
        <f>100*Comuni[[#This Row],[Popolazione2011]]/(SUMIFS($D$2:$D$7916,$B$2:$B$7916,"Piemonte"))</f>
        <v>0.20098920327522343</v>
      </c>
      <c r="I4457" s="1" t="str">
        <f>_xlfn.XLOOKUP(Comuni[[#This Row],[Regione]],Ripartizione_geografica[Regione],Ripartizione_geografica[Ripartizione geografica],,0)</f>
        <v>Centro</v>
      </c>
      <c r="J4457" s="1">
        <f>_xlfn.XLOOKUP(Comuni[[#This Row],[Regione]],Table_0[Regione],Table_0[Totale contagiati],,0)</f>
        <v>1642975</v>
      </c>
      <c r="K4457" s="1">
        <f>_xlfn.XLOOKUP(Comuni[[#This Row],[Regione]],Table_0[Regione],Table_0[Guariti],,0)</f>
        <v>1625600</v>
      </c>
      <c r="L4457" s="1">
        <f>_xlfn.XLOOKUP(Comuni[[#This Row],[Regione]],Table_0[Regione],Table_0[Deceduti],,0)</f>
        <v>12293</v>
      </c>
    </row>
    <row r="4458" spans="1:12" x14ac:dyDescent="0.25">
      <c r="A4458" s="1" t="s">
        <v>4517</v>
      </c>
      <c r="B4458" s="1" t="s">
        <v>4451</v>
      </c>
      <c r="C4458" s="1" t="s">
        <v>4504</v>
      </c>
      <c r="D4458">
        <v>25378</v>
      </c>
      <c r="E4458">
        <f>100*Comuni[[#This Row],[Popolazione2011]]/$D$7916</f>
        <v>4.4280317897716095E-2</v>
      </c>
      <c r="F4458">
        <f>100*Comuni[[#This Row],[Popolazione2011]]/(SUMIFS($D$2:$D$7916,$B$2:$B$7916,"Toscana"))</f>
        <v>0.69108398720985398</v>
      </c>
      <c r="G4458" t="b">
        <f>IF(Comuni[[#This Row],[Popolazione2011]]&gt;300000,"MAGGIORE")</f>
        <v>0</v>
      </c>
      <c r="H4458">
        <f>100*Comuni[[#This Row],[Popolazione2011]]/(SUMIFS($D$2:$D$7916,$B$2:$B$7916,"Piemonte"))</f>
        <v>0.58154189952327218</v>
      </c>
      <c r="I4458" s="1" t="str">
        <f>_xlfn.XLOOKUP(Comuni[[#This Row],[Regione]],Ripartizione_geografica[Regione],Ripartizione_geografica[Ripartizione geografica],,0)</f>
        <v>Centro</v>
      </c>
      <c r="J4458" s="1">
        <f>_xlfn.XLOOKUP(Comuni[[#This Row],[Regione]],Table_0[Regione],Table_0[Totale contagiati],,0)</f>
        <v>1642975</v>
      </c>
      <c r="K4458" s="1">
        <f>_xlfn.XLOOKUP(Comuni[[#This Row],[Regione]],Table_0[Regione],Table_0[Guariti],,0)</f>
        <v>1625600</v>
      </c>
      <c r="L4458" s="1">
        <f>_xlfn.XLOOKUP(Comuni[[#This Row],[Regione]],Table_0[Regione],Table_0[Deceduti],,0)</f>
        <v>12293</v>
      </c>
    </row>
    <row r="4459" spans="1:12" x14ac:dyDescent="0.25">
      <c r="A4459" s="1" t="s">
        <v>4518</v>
      </c>
      <c r="B4459" s="1" t="s">
        <v>4451</v>
      </c>
      <c r="C4459" s="1" t="s">
        <v>4504</v>
      </c>
      <c r="D4459">
        <v>1680</v>
      </c>
      <c r="E4459">
        <f>100*Comuni[[#This Row],[Popolazione2011]]/$D$7916</f>
        <v>2.9313158668202001E-3</v>
      </c>
      <c r="F4459">
        <f>100*Comuni[[#This Row],[Popolazione2011]]/(SUMIFS($D$2:$D$7916,$B$2:$B$7916,"Toscana"))</f>
        <v>4.5749117287120916E-2</v>
      </c>
      <c r="G4459" t="b">
        <f>IF(Comuni[[#This Row],[Popolazione2011]]&gt;300000,"MAGGIORE")</f>
        <v>0</v>
      </c>
      <c r="H4459">
        <f>100*Comuni[[#This Row],[Popolazione2011]]/(SUMIFS($D$2:$D$7916,$B$2:$B$7916,"Piemonte"))</f>
        <v>3.849753294976347E-2</v>
      </c>
      <c r="I4459" s="1" t="str">
        <f>_xlfn.XLOOKUP(Comuni[[#This Row],[Regione]],Ripartizione_geografica[Regione],Ripartizione_geografica[Ripartizione geografica],,0)</f>
        <v>Centro</v>
      </c>
      <c r="J4459" s="1">
        <f>_xlfn.XLOOKUP(Comuni[[#This Row],[Regione]],Table_0[Regione],Table_0[Totale contagiati],,0)</f>
        <v>1642975</v>
      </c>
      <c r="K4459" s="1">
        <f>_xlfn.XLOOKUP(Comuni[[#This Row],[Regione]],Table_0[Regione],Table_0[Guariti],,0)</f>
        <v>1625600</v>
      </c>
      <c r="L4459" s="1">
        <f>_xlfn.XLOOKUP(Comuni[[#This Row],[Regione]],Table_0[Regione],Table_0[Deceduti],,0)</f>
        <v>12293</v>
      </c>
    </row>
    <row r="4460" spans="1:12" x14ac:dyDescent="0.25">
      <c r="A4460" s="1" t="s">
        <v>4519</v>
      </c>
      <c r="B4460" s="1" t="s">
        <v>4451</v>
      </c>
      <c r="C4460" s="1" t="s">
        <v>4504</v>
      </c>
      <c r="D4460">
        <v>11517</v>
      </c>
      <c r="E4460">
        <f>100*Comuni[[#This Row],[Popolazione2011]]/$D$7916</f>
        <v>2.0095217165576336E-2</v>
      </c>
      <c r="F4460">
        <f>100*Comuni[[#This Row],[Popolazione2011]]/(SUMIFS($D$2:$D$7916,$B$2:$B$7916,"Toscana"))</f>
        <v>0.31362653797367357</v>
      </c>
      <c r="G4460" t="b">
        <f>IF(Comuni[[#This Row],[Popolazione2011]]&gt;300000,"MAGGIORE")</f>
        <v>0</v>
      </c>
      <c r="H4460">
        <f>100*Comuni[[#This Row],[Popolazione2011]]/(SUMIFS($D$2:$D$7916,$B$2:$B$7916,"Piemonte"))</f>
        <v>0.26391433748953919</v>
      </c>
      <c r="I4460" s="1" t="str">
        <f>_xlfn.XLOOKUP(Comuni[[#This Row],[Regione]],Ripartizione_geografica[Regione],Ripartizione_geografica[Ripartizione geografica],,0)</f>
        <v>Centro</v>
      </c>
      <c r="J4460" s="1">
        <f>_xlfn.XLOOKUP(Comuni[[#This Row],[Regione]],Table_0[Regione],Table_0[Totale contagiati],,0)</f>
        <v>1642975</v>
      </c>
      <c r="K4460" s="1">
        <f>_xlfn.XLOOKUP(Comuni[[#This Row],[Regione]],Table_0[Regione],Table_0[Guariti],,0)</f>
        <v>1625600</v>
      </c>
      <c r="L4460" s="1">
        <f>_xlfn.XLOOKUP(Comuni[[#This Row],[Regione]],Table_0[Regione],Table_0[Deceduti],,0)</f>
        <v>12293</v>
      </c>
    </row>
    <row r="4461" spans="1:12" x14ac:dyDescent="0.25">
      <c r="A4461" s="1" t="s">
        <v>4520</v>
      </c>
      <c r="B4461" s="1" t="s">
        <v>4451</v>
      </c>
      <c r="C4461" s="1" t="s">
        <v>4504</v>
      </c>
      <c r="D4461">
        <v>5690</v>
      </c>
      <c r="E4461">
        <f>100*Comuni[[#This Row],[Popolazione2011]]/$D$7916</f>
        <v>9.9280876679803207E-3</v>
      </c>
      <c r="F4461">
        <f>100*Comuni[[#This Row],[Popolazione2011]]/(SUMIFS($D$2:$D$7916,$B$2:$B$7916,"Toscana"))</f>
        <v>0.15494790319268928</v>
      </c>
      <c r="G4461" t="b">
        <f>IF(Comuni[[#This Row],[Popolazione2011]]&gt;300000,"MAGGIORE")</f>
        <v>0</v>
      </c>
      <c r="H4461">
        <f>100*Comuni[[#This Row],[Popolazione2011]]/(SUMIFS($D$2:$D$7916,$B$2:$B$7916,"Piemonte"))</f>
        <v>0.13038747766913936</v>
      </c>
      <c r="I4461" s="1" t="str">
        <f>_xlfn.XLOOKUP(Comuni[[#This Row],[Regione]],Ripartizione_geografica[Regione],Ripartizione_geografica[Ripartizione geografica],,0)</f>
        <v>Centro</v>
      </c>
      <c r="J4461" s="1">
        <f>_xlfn.XLOOKUP(Comuni[[#This Row],[Regione]],Table_0[Regione],Table_0[Totale contagiati],,0)</f>
        <v>1642975</v>
      </c>
      <c r="K4461" s="1">
        <f>_xlfn.XLOOKUP(Comuni[[#This Row],[Regione]],Table_0[Regione],Table_0[Guariti],,0)</f>
        <v>1625600</v>
      </c>
      <c r="L4461" s="1">
        <f>_xlfn.XLOOKUP(Comuni[[#This Row],[Regione]],Table_0[Regione],Table_0[Deceduti],,0)</f>
        <v>12293</v>
      </c>
    </row>
    <row r="4462" spans="1:12" x14ac:dyDescent="0.25">
      <c r="A4462" s="1" t="s">
        <v>4521</v>
      </c>
      <c r="B4462" s="1" t="s">
        <v>4451</v>
      </c>
      <c r="C4462" s="1" t="s">
        <v>4504</v>
      </c>
      <c r="D4462">
        <v>4479</v>
      </c>
      <c r="E4462">
        <f>100*Comuni[[#This Row],[Popolazione2011]]/$D$7916</f>
        <v>7.8150974806474264E-3</v>
      </c>
      <c r="F4462">
        <f>100*Comuni[[#This Row],[Popolazione2011]]/(SUMIFS($D$2:$D$7916,$B$2:$B$7916,"Toscana"))</f>
        <v>0.12197041448155629</v>
      </c>
      <c r="G4462" t="b">
        <f>IF(Comuni[[#This Row],[Popolazione2011]]&gt;300000,"MAGGIORE")</f>
        <v>0</v>
      </c>
      <c r="H4462">
        <f>100*Comuni[[#This Row],[Popolazione2011]]/(SUMIFS($D$2:$D$7916,$B$2:$B$7916,"Piemonte"))</f>
        <v>0.10263717266785154</v>
      </c>
      <c r="I4462" s="1" t="str">
        <f>_xlfn.XLOOKUP(Comuni[[#This Row],[Regione]],Ripartizione_geografica[Regione],Ripartizione_geografica[Ripartizione geografica],,0)</f>
        <v>Centro</v>
      </c>
      <c r="J4462" s="1">
        <f>_xlfn.XLOOKUP(Comuni[[#This Row],[Regione]],Table_0[Regione],Table_0[Totale contagiati],,0)</f>
        <v>1642975</v>
      </c>
      <c r="K4462" s="1">
        <f>_xlfn.XLOOKUP(Comuni[[#This Row],[Regione]],Table_0[Regione],Table_0[Guariti],,0)</f>
        <v>1625600</v>
      </c>
      <c r="L4462" s="1">
        <f>_xlfn.XLOOKUP(Comuni[[#This Row],[Regione]],Table_0[Regione],Table_0[Deceduti],,0)</f>
        <v>12293</v>
      </c>
    </row>
    <row r="4463" spans="1:12" x14ac:dyDescent="0.25">
      <c r="A4463" s="1" t="s">
        <v>4522</v>
      </c>
      <c r="B4463" s="1" t="s">
        <v>4451</v>
      </c>
      <c r="C4463" s="1" t="s">
        <v>4504</v>
      </c>
      <c r="D4463">
        <v>2248</v>
      </c>
      <c r="E4463">
        <f>100*Comuni[[#This Row],[Popolazione2011]]/$D$7916</f>
        <v>3.9223798027451249E-3</v>
      </c>
      <c r="F4463">
        <f>100*Comuni[[#This Row],[Popolazione2011]]/(SUMIFS($D$2:$D$7916,$B$2:$B$7916,"Toscana"))</f>
        <v>6.1216675988957032E-2</v>
      </c>
      <c r="G4463" t="b">
        <f>IF(Comuni[[#This Row],[Popolazione2011]]&gt;300000,"MAGGIORE")</f>
        <v>0</v>
      </c>
      <c r="H4463">
        <f>100*Comuni[[#This Row],[Popolazione2011]]/(SUMIFS($D$2:$D$7916,$B$2:$B$7916,"Piemonte"))</f>
        <v>5.1513365518493025E-2</v>
      </c>
      <c r="I4463" s="1" t="str">
        <f>_xlfn.XLOOKUP(Comuni[[#This Row],[Regione]],Ripartizione_geografica[Regione],Ripartizione_geografica[Ripartizione geografica],,0)</f>
        <v>Centro</v>
      </c>
      <c r="J4463" s="1">
        <f>_xlfn.XLOOKUP(Comuni[[#This Row],[Regione]],Table_0[Regione],Table_0[Totale contagiati],,0)</f>
        <v>1642975</v>
      </c>
      <c r="K4463" s="1">
        <f>_xlfn.XLOOKUP(Comuni[[#This Row],[Regione]],Table_0[Regione],Table_0[Guariti],,0)</f>
        <v>1625600</v>
      </c>
      <c r="L4463" s="1">
        <f>_xlfn.XLOOKUP(Comuni[[#This Row],[Regione]],Table_0[Regione],Table_0[Deceduti],,0)</f>
        <v>12293</v>
      </c>
    </row>
    <row r="4464" spans="1:12" x14ac:dyDescent="0.25">
      <c r="A4464" s="1" t="s">
        <v>4523</v>
      </c>
      <c r="B4464" s="1" t="s">
        <v>4451</v>
      </c>
      <c r="C4464" s="1" t="s">
        <v>4504</v>
      </c>
      <c r="D4464">
        <v>8469</v>
      </c>
      <c r="E4464">
        <f>100*Comuni[[#This Row],[Popolazione2011]]/$D$7916</f>
        <v>1.4776972664345403E-2</v>
      </c>
      <c r="F4464">
        <f>100*Comuni[[#This Row],[Popolazione2011]]/(SUMIFS($D$2:$D$7916,$B$2:$B$7916,"Toscana"))</f>
        <v>0.23062456803846848</v>
      </c>
      <c r="G4464" t="b">
        <f>IF(Comuni[[#This Row],[Popolazione2011]]&gt;300000,"MAGGIORE")</f>
        <v>0</v>
      </c>
      <c r="H4464">
        <f>100*Comuni[[#This Row],[Popolazione2011]]/(SUMIFS($D$2:$D$7916,$B$2:$B$7916,"Piemonte"))</f>
        <v>0.19406881342353977</v>
      </c>
      <c r="I4464" s="1" t="str">
        <f>_xlfn.XLOOKUP(Comuni[[#This Row],[Regione]],Ripartizione_geografica[Regione],Ripartizione_geografica[Ripartizione geografica],,0)</f>
        <v>Centro</v>
      </c>
      <c r="J4464" s="1">
        <f>_xlfn.XLOOKUP(Comuni[[#This Row],[Regione]],Table_0[Regione],Table_0[Totale contagiati],,0)</f>
        <v>1642975</v>
      </c>
      <c r="K4464" s="1">
        <f>_xlfn.XLOOKUP(Comuni[[#This Row],[Regione]],Table_0[Regione],Table_0[Guariti],,0)</f>
        <v>1625600</v>
      </c>
      <c r="L4464" s="1">
        <f>_xlfn.XLOOKUP(Comuni[[#This Row],[Regione]],Table_0[Regione],Table_0[Deceduti],,0)</f>
        <v>12293</v>
      </c>
    </row>
    <row r="4465" spans="1:12" x14ac:dyDescent="0.25">
      <c r="A4465" s="1" t="s">
        <v>4524</v>
      </c>
      <c r="B4465" s="1" t="s">
        <v>4451</v>
      </c>
      <c r="C4465" s="1" t="s">
        <v>4525</v>
      </c>
      <c r="D4465">
        <v>25403</v>
      </c>
      <c r="E4465">
        <f>100*Comuni[[#This Row],[Popolazione2011]]/$D$7916</f>
        <v>4.4323938669543775E-2</v>
      </c>
      <c r="F4465">
        <f>100*Comuni[[#This Row],[Popolazione2011]]/(SUMIFS($D$2:$D$7916,$B$2:$B$7916,"Toscana"))</f>
        <v>0.69176477764567412</v>
      </c>
      <c r="G4465" t="b">
        <f>IF(Comuni[[#This Row],[Popolazione2011]]&gt;300000,"MAGGIORE")</f>
        <v>0</v>
      </c>
      <c r="H4465">
        <f>100*Comuni[[#This Row],[Popolazione2011]]/(SUMIFS($D$2:$D$7916,$B$2:$B$7916,"Piemonte"))</f>
        <v>0.58211477947788182</v>
      </c>
      <c r="I4465" s="1" t="str">
        <f>_xlfn.XLOOKUP(Comuni[[#This Row],[Regione]],Ripartizione_geografica[Regione],Ripartizione_geografica[Ripartizione geografica],,0)</f>
        <v>Centro</v>
      </c>
      <c r="J4465" s="1">
        <f>_xlfn.XLOOKUP(Comuni[[#This Row],[Regione]],Table_0[Regione],Table_0[Totale contagiati],,0)</f>
        <v>1642975</v>
      </c>
      <c r="K4465" s="1">
        <f>_xlfn.XLOOKUP(Comuni[[#This Row],[Regione]],Table_0[Regione],Table_0[Guariti],,0)</f>
        <v>1625600</v>
      </c>
      <c r="L4465" s="1">
        <f>_xlfn.XLOOKUP(Comuni[[#This Row],[Regione]],Table_0[Regione],Table_0[Deceduti],,0)</f>
        <v>12293</v>
      </c>
    </row>
    <row r="4466" spans="1:12" x14ac:dyDescent="0.25">
      <c r="A4466" s="1" t="s">
        <v>4526</v>
      </c>
      <c r="B4466" s="1" t="s">
        <v>4451</v>
      </c>
      <c r="C4466" s="1" t="s">
        <v>4525</v>
      </c>
      <c r="D4466">
        <v>10461</v>
      </c>
      <c r="E4466">
        <f>100*Comuni[[#This Row],[Popolazione2011]]/$D$7916</f>
        <v>1.8252675763575067E-2</v>
      </c>
      <c r="F4466">
        <f>100*Comuni[[#This Row],[Popolazione2011]]/(SUMIFS($D$2:$D$7916,$B$2:$B$7916,"Toscana"))</f>
        <v>0.28486994996462611</v>
      </c>
      <c r="G4466" t="b">
        <f>IF(Comuni[[#This Row],[Popolazione2011]]&gt;300000,"MAGGIORE")</f>
        <v>0</v>
      </c>
      <c r="H4466">
        <f>100*Comuni[[#This Row],[Popolazione2011]]/(SUMIFS($D$2:$D$7916,$B$2:$B$7916,"Piemonte"))</f>
        <v>0.23971588820683074</v>
      </c>
      <c r="I4466" s="1" t="str">
        <f>_xlfn.XLOOKUP(Comuni[[#This Row],[Regione]],Ripartizione_geografica[Regione],Ripartizione_geografica[Ripartizione geografica],,0)</f>
        <v>Centro</v>
      </c>
      <c r="J4466" s="1">
        <f>_xlfn.XLOOKUP(Comuni[[#This Row],[Regione]],Table_0[Regione],Table_0[Totale contagiati],,0)</f>
        <v>1642975</v>
      </c>
      <c r="K4466" s="1">
        <f>_xlfn.XLOOKUP(Comuni[[#This Row],[Regione]],Table_0[Regione],Table_0[Guariti],,0)</f>
        <v>1625600</v>
      </c>
      <c r="L4466" s="1">
        <f>_xlfn.XLOOKUP(Comuni[[#This Row],[Regione]],Table_0[Regione],Table_0[Deceduti],,0)</f>
        <v>12293</v>
      </c>
    </row>
    <row r="4467" spans="1:12" x14ac:dyDescent="0.25">
      <c r="A4467" s="1" t="s">
        <v>4527</v>
      </c>
      <c r="B4467" s="1" t="s">
        <v>4451</v>
      </c>
      <c r="C4467" s="1" t="s">
        <v>4525</v>
      </c>
      <c r="D4467">
        <v>17854</v>
      </c>
      <c r="E4467">
        <f>100*Comuni[[#This Row],[Popolazione2011]]/$D$7916</f>
        <v>3.1152210408457056E-2</v>
      </c>
      <c r="F4467">
        <f>100*Comuni[[#This Row],[Popolazione2011]]/(SUMIFS($D$2:$D$7916,$B$2:$B$7916,"Toscana"))</f>
        <v>0.48619329764539099</v>
      </c>
      <c r="G4467" t="b">
        <f>IF(Comuni[[#This Row],[Popolazione2011]]&gt;300000,"MAGGIORE")</f>
        <v>0</v>
      </c>
      <c r="H4467">
        <f>100*Comuni[[#This Row],[Popolazione2011]]/(SUMIFS($D$2:$D$7916,$B$2:$B$7916,"Piemonte"))</f>
        <v>0.40912794838397437</v>
      </c>
      <c r="I4467" s="1" t="str">
        <f>_xlfn.XLOOKUP(Comuni[[#This Row],[Regione]],Ripartizione_geografica[Regione],Ripartizione_geografica[Ripartizione geografica],,0)</f>
        <v>Centro</v>
      </c>
      <c r="J4467" s="1">
        <f>_xlfn.XLOOKUP(Comuni[[#This Row],[Regione]],Table_0[Regione],Table_0[Totale contagiati],,0)</f>
        <v>1642975</v>
      </c>
      <c r="K4467" s="1">
        <f>_xlfn.XLOOKUP(Comuni[[#This Row],[Regione]],Table_0[Regione],Table_0[Guariti],,0)</f>
        <v>1625600</v>
      </c>
      <c r="L4467" s="1">
        <f>_xlfn.XLOOKUP(Comuni[[#This Row],[Regione]],Table_0[Regione],Table_0[Deceduti],,0)</f>
        <v>12293</v>
      </c>
    </row>
    <row r="4468" spans="1:12" x14ac:dyDescent="0.25">
      <c r="A4468" s="1" t="s">
        <v>4528</v>
      </c>
      <c r="B4468" s="1" t="s">
        <v>4451</v>
      </c>
      <c r="C4468" s="1" t="s">
        <v>4525</v>
      </c>
      <c r="D4468">
        <v>16637</v>
      </c>
      <c r="E4468">
        <f>100*Comuni[[#This Row],[Popolazione2011]]/$D$7916</f>
        <v>2.9028751235885518E-2</v>
      </c>
      <c r="F4468">
        <f>100*Comuni[[#This Row],[Popolazione2011]]/(SUMIFS($D$2:$D$7916,$B$2:$B$7916,"Toscana"))</f>
        <v>0.45305241922966111</v>
      </c>
      <c r="G4468" t="b">
        <f>IF(Comuni[[#This Row],[Popolazione2011]]&gt;300000,"MAGGIORE")</f>
        <v>0</v>
      </c>
      <c r="H4468">
        <f>100*Comuni[[#This Row],[Popolazione2011]]/(SUMIFS($D$2:$D$7916,$B$2:$B$7916,"Piemonte"))</f>
        <v>0.38124015219358026</v>
      </c>
      <c r="I4468" s="1" t="str">
        <f>_xlfn.XLOOKUP(Comuni[[#This Row],[Regione]],Ripartizione_geografica[Regione],Ripartizione_geografica[Ripartizione geografica],,0)</f>
        <v>Centro</v>
      </c>
      <c r="J4468" s="1">
        <f>_xlfn.XLOOKUP(Comuni[[#This Row],[Regione]],Table_0[Regione],Table_0[Totale contagiati],,0)</f>
        <v>1642975</v>
      </c>
      <c r="K4468" s="1">
        <f>_xlfn.XLOOKUP(Comuni[[#This Row],[Regione]],Table_0[Regione],Table_0[Guariti],,0)</f>
        <v>1625600</v>
      </c>
      <c r="L4468" s="1">
        <f>_xlfn.XLOOKUP(Comuni[[#This Row],[Regione]],Table_0[Regione],Table_0[Deceduti],,0)</f>
        <v>12293</v>
      </c>
    </row>
    <row r="4469" spans="1:12" x14ac:dyDescent="0.25">
      <c r="A4469" s="1" t="s">
        <v>4529</v>
      </c>
      <c r="B4469" s="1" t="s">
        <v>4451</v>
      </c>
      <c r="C4469" s="1" t="s">
        <v>4525</v>
      </c>
      <c r="D4469">
        <v>42929</v>
      </c>
      <c r="E4469">
        <f>100*Comuni[[#This Row],[Popolazione2011]]/$D$7916</f>
        <v>7.4903844551621648E-2</v>
      </c>
      <c r="F4469">
        <f>100*Comuni[[#This Row],[Popolazione2011]]/(SUMIFS($D$2:$D$7916,$B$2:$B$7916,"Toscana"))</f>
        <v>1.1690261047731034</v>
      </c>
      <c r="G4469" t="b">
        <f>IF(Comuni[[#This Row],[Popolazione2011]]&gt;300000,"MAGGIORE")</f>
        <v>0</v>
      </c>
      <c r="H4469">
        <f>100*Comuni[[#This Row],[Popolazione2011]]/(SUMIFS($D$2:$D$7916,$B$2:$B$7916,"Piemonte"))</f>
        <v>0.98372654285737859</v>
      </c>
      <c r="I4469" s="1" t="str">
        <f>_xlfn.XLOOKUP(Comuni[[#This Row],[Regione]],Ripartizione_geografica[Regione],Ripartizione_geografica[Ripartizione geografica],,0)</f>
        <v>Centro</v>
      </c>
      <c r="J4469" s="1">
        <f>_xlfn.XLOOKUP(Comuni[[#This Row],[Regione]],Table_0[Regione],Table_0[Totale contagiati],,0)</f>
        <v>1642975</v>
      </c>
      <c r="K4469" s="1">
        <f>_xlfn.XLOOKUP(Comuni[[#This Row],[Regione]],Table_0[Regione],Table_0[Guariti],,0)</f>
        <v>1625600</v>
      </c>
      <c r="L4469" s="1">
        <f>_xlfn.XLOOKUP(Comuni[[#This Row],[Regione]],Table_0[Regione],Table_0[Deceduti],,0)</f>
        <v>12293</v>
      </c>
    </row>
    <row r="4470" spans="1:12" x14ac:dyDescent="0.25">
      <c r="A4470" s="1" t="s">
        <v>4530</v>
      </c>
      <c r="B4470" s="1" t="s">
        <v>4451</v>
      </c>
      <c r="C4470" s="1" t="s">
        <v>4525</v>
      </c>
      <c r="D4470">
        <v>7298</v>
      </c>
      <c r="E4470">
        <f>100*Comuni[[#This Row],[Popolazione2011]]/$D$7916</f>
        <v>1.2733775711936799E-2</v>
      </c>
      <c r="F4470">
        <f>100*Comuni[[#This Row],[Popolazione2011]]/(SUMIFS($D$2:$D$7916,$B$2:$B$7916,"Toscana"))</f>
        <v>0.19873634402464788</v>
      </c>
      <c r="G4470" t="b">
        <f>IF(Comuni[[#This Row],[Popolazione2011]]&gt;300000,"MAGGIORE")</f>
        <v>0</v>
      </c>
      <c r="H4470">
        <f>100*Comuni[[#This Row],[Popolazione2011]]/(SUMIFS($D$2:$D$7916,$B$2:$B$7916,"Piemonte"))</f>
        <v>0.16723511634962726</v>
      </c>
      <c r="I4470" s="1" t="str">
        <f>_xlfn.XLOOKUP(Comuni[[#This Row],[Regione]],Ripartizione_geografica[Regione],Ripartizione_geografica[Ripartizione geografica],,0)</f>
        <v>Centro</v>
      </c>
      <c r="J4470" s="1">
        <f>_xlfn.XLOOKUP(Comuni[[#This Row],[Regione]],Table_0[Regione],Table_0[Totale contagiati],,0)</f>
        <v>1642975</v>
      </c>
      <c r="K4470" s="1">
        <f>_xlfn.XLOOKUP(Comuni[[#This Row],[Regione]],Table_0[Regione],Table_0[Guariti],,0)</f>
        <v>1625600</v>
      </c>
      <c r="L4470" s="1">
        <f>_xlfn.XLOOKUP(Comuni[[#This Row],[Regione]],Table_0[Regione],Table_0[Deceduti],,0)</f>
        <v>12293</v>
      </c>
    </row>
    <row r="4471" spans="1:12" x14ac:dyDescent="0.25">
      <c r="A4471" s="1" t="s">
        <v>4531</v>
      </c>
      <c r="B4471" s="1" t="s">
        <v>4451</v>
      </c>
      <c r="C4471" s="1" t="s">
        <v>4525</v>
      </c>
      <c r="D4471">
        <v>17489</v>
      </c>
      <c r="E4471">
        <f>100*Comuni[[#This Row],[Popolazione2011]]/$D$7916</f>
        <v>3.0515347139772907E-2</v>
      </c>
      <c r="F4471">
        <f>100*Comuni[[#This Row],[Popolazione2011]]/(SUMIFS($D$2:$D$7916,$B$2:$B$7916,"Toscana"))</f>
        <v>0.47625375728241531</v>
      </c>
      <c r="G4471" t="b">
        <f>IF(Comuni[[#This Row],[Popolazione2011]]&gt;300000,"MAGGIORE")</f>
        <v>0</v>
      </c>
      <c r="H4471">
        <f>100*Comuni[[#This Row],[Popolazione2011]]/(SUMIFS($D$2:$D$7916,$B$2:$B$7916,"Piemonte"))</f>
        <v>0.40076390104667459</v>
      </c>
      <c r="I4471" s="1" t="str">
        <f>_xlfn.XLOOKUP(Comuni[[#This Row],[Regione]],Ripartizione_geografica[Regione],Ripartizione_geografica[Ripartizione geografica],,0)</f>
        <v>Centro</v>
      </c>
      <c r="J4471" s="1">
        <f>_xlfn.XLOOKUP(Comuni[[#This Row],[Regione]],Table_0[Regione],Table_0[Totale contagiati],,0)</f>
        <v>1642975</v>
      </c>
      <c r="K4471" s="1">
        <f>_xlfn.XLOOKUP(Comuni[[#This Row],[Regione]],Table_0[Regione],Table_0[Guariti],,0)</f>
        <v>1625600</v>
      </c>
      <c r="L4471" s="1">
        <f>_xlfn.XLOOKUP(Comuni[[#This Row],[Regione]],Table_0[Regione],Table_0[Deceduti],,0)</f>
        <v>12293</v>
      </c>
    </row>
    <row r="4472" spans="1:12" x14ac:dyDescent="0.25">
      <c r="A4472" s="1" t="s">
        <v>4532</v>
      </c>
      <c r="B4472" s="1" t="s">
        <v>4451</v>
      </c>
      <c r="C4472" s="1" t="s">
        <v>4525</v>
      </c>
      <c r="D4472">
        <v>10364</v>
      </c>
      <c r="E4472">
        <f>100*Comuni[[#This Row],[Popolazione2011]]/$D$7916</f>
        <v>1.8083427168883663E-2</v>
      </c>
      <c r="F4472">
        <f>100*Comuni[[#This Row],[Popolazione2011]]/(SUMIFS($D$2:$D$7916,$B$2:$B$7916,"Toscana"))</f>
        <v>0.28222848307364357</v>
      </c>
      <c r="G4472" t="b">
        <f>IF(Comuni[[#This Row],[Popolazione2011]]&gt;300000,"MAGGIORE")</f>
        <v>0</v>
      </c>
      <c r="H4472">
        <f>100*Comuni[[#This Row],[Popolazione2011]]/(SUMIFS($D$2:$D$7916,$B$2:$B$7916,"Piemonte"))</f>
        <v>0.23749311398294559</v>
      </c>
      <c r="I4472" s="1" t="str">
        <f>_xlfn.XLOOKUP(Comuni[[#This Row],[Regione]],Ripartizione_geografica[Regione],Ripartizione_geografica[Ripartizione geografica],,0)</f>
        <v>Centro</v>
      </c>
      <c r="J4472" s="1">
        <f>_xlfn.XLOOKUP(Comuni[[#This Row],[Regione]],Table_0[Regione],Table_0[Totale contagiati],,0)</f>
        <v>1642975</v>
      </c>
      <c r="K4472" s="1">
        <f>_xlfn.XLOOKUP(Comuni[[#This Row],[Regione]],Table_0[Regione],Table_0[Guariti],,0)</f>
        <v>1625600</v>
      </c>
      <c r="L4472" s="1">
        <f>_xlfn.XLOOKUP(Comuni[[#This Row],[Regione]],Table_0[Regione],Table_0[Deceduti],,0)</f>
        <v>12293</v>
      </c>
    </row>
    <row r="4473" spans="1:12" x14ac:dyDescent="0.25">
      <c r="A4473" s="1" t="s">
        <v>4533</v>
      </c>
      <c r="B4473" s="1" t="s">
        <v>4451</v>
      </c>
      <c r="C4473" s="1" t="s">
        <v>4525</v>
      </c>
      <c r="D4473">
        <v>15935</v>
      </c>
      <c r="E4473">
        <f>100*Comuni[[#This Row],[Popolazione2011]]/$D$7916</f>
        <v>2.7803879962964219E-2</v>
      </c>
      <c r="F4473">
        <f>100*Comuni[[#This Row],[Popolazione2011]]/(SUMIFS($D$2:$D$7916,$B$2:$B$7916,"Toscana"))</f>
        <v>0.43393582379182843</v>
      </c>
      <c r="G4473" t="b">
        <f>IF(Comuni[[#This Row],[Popolazione2011]]&gt;300000,"MAGGIORE")</f>
        <v>0</v>
      </c>
      <c r="H4473">
        <f>100*Comuni[[#This Row],[Popolazione2011]]/(SUMIFS($D$2:$D$7916,$B$2:$B$7916,"Piemonte"))</f>
        <v>0.36515368306814339</v>
      </c>
      <c r="I4473" s="1" t="str">
        <f>_xlfn.XLOOKUP(Comuni[[#This Row],[Regione]],Ripartizione_geografica[Regione],Ripartizione_geografica[Ripartizione geografica],,0)</f>
        <v>Centro</v>
      </c>
      <c r="J4473" s="1">
        <f>_xlfn.XLOOKUP(Comuni[[#This Row],[Regione]],Table_0[Regione],Table_0[Totale contagiati],,0)</f>
        <v>1642975</v>
      </c>
      <c r="K4473" s="1">
        <f>_xlfn.XLOOKUP(Comuni[[#This Row],[Regione]],Table_0[Regione],Table_0[Guariti],,0)</f>
        <v>1625600</v>
      </c>
      <c r="L4473" s="1">
        <f>_xlfn.XLOOKUP(Comuni[[#This Row],[Regione]],Table_0[Regione],Table_0[Deceduti],,0)</f>
        <v>12293</v>
      </c>
    </row>
    <row r="4474" spans="1:12" x14ac:dyDescent="0.25">
      <c r="A4474" s="1" t="s">
        <v>4534</v>
      </c>
      <c r="B4474" s="1" t="s">
        <v>4451</v>
      </c>
      <c r="C4474" s="1" t="s">
        <v>4525</v>
      </c>
      <c r="D4474">
        <v>5670</v>
      </c>
      <c r="E4474">
        <f>100*Comuni[[#This Row],[Popolazione2011]]/$D$7916</f>
        <v>9.8931910505181755E-3</v>
      </c>
      <c r="F4474">
        <f>100*Comuni[[#This Row],[Popolazione2011]]/(SUMIFS($D$2:$D$7916,$B$2:$B$7916,"Toscana"))</f>
        <v>0.1544032708440331</v>
      </c>
      <c r="G4474" t="b">
        <f>IF(Comuni[[#This Row],[Popolazione2011]]&gt;300000,"MAGGIORE")</f>
        <v>0</v>
      </c>
      <c r="H4474">
        <f>100*Comuni[[#This Row],[Popolazione2011]]/(SUMIFS($D$2:$D$7916,$B$2:$B$7916,"Piemonte"))</f>
        <v>0.12992917370545171</v>
      </c>
      <c r="I4474" s="1" t="str">
        <f>_xlfn.XLOOKUP(Comuni[[#This Row],[Regione]],Ripartizione_geografica[Regione],Ripartizione_geografica[Ripartizione geografica],,0)</f>
        <v>Centro</v>
      </c>
      <c r="J4474" s="1">
        <f>_xlfn.XLOOKUP(Comuni[[#This Row],[Regione]],Table_0[Regione],Table_0[Totale contagiati],,0)</f>
        <v>1642975</v>
      </c>
      <c r="K4474" s="1">
        <f>_xlfn.XLOOKUP(Comuni[[#This Row],[Regione]],Table_0[Regione],Table_0[Guariti],,0)</f>
        <v>1625600</v>
      </c>
      <c r="L4474" s="1">
        <f>_xlfn.XLOOKUP(Comuni[[#This Row],[Regione]],Table_0[Regione],Table_0[Deceduti],,0)</f>
        <v>12293</v>
      </c>
    </row>
    <row r="4475" spans="1:12" x14ac:dyDescent="0.25">
      <c r="A4475" s="1" t="s">
        <v>4535</v>
      </c>
      <c r="B4475" s="1" t="s">
        <v>4451</v>
      </c>
      <c r="C4475" s="1" t="s">
        <v>4525</v>
      </c>
      <c r="D4475">
        <v>46541</v>
      </c>
      <c r="E4475">
        <f>100*Comuni[[#This Row],[Popolazione2011]]/$D$7916</f>
        <v>8.1206173665285084E-2</v>
      </c>
      <c r="F4475">
        <f>100*Comuni[[#This Row],[Popolazione2011]]/(SUMIFS($D$2:$D$7916,$B$2:$B$7916,"Toscana"))</f>
        <v>1.2673867069404134</v>
      </c>
      <c r="G4475" t="b">
        <f>IF(Comuni[[#This Row],[Popolazione2011]]&gt;300000,"MAGGIORE")</f>
        <v>0</v>
      </c>
      <c r="H4475">
        <f>100*Comuni[[#This Row],[Popolazione2011]]/(SUMIFS($D$2:$D$7916,$B$2:$B$7916,"Piemonte"))</f>
        <v>1.0664962386993699</v>
      </c>
      <c r="I4475" s="1" t="str">
        <f>_xlfn.XLOOKUP(Comuni[[#This Row],[Regione]],Ripartizione_geografica[Regione],Ripartizione_geografica[Ripartizione geografica],,0)</f>
        <v>Centro</v>
      </c>
      <c r="J4475" s="1">
        <f>_xlfn.XLOOKUP(Comuni[[#This Row],[Regione]],Table_0[Regione],Table_0[Totale contagiati],,0)</f>
        <v>1642975</v>
      </c>
      <c r="K4475" s="1">
        <f>_xlfn.XLOOKUP(Comuni[[#This Row],[Regione]],Table_0[Regione],Table_0[Guariti],,0)</f>
        <v>1625600</v>
      </c>
      <c r="L4475" s="1">
        <f>_xlfn.XLOOKUP(Comuni[[#This Row],[Regione]],Table_0[Regione],Table_0[Deceduti],,0)</f>
        <v>12293</v>
      </c>
    </row>
    <row r="4476" spans="1:12" x14ac:dyDescent="0.25">
      <c r="A4476" s="1" t="s">
        <v>4536</v>
      </c>
      <c r="B4476" s="1" t="s">
        <v>4451</v>
      </c>
      <c r="C4476" s="1" t="s">
        <v>4525</v>
      </c>
      <c r="D4476">
        <v>13990</v>
      </c>
      <c r="E4476">
        <f>100*Comuni[[#This Row],[Popolazione2011]]/$D$7916</f>
        <v>2.4410183914770595E-2</v>
      </c>
      <c r="F4476">
        <f>100*Comuni[[#This Row],[Popolazione2011]]/(SUMIFS($D$2:$D$7916,$B$2:$B$7916,"Toscana"))</f>
        <v>0.38097032788501284</v>
      </c>
      <c r="G4476" t="b">
        <f>IF(Comuni[[#This Row],[Popolazione2011]]&gt;300000,"MAGGIORE")</f>
        <v>0</v>
      </c>
      <c r="H4476">
        <f>100*Comuni[[#This Row],[Popolazione2011]]/(SUMIFS($D$2:$D$7916,$B$2:$B$7916,"Piemonte"))</f>
        <v>0.32058362259951839</v>
      </c>
      <c r="I4476" s="1" t="str">
        <f>_xlfn.XLOOKUP(Comuni[[#This Row],[Regione]],Ripartizione_geografica[Regione],Ripartizione_geografica[Ripartizione geografica],,0)</f>
        <v>Centro</v>
      </c>
      <c r="J4476" s="1">
        <f>_xlfn.XLOOKUP(Comuni[[#This Row],[Regione]],Table_0[Regione],Table_0[Totale contagiati],,0)</f>
        <v>1642975</v>
      </c>
      <c r="K4476" s="1">
        <f>_xlfn.XLOOKUP(Comuni[[#This Row],[Regione]],Table_0[Regione],Table_0[Guariti],,0)</f>
        <v>1625600</v>
      </c>
      <c r="L4476" s="1">
        <f>_xlfn.XLOOKUP(Comuni[[#This Row],[Regione]],Table_0[Regione],Table_0[Deceduti],,0)</f>
        <v>12293</v>
      </c>
    </row>
    <row r="4477" spans="1:12" x14ac:dyDescent="0.25">
      <c r="A4477" s="1" t="s">
        <v>4537</v>
      </c>
      <c r="B4477" s="1" t="s">
        <v>4451</v>
      </c>
      <c r="C4477" s="1" t="s">
        <v>4525</v>
      </c>
      <c r="D4477">
        <v>358079</v>
      </c>
      <c r="E4477">
        <f>100*Comuni[[#This Row],[Popolazione2011]]/$D$7916</f>
        <v>0.62478729421137524</v>
      </c>
      <c r="F4477">
        <f>100*Comuni[[#This Row],[Popolazione2011]]/(SUMIFS($D$2:$D$7916,$B$2:$B$7916,"Toscana"))</f>
        <v>9.7510703387231974</v>
      </c>
      <c r="G4477" t="str">
        <f>IF(Comuni[[#This Row],[Popolazione2011]]&gt;300000,"MAGGIORE")</f>
        <v>MAGGIORE</v>
      </c>
      <c r="H4477">
        <f>100*Comuni[[#This Row],[Popolazione2011]]/(SUMIFS($D$2:$D$7916,$B$2:$B$7916,"Piemonte"))</f>
        <v>8.2054512506656874</v>
      </c>
      <c r="I4477" s="1" t="str">
        <f>_xlfn.XLOOKUP(Comuni[[#This Row],[Regione]],Ripartizione_geografica[Regione],Ripartizione_geografica[Ripartizione geografica],,0)</f>
        <v>Centro</v>
      </c>
      <c r="J4477" s="1">
        <f>_xlfn.XLOOKUP(Comuni[[#This Row],[Regione]],Table_0[Regione],Table_0[Totale contagiati],,0)</f>
        <v>1642975</v>
      </c>
      <c r="K4477" s="1">
        <f>_xlfn.XLOOKUP(Comuni[[#This Row],[Regione]],Table_0[Regione],Table_0[Guariti],,0)</f>
        <v>1625600</v>
      </c>
      <c r="L4477" s="1">
        <f>_xlfn.XLOOKUP(Comuni[[#This Row],[Regione]],Table_0[Regione],Table_0[Deceduti],,0)</f>
        <v>12293</v>
      </c>
    </row>
    <row r="4478" spans="1:12" x14ac:dyDescent="0.25">
      <c r="A4478" s="1" t="s">
        <v>4538</v>
      </c>
      <c r="B4478" s="1" t="s">
        <v>4451</v>
      </c>
      <c r="C4478" s="1" t="s">
        <v>4525</v>
      </c>
      <c r="D4478">
        <v>4828</v>
      </c>
      <c r="E4478">
        <f>100*Comuni[[#This Row],[Popolazione2011]]/$D$7916</f>
        <v>8.4240434553618602E-3</v>
      </c>
      <c r="F4478">
        <f>100*Comuni[[#This Row],[Popolazione2011]]/(SUMIFS($D$2:$D$7916,$B$2:$B$7916,"Toscana"))</f>
        <v>0.131474248965607</v>
      </c>
      <c r="G4478" t="b">
        <f>IF(Comuni[[#This Row],[Popolazione2011]]&gt;300000,"MAGGIORE")</f>
        <v>0</v>
      </c>
      <c r="H4478">
        <f>100*Comuni[[#This Row],[Popolazione2011]]/(SUMIFS($D$2:$D$7916,$B$2:$B$7916,"Piemonte"))</f>
        <v>0.11063457683420121</v>
      </c>
      <c r="I4478" s="1" t="str">
        <f>_xlfn.XLOOKUP(Comuni[[#This Row],[Regione]],Ripartizione_geografica[Regione],Ripartizione_geografica[Ripartizione geografica],,0)</f>
        <v>Centro</v>
      </c>
      <c r="J4478" s="1">
        <f>_xlfn.XLOOKUP(Comuni[[#This Row],[Regione]],Table_0[Regione],Table_0[Totale contagiati],,0)</f>
        <v>1642975</v>
      </c>
      <c r="K4478" s="1">
        <f>_xlfn.XLOOKUP(Comuni[[#This Row],[Regione]],Table_0[Regione],Table_0[Guariti],,0)</f>
        <v>1625600</v>
      </c>
      <c r="L4478" s="1">
        <f>_xlfn.XLOOKUP(Comuni[[#This Row],[Regione]],Table_0[Regione],Table_0[Deceduti],,0)</f>
        <v>12293</v>
      </c>
    </row>
    <row r="4479" spans="1:12" x14ac:dyDescent="0.25">
      <c r="A4479" s="1" t="s">
        <v>4539</v>
      </c>
      <c r="B4479" s="1" t="s">
        <v>4451</v>
      </c>
      <c r="C4479" s="1" t="s">
        <v>4525</v>
      </c>
      <c r="D4479">
        <v>22785</v>
      </c>
      <c r="E4479">
        <f>100*Comuni[[#This Row],[Popolazione2011]]/$D$7916</f>
        <v>3.9755971443748962E-2</v>
      </c>
      <c r="F4479">
        <f>100*Comuni[[#This Row],[Popolazione2011]]/(SUMIFS($D$2:$D$7916,$B$2:$B$7916,"Toscana"))</f>
        <v>0.62047240320657737</v>
      </c>
      <c r="G4479" t="b">
        <f>IF(Comuni[[#This Row],[Popolazione2011]]&gt;300000,"MAGGIORE")</f>
        <v>0</v>
      </c>
      <c r="H4479">
        <f>100*Comuni[[#This Row],[Popolazione2011]]/(SUMIFS($D$2:$D$7916,$B$2:$B$7916,"Piemonte"))</f>
        <v>0.52212279063116707</v>
      </c>
      <c r="I4479" s="1" t="str">
        <f>_xlfn.XLOOKUP(Comuni[[#This Row],[Regione]],Ripartizione_geografica[Regione],Ripartizione_geografica[Ripartizione geografica],,0)</f>
        <v>Centro</v>
      </c>
      <c r="J4479" s="1">
        <f>_xlfn.XLOOKUP(Comuni[[#This Row],[Regione]],Table_0[Regione],Table_0[Totale contagiati],,0)</f>
        <v>1642975</v>
      </c>
      <c r="K4479" s="1">
        <f>_xlfn.XLOOKUP(Comuni[[#This Row],[Regione]],Table_0[Regione],Table_0[Guariti],,0)</f>
        <v>1625600</v>
      </c>
      <c r="L4479" s="1">
        <f>_xlfn.XLOOKUP(Comuni[[#This Row],[Regione]],Table_0[Regione],Table_0[Deceduti],,0)</f>
        <v>12293</v>
      </c>
    </row>
    <row r="4480" spans="1:12" x14ac:dyDescent="0.25">
      <c r="A4480" s="1" t="s">
        <v>4540</v>
      </c>
      <c r="B4480" s="1" t="s">
        <v>4451</v>
      </c>
      <c r="C4480" s="1" t="s">
        <v>4525</v>
      </c>
      <c r="D4480">
        <v>4900</v>
      </c>
      <c r="E4480">
        <f>100*Comuni[[#This Row],[Popolazione2011]]/$D$7916</f>
        <v>8.5496712782255832E-3</v>
      </c>
      <c r="F4480">
        <f>100*Comuni[[#This Row],[Popolazione2011]]/(SUMIFS($D$2:$D$7916,$B$2:$B$7916,"Toscana"))</f>
        <v>0.13343492542076935</v>
      </c>
      <c r="G4480" t="b">
        <f>IF(Comuni[[#This Row],[Popolazione2011]]&gt;300000,"MAGGIORE")</f>
        <v>0</v>
      </c>
      <c r="H4480">
        <f>100*Comuni[[#This Row],[Popolazione2011]]/(SUMIFS($D$2:$D$7916,$B$2:$B$7916,"Piemonte"))</f>
        <v>0.11228447110347678</v>
      </c>
      <c r="I4480" s="1" t="str">
        <f>_xlfn.XLOOKUP(Comuni[[#This Row],[Regione]],Ripartizione_geografica[Regione],Ripartizione_geografica[Ripartizione geografica],,0)</f>
        <v>Centro</v>
      </c>
      <c r="J4480" s="1">
        <f>_xlfn.XLOOKUP(Comuni[[#This Row],[Regione]],Table_0[Regione],Table_0[Totale contagiati],,0)</f>
        <v>1642975</v>
      </c>
      <c r="K4480" s="1">
        <f>_xlfn.XLOOKUP(Comuni[[#This Row],[Regione]],Table_0[Regione],Table_0[Guariti],,0)</f>
        <v>1625600</v>
      </c>
      <c r="L4480" s="1">
        <f>_xlfn.XLOOKUP(Comuni[[#This Row],[Regione]],Table_0[Regione],Table_0[Deceduti],,0)</f>
        <v>12293</v>
      </c>
    </row>
    <row r="4481" spans="1:12" x14ac:dyDescent="0.25">
      <c r="A4481" s="1" t="s">
        <v>4541</v>
      </c>
      <c r="B4481" s="1" t="s">
        <v>4451</v>
      </c>
      <c r="C4481" s="1" t="s">
        <v>4525</v>
      </c>
      <c r="D4481">
        <v>13886</v>
      </c>
      <c r="E4481">
        <f>100*Comuni[[#This Row],[Popolazione2011]]/$D$7916</f>
        <v>2.4228721503967439E-2</v>
      </c>
      <c r="F4481">
        <f>100*Comuni[[#This Row],[Popolazione2011]]/(SUMIFS($D$2:$D$7916,$B$2:$B$7916,"Toscana"))</f>
        <v>0.37813823967200061</v>
      </c>
      <c r="G4481" t="b">
        <f>IF(Comuni[[#This Row],[Popolazione2011]]&gt;300000,"MAGGIORE")</f>
        <v>0</v>
      </c>
      <c r="H4481">
        <f>100*Comuni[[#This Row],[Popolazione2011]]/(SUMIFS($D$2:$D$7916,$B$2:$B$7916,"Piemonte"))</f>
        <v>0.31820044198834257</v>
      </c>
      <c r="I4481" s="1" t="str">
        <f>_xlfn.XLOOKUP(Comuni[[#This Row],[Regione]],Ripartizione_geografica[Regione],Ripartizione_geografica[Ripartizione geografica],,0)</f>
        <v>Centro</v>
      </c>
      <c r="J4481" s="1">
        <f>_xlfn.XLOOKUP(Comuni[[#This Row],[Regione]],Table_0[Regione],Table_0[Totale contagiati],,0)</f>
        <v>1642975</v>
      </c>
      <c r="K4481" s="1">
        <f>_xlfn.XLOOKUP(Comuni[[#This Row],[Regione]],Table_0[Regione],Table_0[Guariti],,0)</f>
        <v>1625600</v>
      </c>
      <c r="L4481" s="1">
        <f>_xlfn.XLOOKUP(Comuni[[#This Row],[Regione]],Table_0[Regione],Table_0[Deceduti],,0)</f>
        <v>12293</v>
      </c>
    </row>
    <row r="4482" spans="1:12" x14ac:dyDescent="0.25">
      <c r="A4482" s="1" t="s">
        <v>4542</v>
      </c>
      <c r="B4482" s="1" t="s">
        <v>4451</v>
      </c>
      <c r="C4482" s="1" t="s">
        <v>4525</v>
      </c>
      <c r="D4482">
        <v>14667</v>
      </c>
      <c r="E4482">
        <f>100*Comuni[[#This Row],[Popolazione2011]]/$D$7916</f>
        <v>2.5591434415864211E-2</v>
      </c>
      <c r="F4482">
        <f>100*Comuni[[#This Row],[Popolazione2011]]/(SUMIFS($D$2:$D$7916,$B$2:$B$7916,"Toscana"))</f>
        <v>0.39940613288702526</v>
      </c>
      <c r="G4482" t="b">
        <f>IF(Comuni[[#This Row],[Popolazione2011]]&gt;300000,"MAGGIORE")</f>
        <v>0</v>
      </c>
      <c r="H4482">
        <f>100*Comuni[[#This Row],[Popolazione2011]]/(SUMIFS($D$2:$D$7916,$B$2:$B$7916,"Piemonte"))</f>
        <v>0.33609721177034574</v>
      </c>
      <c r="I4482" s="1" t="str">
        <f>_xlfn.XLOOKUP(Comuni[[#This Row],[Regione]],Ripartizione_geografica[Regione],Ripartizione_geografica[Ripartizione geografica],,0)</f>
        <v>Centro</v>
      </c>
      <c r="J4482" s="1">
        <f>_xlfn.XLOOKUP(Comuni[[#This Row],[Regione]],Table_0[Regione],Table_0[Totale contagiati],,0)</f>
        <v>1642975</v>
      </c>
      <c r="K4482" s="1">
        <f>_xlfn.XLOOKUP(Comuni[[#This Row],[Regione]],Table_0[Regione],Table_0[Guariti],,0)</f>
        <v>1625600</v>
      </c>
      <c r="L4482" s="1">
        <f>_xlfn.XLOOKUP(Comuni[[#This Row],[Regione]],Table_0[Regione],Table_0[Deceduti],,0)</f>
        <v>12293</v>
      </c>
    </row>
    <row r="4483" spans="1:12" x14ac:dyDescent="0.25">
      <c r="A4483" s="1" t="s">
        <v>4543</v>
      </c>
      <c r="B4483" s="1" t="s">
        <v>4451</v>
      </c>
      <c r="C4483" s="1" t="s">
        <v>4525</v>
      </c>
      <c r="D4483">
        <v>18960</v>
      </c>
      <c r="E4483">
        <f>100*Comuni[[#This Row],[Popolazione2011]]/$D$7916</f>
        <v>3.3081993354113687E-2</v>
      </c>
      <c r="F4483">
        <f>100*Comuni[[#This Row],[Popolazione2011]]/(SUMIFS($D$2:$D$7916,$B$2:$B$7916,"Toscana"))</f>
        <v>0.51631146652607895</v>
      </c>
      <c r="G4483" t="b">
        <f>IF(Comuni[[#This Row],[Popolazione2011]]&gt;300000,"MAGGIORE")</f>
        <v>0</v>
      </c>
      <c r="H4483">
        <f>100*Comuni[[#This Row],[Popolazione2011]]/(SUMIFS($D$2:$D$7916,$B$2:$B$7916,"Piemonte"))</f>
        <v>0.43447215757590202</v>
      </c>
      <c r="I4483" s="1" t="str">
        <f>_xlfn.XLOOKUP(Comuni[[#This Row],[Regione]],Ripartizione_geografica[Regione],Ripartizione_geografica[Ripartizione geografica],,0)</f>
        <v>Centro</v>
      </c>
      <c r="J4483" s="1">
        <f>_xlfn.XLOOKUP(Comuni[[#This Row],[Regione]],Table_0[Regione],Table_0[Totale contagiati],,0)</f>
        <v>1642975</v>
      </c>
      <c r="K4483" s="1">
        <f>_xlfn.XLOOKUP(Comuni[[#This Row],[Regione]],Table_0[Regione],Table_0[Guariti],,0)</f>
        <v>1625600</v>
      </c>
      <c r="L4483" s="1">
        <f>_xlfn.XLOOKUP(Comuni[[#This Row],[Regione]],Table_0[Regione],Table_0[Deceduti],,0)</f>
        <v>12293</v>
      </c>
    </row>
    <row r="4484" spans="1:12" x14ac:dyDescent="0.25">
      <c r="A4484" s="1" t="s">
        <v>4544</v>
      </c>
      <c r="B4484" s="1" t="s">
        <v>4451</v>
      </c>
      <c r="C4484" s="1" t="s">
        <v>4525</v>
      </c>
      <c r="D4484">
        <v>1827</v>
      </c>
      <c r="E4484">
        <f>100*Comuni[[#This Row],[Popolazione2011]]/$D$7916</f>
        <v>3.1878060051669676E-3</v>
      </c>
      <c r="F4484">
        <f>100*Comuni[[#This Row],[Popolazione2011]]/(SUMIFS($D$2:$D$7916,$B$2:$B$7916,"Toscana"))</f>
        <v>4.9752165049743995E-2</v>
      </c>
      <c r="G4484" t="b">
        <f>IF(Comuni[[#This Row],[Popolazione2011]]&gt;300000,"MAGGIORE")</f>
        <v>0</v>
      </c>
      <c r="H4484">
        <f>100*Comuni[[#This Row],[Popolazione2011]]/(SUMIFS($D$2:$D$7916,$B$2:$B$7916,"Piemonte"))</f>
        <v>4.1866067082867775E-2</v>
      </c>
      <c r="I4484" s="1" t="str">
        <f>_xlfn.XLOOKUP(Comuni[[#This Row],[Regione]],Ripartizione_geografica[Regione],Ripartizione_geografica[Ripartizione geografica],,0)</f>
        <v>Centro</v>
      </c>
      <c r="J4484" s="1">
        <f>_xlfn.XLOOKUP(Comuni[[#This Row],[Regione]],Table_0[Regione],Table_0[Totale contagiati],,0)</f>
        <v>1642975</v>
      </c>
      <c r="K4484" s="1">
        <f>_xlfn.XLOOKUP(Comuni[[#This Row],[Regione]],Table_0[Regione],Table_0[Guariti],,0)</f>
        <v>1625600</v>
      </c>
      <c r="L4484" s="1">
        <f>_xlfn.XLOOKUP(Comuni[[#This Row],[Regione]],Table_0[Regione],Table_0[Deceduti],,0)</f>
        <v>12293</v>
      </c>
    </row>
    <row r="4485" spans="1:12" x14ac:dyDescent="0.25">
      <c r="A4485" s="1" t="s">
        <v>4545</v>
      </c>
      <c r="B4485" s="1" t="s">
        <v>4451</v>
      </c>
      <c r="C4485" s="1" t="s">
        <v>4525</v>
      </c>
      <c r="D4485">
        <v>3257</v>
      </c>
      <c r="E4485">
        <f>100*Comuni[[#This Row],[Popolazione2011]]/$D$7916</f>
        <v>5.6829141537103525E-3</v>
      </c>
      <c r="F4485">
        <f>100*Comuni[[#This Row],[Popolazione2011]]/(SUMIFS($D$2:$D$7916,$B$2:$B$7916,"Toscana"))</f>
        <v>8.8693377978662391E-2</v>
      </c>
      <c r="G4485" t="b">
        <f>IF(Comuni[[#This Row],[Popolazione2011]]&gt;300000,"MAGGIORE")</f>
        <v>0</v>
      </c>
      <c r="H4485">
        <f>100*Comuni[[#This Row],[Popolazione2011]]/(SUMIFS($D$2:$D$7916,$B$2:$B$7916,"Piemonte"))</f>
        <v>7.4634800486535494E-2</v>
      </c>
      <c r="I4485" s="1" t="str">
        <f>_xlfn.XLOOKUP(Comuni[[#This Row],[Regione]],Ripartizione_geografica[Regione],Ripartizione_geografica[Ripartizione geografica],,0)</f>
        <v>Centro</v>
      </c>
      <c r="J4485" s="1">
        <f>_xlfn.XLOOKUP(Comuni[[#This Row],[Regione]],Table_0[Regione],Table_0[Totale contagiati],,0)</f>
        <v>1642975</v>
      </c>
      <c r="K4485" s="1">
        <f>_xlfn.XLOOKUP(Comuni[[#This Row],[Regione]],Table_0[Regione],Table_0[Guariti],,0)</f>
        <v>1625600</v>
      </c>
      <c r="L4485" s="1">
        <f>_xlfn.XLOOKUP(Comuni[[#This Row],[Regione]],Table_0[Regione],Table_0[Deceduti],,0)</f>
        <v>12293</v>
      </c>
    </row>
    <row r="4486" spans="1:12" x14ac:dyDescent="0.25">
      <c r="A4486" s="1" t="s">
        <v>4546</v>
      </c>
      <c r="B4486" s="1" t="s">
        <v>4451</v>
      </c>
      <c r="C4486" s="1" t="s">
        <v>4525</v>
      </c>
      <c r="D4486">
        <v>3776</v>
      </c>
      <c r="E4486">
        <f>100*Comuni[[#This Row],[Popolazione2011]]/$D$7916</f>
        <v>6.5884813768530212E-3</v>
      </c>
      <c r="F4486">
        <f>100*Comuni[[#This Row],[Popolazione2011]]/(SUMIFS($D$2:$D$7916,$B$2:$B$7916,"Toscana"))</f>
        <v>0.10282658742629082</v>
      </c>
      <c r="G4486" t="b">
        <f>IF(Comuni[[#This Row],[Popolazione2011]]&gt;300000,"MAGGIORE")</f>
        <v>0</v>
      </c>
      <c r="H4486">
        <f>100*Comuni[[#This Row],[Popolazione2011]]/(SUMIFS($D$2:$D$7916,$B$2:$B$7916,"Piemonte"))</f>
        <v>8.6527788344230278E-2</v>
      </c>
      <c r="I4486" s="1" t="str">
        <f>_xlfn.XLOOKUP(Comuni[[#This Row],[Regione]],Ripartizione_geografica[Regione],Ripartizione_geografica[Ripartizione geografica],,0)</f>
        <v>Centro</v>
      </c>
      <c r="J4486" s="1">
        <f>_xlfn.XLOOKUP(Comuni[[#This Row],[Regione]],Table_0[Regione],Table_0[Totale contagiati],,0)</f>
        <v>1642975</v>
      </c>
      <c r="K4486" s="1">
        <f>_xlfn.XLOOKUP(Comuni[[#This Row],[Regione]],Table_0[Regione],Table_0[Guariti],,0)</f>
        <v>1625600</v>
      </c>
      <c r="L4486" s="1">
        <f>_xlfn.XLOOKUP(Comuni[[#This Row],[Regione]],Table_0[Regione],Table_0[Deceduti],,0)</f>
        <v>12293</v>
      </c>
    </row>
    <row r="4487" spans="1:12" x14ac:dyDescent="0.25">
      <c r="A4487" s="1" t="s">
        <v>4547</v>
      </c>
      <c r="B4487" s="1" t="s">
        <v>4451</v>
      </c>
      <c r="C4487" s="1" t="s">
        <v>4525</v>
      </c>
      <c r="D4487">
        <v>13653</v>
      </c>
      <c r="E4487">
        <f>100*Comuni[[#This Row],[Popolazione2011]]/$D$7916</f>
        <v>2.3822175910533448E-2</v>
      </c>
      <c r="F4487">
        <f>100*Comuni[[#This Row],[Popolazione2011]]/(SUMIFS($D$2:$D$7916,$B$2:$B$7916,"Toscana"))</f>
        <v>0.37179327281015589</v>
      </c>
      <c r="G4487" t="b">
        <f>IF(Comuni[[#This Row],[Popolazione2011]]&gt;300000,"MAGGIORE")</f>
        <v>0</v>
      </c>
      <c r="H4487">
        <f>100*Comuni[[#This Row],[Popolazione2011]]/(SUMIFS($D$2:$D$7916,$B$2:$B$7916,"Piemonte"))</f>
        <v>0.31286120081138136</v>
      </c>
      <c r="I4487" s="1" t="str">
        <f>_xlfn.XLOOKUP(Comuni[[#This Row],[Regione]],Ripartizione_geografica[Regione],Ripartizione_geografica[Ripartizione geografica],,0)</f>
        <v>Centro</v>
      </c>
      <c r="J4487" s="1">
        <f>_xlfn.XLOOKUP(Comuni[[#This Row],[Regione]],Table_0[Regione],Table_0[Totale contagiati],,0)</f>
        <v>1642975</v>
      </c>
      <c r="K4487" s="1">
        <f>_xlfn.XLOOKUP(Comuni[[#This Row],[Regione]],Table_0[Regione],Table_0[Guariti],,0)</f>
        <v>1625600</v>
      </c>
      <c r="L4487" s="1">
        <f>_xlfn.XLOOKUP(Comuni[[#This Row],[Regione]],Table_0[Regione],Table_0[Deceduti],,0)</f>
        <v>12293</v>
      </c>
    </row>
    <row r="4488" spans="1:12" x14ac:dyDescent="0.25">
      <c r="A4488" s="1" t="s">
        <v>4548</v>
      </c>
      <c r="B4488" s="1" t="s">
        <v>4451</v>
      </c>
      <c r="C4488" s="1" t="s">
        <v>4525</v>
      </c>
      <c r="D4488">
        <v>13195</v>
      </c>
      <c r="E4488">
        <f>100*Comuni[[#This Row],[Popolazione2011]]/$D$7916</f>
        <v>2.3023043370650323E-2</v>
      </c>
      <c r="F4488">
        <f>100*Comuni[[#This Row],[Popolazione2011]]/(SUMIFS($D$2:$D$7916,$B$2:$B$7916,"Toscana"))</f>
        <v>0.35932119202592888</v>
      </c>
      <c r="G4488" t="b">
        <f>IF(Comuni[[#This Row],[Popolazione2011]]&gt;300000,"MAGGIORE")</f>
        <v>0</v>
      </c>
      <c r="H4488">
        <f>100*Comuni[[#This Row],[Popolazione2011]]/(SUMIFS($D$2:$D$7916,$B$2:$B$7916,"Piemonte"))</f>
        <v>0.30236604004293394</v>
      </c>
      <c r="I4488" s="1" t="str">
        <f>_xlfn.XLOOKUP(Comuni[[#This Row],[Regione]],Ripartizione_geografica[Regione],Ripartizione_geografica[Ripartizione geografica],,0)</f>
        <v>Centro</v>
      </c>
      <c r="J4488" s="1">
        <f>_xlfn.XLOOKUP(Comuni[[#This Row],[Regione]],Table_0[Regione],Table_0[Totale contagiati],,0)</f>
        <v>1642975</v>
      </c>
      <c r="K4488" s="1">
        <f>_xlfn.XLOOKUP(Comuni[[#This Row],[Regione]],Table_0[Regione],Table_0[Guariti],,0)</f>
        <v>1625600</v>
      </c>
      <c r="L4488" s="1">
        <f>_xlfn.XLOOKUP(Comuni[[#This Row],[Regione]],Table_0[Regione],Table_0[Deceduti],,0)</f>
        <v>12293</v>
      </c>
    </row>
    <row r="4489" spans="1:12" x14ac:dyDescent="0.25">
      <c r="A4489" s="1" t="s">
        <v>4549</v>
      </c>
      <c r="B4489" s="1" t="s">
        <v>4451</v>
      </c>
      <c r="C4489" s="1" t="s">
        <v>4525</v>
      </c>
      <c r="D4489">
        <v>1188</v>
      </c>
      <c r="E4489">
        <f>100*Comuni[[#This Row],[Popolazione2011]]/$D$7916</f>
        <v>2.0728590772514273E-3</v>
      </c>
      <c r="F4489">
        <f>100*Comuni[[#This Row],[Popolazione2011]]/(SUMIFS($D$2:$D$7916,$B$2:$B$7916,"Toscana"))</f>
        <v>3.2351161510178361E-2</v>
      </c>
      <c r="G4489" t="b">
        <f>IF(Comuni[[#This Row],[Popolazione2011]]&gt;300000,"MAGGIORE")</f>
        <v>0</v>
      </c>
      <c r="H4489">
        <f>100*Comuni[[#This Row],[Popolazione2011]]/(SUMIFS($D$2:$D$7916,$B$2:$B$7916,"Piemonte"))</f>
        <v>2.7223255443047024E-2</v>
      </c>
      <c r="I4489" s="1" t="str">
        <f>_xlfn.XLOOKUP(Comuni[[#This Row],[Regione]],Ripartizione_geografica[Regione],Ripartizione_geografica[Ripartizione geografica],,0)</f>
        <v>Centro</v>
      </c>
      <c r="J4489" s="1">
        <f>_xlfn.XLOOKUP(Comuni[[#This Row],[Regione]],Table_0[Regione],Table_0[Totale contagiati],,0)</f>
        <v>1642975</v>
      </c>
      <c r="K4489" s="1">
        <f>_xlfn.XLOOKUP(Comuni[[#This Row],[Regione]],Table_0[Regione],Table_0[Guariti],,0)</f>
        <v>1625600</v>
      </c>
      <c r="L4489" s="1">
        <f>_xlfn.XLOOKUP(Comuni[[#This Row],[Regione]],Table_0[Regione],Table_0[Deceduti],,0)</f>
        <v>12293</v>
      </c>
    </row>
    <row r="4490" spans="1:12" x14ac:dyDescent="0.25">
      <c r="A4490" s="1" t="s">
        <v>4550</v>
      </c>
      <c r="B4490" s="1" t="s">
        <v>4451</v>
      </c>
      <c r="C4490" s="1" t="s">
        <v>4525</v>
      </c>
      <c r="D4490">
        <v>7509</v>
      </c>
      <c r="E4490">
        <f>100*Comuni[[#This Row],[Popolazione2011]]/$D$7916</f>
        <v>1.310193502616243E-2</v>
      </c>
      <c r="F4490">
        <f>100*Comuni[[#This Row],[Popolazione2011]]/(SUMIFS($D$2:$D$7916,$B$2:$B$7916,"Toscana"))</f>
        <v>0.20448221530297081</v>
      </c>
      <c r="G4490" t="b">
        <f>IF(Comuni[[#This Row],[Popolazione2011]]&gt;300000,"MAGGIORE")</f>
        <v>0</v>
      </c>
      <c r="H4490">
        <f>100*Comuni[[#This Row],[Popolazione2011]]/(SUMIFS($D$2:$D$7916,$B$2:$B$7916,"Piemonte"))</f>
        <v>0.17207022316653209</v>
      </c>
      <c r="I4490" s="1" t="str">
        <f>_xlfn.XLOOKUP(Comuni[[#This Row],[Regione]],Ripartizione_geografica[Regione],Ripartizione_geografica[Ripartizione geografica],,0)</f>
        <v>Centro</v>
      </c>
      <c r="J4490" s="1">
        <f>_xlfn.XLOOKUP(Comuni[[#This Row],[Regione]],Table_0[Regione],Table_0[Totale contagiati],,0)</f>
        <v>1642975</v>
      </c>
      <c r="K4490" s="1">
        <f>_xlfn.XLOOKUP(Comuni[[#This Row],[Regione]],Table_0[Regione],Table_0[Guariti],,0)</f>
        <v>1625600</v>
      </c>
      <c r="L4490" s="1">
        <f>_xlfn.XLOOKUP(Comuni[[#This Row],[Regione]],Table_0[Regione],Table_0[Deceduti],,0)</f>
        <v>12293</v>
      </c>
    </row>
    <row r="4491" spans="1:12" x14ac:dyDescent="0.25">
      <c r="A4491" s="1" t="s">
        <v>4551</v>
      </c>
      <c r="B4491" s="1" t="s">
        <v>4451</v>
      </c>
      <c r="C4491" s="1" t="s">
        <v>4525</v>
      </c>
      <c r="D4491">
        <v>20529</v>
      </c>
      <c r="E4491">
        <f>100*Comuni[[#This Row],[Popolazione2011]]/$D$7916</f>
        <v>3.5819632994018982E-2</v>
      </c>
      <c r="F4491">
        <f>100*Comuni[[#This Row],[Popolazione2011]]/(SUMIFS($D$2:$D$7916,$B$2:$B$7916,"Toscana"))</f>
        <v>0.55903787427815788</v>
      </c>
      <c r="G4491" t="b">
        <f>IF(Comuni[[#This Row],[Popolazione2011]]&gt;300000,"MAGGIORE")</f>
        <v>0</v>
      </c>
      <c r="H4491">
        <f>100*Comuni[[#This Row],[Popolazione2011]]/(SUMIFS($D$2:$D$7916,$B$2:$B$7916,"Piemonte"))</f>
        <v>0.47042610352719899</v>
      </c>
      <c r="I4491" s="1" t="str">
        <f>_xlfn.XLOOKUP(Comuni[[#This Row],[Regione]],Ripartizione_geografica[Regione],Ripartizione_geografica[Ripartizione geografica],,0)</f>
        <v>Centro</v>
      </c>
      <c r="J4491" s="1">
        <f>_xlfn.XLOOKUP(Comuni[[#This Row],[Regione]],Table_0[Regione],Table_0[Totale contagiati],,0)</f>
        <v>1642975</v>
      </c>
      <c r="K4491" s="1">
        <f>_xlfn.XLOOKUP(Comuni[[#This Row],[Regione]],Table_0[Regione],Table_0[Guariti],,0)</f>
        <v>1625600</v>
      </c>
      <c r="L4491" s="1">
        <f>_xlfn.XLOOKUP(Comuni[[#This Row],[Regione]],Table_0[Regione],Table_0[Deceduti],,0)</f>
        <v>12293</v>
      </c>
    </row>
    <row r="4492" spans="1:12" x14ac:dyDescent="0.25">
      <c r="A4492" s="1" t="s">
        <v>4552</v>
      </c>
      <c r="B4492" s="1" t="s">
        <v>4451</v>
      </c>
      <c r="C4492" s="1" t="s">
        <v>4525</v>
      </c>
      <c r="D4492">
        <v>16076</v>
      </c>
      <c r="E4492">
        <f>100*Comuni[[#This Row],[Popolazione2011]]/$D$7916</f>
        <v>2.8049901116072345E-2</v>
      </c>
      <c r="F4492">
        <f>100*Comuni[[#This Row],[Popolazione2011]]/(SUMIFS($D$2:$D$7916,$B$2:$B$7916,"Toscana"))</f>
        <v>0.43777548184985465</v>
      </c>
      <c r="G4492" t="b">
        <f>IF(Comuni[[#This Row],[Popolazione2011]]&gt;300000,"MAGGIORE")</f>
        <v>0</v>
      </c>
      <c r="H4492">
        <f>100*Comuni[[#This Row],[Popolazione2011]]/(SUMIFS($D$2:$D$7916,$B$2:$B$7916,"Piemonte"))</f>
        <v>0.36838472601214139</v>
      </c>
      <c r="I4492" s="1" t="str">
        <f>_xlfn.XLOOKUP(Comuni[[#This Row],[Regione]],Ripartizione_geografica[Regione],Ripartizione_geografica[Ripartizione geografica],,0)</f>
        <v>Centro</v>
      </c>
      <c r="J4492" s="1">
        <f>_xlfn.XLOOKUP(Comuni[[#This Row],[Regione]],Table_0[Regione],Table_0[Totale contagiati],,0)</f>
        <v>1642975</v>
      </c>
      <c r="K4492" s="1">
        <f>_xlfn.XLOOKUP(Comuni[[#This Row],[Regione]],Table_0[Regione],Table_0[Guariti],,0)</f>
        <v>1625600</v>
      </c>
      <c r="L4492" s="1">
        <f>_xlfn.XLOOKUP(Comuni[[#This Row],[Regione]],Table_0[Regione],Table_0[Deceduti],,0)</f>
        <v>12293</v>
      </c>
    </row>
    <row r="4493" spans="1:12" x14ac:dyDescent="0.25">
      <c r="A4493" s="1" t="s">
        <v>4553</v>
      </c>
      <c r="B4493" s="1" t="s">
        <v>4451</v>
      </c>
      <c r="C4493" s="1" t="s">
        <v>4525</v>
      </c>
      <c r="D4493">
        <v>8600</v>
      </c>
      <c r="E4493">
        <f>100*Comuni[[#This Row],[Popolazione2011]]/$D$7916</f>
        <v>1.5005545508722453E-2</v>
      </c>
      <c r="F4493">
        <f>100*Comuni[[#This Row],[Popolazione2011]]/(SUMIFS($D$2:$D$7916,$B$2:$B$7916,"Toscana"))</f>
        <v>0.2341919099221666</v>
      </c>
      <c r="G4493" t="b">
        <f>IF(Comuni[[#This Row],[Popolazione2011]]&gt;300000,"MAGGIORE")</f>
        <v>0</v>
      </c>
      <c r="H4493">
        <f>100*Comuni[[#This Row],[Popolazione2011]]/(SUMIFS($D$2:$D$7916,$B$2:$B$7916,"Piemonte"))</f>
        <v>0.19707070438569396</v>
      </c>
      <c r="I4493" s="1" t="str">
        <f>_xlfn.XLOOKUP(Comuni[[#This Row],[Regione]],Ripartizione_geografica[Regione],Ripartizione_geografica[Ripartizione geografica],,0)</f>
        <v>Centro</v>
      </c>
      <c r="J4493" s="1">
        <f>_xlfn.XLOOKUP(Comuni[[#This Row],[Regione]],Table_0[Regione],Table_0[Totale contagiati],,0)</f>
        <v>1642975</v>
      </c>
      <c r="K4493" s="1">
        <f>_xlfn.XLOOKUP(Comuni[[#This Row],[Regione]],Table_0[Regione],Table_0[Guariti],,0)</f>
        <v>1625600</v>
      </c>
      <c r="L4493" s="1">
        <f>_xlfn.XLOOKUP(Comuni[[#This Row],[Regione]],Table_0[Regione],Table_0[Deceduti],,0)</f>
        <v>12293</v>
      </c>
    </row>
    <row r="4494" spans="1:12" x14ac:dyDescent="0.25">
      <c r="A4494" s="1" t="s">
        <v>4554</v>
      </c>
      <c r="B4494" s="1" t="s">
        <v>4451</v>
      </c>
      <c r="C4494" s="1" t="s">
        <v>4525</v>
      </c>
      <c r="D4494">
        <v>7382</v>
      </c>
      <c r="E4494">
        <f>100*Comuni[[#This Row],[Popolazione2011]]/$D$7916</f>
        <v>1.2880341505277807E-2</v>
      </c>
      <c r="F4494">
        <f>100*Comuni[[#This Row],[Popolazione2011]]/(SUMIFS($D$2:$D$7916,$B$2:$B$7916,"Toscana"))</f>
        <v>0.20102379988900393</v>
      </c>
      <c r="G4494" t="b">
        <f>IF(Comuni[[#This Row],[Popolazione2011]]&gt;300000,"MAGGIORE")</f>
        <v>0</v>
      </c>
      <c r="H4494">
        <f>100*Comuni[[#This Row],[Popolazione2011]]/(SUMIFS($D$2:$D$7916,$B$2:$B$7916,"Piemonte"))</f>
        <v>0.16915999299711543</v>
      </c>
      <c r="I4494" s="1" t="str">
        <f>_xlfn.XLOOKUP(Comuni[[#This Row],[Regione]],Ripartizione_geografica[Regione],Ripartizione_geografica[Ripartizione geografica],,0)</f>
        <v>Centro</v>
      </c>
      <c r="J4494" s="1">
        <f>_xlfn.XLOOKUP(Comuni[[#This Row],[Regione]],Table_0[Regione],Table_0[Totale contagiati],,0)</f>
        <v>1642975</v>
      </c>
      <c r="K4494" s="1">
        <f>_xlfn.XLOOKUP(Comuni[[#This Row],[Regione]],Table_0[Regione],Table_0[Guariti],,0)</f>
        <v>1625600</v>
      </c>
      <c r="L4494" s="1">
        <f>_xlfn.XLOOKUP(Comuni[[#This Row],[Regione]],Table_0[Regione],Table_0[Deceduti],,0)</f>
        <v>12293</v>
      </c>
    </row>
    <row r="4495" spans="1:12" x14ac:dyDescent="0.25">
      <c r="A4495" s="1" t="s">
        <v>4555</v>
      </c>
      <c r="B4495" s="1" t="s">
        <v>4451</v>
      </c>
      <c r="C4495" s="1" t="s">
        <v>4525</v>
      </c>
      <c r="D4495">
        <v>16883</v>
      </c>
      <c r="E4495">
        <f>100*Comuni[[#This Row],[Popolazione2011]]/$D$7916</f>
        <v>2.9457979630669904E-2</v>
      </c>
      <c r="F4495">
        <f>100*Comuni[[#This Row],[Popolazione2011]]/(SUMIFS($D$2:$D$7916,$B$2:$B$7916,"Toscana"))</f>
        <v>0.4597513971181324</v>
      </c>
      <c r="G4495" t="b">
        <f>IF(Comuni[[#This Row],[Popolazione2011]]&gt;300000,"MAGGIORE")</f>
        <v>0</v>
      </c>
      <c r="H4495">
        <f>100*Comuni[[#This Row],[Popolazione2011]]/(SUMIFS($D$2:$D$7916,$B$2:$B$7916,"Piemonte"))</f>
        <v>0.38687729094693846</v>
      </c>
      <c r="I4495" s="1" t="str">
        <f>_xlfn.XLOOKUP(Comuni[[#This Row],[Regione]],Ripartizione_geografica[Regione],Ripartizione_geografica[Ripartizione geografica],,0)</f>
        <v>Centro</v>
      </c>
      <c r="J4495" s="1">
        <f>_xlfn.XLOOKUP(Comuni[[#This Row],[Regione]],Table_0[Regione],Table_0[Totale contagiati],,0)</f>
        <v>1642975</v>
      </c>
      <c r="K4495" s="1">
        <f>_xlfn.XLOOKUP(Comuni[[#This Row],[Regione]],Table_0[Regione],Table_0[Guariti],,0)</f>
        <v>1625600</v>
      </c>
      <c r="L4495" s="1">
        <f>_xlfn.XLOOKUP(Comuni[[#This Row],[Regione]],Table_0[Regione],Table_0[Deceduti],,0)</f>
        <v>12293</v>
      </c>
    </row>
    <row r="4496" spans="1:12" x14ac:dyDescent="0.25">
      <c r="A4496" s="1" t="s">
        <v>4556</v>
      </c>
      <c r="B4496" s="1" t="s">
        <v>4451</v>
      </c>
      <c r="C4496" s="1" t="s">
        <v>4525</v>
      </c>
      <c r="D4496">
        <v>1231</v>
      </c>
      <c r="E4496">
        <f>100*Comuni[[#This Row],[Popolazione2011]]/$D$7916</f>
        <v>2.1478868047950395E-3</v>
      </c>
      <c r="F4496">
        <f>100*Comuni[[#This Row],[Popolazione2011]]/(SUMIFS($D$2:$D$7916,$B$2:$B$7916,"Toscana"))</f>
        <v>3.3522121059789196E-2</v>
      </c>
      <c r="G4496" t="b">
        <f>IF(Comuni[[#This Row],[Popolazione2011]]&gt;300000,"MAGGIORE")</f>
        <v>0</v>
      </c>
      <c r="H4496">
        <f>100*Comuni[[#This Row],[Popolazione2011]]/(SUMIFS($D$2:$D$7916,$B$2:$B$7916,"Piemonte"))</f>
        <v>2.8208608964975495E-2</v>
      </c>
      <c r="I4496" s="1" t="str">
        <f>_xlfn.XLOOKUP(Comuni[[#This Row],[Regione]],Ripartizione_geografica[Regione],Ripartizione_geografica[Ripartizione geografica],,0)</f>
        <v>Centro</v>
      </c>
      <c r="J4496" s="1">
        <f>_xlfn.XLOOKUP(Comuni[[#This Row],[Regione]],Table_0[Regione],Table_0[Totale contagiati],,0)</f>
        <v>1642975</v>
      </c>
      <c r="K4496" s="1">
        <f>_xlfn.XLOOKUP(Comuni[[#This Row],[Regione]],Table_0[Regione],Table_0[Guariti],,0)</f>
        <v>1625600</v>
      </c>
      <c r="L4496" s="1">
        <f>_xlfn.XLOOKUP(Comuni[[#This Row],[Regione]],Table_0[Regione],Table_0[Deceduti],,0)</f>
        <v>12293</v>
      </c>
    </row>
    <row r="4497" spans="1:12" x14ac:dyDescent="0.25">
      <c r="A4497" s="1" t="s">
        <v>4557</v>
      </c>
      <c r="B4497" s="1" t="s">
        <v>4451</v>
      </c>
      <c r="C4497" s="1" t="s">
        <v>4525</v>
      </c>
      <c r="D4497">
        <v>49765</v>
      </c>
      <c r="E4497">
        <f>100*Comuni[[#This Row],[Popolazione2011]]/$D$7916</f>
        <v>8.6831508400182889E-2</v>
      </c>
      <c r="F4497">
        <f>100*Comuni[[#This Row],[Popolazione2011]]/(SUMIFS($D$2:$D$7916,$B$2:$B$7916,"Toscana"))</f>
        <v>1.3551814415437931</v>
      </c>
      <c r="G4497" t="b">
        <f>IF(Comuni[[#This Row],[Popolazione2011]]&gt;300000,"MAGGIORE")</f>
        <v>0</v>
      </c>
      <c r="H4497">
        <f>100*Comuni[[#This Row],[Popolazione2011]]/(SUMIFS($D$2:$D$7916,$B$2:$B$7916,"Piemonte"))</f>
        <v>1.1403748376458209</v>
      </c>
      <c r="I4497" s="1" t="str">
        <f>_xlfn.XLOOKUP(Comuni[[#This Row],[Regione]],Ripartizione_geografica[Regione],Ripartizione_geografica[Ripartizione geografica],,0)</f>
        <v>Centro</v>
      </c>
      <c r="J4497" s="1">
        <f>_xlfn.XLOOKUP(Comuni[[#This Row],[Regione]],Table_0[Regione],Table_0[Totale contagiati],,0)</f>
        <v>1642975</v>
      </c>
      <c r="K4497" s="1">
        <f>_xlfn.XLOOKUP(Comuni[[#This Row],[Regione]],Table_0[Regione],Table_0[Guariti],,0)</f>
        <v>1625600</v>
      </c>
      <c r="L4497" s="1">
        <f>_xlfn.XLOOKUP(Comuni[[#This Row],[Regione]],Table_0[Regione],Table_0[Deceduti],,0)</f>
        <v>12293</v>
      </c>
    </row>
    <row r="4498" spans="1:12" x14ac:dyDescent="0.25">
      <c r="A4498" s="1" t="s">
        <v>4558</v>
      </c>
      <c r="B4498" s="1" t="s">
        <v>4451</v>
      </c>
      <c r="C4498" s="1" t="s">
        <v>4525</v>
      </c>
      <c r="D4498">
        <v>47742</v>
      </c>
      <c r="E4498">
        <f>100*Comuni[[#This Row],[Popolazione2011]]/$D$7916</f>
        <v>8.3301715543886906E-2</v>
      </c>
      <c r="F4498">
        <f>100*Comuni[[#This Row],[Popolazione2011]]/(SUMIFS($D$2:$D$7916,$B$2:$B$7916,"Toscana"))</f>
        <v>1.3000918794772183</v>
      </c>
      <c r="G4498" t="b">
        <f>IF(Comuni[[#This Row],[Popolazione2011]]&gt;300000,"MAGGIORE")</f>
        <v>0</v>
      </c>
      <c r="H4498">
        <f>100*Comuni[[#This Row],[Popolazione2011]]/(SUMIFS($D$2:$D$7916,$B$2:$B$7916,"Piemonte"))</f>
        <v>1.0940173917188141</v>
      </c>
      <c r="I4498" s="1" t="str">
        <f>_xlfn.XLOOKUP(Comuni[[#This Row],[Regione]],Ripartizione_geografica[Regione],Ripartizione_geografica[Ripartizione geografica],,0)</f>
        <v>Centro</v>
      </c>
      <c r="J4498" s="1">
        <f>_xlfn.XLOOKUP(Comuni[[#This Row],[Regione]],Table_0[Regione],Table_0[Totale contagiati],,0)</f>
        <v>1642975</v>
      </c>
      <c r="K4498" s="1">
        <f>_xlfn.XLOOKUP(Comuni[[#This Row],[Regione]],Table_0[Regione],Table_0[Guariti],,0)</f>
        <v>1625600</v>
      </c>
      <c r="L4498" s="1">
        <f>_xlfn.XLOOKUP(Comuni[[#This Row],[Regione]],Table_0[Regione],Table_0[Deceduti],,0)</f>
        <v>12293</v>
      </c>
    </row>
    <row r="4499" spans="1:12" x14ac:dyDescent="0.25">
      <c r="A4499" s="1" t="s">
        <v>4559</v>
      </c>
      <c r="B4499" s="1" t="s">
        <v>4451</v>
      </c>
      <c r="C4499" s="1" t="s">
        <v>4525</v>
      </c>
      <c r="D4499">
        <v>17451</v>
      </c>
      <c r="E4499">
        <f>100*Comuni[[#This Row],[Popolazione2011]]/$D$7916</f>
        <v>3.0449043566594829E-2</v>
      </c>
      <c r="F4499">
        <f>100*Comuni[[#This Row],[Popolazione2011]]/(SUMIFS($D$2:$D$7916,$B$2:$B$7916,"Toscana"))</f>
        <v>0.47521895581996854</v>
      </c>
      <c r="G4499" t="b">
        <f>IF(Comuni[[#This Row],[Popolazione2011]]&gt;300000,"MAGGIORE")</f>
        <v>0</v>
      </c>
      <c r="H4499">
        <f>100*Comuni[[#This Row],[Popolazione2011]]/(SUMIFS($D$2:$D$7916,$B$2:$B$7916,"Piemonte"))</f>
        <v>0.39989312351566803</v>
      </c>
      <c r="I4499" s="1" t="str">
        <f>_xlfn.XLOOKUP(Comuni[[#This Row],[Regione]],Ripartizione_geografica[Regione],Ripartizione_geografica[Ripartizione geografica],,0)</f>
        <v>Centro</v>
      </c>
      <c r="J4499" s="1">
        <f>_xlfn.XLOOKUP(Comuni[[#This Row],[Regione]],Table_0[Regione],Table_0[Totale contagiati],,0)</f>
        <v>1642975</v>
      </c>
      <c r="K4499" s="1">
        <f>_xlfn.XLOOKUP(Comuni[[#This Row],[Regione]],Table_0[Regione],Table_0[Guariti],,0)</f>
        <v>1625600</v>
      </c>
      <c r="L4499" s="1">
        <f>_xlfn.XLOOKUP(Comuni[[#This Row],[Regione]],Table_0[Regione],Table_0[Deceduti],,0)</f>
        <v>12293</v>
      </c>
    </row>
    <row r="4500" spans="1:12" x14ac:dyDescent="0.25">
      <c r="A4500" s="1" t="s">
        <v>4560</v>
      </c>
      <c r="B4500" s="1" t="s">
        <v>4451</v>
      </c>
      <c r="C4500" s="1" t="s">
        <v>4525</v>
      </c>
      <c r="D4500">
        <v>5065</v>
      </c>
      <c r="E4500">
        <f>100*Comuni[[#This Row],[Popolazione2011]]/$D$7916</f>
        <v>8.8375683722882823E-3</v>
      </c>
      <c r="F4500">
        <f>100*Comuni[[#This Row],[Popolazione2011]]/(SUMIFS($D$2:$D$7916,$B$2:$B$7916,"Toscana"))</f>
        <v>0.137928142297183</v>
      </c>
      <c r="G4500" t="b">
        <f>IF(Comuni[[#This Row],[Popolazione2011]]&gt;300000,"MAGGIORE")</f>
        <v>0</v>
      </c>
      <c r="H4500">
        <f>100*Comuni[[#This Row],[Popolazione2011]]/(SUMIFS($D$2:$D$7916,$B$2:$B$7916,"Piemonte"))</f>
        <v>0.11606547880389999</v>
      </c>
      <c r="I4500" s="1" t="str">
        <f>_xlfn.XLOOKUP(Comuni[[#This Row],[Regione]],Ripartizione_geografica[Regione],Ripartizione_geografica[Ripartizione geografica],,0)</f>
        <v>Centro</v>
      </c>
      <c r="J4500" s="1">
        <f>_xlfn.XLOOKUP(Comuni[[#This Row],[Regione]],Table_0[Regione],Table_0[Totale contagiati],,0)</f>
        <v>1642975</v>
      </c>
      <c r="K4500" s="1">
        <f>_xlfn.XLOOKUP(Comuni[[#This Row],[Regione]],Table_0[Regione],Table_0[Guariti],,0)</f>
        <v>1625600</v>
      </c>
      <c r="L4500" s="1">
        <f>_xlfn.XLOOKUP(Comuni[[#This Row],[Regione]],Table_0[Regione],Table_0[Deceduti],,0)</f>
        <v>12293</v>
      </c>
    </row>
    <row r="4501" spans="1:12" x14ac:dyDescent="0.25">
      <c r="A4501" s="1" t="s">
        <v>4561</v>
      </c>
      <c r="B4501" s="1" t="s">
        <v>4451</v>
      </c>
      <c r="C4501" s="1" t="s">
        <v>4525</v>
      </c>
      <c r="D4501">
        <v>8117</v>
      </c>
      <c r="E4501">
        <f>100*Comuni[[#This Row],[Popolazione2011]]/$D$7916</f>
        <v>1.4162792197011645E-2</v>
      </c>
      <c r="F4501">
        <f>100*Comuni[[#This Row],[Popolazione2011]]/(SUMIFS($D$2:$D$7916,$B$2:$B$7916,"Toscana"))</f>
        <v>0.22103903870211933</v>
      </c>
      <c r="G4501" t="b">
        <f>IF(Comuni[[#This Row],[Popolazione2011]]&gt;300000,"MAGGIORE")</f>
        <v>0</v>
      </c>
      <c r="H4501">
        <f>100*Comuni[[#This Row],[Popolazione2011]]/(SUMIFS($D$2:$D$7916,$B$2:$B$7916,"Piemonte"))</f>
        <v>0.18600266366263696</v>
      </c>
      <c r="I4501" s="1" t="str">
        <f>_xlfn.XLOOKUP(Comuni[[#This Row],[Regione]],Ripartizione_geografica[Regione],Ripartizione_geografica[Ripartizione geografica],,0)</f>
        <v>Centro</v>
      </c>
      <c r="J4501" s="1">
        <f>_xlfn.XLOOKUP(Comuni[[#This Row],[Regione]],Table_0[Regione],Table_0[Totale contagiati],,0)</f>
        <v>1642975</v>
      </c>
      <c r="K4501" s="1">
        <f>_xlfn.XLOOKUP(Comuni[[#This Row],[Regione]],Table_0[Regione],Table_0[Guariti],,0)</f>
        <v>1625600</v>
      </c>
      <c r="L4501" s="1">
        <f>_xlfn.XLOOKUP(Comuni[[#This Row],[Regione]],Table_0[Regione],Table_0[Deceduti],,0)</f>
        <v>12293</v>
      </c>
    </row>
    <row r="4502" spans="1:12" x14ac:dyDescent="0.25">
      <c r="A4502" s="1" t="s">
        <v>4562</v>
      </c>
      <c r="B4502" s="1" t="s">
        <v>4451</v>
      </c>
      <c r="C4502" s="1" t="s">
        <v>4525</v>
      </c>
      <c r="D4502">
        <v>14105</v>
      </c>
      <c r="E4502">
        <f>100*Comuni[[#This Row],[Popolazione2011]]/$D$7916</f>
        <v>2.461083946517793E-2</v>
      </c>
      <c r="F4502">
        <f>100*Comuni[[#This Row],[Popolazione2011]]/(SUMIFS($D$2:$D$7916,$B$2:$B$7916,"Toscana"))</f>
        <v>0.38410196388978601</v>
      </c>
      <c r="G4502" t="b">
        <f>IF(Comuni[[#This Row],[Popolazione2011]]&gt;300000,"MAGGIORE")</f>
        <v>0</v>
      </c>
      <c r="H4502">
        <f>100*Comuni[[#This Row],[Popolazione2011]]/(SUMIFS($D$2:$D$7916,$B$2:$B$7916,"Piemonte"))</f>
        <v>0.32321887039072245</v>
      </c>
      <c r="I4502" s="1" t="str">
        <f>_xlfn.XLOOKUP(Comuni[[#This Row],[Regione]],Ripartizione_geografica[Regione],Ripartizione_geografica[Ripartizione geografica],,0)</f>
        <v>Centro</v>
      </c>
      <c r="J4502" s="1">
        <f>_xlfn.XLOOKUP(Comuni[[#This Row],[Regione]],Table_0[Regione],Table_0[Totale contagiati],,0)</f>
        <v>1642975</v>
      </c>
      <c r="K4502" s="1">
        <f>_xlfn.XLOOKUP(Comuni[[#This Row],[Regione]],Table_0[Regione],Table_0[Guariti],,0)</f>
        <v>1625600</v>
      </c>
      <c r="L4502" s="1">
        <f>_xlfn.XLOOKUP(Comuni[[#This Row],[Regione]],Table_0[Regione],Table_0[Deceduti],,0)</f>
        <v>12293</v>
      </c>
    </row>
    <row r="4503" spans="1:12" x14ac:dyDescent="0.25">
      <c r="A4503" s="1" t="s">
        <v>4563</v>
      </c>
      <c r="B4503" s="1" t="s">
        <v>4451</v>
      </c>
      <c r="C4503" s="1" t="s">
        <v>4525</v>
      </c>
      <c r="D4503">
        <v>23124</v>
      </c>
      <c r="E4503">
        <f>100*Comuni[[#This Row],[Popolazione2011]]/$D$7916</f>
        <v>4.0347469109732324E-2</v>
      </c>
      <c r="F4503">
        <f>100*Comuni[[#This Row],[Popolazione2011]]/(SUMIFS($D$2:$D$7916,$B$2:$B$7916,"Toscana"))</f>
        <v>0.62970392151630006</v>
      </c>
      <c r="G4503" t="b">
        <f>IF(Comuni[[#This Row],[Popolazione2011]]&gt;300000,"MAGGIORE")</f>
        <v>0</v>
      </c>
      <c r="H4503">
        <f>100*Comuni[[#This Row],[Popolazione2011]]/(SUMIFS($D$2:$D$7916,$B$2:$B$7916,"Piemonte"))</f>
        <v>0.5298910428156729</v>
      </c>
      <c r="I4503" s="1" t="str">
        <f>_xlfn.XLOOKUP(Comuni[[#This Row],[Regione]],Ripartizione_geografica[Regione],Ripartizione_geografica[Ripartizione geografica],,0)</f>
        <v>Centro</v>
      </c>
      <c r="J4503" s="1">
        <f>_xlfn.XLOOKUP(Comuni[[#This Row],[Regione]],Table_0[Regione],Table_0[Totale contagiati],,0)</f>
        <v>1642975</v>
      </c>
      <c r="K4503" s="1">
        <f>_xlfn.XLOOKUP(Comuni[[#This Row],[Regione]],Table_0[Regione],Table_0[Guariti],,0)</f>
        <v>1625600</v>
      </c>
      <c r="L4503" s="1">
        <f>_xlfn.XLOOKUP(Comuni[[#This Row],[Regione]],Table_0[Regione],Table_0[Deceduti],,0)</f>
        <v>12293</v>
      </c>
    </row>
    <row r="4504" spans="1:12" x14ac:dyDescent="0.25">
      <c r="A4504" s="1" t="s">
        <v>4564</v>
      </c>
      <c r="B4504" s="1" t="s">
        <v>4451</v>
      </c>
      <c r="C4504" s="1" t="s">
        <v>4525</v>
      </c>
      <c r="D4504">
        <v>11968</v>
      </c>
      <c r="E4504">
        <f>100*Comuni[[#This Row],[Popolazione2011]]/$D$7916</f>
        <v>2.0882135889347713E-2</v>
      </c>
      <c r="F4504">
        <f>100*Comuni[[#This Row],[Popolazione2011]]/(SUMIFS($D$2:$D$7916,$B$2:$B$7916,"Toscana"))</f>
        <v>0.3259079974358709</v>
      </c>
      <c r="G4504" t="b">
        <f>IF(Comuni[[#This Row],[Popolazione2011]]&gt;300000,"MAGGIORE")</f>
        <v>0</v>
      </c>
      <c r="H4504">
        <f>100*Comuni[[#This Row],[Popolazione2011]]/(SUMIFS($D$2:$D$7916,$B$2:$B$7916,"Piemonte"))</f>
        <v>0.27424909187069596</v>
      </c>
      <c r="I4504" s="1" t="str">
        <f>_xlfn.XLOOKUP(Comuni[[#This Row],[Regione]],Ripartizione_geografica[Regione],Ripartizione_geografica[Ripartizione geografica],,0)</f>
        <v>Centro</v>
      </c>
      <c r="J4504" s="1">
        <f>_xlfn.XLOOKUP(Comuni[[#This Row],[Regione]],Table_0[Regione],Table_0[Totale contagiati],,0)</f>
        <v>1642975</v>
      </c>
      <c r="K4504" s="1">
        <f>_xlfn.XLOOKUP(Comuni[[#This Row],[Regione]],Table_0[Regione],Table_0[Guariti],,0)</f>
        <v>1625600</v>
      </c>
      <c r="L4504" s="1">
        <f>_xlfn.XLOOKUP(Comuni[[#This Row],[Regione]],Table_0[Regione],Table_0[Deceduti],,0)</f>
        <v>12293</v>
      </c>
    </row>
    <row r="4505" spans="1:12" x14ac:dyDescent="0.25">
      <c r="A4505" s="1" t="s">
        <v>4565</v>
      </c>
      <c r="B4505" s="1" t="s">
        <v>4451</v>
      </c>
      <c r="C4505" s="1" t="s">
        <v>4525</v>
      </c>
      <c r="D4505">
        <v>12026</v>
      </c>
      <c r="E4505">
        <f>100*Comuni[[#This Row],[Popolazione2011]]/$D$7916</f>
        <v>2.0983336079987931E-2</v>
      </c>
      <c r="F4505">
        <f>100*Comuni[[#This Row],[Popolazione2011]]/(SUMIFS($D$2:$D$7916,$B$2:$B$7916,"Toscana"))</f>
        <v>0.32748743124697388</v>
      </c>
      <c r="G4505" t="b">
        <f>IF(Comuni[[#This Row],[Popolazione2011]]&gt;300000,"MAGGIORE")</f>
        <v>0</v>
      </c>
      <c r="H4505">
        <f>100*Comuni[[#This Row],[Popolazione2011]]/(SUMIFS($D$2:$D$7916,$B$2:$B$7916,"Piemonte"))</f>
        <v>0.27557817336539014</v>
      </c>
      <c r="I4505" s="1" t="str">
        <f>_xlfn.XLOOKUP(Comuni[[#This Row],[Regione]],Ripartizione_geografica[Regione],Ripartizione_geografica[Ripartizione geografica],,0)</f>
        <v>Centro</v>
      </c>
      <c r="J4505" s="1">
        <f>_xlfn.XLOOKUP(Comuni[[#This Row],[Regione]],Table_0[Regione],Table_0[Totale contagiati],,0)</f>
        <v>1642975</v>
      </c>
      <c r="K4505" s="1">
        <f>_xlfn.XLOOKUP(Comuni[[#This Row],[Regione]],Table_0[Regione],Table_0[Guariti],,0)</f>
        <v>1625600</v>
      </c>
      <c r="L4505" s="1">
        <f>_xlfn.XLOOKUP(Comuni[[#This Row],[Regione]],Table_0[Regione],Table_0[Deceduti],,0)</f>
        <v>12293</v>
      </c>
    </row>
    <row r="4506" spans="1:12" x14ac:dyDescent="0.25">
      <c r="A4506" s="1" t="s">
        <v>4566</v>
      </c>
      <c r="B4506" s="1" t="s">
        <v>4451</v>
      </c>
      <c r="C4506" s="1" t="s">
        <v>4567</v>
      </c>
      <c r="D4506">
        <v>3209</v>
      </c>
      <c r="E4506">
        <f>100*Comuni[[#This Row],[Popolazione2011]]/$D$7916</f>
        <v>5.5991622718012035E-3</v>
      </c>
      <c r="F4506">
        <f>100*Comuni[[#This Row],[Popolazione2011]]/(SUMIFS($D$2:$D$7916,$B$2:$B$7916,"Toscana"))</f>
        <v>8.7386260341887512E-2</v>
      </c>
      <c r="G4506" t="b">
        <f>IF(Comuni[[#This Row],[Popolazione2011]]&gt;300000,"MAGGIORE")</f>
        <v>0</v>
      </c>
      <c r="H4506">
        <f>100*Comuni[[#This Row],[Popolazione2011]]/(SUMIFS($D$2:$D$7916,$B$2:$B$7916,"Piemonte"))</f>
        <v>7.3534870973685107E-2</v>
      </c>
      <c r="I4506" s="1" t="str">
        <f>_xlfn.XLOOKUP(Comuni[[#This Row],[Regione]],Ripartizione_geografica[Regione],Ripartizione_geografica[Ripartizione geografica],,0)</f>
        <v>Centro</v>
      </c>
      <c r="J4506" s="1">
        <f>_xlfn.XLOOKUP(Comuni[[#This Row],[Regione]],Table_0[Regione],Table_0[Totale contagiati],,0)</f>
        <v>1642975</v>
      </c>
      <c r="K4506" s="1">
        <f>_xlfn.XLOOKUP(Comuni[[#This Row],[Regione]],Table_0[Regione],Table_0[Guariti],,0)</f>
        <v>1625600</v>
      </c>
      <c r="L4506" s="1">
        <f>_xlfn.XLOOKUP(Comuni[[#This Row],[Regione]],Table_0[Regione],Table_0[Deceduti],,0)</f>
        <v>12293</v>
      </c>
    </row>
    <row r="4507" spans="1:12" x14ac:dyDescent="0.25">
      <c r="A4507" s="1" t="s">
        <v>4568</v>
      </c>
      <c r="B4507" s="1" t="s">
        <v>4451</v>
      </c>
      <c r="C4507" s="1" t="s">
        <v>4567</v>
      </c>
      <c r="D4507">
        <v>13220</v>
      </c>
      <c r="E4507">
        <f>100*Comuni[[#This Row],[Popolazione2011]]/$D$7916</f>
        <v>2.3066664142478002E-2</v>
      </c>
      <c r="F4507">
        <f>100*Comuni[[#This Row],[Popolazione2011]]/(SUMIFS($D$2:$D$7916,$B$2:$B$7916,"Toscana"))</f>
        <v>0.36000198246174908</v>
      </c>
      <c r="G4507" t="b">
        <f>IF(Comuni[[#This Row],[Popolazione2011]]&gt;300000,"MAGGIORE")</f>
        <v>0</v>
      </c>
      <c r="H4507">
        <f>100*Comuni[[#This Row],[Popolazione2011]]/(SUMIFS($D$2:$D$7916,$B$2:$B$7916,"Piemonte"))</f>
        <v>0.30293891999754347</v>
      </c>
      <c r="I4507" s="1" t="str">
        <f>_xlfn.XLOOKUP(Comuni[[#This Row],[Regione]],Ripartizione_geografica[Regione],Ripartizione_geografica[Ripartizione geografica],,0)</f>
        <v>Centro</v>
      </c>
      <c r="J4507" s="1">
        <f>_xlfn.XLOOKUP(Comuni[[#This Row],[Regione]],Table_0[Regione],Table_0[Totale contagiati],,0)</f>
        <v>1642975</v>
      </c>
      <c r="K4507" s="1">
        <f>_xlfn.XLOOKUP(Comuni[[#This Row],[Regione]],Table_0[Regione],Table_0[Guariti],,0)</f>
        <v>1625600</v>
      </c>
      <c r="L4507" s="1">
        <f>_xlfn.XLOOKUP(Comuni[[#This Row],[Regione]],Table_0[Regione],Table_0[Deceduti],,0)</f>
        <v>12293</v>
      </c>
    </row>
    <row r="4508" spans="1:12" x14ac:dyDescent="0.25">
      <c r="A4508" s="1" t="s">
        <v>4569</v>
      </c>
      <c r="B4508" s="1" t="s">
        <v>4451</v>
      </c>
      <c r="C4508" s="1" t="s">
        <v>4567</v>
      </c>
      <c r="D4508">
        <v>4553</v>
      </c>
      <c r="E4508">
        <f>100*Comuni[[#This Row],[Popolazione2011]]/$D$7916</f>
        <v>7.9442149652573634E-3</v>
      </c>
      <c r="F4508">
        <f>100*Comuni[[#This Row],[Popolazione2011]]/(SUMIFS($D$2:$D$7916,$B$2:$B$7916,"Toscana"))</f>
        <v>0.12398555417158424</v>
      </c>
      <c r="G4508" t="b">
        <f>IF(Comuni[[#This Row],[Popolazione2011]]&gt;300000,"MAGGIORE")</f>
        <v>0</v>
      </c>
      <c r="H4508">
        <f>100*Comuni[[#This Row],[Popolazione2011]]/(SUMIFS($D$2:$D$7916,$B$2:$B$7916,"Piemonte"))</f>
        <v>0.10433289733349588</v>
      </c>
      <c r="I4508" s="1" t="str">
        <f>_xlfn.XLOOKUP(Comuni[[#This Row],[Regione]],Ripartizione_geografica[Regione],Ripartizione_geografica[Ripartizione geografica],,0)</f>
        <v>Centro</v>
      </c>
      <c r="J4508" s="1">
        <f>_xlfn.XLOOKUP(Comuni[[#This Row],[Regione]],Table_0[Regione],Table_0[Totale contagiati],,0)</f>
        <v>1642975</v>
      </c>
      <c r="K4508" s="1">
        <f>_xlfn.XLOOKUP(Comuni[[#This Row],[Regione]],Table_0[Regione],Table_0[Guariti],,0)</f>
        <v>1625600</v>
      </c>
      <c r="L4508" s="1">
        <f>_xlfn.XLOOKUP(Comuni[[#This Row],[Regione]],Table_0[Regione],Table_0[Deceduti],,0)</f>
        <v>12293</v>
      </c>
    </row>
    <row r="4509" spans="1:12" x14ac:dyDescent="0.25">
      <c r="A4509" s="1" t="s">
        <v>4570</v>
      </c>
      <c r="B4509" s="1" t="s">
        <v>4451</v>
      </c>
      <c r="C4509" s="1" t="s">
        <v>4567</v>
      </c>
      <c r="D4509">
        <v>3763</v>
      </c>
      <c r="E4509">
        <f>100*Comuni[[#This Row],[Popolazione2011]]/$D$7916</f>
        <v>6.5657985755026268E-3</v>
      </c>
      <c r="F4509">
        <f>100*Comuni[[#This Row],[Popolazione2011]]/(SUMIFS($D$2:$D$7916,$B$2:$B$7916,"Toscana"))</f>
        <v>0.10247257639966428</v>
      </c>
      <c r="G4509" t="b">
        <f>IF(Comuni[[#This Row],[Popolazione2011]]&gt;300000,"MAGGIORE")</f>
        <v>0</v>
      </c>
      <c r="H4509">
        <f>100*Comuni[[#This Row],[Popolazione2011]]/(SUMIFS($D$2:$D$7916,$B$2:$B$7916,"Piemonte"))</f>
        <v>8.62298907678333E-2</v>
      </c>
      <c r="I4509" s="1" t="str">
        <f>_xlfn.XLOOKUP(Comuni[[#This Row],[Regione]],Ripartizione_geografica[Regione],Ripartizione_geografica[Ripartizione geografica],,0)</f>
        <v>Centro</v>
      </c>
      <c r="J4509" s="1">
        <f>_xlfn.XLOOKUP(Comuni[[#This Row],[Regione]],Table_0[Regione],Table_0[Totale contagiati],,0)</f>
        <v>1642975</v>
      </c>
      <c r="K4509" s="1">
        <f>_xlfn.XLOOKUP(Comuni[[#This Row],[Regione]],Table_0[Regione],Table_0[Guariti],,0)</f>
        <v>1625600</v>
      </c>
      <c r="L4509" s="1">
        <f>_xlfn.XLOOKUP(Comuni[[#This Row],[Regione]],Table_0[Regione],Table_0[Deceduti],,0)</f>
        <v>12293</v>
      </c>
    </row>
    <row r="4510" spans="1:12" x14ac:dyDescent="0.25">
      <c r="A4510" s="1" t="s">
        <v>4571</v>
      </c>
      <c r="B4510" s="1" t="s">
        <v>4451</v>
      </c>
      <c r="C4510" s="1" t="s">
        <v>4567</v>
      </c>
      <c r="D4510">
        <v>394</v>
      </c>
      <c r="E4510">
        <f>100*Comuni[[#This Row],[Popolazione2011]]/$D$7916</f>
        <v>6.8746336400426122E-4</v>
      </c>
      <c r="F4510">
        <f>100*Comuni[[#This Row],[Popolazione2011]]/(SUMIFS($D$2:$D$7916,$B$2:$B$7916,"Toscana"))</f>
        <v>1.0729257268527167E-2</v>
      </c>
      <c r="G4510" t="b">
        <f>IF(Comuni[[#This Row],[Popolazione2011]]&gt;300000,"MAGGIORE")</f>
        <v>0</v>
      </c>
      <c r="H4510">
        <f>100*Comuni[[#This Row],[Popolazione2011]]/(SUMIFS($D$2:$D$7916,$B$2:$B$7916,"Piemonte"))</f>
        <v>9.0285880846469081E-3</v>
      </c>
      <c r="I4510" s="1" t="str">
        <f>_xlfn.XLOOKUP(Comuni[[#This Row],[Regione]],Ripartizione_geografica[Regione],Ripartizione_geografica[Ripartizione geografica],,0)</f>
        <v>Centro</v>
      </c>
      <c r="J4510" s="1">
        <f>_xlfn.XLOOKUP(Comuni[[#This Row],[Regione]],Table_0[Regione],Table_0[Totale contagiati],,0)</f>
        <v>1642975</v>
      </c>
      <c r="K4510" s="1">
        <f>_xlfn.XLOOKUP(Comuni[[#This Row],[Regione]],Table_0[Regione],Table_0[Guariti],,0)</f>
        <v>1625600</v>
      </c>
      <c r="L4510" s="1">
        <f>_xlfn.XLOOKUP(Comuni[[#This Row],[Regione]],Table_0[Regione],Table_0[Deceduti],,0)</f>
        <v>12293</v>
      </c>
    </row>
    <row r="4511" spans="1:12" x14ac:dyDescent="0.25">
      <c r="A4511" s="1" t="s">
        <v>4572</v>
      </c>
      <c r="B4511" s="1" t="s">
        <v>4451</v>
      </c>
      <c r="C4511" s="1" t="s">
        <v>4567</v>
      </c>
      <c r="D4511">
        <v>8462</v>
      </c>
      <c r="E4511">
        <f>100*Comuni[[#This Row],[Popolazione2011]]/$D$7916</f>
        <v>1.4764758848233651E-2</v>
      </c>
      <c r="F4511">
        <f>100*Comuni[[#This Row],[Popolazione2011]]/(SUMIFS($D$2:$D$7916,$B$2:$B$7916,"Toscana"))</f>
        <v>0.2304339467164388</v>
      </c>
      <c r="G4511" t="b">
        <f>IF(Comuni[[#This Row],[Popolazione2011]]&gt;300000,"MAGGIORE")</f>
        <v>0</v>
      </c>
      <c r="H4511">
        <f>100*Comuni[[#This Row],[Popolazione2011]]/(SUMIFS($D$2:$D$7916,$B$2:$B$7916,"Piemonte"))</f>
        <v>0.19390840703624909</v>
      </c>
      <c r="I4511" s="1" t="str">
        <f>_xlfn.XLOOKUP(Comuni[[#This Row],[Regione]],Ripartizione_geografica[Regione],Ripartizione_geografica[Ripartizione geografica],,0)</f>
        <v>Centro</v>
      </c>
      <c r="J4511" s="1">
        <f>_xlfn.XLOOKUP(Comuni[[#This Row],[Regione]],Table_0[Regione],Table_0[Totale contagiati],,0)</f>
        <v>1642975</v>
      </c>
      <c r="K4511" s="1">
        <f>_xlfn.XLOOKUP(Comuni[[#This Row],[Regione]],Table_0[Regione],Table_0[Guariti],,0)</f>
        <v>1625600</v>
      </c>
      <c r="L4511" s="1">
        <f>_xlfn.XLOOKUP(Comuni[[#This Row],[Regione]],Table_0[Regione],Table_0[Deceduti],,0)</f>
        <v>12293</v>
      </c>
    </row>
    <row r="4512" spans="1:12" x14ac:dyDescent="0.25">
      <c r="A4512" s="1" t="s">
        <v>4573</v>
      </c>
      <c r="B4512" s="1" t="s">
        <v>4451</v>
      </c>
      <c r="C4512" s="1" t="s">
        <v>4567</v>
      </c>
      <c r="D4512">
        <v>27992</v>
      </c>
      <c r="E4512">
        <f>100*Comuni[[#This Row],[Popolazione2011]]/$D$7916</f>
        <v>4.8841305800018477E-2</v>
      </c>
      <c r="F4512">
        <f>100*Comuni[[#This Row],[Popolazione2011]]/(SUMIFS($D$2:$D$7916,$B$2:$B$7916,"Toscana"))</f>
        <v>0.76226743517921947</v>
      </c>
      <c r="G4512" t="b">
        <f>IF(Comuni[[#This Row],[Popolazione2011]]&gt;300000,"MAGGIORE")</f>
        <v>0</v>
      </c>
      <c r="H4512">
        <f>100*Comuni[[#This Row],[Popolazione2011]]/(SUMIFS($D$2:$D$7916,$B$2:$B$7916,"Piemonte"))</f>
        <v>0.64144222757724945</v>
      </c>
      <c r="I4512" s="1" t="str">
        <f>_xlfn.XLOOKUP(Comuni[[#This Row],[Regione]],Ripartizione_geografica[Regione],Ripartizione_geografica[Ripartizione geografica],,0)</f>
        <v>Centro</v>
      </c>
      <c r="J4512" s="1">
        <f>_xlfn.XLOOKUP(Comuni[[#This Row],[Regione]],Table_0[Regione],Table_0[Totale contagiati],,0)</f>
        <v>1642975</v>
      </c>
      <c r="K4512" s="1">
        <f>_xlfn.XLOOKUP(Comuni[[#This Row],[Regione]],Table_0[Regione],Table_0[Guariti],,0)</f>
        <v>1625600</v>
      </c>
      <c r="L4512" s="1">
        <f>_xlfn.XLOOKUP(Comuni[[#This Row],[Regione]],Table_0[Regione],Table_0[Deceduti],,0)</f>
        <v>12293</v>
      </c>
    </row>
    <row r="4513" spans="1:12" x14ac:dyDescent="0.25">
      <c r="A4513" s="1" t="s">
        <v>4574</v>
      </c>
      <c r="B4513" s="1" t="s">
        <v>4451</v>
      </c>
      <c r="C4513" s="1" t="s">
        <v>4567</v>
      </c>
      <c r="D4513">
        <v>16707</v>
      </c>
      <c r="E4513">
        <f>100*Comuni[[#This Row],[Popolazione2011]]/$D$7916</f>
        <v>2.9150889397003027E-2</v>
      </c>
      <c r="F4513">
        <f>100*Comuni[[#This Row],[Popolazione2011]]/(SUMIFS($D$2:$D$7916,$B$2:$B$7916,"Toscana"))</f>
        <v>0.45495863244995782</v>
      </c>
      <c r="G4513" t="b">
        <f>IF(Comuni[[#This Row],[Popolazione2011]]&gt;300000,"MAGGIORE")</f>
        <v>0</v>
      </c>
      <c r="H4513">
        <f>100*Comuni[[#This Row],[Popolazione2011]]/(SUMIFS($D$2:$D$7916,$B$2:$B$7916,"Piemonte"))</f>
        <v>0.38284421606648705</v>
      </c>
      <c r="I4513" s="1" t="str">
        <f>_xlfn.XLOOKUP(Comuni[[#This Row],[Regione]],Ripartizione_geografica[Regione],Ripartizione_geografica[Ripartizione geografica],,0)</f>
        <v>Centro</v>
      </c>
      <c r="J4513" s="1">
        <f>_xlfn.XLOOKUP(Comuni[[#This Row],[Regione]],Table_0[Regione],Table_0[Totale contagiati],,0)</f>
        <v>1642975</v>
      </c>
      <c r="K4513" s="1">
        <f>_xlfn.XLOOKUP(Comuni[[#This Row],[Regione]],Table_0[Regione],Table_0[Guariti],,0)</f>
        <v>1625600</v>
      </c>
      <c r="L4513" s="1">
        <f>_xlfn.XLOOKUP(Comuni[[#This Row],[Regione]],Table_0[Regione],Table_0[Deceduti],,0)</f>
        <v>12293</v>
      </c>
    </row>
    <row r="4514" spans="1:12" x14ac:dyDescent="0.25">
      <c r="A4514" s="1" t="s">
        <v>4575</v>
      </c>
      <c r="B4514" s="1" t="s">
        <v>4451</v>
      </c>
      <c r="C4514" s="1" t="s">
        <v>4567</v>
      </c>
      <c r="D4514">
        <v>157052</v>
      </c>
      <c r="E4514">
        <f>100*Comuni[[#This Row],[Popolazione2011]]/$D$7916</f>
        <v>0.27402917828324169</v>
      </c>
      <c r="F4514">
        <f>100*Comuni[[#This Row],[Popolazione2011]]/(SUMIFS($D$2:$D$7916,$B$2:$B$7916,"Toscana"))</f>
        <v>4.276779981057687</v>
      </c>
      <c r="G4514" t="b">
        <f>IF(Comuni[[#This Row],[Popolazione2011]]&gt;300000,"MAGGIORE")</f>
        <v>0</v>
      </c>
      <c r="H4514">
        <f>100*Comuni[[#This Row],[Popolazione2011]]/(SUMIFS($D$2:$D$7916,$B$2:$B$7916,"Piemonte"))</f>
        <v>3.5988777052537215</v>
      </c>
      <c r="I4514" s="1" t="str">
        <f>_xlfn.XLOOKUP(Comuni[[#This Row],[Regione]],Ripartizione_geografica[Regione],Ripartizione_geografica[Ripartizione geografica],,0)</f>
        <v>Centro</v>
      </c>
      <c r="J4514" s="1">
        <f>_xlfn.XLOOKUP(Comuni[[#This Row],[Regione]],Table_0[Regione],Table_0[Totale contagiati],,0)</f>
        <v>1642975</v>
      </c>
      <c r="K4514" s="1">
        <f>_xlfn.XLOOKUP(Comuni[[#This Row],[Regione]],Table_0[Regione],Table_0[Guariti],,0)</f>
        <v>1625600</v>
      </c>
      <c r="L4514" s="1">
        <f>_xlfn.XLOOKUP(Comuni[[#This Row],[Regione]],Table_0[Regione],Table_0[Deceduti],,0)</f>
        <v>12293</v>
      </c>
    </row>
    <row r="4515" spans="1:12" x14ac:dyDescent="0.25">
      <c r="A4515" s="1" t="s">
        <v>4576</v>
      </c>
      <c r="B4515" s="1" t="s">
        <v>4451</v>
      </c>
      <c r="C4515" s="1" t="s">
        <v>4567</v>
      </c>
      <c r="D4515">
        <v>2208</v>
      </c>
      <c r="E4515">
        <f>100*Comuni[[#This Row],[Popolazione2011]]/$D$7916</f>
        <v>3.8525865678208345E-3</v>
      </c>
      <c r="F4515">
        <f>100*Comuni[[#This Row],[Popolazione2011]]/(SUMIFS($D$2:$D$7916,$B$2:$B$7916,"Toscana"))</f>
        <v>6.0127411291644631E-2</v>
      </c>
      <c r="G4515" t="b">
        <f>IF(Comuni[[#This Row],[Popolazione2011]]&gt;300000,"MAGGIORE")</f>
        <v>0</v>
      </c>
      <c r="H4515">
        <f>100*Comuni[[#This Row],[Popolazione2011]]/(SUMIFS($D$2:$D$7916,$B$2:$B$7916,"Piemonte"))</f>
        <v>5.0596757591117703E-2</v>
      </c>
      <c r="I4515" s="1" t="str">
        <f>_xlfn.XLOOKUP(Comuni[[#This Row],[Regione]],Ripartizione_geografica[Regione],Ripartizione_geografica[Ripartizione geografica],,0)</f>
        <v>Centro</v>
      </c>
      <c r="J4515" s="1">
        <f>_xlfn.XLOOKUP(Comuni[[#This Row],[Regione]],Table_0[Regione],Table_0[Totale contagiati],,0)</f>
        <v>1642975</v>
      </c>
      <c r="K4515" s="1">
        <f>_xlfn.XLOOKUP(Comuni[[#This Row],[Regione]],Table_0[Regione],Table_0[Guariti],,0)</f>
        <v>1625600</v>
      </c>
      <c r="L4515" s="1">
        <f>_xlfn.XLOOKUP(Comuni[[#This Row],[Regione]],Table_0[Regione],Table_0[Deceduti],,0)</f>
        <v>12293</v>
      </c>
    </row>
    <row r="4516" spans="1:12" x14ac:dyDescent="0.25">
      <c r="A4516" s="1" t="s">
        <v>4577</v>
      </c>
      <c r="B4516" s="1" t="s">
        <v>4451</v>
      </c>
      <c r="C4516" s="1" t="s">
        <v>4567</v>
      </c>
      <c r="D4516">
        <v>1946</v>
      </c>
      <c r="E4516">
        <f>100*Comuni[[#This Row],[Popolazione2011]]/$D$7916</f>
        <v>3.3954408790667317E-3</v>
      </c>
      <c r="F4516">
        <f>100*Comuni[[#This Row],[Popolazione2011]]/(SUMIFS($D$2:$D$7916,$B$2:$B$7916,"Toscana"))</f>
        <v>5.2992727524248391E-2</v>
      </c>
      <c r="G4516" t="b">
        <f>IF(Comuni[[#This Row],[Popolazione2011]]&gt;300000,"MAGGIORE")</f>
        <v>0</v>
      </c>
      <c r="H4516">
        <f>100*Comuni[[#This Row],[Popolazione2011]]/(SUMIFS($D$2:$D$7916,$B$2:$B$7916,"Piemonte"))</f>
        <v>4.4592975666809351E-2</v>
      </c>
      <c r="I4516" s="1" t="str">
        <f>_xlfn.XLOOKUP(Comuni[[#This Row],[Regione]],Ripartizione_geografica[Regione],Ripartizione_geografica[Ripartizione geografica],,0)</f>
        <v>Centro</v>
      </c>
      <c r="J4516" s="1">
        <f>_xlfn.XLOOKUP(Comuni[[#This Row],[Regione]],Table_0[Regione],Table_0[Totale contagiati],,0)</f>
        <v>1642975</v>
      </c>
      <c r="K4516" s="1">
        <f>_xlfn.XLOOKUP(Comuni[[#This Row],[Regione]],Table_0[Regione],Table_0[Guariti],,0)</f>
        <v>1625600</v>
      </c>
      <c r="L4516" s="1">
        <f>_xlfn.XLOOKUP(Comuni[[#This Row],[Regione]],Table_0[Regione],Table_0[Deceduti],,0)</f>
        <v>12293</v>
      </c>
    </row>
    <row r="4517" spans="1:12" x14ac:dyDescent="0.25">
      <c r="A4517" s="1" t="s">
        <v>4578</v>
      </c>
      <c r="B4517" s="1" t="s">
        <v>4451</v>
      </c>
      <c r="C4517" s="1" t="s">
        <v>4567</v>
      </c>
      <c r="D4517">
        <v>34419</v>
      </c>
      <c r="E4517">
        <f>100*Comuni[[#This Row],[Popolazione2011]]/$D$7916</f>
        <v>6.0055333821478853E-2</v>
      </c>
      <c r="F4517">
        <f>100*Comuni[[#This Row],[Popolazione2011]]/(SUMIFS($D$2:$D$7916,$B$2:$B$7916,"Toscana"))</f>
        <v>0.9372850404198898</v>
      </c>
      <c r="G4517" t="b">
        <f>IF(Comuni[[#This Row],[Popolazione2011]]&gt;300000,"MAGGIORE")</f>
        <v>0</v>
      </c>
      <c r="H4517">
        <f>100*Comuni[[#This Row],[Popolazione2011]]/(SUMIFS($D$2:$D$7916,$B$2:$B$7916,"Piemonte"))</f>
        <v>0.78871820630827905</v>
      </c>
      <c r="I4517" s="1" t="str">
        <f>_xlfn.XLOOKUP(Comuni[[#This Row],[Regione]],Ripartizione_geografica[Regione],Ripartizione_geografica[Ripartizione geografica],,0)</f>
        <v>Centro</v>
      </c>
      <c r="J4517" s="1">
        <f>_xlfn.XLOOKUP(Comuni[[#This Row],[Regione]],Table_0[Regione],Table_0[Totale contagiati],,0)</f>
        <v>1642975</v>
      </c>
      <c r="K4517" s="1">
        <f>_xlfn.XLOOKUP(Comuni[[#This Row],[Regione]],Table_0[Regione],Table_0[Guariti],,0)</f>
        <v>1625600</v>
      </c>
      <c r="L4517" s="1">
        <f>_xlfn.XLOOKUP(Comuni[[#This Row],[Regione]],Table_0[Regione],Table_0[Deceduti],,0)</f>
        <v>12293</v>
      </c>
    </row>
    <row r="4518" spans="1:12" x14ac:dyDescent="0.25">
      <c r="A4518" s="1" t="s">
        <v>4579</v>
      </c>
      <c r="B4518" s="1" t="s">
        <v>4451</v>
      </c>
      <c r="C4518" s="1" t="s">
        <v>4567</v>
      </c>
      <c r="D4518">
        <v>3826</v>
      </c>
      <c r="E4518">
        <f>100*Comuni[[#This Row],[Popolazione2011]]/$D$7916</f>
        <v>6.6757229205083842E-3</v>
      </c>
      <c r="F4518">
        <f>100*Comuni[[#This Row],[Popolazione2011]]/(SUMIFS($D$2:$D$7916,$B$2:$B$7916,"Toscana"))</f>
        <v>0.10418816829793132</v>
      </c>
      <c r="G4518" t="b">
        <f>IF(Comuni[[#This Row],[Popolazione2011]]&gt;300000,"MAGGIORE")</f>
        <v>0</v>
      </c>
      <c r="H4518">
        <f>100*Comuni[[#This Row],[Popolazione2011]]/(SUMIFS($D$2:$D$7916,$B$2:$B$7916,"Piemonte"))</f>
        <v>8.7673548253449418E-2</v>
      </c>
      <c r="I4518" s="1" t="str">
        <f>_xlfn.XLOOKUP(Comuni[[#This Row],[Regione]],Ripartizione_geografica[Regione],Ripartizione_geografica[Ripartizione geografica],,0)</f>
        <v>Centro</v>
      </c>
      <c r="J4518" s="1">
        <f>_xlfn.XLOOKUP(Comuni[[#This Row],[Regione]],Table_0[Regione],Table_0[Totale contagiati],,0)</f>
        <v>1642975</v>
      </c>
      <c r="K4518" s="1">
        <f>_xlfn.XLOOKUP(Comuni[[#This Row],[Regione]],Table_0[Regione],Table_0[Guariti],,0)</f>
        <v>1625600</v>
      </c>
      <c r="L4518" s="1">
        <f>_xlfn.XLOOKUP(Comuni[[#This Row],[Regione]],Table_0[Regione],Table_0[Deceduti],,0)</f>
        <v>12293</v>
      </c>
    </row>
    <row r="4519" spans="1:12" x14ac:dyDescent="0.25">
      <c r="A4519" s="1" t="s">
        <v>4580</v>
      </c>
      <c r="B4519" s="1" t="s">
        <v>4451</v>
      </c>
      <c r="C4519" s="1" t="s">
        <v>4567</v>
      </c>
      <c r="D4519">
        <v>11641</v>
      </c>
      <c r="E4519">
        <f>100*Comuni[[#This Row],[Popolazione2011]]/$D$7916</f>
        <v>2.0311576193841639E-2</v>
      </c>
      <c r="F4519">
        <f>100*Comuni[[#This Row],[Popolazione2011]]/(SUMIFS($D$2:$D$7916,$B$2:$B$7916,"Toscana"))</f>
        <v>0.317003258535342</v>
      </c>
      <c r="G4519" t="b">
        <f>IF(Comuni[[#This Row],[Popolazione2011]]&gt;300000,"MAGGIORE")</f>
        <v>0</v>
      </c>
      <c r="H4519">
        <f>100*Comuni[[#This Row],[Popolazione2011]]/(SUMIFS($D$2:$D$7916,$B$2:$B$7916,"Piemonte"))</f>
        <v>0.26675582206440268</v>
      </c>
      <c r="I4519" s="1" t="str">
        <f>_xlfn.XLOOKUP(Comuni[[#This Row],[Regione]],Ripartizione_geografica[Regione],Ripartizione_geografica[Ripartizione geografica],,0)</f>
        <v>Centro</v>
      </c>
      <c r="J4519" s="1">
        <f>_xlfn.XLOOKUP(Comuni[[#This Row],[Regione]],Table_0[Regione],Table_0[Totale contagiati],,0)</f>
        <v>1642975</v>
      </c>
      <c r="K4519" s="1">
        <f>_xlfn.XLOOKUP(Comuni[[#This Row],[Regione]],Table_0[Regione],Table_0[Guariti],,0)</f>
        <v>1625600</v>
      </c>
      <c r="L4519" s="1">
        <f>_xlfn.XLOOKUP(Comuni[[#This Row],[Regione]],Table_0[Regione],Table_0[Deceduti],,0)</f>
        <v>12293</v>
      </c>
    </row>
    <row r="4520" spans="1:12" x14ac:dyDescent="0.25">
      <c r="A4520" s="1" t="s">
        <v>4581</v>
      </c>
      <c r="B4520" s="1" t="s">
        <v>4451</v>
      </c>
      <c r="C4520" s="1" t="s">
        <v>4567</v>
      </c>
      <c r="D4520">
        <v>31752</v>
      </c>
      <c r="E4520">
        <f>100*Comuni[[#This Row],[Popolazione2011]]/$D$7916</f>
        <v>5.5401869882901786E-2</v>
      </c>
      <c r="F4520">
        <f>100*Comuni[[#This Row],[Popolazione2011]]/(SUMIFS($D$2:$D$7916,$B$2:$B$7916,"Toscana"))</f>
        <v>0.86465831672658533</v>
      </c>
      <c r="G4520" t="b">
        <f>IF(Comuni[[#This Row],[Popolazione2011]]&gt;300000,"MAGGIORE")</f>
        <v>0</v>
      </c>
      <c r="H4520">
        <f>100*Comuni[[#This Row],[Popolazione2011]]/(SUMIFS($D$2:$D$7916,$B$2:$B$7916,"Piemonte"))</f>
        <v>0.72760337275052955</v>
      </c>
      <c r="I4520" s="1" t="str">
        <f>_xlfn.XLOOKUP(Comuni[[#This Row],[Regione]],Ripartizione_geografica[Regione],Ripartizione_geografica[Ripartizione geografica],,0)</f>
        <v>Centro</v>
      </c>
      <c r="J4520" s="1">
        <f>_xlfn.XLOOKUP(Comuni[[#This Row],[Regione]],Table_0[Regione],Table_0[Totale contagiati],,0)</f>
        <v>1642975</v>
      </c>
      <c r="K4520" s="1">
        <f>_xlfn.XLOOKUP(Comuni[[#This Row],[Regione]],Table_0[Regione],Table_0[Guariti],,0)</f>
        <v>1625600</v>
      </c>
      <c r="L4520" s="1">
        <f>_xlfn.XLOOKUP(Comuni[[#This Row],[Regione]],Table_0[Regione],Table_0[Deceduti],,0)</f>
        <v>12293</v>
      </c>
    </row>
    <row r="4521" spans="1:12" x14ac:dyDescent="0.25">
      <c r="A4521" s="1" t="s">
        <v>4582</v>
      </c>
      <c r="B4521" s="1" t="s">
        <v>4451</v>
      </c>
      <c r="C4521" s="1" t="s">
        <v>4567</v>
      </c>
      <c r="D4521">
        <v>7023</v>
      </c>
      <c r="E4521">
        <f>100*Comuni[[#This Row],[Popolazione2011]]/$D$7916</f>
        <v>1.22539472218323E-2</v>
      </c>
      <c r="F4521">
        <f>100*Comuni[[#This Row],[Popolazione2011]]/(SUMIFS($D$2:$D$7916,$B$2:$B$7916,"Toscana"))</f>
        <v>0.19124764923062512</v>
      </c>
      <c r="G4521" t="b">
        <f>IF(Comuni[[#This Row],[Popolazione2011]]&gt;300000,"MAGGIORE")</f>
        <v>0</v>
      </c>
      <c r="H4521">
        <f>100*Comuni[[#This Row],[Popolazione2011]]/(SUMIFS($D$2:$D$7916,$B$2:$B$7916,"Piemonte"))</f>
        <v>0.16093343684892192</v>
      </c>
      <c r="I4521" s="1" t="str">
        <f>_xlfn.XLOOKUP(Comuni[[#This Row],[Regione]],Ripartizione_geografica[Regione],Ripartizione_geografica[Ripartizione geografica],,0)</f>
        <v>Centro</v>
      </c>
      <c r="J4521" s="1">
        <f>_xlfn.XLOOKUP(Comuni[[#This Row],[Regione]],Table_0[Regione],Table_0[Totale contagiati],,0)</f>
        <v>1642975</v>
      </c>
      <c r="K4521" s="1">
        <f>_xlfn.XLOOKUP(Comuni[[#This Row],[Regione]],Table_0[Regione],Table_0[Guariti],,0)</f>
        <v>1625600</v>
      </c>
      <c r="L4521" s="1">
        <f>_xlfn.XLOOKUP(Comuni[[#This Row],[Regione]],Table_0[Regione],Table_0[Deceduti],,0)</f>
        <v>12293</v>
      </c>
    </row>
    <row r="4522" spans="1:12" x14ac:dyDescent="0.25">
      <c r="A4522" s="1" t="s">
        <v>4583</v>
      </c>
      <c r="B4522" s="1" t="s">
        <v>4451</v>
      </c>
      <c r="C4522" s="1" t="s">
        <v>4567</v>
      </c>
      <c r="D4522">
        <v>533</v>
      </c>
      <c r="E4522">
        <f>100*Comuni[[#This Row],[Popolazione2011]]/$D$7916</f>
        <v>9.2999485536617065E-4</v>
      </c>
      <c r="F4522">
        <f>100*Comuni[[#This Row],[Popolazione2011]]/(SUMIFS($D$2:$D$7916,$B$2:$B$7916,"Toscana"))</f>
        <v>1.4514452091687767E-2</v>
      </c>
      <c r="G4522" t="b">
        <f>IF(Comuni[[#This Row],[Popolazione2011]]&gt;300000,"MAGGIORE")</f>
        <v>0</v>
      </c>
      <c r="H4522">
        <f>100*Comuni[[#This Row],[Popolazione2011]]/(SUMIFS($D$2:$D$7916,$B$2:$B$7916,"Piemonte"))</f>
        <v>1.2213800632276148E-2</v>
      </c>
      <c r="I4522" s="1" t="str">
        <f>_xlfn.XLOOKUP(Comuni[[#This Row],[Regione]],Ripartizione_geografica[Regione],Ripartizione_geografica[Ripartizione geografica],,0)</f>
        <v>Centro</v>
      </c>
      <c r="J4522" s="1">
        <f>_xlfn.XLOOKUP(Comuni[[#This Row],[Regione]],Table_0[Regione],Table_0[Totale contagiati],,0)</f>
        <v>1642975</v>
      </c>
      <c r="K4522" s="1">
        <f>_xlfn.XLOOKUP(Comuni[[#This Row],[Regione]],Table_0[Regione],Table_0[Guariti],,0)</f>
        <v>1625600</v>
      </c>
      <c r="L4522" s="1">
        <f>_xlfn.XLOOKUP(Comuni[[#This Row],[Regione]],Table_0[Regione],Table_0[Deceduti],,0)</f>
        <v>12293</v>
      </c>
    </row>
    <row r="4523" spans="1:12" x14ac:dyDescent="0.25">
      <c r="A4523" s="1" t="s">
        <v>4584</v>
      </c>
      <c r="B4523" s="1" t="s">
        <v>4451</v>
      </c>
      <c r="C4523" s="1" t="s">
        <v>4567</v>
      </c>
      <c r="D4523">
        <v>3142</v>
      </c>
      <c r="E4523">
        <f>100*Comuni[[#This Row],[Popolazione2011]]/$D$7916</f>
        <v>5.4822586033030172E-3</v>
      </c>
      <c r="F4523">
        <f>100*Comuni[[#This Row],[Popolazione2011]]/(SUMIFS($D$2:$D$7916,$B$2:$B$7916,"Toscana"))</f>
        <v>8.556174197388923E-2</v>
      </c>
      <c r="G4523" t="b">
        <f>IF(Comuni[[#This Row],[Popolazione2011]]&gt;300000,"MAGGIORE")</f>
        <v>0</v>
      </c>
      <c r="H4523">
        <f>100*Comuni[[#This Row],[Popolazione2011]]/(SUMIFS($D$2:$D$7916,$B$2:$B$7916,"Piemonte"))</f>
        <v>7.199955269533144E-2</v>
      </c>
      <c r="I4523" s="1" t="str">
        <f>_xlfn.XLOOKUP(Comuni[[#This Row],[Regione]],Ripartizione_geografica[Regione],Ripartizione_geografica[Ripartizione geografica],,0)</f>
        <v>Centro</v>
      </c>
      <c r="J4523" s="1">
        <f>_xlfn.XLOOKUP(Comuni[[#This Row],[Regione]],Table_0[Regione],Table_0[Totale contagiati],,0)</f>
        <v>1642975</v>
      </c>
      <c r="K4523" s="1">
        <f>_xlfn.XLOOKUP(Comuni[[#This Row],[Regione]],Table_0[Regione],Table_0[Guariti],,0)</f>
        <v>1625600</v>
      </c>
      <c r="L4523" s="1">
        <f>_xlfn.XLOOKUP(Comuni[[#This Row],[Regione]],Table_0[Regione],Table_0[Deceduti],,0)</f>
        <v>12293</v>
      </c>
    </row>
    <row r="4524" spans="1:12" x14ac:dyDescent="0.25">
      <c r="A4524" s="1" t="s">
        <v>4585</v>
      </c>
      <c r="B4524" s="1" t="s">
        <v>4451</v>
      </c>
      <c r="C4524" s="1" t="s">
        <v>4567</v>
      </c>
      <c r="D4524">
        <v>3405</v>
      </c>
      <c r="E4524">
        <f>100*Comuni[[#This Row],[Popolazione2011]]/$D$7916</f>
        <v>5.9411491229302274E-3</v>
      </c>
      <c r="F4524">
        <f>100*Comuni[[#This Row],[Popolazione2011]]/(SUMIFS($D$2:$D$7916,$B$2:$B$7916,"Toscana"))</f>
        <v>9.2723657358718278E-2</v>
      </c>
      <c r="G4524" t="b">
        <f>IF(Comuni[[#This Row],[Popolazione2011]]&gt;300000,"MAGGIORE")</f>
        <v>0</v>
      </c>
      <c r="H4524">
        <f>100*Comuni[[#This Row],[Popolazione2011]]/(SUMIFS($D$2:$D$7916,$B$2:$B$7916,"Piemonte"))</f>
        <v>7.8026249817824175E-2</v>
      </c>
      <c r="I4524" s="1" t="str">
        <f>_xlfn.XLOOKUP(Comuni[[#This Row],[Regione]],Ripartizione_geografica[Regione],Ripartizione_geografica[Ripartizione geografica],,0)</f>
        <v>Centro</v>
      </c>
      <c r="J4524" s="1">
        <f>_xlfn.XLOOKUP(Comuni[[#This Row],[Regione]],Table_0[Regione],Table_0[Totale contagiati],,0)</f>
        <v>1642975</v>
      </c>
      <c r="K4524" s="1">
        <f>_xlfn.XLOOKUP(Comuni[[#This Row],[Regione]],Table_0[Regione],Table_0[Guariti],,0)</f>
        <v>1625600</v>
      </c>
      <c r="L4524" s="1">
        <f>_xlfn.XLOOKUP(Comuni[[#This Row],[Regione]],Table_0[Regione],Table_0[Deceduti],,0)</f>
        <v>12293</v>
      </c>
    </row>
    <row r="4525" spans="1:12" x14ac:dyDescent="0.25">
      <c r="A4525" s="1" t="s">
        <v>4586</v>
      </c>
      <c r="B4525" s="1" t="s">
        <v>4451</v>
      </c>
      <c r="C4525" s="1" t="s">
        <v>4587</v>
      </c>
      <c r="D4525">
        <v>7766</v>
      </c>
      <c r="E4525">
        <f>100*Comuni[[#This Row],[Popolazione2011]]/$D$7916</f>
        <v>1.3550356560550997E-2</v>
      </c>
      <c r="F4525">
        <f>100*Comuni[[#This Row],[Popolazione2011]]/(SUMIFS($D$2:$D$7916,$B$2:$B$7916,"Toscana"))</f>
        <v>0.21148074098320299</v>
      </c>
      <c r="G4525" t="b">
        <f>IF(Comuni[[#This Row],[Popolazione2011]]&gt;300000,"MAGGIORE")</f>
        <v>0</v>
      </c>
      <c r="H4525">
        <f>100*Comuni[[#This Row],[Popolazione2011]]/(SUMIFS($D$2:$D$7916,$B$2:$B$7916,"Piemonte"))</f>
        <v>0.17795942909991852</v>
      </c>
      <c r="I4525" s="1" t="str">
        <f>_xlfn.XLOOKUP(Comuni[[#This Row],[Regione]],Ripartizione_geografica[Regione],Ripartizione_geografica[Ripartizione geografica],,0)</f>
        <v>Centro</v>
      </c>
      <c r="J4525" s="1">
        <f>_xlfn.XLOOKUP(Comuni[[#This Row],[Regione]],Table_0[Regione],Table_0[Totale contagiati],,0)</f>
        <v>1642975</v>
      </c>
      <c r="K4525" s="1">
        <f>_xlfn.XLOOKUP(Comuni[[#This Row],[Regione]],Table_0[Regione],Table_0[Guariti],,0)</f>
        <v>1625600</v>
      </c>
      <c r="L4525" s="1">
        <f>_xlfn.XLOOKUP(Comuni[[#This Row],[Regione]],Table_0[Regione],Table_0[Deceduti],,0)</f>
        <v>12293</v>
      </c>
    </row>
    <row r="4526" spans="1:12" x14ac:dyDescent="0.25">
      <c r="A4526" s="1" t="s">
        <v>4588</v>
      </c>
      <c r="B4526" s="1" t="s">
        <v>4451</v>
      </c>
      <c r="C4526" s="1" t="s">
        <v>4587</v>
      </c>
      <c r="D4526">
        <v>5773</v>
      </c>
      <c r="E4526">
        <f>100*Comuni[[#This Row],[Popolazione2011]]/$D$7916</f>
        <v>1.0072908630448223E-2</v>
      </c>
      <c r="F4526">
        <f>100*Comuni[[#This Row],[Popolazione2011]]/(SUMIFS($D$2:$D$7916,$B$2:$B$7916,"Toscana"))</f>
        <v>0.15720812743961252</v>
      </c>
      <c r="G4526" t="b">
        <f>IF(Comuni[[#This Row],[Popolazione2011]]&gt;300000,"MAGGIORE")</f>
        <v>0</v>
      </c>
      <c r="H4526">
        <f>100*Comuni[[#This Row],[Popolazione2011]]/(SUMIFS($D$2:$D$7916,$B$2:$B$7916,"Piemonte"))</f>
        <v>0.13228943911844315</v>
      </c>
      <c r="I4526" s="1" t="str">
        <f>_xlfn.XLOOKUP(Comuni[[#This Row],[Regione]],Ripartizione_geografica[Regione],Ripartizione_geografica[Ripartizione geografica],,0)</f>
        <v>Centro</v>
      </c>
      <c r="J4526" s="1">
        <f>_xlfn.XLOOKUP(Comuni[[#This Row],[Regione]],Table_0[Regione],Table_0[Totale contagiati],,0)</f>
        <v>1642975</v>
      </c>
      <c r="K4526" s="1">
        <f>_xlfn.XLOOKUP(Comuni[[#This Row],[Regione]],Table_0[Regione],Table_0[Guariti],,0)</f>
        <v>1625600</v>
      </c>
      <c r="L4526" s="1">
        <f>_xlfn.XLOOKUP(Comuni[[#This Row],[Regione]],Table_0[Regione],Table_0[Deceduti],,0)</f>
        <v>12293</v>
      </c>
    </row>
    <row r="4527" spans="1:12" x14ac:dyDescent="0.25">
      <c r="A4527" s="1" t="s">
        <v>4589</v>
      </c>
      <c r="B4527" s="1" t="s">
        <v>4451</v>
      </c>
      <c r="C4527" s="1" t="s">
        <v>4587</v>
      </c>
      <c r="D4527">
        <v>6409</v>
      </c>
      <c r="E4527">
        <f>100*Comuni[[#This Row],[Popolazione2011]]/$D$7916</f>
        <v>1.1182621065744441E-2</v>
      </c>
      <c r="F4527">
        <f>100*Comuni[[#This Row],[Popolazione2011]]/(SUMIFS($D$2:$D$7916,$B$2:$B$7916,"Toscana"))</f>
        <v>0.17452743612687974</v>
      </c>
      <c r="G4527" t="b">
        <f>IF(Comuni[[#This Row],[Popolazione2011]]&gt;300000,"MAGGIORE")</f>
        <v>0</v>
      </c>
      <c r="H4527">
        <f>100*Comuni[[#This Row],[Popolazione2011]]/(SUMIFS($D$2:$D$7916,$B$2:$B$7916,"Piemonte"))</f>
        <v>0.14686350516371077</v>
      </c>
      <c r="I4527" s="1" t="str">
        <f>_xlfn.XLOOKUP(Comuni[[#This Row],[Regione]],Ripartizione_geografica[Regione],Ripartizione_geografica[Ripartizione geografica],,0)</f>
        <v>Centro</v>
      </c>
      <c r="J4527" s="1">
        <f>_xlfn.XLOOKUP(Comuni[[#This Row],[Regione]],Table_0[Regione],Table_0[Totale contagiati],,0)</f>
        <v>1642975</v>
      </c>
      <c r="K4527" s="1">
        <f>_xlfn.XLOOKUP(Comuni[[#This Row],[Regione]],Table_0[Regione],Table_0[Guariti],,0)</f>
        <v>1625600</v>
      </c>
      <c r="L4527" s="1">
        <f>_xlfn.XLOOKUP(Comuni[[#This Row],[Regione]],Table_0[Regione],Table_0[Deceduti],,0)</f>
        <v>12293</v>
      </c>
    </row>
    <row r="4528" spans="1:12" x14ac:dyDescent="0.25">
      <c r="A4528" s="1" t="s">
        <v>4590</v>
      </c>
      <c r="B4528" s="1" t="s">
        <v>4451</v>
      </c>
      <c r="C4528" s="1" t="s">
        <v>4587</v>
      </c>
      <c r="D4528">
        <v>11684</v>
      </c>
      <c r="E4528">
        <f>100*Comuni[[#This Row],[Popolazione2011]]/$D$7916</f>
        <v>2.0386603921385249E-2</v>
      </c>
      <c r="F4528">
        <f>100*Comuni[[#This Row],[Popolazione2011]]/(SUMIFS($D$2:$D$7916,$B$2:$B$7916,"Toscana"))</f>
        <v>0.31817421808495283</v>
      </c>
      <c r="G4528" t="b">
        <f>IF(Comuni[[#This Row],[Popolazione2011]]&gt;300000,"MAGGIORE")</f>
        <v>0</v>
      </c>
      <c r="H4528">
        <f>100*Comuni[[#This Row],[Popolazione2011]]/(SUMIFS($D$2:$D$7916,$B$2:$B$7916,"Piemonte"))</f>
        <v>0.26774117558633115</v>
      </c>
      <c r="I4528" s="1" t="str">
        <f>_xlfn.XLOOKUP(Comuni[[#This Row],[Regione]],Ripartizione_geografica[Regione],Ripartizione_geografica[Ripartizione geografica],,0)</f>
        <v>Centro</v>
      </c>
      <c r="J4528" s="1">
        <f>_xlfn.XLOOKUP(Comuni[[#This Row],[Regione]],Table_0[Regione],Table_0[Totale contagiati],,0)</f>
        <v>1642975</v>
      </c>
      <c r="K4528" s="1">
        <f>_xlfn.XLOOKUP(Comuni[[#This Row],[Regione]],Table_0[Regione],Table_0[Guariti],,0)</f>
        <v>1625600</v>
      </c>
      <c r="L4528" s="1">
        <f>_xlfn.XLOOKUP(Comuni[[#This Row],[Regione]],Table_0[Regione],Table_0[Deceduti],,0)</f>
        <v>12293</v>
      </c>
    </row>
    <row r="4529" spans="1:12" x14ac:dyDescent="0.25">
      <c r="A4529" s="1" t="s">
        <v>4591</v>
      </c>
      <c r="B4529" s="1" t="s">
        <v>4451</v>
      </c>
      <c r="C4529" s="1" t="s">
        <v>4587</v>
      </c>
      <c r="D4529">
        <v>6213</v>
      </c>
      <c r="E4529">
        <f>100*Comuni[[#This Row],[Popolazione2011]]/$D$7916</f>
        <v>1.0840634214615419E-2</v>
      </c>
      <c r="F4529">
        <f>100*Comuni[[#This Row],[Popolazione2011]]/(SUMIFS($D$2:$D$7916,$B$2:$B$7916,"Toscana"))</f>
        <v>0.16919003911004896</v>
      </c>
      <c r="G4529" t="b">
        <f>IF(Comuni[[#This Row],[Popolazione2011]]&gt;300000,"MAGGIORE")</f>
        <v>0</v>
      </c>
      <c r="H4529">
        <f>100*Comuni[[#This Row],[Popolazione2011]]/(SUMIFS($D$2:$D$7916,$B$2:$B$7916,"Piemonte"))</f>
        <v>0.14237212631957169</v>
      </c>
      <c r="I4529" s="1" t="str">
        <f>_xlfn.XLOOKUP(Comuni[[#This Row],[Regione]],Ripartizione_geografica[Regione],Ripartizione_geografica[Ripartizione geografica],,0)</f>
        <v>Centro</v>
      </c>
      <c r="J4529" s="1">
        <f>_xlfn.XLOOKUP(Comuni[[#This Row],[Regione]],Table_0[Regione],Table_0[Totale contagiati],,0)</f>
        <v>1642975</v>
      </c>
      <c r="K4529" s="1">
        <f>_xlfn.XLOOKUP(Comuni[[#This Row],[Regione]],Table_0[Regione],Table_0[Guariti],,0)</f>
        <v>1625600</v>
      </c>
      <c r="L4529" s="1">
        <f>_xlfn.XLOOKUP(Comuni[[#This Row],[Regione]],Table_0[Regione],Table_0[Deceduti],,0)</f>
        <v>12293</v>
      </c>
    </row>
    <row r="4530" spans="1:12" x14ac:dyDescent="0.25">
      <c r="A4530" s="1" t="s">
        <v>4592</v>
      </c>
      <c r="B4530" s="1" t="s">
        <v>4451</v>
      </c>
      <c r="C4530" s="1" t="s">
        <v>4587</v>
      </c>
      <c r="D4530">
        <v>1084</v>
      </c>
      <c r="E4530">
        <f>100*Comuni[[#This Row],[Popolazione2011]]/$D$7916</f>
        <v>1.8913966664482721E-3</v>
      </c>
      <c r="F4530">
        <f>100*Comuni[[#This Row],[Popolazione2011]]/(SUMIFS($D$2:$D$7916,$B$2:$B$7916,"Toscana"))</f>
        <v>2.9519073297166114E-2</v>
      </c>
      <c r="G4530" t="b">
        <f>IF(Comuni[[#This Row],[Popolazione2011]]&gt;300000,"MAGGIORE")</f>
        <v>0</v>
      </c>
      <c r="H4530">
        <f>100*Comuni[[#This Row],[Popolazione2011]]/(SUMIFS($D$2:$D$7916,$B$2:$B$7916,"Piemonte"))</f>
        <v>2.484007483187119E-2</v>
      </c>
      <c r="I4530" s="1" t="str">
        <f>_xlfn.XLOOKUP(Comuni[[#This Row],[Regione]],Ripartizione_geografica[Regione],Ripartizione_geografica[Ripartizione geografica],,0)</f>
        <v>Centro</v>
      </c>
      <c r="J4530" s="1">
        <f>_xlfn.XLOOKUP(Comuni[[#This Row],[Regione]],Table_0[Regione],Table_0[Totale contagiati],,0)</f>
        <v>1642975</v>
      </c>
      <c r="K4530" s="1">
        <f>_xlfn.XLOOKUP(Comuni[[#This Row],[Regione]],Table_0[Regione],Table_0[Guariti],,0)</f>
        <v>1625600</v>
      </c>
      <c r="L4530" s="1">
        <f>_xlfn.XLOOKUP(Comuni[[#This Row],[Regione]],Table_0[Regione],Table_0[Deceduti],,0)</f>
        <v>12293</v>
      </c>
    </row>
    <row r="4531" spans="1:12" x14ac:dyDescent="0.25">
      <c r="A4531" s="1" t="s">
        <v>4593</v>
      </c>
      <c r="B4531" s="1" t="s">
        <v>4451</v>
      </c>
      <c r="C4531" s="1" t="s">
        <v>4587</v>
      </c>
      <c r="D4531">
        <v>43833</v>
      </c>
      <c r="E4531">
        <f>100*Comuni[[#This Row],[Popolazione2011]]/$D$7916</f>
        <v>7.6481171660910618E-2</v>
      </c>
      <c r="F4531">
        <f>100*Comuni[[#This Row],[Popolazione2011]]/(SUMIFS($D$2:$D$7916,$B$2:$B$7916,"Toscana"))</f>
        <v>1.1936434869323638</v>
      </c>
      <c r="G4531" t="b">
        <f>IF(Comuni[[#This Row],[Popolazione2011]]&gt;300000,"MAGGIORE")</f>
        <v>0</v>
      </c>
      <c r="H4531">
        <f>100*Comuni[[#This Row],[Popolazione2011]]/(SUMIFS($D$2:$D$7916,$B$2:$B$7916,"Piemonte"))</f>
        <v>1.0044418820160608</v>
      </c>
      <c r="I4531" s="1" t="str">
        <f>_xlfn.XLOOKUP(Comuni[[#This Row],[Regione]],Ripartizione_geografica[Regione],Ripartizione_geografica[Ripartizione geografica],,0)</f>
        <v>Centro</v>
      </c>
      <c r="J4531" s="1">
        <f>_xlfn.XLOOKUP(Comuni[[#This Row],[Regione]],Table_0[Regione],Table_0[Totale contagiati],,0)</f>
        <v>1642975</v>
      </c>
      <c r="K4531" s="1">
        <f>_xlfn.XLOOKUP(Comuni[[#This Row],[Regione]],Table_0[Regione],Table_0[Guariti],,0)</f>
        <v>1625600</v>
      </c>
      <c r="L4531" s="1">
        <f>_xlfn.XLOOKUP(Comuni[[#This Row],[Regione]],Table_0[Regione],Table_0[Deceduti],,0)</f>
        <v>12293</v>
      </c>
    </row>
    <row r="4532" spans="1:12" x14ac:dyDescent="0.25">
      <c r="A4532" s="1" t="s">
        <v>4594</v>
      </c>
      <c r="B4532" s="1" t="s">
        <v>4451</v>
      </c>
      <c r="C4532" s="1" t="s">
        <v>4587</v>
      </c>
      <c r="D4532">
        <v>12904</v>
      </c>
      <c r="E4532">
        <f>100*Comuni[[#This Row],[Popolazione2011]]/$D$7916</f>
        <v>2.2515297586576107E-2</v>
      </c>
      <c r="F4532">
        <f>100*Comuni[[#This Row],[Popolazione2011]]/(SUMIFS($D$2:$D$7916,$B$2:$B$7916,"Toscana"))</f>
        <v>0.35139679135298113</v>
      </c>
      <c r="G4532" t="b">
        <f>IF(Comuni[[#This Row],[Popolazione2011]]&gt;300000,"MAGGIORE")</f>
        <v>0</v>
      </c>
      <c r="H4532">
        <f>100*Comuni[[#This Row],[Popolazione2011]]/(SUMIFS($D$2:$D$7916,$B$2:$B$7916,"Piemonte"))</f>
        <v>0.29569771737127848</v>
      </c>
      <c r="I4532" s="1" t="str">
        <f>_xlfn.XLOOKUP(Comuni[[#This Row],[Regione]],Ripartizione_geografica[Regione],Ripartizione_geografica[Ripartizione geografica],,0)</f>
        <v>Centro</v>
      </c>
      <c r="J4532" s="1">
        <f>_xlfn.XLOOKUP(Comuni[[#This Row],[Regione]],Table_0[Regione],Table_0[Totale contagiati],,0)</f>
        <v>1642975</v>
      </c>
      <c r="K4532" s="1">
        <f>_xlfn.XLOOKUP(Comuni[[#This Row],[Regione]],Table_0[Regione],Table_0[Guariti],,0)</f>
        <v>1625600</v>
      </c>
      <c r="L4532" s="1">
        <f>_xlfn.XLOOKUP(Comuni[[#This Row],[Regione]],Table_0[Regione],Table_0[Deceduti],,0)</f>
        <v>12293</v>
      </c>
    </row>
    <row r="4533" spans="1:12" x14ac:dyDescent="0.25">
      <c r="A4533" s="1" t="s">
        <v>4595</v>
      </c>
      <c r="B4533" s="1" t="s">
        <v>4451</v>
      </c>
      <c r="C4533" s="1" t="s">
        <v>4587</v>
      </c>
      <c r="D4533">
        <v>1985</v>
      </c>
      <c r="E4533">
        <f>100*Comuni[[#This Row],[Popolazione2011]]/$D$7916</f>
        <v>3.4634892831179151E-3</v>
      </c>
      <c r="F4533">
        <f>100*Comuni[[#This Row],[Popolazione2011]]/(SUMIFS($D$2:$D$7916,$B$2:$B$7916,"Toscana"))</f>
        <v>5.4054760604127984E-2</v>
      </c>
      <c r="G4533" t="b">
        <f>IF(Comuni[[#This Row],[Popolazione2011]]&gt;300000,"MAGGIORE")</f>
        <v>0</v>
      </c>
      <c r="H4533">
        <f>100*Comuni[[#This Row],[Popolazione2011]]/(SUMIFS($D$2:$D$7916,$B$2:$B$7916,"Piemonte"))</f>
        <v>4.5486668396000289E-2</v>
      </c>
      <c r="I4533" s="1" t="str">
        <f>_xlfn.XLOOKUP(Comuni[[#This Row],[Regione]],Ripartizione_geografica[Regione],Ripartizione_geografica[Ripartizione geografica],,0)</f>
        <v>Centro</v>
      </c>
      <c r="J4533" s="1">
        <f>_xlfn.XLOOKUP(Comuni[[#This Row],[Regione]],Table_0[Regione],Table_0[Totale contagiati],,0)</f>
        <v>1642975</v>
      </c>
      <c r="K4533" s="1">
        <f>_xlfn.XLOOKUP(Comuni[[#This Row],[Regione]],Table_0[Regione],Table_0[Guariti],,0)</f>
        <v>1625600</v>
      </c>
      <c r="L4533" s="1">
        <f>_xlfn.XLOOKUP(Comuni[[#This Row],[Regione]],Table_0[Regione],Table_0[Deceduti],,0)</f>
        <v>12293</v>
      </c>
    </row>
    <row r="4534" spans="1:12" x14ac:dyDescent="0.25">
      <c r="A4534" s="1" t="s">
        <v>4596</v>
      </c>
      <c r="B4534" s="1" t="s">
        <v>4451</v>
      </c>
      <c r="C4534" s="1" t="s">
        <v>4587</v>
      </c>
      <c r="D4534">
        <v>2290</v>
      </c>
      <c r="E4534">
        <f>100*Comuni[[#This Row],[Popolazione2011]]/$D$7916</f>
        <v>3.9956626994156301E-3</v>
      </c>
      <c r="F4534">
        <f>100*Comuni[[#This Row],[Popolazione2011]]/(SUMIFS($D$2:$D$7916,$B$2:$B$7916,"Toscana"))</f>
        <v>6.2360403921135059E-2</v>
      </c>
      <c r="G4534" t="b">
        <f>IF(Comuni[[#This Row],[Popolazione2011]]&gt;300000,"MAGGIORE")</f>
        <v>0</v>
      </c>
      <c r="H4534">
        <f>100*Comuni[[#This Row],[Popolazione2011]]/(SUMIFS($D$2:$D$7916,$B$2:$B$7916,"Piemonte"))</f>
        <v>5.2475803842237108E-2</v>
      </c>
      <c r="I4534" s="1" t="str">
        <f>_xlfn.XLOOKUP(Comuni[[#This Row],[Regione]],Ripartizione_geografica[Regione],Ripartizione_geografica[Ripartizione geografica],,0)</f>
        <v>Centro</v>
      </c>
      <c r="J4534" s="1">
        <f>_xlfn.XLOOKUP(Comuni[[#This Row],[Regione]],Table_0[Regione],Table_0[Totale contagiati],,0)</f>
        <v>1642975</v>
      </c>
      <c r="K4534" s="1">
        <f>_xlfn.XLOOKUP(Comuni[[#This Row],[Regione]],Table_0[Regione],Table_0[Guariti],,0)</f>
        <v>1625600</v>
      </c>
      <c r="L4534" s="1">
        <f>_xlfn.XLOOKUP(Comuni[[#This Row],[Regione]],Table_0[Regione],Table_0[Deceduti],,0)</f>
        <v>12293</v>
      </c>
    </row>
    <row r="4535" spans="1:12" x14ac:dyDescent="0.25">
      <c r="A4535" s="1" t="s">
        <v>4597</v>
      </c>
      <c r="B4535" s="1" t="s">
        <v>4451</v>
      </c>
      <c r="C4535" s="1" t="s">
        <v>4587</v>
      </c>
      <c r="D4535">
        <v>1457</v>
      </c>
      <c r="E4535">
        <f>100*Comuni[[#This Row],[Popolazione2011]]/$D$7916</f>
        <v>2.5422185821172808E-3</v>
      </c>
      <c r="F4535">
        <f>100*Comuni[[#This Row],[Popolazione2011]]/(SUMIFS($D$2:$D$7916,$B$2:$B$7916,"Toscana"))</f>
        <v>3.967646659960427E-2</v>
      </c>
      <c r="G4535" t="b">
        <f>IF(Comuni[[#This Row],[Popolazione2011]]&gt;300000,"MAGGIORE")</f>
        <v>0</v>
      </c>
      <c r="H4535">
        <f>100*Comuni[[#This Row],[Popolazione2011]]/(SUMIFS($D$2:$D$7916,$B$2:$B$7916,"Piemonte"))</f>
        <v>3.3387443754646057E-2</v>
      </c>
      <c r="I4535" s="1" t="str">
        <f>_xlfn.XLOOKUP(Comuni[[#This Row],[Regione]],Ripartizione_geografica[Regione],Ripartizione_geografica[Ripartizione geografica],,0)</f>
        <v>Centro</v>
      </c>
      <c r="J4535" s="1">
        <f>_xlfn.XLOOKUP(Comuni[[#This Row],[Regione]],Table_0[Regione],Table_0[Totale contagiati],,0)</f>
        <v>1642975</v>
      </c>
      <c r="K4535" s="1">
        <f>_xlfn.XLOOKUP(Comuni[[#This Row],[Regione]],Table_0[Regione],Table_0[Guariti],,0)</f>
        <v>1625600</v>
      </c>
      <c r="L4535" s="1">
        <f>_xlfn.XLOOKUP(Comuni[[#This Row],[Regione]],Table_0[Regione],Table_0[Deceduti],,0)</f>
        <v>12293</v>
      </c>
    </row>
    <row r="4536" spans="1:12" x14ac:dyDescent="0.25">
      <c r="A4536" s="1" t="s">
        <v>4598</v>
      </c>
      <c r="B4536" s="1" t="s">
        <v>4451</v>
      </c>
      <c r="C4536" s="1" t="s">
        <v>4587</v>
      </c>
      <c r="D4536">
        <v>3592</v>
      </c>
      <c r="E4536">
        <f>100*Comuni[[#This Row],[Popolazione2011]]/$D$7916</f>
        <v>6.2674324962012848E-3</v>
      </c>
      <c r="F4536">
        <f>100*Comuni[[#This Row],[Popolazione2011]]/(SUMIFS($D$2:$D$7916,$B$2:$B$7916,"Toscana"))</f>
        <v>9.7815969818653772E-2</v>
      </c>
      <c r="G4536" t="b">
        <f>IF(Comuni[[#This Row],[Popolazione2011]]&gt;300000,"MAGGIORE")</f>
        <v>0</v>
      </c>
      <c r="H4536">
        <f>100*Comuni[[#This Row],[Popolazione2011]]/(SUMIFS($D$2:$D$7916,$B$2:$B$7916,"Piemonte"))</f>
        <v>8.2311391878303802E-2</v>
      </c>
      <c r="I4536" s="1" t="str">
        <f>_xlfn.XLOOKUP(Comuni[[#This Row],[Regione]],Ripartizione_geografica[Regione],Ripartizione_geografica[Ripartizione geografica],,0)</f>
        <v>Centro</v>
      </c>
      <c r="J4536" s="1">
        <f>_xlfn.XLOOKUP(Comuni[[#This Row],[Regione]],Table_0[Regione],Table_0[Totale contagiati],,0)</f>
        <v>1642975</v>
      </c>
      <c r="K4536" s="1">
        <f>_xlfn.XLOOKUP(Comuni[[#This Row],[Regione]],Table_0[Regione],Table_0[Guariti],,0)</f>
        <v>1625600</v>
      </c>
      <c r="L4536" s="1">
        <f>_xlfn.XLOOKUP(Comuni[[#This Row],[Regione]],Table_0[Regione],Table_0[Deceduti],,0)</f>
        <v>12293</v>
      </c>
    </row>
    <row r="4537" spans="1:12" x14ac:dyDescent="0.25">
      <c r="A4537" s="1" t="s">
        <v>4599</v>
      </c>
      <c r="B4537" s="1" t="s">
        <v>4451</v>
      </c>
      <c r="C4537" s="1" t="s">
        <v>4587</v>
      </c>
      <c r="D4537">
        <v>1254</v>
      </c>
      <c r="E4537">
        <f>100*Comuni[[#This Row],[Popolazione2011]]/$D$7916</f>
        <v>2.1880179148765066E-3</v>
      </c>
      <c r="F4537">
        <f>100*Comuni[[#This Row],[Popolazione2011]]/(SUMIFS($D$2:$D$7916,$B$2:$B$7916,"Toscana"))</f>
        <v>3.4148448260743827E-2</v>
      </c>
      <c r="G4537" t="b">
        <f>IF(Comuni[[#This Row],[Popolazione2011]]&gt;300000,"MAGGIORE")</f>
        <v>0</v>
      </c>
      <c r="H4537">
        <f>100*Comuni[[#This Row],[Popolazione2011]]/(SUMIFS($D$2:$D$7916,$B$2:$B$7916,"Piemonte"))</f>
        <v>2.8735658523216304E-2</v>
      </c>
      <c r="I4537" s="1" t="str">
        <f>_xlfn.XLOOKUP(Comuni[[#This Row],[Regione]],Ripartizione_geografica[Regione],Ripartizione_geografica[Ripartizione geografica],,0)</f>
        <v>Centro</v>
      </c>
      <c r="J4537" s="1">
        <f>_xlfn.XLOOKUP(Comuni[[#This Row],[Regione]],Table_0[Regione],Table_0[Totale contagiati],,0)</f>
        <v>1642975</v>
      </c>
      <c r="K4537" s="1">
        <f>_xlfn.XLOOKUP(Comuni[[#This Row],[Regione]],Table_0[Regione],Table_0[Guariti],,0)</f>
        <v>1625600</v>
      </c>
      <c r="L4537" s="1">
        <f>_xlfn.XLOOKUP(Comuni[[#This Row],[Regione]],Table_0[Regione],Table_0[Deceduti],,0)</f>
        <v>12293</v>
      </c>
    </row>
    <row r="4538" spans="1:12" x14ac:dyDescent="0.25">
      <c r="A4538" s="1" t="s">
        <v>4600</v>
      </c>
      <c r="B4538" s="1" t="s">
        <v>4451</v>
      </c>
      <c r="C4538" s="1" t="s">
        <v>4587</v>
      </c>
      <c r="D4538">
        <v>1376</v>
      </c>
      <c r="E4538">
        <f>100*Comuni[[#This Row],[Popolazione2011]]/$D$7916</f>
        <v>2.4008872813955926E-3</v>
      </c>
      <c r="F4538">
        <f>100*Comuni[[#This Row],[Popolazione2011]]/(SUMIFS($D$2:$D$7916,$B$2:$B$7916,"Toscana"))</f>
        <v>3.7470705587546657E-2</v>
      </c>
      <c r="G4538" t="b">
        <f>IF(Comuni[[#This Row],[Popolazione2011]]&gt;300000,"MAGGIORE")</f>
        <v>0</v>
      </c>
      <c r="H4538">
        <f>100*Comuni[[#This Row],[Popolazione2011]]/(SUMIFS($D$2:$D$7916,$B$2:$B$7916,"Piemonte"))</f>
        <v>3.1531312701711035E-2</v>
      </c>
      <c r="I4538" s="1" t="str">
        <f>_xlfn.XLOOKUP(Comuni[[#This Row],[Regione]],Ripartizione_geografica[Regione],Ripartizione_geografica[Ripartizione geografica],,0)</f>
        <v>Centro</v>
      </c>
      <c r="J4538" s="1">
        <f>_xlfn.XLOOKUP(Comuni[[#This Row],[Regione]],Table_0[Regione],Table_0[Totale contagiati],,0)</f>
        <v>1642975</v>
      </c>
      <c r="K4538" s="1">
        <f>_xlfn.XLOOKUP(Comuni[[#This Row],[Regione]],Table_0[Regione],Table_0[Guariti],,0)</f>
        <v>1625600</v>
      </c>
      <c r="L4538" s="1">
        <f>_xlfn.XLOOKUP(Comuni[[#This Row],[Regione]],Table_0[Regione],Table_0[Deceduti],,0)</f>
        <v>12293</v>
      </c>
    </row>
    <row r="4539" spans="1:12" x14ac:dyDescent="0.25">
      <c r="A4539" s="1" t="s">
        <v>4601</v>
      </c>
      <c r="B4539" s="1" t="s">
        <v>4451</v>
      </c>
      <c r="C4539" s="1" t="s">
        <v>4587</v>
      </c>
      <c r="D4539">
        <v>1820</v>
      </c>
      <c r="E4539">
        <f>100*Comuni[[#This Row],[Popolazione2011]]/$D$7916</f>
        <v>3.1755921890552169E-3</v>
      </c>
      <c r="F4539">
        <f>100*Comuni[[#This Row],[Popolazione2011]]/(SUMIFS($D$2:$D$7916,$B$2:$B$7916,"Toscana"))</f>
        <v>4.9561543727714326E-2</v>
      </c>
      <c r="G4539" t="b">
        <f>IF(Comuni[[#This Row],[Popolazione2011]]&gt;300000,"MAGGIORE")</f>
        <v>0</v>
      </c>
      <c r="H4539">
        <f>100*Comuni[[#This Row],[Popolazione2011]]/(SUMIFS($D$2:$D$7916,$B$2:$B$7916,"Piemonte"))</f>
        <v>4.1705660695577094E-2</v>
      </c>
      <c r="I4539" s="1" t="str">
        <f>_xlfn.XLOOKUP(Comuni[[#This Row],[Regione]],Ripartizione_geografica[Regione],Ripartizione_geografica[Ripartizione geografica],,0)</f>
        <v>Centro</v>
      </c>
      <c r="J4539" s="1">
        <f>_xlfn.XLOOKUP(Comuni[[#This Row],[Regione]],Table_0[Regione],Table_0[Totale contagiati],,0)</f>
        <v>1642975</v>
      </c>
      <c r="K4539" s="1">
        <f>_xlfn.XLOOKUP(Comuni[[#This Row],[Regione]],Table_0[Regione],Table_0[Guariti],,0)</f>
        <v>1625600</v>
      </c>
      <c r="L4539" s="1">
        <f>_xlfn.XLOOKUP(Comuni[[#This Row],[Regione]],Table_0[Regione],Table_0[Deceduti],,0)</f>
        <v>12293</v>
      </c>
    </row>
    <row r="4540" spans="1:12" x14ac:dyDescent="0.25">
      <c r="A4540" s="1" t="s">
        <v>4602</v>
      </c>
      <c r="B4540" s="1" t="s">
        <v>4451</v>
      </c>
      <c r="C4540" s="1" t="s">
        <v>4587</v>
      </c>
      <c r="D4540">
        <v>1958</v>
      </c>
      <c r="E4540">
        <f>100*Comuni[[#This Row],[Popolazione2011]]/$D$7916</f>
        <v>3.4163788495440192E-3</v>
      </c>
      <c r="F4540">
        <f>100*Comuni[[#This Row],[Popolazione2011]]/(SUMIFS($D$2:$D$7916,$B$2:$B$7916,"Toscana"))</f>
        <v>5.3319506933442118E-2</v>
      </c>
      <c r="G4540" t="b">
        <f>IF(Comuni[[#This Row],[Popolazione2011]]&gt;300000,"MAGGIORE")</f>
        <v>0</v>
      </c>
      <c r="H4540">
        <f>100*Comuni[[#This Row],[Popolazione2011]]/(SUMIFS($D$2:$D$7916,$B$2:$B$7916,"Piemonte"))</f>
        <v>4.4867958045021951E-2</v>
      </c>
      <c r="I4540" s="1" t="str">
        <f>_xlfn.XLOOKUP(Comuni[[#This Row],[Regione]],Ripartizione_geografica[Regione],Ripartizione_geografica[Ripartizione geografica],,0)</f>
        <v>Centro</v>
      </c>
      <c r="J4540" s="1">
        <f>_xlfn.XLOOKUP(Comuni[[#This Row],[Regione]],Table_0[Regione],Table_0[Totale contagiati],,0)</f>
        <v>1642975</v>
      </c>
      <c r="K4540" s="1">
        <f>_xlfn.XLOOKUP(Comuni[[#This Row],[Regione]],Table_0[Regione],Table_0[Guariti],,0)</f>
        <v>1625600</v>
      </c>
      <c r="L4540" s="1">
        <f>_xlfn.XLOOKUP(Comuni[[#This Row],[Regione]],Table_0[Regione],Table_0[Deceduti],,0)</f>
        <v>12293</v>
      </c>
    </row>
    <row r="4541" spans="1:12" x14ac:dyDescent="0.25">
      <c r="A4541" s="1" t="s">
        <v>4603</v>
      </c>
      <c r="B4541" s="1" t="s">
        <v>4451</v>
      </c>
      <c r="C4541" s="1" t="s">
        <v>4587</v>
      </c>
      <c r="D4541">
        <v>778</v>
      </c>
      <c r="E4541">
        <f>100*Comuni[[#This Row],[Popolazione2011]]/$D$7916</f>
        <v>1.3574784192774499E-3</v>
      </c>
      <c r="F4541">
        <f>100*Comuni[[#This Row],[Popolazione2011]]/(SUMIFS($D$2:$D$7916,$B$2:$B$7916,"Toscana"))</f>
        <v>2.1186198362726234E-2</v>
      </c>
      <c r="G4541" t="b">
        <f>IF(Comuni[[#This Row],[Popolazione2011]]&gt;300000,"MAGGIORE")</f>
        <v>0</v>
      </c>
      <c r="H4541">
        <f>100*Comuni[[#This Row],[Popolazione2011]]/(SUMIFS($D$2:$D$7916,$B$2:$B$7916,"Piemonte"))</f>
        <v>1.7828024187449987E-2</v>
      </c>
      <c r="I4541" s="1" t="str">
        <f>_xlfn.XLOOKUP(Comuni[[#This Row],[Regione]],Ripartizione_geografica[Regione],Ripartizione_geografica[Ripartizione geografica],,0)</f>
        <v>Centro</v>
      </c>
      <c r="J4541" s="1">
        <f>_xlfn.XLOOKUP(Comuni[[#This Row],[Regione]],Table_0[Regione],Table_0[Totale contagiati],,0)</f>
        <v>1642975</v>
      </c>
      <c r="K4541" s="1">
        <f>_xlfn.XLOOKUP(Comuni[[#This Row],[Regione]],Table_0[Regione],Table_0[Guariti],,0)</f>
        <v>1625600</v>
      </c>
      <c r="L4541" s="1">
        <f>_xlfn.XLOOKUP(Comuni[[#This Row],[Regione]],Table_0[Regione],Table_0[Deceduti],,0)</f>
        <v>12293</v>
      </c>
    </row>
    <row r="4542" spans="1:12" x14ac:dyDescent="0.25">
      <c r="A4542" s="1" t="s">
        <v>4604</v>
      </c>
      <c r="B4542" s="1" t="s">
        <v>4451</v>
      </c>
      <c r="C4542" s="1" t="s">
        <v>4587</v>
      </c>
      <c r="D4542">
        <v>11167</v>
      </c>
      <c r="E4542">
        <f>100*Comuni[[#This Row],[Popolazione2011]]/$D$7916</f>
        <v>1.9484526359988794E-2</v>
      </c>
      <c r="F4542">
        <f>100*Comuni[[#This Row],[Popolazione2011]]/(SUMIFS($D$2:$D$7916,$B$2:$B$7916,"Toscana"))</f>
        <v>0.30409547187219005</v>
      </c>
      <c r="G4542" t="b">
        <f>IF(Comuni[[#This Row],[Popolazione2011]]&gt;300000,"MAGGIORE")</f>
        <v>0</v>
      </c>
      <c r="H4542">
        <f>100*Comuni[[#This Row],[Popolazione2011]]/(SUMIFS($D$2:$D$7916,$B$2:$B$7916,"Piemonte"))</f>
        <v>0.25589401812500517</v>
      </c>
      <c r="I4542" s="1" t="str">
        <f>_xlfn.XLOOKUP(Comuni[[#This Row],[Regione]],Ripartizione_geografica[Regione],Ripartizione_geografica[Ripartizione geografica],,0)</f>
        <v>Centro</v>
      </c>
      <c r="J4542" s="1">
        <f>_xlfn.XLOOKUP(Comuni[[#This Row],[Regione]],Table_0[Regione],Table_0[Totale contagiati],,0)</f>
        <v>1642975</v>
      </c>
      <c r="K4542" s="1">
        <f>_xlfn.XLOOKUP(Comuni[[#This Row],[Regione]],Table_0[Regione],Table_0[Guariti],,0)</f>
        <v>1625600</v>
      </c>
      <c r="L4542" s="1">
        <f>_xlfn.XLOOKUP(Comuni[[#This Row],[Regione]],Table_0[Regione],Table_0[Deceduti],,0)</f>
        <v>12293</v>
      </c>
    </row>
    <row r="4543" spans="1:12" x14ac:dyDescent="0.25">
      <c r="A4543" s="1" t="s">
        <v>4605</v>
      </c>
      <c r="B4543" s="1" t="s">
        <v>4451</v>
      </c>
      <c r="C4543" s="1" t="s">
        <v>4587</v>
      </c>
      <c r="D4543">
        <v>635</v>
      </c>
      <c r="E4543">
        <f>100*Comuni[[#This Row],[Popolazione2011]]/$D$7916</f>
        <v>1.1079676044231115E-3</v>
      </c>
      <c r="F4543">
        <f>100*Comuni[[#This Row],[Popolazione2011]]/(SUMIFS($D$2:$D$7916,$B$2:$B$7916,"Toscana"))</f>
        <v>1.7292077069834395E-2</v>
      </c>
      <c r="G4543" t="b">
        <f>IF(Comuni[[#This Row],[Popolazione2011]]&gt;300000,"MAGGIORE")</f>
        <v>0</v>
      </c>
      <c r="H4543">
        <f>100*Comuni[[#This Row],[Popolazione2011]]/(SUMIFS($D$2:$D$7916,$B$2:$B$7916,"Piemonte"))</f>
        <v>1.4551150847083217E-2</v>
      </c>
      <c r="I4543" s="1" t="str">
        <f>_xlfn.XLOOKUP(Comuni[[#This Row],[Regione]],Ripartizione_geografica[Regione],Ripartizione_geografica[Ripartizione geografica],,0)</f>
        <v>Centro</v>
      </c>
      <c r="J4543" s="1">
        <f>_xlfn.XLOOKUP(Comuni[[#This Row],[Regione]],Table_0[Regione],Table_0[Totale contagiati],,0)</f>
        <v>1642975</v>
      </c>
      <c r="K4543" s="1">
        <f>_xlfn.XLOOKUP(Comuni[[#This Row],[Regione]],Table_0[Regione],Table_0[Guariti],,0)</f>
        <v>1625600</v>
      </c>
      <c r="L4543" s="1">
        <f>_xlfn.XLOOKUP(Comuni[[#This Row],[Regione]],Table_0[Regione],Table_0[Deceduti],,0)</f>
        <v>12293</v>
      </c>
    </row>
    <row r="4544" spans="1:12" x14ac:dyDescent="0.25">
      <c r="A4544" s="1" t="s">
        <v>4606</v>
      </c>
      <c r="B4544" s="1" t="s">
        <v>4451</v>
      </c>
      <c r="C4544" s="1" t="s">
        <v>4587</v>
      </c>
      <c r="D4544">
        <v>4572</v>
      </c>
      <c r="E4544">
        <f>100*Comuni[[#This Row],[Popolazione2011]]/$D$7916</f>
        <v>7.9773667518464025E-3</v>
      </c>
      <c r="F4544">
        <f>100*Comuni[[#This Row],[Popolazione2011]]/(SUMIFS($D$2:$D$7916,$B$2:$B$7916,"Toscana"))</f>
        <v>0.12450295490280763</v>
      </c>
      <c r="G4544" t="b">
        <f>IF(Comuni[[#This Row],[Popolazione2011]]&gt;300000,"MAGGIORE")</f>
        <v>0</v>
      </c>
      <c r="H4544">
        <f>100*Comuni[[#This Row],[Popolazione2011]]/(SUMIFS($D$2:$D$7916,$B$2:$B$7916,"Piemonte"))</f>
        <v>0.10476828609899916</v>
      </c>
      <c r="I4544" s="1" t="str">
        <f>_xlfn.XLOOKUP(Comuni[[#This Row],[Regione]],Ripartizione_geografica[Regione],Ripartizione_geografica[Ripartizione geografica],,0)</f>
        <v>Centro</v>
      </c>
      <c r="J4544" s="1">
        <f>_xlfn.XLOOKUP(Comuni[[#This Row],[Regione]],Table_0[Regione],Table_0[Totale contagiati],,0)</f>
        <v>1642975</v>
      </c>
      <c r="K4544" s="1">
        <f>_xlfn.XLOOKUP(Comuni[[#This Row],[Regione]],Table_0[Regione],Table_0[Guariti],,0)</f>
        <v>1625600</v>
      </c>
      <c r="L4544" s="1">
        <f>_xlfn.XLOOKUP(Comuni[[#This Row],[Regione]],Table_0[Regione],Table_0[Deceduti],,0)</f>
        <v>12293</v>
      </c>
    </row>
    <row r="4545" spans="1:12" x14ac:dyDescent="0.25">
      <c r="A4545" s="1" t="s">
        <v>4607</v>
      </c>
      <c r="B4545" s="1" t="s">
        <v>4451</v>
      </c>
      <c r="C4545" s="1" t="s">
        <v>4587</v>
      </c>
      <c r="D4545">
        <v>4939</v>
      </c>
      <c r="E4545">
        <f>100*Comuni[[#This Row],[Popolazione2011]]/$D$7916</f>
        <v>8.6177196822767674E-3</v>
      </c>
      <c r="F4545">
        <f>100*Comuni[[#This Row],[Popolazione2011]]/(SUMIFS($D$2:$D$7916,$B$2:$B$7916,"Toscana"))</f>
        <v>0.13449695850064894</v>
      </c>
      <c r="G4545" t="b">
        <f>IF(Comuni[[#This Row],[Popolazione2011]]&gt;300000,"MAGGIORE")</f>
        <v>0</v>
      </c>
      <c r="H4545">
        <f>100*Comuni[[#This Row],[Popolazione2011]]/(SUMIFS($D$2:$D$7916,$B$2:$B$7916,"Piemonte"))</f>
        <v>0.11317816383266772</v>
      </c>
      <c r="I4545" s="1" t="str">
        <f>_xlfn.XLOOKUP(Comuni[[#This Row],[Regione]],Ripartizione_geografica[Regione],Ripartizione_geografica[Ripartizione geografica],,0)</f>
        <v>Centro</v>
      </c>
      <c r="J4545" s="1">
        <f>_xlfn.XLOOKUP(Comuni[[#This Row],[Regione]],Table_0[Regione],Table_0[Totale contagiati],,0)</f>
        <v>1642975</v>
      </c>
      <c r="K4545" s="1">
        <f>_xlfn.XLOOKUP(Comuni[[#This Row],[Regione]],Table_0[Regione],Table_0[Guariti],,0)</f>
        <v>1625600</v>
      </c>
      <c r="L4545" s="1">
        <f>_xlfn.XLOOKUP(Comuni[[#This Row],[Regione]],Table_0[Regione],Table_0[Deceduti],,0)</f>
        <v>12293</v>
      </c>
    </row>
    <row r="4546" spans="1:12" x14ac:dyDescent="0.25">
      <c r="A4546" s="1" t="s">
        <v>4608</v>
      </c>
      <c r="B4546" s="1" t="s">
        <v>4451</v>
      </c>
      <c r="C4546" s="1" t="s">
        <v>4587</v>
      </c>
      <c r="D4546">
        <v>85858</v>
      </c>
      <c r="E4546">
        <f>100*Comuni[[#This Row],[Popolazione2011]]/$D$7916</f>
        <v>0.1498076891032433</v>
      </c>
      <c r="F4546">
        <f>100*Comuni[[#This Row],[Popolazione2011]]/(SUMIFS($D$2:$D$7916,$B$2:$B$7916,"Toscana"))</f>
        <v>2.3380522095462068</v>
      </c>
      <c r="G4546" t="b">
        <f>IF(Comuni[[#This Row],[Popolazione2011]]&gt;300000,"MAGGIORE")</f>
        <v>0</v>
      </c>
      <c r="H4546">
        <f>100*Comuni[[#This Row],[Popolazione2011]]/(SUMIFS($D$2:$D$7916,$B$2:$B$7916,"Piemonte"))</f>
        <v>1.9674530857147572</v>
      </c>
      <c r="I4546" s="1" t="str">
        <f>_xlfn.XLOOKUP(Comuni[[#This Row],[Regione]],Ripartizione_geografica[Regione],Ripartizione_geografica[Ripartizione geografica],,0)</f>
        <v>Centro</v>
      </c>
      <c r="J4546" s="1">
        <f>_xlfn.XLOOKUP(Comuni[[#This Row],[Regione]],Table_0[Regione],Table_0[Totale contagiati],,0)</f>
        <v>1642975</v>
      </c>
      <c r="K4546" s="1">
        <f>_xlfn.XLOOKUP(Comuni[[#This Row],[Regione]],Table_0[Regione],Table_0[Guariti],,0)</f>
        <v>1625600</v>
      </c>
      <c r="L4546" s="1">
        <f>_xlfn.XLOOKUP(Comuni[[#This Row],[Regione]],Table_0[Regione],Table_0[Deceduti],,0)</f>
        <v>12293</v>
      </c>
    </row>
    <row r="4547" spans="1:12" x14ac:dyDescent="0.25">
      <c r="A4547" s="1" t="s">
        <v>4609</v>
      </c>
      <c r="B4547" s="1" t="s">
        <v>4451</v>
      </c>
      <c r="C4547" s="1" t="s">
        <v>4587</v>
      </c>
      <c r="D4547">
        <v>5845</v>
      </c>
      <c r="E4547">
        <f>100*Comuni[[#This Row],[Popolazione2011]]/$D$7916</f>
        <v>1.0198536453311946E-2</v>
      </c>
      <c r="F4547">
        <f>100*Comuni[[#This Row],[Popolazione2011]]/(SUMIFS($D$2:$D$7916,$B$2:$B$7916,"Toscana"))</f>
        <v>0.15916880389477486</v>
      </c>
      <c r="G4547" t="b">
        <f>IF(Comuni[[#This Row],[Popolazione2011]]&gt;300000,"MAGGIORE")</f>
        <v>0</v>
      </c>
      <c r="H4547">
        <f>100*Comuni[[#This Row],[Popolazione2011]]/(SUMIFS($D$2:$D$7916,$B$2:$B$7916,"Piemonte"))</f>
        <v>0.13393933338771874</v>
      </c>
      <c r="I4547" s="1" t="str">
        <f>_xlfn.XLOOKUP(Comuni[[#This Row],[Regione]],Ripartizione_geografica[Regione],Ripartizione_geografica[Ripartizione geografica],,0)</f>
        <v>Centro</v>
      </c>
      <c r="J4547" s="1">
        <f>_xlfn.XLOOKUP(Comuni[[#This Row],[Regione]],Table_0[Regione],Table_0[Totale contagiati],,0)</f>
        <v>1642975</v>
      </c>
      <c r="K4547" s="1">
        <f>_xlfn.XLOOKUP(Comuni[[#This Row],[Regione]],Table_0[Regione],Table_0[Guariti],,0)</f>
        <v>1625600</v>
      </c>
      <c r="L4547" s="1">
        <f>_xlfn.XLOOKUP(Comuni[[#This Row],[Regione]],Table_0[Regione],Table_0[Deceduti],,0)</f>
        <v>12293</v>
      </c>
    </row>
    <row r="4548" spans="1:12" x14ac:dyDescent="0.25">
      <c r="A4548" s="1" t="s">
        <v>4610</v>
      </c>
      <c r="B4548" s="1" t="s">
        <v>4451</v>
      </c>
      <c r="C4548" s="1" t="s">
        <v>4587</v>
      </c>
      <c r="D4548">
        <v>15237</v>
      </c>
      <c r="E4548">
        <f>100*Comuni[[#This Row],[Popolazione2011]]/$D$7916</f>
        <v>2.6585988013535351E-2</v>
      </c>
      <c r="F4548">
        <f>100*Comuni[[#This Row],[Popolazione2011]]/(SUMIFS($D$2:$D$7916,$B$2:$B$7916,"Toscana"))</f>
        <v>0.41492815482372702</v>
      </c>
      <c r="G4548" t="b">
        <f>IF(Comuni[[#This Row],[Popolazione2011]]&gt;300000,"MAGGIORE")</f>
        <v>0</v>
      </c>
      <c r="H4548">
        <f>100*Comuni[[#This Row],[Popolazione2011]]/(SUMIFS($D$2:$D$7916,$B$2:$B$7916,"Piemonte"))</f>
        <v>0.34915887473544405</v>
      </c>
      <c r="I4548" s="1" t="str">
        <f>_xlfn.XLOOKUP(Comuni[[#This Row],[Regione]],Ripartizione_geografica[Regione],Ripartizione_geografica[Ripartizione geografica],,0)</f>
        <v>Centro</v>
      </c>
      <c r="J4548" s="1">
        <f>_xlfn.XLOOKUP(Comuni[[#This Row],[Regione]],Table_0[Regione],Table_0[Totale contagiati],,0)</f>
        <v>1642975</v>
      </c>
      <c r="K4548" s="1">
        <f>_xlfn.XLOOKUP(Comuni[[#This Row],[Regione]],Table_0[Regione],Table_0[Guariti],,0)</f>
        <v>1625600</v>
      </c>
      <c r="L4548" s="1">
        <f>_xlfn.XLOOKUP(Comuni[[#This Row],[Regione]],Table_0[Regione],Table_0[Deceduti],,0)</f>
        <v>12293</v>
      </c>
    </row>
    <row r="4549" spans="1:12" x14ac:dyDescent="0.25">
      <c r="A4549" s="1" t="s">
        <v>4611</v>
      </c>
      <c r="B4549" s="1" t="s">
        <v>4451</v>
      </c>
      <c r="C4549" s="1" t="s">
        <v>4587</v>
      </c>
      <c r="D4549">
        <v>28061</v>
      </c>
      <c r="E4549">
        <f>100*Comuni[[#This Row],[Popolazione2011]]/$D$7916</f>
        <v>4.8961699130262881E-2</v>
      </c>
      <c r="F4549">
        <f>100*Comuni[[#This Row],[Popolazione2011]]/(SUMIFS($D$2:$D$7916,$B$2:$B$7916,"Toscana"))</f>
        <v>0.76414641678208339</v>
      </c>
      <c r="G4549" t="b">
        <f>IF(Comuni[[#This Row],[Popolazione2011]]&gt;300000,"MAGGIORE")</f>
        <v>0</v>
      </c>
      <c r="H4549">
        <f>100*Comuni[[#This Row],[Popolazione2011]]/(SUMIFS($D$2:$D$7916,$B$2:$B$7916,"Piemonte"))</f>
        <v>0.64302337625197181</v>
      </c>
      <c r="I4549" s="1" t="str">
        <f>_xlfn.XLOOKUP(Comuni[[#This Row],[Regione]],Ripartizione_geografica[Regione],Ripartizione_geografica[Ripartizione geografica],,0)</f>
        <v>Centro</v>
      </c>
      <c r="J4549" s="1">
        <f>_xlfn.XLOOKUP(Comuni[[#This Row],[Regione]],Table_0[Regione],Table_0[Totale contagiati],,0)</f>
        <v>1642975</v>
      </c>
      <c r="K4549" s="1">
        <f>_xlfn.XLOOKUP(Comuni[[#This Row],[Regione]],Table_0[Regione],Table_0[Guariti],,0)</f>
        <v>1625600</v>
      </c>
      <c r="L4549" s="1">
        <f>_xlfn.XLOOKUP(Comuni[[#This Row],[Regione]],Table_0[Regione],Table_0[Deceduti],,0)</f>
        <v>12293</v>
      </c>
    </row>
    <row r="4550" spans="1:12" x14ac:dyDescent="0.25">
      <c r="A4550" s="1" t="s">
        <v>4612</v>
      </c>
      <c r="B4550" s="1" t="s">
        <v>4451</v>
      </c>
      <c r="C4550" s="1" t="s">
        <v>4587</v>
      </c>
      <c r="D4550">
        <v>1631</v>
      </c>
      <c r="E4550">
        <f>100*Comuni[[#This Row],[Popolazione2011]]/$D$7916</f>
        <v>2.8458191540379442E-3</v>
      </c>
      <c r="F4550">
        <f>100*Comuni[[#This Row],[Popolazione2011]]/(SUMIFS($D$2:$D$7916,$B$2:$B$7916,"Toscana"))</f>
        <v>4.4414768032913221E-2</v>
      </c>
      <c r="G4550" t="b">
        <f>IF(Comuni[[#This Row],[Popolazione2011]]&gt;300000,"MAGGIORE")</f>
        <v>0</v>
      </c>
      <c r="H4550">
        <f>100*Comuni[[#This Row],[Popolazione2011]]/(SUMIFS($D$2:$D$7916,$B$2:$B$7916,"Piemonte"))</f>
        <v>3.73746882387287E-2</v>
      </c>
      <c r="I4550" s="1" t="str">
        <f>_xlfn.XLOOKUP(Comuni[[#This Row],[Regione]],Ripartizione_geografica[Regione],Ripartizione_geografica[Ripartizione geografica],,0)</f>
        <v>Centro</v>
      </c>
      <c r="J4550" s="1">
        <f>_xlfn.XLOOKUP(Comuni[[#This Row],[Regione]],Table_0[Regione],Table_0[Totale contagiati],,0)</f>
        <v>1642975</v>
      </c>
      <c r="K4550" s="1">
        <f>_xlfn.XLOOKUP(Comuni[[#This Row],[Regione]],Table_0[Regione],Table_0[Guariti],,0)</f>
        <v>1625600</v>
      </c>
      <c r="L4550" s="1">
        <f>_xlfn.XLOOKUP(Comuni[[#This Row],[Regione]],Table_0[Regione],Table_0[Deceduti],,0)</f>
        <v>12293</v>
      </c>
    </row>
    <row r="4551" spans="1:12" x14ac:dyDescent="0.25">
      <c r="A4551" s="1" t="s">
        <v>4613</v>
      </c>
      <c r="B4551" s="1" t="s">
        <v>4451</v>
      </c>
      <c r="C4551" s="1" t="s">
        <v>4587</v>
      </c>
      <c r="D4551">
        <v>31103</v>
      </c>
      <c r="E4551">
        <f>100*Comuni[[#This Row],[Popolazione2011]]/$D$7916</f>
        <v>5.4269474646255172E-2</v>
      </c>
      <c r="F4551">
        <f>100*Comuni[[#This Row],[Popolazione2011]]/(SUMIFS($D$2:$D$7916,$B$2:$B$7916,"Toscana"))</f>
        <v>0.84698499701269159</v>
      </c>
      <c r="G4551" t="b">
        <f>IF(Comuni[[#This Row],[Popolazione2011]]&gt;300000,"MAGGIORE")</f>
        <v>0</v>
      </c>
      <c r="H4551">
        <f>100*Comuni[[#This Row],[Popolazione2011]]/(SUMIFS($D$2:$D$7916,$B$2:$B$7916,"Piemonte"))</f>
        <v>0.71273140912886501</v>
      </c>
      <c r="I4551" s="1" t="str">
        <f>_xlfn.XLOOKUP(Comuni[[#This Row],[Regione]],Ripartizione_geografica[Regione],Ripartizione_geografica[Ripartizione geografica],,0)</f>
        <v>Centro</v>
      </c>
      <c r="J4551" s="1">
        <f>_xlfn.XLOOKUP(Comuni[[#This Row],[Regione]],Table_0[Regione],Table_0[Totale contagiati],,0)</f>
        <v>1642975</v>
      </c>
      <c r="K4551" s="1">
        <f>_xlfn.XLOOKUP(Comuni[[#This Row],[Regione]],Table_0[Regione],Table_0[Guariti],,0)</f>
        <v>1625600</v>
      </c>
      <c r="L4551" s="1">
        <f>_xlfn.XLOOKUP(Comuni[[#This Row],[Regione]],Table_0[Regione],Table_0[Deceduti],,0)</f>
        <v>12293</v>
      </c>
    </row>
    <row r="4552" spans="1:12" x14ac:dyDescent="0.25">
      <c r="A4552" s="1" t="s">
        <v>4614</v>
      </c>
      <c r="B4552" s="1" t="s">
        <v>4451</v>
      </c>
      <c r="C4552" s="1" t="s">
        <v>4587</v>
      </c>
      <c r="D4552">
        <v>27585</v>
      </c>
      <c r="E4552">
        <f>100*Comuni[[#This Row],[Popolazione2011]]/$D$7916</f>
        <v>4.8131159634663821E-2</v>
      </c>
      <c r="F4552">
        <f>100*Comuni[[#This Row],[Popolazione2011]]/(SUMIFS($D$2:$D$7916,$B$2:$B$7916,"Toscana"))</f>
        <v>0.75118416688406575</v>
      </c>
      <c r="G4552" t="b">
        <f>IF(Comuni[[#This Row],[Popolazione2011]]&gt;300000,"MAGGIORE")</f>
        <v>0</v>
      </c>
      <c r="H4552">
        <f>100*Comuni[[#This Row],[Popolazione2011]]/(SUMIFS($D$2:$D$7916,$B$2:$B$7916,"Piemonte"))</f>
        <v>0.63211574191620556</v>
      </c>
      <c r="I4552" s="1" t="str">
        <f>_xlfn.XLOOKUP(Comuni[[#This Row],[Regione]],Ripartizione_geografica[Regione],Ripartizione_geografica[Ripartizione geografica],,0)</f>
        <v>Centro</v>
      </c>
      <c r="J4552" s="1">
        <f>_xlfn.XLOOKUP(Comuni[[#This Row],[Regione]],Table_0[Regione],Table_0[Totale contagiati],,0)</f>
        <v>1642975</v>
      </c>
      <c r="K4552" s="1">
        <f>_xlfn.XLOOKUP(Comuni[[#This Row],[Regione]],Table_0[Regione],Table_0[Guariti],,0)</f>
        <v>1625600</v>
      </c>
      <c r="L4552" s="1">
        <f>_xlfn.XLOOKUP(Comuni[[#This Row],[Regione]],Table_0[Regione],Table_0[Deceduti],,0)</f>
        <v>12293</v>
      </c>
    </row>
    <row r="4553" spans="1:12" x14ac:dyDescent="0.25">
      <c r="A4553" s="1" t="s">
        <v>4615</v>
      </c>
      <c r="B4553" s="1" t="s">
        <v>4451</v>
      </c>
      <c r="C4553" s="1" t="s">
        <v>4587</v>
      </c>
      <c r="D4553">
        <v>14061</v>
      </c>
      <c r="E4553">
        <f>100*Comuni[[#This Row],[Popolazione2011]]/$D$7916</f>
        <v>2.4534066906761211E-2</v>
      </c>
      <c r="F4553">
        <f>100*Comuni[[#This Row],[Popolazione2011]]/(SUMIFS($D$2:$D$7916,$B$2:$B$7916,"Toscana"))</f>
        <v>0.3829037727227424</v>
      </c>
      <c r="G4553" t="b">
        <f>IF(Comuni[[#This Row],[Popolazione2011]]&gt;300000,"MAGGIORE")</f>
        <v>0</v>
      </c>
      <c r="H4553">
        <f>100*Comuni[[#This Row],[Popolazione2011]]/(SUMIFS($D$2:$D$7916,$B$2:$B$7916,"Piemonte"))</f>
        <v>0.32221060167060961</v>
      </c>
      <c r="I4553" s="1" t="str">
        <f>_xlfn.XLOOKUP(Comuni[[#This Row],[Regione]],Ripartizione_geografica[Regione],Ripartizione_geografica[Ripartizione geografica],,0)</f>
        <v>Centro</v>
      </c>
      <c r="J4553" s="1">
        <f>_xlfn.XLOOKUP(Comuni[[#This Row],[Regione]],Table_0[Regione],Table_0[Totale contagiati],,0)</f>
        <v>1642975</v>
      </c>
      <c r="K4553" s="1">
        <f>_xlfn.XLOOKUP(Comuni[[#This Row],[Regione]],Table_0[Regione],Table_0[Guariti],,0)</f>
        <v>1625600</v>
      </c>
      <c r="L4553" s="1">
        <f>_xlfn.XLOOKUP(Comuni[[#This Row],[Regione]],Table_0[Regione],Table_0[Deceduti],,0)</f>
        <v>12293</v>
      </c>
    </row>
    <row r="4554" spans="1:12" x14ac:dyDescent="0.25">
      <c r="A4554" s="1" t="s">
        <v>4616</v>
      </c>
      <c r="B4554" s="1" t="s">
        <v>4451</v>
      </c>
      <c r="C4554" s="1" t="s">
        <v>4587</v>
      </c>
      <c r="D4554">
        <v>1737</v>
      </c>
      <c r="E4554">
        <f>100*Comuni[[#This Row],[Popolazione2011]]/$D$7916</f>
        <v>3.0307712265873143E-3</v>
      </c>
      <c r="F4554">
        <f>100*Comuni[[#This Row],[Popolazione2011]]/(SUMIFS($D$2:$D$7916,$B$2:$B$7916,"Toscana"))</f>
        <v>4.7301319480791089E-2</v>
      </c>
      <c r="G4554" t="b">
        <f>IF(Comuni[[#This Row],[Popolazione2011]]&gt;300000,"MAGGIORE")</f>
        <v>0</v>
      </c>
      <c r="H4554">
        <f>100*Comuni[[#This Row],[Popolazione2011]]/(SUMIFS($D$2:$D$7916,$B$2:$B$7916,"Piemonte"))</f>
        <v>3.9803699246273298E-2</v>
      </c>
      <c r="I4554" s="1" t="str">
        <f>_xlfn.XLOOKUP(Comuni[[#This Row],[Regione]],Ripartizione_geografica[Regione],Ripartizione_geografica[Ripartizione geografica],,0)</f>
        <v>Centro</v>
      </c>
      <c r="J4554" s="1">
        <f>_xlfn.XLOOKUP(Comuni[[#This Row],[Regione]],Table_0[Regione],Table_0[Totale contagiati],,0)</f>
        <v>1642975</v>
      </c>
      <c r="K4554" s="1">
        <f>_xlfn.XLOOKUP(Comuni[[#This Row],[Regione]],Table_0[Regione],Table_0[Guariti],,0)</f>
        <v>1625600</v>
      </c>
      <c r="L4554" s="1">
        <f>_xlfn.XLOOKUP(Comuni[[#This Row],[Regione]],Table_0[Regione],Table_0[Deceduti],,0)</f>
        <v>12293</v>
      </c>
    </row>
    <row r="4555" spans="1:12" x14ac:dyDescent="0.25">
      <c r="A4555" s="1" t="s">
        <v>4617</v>
      </c>
      <c r="B4555" s="1" t="s">
        <v>4451</v>
      </c>
      <c r="C4555" s="1" t="s">
        <v>4587</v>
      </c>
      <c r="D4555">
        <v>12847</v>
      </c>
      <c r="E4555">
        <f>100*Comuni[[#This Row],[Popolazione2011]]/$D$7916</f>
        <v>2.2415842226808994E-2</v>
      </c>
      <c r="F4555">
        <f>100*Comuni[[#This Row],[Popolazione2011]]/(SUMIFS($D$2:$D$7916,$B$2:$B$7916,"Toscana"))</f>
        <v>0.34984458915931094</v>
      </c>
      <c r="G4555" t="b">
        <f>IF(Comuni[[#This Row],[Popolazione2011]]&gt;300000,"MAGGIORE")</f>
        <v>0</v>
      </c>
      <c r="H4555">
        <f>100*Comuni[[#This Row],[Popolazione2011]]/(SUMIFS($D$2:$D$7916,$B$2:$B$7916,"Piemonte"))</f>
        <v>0.29439155107476861</v>
      </c>
      <c r="I4555" s="1" t="str">
        <f>_xlfn.XLOOKUP(Comuni[[#This Row],[Regione]],Ripartizione_geografica[Regione],Ripartizione_geografica[Ripartizione geografica],,0)</f>
        <v>Centro</v>
      </c>
      <c r="J4555" s="1">
        <f>_xlfn.XLOOKUP(Comuni[[#This Row],[Regione]],Table_0[Regione],Table_0[Totale contagiati],,0)</f>
        <v>1642975</v>
      </c>
      <c r="K4555" s="1">
        <f>_xlfn.XLOOKUP(Comuni[[#This Row],[Regione]],Table_0[Regione],Table_0[Guariti],,0)</f>
        <v>1625600</v>
      </c>
      <c r="L4555" s="1">
        <f>_xlfn.XLOOKUP(Comuni[[#This Row],[Regione]],Table_0[Regione],Table_0[Deceduti],,0)</f>
        <v>12293</v>
      </c>
    </row>
    <row r="4556" spans="1:12" x14ac:dyDescent="0.25">
      <c r="A4556" s="1" t="s">
        <v>4618</v>
      </c>
      <c r="B4556" s="1" t="s">
        <v>4451</v>
      </c>
      <c r="C4556" s="1" t="s">
        <v>4587</v>
      </c>
      <c r="D4556">
        <v>4511</v>
      </c>
      <c r="E4556">
        <f>100*Comuni[[#This Row],[Popolazione2011]]/$D$7916</f>
        <v>7.870932068586859E-3</v>
      </c>
      <c r="F4556">
        <f>100*Comuni[[#This Row],[Popolazione2011]]/(SUMIFS($D$2:$D$7916,$B$2:$B$7916,"Toscana"))</f>
        <v>0.12284182623940622</v>
      </c>
      <c r="G4556" t="b">
        <f>IF(Comuni[[#This Row],[Popolazione2011]]&gt;300000,"MAGGIORE")</f>
        <v>0</v>
      </c>
      <c r="H4556">
        <f>100*Comuni[[#This Row],[Popolazione2011]]/(SUMIFS($D$2:$D$7916,$B$2:$B$7916,"Piemonte"))</f>
        <v>0.10337045900975179</v>
      </c>
      <c r="I4556" s="1" t="str">
        <f>_xlfn.XLOOKUP(Comuni[[#This Row],[Regione]],Ripartizione_geografica[Regione],Ripartizione_geografica[Ripartizione geografica],,0)</f>
        <v>Centro</v>
      </c>
      <c r="J4556" s="1">
        <f>_xlfn.XLOOKUP(Comuni[[#This Row],[Regione]],Table_0[Regione],Table_0[Totale contagiati],,0)</f>
        <v>1642975</v>
      </c>
      <c r="K4556" s="1">
        <f>_xlfn.XLOOKUP(Comuni[[#This Row],[Regione]],Table_0[Regione],Table_0[Guariti],,0)</f>
        <v>1625600</v>
      </c>
      <c r="L4556" s="1">
        <f>_xlfn.XLOOKUP(Comuni[[#This Row],[Regione]],Table_0[Regione],Table_0[Deceduti],,0)</f>
        <v>12293</v>
      </c>
    </row>
    <row r="4557" spans="1:12" x14ac:dyDescent="0.25">
      <c r="A4557" s="1" t="s">
        <v>4619</v>
      </c>
      <c r="B4557" s="1" t="s">
        <v>4451</v>
      </c>
      <c r="C4557" s="1" t="s">
        <v>4587</v>
      </c>
      <c r="D4557">
        <v>12366</v>
      </c>
      <c r="E4557">
        <f>100*Comuni[[#This Row],[Popolazione2011]]/$D$7916</f>
        <v>2.1576578576844401E-2</v>
      </c>
      <c r="F4557">
        <f>100*Comuni[[#This Row],[Popolazione2011]]/(SUMIFS($D$2:$D$7916,$B$2:$B$7916,"Toscana"))</f>
        <v>0.3367461811741293</v>
      </c>
      <c r="G4557" t="b">
        <f>IF(Comuni[[#This Row],[Popolazione2011]]&gt;300000,"MAGGIORE")</f>
        <v>0</v>
      </c>
      <c r="H4557">
        <f>100*Comuni[[#This Row],[Popolazione2011]]/(SUMIFS($D$2:$D$7916,$B$2:$B$7916,"Piemonte"))</f>
        <v>0.2833693407480804</v>
      </c>
      <c r="I4557" s="1" t="str">
        <f>_xlfn.XLOOKUP(Comuni[[#This Row],[Regione]],Ripartizione_geografica[Regione],Ripartizione_geografica[Ripartizione geografica],,0)</f>
        <v>Centro</v>
      </c>
      <c r="J4557" s="1">
        <f>_xlfn.XLOOKUP(Comuni[[#This Row],[Regione]],Table_0[Regione],Table_0[Totale contagiati],,0)</f>
        <v>1642975</v>
      </c>
      <c r="K4557" s="1">
        <f>_xlfn.XLOOKUP(Comuni[[#This Row],[Regione]],Table_0[Regione],Table_0[Guariti],,0)</f>
        <v>1625600</v>
      </c>
      <c r="L4557" s="1">
        <f>_xlfn.XLOOKUP(Comuni[[#This Row],[Regione]],Table_0[Regione],Table_0[Deceduti],,0)</f>
        <v>12293</v>
      </c>
    </row>
    <row r="4558" spans="1:12" x14ac:dyDescent="0.25">
      <c r="A4558" s="1" t="s">
        <v>4620</v>
      </c>
      <c r="B4558" s="1" t="s">
        <v>4451</v>
      </c>
      <c r="C4558" s="1" t="s">
        <v>4587</v>
      </c>
      <c r="D4558">
        <v>8479</v>
      </c>
      <c r="E4558">
        <f>100*Comuni[[#This Row],[Popolazione2011]]/$D$7916</f>
        <v>1.4794420973076474E-2</v>
      </c>
      <c r="F4558">
        <f>100*Comuni[[#This Row],[Popolazione2011]]/(SUMIFS($D$2:$D$7916,$B$2:$B$7916,"Toscana"))</f>
        <v>0.23089688421279658</v>
      </c>
      <c r="G4558" t="b">
        <f>IF(Comuni[[#This Row],[Popolazione2011]]&gt;300000,"MAGGIORE")</f>
        <v>0</v>
      </c>
      <c r="H4558">
        <f>100*Comuni[[#This Row],[Popolazione2011]]/(SUMIFS($D$2:$D$7916,$B$2:$B$7916,"Piemonte"))</f>
        <v>0.1942979654053836</v>
      </c>
      <c r="I4558" s="1" t="str">
        <f>_xlfn.XLOOKUP(Comuni[[#This Row],[Regione]],Ripartizione_geografica[Regione],Ripartizione_geografica[Ripartizione geografica],,0)</f>
        <v>Centro</v>
      </c>
      <c r="J4558" s="1">
        <f>_xlfn.XLOOKUP(Comuni[[#This Row],[Regione]],Table_0[Regione],Table_0[Totale contagiati],,0)</f>
        <v>1642975</v>
      </c>
      <c r="K4558" s="1">
        <f>_xlfn.XLOOKUP(Comuni[[#This Row],[Regione]],Table_0[Regione],Table_0[Guariti],,0)</f>
        <v>1625600</v>
      </c>
      <c r="L4558" s="1">
        <f>_xlfn.XLOOKUP(Comuni[[#This Row],[Regione]],Table_0[Regione],Table_0[Deceduti],,0)</f>
        <v>12293</v>
      </c>
    </row>
    <row r="4559" spans="1:12" x14ac:dyDescent="0.25">
      <c r="A4559" s="1" t="s">
        <v>4621</v>
      </c>
      <c r="B4559" s="1" t="s">
        <v>4451</v>
      </c>
      <c r="C4559" s="1" t="s">
        <v>4587</v>
      </c>
      <c r="D4559">
        <v>10689</v>
      </c>
      <c r="E4559">
        <f>100*Comuni[[#This Row],[Popolazione2011]]/$D$7916</f>
        <v>1.8650497202643522E-2</v>
      </c>
      <c r="F4559">
        <f>100*Comuni[[#This Row],[Popolazione2011]]/(SUMIFS($D$2:$D$7916,$B$2:$B$7916,"Toscana"))</f>
        <v>0.29107875873930683</v>
      </c>
      <c r="G4559" t="b">
        <f>IF(Comuni[[#This Row],[Popolazione2011]]&gt;300000,"MAGGIORE")</f>
        <v>0</v>
      </c>
      <c r="H4559">
        <f>100*Comuni[[#This Row],[Popolazione2011]]/(SUMIFS($D$2:$D$7916,$B$2:$B$7916,"Piemonte"))</f>
        <v>0.24494055339287008</v>
      </c>
      <c r="I4559" s="1" t="str">
        <f>_xlfn.XLOOKUP(Comuni[[#This Row],[Regione]],Ripartizione_geografica[Regione],Ripartizione_geografica[Ripartizione geografica],,0)</f>
        <v>Centro</v>
      </c>
      <c r="J4559" s="1">
        <f>_xlfn.XLOOKUP(Comuni[[#This Row],[Regione]],Table_0[Regione],Table_0[Totale contagiati],,0)</f>
        <v>1642975</v>
      </c>
      <c r="K4559" s="1">
        <f>_xlfn.XLOOKUP(Comuni[[#This Row],[Regione]],Table_0[Regione],Table_0[Guariti],,0)</f>
        <v>1625600</v>
      </c>
      <c r="L4559" s="1">
        <f>_xlfn.XLOOKUP(Comuni[[#This Row],[Regione]],Table_0[Regione],Table_0[Deceduti],,0)</f>
        <v>12293</v>
      </c>
    </row>
    <row r="4560" spans="1:12" x14ac:dyDescent="0.25">
      <c r="A4560" s="1" t="s">
        <v>4622</v>
      </c>
      <c r="B4560" s="1" t="s">
        <v>4451</v>
      </c>
      <c r="C4560" s="1" t="s">
        <v>4587</v>
      </c>
      <c r="D4560">
        <v>12366</v>
      </c>
      <c r="E4560">
        <f>100*Comuni[[#This Row],[Popolazione2011]]/$D$7916</f>
        <v>2.1576578576844401E-2</v>
      </c>
      <c r="F4560">
        <f>100*Comuni[[#This Row],[Popolazione2011]]/(SUMIFS($D$2:$D$7916,$B$2:$B$7916,"Toscana"))</f>
        <v>0.3367461811741293</v>
      </c>
      <c r="G4560" t="b">
        <f>IF(Comuni[[#This Row],[Popolazione2011]]&gt;300000,"MAGGIORE")</f>
        <v>0</v>
      </c>
      <c r="H4560">
        <f>100*Comuni[[#This Row],[Popolazione2011]]/(SUMIFS($D$2:$D$7916,$B$2:$B$7916,"Piemonte"))</f>
        <v>0.2833693407480804</v>
      </c>
      <c r="I4560" s="1" t="str">
        <f>_xlfn.XLOOKUP(Comuni[[#This Row],[Regione]],Ripartizione_geografica[Regione],Ripartizione_geografica[Ripartizione geografica],,0)</f>
        <v>Centro</v>
      </c>
      <c r="J4560" s="1">
        <f>_xlfn.XLOOKUP(Comuni[[#This Row],[Regione]],Table_0[Regione],Table_0[Totale contagiati],,0)</f>
        <v>1642975</v>
      </c>
      <c r="K4560" s="1">
        <f>_xlfn.XLOOKUP(Comuni[[#This Row],[Regione]],Table_0[Regione],Table_0[Guariti],,0)</f>
        <v>1625600</v>
      </c>
      <c r="L4560" s="1">
        <f>_xlfn.XLOOKUP(Comuni[[#This Row],[Regione]],Table_0[Regione],Table_0[Deceduti],,0)</f>
        <v>12293</v>
      </c>
    </row>
    <row r="4561" spans="1:12" x14ac:dyDescent="0.25">
      <c r="A4561" s="1" t="s">
        <v>4623</v>
      </c>
      <c r="B4561" s="1" t="s">
        <v>4451</v>
      </c>
      <c r="C4561" s="1" t="s">
        <v>4587</v>
      </c>
      <c r="D4561">
        <v>5325</v>
      </c>
      <c r="E4561">
        <f>100*Comuni[[#This Row],[Popolazione2011]]/$D$7916</f>
        <v>9.2912243992961698E-3</v>
      </c>
      <c r="F4561">
        <f>100*Comuni[[#This Row],[Popolazione2011]]/(SUMIFS($D$2:$D$7916,$B$2:$B$7916,"Toscana"))</f>
        <v>0.14500836282971361</v>
      </c>
      <c r="G4561" t="b">
        <f>IF(Comuni[[#This Row],[Popolazione2011]]&gt;300000,"MAGGIORE")</f>
        <v>0</v>
      </c>
      <c r="H4561">
        <f>100*Comuni[[#This Row],[Popolazione2011]]/(SUMIFS($D$2:$D$7916,$B$2:$B$7916,"Piemonte"))</f>
        <v>0.12202343033183957</v>
      </c>
      <c r="I4561" s="1" t="str">
        <f>_xlfn.XLOOKUP(Comuni[[#This Row],[Regione]],Ripartizione_geografica[Regione],Ripartizione_geografica[Ripartizione geografica],,0)</f>
        <v>Centro</v>
      </c>
      <c r="J4561" s="1">
        <f>_xlfn.XLOOKUP(Comuni[[#This Row],[Regione]],Table_0[Regione],Table_0[Totale contagiati],,0)</f>
        <v>1642975</v>
      </c>
      <c r="K4561" s="1">
        <f>_xlfn.XLOOKUP(Comuni[[#This Row],[Regione]],Table_0[Regione],Table_0[Guariti],,0)</f>
        <v>1625600</v>
      </c>
      <c r="L4561" s="1">
        <f>_xlfn.XLOOKUP(Comuni[[#This Row],[Regione]],Table_0[Regione],Table_0[Deceduti],,0)</f>
        <v>12293</v>
      </c>
    </row>
    <row r="4562" spans="1:12" x14ac:dyDescent="0.25">
      <c r="A4562" s="1" t="s">
        <v>4624</v>
      </c>
      <c r="B4562" s="1" t="s">
        <v>4451</v>
      </c>
      <c r="C4562" s="1" t="s">
        <v>4625</v>
      </c>
      <c r="D4562">
        <v>5672</v>
      </c>
      <c r="E4562">
        <f>100*Comuni[[#This Row],[Popolazione2011]]/$D$7916</f>
        <v>9.8966807122643895E-3</v>
      </c>
      <c r="F4562">
        <f>100*Comuni[[#This Row],[Popolazione2011]]/(SUMIFS($D$2:$D$7916,$B$2:$B$7916,"Toscana"))</f>
        <v>0.15445773407889871</v>
      </c>
      <c r="G4562" t="b">
        <f>IF(Comuni[[#This Row],[Popolazione2011]]&gt;300000,"MAGGIORE")</f>
        <v>0</v>
      </c>
      <c r="H4562">
        <f>100*Comuni[[#This Row],[Popolazione2011]]/(SUMIFS($D$2:$D$7916,$B$2:$B$7916,"Piemonte"))</f>
        <v>0.12997500410182047</v>
      </c>
      <c r="I4562" s="1" t="str">
        <f>_xlfn.XLOOKUP(Comuni[[#This Row],[Regione]],Ripartizione_geografica[Regione],Ripartizione_geografica[Ripartizione geografica],,0)</f>
        <v>Centro</v>
      </c>
      <c r="J4562" s="1">
        <f>_xlfn.XLOOKUP(Comuni[[#This Row],[Regione]],Table_0[Regione],Table_0[Totale contagiati],,0)</f>
        <v>1642975</v>
      </c>
      <c r="K4562" s="1">
        <f>_xlfn.XLOOKUP(Comuni[[#This Row],[Regione]],Table_0[Regione],Table_0[Guariti],,0)</f>
        <v>1625600</v>
      </c>
      <c r="L4562" s="1">
        <f>_xlfn.XLOOKUP(Comuni[[#This Row],[Regione]],Table_0[Regione],Table_0[Deceduti],,0)</f>
        <v>12293</v>
      </c>
    </row>
    <row r="4563" spans="1:12" x14ac:dyDescent="0.25">
      <c r="A4563" s="1" t="s">
        <v>4626</v>
      </c>
      <c r="B4563" s="1" t="s">
        <v>4451</v>
      </c>
      <c r="C4563" s="1" t="s">
        <v>4625</v>
      </c>
      <c r="D4563">
        <v>98144</v>
      </c>
      <c r="E4563">
        <f>100*Comuni[[#This Row],[Popolazione2011]]/$D$7916</f>
        <v>0.17124468121023911</v>
      </c>
      <c r="F4563">
        <f>100*Comuni[[#This Row],[Popolazione2011]]/(SUMIFS($D$2:$D$7916,$B$2:$B$7916,"Toscana"))</f>
        <v>2.6726198613257113</v>
      </c>
      <c r="G4563" t="b">
        <f>IF(Comuni[[#This Row],[Popolazione2011]]&gt;300000,"MAGGIORE")</f>
        <v>0</v>
      </c>
      <c r="H4563">
        <f>100*Comuni[[#This Row],[Popolazione2011]]/(SUMIFS($D$2:$D$7916,$B$2:$B$7916,"Piemonte"))</f>
        <v>2.2489892106080869</v>
      </c>
      <c r="I4563" s="1" t="str">
        <f>_xlfn.XLOOKUP(Comuni[[#This Row],[Regione]],Ripartizione_geografica[Regione],Ripartizione_geografica[Ripartizione geografica],,0)</f>
        <v>Centro</v>
      </c>
      <c r="J4563" s="1">
        <f>_xlfn.XLOOKUP(Comuni[[#This Row],[Regione]],Table_0[Regione],Table_0[Totale contagiati],,0)</f>
        <v>1642975</v>
      </c>
      <c r="K4563" s="1">
        <f>_xlfn.XLOOKUP(Comuni[[#This Row],[Regione]],Table_0[Regione],Table_0[Guariti],,0)</f>
        <v>1625600</v>
      </c>
      <c r="L4563" s="1">
        <f>_xlfn.XLOOKUP(Comuni[[#This Row],[Regione]],Table_0[Regione],Table_0[Deceduti],,0)</f>
        <v>12293</v>
      </c>
    </row>
    <row r="4564" spans="1:12" x14ac:dyDescent="0.25">
      <c r="A4564" s="1" t="s">
        <v>4627</v>
      </c>
      <c r="B4564" s="1" t="s">
        <v>4451</v>
      </c>
      <c r="C4564" s="1" t="s">
        <v>4625</v>
      </c>
      <c r="D4564">
        <v>1091</v>
      </c>
      <c r="E4564">
        <f>100*Comuni[[#This Row],[Popolazione2011]]/$D$7916</f>
        <v>1.9036104825600228E-3</v>
      </c>
      <c r="F4564">
        <f>100*Comuni[[#This Row],[Popolazione2011]]/(SUMIFS($D$2:$D$7916,$B$2:$B$7916,"Toscana"))</f>
        <v>2.9709694619195787E-2</v>
      </c>
      <c r="G4564" t="b">
        <f>IF(Comuni[[#This Row],[Popolazione2011]]&gt;300000,"MAGGIORE")</f>
        <v>0</v>
      </c>
      <c r="H4564">
        <f>100*Comuni[[#This Row],[Popolazione2011]]/(SUMIFS($D$2:$D$7916,$B$2:$B$7916,"Piemonte"))</f>
        <v>2.5000481219161871E-2</v>
      </c>
      <c r="I4564" s="1" t="str">
        <f>_xlfn.XLOOKUP(Comuni[[#This Row],[Regione]],Ripartizione_geografica[Regione],Ripartizione_geografica[Ripartizione geografica],,0)</f>
        <v>Centro</v>
      </c>
      <c r="J4564" s="1">
        <f>_xlfn.XLOOKUP(Comuni[[#This Row],[Regione]],Table_0[Regione],Table_0[Totale contagiati],,0)</f>
        <v>1642975</v>
      </c>
      <c r="K4564" s="1">
        <f>_xlfn.XLOOKUP(Comuni[[#This Row],[Regione]],Table_0[Regione],Table_0[Guariti],,0)</f>
        <v>1625600</v>
      </c>
      <c r="L4564" s="1">
        <f>_xlfn.XLOOKUP(Comuni[[#This Row],[Regione]],Table_0[Regione],Table_0[Deceduti],,0)</f>
        <v>12293</v>
      </c>
    </row>
    <row r="4565" spans="1:12" x14ac:dyDescent="0.25">
      <c r="A4565" s="1" t="s">
        <v>4628</v>
      </c>
      <c r="B4565" s="1" t="s">
        <v>4451</v>
      </c>
      <c r="C4565" s="1" t="s">
        <v>4625</v>
      </c>
      <c r="D4565">
        <v>12284</v>
      </c>
      <c r="E4565">
        <f>100*Comuni[[#This Row],[Popolazione2011]]/$D$7916</f>
        <v>2.1433502445249605E-2</v>
      </c>
      <c r="F4565">
        <f>100*Comuni[[#This Row],[Popolazione2011]]/(SUMIFS($D$2:$D$7916,$B$2:$B$7916,"Toscana"))</f>
        <v>0.33451318854463891</v>
      </c>
      <c r="G4565" t="b">
        <f>IF(Comuni[[#This Row],[Popolazione2011]]&gt;300000,"MAGGIORE")</f>
        <v>0</v>
      </c>
      <c r="H4565">
        <f>100*Comuni[[#This Row],[Popolazione2011]]/(SUMIFS($D$2:$D$7916,$B$2:$B$7916,"Piemonte"))</f>
        <v>0.281490294496961</v>
      </c>
      <c r="I4565" s="1" t="str">
        <f>_xlfn.XLOOKUP(Comuni[[#This Row],[Regione]],Ripartizione_geografica[Regione],Ripartizione_geografica[Ripartizione geografica],,0)</f>
        <v>Centro</v>
      </c>
      <c r="J4565" s="1">
        <f>_xlfn.XLOOKUP(Comuni[[#This Row],[Regione]],Table_0[Regione],Table_0[Totale contagiati],,0)</f>
        <v>1642975</v>
      </c>
      <c r="K4565" s="1">
        <f>_xlfn.XLOOKUP(Comuni[[#This Row],[Regione]],Table_0[Regione],Table_0[Guariti],,0)</f>
        <v>1625600</v>
      </c>
      <c r="L4565" s="1">
        <f>_xlfn.XLOOKUP(Comuni[[#This Row],[Regione]],Table_0[Regione],Table_0[Deceduti],,0)</f>
        <v>12293</v>
      </c>
    </row>
    <row r="4566" spans="1:12" x14ac:dyDescent="0.25">
      <c r="A4566" s="1" t="s">
        <v>4629</v>
      </c>
      <c r="B4566" s="1" t="s">
        <v>4451</v>
      </c>
      <c r="C4566" s="1" t="s">
        <v>4625</v>
      </c>
      <c r="D4566">
        <v>10033</v>
      </c>
      <c r="E4566">
        <f>100*Comuni[[#This Row],[Popolazione2011]]/$D$7916</f>
        <v>1.7505888149885161E-2</v>
      </c>
      <c r="F4566">
        <f>100*Comuni[[#This Row],[Popolazione2011]]/(SUMIFS($D$2:$D$7916,$B$2:$B$7916,"Toscana"))</f>
        <v>0.27321481770338341</v>
      </c>
      <c r="G4566" t="b">
        <f>IF(Comuni[[#This Row],[Popolazione2011]]&gt;300000,"MAGGIORE")</f>
        <v>0</v>
      </c>
      <c r="H4566">
        <f>100*Comuni[[#This Row],[Popolazione2011]]/(SUMIFS($D$2:$D$7916,$B$2:$B$7916,"Piemonte"))</f>
        <v>0.2299081833839148</v>
      </c>
      <c r="I4566" s="1" t="str">
        <f>_xlfn.XLOOKUP(Comuni[[#This Row],[Regione]],Ripartizione_geografica[Regione],Ripartizione_geografica[Ripartizione geografica],,0)</f>
        <v>Centro</v>
      </c>
      <c r="J4566" s="1">
        <f>_xlfn.XLOOKUP(Comuni[[#This Row],[Regione]],Table_0[Regione],Table_0[Totale contagiati],,0)</f>
        <v>1642975</v>
      </c>
      <c r="K4566" s="1">
        <f>_xlfn.XLOOKUP(Comuni[[#This Row],[Regione]],Table_0[Regione],Table_0[Guariti],,0)</f>
        <v>1625600</v>
      </c>
      <c r="L4566" s="1">
        <f>_xlfn.XLOOKUP(Comuni[[#This Row],[Regione]],Table_0[Regione],Table_0[Deceduti],,0)</f>
        <v>12293</v>
      </c>
    </row>
    <row r="4567" spans="1:12" x14ac:dyDescent="0.25">
      <c r="A4567" s="1" t="s">
        <v>4630</v>
      </c>
      <c r="B4567" s="1" t="s">
        <v>4451</v>
      </c>
      <c r="C4567" s="1" t="s">
        <v>4625</v>
      </c>
      <c r="D4567">
        <v>5428</v>
      </c>
      <c r="E4567">
        <f>100*Comuni[[#This Row],[Popolazione2011]]/$D$7916</f>
        <v>9.4709419792262176E-3</v>
      </c>
      <c r="F4567">
        <f>100*Comuni[[#This Row],[Popolazione2011]]/(SUMIFS($D$2:$D$7916,$B$2:$B$7916,"Toscana"))</f>
        <v>0.14781321942529305</v>
      </c>
      <c r="G4567" t="b">
        <f>IF(Comuni[[#This Row],[Popolazione2011]]&gt;300000,"MAGGIORE")</f>
        <v>0</v>
      </c>
      <c r="H4567">
        <f>100*Comuni[[#This Row],[Popolazione2011]]/(SUMIFS($D$2:$D$7916,$B$2:$B$7916,"Piemonte"))</f>
        <v>0.12438369574483102</v>
      </c>
      <c r="I4567" s="1" t="str">
        <f>_xlfn.XLOOKUP(Comuni[[#This Row],[Regione]],Ripartizione_geografica[Regione],Ripartizione_geografica[Ripartizione geografica],,0)</f>
        <v>Centro</v>
      </c>
      <c r="J4567" s="1">
        <f>_xlfn.XLOOKUP(Comuni[[#This Row],[Regione]],Table_0[Regione],Table_0[Totale contagiati],,0)</f>
        <v>1642975</v>
      </c>
      <c r="K4567" s="1">
        <f>_xlfn.XLOOKUP(Comuni[[#This Row],[Regione]],Table_0[Regione],Table_0[Guariti],,0)</f>
        <v>1625600</v>
      </c>
      <c r="L4567" s="1">
        <f>_xlfn.XLOOKUP(Comuni[[#This Row],[Regione]],Table_0[Regione],Table_0[Deceduti],,0)</f>
        <v>12293</v>
      </c>
    </row>
    <row r="4568" spans="1:12" x14ac:dyDescent="0.25">
      <c r="A4568" s="1" t="s">
        <v>4631</v>
      </c>
      <c r="B4568" s="1" t="s">
        <v>4451</v>
      </c>
      <c r="C4568" s="1" t="s">
        <v>4625</v>
      </c>
      <c r="D4568">
        <v>1516</v>
      </c>
      <c r="E4568">
        <f>100*Comuni[[#This Row],[Popolazione2011]]/$D$7916</f>
        <v>2.6451636036306093E-3</v>
      </c>
      <c r="F4568">
        <f>100*Comuni[[#This Row],[Popolazione2011]]/(SUMIFS($D$2:$D$7916,$B$2:$B$7916,"Toscana"))</f>
        <v>4.1283132028140067E-2</v>
      </c>
      <c r="G4568" t="b">
        <f>IF(Comuni[[#This Row],[Popolazione2011]]&gt;300000,"MAGGIORE")</f>
        <v>0</v>
      </c>
      <c r="H4568">
        <f>100*Comuni[[#This Row],[Popolazione2011]]/(SUMIFS($D$2:$D$7916,$B$2:$B$7916,"Piemonte"))</f>
        <v>3.4739440447524653E-2</v>
      </c>
      <c r="I4568" s="1" t="str">
        <f>_xlfn.XLOOKUP(Comuni[[#This Row],[Regione]],Ripartizione_geografica[Regione],Ripartizione_geografica[Ripartizione geografica],,0)</f>
        <v>Centro</v>
      </c>
      <c r="J4568" s="1">
        <f>_xlfn.XLOOKUP(Comuni[[#This Row],[Regione]],Table_0[Regione],Table_0[Totale contagiati],,0)</f>
        <v>1642975</v>
      </c>
      <c r="K4568" s="1">
        <f>_xlfn.XLOOKUP(Comuni[[#This Row],[Regione]],Table_0[Regione],Table_0[Guariti],,0)</f>
        <v>1625600</v>
      </c>
      <c r="L4568" s="1">
        <f>_xlfn.XLOOKUP(Comuni[[#This Row],[Regione]],Table_0[Regione],Table_0[Deceduti],,0)</f>
        <v>12293</v>
      </c>
    </row>
    <row r="4569" spans="1:12" x14ac:dyDescent="0.25">
      <c r="A4569" s="1" t="s">
        <v>4632</v>
      </c>
      <c r="B4569" s="1" t="s">
        <v>4451</v>
      </c>
      <c r="C4569" s="1" t="s">
        <v>4625</v>
      </c>
      <c r="D4569">
        <v>3239</v>
      </c>
      <c r="E4569">
        <f>100*Comuni[[#This Row],[Popolazione2011]]/$D$7916</f>
        <v>5.6515071979944213E-3</v>
      </c>
      <c r="F4569">
        <f>100*Comuni[[#This Row],[Popolazione2011]]/(SUMIFS($D$2:$D$7916,$B$2:$B$7916,"Toscana"))</f>
        <v>8.8203208864871818E-2</v>
      </c>
      <c r="G4569" t="b">
        <f>IF(Comuni[[#This Row],[Popolazione2011]]&gt;300000,"MAGGIORE")</f>
        <v>0</v>
      </c>
      <c r="H4569">
        <f>100*Comuni[[#This Row],[Popolazione2011]]/(SUMIFS($D$2:$D$7916,$B$2:$B$7916,"Piemonte"))</f>
        <v>7.4222326919216597E-2</v>
      </c>
      <c r="I4569" s="1" t="str">
        <f>_xlfn.XLOOKUP(Comuni[[#This Row],[Regione]],Ripartizione_geografica[Regione],Ripartizione_geografica[Ripartizione geografica],,0)</f>
        <v>Centro</v>
      </c>
      <c r="J4569" s="1">
        <f>_xlfn.XLOOKUP(Comuni[[#This Row],[Regione]],Table_0[Regione],Table_0[Totale contagiati],,0)</f>
        <v>1642975</v>
      </c>
      <c r="K4569" s="1">
        <f>_xlfn.XLOOKUP(Comuni[[#This Row],[Regione]],Table_0[Regione],Table_0[Guariti],,0)</f>
        <v>1625600</v>
      </c>
      <c r="L4569" s="1">
        <f>_xlfn.XLOOKUP(Comuni[[#This Row],[Regione]],Table_0[Regione],Table_0[Deceduti],,0)</f>
        <v>12293</v>
      </c>
    </row>
    <row r="4570" spans="1:12" x14ac:dyDescent="0.25">
      <c r="A4570" s="1" t="s">
        <v>4633</v>
      </c>
      <c r="B4570" s="1" t="s">
        <v>4451</v>
      </c>
      <c r="C4570" s="1" t="s">
        <v>4625</v>
      </c>
      <c r="D4570">
        <v>2739</v>
      </c>
      <c r="E4570">
        <f>100*Comuni[[#This Row],[Popolazione2011]]/$D$7916</f>
        <v>4.7790917614407907E-3</v>
      </c>
      <c r="F4570">
        <f>100*Comuni[[#This Row],[Popolazione2011]]/(SUMIFS($D$2:$D$7916,$B$2:$B$7916,"Toscana"))</f>
        <v>7.4587400148466779E-2</v>
      </c>
      <c r="G4570" t="b">
        <f>IF(Comuni[[#This Row],[Popolazione2011]]&gt;300000,"MAGGIORE")</f>
        <v>0</v>
      </c>
      <c r="H4570">
        <f>100*Comuni[[#This Row],[Popolazione2011]]/(SUMIFS($D$2:$D$7916,$B$2:$B$7916,"Piemonte"))</f>
        <v>6.276472782702508E-2</v>
      </c>
      <c r="I4570" s="1" t="str">
        <f>_xlfn.XLOOKUP(Comuni[[#This Row],[Regione]],Ripartizione_geografica[Regione],Ripartizione_geografica[Ripartizione geografica],,0)</f>
        <v>Centro</v>
      </c>
      <c r="J4570" s="1">
        <f>_xlfn.XLOOKUP(Comuni[[#This Row],[Regione]],Table_0[Regione],Table_0[Totale contagiati],,0)</f>
        <v>1642975</v>
      </c>
      <c r="K4570" s="1">
        <f>_xlfn.XLOOKUP(Comuni[[#This Row],[Regione]],Table_0[Regione],Table_0[Guariti],,0)</f>
        <v>1625600</v>
      </c>
      <c r="L4570" s="1">
        <f>_xlfn.XLOOKUP(Comuni[[#This Row],[Regione]],Table_0[Regione],Table_0[Deceduti],,0)</f>
        <v>12293</v>
      </c>
    </row>
    <row r="4571" spans="1:12" x14ac:dyDescent="0.25">
      <c r="A4571" s="1" t="s">
        <v>4634</v>
      </c>
      <c r="B4571" s="1" t="s">
        <v>4451</v>
      </c>
      <c r="C4571" s="1" t="s">
        <v>4625</v>
      </c>
      <c r="D4571">
        <v>2218</v>
      </c>
      <c r="E4571">
        <f>100*Comuni[[#This Row],[Popolazione2011]]/$D$7916</f>
        <v>3.8700348765519071E-3</v>
      </c>
      <c r="F4571">
        <f>100*Comuni[[#This Row],[Popolazione2011]]/(SUMIFS($D$2:$D$7916,$B$2:$B$7916,"Toscana"))</f>
        <v>6.0399727465972733E-2</v>
      </c>
      <c r="G4571" t="b">
        <f>IF(Comuni[[#This Row],[Popolazione2011]]&gt;300000,"MAGGIORE")</f>
        <v>0</v>
      </c>
      <c r="H4571">
        <f>100*Comuni[[#This Row],[Popolazione2011]]/(SUMIFS($D$2:$D$7916,$B$2:$B$7916,"Piemonte"))</f>
        <v>5.0825909572961535E-2</v>
      </c>
      <c r="I4571" s="1" t="str">
        <f>_xlfn.XLOOKUP(Comuni[[#This Row],[Regione]],Ripartizione_geografica[Regione],Ripartizione_geografica[Ripartizione geografica],,0)</f>
        <v>Centro</v>
      </c>
      <c r="J4571" s="1">
        <f>_xlfn.XLOOKUP(Comuni[[#This Row],[Regione]],Table_0[Regione],Table_0[Totale contagiati],,0)</f>
        <v>1642975</v>
      </c>
      <c r="K4571" s="1">
        <f>_xlfn.XLOOKUP(Comuni[[#This Row],[Regione]],Table_0[Regione],Table_0[Guariti],,0)</f>
        <v>1625600</v>
      </c>
      <c r="L4571" s="1">
        <f>_xlfn.XLOOKUP(Comuni[[#This Row],[Regione]],Table_0[Regione],Table_0[Deceduti],,0)</f>
        <v>12293</v>
      </c>
    </row>
    <row r="4572" spans="1:12" x14ac:dyDescent="0.25">
      <c r="A4572" s="1" t="s">
        <v>4635</v>
      </c>
      <c r="B4572" s="1" t="s">
        <v>4451</v>
      </c>
      <c r="C4572" s="1" t="s">
        <v>4625</v>
      </c>
      <c r="D4572">
        <v>13166</v>
      </c>
      <c r="E4572">
        <f>100*Comuni[[#This Row],[Popolazione2011]]/$D$7916</f>
        <v>2.2972443275330212E-2</v>
      </c>
      <c r="F4572">
        <f>100*Comuni[[#This Row],[Popolazione2011]]/(SUMIFS($D$2:$D$7916,$B$2:$B$7916,"Toscana"))</f>
        <v>0.35853147512037736</v>
      </c>
      <c r="G4572" t="b">
        <f>IF(Comuni[[#This Row],[Popolazione2011]]&gt;300000,"MAGGIORE")</f>
        <v>0</v>
      </c>
      <c r="H4572">
        <f>100*Comuni[[#This Row],[Popolazione2011]]/(SUMIFS($D$2:$D$7916,$B$2:$B$7916,"Piemonte"))</f>
        <v>0.30170149929558682</v>
      </c>
      <c r="I4572" s="1" t="str">
        <f>_xlfn.XLOOKUP(Comuni[[#This Row],[Regione]],Ripartizione_geografica[Regione],Ripartizione_geografica[Ripartizione geografica],,0)</f>
        <v>Centro</v>
      </c>
      <c r="J4572" s="1">
        <f>_xlfn.XLOOKUP(Comuni[[#This Row],[Regione]],Table_0[Regione],Table_0[Totale contagiati],,0)</f>
        <v>1642975</v>
      </c>
      <c r="K4572" s="1">
        <f>_xlfn.XLOOKUP(Comuni[[#This Row],[Regione]],Table_0[Regione],Table_0[Guariti],,0)</f>
        <v>1625600</v>
      </c>
      <c r="L4572" s="1">
        <f>_xlfn.XLOOKUP(Comuni[[#This Row],[Regione]],Table_0[Regione],Table_0[Deceduti],,0)</f>
        <v>12293</v>
      </c>
    </row>
    <row r="4573" spans="1:12" x14ac:dyDescent="0.25">
      <c r="A4573" s="1" t="s">
        <v>4636</v>
      </c>
      <c r="B4573" s="1" t="s">
        <v>4451</v>
      </c>
      <c r="C4573" s="1" t="s">
        <v>4625</v>
      </c>
      <c r="D4573">
        <v>9458</v>
      </c>
      <c r="E4573">
        <f>100*Comuni[[#This Row],[Popolazione2011]]/$D$7916</f>
        <v>1.6502610397848484E-2</v>
      </c>
      <c r="F4573">
        <f>100*Comuni[[#This Row],[Popolazione2011]]/(SUMIFS($D$2:$D$7916,$B$2:$B$7916,"Toscana"))</f>
        <v>0.25755663767951764</v>
      </c>
      <c r="G4573" t="b">
        <f>IF(Comuni[[#This Row],[Popolazione2011]]&gt;300000,"MAGGIORE")</f>
        <v>0</v>
      </c>
      <c r="H4573">
        <f>100*Comuni[[#This Row],[Popolazione2011]]/(SUMIFS($D$2:$D$7916,$B$2:$B$7916,"Piemonte"))</f>
        <v>0.21673194442789459</v>
      </c>
      <c r="I4573" s="1" t="str">
        <f>_xlfn.XLOOKUP(Comuni[[#This Row],[Regione]],Ripartizione_geografica[Regione],Ripartizione_geografica[Ripartizione geografica],,0)</f>
        <v>Centro</v>
      </c>
      <c r="J4573" s="1">
        <f>_xlfn.XLOOKUP(Comuni[[#This Row],[Regione]],Table_0[Regione],Table_0[Totale contagiati],,0)</f>
        <v>1642975</v>
      </c>
      <c r="K4573" s="1">
        <f>_xlfn.XLOOKUP(Comuni[[#This Row],[Regione]],Table_0[Regione],Table_0[Guariti],,0)</f>
        <v>1625600</v>
      </c>
      <c r="L4573" s="1">
        <f>_xlfn.XLOOKUP(Comuni[[#This Row],[Regione]],Table_0[Regione],Table_0[Deceduti],,0)</f>
        <v>12293</v>
      </c>
    </row>
    <row r="4574" spans="1:12" x14ac:dyDescent="0.25">
      <c r="A4574" s="1" t="s">
        <v>4637</v>
      </c>
      <c r="B4574" s="1" t="s">
        <v>4451</v>
      </c>
      <c r="C4574" s="1" t="s">
        <v>4625</v>
      </c>
      <c r="D4574">
        <v>933</v>
      </c>
      <c r="E4574">
        <f>100*Comuni[[#This Row],[Popolazione2011]]/$D$7916</f>
        <v>1.6279272046090755E-3</v>
      </c>
      <c r="F4574">
        <f>100*Comuni[[#This Row],[Popolazione2011]]/(SUMIFS($D$2:$D$7916,$B$2:$B$7916,"Toscana"))</f>
        <v>2.5407099064811794E-2</v>
      </c>
      <c r="G4574" t="b">
        <f>IF(Comuni[[#This Row],[Popolazione2011]]&gt;300000,"MAGGIORE")</f>
        <v>0</v>
      </c>
      <c r="H4574">
        <f>100*Comuni[[#This Row],[Popolazione2011]]/(SUMIFS($D$2:$D$7916,$B$2:$B$7916,"Piemonte"))</f>
        <v>2.1379879906029357E-2</v>
      </c>
      <c r="I4574" s="1" t="str">
        <f>_xlfn.XLOOKUP(Comuni[[#This Row],[Regione]],Ripartizione_geografica[Regione],Ripartizione_geografica[Ripartizione geografica],,0)</f>
        <v>Centro</v>
      </c>
      <c r="J4574" s="1">
        <f>_xlfn.XLOOKUP(Comuni[[#This Row],[Regione]],Table_0[Regione],Table_0[Totale contagiati],,0)</f>
        <v>1642975</v>
      </c>
      <c r="K4574" s="1">
        <f>_xlfn.XLOOKUP(Comuni[[#This Row],[Regione]],Table_0[Regione],Table_0[Guariti],,0)</f>
        <v>1625600</v>
      </c>
      <c r="L4574" s="1">
        <f>_xlfn.XLOOKUP(Comuni[[#This Row],[Regione]],Table_0[Regione],Table_0[Deceduti],,0)</f>
        <v>12293</v>
      </c>
    </row>
    <row r="4575" spans="1:12" x14ac:dyDescent="0.25">
      <c r="A4575" s="1" t="s">
        <v>4638</v>
      </c>
      <c r="B4575" s="1" t="s">
        <v>4451</v>
      </c>
      <c r="C4575" s="1" t="s">
        <v>4625</v>
      </c>
      <c r="D4575">
        <v>2058</v>
      </c>
      <c r="E4575">
        <f>100*Comuni[[#This Row],[Popolazione2011]]/$D$7916</f>
        <v>3.5908619368547451E-3</v>
      </c>
      <c r="F4575">
        <f>100*Comuni[[#This Row],[Popolazione2011]]/(SUMIFS($D$2:$D$7916,$B$2:$B$7916,"Toscana"))</f>
        <v>5.6042668676723119E-2</v>
      </c>
      <c r="G4575" t="b">
        <f>IF(Comuni[[#This Row],[Popolazione2011]]&gt;300000,"MAGGIORE")</f>
        <v>0</v>
      </c>
      <c r="H4575">
        <f>100*Comuni[[#This Row],[Popolazione2011]]/(SUMIFS($D$2:$D$7916,$B$2:$B$7916,"Piemonte"))</f>
        <v>4.7159477863460253E-2</v>
      </c>
      <c r="I4575" s="1" t="str">
        <f>_xlfn.XLOOKUP(Comuni[[#This Row],[Regione]],Ripartizione_geografica[Regione],Ripartizione_geografica[Ripartizione geografica],,0)</f>
        <v>Centro</v>
      </c>
      <c r="J4575" s="1">
        <f>_xlfn.XLOOKUP(Comuni[[#This Row],[Regione]],Table_0[Regione],Table_0[Totale contagiati],,0)</f>
        <v>1642975</v>
      </c>
      <c r="K4575" s="1">
        <f>_xlfn.XLOOKUP(Comuni[[#This Row],[Regione]],Table_0[Regione],Table_0[Guariti],,0)</f>
        <v>1625600</v>
      </c>
      <c r="L4575" s="1">
        <f>_xlfn.XLOOKUP(Comuni[[#This Row],[Regione]],Table_0[Regione],Table_0[Deceduti],,0)</f>
        <v>12293</v>
      </c>
    </row>
    <row r="4576" spans="1:12" x14ac:dyDescent="0.25">
      <c r="A4576" s="1" t="s">
        <v>4639</v>
      </c>
      <c r="B4576" s="1" t="s">
        <v>4451</v>
      </c>
      <c r="C4576" s="1" t="s">
        <v>4625</v>
      </c>
      <c r="D4576">
        <v>9111</v>
      </c>
      <c r="E4576">
        <f>100*Comuni[[#This Row],[Popolazione2011]]/$D$7916</f>
        <v>1.5897154084880263E-2</v>
      </c>
      <c r="F4576">
        <f>100*Comuni[[#This Row],[Popolazione2011]]/(SUMIFS($D$2:$D$7916,$B$2:$B$7916,"Toscana"))</f>
        <v>0.24810726643033254</v>
      </c>
      <c r="G4576" t="b">
        <f>IF(Comuni[[#This Row],[Popolazione2011]]&gt;300000,"MAGGIORE")</f>
        <v>0</v>
      </c>
      <c r="H4576">
        <f>100*Comuni[[#This Row],[Popolazione2011]]/(SUMIFS($D$2:$D$7916,$B$2:$B$7916,"Piemonte"))</f>
        <v>0.20878037065791366</v>
      </c>
      <c r="I4576" s="1" t="str">
        <f>_xlfn.XLOOKUP(Comuni[[#This Row],[Regione]],Ripartizione_geografica[Regione],Ripartizione_geografica[Ripartizione geografica],,0)</f>
        <v>Centro</v>
      </c>
      <c r="J4576" s="1">
        <f>_xlfn.XLOOKUP(Comuni[[#This Row],[Regione]],Table_0[Regione],Table_0[Totale contagiati],,0)</f>
        <v>1642975</v>
      </c>
      <c r="K4576" s="1">
        <f>_xlfn.XLOOKUP(Comuni[[#This Row],[Regione]],Table_0[Regione],Table_0[Guariti],,0)</f>
        <v>1625600</v>
      </c>
      <c r="L4576" s="1">
        <f>_xlfn.XLOOKUP(Comuni[[#This Row],[Regione]],Table_0[Regione],Table_0[Deceduti],,0)</f>
        <v>12293</v>
      </c>
    </row>
    <row r="4577" spans="1:12" x14ac:dyDescent="0.25">
      <c r="A4577" s="1" t="s">
        <v>4640</v>
      </c>
      <c r="B4577" s="1" t="s">
        <v>4451</v>
      </c>
      <c r="C4577" s="1" t="s">
        <v>4625</v>
      </c>
      <c r="D4577">
        <v>22495</v>
      </c>
      <c r="E4577">
        <f>100*Comuni[[#This Row],[Popolazione2011]]/$D$7916</f>
        <v>3.9249970490547861E-2</v>
      </c>
      <c r="F4577">
        <f>100*Comuni[[#This Row],[Popolazione2011]]/(SUMIFS($D$2:$D$7916,$B$2:$B$7916,"Toscana"))</f>
        <v>0.61257523415106252</v>
      </c>
      <c r="G4577" t="b">
        <f>IF(Comuni[[#This Row],[Popolazione2011]]&gt;300000,"MAGGIORE")</f>
        <v>0</v>
      </c>
      <c r="H4577">
        <f>100*Comuni[[#This Row],[Popolazione2011]]/(SUMIFS($D$2:$D$7916,$B$2:$B$7916,"Piemonte"))</f>
        <v>0.51547738315769598</v>
      </c>
      <c r="I4577" s="1" t="str">
        <f>_xlfn.XLOOKUP(Comuni[[#This Row],[Regione]],Ripartizione_geografica[Regione],Ripartizione_geografica[Ripartizione geografica],,0)</f>
        <v>Centro</v>
      </c>
      <c r="J4577" s="1">
        <f>_xlfn.XLOOKUP(Comuni[[#This Row],[Regione]],Table_0[Regione],Table_0[Totale contagiati],,0)</f>
        <v>1642975</v>
      </c>
      <c r="K4577" s="1">
        <f>_xlfn.XLOOKUP(Comuni[[#This Row],[Regione]],Table_0[Regione],Table_0[Guariti],,0)</f>
        <v>1625600</v>
      </c>
      <c r="L4577" s="1">
        <f>_xlfn.XLOOKUP(Comuni[[#This Row],[Regione]],Table_0[Regione],Table_0[Deceduti],,0)</f>
        <v>12293</v>
      </c>
    </row>
    <row r="4578" spans="1:12" x14ac:dyDescent="0.25">
      <c r="A4578" s="1" t="s">
        <v>4641</v>
      </c>
      <c r="B4578" s="1" t="s">
        <v>4451</v>
      </c>
      <c r="C4578" s="1" t="s">
        <v>4625</v>
      </c>
      <c r="D4578">
        <v>9348</v>
      </c>
      <c r="E4578">
        <f>100*Comuni[[#This Row],[Popolazione2011]]/$D$7916</f>
        <v>1.6310679001806685E-2</v>
      </c>
      <c r="F4578">
        <f>100*Comuni[[#This Row],[Popolazione2011]]/(SUMIFS($D$2:$D$7916,$B$2:$B$7916,"Toscana"))</f>
        <v>0.25456115976190852</v>
      </c>
      <c r="G4578" t="b">
        <f>IF(Comuni[[#This Row],[Popolazione2011]]&gt;300000,"MAGGIORE")</f>
        <v>0</v>
      </c>
      <c r="H4578">
        <f>100*Comuni[[#This Row],[Popolazione2011]]/(SUMIFS($D$2:$D$7916,$B$2:$B$7916,"Piemonte"))</f>
        <v>0.21421127262761244</v>
      </c>
      <c r="I4578" s="1" t="str">
        <f>_xlfn.XLOOKUP(Comuni[[#This Row],[Regione]],Ripartizione_geografica[Regione],Ripartizione_geografica[Ripartizione geografica],,0)</f>
        <v>Centro</v>
      </c>
      <c r="J4578" s="1">
        <f>_xlfn.XLOOKUP(Comuni[[#This Row],[Regione]],Table_0[Regione],Table_0[Totale contagiati],,0)</f>
        <v>1642975</v>
      </c>
      <c r="K4578" s="1">
        <f>_xlfn.XLOOKUP(Comuni[[#This Row],[Regione]],Table_0[Regione],Table_0[Guariti],,0)</f>
        <v>1625600</v>
      </c>
      <c r="L4578" s="1">
        <f>_xlfn.XLOOKUP(Comuni[[#This Row],[Regione]],Table_0[Regione],Table_0[Deceduti],,0)</f>
        <v>12293</v>
      </c>
    </row>
    <row r="4579" spans="1:12" x14ac:dyDescent="0.25">
      <c r="A4579" s="1" t="s">
        <v>4642</v>
      </c>
      <c r="B4579" s="1" t="s">
        <v>4451</v>
      </c>
      <c r="C4579" s="1" t="s">
        <v>4625</v>
      </c>
      <c r="D4579">
        <v>5892</v>
      </c>
      <c r="E4579">
        <f>100*Comuni[[#This Row],[Popolazione2011]]/$D$7916</f>
        <v>1.0280543504347988E-2</v>
      </c>
      <c r="F4579">
        <f>100*Comuni[[#This Row],[Popolazione2011]]/(SUMIFS($D$2:$D$7916,$B$2:$B$7916,"Toscana"))</f>
        <v>0.16044868991411693</v>
      </c>
      <c r="G4579" t="b">
        <f>IF(Comuni[[#This Row],[Popolazione2011]]&gt;300000,"MAGGIORE")</f>
        <v>0</v>
      </c>
      <c r="H4579">
        <f>100*Comuni[[#This Row],[Popolazione2011]]/(SUMIFS($D$2:$D$7916,$B$2:$B$7916,"Piemonte"))</f>
        <v>0.13501634770238474</v>
      </c>
      <c r="I4579" s="1" t="str">
        <f>_xlfn.XLOOKUP(Comuni[[#This Row],[Regione]],Ripartizione_geografica[Regione],Ripartizione_geografica[Ripartizione geografica],,0)</f>
        <v>Centro</v>
      </c>
      <c r="J4579" s="1">
        <f>_xlfn.XLOOKUP(Comuni[[#This Row],[Regione]],Table_0[Regione],Table_0[Totale contagiati],,0)</f>
        <v>1642975</v>
      </c>
      <c r="K4579" s="1">
        <f>_xlfn.XLOOKUP(Comuni[[#This Row],[Regione]],Table_0[Regione],Table_0[Guariti],,0)</f>
        <v>1625600</v>
      </c>
      <c r="L4579" s="1">
        <f>_xlfn.XLOOKUP(Comuni[[#This Row],[Regione]],Table_0[Regione],Table_0[Deceduti],,0)</f>
        <v>12293</v>
      </c>
    </row>
    <row r="4580" spans="1:12" x14ac:dyDescent="0.25">
      <c r="A4580" s="1" t="s">
        <v>4643</v>
      </c>
      <c r="B4580" s="1" t="s">
        <v>4451</v>
      </c>
      <c r="C4580" s="1" t="s">
        <v>4625</v>
      </c>
      <c r="D4580">
        <v>3615</v>
      </c>
      <c r="E4580">
        <f>100*Comuni[[#This Row],[Popolazione2011]]/$D$7916</f>
        <v>6.3075636062827518E-3</v>
      </c>
      <c r="F4580">
        <f>100*Comuni[[#This Row],[Popolazione2011]]/(SUMIFS($D$2:$D$7916,$B$2:$B$7916,"Toscana"))</f>
        <v>9.8442297019608396E-2</v>
      </c>
      <c r="G4580" t="b">
        <f>IF(Comuni[[#This Row],[Popolazione2011]]&gt;300000,"MAGGIORE")</f>
        <v>0</v>
      </c>
      <c r="H4580">
        <f>100*Comuni[[#This Row],[Popolazione2011]]/(SUMIFS($D$2:$D$7916,$B$2:$B$7916,"Piemonte"))</f>
        <v>8.2838441436544605E-2</v>
      </c>
      <c r="I4580" s="1" t="str">
        <f>_xlfn.XLOOKUP(Comuni[[#This Row],[Regione]],Ripartizione_geografica[Regione],Ripartizione_geografica[Ripartizione geografica],,0)</f>
        <v>Centro</v>
      </c>
      <c r="J4580" s="1">
        <f>_xlfn.XLOOKUP(Comuni[[#This Row],[Regione]],Table_0[Regione],Table_0[Totale contagiati],,0)</f>
        <v>1642975</v>
      </c>
      <c r="K4580" s="1">
        <f>_xlfn.XLOOKUP(Comuni[[#This Row],[Regione]],Table_0[Regione],Table_0[Guariti],,0)</f>
        <v>1625600</v>
      </c>
      <c r="L4580" s="1">
        <f>_xlfn.XLOOKUP(Comuni[[#This Row],[Regione]],Table_0[Regione],Table_0[Deceduti],,0)</f>
        <v>12293</v>
      </c>
    </row>
    <row r="4581" spans="1:12" x14ac:dyDescent="0.25">
      <c r="A4581" s="1" t="s">
        <v>4644</v>
      </c>
      <c r="B4581" s="1" t="s">
        <v>4451</v>
      </c>
      <c r="C4581" s="1" t="s">
        <v>4625</v>
      </c>
      <c r="D4581">
        <v>3422</v>
      </c>
      <c r="E4581">
        <f>100*Comuni[[#This Row],[Popolazione2011]]/$D$7916</f>
        <v>5.9708112477730507E-3</v>
      </c>
      <c r="F4581">
        <f>100*Comuni[[#This Row],[Popolazione2011]]/(SUMIFS($D$2:$D$7916,$B$2:$B$7916,"Toscana"))</f>
        <v>9.3186594855076049E-2</v>
      </c>
      <c r="G4581" t="b">
        <f>IF(Comuni[[#This Row],[Popolazione2011]]&gt;300000,"MAGGIORE")</f>
        <v>0</v>
      </c>
      <c r="H4581">
        <f>100*Comuni[[#This Row],[Popolazione2011]]/(SUMIFS($D$2:$D$7916,$B$2:$B$7916,"Piemonte"))</f>
        <v>7.8415808186958688E-2</v>
      </c>
      <c r="I4581" s="1" t="str">
        <f>_xlfn.XLOOKUP(Comuni[[#This Row],[Regione]],Ripartizione_geografica[Regione],Ripartizione_geografica[Ripartizione geografica],,0)</f>
        <v>Centro</v>
      </c>
      <c r="J4581" s="1">
        <f>_xlfn.XLOOKUP(Comuni[[#This Row],[Regione]],Table_0[Regione],Table_0[Totale contagiati],,0)</f>
        <v>1642975</v>
      </c>
      <c r="K4581" s="1">
        <f>_xlfn.XLOOKUP(Comuni[[#This Row],[Regione]],Table_0[Regione],Table_0[Guariti],,0)</f>
        <v>1625600</v>
      </c>
      <c r="L4581" s="1">
        <f>_xlfn.XLOOKUP(Comuni[[#This Row],[Regione]],Table_0[Regione],Table_0[Deceduti],,0)</f>
        <v>12293</v>
      </c>
    </row>
    <row r="4582" spans="1:12" x14ac:dyDescent="0.25">
      <c r="A4582" s="1" t="s">
        <v>4645</v>
      </c>
      <c r="B4582" s="1" t="s">
        <v>4451</v>
      </c>
      <c r="C4582" s="1" t="s">
        <v>4625</v>
      </c>
      <c r="D4582">
        <v>576</v>
      </c>
      <c r="E4582">
        <f>100*Comuni[[#This Row],[Popolazione2011]]/$D$7916</f>
        <v>1.0050225829097829E-3</v>
      </c>
      <c r="F4582">
        <f>100*Comuni[[#This Row],[Popolazione2011]]/(SUMIFS($D$2:$D$7916,$B$2:$B$7916,"Toscana"))</f>
        <v>1.5685411641298601E-2</v>
      </c>
      <c r="G4582" t="b">
        <f>IF(Comuni[[#This Row],[Popolazione2011]]&gt;300000,"MAGGIORE")</f>
        <v>0</v>
      </c>
      <c r="H4582">
        <f>100*Comuni[[#This Row],[Popolazione2011]]/(SUMIFS($D$2:$D$7916,$B$2:$B$7916,"Piemonte"))</f>
        <v>1.3199154154204617E-2</v>
      </c>
      <c r="I4582" s="1" t="str">
        <f>_xlfn.XLOOKUP(Comuni[[#This Row],[Regione]],Ripartizione_geografica[Regione],Ripartizione_geografica[Ripartizione geografica],,0)</f>
        <v>Centro</v>
      </c>
      <c r="J4582" s="1">
        <f>_xlfn.XLOOKUP(Comuni[[#This Row],[Regione]],Table_0[Regione],Table_0[Totale contagiati],,0)</f>
        <v>1642975</v>
      </c>
      <c r="K4582" s="1">
        <f>_xlfn.XLOOKUP(Comuni[[#This Row],[Regione]],Table_0[Regione],Table_0[Guariti],,0)</f>
        <v>1625600</v>
      </c>
      <c r="L4582" s="1">
        <f>_xlfn.XLOOKUP(Comuni[[#This Row],[Regione]],Table_0[Regione],Table_0[Deceduti],,0)</f>
        <v>12293</v>
      </c>
    </row>
    <row r="4583" spans="1:12" x14ac:dyDescent="0.25">
      <c r="A4583" s="1" t="s">
        <v>4646</v>
      </c>
      <c r="B4583" s="1" t="s">
        <v>4451</v>
      </c>
      <c r="C4583" s="1" t="s">
        <v>4625</v>
      </c>
      <c r="D4583">
        <v>1822</v>
      </c>
      <c r="E4583">
        <f>100*Comuni[[#This Row],[Popolazione2011]]/$D$7916</f>
        <v>3.1790818508014313E-3</v>
      </c>
      <c r="F4583">
        <f>100*Comuni[[#This Row],[Popolazione2011]]/(SUMIFS($D$2:$D$7916,$B$2:$B$7916,"Toscana"))</f>
        <v>4.9616006962579944E-2</v>
      </c>
      <c r="G4583" t="b">
        <f>IF(Comuni[[#This Row],[Popolazione2011]]&gt;300000,"MAGGIORE")</f>
        <v>0</v>
      </c>
      <c r="H4583">
        <f>100*Comuni[[#This Row],[Popolazione2011]]/(SUMIFS($D$2:$D$7916,$B$2:$B$7916,"Piemonte"))</f>
        <v>4.1751491091945855E-2</v>
      </c>
      <c r="I4583" s="1" t="str">
        <f>_xlfn.XLOOKUP(Comuni[[#This Row],[Regione]],Ripartizione_geografica[Regione],Ripartizione_geografica[Ripartizione geografica],,0)</f>
        <v>Centro</v>
      </c>
      <c r="J4583" s="1">
        <f>_xlfn.XLOOKUP(Comuni[[#This Row],[Regione]],Table_0[Regione],Table_0[Totale contagiati],,0)</f>
        <v>1642975</v>
      </c>
      <c r="K4583" s="1">
        <f>_xlfn.XLOOKUP(Comuni[[#This Row],[Regione]],Table_0[Regione],Table_0[Guariti],,0)</f>
        <v>1625600</v>
      </c>
      <c r="L4583" s="1">
        <f>_xlfn.XLOOKUP(Comuni[[#This Row],[Regione]],Table_0[Regione],Table_0[Deceduti],,0)</f>
        <v>12293</v>
      </c>
    </row>
    <row r="4584" spans="1:12" x14ac:dyDescent="0.25">
      <c r="A4584" s="1" t="s">
        <v>4647</v>
      </c>
      <c r="B4584" s="1" t="s">
        <v>4451</v>
      </c>
      <c r="C4584" s="1" t="s">
        <v>4625</v>
      </c>
      <c r="D4584">
        <v>8743</v>
      </c>
      <c r="E4584">
        <f>100*Comuni[[#This Row],[Popolazione2011]]/$D$7916</f>
        <v>1.5255056323576792E-2</v>
      </c>
      <c r="F4584">
        <f>100*Comuni[[#This Row],[Popolazione2011]]/(SUMIFS($D$2:$D$7916,$B$2:$B$7916,"Toscana"))</f>
        <v>0.23808603121505842</v>
      </c>
      <c r="G4584" t="b">
        <f>IF(Comuni[[#This Row],[Popolazione2011]]&gt;300000,"MAGGIORE")</f>
        <v>0</v>
      </c>
      <c r="H4584">
        <f>100*Comuni[[#This Row],[Popolazione2011]]/(SUMIFS($D$2:$D$7916,$B$2:$B$7916,"Piemonte"))</f>
        <v>0.20034757772606071</v>
      </c>
      <c r="I4584" s="1" t="str">
        <f>_xlfn.XLOOKUP(Comuni[[#This Row],[Regione]],Ripartizione_geografica[Regione],Ripartizione_geografica[Ripartizione geografica],,0)</f>
        <v>Centro</v>
      </c>
      <c r="J4584" s="1">
        <f>_xlfn.XLOOKUP(Comuni[[#This Row],[Regione]],Table_0[Regione],Table_0[Totale contagiati],,0)</f>
        <v>1642975</v>
      </c>
      <c r="K4584" s="1">
        <f>_xlfn.XLOOKUP(Comuni[[#This Row],[Regione]],Table_0[Regione],Table_0[Guariti],,0)</f>
        <v>1625600</v>
      </c>
      <c r="L4584" s="1">
        <f>_xlfn.XLOOKUP(Comuni[[#This Row],[Regione]],Table_0[Regione],Table_0[Deceduti],,0)</f>
        <v>12293</v>
      </c>
    </row>
    <row r="4585" spans="1:12" x14ac:dyDescent="0.25">
      <c r="A4585" s="1" t="s">
        <v>4648</v>
      </c>
      <c r="B4585" s="1" t="s">
        <v>4451</v>
      </c>
      <c r="C4585" s="1" t="s">
        <v>4625</v>
      </c>
      <c r="D4585">
        <v>23971</v>
      </c>
      <c r="E4585">
        <f>100*Comuni[[#This Row],[Popolazione2011]]/$D$7916</f>
        <v>4.1825340859254177E-2</v>
      </c>
      <c r="F4585">
        <f>100*Comuni[[#This Row],[Popolazione2011]]/(SUMIFS($D$2:$D$7916,$B$2:$B$7916,"Toscana"))</f>
        <v>0.65276910148189016</v>
      </c>
      <c r="G4585" t="b">
        <f>IF(Comuni[[#This Row],[Popolazione2011]]&gt;300000,"MAGGIORE")</f>
        <v>0</v>
      </c>
      <c r="H4585">
        <f>100*Comuni[[#This Row],[Popolazione2011]]/(SUMIFS($D$2:$D$7916,$B$2:$B$7916,"Piemonte"))</f>
        <v>0.54930021567784526</v>
      </c>
      <c r="I4585" s="1" t="str">
        <f>_xlfn.XLOOKUP(Comuni[[#This Row],[Regione]],Ripartizione_geografica[Regione],Ripartizione_geografica[Ripartizione geografica],,0)</f>
        <v>Centro</v>
      </c>
      <c r="J4585" s="1">
        <f>_xlfn.XLOOKUP(Comuni[[#This Row],[Regione]],Table_0[Regione],Table_0[Totale contagiati],,0)</f>
        <v>1642975</v>
      </c>
      <c r="K4585" s="1">
        <f>_xlfn.XLOOKUP(Comuni[[#This Row],[Regione]],Table_0[Regione],Table_0[Guariti],,0)</f>
        <v>1625600</v>
      </c>
      <c r="L4585" s="1">
        <f>_xlfn.XLOOKUP(Comuni[[#This Row],[Regione]],Table_0[Regione],Table_0[Deceduti],,0)</f>
        <v>12293</v>
      </c>
    </row>
    <row r="4586" spans="1:12" x14ac:dyDescent="0.25">
      <c r="A4586" s="1" t="s">
        <v>4649</v>
      </c>
      <c r="B4586" s="1" t="s">
        <v>4451</v>
      </c>
      <c r="C4586" s="1" t="s">
        <v>4625</v>
      </c>
      <c r="D4586">
        <v>878</v>
      </c>
      <c r="E4586">
        <f>100*Comuni[[#This Row],[Popolazione2011]]/$D$7916</f>
        <v>1.531961506588176E-3</v>
      </c>
      <c r="F4586">
        <f>100*Comuni[[#This Row],[Popolazione2011]]/(SUMIFS($D$2:$D$7916,$B$2:$B$7916,"Toscana"))</f>
        <v>2.3909360106007239E-2</v>
      </c>
      <c r="G4586" t="b">
        <f>IF(Comuni[[#This Row],[Popolazione2011]]&gt;300000,"MAGGIORE")</f>
        <v>0</v>
      </c>
      <c r="H4586">
        <f>100*Comuni[[#This Row],[Popolazione2011]]/(SUMIFS($D$2:$D$7916,$B$2:$B$7916,"Piemonte"))</f>
        <v>2.0119544005888289E-2</v>
      </c>
      <c r="I4586" s="1" t="str">
        <f>_xlfn.XLOOKUP(Comuni[[#This Row],[Regione]],Ripartizione_geografica[Regione],Ripartizione_geografica[Ripartizione geografica],,0)</f>
        <v>Centro</v>
      </c>
      <c r="J4586" s="1">
        <f>_xlfn.XLOOKUP(Comuni[[#This Row],[Regione]],Table_0[Regione],Table_0[Totale contagiati],,0)</f>
        <v>1642975</v>
      </c>
      <c r="K4586" s="1">
        <f>_xlfn.XLOOKUP(Comuni[[#This Row],[Regione]],Table_0[Regione],Table_0[Guariti],,0)</f>
        <v>1625600</v>
      </c>
      <c r="L4586" s="1">
        <f>_xlfn.XLOOKUP(Comuni[[#This Row],[Regione]],Table_0[Regione],Table_0[Deceduti],,0)</f>
        <v>12293</v>
      </c>
    </row>
    <row r="4587" spans="1:12" x14ac:dyDescent="0.25">
      <c r="A4587" s="1" t="s">
        <v>4650</v>
      </c>
      <c r="B4587" s="1" t="s">
        <v>4451</v>
      </c>
      <c r="C4587" s="1" t="s">
        <v>4625</v>
      </c>
      <c r="D4587">
        <v>3190</v>
      </c>
      <c r="E4587">
        <f>100*Comuni[[#This Row],[Popolazione2011]]/$D$7916</f>
        <v>5.5660104852121662E-3</v>
      </c>
      <c r="F4587">
        <f>100*Comuni[[#This Row],[Popolazione2011]]/(SUMIFS($D$2:$D$7916,$B$2:$B$7916,"Toscana"))</f>
        <v>8.6868859610664123E-2</v>
      </c>
      <c r="G4587" t="b">
        <f>IF(Comuni[[#This Row],[Popolazione2011]]&gt;300000,"MAGGIORE")</f>
        <v>0</v>
      </c>
      <c r="H4587">
        <f>100*Comuni[[#This Row],[Popolazione2011]]/(SUMIFS($D$2:$D$7916,$B$2:$B$7916,"Piemonte"))</f>
        <v>7.3099482208181826E-2</v>
      </c>
      <c r="I4587" s="1" t="str">
        <f>_xlfn.XLOOKUP(Comuni[[#This Row],[Regione]],Ripartizione_geografica[Regione],Ripartizione_geografica[Ripartizione geografica],,0)</f>
        <v>Centro</v>
      </c>
      <c r="J4587" s="1">
        <f>_xlfn.XLOOKUP(Comuni[[#This Row],[Regione]],Table_0[Regione],Table_0[Totale contagiati],,0)</f>
        <v>1642975</v>
      </c>
      <c r="K4587" s="1">
        <f>_xlfn.XLOOKUP(Comuni[[#This Row],[Regione]],Table_0[Regione],Table_0[Guariti],,0)</f>
        <v>1625600</v>
      </c>
      <c r="L4587" s="1">
        <f>_xlfn.XLOOKUP(Comuni[[#This Row],[Regione]],Table_0[Regione],Table_0[Deceduti],,0)</f>
        <v>12293</v>
      </c>
    </row>
    <row r="4588" spans="1:12" x14ac:dyDescent="0.25">
      <c r="A4588" s="1" t="s">
        <v>4651</v>
      </c>
      <c r="B4588" s="1" t="s">
        <v>4451</v>
      </c>
      <c r="C4588" s="1" t="s">
        <v>4625</v>
      </c>
      <c r="D4588">
        <v>6196</v>
      </c>
      <c r="E4588">
        <f>100*Comuni[[#This Row],[Popolazione2011]]/$D$7916</f>
        <v>1.0810972089772596E-2</v>
      </c>
      <c r="F4588">
        <f>100*Comuni[[#This Row],[Popolazione2011]]/(SUMIFS($D$2:$D$7916,$B$2:$B$7916,"Toscana"))</f>
        <v>0.1687271016136912</v>
      </c>
      <c r="G4588" t="b">
        <f>IF(Comuni[[#This Row],[Popolazione2011]]&gt;300000,"MAGGIORE")</f>
        <v>0</v>
      </c>
      <c r="H4588">
        <f>100*Comuni[[#This Row],[Popolazione2011]]/(SUMIFS($D$2:$D$7916,$B$2:$B$7916,"Piemonte"))</f>
        <v>0.14198256795043718</v>
      </c>
      <c r="I4588" s="1" t="str">
        <f>_xlfn.XLOOKUP(Comuni[[#This Row],[Regione]],Ripartizione_geografica[Regione],Ripartizione_geografica[Ripartizione geografica],,0)</f>
        <v>Centro</v>
      </c>
      <c r="J4588" s="1">
        <f>_xlfn.XLOOKUP(Comuni[[#This Row],[Regione]],Table_0[Regione],Table_0[Totale contagiati],,0)</f>
        <v>1642975</v>
      </c>
      <c r="K4588" s="1">
        <f>_xlfn.XLOOKUP(Comuni[[#This Row],[Regione]],Table_0[Regione],Table_0[Guariti],,0)</f>
        <v>1625600</v>
      </c>
      <c r="L4588" s="1">
        <f>_xlfn.XLOOKUP(Comuni[[#This Row],[Regione]],Table_0[Regione],Table_0[Deceduti],,0)</f>
        <v>12293</v>
      </c>
    </row>
    <row r="4589" spans="1:12" x14ac:dyDescent="0.25">
      <c r="A4589" s="1" t="s">
        <v>4652</v>
      </c>
      <c r="B4589" s="1" t="s">
        <v>4451</v>
      </c>
      <c r="C4589" s="1" t="s">
        <v>4625</v>
      </c>
      <c r="D4589">
        <v>16890</v>
      </c>
      <c r="E4589">
        <f>100*Comuni[[#This Row],[Popolazione2011]]/$D$7916</f>
        <v>2.9470193446781656E-2</v>
      </c>
      <c r="F4589">
        <f>100*Comuni[[#This Row],[Popolazione2011]]/(SUMIFS($D$2:$D$7916,$B$2:$B$7916,"Toscana"))</f>
        <v>0.45994201844016208</v>
      </c>
      <c r="G4589" t="b">
        <f>IF(Comuni[[#This Row],[Popolazione2011]]&gt;300000,"MAGGIORE")</f>
        <v>0</v>
      </c>
      <c r="H4589">
        <f>100*Comuni[[#This Row],[Popolazione2011]]/(SUMIFS($D$2:$D$7916,$B$2:$B$7916,"Piemonte"))</f>
        <v>0.38703769733422916</v>
      </c>
      <c r="I4589" s="1" t="str">
        <f>_xlfn.XLOOKUP(Comuni[[#This Row],[Regione]],Ripartizione_geografica[Regione],Ripartizione_geografica[Ripartizione geografica],,0)</f>
        <v>Centro</v>
      </c>
      <c r="J4589" s="1">
        <f>_xlfn.XLOOKUP(Comuni[[#This Row],[Regione]],Table_0[Regione],Table_0[Totale contagiati],,0)</f>
        <v>1642975</v>
      </c>
      <c r="K4589" s="1">
        <f>_xlfn.XLOOKUP(Comuni[[#This Row],[Regione]],Table_0[Regione],Table_0[Guariti],,0)</f>
        <v>1625600</v>
      </c>
      <c r="L4589" s="1">
        <f>_xlfn.XLOOKUP(Comuni[[#This Row],[Regione]],Table_0[Regione],Table_0[Deceduti],,0)</f>
        <v>12293</v>
      </c>
    </row>
    <row r="4590" spans="1:12" x14ac:dyDescent="0.25">
      <c r="A4590" s="1" t="s">
        <v>4653</v>
      </c>
      <c r="B4590" s="1" t="s">
        <v>4451</v>
      </c>
      <c r="C4590" s="1" t="s">
        <v>4625</v>
      </c>
      <c r="D4590">
        <v>16108</v>
      </c>
      <c r="E4590">
        <f>100*Comuni[[#This Row],[Popolazione2011]]/$D$7916</f>
        <v>2.8105735704011776E-2</v>
      </c>
      <c r="F4590">
        <f>100*Comuni[[#This Row],[Popolazione2011]]/(SUMIFS($D$2:$D$7916,$B$2:$B$7916,"Toscana"))</f>
        <v>0.43864689360770459</v>
      </c>
      <c r="G4590" t="b">
        <f>IF(Comuni[[#This Row],[Popolazione2011]]&gt;300000,"MAGGIORE")</f>
        <v>0</v>
      </c>
      <c r="H4590">
        <f>100*Comuni[[#This Row],[Popolazione2011]]/(SUMIFS($D$2:$D$7916,$B$2:$B$7916,"Piemonte"))</f>
        <v>0.36911801235404162</v>
      </c>
      <c r="I4590" s="1" t="str">
        <f>_xlfn.XLOOKUP(Comuni[[#This Row],[Regione]],Ripartizione_geografica[Regione],Ripartizione_geografica[Ripartizione geografica],,0)</f>
        <v>Centro</v>
      </c>
      <c r="J4590" s="1">
        <f>_xlfn.XLOOKUP(Comuni[[#This Row],[Regione]],Table_0[Regione],Table_0[Totale contagiati],,0)</f>
        <v>1642975</v>
      </c>
      <c r="K4590" s="1">
        <f>_xlfn.XLOOKUP(Comuni[[#This Row],[Regione]],Table_0[Regione],Table_0[Guariti],,0)</f>
        <v>1625600</v>
      </c>
      <c r="L4590" s="1">
        <f>_xlfn.XLOOKUP(Comuni[[#This Row],[Regione]],Table_0[Regione],Table_0[Deceduti],,0)</f>
        <v>12293</v>
      </c>
    </row>
    <row r="4591" spans="1:12" x14ac:dyDescent="0.25">
      <c r="A4591" s="1" t="s">
        <v>4654</v>
      </c>
      <c r="B4591" s="1" t="s">
        <v>4451</v>
      </c>
      <c r="C4591" s="1" t="s">
        <v>4625</v>
      </c>
      <c r="D4591">
        <v>1421</v>
      </c>
      <c r="E4591">
        <f>100*Comuni[[#This Row],[Popolazione2011]]/$D$7916</f>
        <v>2.4794046706854193E-3</v>
      </c>
      <c r="F4591">
        <f>100*Comuni[[#This Row],[Popolazione2011]]/(SUMIFS($D$2:$D$7916,$B$2:$B$7916,"Toscana"))</f>
        <v>3.869612837202311E-2</v>
      </c>
      <c r="G4591" t="b">
        <f>IF(Comuni[[#This Row],[Popolazione2011]]&gt;300000,"MAGGIORE")</f>
        <v>0</v>
      </c>
      <c r="H4591">
        <f>100*Comuni[[#This Row],[Popolazione2011]]/(SUMIFS($D$2:$D$7916,$B$2:$B$7916,"Piemonte"))</f>
        <v>3.256249662000827E-2</v>
      </c>
      <c r="I4591" s="1" t="str">
        <f>_xlfn.XLOOKUP(Comuni[[#This Row],[Regione]],Ripartizione_geografica[Regione],Ripartizione_geografica[Ripartizione geografica],,0)</f>
        <v>Centro</v>
      </c>
      <c r="J4591" s="1">
        <f>_xlfn.XLOOKUP(Comuni[[#This Row],[Regione]],Table_0[Regione],Table_0[Totale contagiati],,0)</f>
        <v>1642975</v>
      </c>
      <c r="K4591" s="1">
        <f>_xlfn.XLOOKUP(Comuni[[#This Row],[Regione]],Table_0[Regione],Table_0[Guariti],,0)</f>
        <v>1625600</v>
      </c>
      <c r="L4591" s="1">
        <f>_xlfn.XLOOKUP(Comuni[[#This Row],[Regione]],Table_0[Regione],Table_0[Deceduti],,0)</f>
        <v>12293</v>
      </c>
    </row>
    <row r="4592" spans="1:12" x14ac:dyDescent="0.25">
      <c r="A4592" s="1" t="s">
        <v>4655</v>
      </c>
      <c r="B4592" s="1" t="s">
        <v>4451</v>
      </c>
      <c r="C4592" s="1" t="s">
        <v>4625</v>
      </c>
      <c r="D4592">
        <v>6299</v>
      </c>
      <c r="E4592">
        <f>100*Comuni[[#This Row],[Popolazione2011]]/$D$7916</f>
        <v>1.0990689669702644E-2</v>
      </c>
      <c r="F4592">
        <f>100*Comuni[[#This Row],[Popolazione2011]]/(SUMIFS($D$2:$D$7916,$B$2:$B$7916,"Toscana"))</f>
        <v>0.17153195820927061</v>
      </c>
      <c r="G4592" t="b">
        <f>IF(Comuni[[#This Row],[Popolazione2011]]&gt;300000,"MAGGIORE")</f>
        <v>0</v>
      </c>
      <c r="H4592">
        <f>100*Comuni[[#This Row],[Popolazione2011]]/(SUMIFS($D$2:$D$7916,$B$2:$B$7916,"Piemonte"))</f>
        <v>0.14434283336342862</v>
      </c>
      <c r="I4592" s="1" t="str">
        <f>_xlfn.XLOOKUP(Comuni[[#This Row],[Regione]],Ripartizione_geografica[Regione],Ripartizione_geografica[Ripartizione geografica],,0)</f>
        <v>Centro</v>
      </c>
      <c r="J4592" s="1">
        <f>_xlfn.XLOOKUP(Comuni[[#This Row],[Regione]],Table_0[Regione],Table_0[Totale contagiati],,0)</f>
        <v>1642975</v>
      </c>
      <c r="K4592" s="1">
        <f>_xlfn.XLOOKUP(Comuni[[#This Row],[Regione]],Table_0[Regione],Table_0[Guariti],,0)</f>
        <v>1625600</v>
      </c>
      <c r="L4592" s="1">
        <f>_xlfn.XLOOKUP(Comuni[[#This Row],[Regione]],Table_0[Regione],Table_0[Deceduti],,0)</f>
        <v>12293</v>
      </c>
    </row>
    <row r="4593" spans="1:12" x14ac:dyDescent="0.25">
      <c r="A4593" s="1" t="s">
        <v>4656</v>
      </c>
      <c r="B4593" s="1" t="s">
        <v>4451</v>
      </c>
      <c r="C4593" s="1" t="s">
        <v>4625</v>
      </c>
      <c r="D4593">
        <v>1130</v>
      </c>
      <c r="E4593">
        <f>100*Comuni[[#This Row],[Popolazione2011]]/$D$7916</f>
        <v>1.9716588866112062E-3</v>
      </c>
      <c r="F4593">
        <f>100*Comuni[[#This Row],[Popolazione2011]]/(SUMIFS($D$2:$D$7916,$B$2:$B$7916,"Toscana"))</f>
        <v>3.0771727699075376E-2</v>
      </c>
      <c r="G4593" t="b">
        <f>IF(Comuni[[#This Row],[Popolazione2011]]&gt;300000,"MAGGIORE")</f>
        <v>0</v>
      </c>
      <c r="H4593">
        <f>100*Comuni[[#This Row],[Popolazione2011]]/(SUMIFS($D$2:$D$7916,$B$2:$B$7916,"Piemonte"))</f>
        <v>2.5894173948352809E-2</v>
      </c>
      <c r="I4593" s="1" t="str">
        <f>_xlfn.XLOOKUP(Comuni[[#This Row],[Regione]],Ripartizione_geografica[Regione],Ripartizione_geografica[Ripartizione geografica],,0)</f>
        <v>Centro</v>
      </c>
      <c r="J4593" s="1">
        <f>_xlfn.XLOOKUP(Comuni[[#This Row],[Regione]],Table_0[Regione],Table_0[Totale contagiati],,0)</f>
        <v>1642975</v>
      </c>
      <c r="K4593" s="1">
        <f>_xlfn.XLOOKUP(Comuni[[#This Row],[Regione]],Table_0[Regione],Table_0[Guariti],,0)</f>
        <v>1625600</v>
      </c>
      <c r="L4593" s="1">
        <f>_xlfn.XLOOKUP(Comuni[[#This Row],[Regione]],Table_0[Regione],Table_0[Deceduti],,0)</f>
        <v>12293</v>
      </c>
    </row>
    <row r="4594" spans="1:12" x14ac:dyDescent="0.25">
      <c r="A4594" s="1" t="s">
        <v>4657</v>
      </c>
      <c r="B4594" s="1" t="s">
        <v>4451</v>
      </c>
      <c r="C4594" s="1" t="s">
        <v>4625</v>
      </c>
      <c r="D4594">
        <v>12302</v>
      </c>
      <c r="E4594">
        <f>100*Comuni[[#This Row],[Popolazione2011]]/$D$7916</f>
        <v>2.1464909400965536E-2</v>
      </c>
      <c r="F4594">
        <f>100*Comuni[[#This Row],[Popolazione2011]]/(SUMIFS($D$2:$D$7916,$B$2:$B$7916,"Toscana"))</f>
        <v>0.33500335765842948</v>
      </c>
      <c r="G4594" t="b">
        <f>IF(Comuni[[#This Row],[Popolazione2011]]&gt;300000,"MAGGIORE")</f>
        <v>0</v>
      </c>
      <c r="H4594">
        <f>100*Comuni[[#This Row],[Popolazione2011]]/(SUMIFS($D$2:$D$7916,$B$2:$B$7916,"Piemonte"))</f>
        <v>0.28190276806427988</v>
      </c>
      <c r="I4594" s="1" t="str">
        <f>_xlfn.XLOOKUP(Comuni[[#This Row],[Regione]],Ripartizione_geografica[Regione],Ripartizione_geografica[Ripartizione geografica],,0)</f>
        <v>Centro</v>
      </c>
      <c r="J4594" s="1">
        <f>_xlfn.XLOOKUP(Comuni[[#This Row],[Regione]],Table_0[Regione],Table_0[Totale contagiati],,0)</f>
        <v>1642975</v>
      </c>
      <c r="K4594" s="1">
        <f>_xlfn.XLOOKUP(Comuni[[#This Row],[Regione]],Table_0[Regione],Table_0[Guariti],,0)</f>
        <v>1625600</v>
      </c>
      <c r="L4594" s="1">
        <f>_xlfn.XLOOKUP(Comuni[[#This Row],[Regione]],Table_0[Regione],Table_0[Deceduti],,0)</f>
        <v>12293</v>
      </c>
    </row>
    <row r="4595" spans="1:12" x14ac:dyDescent="0.25">
      <c r="A4595" s="1" t="s">
        <v>4658</v>
      </c>
      <c r="B4595" s="1" t="s">
        <v>4451</v>
      </c>
      <c r="C4595" s="1" t="s">
        <v>4625</v>
      </c>
      <c r="D4595">
        <v>9518</v>
      </c>
      <c r="E4595">
        <f>100*Comuni[[#This Row],[Popolazione2011]]/$D$7916</f>
        <v>1.6607300250234918E-2</v>
      </c>
      <c r="F4595">
        <f>100*Comuni[[#This Row],[Popolazione2011]]/(SUMIFS($D$2:$D$7916,$B$2:$B$7916,"Toscana"))</f>
        <v>0.25919053472548625</v>
      </c>
      <c r="G4595" t="b">
        <f>IF(Comuni[[#This Row],[Popolazione2011]]&gt;300000,"MAGGIORE")</f>
        <v>0</v>
      </c>
      <c r="H4595">
        <f>100*Comuni[[#This Row],[Popolazione2011]]/(SUMIFS($D$2:$D$7916,$B$2:$B$7916,"Piemonte"))</f>
        <v>0.21810685631895757</v>
      </c>
      <c r="I4595" s="1" t="str">
        <f>_xlfn.XLOOKUP(Comuni[[#This Row],[Regione]],Ripartizione_geografica[Regione],Ripartizione_geografica[Ripartizione geografica],,0)</f>
        <v>Centro</v>
      </c>
      <c r="J4595" s="1">
        <f>_xlfn.XLOOKUP(Comuni[[#This Row],[Regione]],Table_0[Regione],Table_0[Totale contagiati],,0)</f>
        <v>1642975</v>
      </c>
      <c r="K4595" s="1">
        <f>_xlfn.XLOOKUP(Comuni[[#This Row],[Regione]],Table_0[Regione],Table_0[Guariti],,0)</f>
        <v>1625600</v>
      </c>
      <c r="L4595" s="1">
        <f>_xlfn.XLOOKUP(Comuni[[#This Row],[Regione]],Table_0[Regione],Table_0[Deceduti],,0)</f>
        <v>12293</v>
      </c>
    </row>
    <row r="4596" spans="1:12" x14ac:dyDescent="0.25">
      <c r="A4596" s="1" t="s">
        <v>4659</v>
      </c>
      <c r="B4596" s="1" t="s">
        <v>4451</v>
      </c>
      <c r="C4596" s="1" t="s">
        <v>4625</v>
      </c>
      <c r="D4596">
        <v>6011</v>
      </c>
      <c r="E4596">
        <f>100*Comuni[[#This Row],[Popolazione2011]]/$D$7916</f>
        <v>1.0488178378247752E-2</v>
      </c>
      <c r="F4596">
        <f>100*Comuni[[#This Row],[Popolazione2011]]/(SUMIFS($D$2:$D$7916,$B$2:$B$7916,"Toscana"))</f>
        <v>0.16368925238862134</v>
      </c>
      <c r="G4596" t="b">
        <f>IF(Comuni[[#This Row],[Popolazione2011]]&gt;300000,"MAGGIORE")</f>
        <v>0</v>
      </c>
      <c r="H4596">
        <f>100*Comuni[[#This Row],[Popolazione2011]]/(SUMIFS($D$2:$D$7916,$B$2:$B$7916,"Piemonte"))</f>
        <v>0.1377432562863263</v>
      </c>
      <c r="I4596" s="1" t="str">
        <f>_xlfn.XLOOKUP(Comuni[[#This Row],[Regione]],Ripartizione_geografica[Regione],Ripartizione_geografica[Ripartizione geografica],,0)</f>
        <v>Centro</v>
      </c>
      <c r="J4596" s="1">
        <f>_xlfn.XLOOKUP(Comuni[[#This Row],[Regione]],Table_0[Regione],Table_0[Totale contagiati],,0)</f>
        <v>1642975</v>
      </c>
      <c r="K4596" s="1">
        <f>_xlfn.XLOOKUP(Comuni[[#This Row],[Regione]],Table_0[Regione],Table_0[Guariti],,0)</f>
        <v>1625600</v>
      </c>
      <c r="L4596" s="1">
        <f>_xlfn.XLOOKUP(Comuni[[#This Row],[Regione]],Table_0[Regione],Table_0[Deceduti],,0)</f>
        <v>12293</v>
      </c>
    </row>
    <row r="4597" spans="1:12" x14ac:dyDescent="0.25">
      <c r="A4597" s="1" t="s">
        <v>4660</v>
      </c>
      <c r="B4597" s="1" t="s">
        <v>4451</v>
      </c>
      <c r="C4597" s="1" t="s">
        <v>4625</v>
      </c>
      <c r="D4597">
        <v>6759</v>
      </c>
      <c r="E4597">
        <f>100*Comuni[[#This Row],[Popolazione2011]]/$D$7916</f>
        <v>1.1793311871331983E-2</v>
      </c>
      <c r="F4597">
        <f>100*Comuni[[#This Row],[Popolazione2011]]/(SUMIFS($D$2:$D$7916,$B$2:$B$7916,"Toscana"))</f>
        <v>0.18405850222836326</v>
      </c>
      <c r="G4597" t="b">
        <f>IF(Comuni[[#This Row],[Popolazione2011]]&gt;300000,"MAGGIORE")</f>
        <v>0</v>
      </c>
      <c r="H4597">
        <f>100*Comuni[[#This Row],[Popolazione2011]]/(SUMIFS($D$2:$D$7916,$B$2:$B$7916,"Piemonte"))</f>
        <v>0.15488382452824481</v>
      </c>
      <c r="I4597" s="1" t="str">
        <f>_xlfn.XLOOKUP(Comuni[[#This Row],[Regione]],Ripartizione_geografica[Regione],Ripartizione_geografica[Ripartizione geografica],,0)</f>
        <v>Centro</v>
      </c>
      <c r="J4597" s="1">
        <f>_xlfn.XLOOKUP(Comuni[[#This Row],[Regione]],Table_0[Regione],Table_0[Totale contagiati],,0)</f>
        <v>1642975</v>
      </c>
      <c r="K4597" s="1">
        <f>_xlfn.XLOOKUP(Comuni[[#This Row],[Regione]],Table_0[Regione],Table_0[Guariti],,0)</f>
        <v>1625600</v>
      </c>
      <c r="L4597" s="1">
        <f>_xlfn.XLOOKUP(Comuni[[#This Row],[Regione]],Table_0[Regione],Table_0[Deceduti],,0)</f>
        <v>12293</v>
      </c>
    </row>
    <row r="4598" spans="1:12" x14ac:dyDescent="0.25">
      <c r="A4598" s="1" t="s">
        <v>4661</v>
      </c>
      <c r="B4598" s="1" t="s">
        <v>4451</v>
      </c>
      <c r="C4598" s="1" t="s">
        <v>4662</v>
      </c>
      <c r="D4598">
        <v>6557</v>
      </c>
      <c r="E4598">
        <f>100*Comuni[[#This Row],[Popolazione2011]]/$D$7916</f>
        <v>1.1440856034964317E-2</v>
      </c>
      <c r="F4598">
        <f>100*Comuni[[#This Row],[Popolazione2011]]/(SUMIFS($D$2:$D$7916,$B$2:$B$7916,"Toscana"))</f>
        <v>0.17855771550693561</v>
      </c>
      <c r="G4598" t="b">
        <f>IF(Comuni[[#This Row],[Popolazione2011]]&gt;300000,"MAGGIORE")</f>
        <v>0</v>
      </c>
      <c r="H4598">
        <f>100*Comuni[[#This Row],[Popolazione2011]]/(SUMIFS($D$2:$D$7916,$B$2:$B$7916,"Piemonte"))</f>
        <v>0.15025495449499945</v>
      </c>
      <c r="I4598" s="1" t="str">
        <f>_xlfn.XLOOKUP(Comuni[[#This Row],[Regione]],Ripartizione_geografica[Regione],Ripartizione_geografica[Ripartizione geografica],,0)</f>
        <v>Centro</v>
      </c>
      <c r="J4598" s="1">
        <f>_xlfn.XLOOKUP(Comuni[[#This Row],[Regione]],Table_0[Regione],Table_0[Totale contagiati],,0)</f>
        <v>1642975</v>
      </c>
      <c r="K4598" s="1">
        <f>_xlfn.XLOOKUP(Comuni[[#This Row],[Regione]],Table_0[Regione],Table_0[Guariti],,0)</f>
        <v>1625600</v>
      </c>
      <c r="L4598" s="1">
        <f>_xlfn.XLOOKUP(Comuni[[#This Row],[Regione]],Table_0[Regione],Table_0[Deceduti],,0)</f>
        <v>12293</v>
      </c>
    </row>
    <row r="4599" spans="1:12" x14ac:dyDescent="0.25">
      <c r="A4599" s="1" t="s">
        <v>4663</v>
      </c>
      <c r="B4599" s="1" t="s">
        <v>4451</v>
      </c>
      <c r="C4599" s="1" t="s">
        <v>4662</v>
      </c>
      <c r="D4599">
        <v>7228</v>
      </c>
      <c r="E4599">
        <f>100*Comuni[[#This Row],[Popolazione2011]]/$D$7916</f>
        <v>1.261163755081929E-2</v>
      </c>
      <c r="F4599">
        <f>100*Comuni[[#This Row],[Popolazione2011]]/(SUMIFS($D$2:$D$7916,$B$2:$B$7916,"Toscana"))</f>
        <v>0.19683013080435119</v>
      </c>
      <c r="G4599" t="b">
        <f>IF(Comuni[[#This Row],[Popolazione2011]]&gt;300000,"MAGGIORE")</f>
        <v>0</v>
      </c>
      <c r="H4599">
        <f>100*Comuni[[#This Row],[Popolazione2011]]/(SUMIFS($D$2:$D$7916,$B$2:$B$7916,"Piemonte"))</f>
        <v>0.16563105247672044</v>
      </c>
      <c r="I4599" s="1" t="str">
        <f>_xlfn.XLOOKUP(Comuni[[#This Row],[Regione]],Ripartizione_geografica[Regione],Ripartizione_geografica[Ripartizione geografica],,0)</f>
        <v>Centro</v>
      </c>
      <c r="J4599" s="1">
        <f>_xlfn.XLOOKUP(Comuni[[#This Row],[Regione]],Table_0[Regione],Table_0[Totale contagiati],,0)</f>
        <v>1642975</v>
      </c>
      <c r="K4599" s="1">
        <f>_xlfn.XLOOKUP(Comuni[[#This Row],[Regione]],Table_0[Regione],Table_0[Guariti],,0)</f>
        <v>1625600</v>
      </c>
      <c r="L4599" s="1">
        <f>_xlfn.XLOOKUP(Comuni[[#This Row],[Regione]],Table_0[Regione],Table_0[Deceduti],,0)</f>
        <v>12293</v>
      </c>
    </row>
    <row r="4600" spans="1:12" x14ac:dyDescent="0.25">
      <c r="A4600" s="1" t="s">
        <v>4664</v>
      </c>
      <c r="B4600" s="1" t="s">
        <v>4451</v>
      </c>
      <c r="C4600" s="1" t="s">
        <v>4662</v>
      </c>
      <c r="D4600">
        <v>3182</v>
      </c>
      <c r="E4600">
        <f>100*Comuni[[#This Row],[Popolazione2011]]/$D$7916</f>
        <v>5.5520518382273076E-3</v>
      </c>
      <c r="F4600">
        <f>100*Comuni[[#This Row],[Popolazione2011]]/(SUMIFS($D$2:$D$7916,$B$2:$B$7916,"Toscana"))</f>
        <v>8.6651006671201639E-2</v>
      </c>
      <c r="G4600" t="b">
        <f>IF(Comuni[[#This Row],[Popolazione2011]]&gt;300000,"MAGGIORE")</f>
        <v>0</v>
      </c>
      <c r="H4600">
        <f>100*Comuni[[#This Row],[Popolazione2011]]/(SUMIFS($D$2:$D$7916,$B$2:$B$7916,"Piemonte"))</f>
        <v>7.2916160622706755E-2</v>
      </c>
      <c r="I4600" s="1" t="str">
        <f>_xlfn.XLOOKUP(Comuni[[#This Row],[Regione]],Ripartizione_geografica[Regione],Ripartizione_geografica[Ripartizione geografica],,0)</f>
        <v>Centro</v>
      </c>
      <c r="J4600" s="1">
        <f>_xlfn.XLOOKUP(Comuni[[#This Row],[Regione]],Table_0[Regione],Table_0[Totale contagiati],,0)</f>
        <v>1642975</v>
      </c>
      <c r="K4600" s="1">
        <f>_xlfn.XLOOKUP(Comuni[[#This Row],[Regione]],Table_0[Regione],Table_0[Guariti],,0)</f>
        <v>1625600</v>
      </c>
      <c r="L4600" s="1">
        <f>_xlfn.XLOOKUP(Comuni[[#This Row],[Regione]],Table_0[Regione],Table_0[Deceduti],,0)</f>
        <v>12293</v>
      </c>
    </row>
    <row r="4601" spans="1:12" x14ac:dyDescent="0.25">
      <c r="A4601" s="1" t="s">
        <v>4665</v>
      </c>
      <c r="B4601" s="1" t="s">
        <v>4451</v>
      </c>
      <c r="C4601" s="1" t="s">
        <v>4662</v>
      </c>
      <c r="D4601">
        <v>3886</v>
      </c>
      <c r="E4601">
        <f>100*Comuni[[#This Row],[Popolazione2011]]/$D$7916</f>
        <v>6.7804127728948197E-3</v>
      </c>
      <c r="F4601">
        <f>100*Comuni[[#This Row],[Popolazione2011]]/(SUMIFS($D$2:$D$7916,$B$2:$B$7916,"Toscana"))</f>
        <v>0.10582206534389993</v>
      </c>
      <c r="G4601" t="b">
        <f>IF(Comuni[[#This Row],[Popolazione2011]]&gt;300000,"MAGGIORE")</f>
        <v>0</v>
      </c>
      <c r="H4601">
        <f>100*Comuni[[#This Row],[Popolazione2011]]/(SUMIFS($D$2:$D$7916,$B$2:$B$7916,"Piemonte"))</f>
        <v>8.9048460144512412E-2</v>
      </c>
      <c r="I4601" s="1" t="str">
        <f>_xlfn.XLOOKUP(Comuni[[#This Row],[Regione]],Ripartizione_geografica[Regione],Ripartizione_geografica[Ripartizione geografica],,0)</f>
        <v>Centro</v>
      </c>
      <c r="J4601" s="1">
        <f>_xlfn.XLOOKUP(Comuni[[#This Row],[Regione]],Table_0[Regione],Table_0[Totale contagiati],,0)</f>
        <v>1642975</v>
      </c>
      <c r="K4601" s="1">
        <f>_xlfn.XLOOKUP(Comuni[[#This Row],[Regione]],Table_0[Regione],Table_0[Guariti],,0)</f>
        <v>1625600</v>
      </c>
      <c r="L4601" s="1">
        <f>_xlfn.XLOOKUP(Comuni[[#This Row],[Regione]],Table_0[Regione],Table_0[Deceduti],,0)</f>
        <v>12293</v>
      </c>
    </row>
    <row r="4602" spans="1:12" x14ac:dyDescent="0.25">
      <c r="A4602" s="1" t="s">
        <v>4666</v>
      </c>
      <c r="B4602" s="1" t="s">
        <v>4451</v>
      </c>
      <c r="C4602" s="1" t="s">
        <v>4662</v>
      </c>
      <c r="D4602">
        <v>2863</v>
      </c>
      <c r="E4602">
        <f>100*Comuni[[#This Row],[Popolazione2011]]/$D$7916</f>
        <v>4.9954507897060907E-3</v>
      </c>
      <c r="F4602">
        <f>100*Comuni[[#This Row],[Popolazione2011]]/(SUMIFS($D$2:$D$7916,$B$2:$B$7916,"Toscana"))</f>
        <v>7.7964120710135226E-2</v>
      </c>
      <c r="G4602" t="b">
        <f>IF(Comuni[[#This Row],[Popolazione2011]]&gt;300000,"MAGGIORE")</f>
        <v>0</v>
      </c>
      <c r="H4602">
        <f>100*Comuni[[#This Row],[Popolazione2011]]/(SUMIFS($D$2:$D$7916,$B$2:$B$7916,"Piemonte"))</f>
        <v>6.5606212401888575E-2</v>
      </c>
      <c r="I4602" s="1" t="str">
        <f>_xlfn.XLOOKUP(Comuni[[#This Row],[Regione]],Ripartizione_geografica[Regione],Ripartizione_geografica[Ripartizione geografica],,0)</f>
        <v>Centro</v>
      </c>
      <c r="J4602" s="1">
        <f>_xlfn.XLOOKUP(Comuni[[#This Row],[Regione]],Table_0[Regione],Table_0[Totale contagiati],,0)</f>
        <v>1642975</v>
      </c>
      <c r="K4602" s="1">
        <f>_xlfn.XLOOKUP(Comuni[[#This Row],[Regione]],Table_0[Regione],Table_0[Guariti],,0)</f>
        <v>1625600</v>
      </c>
      <c r="L4602" s="1">
        <f>_xlfn.XLOOKUP(Comuni[[#This Row],[Regione]],Table_0[Regione],Table_0[Deceduti],,0)</f>
        <v>12293</v>
      </c>
    </row>
    <row r="4603" spans="1:12" x14ac:dyDescent="0.25">
      <c r="A4603" s="1" t="s">
        <v>4667</v>
      </c>
      <c r="B4603" s="1" t="s">
        <v>4451</v>
      </c>
      <c r="C4603" s="1" t="s">
        <v>4662</v>
      </c>
      <c r="D4603">
        <v>8787</v>
      </c>
      <c r="E4603">
        <f>100*Comuni[[#This Row],[Popolazione2011]]/$D$7916</f>
        <v>1.5331828881993512E-2</v>
      </c>
      <c r="F4603">
        <f>100*Comuni[[#This Row],[Popolazione2011]]/(SUMIFS($D$2:$D$7916,$B$2:$B$7916,"Toscana"))</f>
        <v>0.23928422238210206</v>
      </c>
      <c r="G4603" t="b">
        <f>IF(Comuni[[#This Row],[Popolazione2011]]&gt;300000,"MAGGIORE")</f>
        <v>0</v>
      </c>
      <c r="H4603">
        <f>100*Comuni[[#This Row],[Popolazione2011]]/(SUMIFS($D$2:$D$7916,$B$2:$B$7916,"Piemonte"))</f>
        <v>0.20135584644617358</v>
      </c>
      <c r="I4603" s="1" t="str">
        <f>_xlfn.XLOOKUP(Comuni[[#This Row],[Regione]],Ripartizione_geografica[Regione],Ripartizione_geografica[Ripartizione geografica],,0)</f>
        <v>Centro</v>
      </c>
      <c r="J4603" s="1">
        <f>_xlfn.XLOOKUP(Comuni[[#This Row],[Regione]],Table_0[Regione],Table_0[Totale contagiati],,0)</f>
        <v>1642975</v>
      </c>
      <c r="K4603" s="1">
        <f>_xlfn.XLOOKUP(Comuni[[#This Row],[Regione]],Table_0[Regione],Table_0[Guariti],,0)</f>
        <v>1625600</v>
      </c>
      <c r="L4603" s="1">
        <f>_xlfn.XLOOKUP(Comuni[[#This Row],[Regione]],Table_0[Regione],Table_0[Deceduti],,0)</f>
        <v>12293</v>
      </c>
    </row>
    <row r="4604" spans="1:12" x14ac:dyDescent="0.25">
      <c r="A4604" s="1" t="s">
        <v>4668</v>
      </c>
      <c r="B4604" s="1" t="s">
        <v>4451</v>
      </c>
      <c r="C4604" s="1" t="s">
        <v>4662</v>
      </c>
      <c r="D4604">
        <v>2453</v>
      </c>
      <c r="E4604">
        <f>100*Comuni[[#This Row],[Popolazione2011]]/$D$7916</f>
        <v>4.2800701317321135E-3</v>
      </c>
      <c r="F4604">
        <f>100*Comuni[[#This Row],[Popolazione2011]]/(SUMIFS($D$2:$D$7916,$B$2:$B$7916,"Toscana"))</f>
        <v>6.6799157562683092E-2</v>
      </c>
      <c r="G4604" t="b">
        <f>IF(Comuni[[#This Row],[Popolazione2011]]&gt;300000,"MAGGIORE")</f>
        <v>0</v>
      </c>
      <c r="H4604">
        <f>100*Comuni[[#This Row],[Popolazione2011]]/(SUMIFS($D$2:$D$7916,$B$2:$B$7916,"Piemonte"))</f>
        <v>5.6210981146291542E-2</v>
      </c>
      <c r="I4604" s="1" t="str">
        <f>_xlfn.XLOOKUP(Comuni[[#This Row],[Regione]],Ripartizione_geografica[Regione],Ripartizione_geografica[Ripartizione geografica],,0)</f>
        <v>Centro</v>
      </c>
      <c r="J4604" s="1">
        <f>_xlfn.XLOOKUP(Comuni[[#This Row],[Regione]],Table_0[Regione],Table_0[Totale contagiati],,0)</f>
        <v>1642975</v>
      </c>
      <c r="K4604" s="1">
        <f>_xlfn.XLOOKUP(Comuni[[#This Row],[Regione]],Table_0[Regione],Table_0[Guariti],,0)</f>
        <v>1625600</v>
      </c>
      <c r="L4604" s="1">
        <f>_xlfn.XLOOKUP(Comuni[[#This Row],[Regione]],Table_0[Regione],Table_0[Deceduti],,0)</f>
        <v>12293</v>
      </c>
    </row>
    <row r="4605" spans="1:12" x14ac:dyDescent="0.25">
      <c r="A4605" s="1" t="s">
        <v>4669</v>
      </c>
      <c r="B4605" s="1" t="s">
        <v>4451</v>
      </c>
      <c r="C4605" s="1" t="s">
        <v>4662</v>
      </c>
      <c r="D4605">
        <v>2845</v>
      </c>
      <c r="E4605">
        <f>100*Comuni[[#This Row],[Popolazione2011]]/$D$7916</f>
        <v>4.9640438339901604E-3</v>
      </c>
      <c r="F4605">
        <f>100*Comuni[[#This Row],[Popolazione2011]]/(SUMIFS($D$2:$D$7916,$B$2:$B$7916,"Toscana"))</f>
        <v>7.747395159634464E-2</v>
      </c>
      <c r="G4605" t="b">
        <f>IF(Comuni[[#This Row],[Popolazione2011]]&gt;300000,"MAGGIORE")</f>
        <v>0</v>
      </c>
      <c r="H4605">
        <f>100*Comuni[[#This Row],[Popolazione2011]]/(SUMIFS($D$2:$D$7916,$B$2:$B$7916,"Piemonte"))</f>
        <v>6.5193738834569678E-2</v>
      </c>
      <c r="I4605" s="1" t="str">
        <f>_xlfn.XLOOKUP(Comuni[[#This Row],[Regione]],Ripartizione_geografica[Regione],Ripartizione_geografica[Ripartizione geografica],,0)</f>
        <v>Centro</v>
      </c>
      <c r="J4605" s="1">
        <f>_xlfn.XLOOKUP(Comuni[[#This Row],[Regione]],Table_0[Regione],Table_0[Totale contagiati],,0)</f>
        <v>1642975</v>
      </c>
      <c r="K4605" s="1">
        <f>_xlfn.XLOOKUP(Comuni[[#This Row],[Regione]],Table_0[Regione],Table_0[Guariti],,0)</f>
        <v>1625600</v>
      </c>
      <c r="L4605" s="1">
        <f>_xlfn.XLOOKUP(Comuni[[#This Row],[Regione]],Table_0[Regione],Table_0[Deceduti],,0)</f>
        <v>12293</v>
      </c>
    </row>
    <row r="4606" spans="1:12" x14ac:dyDescent="0.25">
      <c r="A4606" s="1" t="s">
        <v>4670</v>
      </c>
      <c r="B4606" s="1" t="s">
        <v>4451</v>
      </c>
      <c r="C4606" s="1" t="s">
        <v>4662</v>
      </c>
      <c r="D4606">
        <v>7058</v>
      </c>
      <c r="E4606">
        <f>100*Comuni[[#This Row],[Popolazione2011]]/$D$7916</f>
        <v>1.2315016302391055E-2</v>
      </c>
      <c r="F4606">
        <f>100*Comuni[[#This Row],[Popolazione2011]]/(SUMIFS($D$2:$D$7916,$B$2:$B$7916,"Toscana"))</f>
        <v>0.19220075584077345</v>
      </c>
      <c r="G4606" t="b">
        <f>IF(Comuni[[#This Row],[Popolazione2011]]&gt;300000,"MAGGIORE")</f>
        <v>0</v>
      </c>
      <c r="H4606">
        <f>100*Comuni[[#This Row],[Popolazione2011]]/(SUMIFS($D$2:$D$7916,$B$2:$B$7916,"Piemonte"))</f>
        <v>0.16173546878537534</v>
      </c>
      <c r="I4606" s="1" t="str">
        <f>_xlfn.XLOOKUP(Comuni[[#This Row],[Regione]],Ripartizione_geografica[Regione],Ripartizione_geografica[Ripartizione geografica],,0)</f>
        <v>Centro</v>
      </c>
      <c r="J4606" s="1">
        <f>_xlfn.XLOOKUP(Comuni[[#This Row],[Regione]],Table_0[Regione],Table_0[Totale contagiati],,0)</f>
        <v>1642975</v>
      </c>
      <c r="K4606" s="1">
        <f>_xlfn.XLOOKUP(Comuni[[#This Row],[Regione]],Table_0[Regione],Table_0[Guariti],,0)</f>
        <v>1625600</v>
      </c>
      <c r="L4606" s="1">
        <f>_xlfn.XLOOKUP(Comuni[[#This Row],[Regione]],Table_0[Regione],Table_0[Deceduti],,0)</f>
        <v>12293</v>
      </c>
    </row>
    <row r="4607" spans="1:12" x14ac:dyDescent="0.25">
      <c r="A4607" s="1" t="s">
        <v>4671</v>
      </c>
      <c r="B4607" s="1" t="s">
        <v>4451</v>
      </c>
      <c r="C4607" s="1" t="s">
        <v>4662</v>
      </c>
      <c r="D4607">
        <v>1877</v>
      </c>
      <c r="E4607">
        <f>100*Comuni[[#This Row],[Popolazione2011]]/$D$7916</f>
        <v>3.2750475488223306E-3</v>
      </c>
      <c r="F4607">
        <f>100*Comuni[[#This Row],[Popolazione2011]]/(SUMIFS($D$2:$D$7916,$B$2:$B$7916,"Toscana"))</f>
        <v>5.1113745921384499E-2</v>
      </c>
      <c r="G4607" t="b">
        <f>IF(Comuni[[#This Row],[Popolazione2011]]&gt;300000,"MAGGIORE")</f>
        <v>0</v>
      </c>
      <c r="H4607">
        <f>100*Comuni[[#This Row],[Popolazione2011]]/(SUMIFS($D$2:$D$7916,$B$2:$B$7916,"Piemonte"))</f>
        <v>4.3011826992086923E-2</v>
      </c>
      <c r="I4607" s="1" t="str">
        <f>_xlfn.XLOOKUP(Comuni[[#This Row],[Regione]],Ripartizione_geografica[Regione],Ripartizione_geografica[Ripartizione geografica],,0)</f>
        <v>Centro</v>
      </c>
      <c r="J4607" s="1">
        <f>_xlfn.XLOOKUP(Comuni[[#This Row],[Regione]],Table_0[Regione],Table_0[Totale contagiati],,0)</f>
        <v>1642975</v>
      </c>
      <c r="K4607" s="1">
        <f>_xlfn.XLOOKUP(Comuni[[#This Row],[Regione]],Table_0[Regione],Table_0[Guariti],,0)</f>
        <v>1625600</v>
      </c>
      <c r="L4607" s="1">
        <f>_xlfn.XLOOKUP(Comuni[[#This Row],[Regione]],Table_0[Regione],Table_0[Deceduti],,0)</f>
        <v>12293</v>
      </c>
    </row>
    <row r="4608" spans="1:12" x14ac:dyDescent="0.25">
      <c r="A4608" s="1" t="s">
        <v>4672</v>
      </c>
      <c r="B4608" s="1" t="s">
        <v>4451</v>
      </c>
      <c r="C4608" s="1" t="s">
        <v>4662</v>
      </c>
      <c r="D4608">
        <v>8836</v>
      </c>
      <c r="E4608">
        <f>100*Comuni[[#This Row],[Popolazione2011]]/$D$7916</f>
        <v>1.5417325594775768E-2</v>
      </c>
      <c r="F4608">
        <f>100*Comuni[[#This Row],[Popolazione2011]]/(SUMIFS($D$2:$D$7916,$B$2:$B$7916,"Toscana"))</f>
        <v>0.24061857163630976</v>
      </c>
      <c r="G4608" t="b">
        <f>IF(Comuni[[#This Row],[Popolazione2011]]&gt;300000,"MAGGIORE")</f>
        <v>0</v>
      </c>
      <c r="H4608">
        <f>100*Comuni[[#This Row],[Popolazione2011]]/(SUMIFS($D$2:$D$7916,$B$2:$B$7916,"Piemonte"))</f>
        <v>0.20247869115720835</v>
      </c>
      <c r="I4608" s="1" t="str">
        <f>_xlfn.XLOOKUP(Comuni[[#This Row],[Regione]],Ripartizione_geografica[Regione],Ripartizione_geografica[Ripartizione geografica],,0)</f>
        <v>Centro</v>
      </c>
      <c r="J4608" s="1">
        <f>_xlfn.XLOOKUP(Comuni[[#This Row],[Regione]],Table_0[Regione],Table_0[Totale contagiati],,0)</f>
        <v>1642975</v>
      </c>
      <c r="K4608" s="1">
        <f>_xlfn.XLOOKUP(Comuni[[#This Row],[Regione]],Table_0[Regione],Table_0[Guariti],,0)</f>
        <v>1625600</v>
      </c>
      <c r="L4608" s="1">
        <f>_xlfn.XLOOKUP(Comuni[[#This Row],[Regione]],Table_0[Regione],Table_0[Deceduti],,0)</f>
        <v>12293</v>
      </c>
    </row>
    <row r="4609" spans="1:12" x14ac:dyDescent="0.25">
      <c r="A4609" s="1" t="s">
        <v>4673</v>
      </c>
      <c r="B4609" s="1" t="s">
        <v>4451</v>
      </c>
      <c r="C4609" s="1" t="s">
        <v>4662</v>
      </c>
      <c r="D4609">
        <v>21256</v>
      </c>
      <c r="E4609">
        <f>100*Comuni[[#This Row],[Popolazione2011]]/$D$7916</f>
        <v>3.7088125038767961E-2</v>
      </c>
      <c r="F4609">
        <f>100*Comuni[[#This Row],[Popolazione2011]]/(SUMIFS($D$2:$D$7916,$B$2:$B$7916,"Toscana"))</f>
        <v>0.57883526015181086</v>
      </c>
      <c r="G4609" t="b">
        <f>IF(Comuni[[#This Row],[Popolazione2011]]&gt;300000,"MAGGIORE")</f>
        <v>0</v>
      </c>
      <c r="H4609">
        <f>100*Comuni[[#This Row],[Popolazione2011]]/(SUMIFS($D$2:$D$7916,$B$2:$B$7916,"Piemonte"))</f>
        <v>0.48708545260724539</v>
      </c>
      <c r="I4609" s="1" t="str">
        <f>_xlfn.XLOOKUP(Comuni[[#This Row],[Regione]],Ripartizione_geografica[Regione],Ripartizione_geografica[Ripartizione geografica],,0)</f>
        <v>Centro</v>
      </c>
      <c r="J4609" s="1">
        <f>_xlfn.XLOOKUP(Comuni[[#This Row],[Regione]],Table_0[Regione],Table_0[Totale contagiati],,0)</f>
        <v>1642975</v>
      </c>
      <c r="K4609" s="1">
        <f>_xlfn.XLOOKUP(Comuni[[#This Row],[Regione]],Table_0[Regione],Table_0[Guariti],,0)</f>
        <v>1625600</v>
      </c>
      <c r="L4609" s="1">
        <f>_xlfn.XLOOKUP(Comuni[[#This Row],[Regione]],Table_0[Regione],Table_0[Deceduti],,0)</f>
        <v>12293</v>
      </c>
    </row>
    <row r="4610" spans="1:12" x14ac:dyDescent="0.25">
      <c r="A4610" s="1" t="s">
        <v>4674</v>
      </c>
      <c r="B4610" s="1" t="s">
        <v>4451</v>
      </c>
      <c r="C4610" s="1" t="s">
        <v>4662</v>
      </c>
      <c r="D4610">
        <v>2758</v>
      </c>
      <c r="E4610">
        <f>100*Comuni[[#This Row],[Popolazione2011]]/$D$7916</f>
        <v>4.8122435480298289E-3</v>
      </c>
      <c r="F4610">
        <f>100*Comuni[[#This Row],[Popolazione2011]]/(SUMIFS($D$2:$D$7916,$B$2:$B$7916,"Toscana"))</f>
        <v>7.5104800879690167E-2</v>
      </c>
      <c r="G4610" t="b">
        <f>IF(Comuni[[#This Row],[Popolazione2011]]&gt;300000,"MAGGIORE")</f>
        <v>0</v>
      </c>
      <c r="H4610">
        <f>100*Comuni[[#This Row],[Popolazione2011]]/(SUMIFS($D$2:$D$7916,$B$2:$B$7916,"Piemonte"))</f>
        <v>6.320011659252836E-2</v>
      </c>
      <c r="I4610" s="1" t="str">
        <f>_xlfn.XLOOKUP(Comuni[[#This Row],[Regione]],Ripartizione_geografica[Regione],Ripartizione_geografica[Ripartizione geografica],,0)</f>
        <v>Centro</v>
      </c>
      <c r="J4610" s="1">
        <f>_xlfn.XLOOKUP(Comuni[[#This Row],[Regione]],Table_0[Regione],Table_0[Totale contagiati],,0)</f>
        <v>1642975</v>
      </c>
      <c r="K4610" s="1">
        <f>_xlfn.XLOOKUP(Comuni[[#This Row],[Regione]],Table_0[Regione],Table_0[Guariti],,0)</f>
        <v>1625600</v>
      </c>
      <c r="L4610" s="1">
        <f>_xlfn.XLOOKUP(Comuni[[#This Row],[Regione]],Table_0[Regione],Table_0[Deceduti],,0)</f>
        <v>12293</v>
      </c>
    </row>
    <row r="4611" spans="1:12" x14ac:dyDescent="0.25">
      <c r="A4611" s="1" t="s">
        <v>4675</v>
      </c>
      <c r="B4611" s="1" t="s">
        <v>4451</v>
      </c>
      <c r="C4611" s="1" t="s">
        <v>4662</v>
      </c>
      <c r="D4611">
        <v>14237</v>
      </c>
      <c r="E4611">
        <f>100*Comuni[[#This Row],[Popolazione2011]]/$D$7916</f>
        <v>2.4841157140428088E-2</v>
      </c>
      <c r="F4611">
        <f>100*Comuni[[#This Row],[Popolazione2011]]/(SUMIFS($D$2:$D$7916,$B$2:$B$7916,"Toscana"))</f>
        <v>0.38769653739091697</v>
      </c>
      <c r="G4611" t="b">
        <f>IF(Comuni[[#This Row],[Popolazione2011]]&gt;300000,"MAGGIORE")</f>
        <v>0</v>
      </c>
      <c r="H4611">
        <f>100*Comuni[[#This Row],[Popolazione2011]]/(SUMIFS($D$2:$D$7916,$B$2:$B$7916,"Piemonte"))</f>
        <v>0.32624367655106101</v>
      </c>
      <c r="I4611" s="1" t="str">
        <f>_xlfn.XLOOKUP(Comuni[[#This Row],[Regione]],Ripartizione_geografica[Regione],Ripartizione_geografica[Ripartizione geografica],,0)</f>
        <v>Centro</v>
      </c>
      <c r="J4611" s="1">
        <f>_xlfn.XLOOKUP(Comuni[[#This Row],[Regione]],Table_0[Regione],Table_0[Totale contagiati],,0)</f>
        <v>1642975</v>
      </c>
      <c r="K4611" s="1">
        <f>_xlfn.XLOOKUP(Comuni[[#This Row],[Regione]],Table_0[Regione],Table_0[Guariti],,0)</f>
        <v>1625600</v>
      </c>
      <c r="L4611" s="1">
        <f>_xlfn.XLOOKUP(Comuni[[#This Row],[Regione]],Table_0[Regione],Table_0[Deceduti],,0)</f>
        <v>12293</v>
      </c>
    </row>
    <row r="4612" spans="1:12" x14ac:dyDescent="0.25">
      <c r="A4612" s="1" t="s">
        <v>4676</v>
      </c>
      <c r="B4612" s="1" t="s">
        <v>4451</v>
      </c>
      <c r="C4612" s="1" t="s">
        <v>4662</v>
      </c>
      <c r="D4612">
        <v>9264</v>
      </c>
      <c r="E4612">
        <f>100*Comuni[[#This Row],[Popolazione2011]]/$D$7916</f>
        <v>1.6164113208465676E-2</v>
      </c>
      <c r="F4612">
        <f>100*Comuni[[#This Row],[Popolazione2011]]/(SUMIFS($D$2:$D$7916,$B$2:$B$7916,"Toscana"))</f>
        <v>0.25227370389755249</v>
      </c>
      <c r="G4612" t="b">
        <f>IF(Comuni[[#This Row],[Popolazione2011]]&gt;300000,"MAGGIORE")</f>
        <v>0</v>
      </c>
      <c r="H4612">
        <f>100*Comuni[[#This Row],[Popolazione2011]]/(SUMIFS($D$2:$D$7916,$B$2:$B$7916,"Piemonte"))</f>
        <v>0.21228639598012428</v>
      </c>
      <c r="I4612" s="1" t="str">
        <f>_xlfn.XLOOKUP(Comuni[[#This Row],[Regione]],Ripartizione_geografica[Regione],Ripartizione_geografica[Ripartizione geografica],,0)</f>
        <v>Centro</v>
      </c>
      <c r="J4612" s="1">
        <f>_xlfn.XLOOKUP(Comuni[[#This Row],[Regione]],Table_0[Regione],Table_0[Totale contagiati],,0)</f>
        <v>1642975</v>
      </c>
      <c r="K4612" s="1">
        <f>_xlfn.XLOOKUP(Comuni[[#This Row],[Regione]],Table_0[Regione],Table_0[Guariti],,0)</f>
        <v>1625600</v>
      </c>
      <c r="L4612" s="1">
        <f>_xlfn.XLOOKUP(Comuni[[#This Row],[Regione]],Table_0[Regione],Table_0[Deceduti],,0)</f>
        <v>12293</v>
      </c>
    </row>
    <row r="4613" spans="1:12" x14ac:dyDescent="0.25">
      <c r="A4613" s="1" t="s">
        <v>4677</v>
      </c>
      <c r="B4613" s="1" t="s">
        <v>4451</v>
      </c>
      <c r="C4613" s="1" t="s">
        <v>4662</v>
      </c>
      <c r="D4613">
        <v>8744</v>
      </c>
      <c r="E4613">
        <f>100*Comuni[[#This Row],[Popolazione2011]]/$D$7916</f>
        <v>1.5256801154449899E-2</v>
      </c>
      <c r="F4613">
        <f>100*Comuni[[#This Row],[Popolazione2011]]/(SUMIFS($D$2:$D$7916,$B$2:$B$7916,"Toscana"))</f>
        <v>0.23811326283249123</v>
      </c>
      <c r="G4613" t="b">
        <f>IF(Comuni[[#This Row],[Popolazione2011]]&gt;300000,"MAGGIORE")</f>
        <v>0</v>
      </c>
      <c r="H4613">
        <f>100*Comuni[[#This Row],[Popolazione2011]]/(SUMIFS($D$2:$D$7916,$B$2:$B$7916,"Piemonte"))</f>
        <v>0.20037049292424511</v>
      </c>
      <c r="I4613" s="1" t="str">
        <f>_xlfn.XLOOKUP(Comuni[[#This Row],[Regione]],Ripartizione_geografica[Regione],Ripartizione_geografica[Ripartizione geografica],,0)</f>
        <v>Centro</v>
      </c>
      <c r="J4613" s="1">
        <f>_xlfn.XLOOKUP(Comuni[[#This Row],[Regione]],Table_0[Regione],Table_0[Totale contagiati],,0)</f>
        <v>1642975</v>
      </c>
      <c r="K4613" s="1">
        <f>_xlfn.XLOOKUP(Comuni[[#This Row],[Regione]],Table_0[Regione],Table_0[Guariti],,0)</f>
        <v>1625600</v>
      </c>
      <c r="L4613" s="1">
        <f>_xlfn.XLOOKUP(Comuni[[#This Row],[Regione]],Table_0[Regione],Table_0[Deceduti],,0)</f>
        <v>12293</v>
      </c>
    </row>
    <row r="4614" spans="1:12" x14ac:dyDescent="0.25">
      <c r="A4614" s="1" t="s">
        <v>4678</v>
      </c>
      <c r="B4614" s="1" t="s">
        <v>4451</v>
      </c>
      <c r="C4614" s="1" t="s">
        <v>4662</v>
      </c>
      <c r="D4614">
        <v>1505</v>
      </c>
      <c r="E4614">
        <f>100*Comuni[[#This Row],[Popolazione2011]]/$D$7916</f>
        <v>2.6259704640264293E-3</v>
      </c>
      <c r="F4614">
        <f>100*Comuni[[#This Row],[Popolazione2011]]/(SUMIFS($D$2:$D$7916,$B$2:$B$7916,"Toscana"))</f>
        <v>4.0983584236379156E-2</v>
      </c>
      <c r="G4614" t="b">
        <f>IF(Comuni[[#This Row],[Popolazione2011]]&gt;300000,"MAGGIORE")</f>
        <v>0</v>
      </c>
      <c r="H4614">
        <f>100*Comuni[[#This Row],[Popolazione2011]]/(SUMIFS($D$2:$D$7916,$B$2:$B$7916,"Piemonte"))</f>
        <v>3.4487373267496443E-2</v>
      </c>
      <c r="I4614" s="1" t="str">
        <f>_xlfn.XLOOKUP(Comuni[[#This Row],[Regione]],Ripartizione_geografica[Regione],Ripartizione_geografica[Ripartizione geografica],,0)</f>
        <v>Centro</v>
      </c>
      <c r="J4614" s="1">
        <f>_xlfn.XLOOKUP(Comuni[[#This Row],[Regione]],Table_0[Regione],Table_0[Totale contagiati],,0)</f>
        <v>1642975</v>
      </c>
      <c r="K4614" s="1">
        <f>_xlfn.XLOOKUP(Comuni[[#This Row],[Regione]],Table_0[Regione],Table_0[Guariti],,0)</f>
        <v>1625600</v>
      </c>
      <c r="L4614" s="1">
        <f>_xlfn.XLOOKUP(Comuni[[#This Row],[Regione]],Table_0[Regione],Table_0[Deceduti],,0)</f>
        <v>12293</v>
      </c>
    </row>
    <row r="4615" spans="1:12" x14ac:dyDescent="0.25">
      <c r="A4615" s="1" t="s">
        <v>4679</v>
      </c>
      <c r="B4615" s="1" t="s">
        <v>4451</v>
      </c>
      <c r="C4615" s="1" t="s">
        <v>4662</v>
      </c>
      <c r="D4615">
        <v>2388</v>
      </c>
      <c r="E4615">
        <f>100*Comuni[[#This Row],[Popolazione2011]]/$D$7916</f>
        <v>4.166656124980142E-3</v>
      </c>
      <c r="F4615">
        <f>100*Comuni[[#This Row],[Popolazione2011]]/(SUMIFS($D$2:$D$7916,$B$2:$B$7916,"Toscana"))</f>
        <v>6.5029102429550442E-2</v>
      </c>
      <c r="G4615" t="b">
        <f>IF(Comuni[[#This Row],[Popolazione2011]]&gt;300000,"MAGGIORE")</f>
        <v>0</v>
      </c>
      <c r="H4615">
        <f>100*Comuni[[#This Row],[Popolazione2011]]/(SUMIFS($D$2:$D$7916,$B$2:$B$7916,"Piemonte"))</f>
        <v>5.4721493264306649E-2</v>
      </c>
      <c r="I4615" s="1" t="str">
        <f>_xlfn.XLOOKUP(Comuni[[#This Row],[Regione]],Ripartizione_geografica[Regione],Ripartizione_geografica[Ripartizione geografica],,0)</f>
        <v>Centro</v>
      </c>
      <c r="J4615" s="1">
        <f>_xlfn.XLOOKUP(Comuni[[#This Row],[Regione]],Table_0[Regione],Table_0[Totale contagiati],,0)</f>
        <v>1642975</v>
      </c>
      <c r="K4615" s="1">
        <f>_xlfn.XLOOKUP(Comuni[[#This Row],[Regione]],Table_0[Regione],Table_0[Guariti],,0)</f>
        <v>1625600</v>
      </c>
      <c r="L4615" s="1">
        <f>_xlfn.XLOOKUP(Comuni[[#This Row],[Regione]],Table_0[Regione],Table_0[Deceduti],,0)</f>
        <v>12293</v>
      </c>
    </row>
    <row r="4616" spans="1:12" x14ac:dyDescent="0.25">
      <c r="A4616" s="1" t="s">
        <v>4680</v>
      </c>
      <c r="B4616" s="1" t="s">
        <v>4451</v>
      </c>
      <c r="C4616" s="1" t="s">
        <v>4662</v>
      </c>
      <c r="D4616">
        <v>4176</v>
      </c>
      <c r="E4616">
        <f>100*Comuni[[#This Row],[Popolazione2011]]/$D$7916</f>
        <v>7.2864137260959258E-3</v>
      </c>
      <c r="F4616">
        <f>100*Comuni[[#This Row],[Popolazione2011]]/(SUMIFS($D$2:$D$7916,$B$2:$B$7916,"Toscana"))</f>
        <v>0.11371923439941485</v>
      </c>
      <c r="G4616" t="b">
        <f>IF(Comuni[[#This Row],[Popolazione2011]]&gt;300000,"MAGGIORE")</f>
        <v>0</v>
      </c>
      <c r="H4616">
        <f>100*Comuni[[#This Row],[Popolazione2011]]/(SUMIFS($D$2:$D$7916,$B$2:$B$7916,"Piemonte"))</f>
        <v>9.5693867617983486E-2</v>
      </c>
      <c r="I4616" s="1" t="str">
        <f>_xlfn.XLOOKUP(Comuni[[#This Row],[Regione]],Ripartizione_geografica[Regione],Ripartizione_geografica[Ripartizione geografica],,0)</f>
        <v>Centro</v>
      </c>
      <c r="J4616" s="1">
        <f>_xlfn.XLOOKUP(Comuni[[#This Row],[Regione]],Table_0[Regione],Table_0[Totale contagiati],,0)</f>
        <v>1642975</v>
      </c>
      <c r="K4616" s="1">
        <f>_xlfn.XLOOKUP(Comuni[[#This Row],[Regione]],Table_0[Regione],Table_0[Guariti],,0)</f>
        <v>1625600</v>
      </c>
      <c r="L4616" s="1">
        <f>_xlfn.XLOOKUP(Comuni[[#This Row],[Regione]],Table_0[Regione],Table_0[Deceduti],,0)</f>
        <v>12293</v>
      </c>
    </row>
    <row r="4617" spans="1:12" x14ac:dyDescent="0.25">
      <c r="A4617" s="1" t="s">
        <v>4681</v>
      </c>
      <c r="B4617" s="1" t="s">
        <v>4451</v>
      </c>
      <c r="C4617" s="1" t="s">
        <v>4662</v>
      </c>
      <c r="D4617">
        <v>2141</v>
      </c>
      <c r="E4617">
        <f>100*Comuni[[#This Row],[Popolazione2011]]/$D$7916</f>
        <v>3.7356828993226478E-3</v>
      </c>
      <c r="F4617">
        <f>100*Comuni[[#This Row],[Popolazione2011]]/(SUMIFS($D$2:$D$7916,$B$2:$B$7916,"Toscana"))</f>
        <v>5.8302892923646356E-2</v>
      </c>
      <c r="G4617" t="b">
        <f>IF(Comuni[[#This Row],[Popolazione2011]]&gt;300000,"MAGGIORE")</f>
        <v>0</v>
      </c>
      <c r="H4617">
        <f>100*Comuni[[#This Row],[Popolazione2011]]/(SUMIFS($D$2:$D$7916,$B$2:$B$7916,"Piemonte"))</f>
        <v>4.9061439312764042E-2</v>
      </c>
      <c r="I4617" s="1" t="str">
        <f>_xlfn.XLOOKUP(Comuni[[#This Row],[Regione]],Ripartizione_geografica[Regione],Ripartizione_geografica[Ripartizione geografica],,0)</f>
        <v>Centro</v>
      </c>
      <c r="J4617" s="1">
        <f>_xlfn.XLOOKUP(Comuni[[#This Row],[Regione]],Table_0[Regione],Table_0[Totale contagiati],,0)</f>
        <v>1642975</v>
      </c>
      <c r="K4617" s="1">
        <f>_xlfn.XLOOKUP(Comuni[[#This Row],[Regione]],Table_0[Regione],Table_0[Guariti],,0)</f>
        <v>1625600</v>
      </c>
      <c r="L4617" s="1">
        <f>_xlfn.XLOOKUP(Comuni[[#This Row],[Regione]],Table_0[Regione],Table_0[Deceduti],,0)</f>
        <v>12293</v>
      </c>
    </row>
    <row r="4618" spans="1:12" x14ac:dyDescent="0.25">
      <c r="A4618" s="1" t="s">
        <v>4682</v>
      </c>
      <c r="B4618" s="1" t="s">
        <v>4451</v>
      </c>
      <c r="C4618" s="1" t="s">
        <v>4662</v>
      </c>
      <c r="D4618">
        <v>28952</v>
      </c>
      <c r="E4618">
        <f>100*Comuni[[#This Row],[Popolazione2011]]/$D$7916</f>
        <v>5.0516343438201453E-2</v>
      </c>
      <c r="F4618">
        <f>100*Comuni[[#This Row],[Popolazione2011]]/(SUMIFS($D$2:$D$7916,$B$2:$B$7916,"Toscana"))</f>
        <v>0.78840978791471716</v>
      </c>
      <c r="G4618" t="b">
        <f>IF(Comuni[[#This Row],[Popolazione2011]]&gt;300000,"MAGGIORE")</f>
        <v>0</v>
      </c>
      <c r="H4618">
        <f>100*Comuni[[#This Row],[Popolazione2011]]/(SUMIFS($D$2:$D$7916,$B$2:$B$7916,"Piemonte"))</f>
        <v>0.66344081783425712</v>
      </c>
      <c r="I4618" s="1" t="str">
        <f>_xlfn.XLOOKUP(Comuni[[#This Row],[Regione]],Ripartizione_geografica[Regione],Ripartizione_geografica[Ripartizione geografica],,0)</f>
        <v>Centro</v>
      </c>
      <c r="J4618" s="1">
        <f>_xlfn.XLOOKUP(Comuni[[#This Row],[Regione]],Table_0[Regione],Table_0[Totale contagiati],,0)</f>
        <v>1642975</v>
      </c>
      <c r="K4618" s="1">
        <f>_xlfn.XLOOKUP(Comuni[[#This Row],[Regione]],Table_0[Regione],Table_0[Guariti],,0)</f>
        <v>1625600</v>
      </c>
      <c r="L4618" s="1">
        <f>_xlfn.XLOOKUP(Comuni[[#This Row],[Regione]],Table_0[Regione],Table_0[Deceduti],,0)</f>
        <v>12293</v>
      </c>
    </row>
    <row r="4619" spans="1:12" x14ac:dyDescent="0.25">
      <c r="A4619" s="1" t="s">
        <v>4683</v>
      </c>
      <c r="B4619" s="1" t="s">
        <v>4451</v>
      </c>
      <c r="C4619" s="1" t="s">
        <v>4662</v>
      </c>
      <c r="D4619">
        <v>1693</v>
      </c>
      <c r="E4619">
        <f>100*Comuni[[#This Row],[Popolazione2011]]/$D$7916</f>
        <v>2.9539986681705946E-3</v>
      </c>
      <c r="F4619">
        <f>100*Comuni[[#This Row],[Popolazione2011]]/(SUMIFS($D$2:$D$7916,$B$2:$B$7916,"Toscana"))</f>
        <v>4.6103128313747445E-2</v>
      </c>
      <c r="G4619" t="b">
        <f>IF(Comuni[[#This Row],[Popolazione2011]]&gt;300000,"MAGGIORE")</f>
        <v>0</v>
      </c>
      <c r="H4619">
        <f>100*Comuni[[#This Row],[Popolazione2011]]/(SUMIFS($D$2:$D$7916,$B$2:$B$7916,"Piemonte"))</f>
        <v>3.8795430526160447E-2</v>
      </c>
      <c r="I4619" s="1" t="str">
        <f>_xlfn.XLOOKUP(Comuni[[#This Row],[Regione]],Ripartizione_geografica[Regione],Ripartizione_geografica[Ripartizione geografica],,0)</f>
        <v>Centro</v>
      </c>
      <c r="J4619" s="1">
        <f>_xlfn.XLOOKUP(Comuni[[#This Row],[Regione]],Table_0[Regione],Table_0[Totale contagiati],,0)</f>
        <v>1642975</v>
      </c>
      <c r="K4619" s="1">
        <f>_xlfn.XLOOKUP(Comuni[[#This Row],[Regione]],Table_0[Regione],Table_0[Guariti],,0)</f>
        <v>1625600</v>
      </c>
      <c r="L4619" s="1">
        <f>_xlfn.XLOOKUP(Comuni[[#This Row],[Regione]],Table_0[Regione],Table_0[Deceduti],,0)</f>
        <v>12293</v>
      </c>
    </row>
    <row r="4620" spans="1:12" x14ac:dyDescent="0.25">
      <c r="A4620" s="1" t="s">
        <v>4684</v>
      </c>
      <c r="B4620" s="1" t="s">
        <v>4451</v>
      </c>
      <c r="C4620" s="1" t="s">
        <v>4662</v>
      </c>
      <c r="D4620">
        <v>1151</v>
      </c>
      <c r="E4620">
        <f>100*Comuni[[#This Row],[Popolazione2011]]/$D$7916</f>
        <v>2.0083003349464583E-3</v>
      </c>
      <c r="F4620">
        <f>100*Comuni[[#This Row],[Popolazione2011]]/(SUMIFS($D$2:$D$7916,$B$2:$B$7916,"Toscana"))</f>
        <v>3.1343591665164386E-2</v>
      </c>
      <c r="G4620" t="b">
        <f>IF(Comuni[[#This Row],[Popolazione2011]]&gt;300000,"MAGGIORE")</f>
        <v>0</v>
      </c>
      <c r="H4620">
        <f>100*Comuni[[#This Row],[Popolazione2011]]/(SUMIFS($D$2:$D$7916,$B$2:$B$7916,"Piemonte"))</f>
        <v>2.6375393110224854E-2</v>
      </c>
      <c r="I4620" s="1" t="str">
        <f>_xlfn.XLOOKUP(Comuni[[#This Row],[Regione]],Ripartizione_geografica[Regione],Ripartizione_geografica[Ripartizione geografica],,0)</f>
        <v>Centro</v>
      </c>
      <c r="J4620" s="1">
        <f>_xlfn.XLOOKUP(Comuni[[#This Row],[Regione]],Table_0[Regione],Table_0[Totale contagiati],,0)</f>
        <v>1642975</v>
      </c>
      <c r="K4620" s="1">
        <f>_xlfn.XLOOKUP(Comuni[[#This Row],[Regione]],Table_0[Regione],Table_0[Guariti],,0)</f>
        <v>1625600</v>
      </c>
      <c r="L4620" s="1">
        <f>_xlfn.XLOOKUP(Comuni[[#This Row],[Regione]],Table_0[Regione],Table_0[Deceduti],,0)</f>
        <v>12293</v>
      </c>
    </row>
    <row r="4621" spans="1:12" x14ac:dyDescent="0.25">
      <c r="A4621" s="1" t="s">
        <v>4685</v>
      </c>
      <c r="B4621" s="1" t="s">
        <v>4451</v>
      </c>
      <c r="C4621" s="1" t="s">
        <v>4662</v>
      </c>
      <c r="D4621">
        <v>931</v>
      </c>
      <c r="E4621">
        <f>100*Comuni[[#This Row],[Popolazione2011]]/$D$7916</f>
        <v>1.6244375428628608E-3</v>
      </c>
      <c r="F4621">
        <f>100*Comuni[[#This Row],[Popolazione2011]]/(SUMIFS($D$2:$D$7916,$B$2:$B$7916,"Toscana"))</f>
        <v>2.5352635829946173E-2</v>
      </c>
      <c r="G4621" t="b">
        <f>IF(Comuni[[#This Row],[Popolazione2011]]&gt;300000,"MAGGIORE")</f>
        <v>0</v>
      </c>
      <c r="H4621">
        <f>100*Comuni[[#This Row],[Popolazione2011]]/(SUMIFS($D$2:$D$7916,$B$2:$B$7916,"Piemonte"))</f>
        <v>2.1334049509660589E-2</v>
      </c>
      <c r="I4621" s="1" t="str">
        <f>_xlfn.XLOOKUP(Comuni[[#This Row],[Regione]],Ripartizione_geografica[Regione],Ripartizione_geografica[Ripartizione geografica],,0)</f>
        <v>Centro</v>
      </c>
      <c r="J4621" s="1">
        <f>_xlfn.XLOOKUP(Comuni[[#This Row],[Regione]],Table_0[Regione],Table_0[Totale contagiati],,0)</f>
        <v>1642975</v>
      </c>
      <c r="K4621" s="1">
        <f>_xlfn.XLOOKUP(Comuni[[#This Row],[Regione]],Table_0[Regione],Table_0[Guariti],,0)</f>
        <v>1625600</v>
      </c>
      <c r="L4621" s="1">
        <f>_xlfn.XLOOKUP(Comuni[[#This Row],[Regione]],Table_0[Regione],Table_0[Deceduti],,0)</f>
        <v>12293</v>
      </c>
    </row>
    <row r="4622" spans="1:12" x14ac:dyDescent="0.25">
      <c r="A4622" s="1" t="s">
        <v>4686</v>
      </c>
      <c r="B4622" s="1" t="s">
        <v>4451</v>
      </c>
      <c r="C4622" s="1" t="s">
        <v>4662</v>
      </c>
      <c r="D4622">
        <v>5129</v>
      </c>
      <c r="E4622">
        <f>100*Comuni[[#This Row],[Popolazione2011]]/$D$7916</f>
        <v>8.9492375481671476E-3</v>
      </c>
      <c r="F4622">
        <f>100*Comuni[[#This Row],[Popolazione2011]]/(SUMIFS($D$2:$D$7916,$B$2:$B$7916,"Toscana"))</f>
        <v>0.13967096581288285</v>
      </c>
      <c r="G4622" t="b">
        <f>IF(Comuni[[#This Row],[Popolazione2011]]&gt;300000,"MAGGIORE")</f>
        <v>0</v>
      </c>
      <c r="H4622">
        <f>100*Comuni[[#This Row],[Popolazione2011]]/(SUMIFS($D$2:$D$7916,$B$2:$B$7916,"Piemonte"))</f>
        <v>0.11753205148770049</v>
      </c>
      <c r="I4622" s="1" t="str">
        <f>_xlfn.XLOOKUP(Comuni[[#This Row],[Regione]],Ripartizione_geografica[Regione],Ripartizione_geografica[Ripartizione geografica],,0)</f>
        <v>Centro</v>
      </c>
      <c r="J4622" s="1">
        <f>_xlfn.XLOOKUP(Comuni[[#This Row],[Regione]],Table_0[Regione],Table_0[Totale contagiati],,0)</f>
        <v>1642975</v>
      </c>
      <c r="K4622" s="1">
        <f>_xlfn.XLOOKUP(Comuni[[#This Row],[Regione]],Table_0[Regione],Table_0[Guariti],,0)</f>
        <v>1625600</v>
      </c>
      <c r="L4622" s="1">
        <f>_xlfn.XLOOKUP(Comuni[[#This Row],[Regione]],Table_0[Regione],Table_0[Deceduti],,0)</f>
        <v>12293</v>
      </c>
    </row>
    <row r="4623" spans="1:12" x14ac:dyDescent="0.25">
      <c r="A4623" s="1" t="s">
        <v>4687</v>
      </c>
      <c r="B4623" s="1" t="s">
        <v>4451</v>
      </c>
      <c r="C4623" s="1" t="s">
        <v>4662</v>
      </c>
      <c r="D4623">
        <v>1637</v>
      </c>
      <c r="E4623">
        <f>100*Comuni[[#This Row],[Popolazione2011]]/$D$7916</f>
        <v>2.8562881392765879E-3</v>
      </c>
      <c r="F4623">
        <f>100*Comuni[[#This Row],[Popolazione2011]]/(SUMIFS($D$2:$D$7916,$B$2:$B$7916,"Toscana"))</f>
        <v>4.4578157737510081E-2</v>
      </c>
      <c r="G4623" t="b">
        <f>IF(Comuni[[#This Row],[Popolazione2011]]&gt;300000,"MAGGIORE")</f>
        <v>0</v>
      </c>
      <c r="H4623">
        <f>100*Comuni[[#This Row],[Popolazione2011]]/(SUMIFS($D$2:$D$7916,$B$2:$B$7916,"Piemonte"))</f>
        <v>3.7512179427834996E-2</v>
      </c>
      <c r="I4623" s="1" t="str">
        <f>_xlfn.XLOOKUP(Comuni[[#This Row],[Regione]],Ripartizione_geografica[Regione],Ripartizione_geografica[Ripartizione geografica],,0)</f>
        <v>Centro</v>
      </c>
      <c r="J4623" s="1">
        <f>_xlfn.XLOOKUP(Comuni[[#This Row],[Regione]],Table_0[Regione],Table_0[Totale contagiati],,0)</f>
        <v>1642975</v>
      </c>
      <c r="K4623" s="1">
        <f>_xlfn.XLOOKUP(Comuni[[#This Row],[Regione]],Table_0[Regione],Table_0[Guariti],,0)</f>
        <v>1625600</v>
      </c>
      <c r="L4623" s="1">
        <f>_xlfn.XLOOKUP(Comuni[[#This Row],[Regione]],Table_0[Regione],Table_0[Deceduti],,0)</f>
        <v>12293</v>
      </c>
    </row>
    <row r="4624" spans="1:12" x14ac:dyDescent="0.25">
      <c r="A4624" s="1" t="s">
        <v>4688</v>
      </c>
      <c r="B4624" s="1" t="s">
        <v>4451</v>
      </c>
      <c r="C4624" s="1" t="s">
        <v>4662</v>
      </c>
      <c r="D4624">
        <v>7677</v>
      </c>
      <c r="E4624">
        <f>100*Comuni[[#This Row],[Popolazione2011]]/$D$7916</f>
        <v>1.3395066612844451E-2</v>
      </c>
      <c r="F4624">
        <f>100*Comuni[[#This Row],[Popolazione2011]]/(SUMIFS($D$2:$D$7916,$B$2:$B$7916,"Toscana"))</f>
        <v>0.20905712703168289</v>
      </c>
      <c r="G4624" t="b">
        <f>IF(Comuni[[#This Row],[Popolazione2011]]&gt;300000,"MAGGIORE")</f>
        <v>0</v>
      </c>
      <c r="H4624">
        <f>100*Comuni[[#This Row],[Popolazione2011]]/(SUMIFS($D$2:$D$7916,$B$2:$B$7916,"Piemonte"))</f>
        <v>0.17591997646150842</v>
      </c>
      <c r="I4624" s="1" t="str">
        <f>_xlfn.XLOOKUP(Comuni[[#This Row],[Regione]],Ripartizione_geografica[Regione],Ripartizione_geografica[Ripartizione geografica],,0)</f>
        <v>Centro</v>
      </c>
      <c r="J4624" s="1">
        <f>_xlfn.XLOOKUP(Comuni[[#This Row],[Regione]],Table_0[Regione],Table_0[Totale contagiati],,0)</f>
        <v>1642975</v>
      </c>
      <c r="K4624" s="1">
        <f>_xlfn.XLOOKUP(Comuni[[#This Row],[Regione]],Table_0[Regione],Table_0[Guariti],,0)</f>
        <v>1625600</v>
      </c>
      <c r="L4624" s="1">
        <f>_xlfn.XLOOKUP(Comuni[[#This Row],[Regione]],Table_0[Regione],Table_0[Deceduti],,0)</f>
        <v>12293</v>
      </c>
    </row>
    <row r="4625" spans="1:12" x14ac:dyDescent="0.25">
      <c r="A4625" s="1" t="s">
        <v>4689</v>
      </c>
      <c r="B4625" s="1" t="s">
        <v>4451</v>
      </c>
      <c r="C4625" s="1" t="s">
        <v>4662</v>
      </c>
      <c r="D4625">
        <v>2680</v>
      </c>
      <c r="E4625">
        <f>100*Comuni[[#This Row],[Popolazione2011]]/$D$7916</f>
        <v>4.6761467399274621E-3</v>
      </c>
      <c r="F4625">
        <f>100*Comuni[[#This Row],[Popolazione2011]]/(SUMIFS($D$2:$D$7916,$B$2:$B$7916,"Toscana"))</f>
        <v>7.2980734719930981E-2</v>
      </c>
      <c r="G4625" t="b">
        <f>IF(Comuni[[#This Row],[Popolazione2011]]&gt;300000,"MAGGIORE")</f>
        <v>0</v>
      </c>
      <c r="H4625">
        <f>100*Comuni[[#This Row],[Popolazione2011]]/(SUMIFS($D$2:$D$7916,$B$2:$B$7916,"Piemonte"))</f>
        <v>6.1412731134146484E-2</v>
      </c>
      <c r="I4625" s="1" t="str">
        <f>_xlfn.XLOOKUP(Comuni[[#This Row],[Regione]],Ripartizione_geografica[Regione],Ripartizione_geografica[Ripartizione geografica],,0)</f>
        <v>Centro</v>
      </c>
      <c r="J4625" s="1">
        <f>_xlfn.XLOOKUP(Comuni[[#This Row],[Regione]],Table_0[Regione],Table_0[Totale contagiati],,0)</f>
        <v>1642975</v>
      </c>
      <c r="K4625" s="1">
        <f>_xlfn.XLOOKUP(Comuni[[#This Row],[Regione]],Table_0[Regione],Table_0[Guariti],,0)</f>
        <v>1625600</v>
      </c>
      <c r="L4625" s="1">
        <f>_xlfn.XLOOKUP(Comuni[[#This Row],[Regione]],Table_0[Regione],Table_0[Deceduti],,0)</f>
        <v>12293</v>
      </c>
    </row>
    <row r="4626" spans="1:12" x14ac:dyDescent="0.25">
      <c r="A4626" s="1" t="s">
        <v>4690</v>
      </c>
      <c r="B4626" s="1" t="s">
        <v>4451</v>
      </c>
      <c r="C4626" s="1" t="s">
        <v>4662</v>
      </c>
      <c r="D4626">
        <v>4741</v>
      </c>
      <c r="E4626">
        <f>100*Comuni[[#This Row],[Popolazione2011]]/$D$7916</f>
        <v>8.2722431694015296E-3</v>
      </c>
      <c r="F4626">
        <f>100*Comuni[[#This Row],[Popolazione2011]]/(SUMIFS($D$2:$D$7916,$B$2:$B$7916,"Toscana"))</f>
        <v>0.12910509824895253</v>
      </c>
      <c r="G4626" t="b">
        <f>IF(Comuni[[#This Row],[Popolazione2011]]&gt;300000,"MAGGIORE")</f>
        <v>0</v>
      </c>
      <c r="H4626">
        <f>100*Comuni[[#This Row],[Popolazione2011]]/(SUMIFS($D$2:$D$7916,$B$2:$B$7916,"Piemonte"))</f>
        <v>0.10864095459215989</v>
      </c>
      <c r="I4626" s="1" t="str">
        <f>_xlfn.XLOOKUP(Comuni[[#This Row],[Regione]],Ripartizione_geografica[Regione],Ripartizione_geografica[Ripartizione geografica],,0)</f>
        <v>Centro</v>
      </c>
      <c r="J4626" s="1">
        <f>_xlfn.XLOOKUP(Comuni[[#This Row],[Regione]],Table_0[Regione],Table_0[Totale contagiati],,0)</f>
        <v>1642975</v>
      </c>
      <c r="K4626" s="1">
        <f>_xlfn.XLOOKUP(Comuni[[#This Row],[Regione]],Table_0[Regione],Table_0[Guariti],,0)</f>
        <v>1625600</v>
      </c>
      <c r="L4626" s="1">
        <f>_xlfn.XLOOKUP(Comuni[[#This Row],[Regione]],Table_0[Regione],Table_0[Deceduti],,0)</f>
        <v>12293</v>
      </c>
    </row>
    <row r="4627" spans="1:12" x14ac:dyDescent="0.25">
      <c r="A4627" s="1" t="s">
        <v>4691</v>
      </c>
      <c r="B4627" s="1" t="s">
        <v>4451</v>
      </c>
      <c r="C4627" s="1" t="s">
        <v>4662</v>
      </c>
      <c r="D4627">
        <v>52839</v>
      </c>
      <c r="E4627">
        <f>100*Comuni[[#This Row],[Popolazione2011]]/$D$7916</f>
        <v>9.2195118504114618E-2</v>
      </c>
      <c r="F4627">
        <f>100*Comuni[[#This Row],[Popolazione2011]]/(SUMIFS($D$2:$D$7916,$B$2:$B$7916,"Toscana"))</f>
        <v>1.4388914335322511</v>
      </c>
      <c r="G4627" t="b">
        <f>IF(Comuni[[#This Row],[Popolazione2011]]&gt;300000,"MAGGIORE")</f>
        <v>0</v>
      </c>
      <c r="H4627">
        <f>100*Comuni[[#This Row],[Popolazione2011]]/(SUMIFS($D$2:$D$7916,$B$2:$B$7916,"Piemonte"))</f>
        <v>1.2108161568646143</v>
      </c>
      <c r="I4627" s="1" t="str">
        <f>_xlfn.XLOOKUP(Comuni[[#This Row],[Regione]],Ripartizione_geografica[Regione],Ripartizione_geografica[Ripartizione geografica],,0)</f>
        <v>Centro</v>
      </c>
      <c r="J4627" s="1">
        <f>_xlfn.XLOOKUP(Comuni[[#This Row],[Regione]],Table_0[Regione],Table_0[Totale contagiati],,0)</f>
        <v>1642975</v>
      </c>
      <c r="K4627" s="1">
        <f>_xlfn.XLOOKUP(Comuni[[#This Row],[Regione]],Table_0[Regione],Table_0[Guariti],,0)</f>
        <v>1625600</v>
      </c>
      <c r="L4627" s="1">
        <f>_xlfn.XLOOKUP(Comuni[[#This Row],[Regione]],Table_0[Regione],Table_0[Deceduti],,0)</f>
        <v>12293</v>
      </c>
    </row>
    <row r="4628" spans="1:12" x14ac:dyDescent="0.25">
      <c r="A4628" s="1" t="s">
        <v>4692</v>
      </c>
      <c r="B4628" s="1" t="s">
        <v>4451</v>
      </c>
      <c r="C4628" s="1" t="s">
        <v>4662</v>
      </c>
      <c r="D4628">
        <v>12476</v>
      </c>
      <c r="E4628">
        <f>100*Comuni[[#This Row],[Popolazione2011]]/$D$7916</f>
        <v>2.1768509972886201E-2</v>
      </c>
      <c r="F4628">
        <f>100*Comuni[[#This Row],[Popolazione2011]]/(SUMIFS($D$2:$D$7916,$B$2:$B$7916,"Toscana"))</f>
        <v>0.33974165909173842</v>
      </c>
      <c r="G4628" t="b">
        <f>IF(Comuni[[#This Row],[Popolazione2011]]&gt;300000,"MAGGIORE")</f>
        <v>0</v>
      </c>
      <c r="H4628">
        <f>100*Comuni[[#This Row],[Popolazione2011]]/(SUMIFS($D$2:$D$7916,$B$2:$B$7916,"Piemonte"))</f>
        <v>0.28589001254836255</v>
      </c>
      <c r="I4628" s="1" t="str">
        <f>_xlfn.XLOOKUP(Comuni[[#This Row],[Regione]],Ripartizione_geografica[Regione],Ripartizione_geografica[Ripartizione geografica],,0)</f>
        <v>Centro</v>
      </c>
      <c r="J4628" s="1">
        <f>_xlfn.XLOOKUP(Comuni[[#This Row],[Regione]],Table_0[Regione],Table_0[Totale contagiati],,0)</f>
        <v>1642975</v>
      </c>
      <c r="K4628" s="1">
        <f>_xlfn.XLOOKUP(Comuni[[#This Row],[Regione]],Table_0[Regione],Table_0[Guariti],,0)</f>
        <v>1625600</v>
      </c>
      <c r="L4628" s="1">
        <f>_xlfn.XLOOKUP(Comuni[[#This Row],[Regione]],Table_0[Regione],Table_0[Deceduti],,0)</f>
        <v>12293</v>
      </c>
    </row>
    <row r="4629" spans="1:12" x14ac:dyDescent="0.25">
      <c r="A4629" s="1" t="s">
        <v>4693</v>
      </c>
      <c r="B4629" s="1" t="s">
        <v>4451</v>
      </c>
      <c r="C4629" s="1" t="s">
        <v>4662</v>
      </c>
      <c r="D4629">
        <v>9935</v>
      </c>
      <c r="E4629">
        <f>100*Comuni[[#This Row],[Popolazione2011]]/$D$7916</f>
        <v>1.7334894724320649E-2</v>
      </c>
      <c r="F4629">
        <f>100*Comuni[[#This Row],[Popolazione2011]]/(SUMIFS($D$2:$D$7916,$B$2:$B$7916,"Toscana"))</f>
        <v>0.27054611919496802</v>
      </c>
      <c r="G4629" t="b">
        <f>IF(Comuni[[#This Row],[Popolazione2011]]&gt;300000,"MAGGIORE")</f>
        <v>0</v>
      </c>
      <c r="H4629">
        <f>100*Comuni[[#This Row],[Popolazione2011]]/(SUMIFS($D$2:$D$7916,$B$2:$B$7916,"Piemonte"))</f>
        <v>0.22766249396184529</v>
      </c>
      <c r="I4629" s="1" t="str">
        <f>_xlfn.XLOOKUP(Comuni[[#This Row],[Regione]],Ripartizione_geografica[Regione],Ripartizione_geografica[Ripartizione geografica],,0)</f>
        <v>Centro</v>
      </c>
      <c r="J4629" s="1">
        <f>_xlfn.XLOOKUP(Comuni[[#This Row],[Regione]],Table_0[Regione],Table_0[Totale contagiati],,0)</f>
        <v>1642975</v>
      </c>
      <c r="K4629" s="1">
        <f>_xlfn.XLOOKUP(Comuni[[#This Row],[Regione]],Table_0[Regione],Table_0[Guariti],,0)</f>
        <v>1625600</v>
      </c>
      <c r="L4629" s="1">
        <f>_xlfn.XLOOKUP(Comuni[[#This Row],[Regione]],Table_0[Regione],Table_0[Deceduti],,0)</f>
        <v>12293</v>
      </c>
    </row>
    <row r="4630" spans="1:12" x14ac:dyDescent="0.25">
      <c r="A4630" s="1" t="s">
        <v>4694</v>
      </c>
      <c r="B4630" s="1" t="s">
        <v>4451</v>
      </c>
      <c r="C4630" s="1" t="s">
        <v>4662</v>
      </c>
      <c r="D4630">
        <v>7357</v>
      </c>
      <c r="E4630">
        <f>100*Comuni[[#This Row],[Popolazione2011]]/$D$7916</f>
        <v>1.2836720733450126E-2</v>
      </c>
      <c r="F4630">
        <f>100*Comuni[[#This Row],[Popolazione2011]]/(SUMIFS($D$2:$D$7916,$B$2:$B$7916,"Toscana"))</f>
        <v>0.20034300945318367</v>
      </c>
      <c r="G4630" t="b">
        <f>IF(Comuni[[#This Row],[Popolazione2011]]&gt;300000,"MAGGIORE")</f>
        <v>0</v>
      </c>
      <c r="H4630">
        <f>100*Comuni[[#This Row],[Popolazione2011]]/(SUMIFS($D$2:$D$7916,$B$2:$B$7916,"Piemonte"))</f>
        <v>0.16858711304250587</v>
      </c>
      <c r="I4630" s="1" t="str">
        <f>_xlfn.XLOOKUP(Comuni[[#This Row],[Regione]],Ripartizione_geografica[Regione],Ripartizione_geografica[Ripartizione geografica],,0)</f>
        <v>Centro</v>
      </c>
      <c r="J4630" s="1">
        <f>_xlfn.XLOOKUP(Comuni[[#This Row],[Regione]],Table_0[Regione],Table_0[Totale contagiati],,0)</f>
        <v>1642975</v>
      </c>
      <c r="K4630" s="1">
        <f>_xlfn.XLOOKUP(Comuni[[#This Row],[Regione]],Table_0[Regione],Table_0[Guariti],,0)</f>
        <v>1625600</v>
      </c>
      <c r="L4630" s="1">
        <f>_xlfn.XLOOKUP(Comuni[[#This Row],[Regione]],Table_0[Regione],Table_0[Deceduti],,0)</f>
        <v>12293</v>
      </c>
    </row>
    <row r="4631" spans="1:12" x14ac:dyDescent="0.25">
      <c r="A4631" s="1" t="s">
        <v>4695</v>
      </c>
      <c r="B4631" s="1" t="s">
        <v>4451</v>
      </c>
      <c r="C4631" s="1" t="s">
        <v>4662</v>
      </c>
      <c r="D4631">
        <v>1339</v>
      </c>
      <c r="E4631">
        <f>100*Comuni[[#This Row],[Popolazione2011]]/$D$7916</f>
        <v>2.3363285390906236E-3</v>
      </c>
      <c r="F4631">
        <f>100*Comuni[[#This Row],[Popolazione2011]]/(SUMIFS($D$2:$D$7916,$B$2:$B$7916,"Toscana"))</f>
        <v>3.6463135742532682E-2</v>
      </c>
      <c r="G4631" t="b">
        <f>IF(Comuni[[#This Row],[Popolazione2011]]&gt;300000,"MAGGIORE")</f>
        <v>0</v>
      </c>
      <c r="H4631">
        <f>100*Comuni[[#This Row],[Popolazione2011]]/(SUMIFS($D$2:$D$7916,$B$2:$B$7916,"Piemonte"))</f>
        <v>3.0683450368888861E-2</v>
      </c>
      <c r="I4631" s="1" t="str">
        <f>_xlfn.XLOOKUP(Comuni[[#This Row],[Regione]],Ripartizione_geografica[Regione],Ripartizione_geografica[Ripartizione geografica],,0)</f>
        <v>Centro</v>
      </c>
      <c r="J4631" s="1">
        <f>_xlfn.XLOOKUP(Comuni[[#This Row],[Regione]],Table_0[Regione],Table_0[Totale contagiati],,0)</f>
        <v>1642975</v>
      </c>
      <c r="K4631" s="1">
        <f>_xlfn.XLOOKUP(Comuni[[#This Row],[Regione]],Table_0[Regione],Table_0[Guariti],,0)</f>
        <v>1625600</v>
      </c>
      <c r="L4631" s="1">
        <f>_xlfn.XLOOKUP(Comuni[[#This Row],[Regione]],Table_0[Regione],Table_0[Deceduti],,0)</f>
        <v>12293</v>
      </c>
    </row>
    <row r="4632" spans="1:12" x14ac:dyDescent="0.25">
      <c r="A4632" s="1" t="s">
        <v>4696</v>
      </c>
      <c r="B4632" s="1" t="s">
        <v>4451</v>
      </c>
      <c r="C4632" s="1" t="s">
        <v>4662</v>
      </c>
      <c r="D4632">
        <v>6043</v>
      </c>
      <c r="E4632">
        <f>100*Comuni[[#This Row],[Popolazione2011]]/$D$7916</f>
        <v>1.0544012966187184E-2</v>
      </c>
      <c r="F4632">
        <f>100*Comuni[[#This Row],[Popolazione2011]]/(SUMIFS($D$2:$D$7916,$B$2:$B$7916,"Toscana"))</f>
        <v>0.16456066414647125</v>
      </c>
      <c r="G4632" t="b">
        <f>IF(Comuni[[#This Row],[Popolazione2011]]&gt;300000,"MAGGIORE")</f>
        <v>0</v>
      </c>
      <c r="H4632">
        <f>100*Comuni[[#This Row],[Popolazione2011]]/(SUMIFS($D$2:$D$7916,$B$2:$B$7916,"Piemonte"))</f>
        <v>0.13847654262822656</v>
      </c>
      <c r="I4632" s="1" t="str">
        <f>_xlfn.XLOOKUP(Comuni[[#This Row],[Regione]],Ripartizione_geografica[Regione],Ripartizione_geografica[Ripartizione geografica],,0)</f>
        <v>Centro</v>
      </c>
      <c r="J4632" s="1">
        <f>_xlfn.XLOOKUP(Comuni[[#This Row],[Regione]],Table_0[Regione],Table_0[Totale contagiati],,0)</f>
        <v>1642975</v>
      </c>
      <c r="K4632" s="1">
        <f>_xlfn.XLOOKUP(Comuni[[#This Row],[Regione]],Table_0[Regione],Table_0[Guariti],,0)</f>
        <v>1625600</v>
      </c>
      <c r="L4632" s="1">
        <f>_xlfn.XLOOKUP(Comuni[[#This Row],[Regione]],Table_0[Regione],Table_0[Deceduti],,0)</f>
        <v>12293</v>
      </c>
    </row>
    <row r="4633" spans="1:12" x14ac:dyDescent="0.25">
      <c r="A4633" s="1" t="s">
        <v>4697</v>
      </c>
      <c r="B4633" s="1" t="s">
        <v>4451</v>
      </c>
      <c r="C4633" s="1" t="s">
        <v>4698</v>
      </c>
      <c r="D4633">
        <v>4313</v>
      </c>
      <c r="E4633">
        <f>100*Comuni[[#This Row],[Popolazione2011]]/$D$7916</f>
        <v>7.5254555557116212E-3</v>
      </c>
      <c r="F4633">
        <f>100*Comuni[[#This Row],[Popolazione2011]]/(SUMIFS($D$2:$D$7916,$B$2:$B$7916,"Toscana"))</f>
        <v>0.11744996598770982</v>
      </c>
      <c r="G4633" t="b">
        <f>IF(Comuni[[#This Row],[Popolazione2011]]&gt;300000,"MAGGIORE")</f>
        <v>0</v>
      </c>
      <c r="H4633">
        <f>100*Comuni[[#This Row],[Popolazione2011]]/(SUMIFS($D$2:$D$7916,$B$2:$B$7916,"Piemonte"))</f>
        <v>9.8833249769243958E-2</v>
      </c>
      <c r="I4633" s="1" t="str">
        <f>_xlfn.XLOOKUP(Comuni[[#This Row],[Regione]],Ripartizione_geografica[Regione],Ripartizione_geografica[Ripartizione geografica],,0)</f>
        <v>Centro</v>
      </c>
      <c r="J4633" s="1">
        <f>_xlfn.XLOOKUP(Comuni[[#This Row],[Regione]],Table_0[Regione],Table_0[Totale contagiati],,0)</f>
        <v>1642975</v>
      </c>
      <c r="K4633" s="1">
        <f>_xlfn.XLOOKUP(Comuni[[#This Row],[Regione]],Table_0[Regione],Table_0[Guariti],,0)</f>
        <v>1625600</v>
      </c>
      <c r="L4633" s="1">
        <f>_xlfn.XLOOKUP(Comuni[[#This Row],[Regione]],Table_0[Regione],Table_0[Deceduti],,0)</f>
        <v>12293</v>
      </c>
    </row>
    <row r="4634" spans="1:12" x14ac:dyDescent="0.25">
      <c r="A4634" s="1" t="s">
        <v>4699</v>
      </c>
      <c r="B4634" s="1" t="s">
        <v>4451</v>
      </c>
      <c r="C4634" s="1" t="s">
        <v>4698</v>
      </c>
      <c r="D4634">
        <v>2498</v>
      </c>
      <c r="E4634">
        <f>100*Comuni[[#This Row],[Popolazione2011]]/$D$7916</f>
        <v>4.3585875210219406E-3</v>
      </c>
      <c r="F4634">
        <f>100*Comuni[[#This Row],[Popolazione2011]]/(SUMIFS($D$2:$D$7916,$B$2:$B$7916,"Toscana"))</f>
        <v>6.8024580347159552E-2</v>
      </c>
      <c r="G4634" t="b">
        <f>IF(Comuni[[#This Row],[Popolazione2011]]&gt;300000,"MAGGIORE")</f>
        <v>0</v>
      </c>
      <c r="H4634">
        <f>100*Comuni[[#This Row],[Popolazione2011]]/(SUMIFS($D$2:$D$7916,$B$2:$B$7916,"Piemonte"))</f>
        <v>5.7242165064588776E-2</v>
      </c>
      <c r="I4634" s="1" t="str">
        <f>_xlfn.XLOOKUP(Comuni[[#This Row],[Regione]],Ripartizione_geografica[Regione],Ripartizione_geografica[Ripartizione geografica],,0)</f>
        <v>Centro</v>
      </c>
      <c r="J4634" s="1">
        <f>_xlfn.XLOOKUP(Comuni[[#This Row],[Regione]],Table_0[Regione],Table_0[Totale contagiati],,0)</f>
        <v>1642975</v>
      </c>
      <c r="K4634" s="1">
        <f>_xlfn.XLOOKUP(Comuni[[#This Row],[Regione]],Table_0[Regione],Table_0[Guariti],,0)</f>
        <v>1625600</v>
      </c>
      <c r="L4634" s="1">
        <f>_xlfn.XLOOKUP(Comuni[[#This Row],[Regione]],Table_0[Regione],Table_0[Deceduti],,0)</f>
        <v>12293</v>
      </c>
    </row>
    <row r="4635" spans="1:12" x14ac:dyDescent="0.25">
      <c r="A4635" s="1" t="s">
        <v>4700</v>
      </c>
      <c r="B4635" s="1" t="s">
        <v>4451</v>
      </c>
      <c r="C4635" s="1" t="s">
        <v>4698</v>
      </c>
      <c r="D4635">
        <v>4066</v>
      </c>
      <c r="E4635">
        <f>100*Comuni[[#This Row],[Popolazione2011]]/$D$7916</f>
        <v>7.0944823300541273E-3</v>
      </c>
      <c r="F4635">
        <f>100*Comuni[[#This Row],[Popolazione2011]]/(SUMIFS($D$2:$D$7916,$B$2:$B$7916,"Toscana"))</f>
        <v>0.11072375648180574</v>
      </c>
      <c r="G4635" t="b">
        <f>IF(Comuni[[#This Row],[Popolazione2011]]&gt;300000,"MAGGIORE")</f>
        <v>0</v>
      </c>
      <c r="H4635">
        <f>100*Comuni[[#This Row],[Popolazione2011]]/(SUMIFS($D$2:$D$7916,$B$2:$B$7916,"Piemonte"))</f>
        <v>9.3173195817701351E-2</v>
      </c>
      <c r="I4635" s="1" t="str">
        <f>_xlfn.XLOOKUP(Comuni[[#This Row],[Regione]],Ripartizione_geografica[Regione],Ripartizione_geografica[Ripartizione geografica],,0)</f>
        <v>Centro</v>
      </c>
      <c r="J4635" s="1">
        <f>_xlfn.XLOOKUP(Comuni[[#This Row],[Regione]],Table_0[Regione],Table_0[Totale contagiati],,0)</f>
        <v>1642975</v>
      </c>
      <c r="K4635" s="1">
        <f>_xlfn.XLOOKUP(Comuni[[#This Row],[Regione]],Table_0[Regione],Table_0[Guariti],,0)</f>
        <v>1625600</v>
      </c>
      <c r="L4635" s="1">
        <f>_xlfn.XLOOKUP(Comuni[[#This Row],[Regione]],Table_0[Regione],Table_0[Deceduti],,0)</f>
        <v>12293</v>
      </c>
    </row>
    <row r="4636" spans="1:12" x14ac:dyDescent="0.25">
      <c r="A4636" s="1" t="s">
        <v>4701</v>
      </c>
      <c r="B4636" s="1" t="s">
        <v>4451</v>
      </c>
      <c r="C4636" s="1" t="s">
        <v>4698</v>
      </c>
      <c r="D4636">
        <v>4671</v>
      </c>
      <c r="E4636">
        <f>100*Comuni[[#This Row],[Popolazione2011]]/$D$7916</f>
        <v>8.1501050082840205E-3</v>
      </c>
      <c r="F4636">
        <f>100*Comuni[[#This Row],[Popolazione2011]]/(SUMIFS($D$2:$D$7916,$B$2:$B$7916,"Toscana"))</f>
        <v>0.12719888502865584</v>
      </c>
      <c r="G4636" t="b">
        <f>IF(Comuni[[#This Row],[Popolazione2011]]&gt;300000,"MAGGIORE")</f>
        <v>0</v>
      </c>
      <c r="H4636">
        <f>100*Comuni[[#This Row],[Popolazione2011]]/(SUMIFS($D$2:$D$7916,$B$2:$B$7916,"Piemonte"))</f>
        <v>0.10703689071925307</v>
      </c>
      <c r="I4636" s="1" t="str">
        <f>_xlfn.XLOOKUP(Comuni[[#This Row],[Regione]],Ripartizione_geografica[Regione],Ripartizione_geografica[Ripartizione geografica],,0)</f>
        <v>Centro</v>
      </c>
      <c r="J4636" s="1">
        <f>_xlfn.XLOOKUP(Comuni[[#This Row],[Regione]],Table_0[Regione],Table_0[Totale contagiati],,0)</f>
        <v>1642975</v>
      </c>
      <c r="K4636" s="1">
        <f>_xlfn.XLOOKUP(Comuni[[#This Row],[Regione]],Table_0[Regione],Table_0[Guariti],,0)</f>
        <v>1625600</v>
      </c>
      <c r="L4636" s="1">
        <f>_xlfn.XLOOKUP(Comuni[[#This Row],[Regione]],Table_0[Regione],Table_0[Deceduti],,0)</f>
        <v>12293</v>
      </c>
    </row>
    <row r="4637" spans="1:12" x14ac:dyDescent="0.25">
      <c r="A4637" s="1" t="s">
        <v>4702</v>
      </c>
      <c r="B4637" s="1" t="s">
        <v>4451</v>
      </c>
      <c r="C4637" s="1" t="s">
        <v>4698</v>
      </c>
      <c r="D4637">
        <v>1601</v>
      </c>
      <c r="E4637">
        <f>100*Comuni[[#This Row],[Popolazione2011]]/$D$7916</f>
        <v>2.7934742278447264E-3</v>
      </c>
      <c r="F4637">
        <f>100*Comuni[[#This Row],[Popolazione2011]]/(SUMIFS($D$2:$D$7916,$B$2:$B$7916,"Toscana"))</f>
        <v>4.3597819509928921E-2</v>
      </c>
      <c r="G4637" t="b">
        <f>IF(Comuni[[#This Row],[Popolazione2011]]&gt;300000,"MAGGIORE")</f>
        <v>0</v>
      </c>
      <c r="H4637">
        <f>100*Comuni[[#This Row],[Popolazione2011]]/(SUMIFS($D$2:$D$7916,$B$2:$B$7916,"Piemonte"))</f>
        <v>3.668723229319721E-2</v>
      </c>
      <c r="I4637" s="1" t="str">
        <f>_xlfn.XLOOKUP(Comuni[[#This Row],[Regione]],Ripartizione_geografica[Regione],Ripartizione_geografica[Ripartizione geografica],,0)</f>
        <v>Centro</v>
      </c>
      <c r="J4637" s="1">
        <f>_xlfn.XLOOKUP(Comuni[[#This Row],[Regione]],Table_0[Regione],Table_0[Totale contagiati],,0)</f>
        <v>1642975</v>
      </c>
      <c r="K4637" s="1">
        <f>_xlfn.XLOOKUP(Comuni[[#This Row],[Regione]],Table_0[Regione],Table_0[Guariti],,0)</f>
        <v>1625600</v>
      </c>
      <c r="L4637" s="1">
        <f>_xlfn.XLOOKUP(Comuni[[#This Row],[Regione]],Table_0[Regione],Table_0[Deceduti],,0)</f>
        <v>12293</v>
      </c>
    </row>
    <row r="4638" spans="1:12" x14ac:dyDescent="0.25">
      <c r="A4638" s="1" t="s">
        <v>4703</v>
      </c>
      <c r="B4638" s="1" t="s">
        <v>4451</v>
      </c>
      <c r="C4638" s="1" t="s">
        <v>4698</v>
      </c>
      <c r="D4638">
        <v>7076</v>
      </c>
      <c r="E4638">
        <f>100*Comuni[[#This Row],[Popolazione2011]]/$D$7916</f>
        <v>1.2346423258106986E-2</v>
      </c>
      <c r="F4638">
        <f>100*Comuni[[#This Row],[Popolazione2011]]/(SUMIFS($D$2:$D$7916,$B$2:$B$7916,"Toscana"))</f>
        <v>0.19269092495456405</v>
      </c>
      <c r="G4638" t="b">
        <f>IF(Comuni[[#This Row],[Popolazione2011]]&gt;300000,"MAGGIORE")</f>
        <v>0</v>
      </c>
      <c r="H4638">
        <f>100*Comuni[[#This Row],[Popolazione2011]]/(SUMIFS($D$2:$D$7916,$B$2:$B$7916,"Piemonte"))</f>
        <v>0.16214794235269422</v>
      </c>
      <c r="I4638" s="1" t="str">
        <f>_xlfn.XLOOKUP(Comuni[[#This Row],[Regione]],Ripartizione_geografica[Regione],Ripartizione_geografica[Ripartizione geografica],,0)</f>
        <v>Centro</v>
      </c>
      <c r="J4638" s="1">
        <f>_xlfn.XLOOKUP(Comuni[[#This Row],[Regione]],Table_0[Regione],Table_0[Totale contagiati],,0)</f>
        <v>1642975</v>
      </c>
      <c r="K4638" s="1">
        <f>_xlfn.XLOOKUP(Comuni[[#This Row],[Regione]],Table_0[Regione],Table_0[Guariti],,0)</f>
        <v>1625600</v>
      </c>
      <c r="L4638" s="1">
        <f>_xlfn.XLOOKUP(Comuni[[#This Row],[Regione]],Table_0[Regione],Table_0[Deceduti],,0)</f>
        <v>12293</v>
      </c>
    </row>
    <row r="4639" spans="1:12" x14ac:dyDescent="0.25">
      <c r="A4639" s="1" t="s">
        <v>4704</v>
      </c>
      <c r="B4639" s="1" t="s">
        <v>4451</v>
      </c>
      <c r="C4639" s="1" t="s">
        <v>4698</v>
      </c>
      <c r="D4639">
        <v>2662</v>
      </c>
      <c r="E4639">
        <f>100*Comuni[[#This Row],[Popolazione2011]]/$D$7916</f>
        <v>4.6447397842115318E-3</v>
      </c>
      <c r="F4639">
        <f>100*Comuni[[#This Row],[Popolazione2011]]/(SUMIFS($D$2:$D$7916,$B$2:$B$7916,"Toscana"))</f>
        <v>7.2490565606140409E-2</v>
      </c>
      <c r="G4639" t="b">
        <f>IF(Comuni[[#This Row],[Popolazione2011]]&gt;300000,"MAGGIORE")</f>
        <v>0</v>
      </c>
      <c r="H4639">
        <f>100*Comuni[[#This Row],[Popolazione2011]]/(SUMIFS($D$2:$D$7916,$B$2:$B$7916,"Piemonte"))</f>
        <v>6.1000257566827594E-2</v>
      </c>
      <c r="I4639" s="1" t="str">
        <f>_xlfn.XLOOKUP(Comuni[[#This Row],[Regione]],Ripartizione_geografica[Regione],Ripartizione_geografica[Ripartizione geografica],,0)</f>
        <v>Centro</v>
      </c>
      <c r="J4639" s="1">
        <f>_xlfn.XLOOKUP(Comuni[[#This Row],[Regione]],Table_0[Regione],Table_0[Totale contagiati],,0)</f>
        <v>1642975</v>
      </c>
      <c r="K4639" s="1">
        <f>_xlfn.XLOOKUP(Comuni[[#This Row],[Regione]],Table_0[Regione],Table_0[Guariti],,0)</f>
        <v>1625600</v>
      </c>
      <c r="L4639" s="1">
        <f>_xlfn.XLOOKUP(Comuni[[#This Row],[Regione]],Table_0[Regione],Table_0[Deceduti],,0)</f>
        <v>12293</v>
      </c>
    </row>
    <row r="4640" spans="1:12" x14ac:dyDescent="0.25">
      <c r="A4640" s="1" t="s">
        <v>4705</v>
      </c>
      <c r="B4640" s="1" t="s">
        <v>4451</v>
      </c>
      <c r="C4640" s="1" t="s">
        <v>4698</v>
      </c>
      <c r="D4640">
        <v>3136</v>
      </c>
      <c r="E4640">
        <f>100*Comuni[[#This Row],[Popolazione2011]]/$D$7916</f>
        <v>5.4717896180643735E-3</v>
      </c>
      <c r="F4640">
        <f>100*Comuni[[#This Row],[Popolazione2011]]/(SUMIFS($D$2:$D$7916,$B$2:$B$7916,"Toscana"))</f>
        <v>8.5398352269292377E-2</v>
      </c>
      <c r="G4640" t="b">
        <f>IF(Comuni[[#This Row],[Popolazione2011]]&gt;300000,"MAGGIORE")</f>
        <v>0</v>
      </c>
      <c r="H4640">
        <f>100*Comuni[[#This Row],[Popolazione2011]]/(SUMIFS($D$2:$D$7916,$B$2:$B$7916,"Piemonte"))</f>
        <v>7.1862061506225136E-2</v>
      </c>
      <c r="I4640" s="1" t="str">
        <f>_xlfn.XLOOKUP(Comuni[[#This Row],[Regione]],Ripartizione_geografica[Regione],Ripartizione_geografica[Ripartizione geografica],,0)</f>
        <v>Centro</v>
      </c>
      <c r="J4640" s="1">
        <f>_xlfn.XLOOKUP(Comuni[[#This Row],[Regione]],Table_0[Regione],Table_0[Totale contagiati],,0)</f>
        <v>1642975</v>
      </c>
      <c r="K4640" s="1">
        <f>_xlfn.XLOOKUP(Comuni[[#This Row],[Regione]],Table_0[Regione],Table_0[Guariti],,0)</f>
        <v>1625600</v>
      </c>
      <c r="L4640" s="1">
        <f>_xlfn.XLOOKUP(Comuni[[#This Row],[Regione]],Table_0[Regione],Table_0[Deceduti],,0)</f>
        <v>12293</v>
      </c>
    </row>
    <row r="4641" spans="1:12" x14ac:dyDescent="0.25">
      <c r="A4641" s="1" t="s">
        <v>4706</v>
      </c>
      <c r="B4641" s="1" t="s">
        <v>4451</v>
      </c>
      <c r="C4641" s="1" t="s">
        <v>4698</v>
      </c>
      <c r="D4641">
        <v>21479</v>
      </c>
      <c r="E4641">
        <f>100*Comuni[[#This Row],[Popolazione2011]]/$D$7916</f>
        <v>3.747722232347088E-2</v>
      </c>
      <c r="F4641">
        <f>100*Comuni[[#This Row],[Popolazione2011]]/(SUMIFS($D$2:$D$7916,$B$2:$B$7916,"Toscana"))</f>
        <v>0.58490791083932747</v>
      </c>
      <c r="G4641" t="b">
        <f>IF(Comuni[[#This Row],[Popolazione2011]]&gt;300000,"MAGGIORE")</f>
        <v>0</v>
      </c>
      <c r="H4641">
        <f>100*Comuni[[#This Row],[Popolazione2011]]/(SUMIFS($D$2:$D$7916,$B$2:$B$7916,"Piemonte"))</f>
        <v>0.49219554180236286</v>
      </c>
      <c r="I4641" s="1" t="str">
        <f>_xlfn.XLOOKUP(Comuni[[#This Row],[Regione]],Ripartizione_geografica[Regione],Ripartizione_geografica[Ripartizione geografica],,0)</f>
        <v>Centro</v>
      </c>
      <c r="J4641" s="1">
        <f>_xlfn.XLOOKUP(Comuni[[#This Row],[Regione]],Table_0[Regione],Table_0[Totale contagiati],,0)</f>
        <v>1642975</v>
      </c>
      <c r="K4641" s="1">
        <f>_xlfn.XLOOKUP(Comuni[[#This Row],[Regione]],Table_0[Regione],Table_0[Guariti],,0)</f>
        <v>1625600</v>
      </c>
      <c r="L4641" s="1">
        <f>_xlfn.XLOOKUP(Comuni[[#This Row],[Regione]],Table_0[Regione],Table_0[Deceduti],,0)</f>
        <v>12293</v>
      </c>
    </row>
    <row r="4642" spans="1:12" x14ac:dyDescent="0.25">
      <c r="A4642" s="1" t="s">
        <v>4707</v>
      </c>
      <c r="B4642" s="1" t="s">
        <v>4451</v>
      </c>
      <c r="C4642" s="1" t="s">
        <v>4698</v>
      </c>
      <c r="D4642">
        <v>8660</v>
      </c>
      <c r="E4642">
        <f>100*Comuni[[#This Row],[Popolazione2011]]/$D$7916</f>
        <v>1.5110235361108889E-2</v>
      </c>
      <c r="F4642">
        <f>100*Comuni[[#This Row],[Popolazione2011]]/(SUMIFS($D$2:$D$7916,$B$2:$B$7916,"Toscana"))</f>
        <v>0.23582580696813518</v>
      </c>
      <c r="G4642" t="b">
        <f>IF(Comuni[[#This Row],[Popolazione2011]]&gt;300000,"MAGGIORE")</f>
        <v>0</v>
      </c>
      <c r="H4642">
        <f>100*Comuni[[#This Row],[Popolazione2011]]/(SUMIFS($D$2:$D$7916,$B$2:$B$7916,"Piemonte"))</f>
        <v>0.19844561627675694</v>
      </c>
      <c r="I4642" s="1" t="str">
        <f>_xlfn.XLOOKUP(Comuni[[#This Row],[Regione]],Ripartizione_geografica[Regione],Ripartizione_geografica[Ripartizione geografica],,0)</f>
        <v>Centro</v>
      </c>
      <c r="J4642" s="1">
        <f>_xlfn.XLOOKUP(Comuni[[#This Row],[Regione]],Table_0[Regione],Table_0[Totale contagiati],,0)</f>
        <v>1642975</v>
      </c>
      <c r="K4642" s="1">
        <f>_xlfn.XLOOKUP(Comuni[[#This Row],[Regione]],Table_0[Regione],Table_0[Guariti],,0)</f>
        <v>1625600</v>
      </c>
      <c r="L4642" s="1">
        <f>_xlfn.XLOOKUP(Comuni[[#This Row],[Regione]],Table_0[Regione],Table_0[Deceduti],,0)</f>
        <v>12293</v>
      </c>
    </row>
    <row r="4643" spans="1:12" x14ac:dyDescent="0.25">
      <c r="A4643" s="1" t="s">
        <v>4708</v>
      </c>
      <c r="B4643" s="1" t="s">
        <v>4451</v>
      </c>
      <c r="C4643" s="1" t="s">
        <v>4698</v>
      </c>
      <c r="D4643">
        <v>78630</v>
      </c>
      <c r="E4643">
        <f>100*Comuni[[#This Row],[Popolazione2011]]/$D$7916</f>
        <v>0.13719605155242401</v>
      </c>
      <c r="F4643">
        <f>100*Comuni[[#This Row],[Popolazione2011]]/(SUMIFS($D$2:$D$7916,$B$2:$B$7916,"Toscana"))</f>
        <v>2.1412220787418557</v>
      </c>
      <c r="G4643" t="b">
        <f>IF(Comuni[[#This Row],[Popolazione2011]]&gt;300000,"MAGGIORE")</f>
        <v>0</v>
      </c>
      <c r="H4643">
        <f>100*Comuni[[#This Row],[Popolazione2011]]/(SUMIFS($D$2:$D$7916,$B$2:$B$7916,"Piemonte"))</f>
        <v>1.8018220332380366</v>
      </c>
      <c r="I4643" s="1" t="str">
        <f>_xlfn.XLOOKUP(Comuni[[#This Row],[Regione]],Ripartizione_geografica[Regione],Ripartizione_geografica[Ripartizione geografica],,0)</f>
        <v>Centro</v>
      </c>
      <c r="J4643" s="1">
        <f>_xlfn.XLOOKUP(Comuni[[#This Row],[Regione]],Table_0[Regione],Table_0[Totale contagiati],,0)</f>
        <v>1642975</v>
      </c>
      <c r="K4643" s="1">
        <f>_xlfn.XLOOKUP(Comuni[[#This Row],[Regione]],Table_0[Regione],Table_0[Guariti],,0)</f>
        <v>1625600</v>
      </c>
      <c r="L4643" s="1">
        <f>_xlfn.XLOOKUP(Comuni[[#This Row],[Regione]],Table_0[Regione],Table_0[Deceduti],,0)</f>
        <v>12293</v>
      </c>
    </row>
    <row r="4644" spans="1:12" x14ac:dyDescent="0.25">
      <c r="A4644" s="1" t="s">
        <v>4709</v>
      </c>
      <c r="B4644" s="1" t="s">
        <v>4451</v>
      </c>
      <c r="C4644" s="1" t="s">
        <v>4698</v>
      </c>
      <c r="D4644">
        <v>1418</v>
      </c>
      <c r="E4644">
        <f>100*Comuni[[#This Row],[Popolazione2011]]/$D$7916</f>
        <v>2.4741701780660974E-3</v>
      </c>
      <c r="F4644">
        <f>100*Comuni[[#This Row],[Popolazione2011]]/(SUMIFS($D$2:$D$7916,$B$2:$B$7916,"Toscana"))</f>
        <v>3.8614433519724677E-2</v>
      </c>
      <c r="G4644" t="b">
        <f>IF(Comuni[[#This Row],[Popolazione2011]]&gt;300000,"MAGGIORE")</f>
        <v>0</v>
      </c>
      <c r="H4644">
        <f>100*Comuni[[#This Row],[Popolazione2011]]/(SUMIFS($D$2:$D$7916,$B$2:$B$7916,"Piemonte"))</f>
        <v>3.2493751025455118E-2</v>
      </c>
      <c r="I4644" s="1" t="str">
        <f>_xlfn.XLOOKUP(Comuni[[#This Row],[Regione]],Ripartizione_geografica[Regione],Ripartizione_geografica[Ripartizione geografica],,0)</f>
        <v>Centro</v>
      </c>
      <c r="J4644" s="1">
        <f>_xlfn.XLOOKUP(Comuni[[#This Row],[Regione]],Table_0[Regione],Table_0[Totale contagiati],,0)</f>
        <v>1642975</v>
      </c>
      <c r="K4644" s="1">
        <f>_xlfn.XLOOKUP(Comuni[[#This Row],[Regione]],Table_0[Regione],Table_0[Guariti],,0)</f>
        <v>1625600</v>
      </c>
      <c r="L4644" s="1">
        <f>_xlfn.XLOOKUP(Comuni[[#This Row],[Regione]],Table_0[Regione],Table_0[Deceduti],,0)</f>
        <v>12293</v>
      </c>
    </row>
    <row r="4645" spans="1:12" x14ac:dyDescent="0.25">
      <c r="A4645" s="1" t="s">
        <v>4710</v>
      </c>
      <c r="B4645" s="1" t="s">
        <v>4451</v>
      </c>
      <c r="C4645" s="1" t="s">
        <v>4698</v>
      </c>
      <c r="D4645">
        <v>3633</v>
      </c>
      <c r="E4645">
        <f>100*Comuni[[#This Row],[Popolazione2011]]/$D$7916</f>
        <v>6.338970561998683E-3</v>
      </c>
      <c r="F4645">
        <f>100*Comuni[[#This Row],[Popolazione2011]]/(SUMIFS($D$2:$D$7916,$B$2:$B$7916,"Toscana"))</f>
        <v>9.8932466133398983E-2</v>
      </c>
      <c r="G4645" t="b">
        <f>IF(Comuni[[#This Row],[Popolazione2011]]&gt;300000,"MAGGIORE")</f>
        <v>0</v>
      </c>
      <c r="H4645">
        <f>100*Comuni[[#This Row],[Popolazione2011]]/(SUMIFS($D$2:$D$7916,$B$2:$B$7916,"Piemonte"))</f>
        <v>8.3250915003863502E-2</v>
      </c>
      <c r="I4645" s="1" t="str">
        <f>_xlfn.XLOOKUP(Comuni[[#This Row],[Regione]],Ripartizione_geografica[Regione],Ripartizione_geografica[Ripartizione geografica],,0)</f>
        <v>Centro</v>
      </c>
      <c r="J4645" s="1">
        <f>_xlfn.XLOOKUP(Comuni[[#This Row],[Regione]],Table_0[Regione],Table_0[Totale contagiati],,0)</f>
        <v>1642975</v>
      </c>
      <c r="K4645" s="1">
        <f>_xlfn.XLOOKUP(Comuni[[#This Row],[Regione]],Table_0[Regione],Table_0[Guariti],,0)</f>
        <v>1625600</v>
      </c>
      <c r="L4645" s="1">
        <f>_xlfn.XLOOKUP(Comuni[[#This Row],[Regione]],Table_0[Regione],Table_0[Deceduti],,0)</f>
        <v>12293</v>
      </c>
    </row>
    <row r="4646" spans="1:12" x14ac:dyDescent="0.25">
      <c r="A4646" s="1" t="s">
        <v>4711</v>
      </c>
      <c r="B4646" s="1" t="s">
        <v>4451</v>
      </c>
      <c r="C4646" s="1" t="s">
        <v>4698</v>
      </c>
      <c r="D4646">
        <v>7259</v>
      </c>
      <c r="E4646">
        <f>100*Comuni[[#This Row],[Popolazione2011]]/$D$7916</f>
        <v>1.2665727307885614E-2</v>
      </c>
      <c r="F4646">
        <f>100*Comuni[[#This Row],[Popolazione2011]]/(SUMIFS($D$2:$D$7916,$B$2:$B$7916,"Toscana"))</f>
        <v>0.19767431094476828</v>
      </c>
      <c r="G4646" t="b">
        <f>IF(Comuni[[#This Row],[Popolazione2011]]&gt;300000,"MAGGIORE")</f>
        <v>0</v>
      </c>
      <c r="H4646">
        <f>100*Comuni[[#This Row],[Popolazione2011]]/(SUMIFS($D$2:$D$7916,$B$2:$B$7916,"Piemonte"))</f>
        <v>0.16634142362043633</v>
      </c>
      <c r="I4646" s="1" t="str">
        <f>_xlfn.XLOOKUP(Comuni[[#This Row],[Regione]],Ripartizione_geografica[Regione],Ripartizione_geografica[Ripartizione geografica],,0)</f>
        <v>Centro</v>
      </c>
      <c r="J4646" s="1">
        <f>_xlfn.XLOOKUP(Comuni[[#This Row],[Regione]],Table_0[Regione],Table_0[Totale contagiati],,0)</f>
        <v>1642975</v>
      </c>
      <c r="K4646" s="1">
        <f>_xlfn.XLOOKUP(Comuni[[#This Row],[Regione]],Table_0[Regione],Table_0[Guariti],,0)</f>
        <v>1625600</v>
      </c>
      <c r="L4646" s="1">
        <f>_xlfn.XLOOKUP(Comuni[[#This Row],[Regione]],Table_0[Regione],Table_0[Deceduti],,0)</f>
        <v>12293</v>
      </c>
    </row>
    <row r="4647" spans="1:12" x14ac:dyDescent="0.25">
      <c r="A4647" s="1" t="s">
        <v>4712</v>
      </c>
      <c r="B4647" s="1" t="s">
        <v>4451</v>
      </c>
      <c r="C4647" s="1" t="s">
        <v>4698</v>
      </c>
      <c r="D4647">
        <v>8614</v>
      </c>
      <c r="E4647">
        <f>100*Comuni[[#This Row],[Popolazione2011]]/$D$7916</f>
        <v>1.5029973140945955E-2</v>
      </c>
      <c r="F4647">
        <f>100*Comuni[[#This Row],[Popolazione2011]]/(SUMIFS($D$2:$D$7916,$B$2:$B$7916,"Toscana"))</f>
        <v>0.23457315256622593</v>
      </c>
      <c r="G4647" t="b">
        <f>IF(Comuni[[#This Row],[Popolazione2011]]&gt;300000,"MAGGIORE")</f>
        <v>0</v>
      </c>
      <c r="H4647">
        <f>100*Comuni[[#This Row],[Popolazione2011]]/(SUMIFS($D$2:$D$7916,$B$2:$B$7916,"Piemonte"))</f>
        <v>0.19739151716027531</v>
      </c>
      <c r="I4647" s="1" t="str">
        <f>_xlfn.XLOOKUP(Comuni[[#This Row],[Regione]],Ripartizione_geografica[Regione],Ripartizione_geografica[Ripartizione geografica],,0)</f>
        <v>Centro</v>
      </c>
      <c r="J4647" s="1">
        <f>_xlfn.XLOOKUP(Comuni[[#This Row],[Regione]],Table_0[Regione],Table_0[Totale contagiati],,0)</f>
        <v>1642975</v>
      </c>
      <c r="K4647" s="1">
        <f>_xlfn.XLOOKUP(Comuni[[#This Row],[Regione]],Table_0[Regione],Table_0[Guariti],,0)</f>
        <v>1625600</v>
      </c>
      <c r="L4647" s="1">
        <f>_xlfn.XLOOKUP(Comuni[[#This Row],[Regione]],Table_0[Regione],Table_0[Deceduti],,0)</f>
        <v>12293</v>
      </c>
    </row>
    <row r="4648" spans="1:12" x14ac:dyDescent="0.25">
      <c r="A4648" s="1" t="s">
        <v>4713</v>
      </c>
      <c r="B4648" s="1" t="s">
        <v>4451</v>
      </c>
      <c r="C4648" s="1" t="s">
        <v>4698</v>
      </c>
      <c r="D4648">
        <v>12556</v>
      </c>
      <c r="E4648">
        <f>100*Comuni[[#This Row],[Popolazione2011]]/$D$7916</f>
        <v>2.1908096442734781E-2</v>
      </c>
      <c r="F4648">
        <f>100*Comuni[[#This Row],[Popolazione2011]]/(SUMIFS($D$2:$D$7916,$B$2:$B$7916,"Toscana"))</f>
        <v>0.34192018848636324</v>
      </c>
      <c r="G4648" t="b">
        <f>IF(Comuni[[#This Row],[Popolazione2011]]&gt;300000,"MAGGIORE")</f>
        <v>0</v>
      </c>
      <c r="H4648">
        <f>100*Comuni[[#This Row],[Popolazione2011]]/(SUMIFS($D$2:$D$7916,$B$2:$B$7916,"Piemonte"))</f>
        <v>0.28772322840311315</v>
      </c>
      <c r="I4648" s="1" t="str">
        <f>_xlfn.XLOOKUP(Comuni[[#This Row],[Regione]],Ripartizione_geografica[Regione],Ripartizione_geografica[Ripartizione geografica],,0)</f>
        <v>Centro</v>
      </c>
      <c r="J4648" s="1">
        <f>_xlfn.XLOOKUP(Comuni[[#This Row],[Regione]],Table_0[Regione],Table_0[Totale contagiati],,0)</f>
        <v>1642975</v>
      </c>
      <c r="K4648" s="1">
        <f>_xlfn.XLOOKUP(Comuni[[#This Row],[Regione]],Table_0[Regione],Table_0[Guariti],,0)</f>
        <v>1625600</v>
      </c>
      <c r="L4648" s="1">
        <f>_xlfn.XLOOKUP(Comuni[[#This Row],[Regione]],Table_0[Regione],Table_0[Deceduti],,0)</f>
        <v>12293</v>
      </c>
    </row>
    <row r="4649" spans="1:12" x14ac:dyDescent="0.25">
      <c r="A4649" s="1" t="s">
        <v>4714</v>
      </c>
      <c r="B4649" s="1" t="s">
        <v>4451</v>
      </c>
      <c r="C4649" s="1" t="s">
        <v>4698</v>
      </c>
      <c r="D4649">
        <v>1147</v>
      </c>
      <c r="E4649">
        <f>100*Comuni[[#This Row],[Popolazione2011]]/$D$7916</f>
        <v>2.0013210114540295E-3</v>
      </c>
      <c r="F4649">
        <f>100*Comuni[[#This Row],[Popolazione2011]]/(SUMIFS($D$2:$D$7916,$B$2:$B$7916,"Toscana"))</f>
        <v>3.1234665195433151E-2</v>
      </c>
      <c r="G4649" t="b">
        <f>IF(Comuni[[#This Row],[Popolazione2011]]&gt;300000,"MAGGIORE")</f>
        <v>0</v>
      </c>
      <c r="H4649">
        <f>100*Comuni[[#This Row],[Popolazione2011]]/(SUMIFS($D$2:$D$7916,$B$2:$B$7916,"Piemonte"))</f>
        <v>2.6283732317487322E-2</v>
      </c>
      <c r="I4649" s="1" t="str">
        <f>_xlfn.XLOOKUP(Comuni[[#This Row],[Regione]],Ripartizione_geografica[Regione],Ripartizione_geografica[Ripartizione geografica],,0)</f>
        <v>Centro</v>
      </c>
      <c r="J4649" s="1">
        <f>_xlfn.XLOOKUP(Comuni[[#This Row],[Regione]],Table_0[Regione],Table_0[Totale contagiati],,0)</f>
        <v>1642975</v>
      </c>
      <c r="K4649" s="1">
        <f>_xlfn.XLOOKUP(Comuni[[#This Row],[Regione]],Table_0[Regione],Table_0[Guariti],,0)</f>
        <v>1625600</v>
      </c>
      <c r="L4649" s="1">
        <f>_xlfn.XLOOKUP(Comuni[[#This Row],[Regione]],Table_0[Regione],Table_0[Deceduti],,0)</f>
        <v>12293</v>
      </c>
    </row>
    <row r="4650" spans="1:12" x14ac:dyDescent="0.25">
      <c r="A4650" s="1" t="s">
        <v>4715</v>
      </c>
      <c r="B4650" s="1" t="s">
        <v>4451</v>
      </c>
      <c r="C4650" s="1" t="s">
        <v>4698</v>
      </c>
      <c r="D4650">
        <v>14705</v>
      </c>
      <c r="E4650">
        <f>100*Comuni[[#This Row],[Popolazione2011]]/$D$7916</f>
        <v>2.5657737989042289E-2</v>
      </c>
      <c r="F4650">
        <f>100*Comuni[[#This Row],[Popolazione2011]]/(SUMIFS($D$2:$D$7916,$B$2:$B$7916,"Toscana"))</f>
        <v>0.40044093434947203</v>
      </c>
      <c r="G4650" t="b">
        <f>IF(Comuni[[#This Row],[Popolazione2011]]&gt;300000,"MAGGIORE")</f>
        <v>0</v>
      </c>
      <c r="H4650">
        <f>100*Comuni[[#This Row],[Popolazione2011]]/(SUMIFS($D$2:$D$7916,$B$2:$B$7916,"Piemonte"))</f>
        <v>0.33696798930135224</v>
      </c>
      <c r="I4650" s="1" t="str">
        <f>_xlfn.XLOOKUP(Comuni[[#This Row],[Regione]],Ripartizione_geografica[Regione],Ripartizione_geografica[Ripartizione geografica],,0)</f>
        <v>Centro</v>
      </c>
      <c r="J4650" s="1">
        <f>_xlfn.XLOOKUP(Comuni[[#This Row],[Regione]],Table_0[Regione],Table_0[Totale contagiati],,0)</f>
        <v>1642975</v>
      </c>
      <c r="K4650" s="1">
        <f>_xlfn.XLOOKUP(Comuni[[#This Row],[Regione]],Table_0[Regione],Table_0[Guariti],,0)</f>
        <v>1625600</v>
      </c>
      <c r="L4650" s="1">
        <f>_xlfn.XLOOKUP(Comuni[[#This Row],[Regione]],Table_0[Regione],Table_0[Deceduti],,0)</f>
        <v>12293</v>
      </c>
    </row>
    <row r="4651" spans="1:12" x14ac:dyDescent="0.25">
      <c r="A4651" s="1" t="s">
        <v>4716</v>
      </c>
      <c r="B4651" s="1" t="s">
        <v>4451</v>
      </c>
      <c r="C4651" s="1" t="s">
        <v>4698</v>
      </c>
      <c r="D4651">
        <v>3870</v>
      </c>
      <c r="E4651">
        <f>100*Comuni[[#This Row],[Popolazione2011]]/$D$7916</f>
        <v>6.7524954789251043E-3</v>
      </c>
      <c r="F4651">
        <f>100*Comuni[[#This Row],[Popolazione2011]]/(SUMIFS($D$2:$D$7916,$B$2:$B$7916,"Toscana"))</f>
        <v>0.10538635946497496</v>
      </c>
      <c r="G4651" t="b">
        <f>IF(Comuni[[#This Row],[Popolazione2011]]&gt;300000,"MAGGIORE")</f>
        <v>0</v>
      </c>
      <c r="H4651">
        <f>100*Comuni[[#This Row],[Popolazione2011]]/(SUMIFS($D$2:$D$7916,$B$2:$B$7916,"Piemonte"))</f>
        <v>8.8681816973562283E-2</v>
      </c>
      <c r="I4651" s="1" t="str">
        <f>_xlfn.XLOOKUP(Comuni[[#This Row],[Regione]],Ripartizione_geografica[Regione],Ripartizione_geografica[Ripartizione geografica],,0)</f>
        <v>Centro</v>
      </c>
      <c r="J4651" s="1">
        <f>_xlfn.XLOOKUP(Comuni[[#This Row],[Regione]],Table_0[Regione],Table_0[Totale contagiati],,0)</f>
        <v>1642975</v>
      </c>
      <c r="K4651" s="1">
        <f>_xlfn.XLOOKUP(Comuni[[#This Row],[Regione]],Table_0[Regione],Table_0[Guariti],,0)</f>
        <v>1625600</v>
      </c>
      <c r="L4651" s="1">
        <f>_xlfn.XLOOKUP(Comuni[[#This Row],[Regione]],Table_0[Regione],Table_0[Deceduti],,0)</f>
        <v>12293</v>
      </c>
    </row>
    <row r="4652" spans="1:12" x14ac:dyDescent="0.25">
      <c r="A4652" s="1" t="s">
        <v>4717</v>
      </c>
      <c r="B4652" s="1" t="s">
        <v>4451</v>
      </c>
      <c r="C4652" s="1" t="s">
        <v>4698</v>
      </c>
      <c r="D4652">
        <v>1099</v>
      </c>
      <c r="E4652">
        <f>100*Comuni[[#This Row],[Popolazione2011]]/$D$7916</f>
        <v>1.9175691295448809E-3</v>
      </c>
      <c r="F4652">
        <f>100*Comuni[[#This Row],[Popolazione2011]]/(SUMIFS($D$2:$D$7916,$B$2:$B$7916,"Toscana"))</f>
        <v>2.9927547558658264E-2</v>
      </c>
      <c r="G4652" t="b">
        <f>IF(Comuni[[#This Row],[Popolazione2011]]&gt;300000,"MAGGIORE")</f>
        <v>0</v>
      </c>
      <c r="H4652">
        <f>100*Comuni[[#This Row],[Popolazione2011]]/(SUMIFS($D$2:$D$7916,$B$2:$B$7916,"Piemonte"))</f>
        <v>2.5183802804636935E-2</v>
      </c>
      <c r="I4652" s="1" t="str">
        <f>_xlfn.XLOOKUP(Comuni[[#This Row],[Regione]],Ripartizione_geografica[Regione],Ripartizione_geografica[Ripartizione geografica],,0)</f>
        <v>Centro</v>
      </c>
      <c r="J4652" s="1">
        <f>_xlfn.XLOOKUP(Comuni[[#This Row],[Regione]],Table_0[Regione],Table_0[Totale contagiati],,0)</f>
        <v>1642975</v>
      </c>
      <c r="K4652" s="1">
        <f>_xlfn.XLOOKUP(Comuni[[#This Row],[Regione]],Table_0[Regione],Table_0[Guariti],,0)</f>
        <v>1625600</v>
      </c>
      <c r="L4652" s="1">
        <f>_xlfn.XLOOKUP(Comuni[[#This Row],[Regione]],Table_0[Regione],Table_0[Deceduti],,0)</f>
        <v>12293</v>
      </c>
    </row>
    <row r="4653" spans="1:12" x14ac:dyDescent="0.25">
      <c r="A4653" s="1" t="s">
        <v>4718</v>
      </c>
      <c r="B4653" s="1" t="s">
        <v>4451</v>
      </c>
      <c r="C4653" s="1" t="s">
        <v>4698</v>
      </c>
      <c r="D4653">
        <v>9378</v>
      </c>
      <c r="E4653">
        <f>100*Comuni[[#This Row],[Popolazione2011]]/$D$7916</f>
        <v>1.6363023927999903E-2</v>
      </c>
      <c r="F4653">
        <f>100*Comuni[[#This Row],[Popolazione2011]]/(SUMIFS($D$2:$D$7916,$B$2:$B$7916,"Toscana"))</f>
        <v>0.25537810828489282</v>
      </c>
      <c r="G4653" t="b">
        <f>IF(Comuni[[#This Row],[Popolazione2011]]&gt;300000,"MAGGIORE")</f>
        <v>0</v>
      </c>
      <c r="H4653">
        <f>100*Comuni[[#This Row],[Popolazione2011]]/(SUMIFS($D$2:$D$7916,$B$2:$B$7916,"Piemonte"))</f>
        <v>0.21489872857314393</v>
      </c>
      <c r="I4653" s="1" t="str">
        <f>_xlfn.XLOOKUP(Comuni[[#This Row],[Regione]],Ripartizione_geografica[Regione],Ripartizione_geografica[Ripartizione geografica],,0)</f>
        <v>Centro</v>
      </c>
      <c r="J4653" s="1">
        <f>_xlfn.XLOOKUP(Comuni[[#This Row],[Regione]],Table_0[Regione],Table_0[Totale contagiati],,0)</f>
        <v>1642975</v>
      </c>
      <c r="K4653" s="1">
        <f>_xlfn.XLOOKUP(Comuni[[#This Row],[Regione]],Table_0[Regione],Table_0[Guariti],,0)</f>
        <v>1625600</v>
      </c>
      <c r="L4653" s="1">
        <f>_xlfn.XLOOKUP(Comuni[[#This Row],[Regione]],Table_0[Regione],Table_0[Deceduti],,0)</f>
        <v>12293</v>
      </c>
    </row>
    <row r="4654" spans="1:12" x14ac:dyDescent="0.25">
      <c r="A4654" s="1" t="s">
        <v>4719</v>
      </c>
      <c r="B4654" s="1" t="s">
        <v>4451</v>
      </c>
      <c r="C4654" s="1" t="s">
        <v>4698</v>
      </c>
      <c r="D4654">
        <v>2702</v>
      </c>
      <c r="E4654">
        <f>100*Comuni[[#This Row],[Popolazione2011]]/$D$7916</f>
        <v>4.7145330191358222E-3</v>
      </c>
      <c r="F4654">
        <f>100*Comuni[[#This Row],[Popolazione2011]]/(SUMIFS($D$2:$D$7916,$B$2:$B$7916,"Toscana"))</f>
        <v>7.3579830303452803E-2</v>
      </c>
      <c r="G4654" t="b">
        <f>IF(Comuni[[#This Row],[Popolazione2011]]&gt;300000,"MAGGIORE")</f>
        <v>0</v>
      </c>
      <c r="H4654">
        <f>100*Comuni[[#This Row],[Popolazione2011]]/(SUMIFS($D$2:$D$7916,$B$2:$B$7916,"Piemonte"))</f>
        <v>6.1916865494202916E-2</v>
      </c>
      <c r="I4654" s="1" t="str">
        <f>_xlfn.XLOOKUP(Comuni[[#This Row],[Regione]],Ripartizione_geografica[Regione],Ripartizione_geografica[Ripartizione geografica],,0)</f>
        <v>Centro</v>
      </c>
      <c r="J4654" s="1">
        <f>_xlfn.XLOOKUP(Comuni[[#This Row],[Regione]],Table_0[Regione],Table_0[Totale contagiati],,0)</f>
        <v>1642975</v>
      </c>
      <c r="K4654" s="1">
        <f>_xlfn.XLOOKUP(Comuni[[#This Row],[Regione]],Table_0[Regione],Table_0[Guariti],,0)</f>
        <v>1625600</v>
      </c>
      <c r="L4654" s="1">
        <f>_xlfn.XLOOKUP(Comuni[[#This Row],[Regione]],Table_0[Regione],Table_0[Deceduti],,0)</f>
        <v>12293</v>
      </c>
    </row>
    <row r="4655" spans="1:12" x14ac:dyDescent="0.25">
      <c r="A4655" s="1" t="s">
        <v>4720</v>
      </c>
      <c r="B4655" s="1" t="s">
        <v>4451</v>
      </c>
      <c r="C4655" s="1" t="s">
        <v>4698</v>
      </c>
      <c r="D4655">
        <v>4534</v>
      </c>
      <c r="E4655">
        <f>100*Comuni[[#This Row],[Popolazione2011]]/$D$7916</f>
        <v>7.9110631786683261E-3</v>
      </c>
      <c r="F4655">
        <f>100*Comuni[[#This Row],[Popolazione2011]]/(SUMIFS($D$2:$D$7916,$B$2:$B$7916,"Toscana"))</f>
        <v>0.12346815344036086</v>
      </c>
      <c r="G4655" t="b">
        <f>IF(Comuni[[#This Row],[Popolazione2011]]&gt;300000,"MAGGIORE")</f>
        <v>0</v>
      </c>
      <c r="H4655">
        <f>100*Comuni[[#This Row],[Popolazione2011]]/(SUMIFS($D$2:$D$7916,$B$2:$B$7916,"Piemonte"))</f>
        <v>0.1038975085679926</v>
      </c>
      <c r="I4655" s="1" t="str">
        <f>_xlfn.XLOOKUP(Comuni[[#This Row],[Regione]],Ripartizione_geografica[Regione],Ripartizione_geografica[Ripartizione geografica],,0)</f>
        <v>Centro</v>
      </c>
      <c r="J4655" s="1">
        <f>_xlfn.XLOOKUP(Comuni[[#This Row],[Regione]],Table_0[Regione],Table_0[Totale contagiati],,0)</f>
        <v>1642975</v>
      </c>
      <c r="K4655" s="1">
        <f>_xlfn.XLOOKUP(Comuni[[#This Row],[Regione]],Table_0[Regione],Table_0[Guariti],,0)</f>
        <v>1625600</v>
      </c>
      <c r="L4655" s="1">
        <f>_xlfn.XLOOKUP(Comuni[[#This Row],[Regione]],Table_0[Regione],Table_0[Deceduti],,0)</f>
        <v>12293</v>
      </c>
    </row>
    <row r="4656" spans="1:12" x14ac:dyDescent="0.25">
      <c r="A4656" s="1" t="s">
        <v>4721</v>
      </c>
      <c r="B4656" s="1" t="s">
        <v>4451</v>
      </c>
      <c r="C4656" s="1" t="s">
        <v>4698</v>
      </c>
      <c r="D4656">
        <v>3699</v>
      </c>
      <c r="E4656">
        <f>100*Comuni[[#This Row],[Popolazione2011]]/$D$7916</f>
        <v>6.4541293996237623E-3</v>
      </c>
      <c r="F4656">
        <f>100*Comuni[[#This Row],[Popolazione2011]]/(SUMIFS($D$2:$D$7916,$B$2:$B$7916,"Toscana"))</f>
        <v>0.10072975288396445</v>
      </c>
      <c r="G4656" t="b">
        <f>IF(Comuni[[#This Row],[Popolazione2011]]&gt;300000,"MAGGIORE")</f>
        <v>0</v>
      </c>
      <c r="H4656">
        <f>100*Comuni[[#This Row],[Popolazione2011]]/(SUMIFS($D$2:$D$7916,$B$2:$B$7916,"Piemonte"))</f>
        <v>8.4763318084032785E-2</v>
      </c>
      <c r="I4656" s="1" t="str">
        <f>_xlfn.XLOOKUP(Comuni[[#This Row],[Regione]],Ripartizione_geografica[Regione],Ripartizione_geografica[Ripartizione geografica],,0)</f>
        <v>Centro</v>
      </c>
      <c r="J4656" s="1">
        <f>_xlfn.XLOOKUP(Comuni[[#This Row],[Regione]],Table_0[Regione],Table_0[Totale contagiati],,0)</f>
        <v>1642975</v>
      </c>
      <c r="K4656" s="1">
        <f>_xlfn.XLOOKUP(Comuni[[#This Row],[Regione]],Table_0[Regione],Table_0[Guariti],,0)</f>
        <v>1625600</v>
      </c>
      <c r="L4656" s="1">
        <f>_xlfn.XLOOKUP(Comuni[[#This Row],[Regione]],Table_0[Regione],Table_0[Deceduti],,0)</f>
        <v>12293</v>
      </c>
    </row>
    <row r="4657" spans="1:12" x14ac:dyDescent="0.25">
      <c r="A4657" s="1" t="s">
        <v>4722</v>
      </c>
      <c r="B4657" s="1" t="s">
        <v>4451</v>
      </c>
      <c r="C4657" s="1" t="s">
        <v>4698</v>
      </c>
      <c r="D4657">
        <v>1004</v>
      </c>
      <c r="E4657">
        <f>100*Comuni[[#This Row],[Popolazione2011]]/$D$7916</f>
        <v>1.7518101965996911E-3</v>
      </c>
      <c r="F4657">
        <f>100*Comuni[[#This Row],[Popolazione2011]]/(SUMIFS($D$2:$D$7916,$B$2:$B$7916,"Toscana"))</f>
        <v>2.7340543902541307E-2</v>
      </c>
      <c r="G4657" t="b">
        <f>IF(Comuni[[#This Row],[Popolazione2011]]&gt;300000,"MAGGIORE")</f>
        <v>0</v>
      </c>
      <c r="H4657">
        <f>100*Comuni[[#This Row],[Popolazione2011]]/(SUMIFS($D$2:$D$7916,$B$2:$B$7916,"Piemonte"))</f>
        <v>2.3006858977120549E-2</v>
      </c>
      <c r="I4657" s="1" t="str">
        <f>_xlfn.XLOOKUP(Comuni[[#This Row],[Regione]],Ripartizione_geografica[Regione],Ripartizione_geografica[Ripartizione geografica],,0)</f>
        <v>Centro</v>
      </c>
      <c r="J4657" s="1">
        <f>_xlfn.XLOOKUP(Comuni[[#This Row],[Regione]],Table_0[Regione],Table_0[Totale contagiati],,0)</f>
        <v>1642975</v>
      </c>
      <c r="K4657" s="1">
        <f>_xlfn.XLOOKUP(Comuni[[#This Row],[Regione]],Table_0[Regione],Table_0[Guariti],,0)</f>
        <v>1625600</v>
      </c>
      <c r="L4657" s="1">
        <f>_xlfn.XLOOKUP(Comuni[[#This Row],[Regione]],Table_0[Regione],Table_0[Deceduti],,0)</f>
        <v>12293</v>
      </c>
    </row>
    <row r="4658" spans="1:12" x14ac:dyDescent="0.25">
      <c r="A4658" s="1" t="s">
        <v>4723</v>
      </c>
      <c r="B4658" s="1" t="s">
        <v>4451</v>
      </c>
      <c r="C4658" s="1" t="s">
        <v>4698</v>
      </c>
      <c r="D4658">
        <v>3596</v>
      </c>
      <c r="E4658">
        <f>100*Comuni[[#This Row],[Popolazione2011]]/$D$7916</f>
        <v>6.2744118196937145E-3</v>
      </c>
      <c r="F4658">
        <f>100*Comuni[[#This Row],[Popolazione2011]]/(SUMIFS($D$2:$D$7916,$B$2:$B$7916,"Toscana"))</f>
        <v>9.7924896288385008E-2</v>
      </c>
      <c r="G4658" t="b">
        <f>IF(Comuni[[#This Row],[Popolazione2011]]&gt;300000,"MAGGIORE")</f>
        <v>0</v>
      </c>
      <c r="H4658">
        <f>100*Comuni[[#This Row],[Popolazione2011]]/(SUMIFS($D$2:$D$7916,$B$2:$B$7916,"Piemonte"))</f>
        <v>8.2403052671041324E-2</v>
      </c>
      <c r="I4658" s="1" t="str">
        <f>_xlfn.XLOOKUP(Comuni[[#This Row],[Regione]],Ripartizione_geografica[Regione],Ripartizione_geografica[Ripartizione geografica],,0)</f>
        <v>Centro</v>
      </c>
      <c r="J4658" s="1">
        <f>_xlfn.XLOOKUP(Comuni[[#This Row],[Regione]],Table_0[Regione],Table_0[Totale contagiati],,0)</f>
        <v>1642975</v>
      </c>
      <c r="K4658" s="1">
        <f>_xlfn.XLOOKUP(Comuni[[#This Row],[Regione]],Table_0[Regione],Table_0[Guariti],,0)</f>
        <v>1625600</v>
      </c>
      <c r="L4658" s="1">
        <f>_xlfn.XLOOKUP(Comuni[[#This Row],[Regione]],Table_0[Regione],Table_0[Deceduti],,0)</f>
        <v>12293</v>
      </c>
    </row>
    <row r="4659" spans="1:12" x14ac:dyDescent="0.25">
      <c r="A4659" s="1" t="s">
        <v>4724</v>
      </c>
      <c r="B4659" s="1" t="s">
        <v>4451</v>
      </c>
      <c r="C4659" s="1" t="s">
        <v>4698</v>
      </c>
      <c r="D4659">
        <v>1414</v>
      </c>
      <c r="E4659">
        <f>100*Comuni[[#This Row],[Popolazione2011]]/$D$7916</f>
        <v>2.4671908545736685E-3</v>
      </c>
      <c r="F4659">
        <f>100*Comuni[[#This Row],[Popolazione2011]]/(SUMIFS($D$2:$D$7916,$B$2:$B$7916,"Toscana"))</f>
        <v>3.8505507049993434E-2</v>
      </c>
      <c r="G4659" t="b">
        <f>IF(Comuni[[#This Row],[Popolazione2011]]&gt;300000,"MAGGIORE")</f>
        <v>0</v>
      </c>
      <c r="H4659">
        <f>100*Comuni[[#This Row],[Popolazione2011]]/(SUMIFS($D$2:$D$7916,$B$2:$B$7916,"Piemonte"))</f>
        <v>3.240209023271759E-2</v>
      </c>
      <c r="I4659" s="1" t="str">
        <f>_xlfn.XLOOKUP(Comuni[[#This Row],[Regione]],Ripartizione_geografica[Regione],Ripartizione_geografica[Ripartizione geografica],,0)</f>
        <v>Centro</v>
      </c>
      <c r="J4659" s="1">
        <f>_xlfn.XLOOKUP(Comuni[[#This Row],[Regione]],Table_0[Regione],Table_0[Totale contagiati],,0)</f>
        <v>1642975</v>
      </c>
      <c r="K4659" s="1">
        <f>_xlfn.XLOOKUP(Comuni[[#This Row],[Regione]],Table_0[Regione],Table_0[Guariti],,0)</f>
        <v>1625600</v>
      </c>
      <c r="L4659" s="1">
        <f>_xlfn.XLOOKUP(Comuni[[#This Row],[Regione]],Table_0[Regione],Table_0[Deceduti],,0)</f>
        <v>12293</v>
      </c>
    </row>
    <row r="4660" spans="1:12" x14ac:dyDescent="0.25">
      <c r="A4660" s="1" t="s">
        <v>4725</v>
      </c>
      <c r="B4660" s="1" t="s">
        <v>4451</v>
      </c>
      <c r="C4660" s="1" t="s">
        <v>4698</v>
      </c>
      <c r="D4660">
        <v>1144</v>
      </c>
      <c r="E4660">
        <f>100*Comuni[[#This Row],[Popolazione2011]]/$D$7916</f>
        <v>1.9960865188347076E-3</v>
      </c>
      <c r="F4660">
        <f>100*Comuni[[#This Row],[Popolazione2011]]/(SUMIFS($D$2:$D$7916,$B$2:$B$7916,"Toscana"))</f>
        <v>3.1152970343134717E-2</v>
      </c>
      <c r="G4660" t="b">
        <f>IF(Comuni[[#This Row],[Popolazione2011]]&gt;300000,"MAGGIORE")</f>
        <v>0</v>
      </c>
      <c r="H4660">
        <f>100*Comuni[[#This Row],[Popolazione2011]]/(SUMIFS($D$2:$D$7916,$B$2:$B$7916,"Piemonte"))</f>
        <v>2.6214986722934173E-2</v>
      </c>
      <c r="I4660" s="1" t="str">
        <f>_xlfn.XLOOKUP(Comuni[[#This Row],[Regione]],Ripartizione_geografica[Regione],Ripartizione_geografica[Ripartizione geografica],,0)</f>
        <v>Centro</v>
      </c>
      <c r="J4660" s="1">
        <f>_xlfn.XLOOKUP(Comuni[[#This Row],[Regione]],Table_0[Regione],Table_0[Totale contagiati],,0)</f>
        <v>1642975</v>
      </c>
      <c r="K4660" s="1">
        <f>_xlfn.XLOOKUP(Comuni[[#This Row],[Regione]],Table_0[Regione],Table_0[Guariti],,0)</f>
        <v>1625600</v>
      </c>
      <c r="L4660" s="1">
        <f>_xlfn.XLOOKUP(Comuni[[#This Row],[Regione]],Table_0[Regione],Table_0[Deceduti],,0)</f>
        <v>12293</v>
      </c>
    </row>
    <row r="4661" spans="1:12" x14ac:dyDescent="0.25">
      <c r="A4661" s="1" t="s">
        <v>4726</v>
      </c>
      <c r="B4661" s="1" t="s">
        <v>4451</v>
      </c>
      <c r="C4661" s="1" t="s">
        <v>4727</v>
      </c>
      <c r="D4661">
        <v>3102</v>
      </c>
      <c r="E4661">
        <f>100*Comuni[[#This Row],[Popolazione2011]]/$D$7916</f>
        <v>5.4124653683787268E-3</v>
      </c>
      <c r="F4661">
        <f>100*Comuni[[#This Row],[Popolazione2011]]/(SUMIFS($D$2:$D$7916,$B$2:$B$7916,"Toscana"))</f>
        <v>8.4472477276576835E-2</v>
      </c>
      <c r="G4661" t="b">
        <f>IF(Comuni[[#This Row],[Popolazione2011]]&gt;300000,"MAGGIORE")</f>
        <v>0</v>
      </c>
      <c r="H4661">
        <f>100*Comuni[[#This Row],[Popolazione2011]]/(SUMIFS($D$2:$D$7916,$B$2:$B$7916,"Piemonte"))</f>
        <v>7.1082944767956124E-2</v>
      </c>
      <c r="I4661" s="1" t="str">
        <f>_xlfn.XLOOKUP(Comuni[[#This Row],[Regione]],Ripartizione_geografica[Regione],Ripartizione_geografica[Ripartizione geografica],,0)</f>
        <v>Centro</v>
      </c>
      <c r="J4661" s="1">
        <f>_xlfn.XLOOKUP(Comuni[[#This Row],[Regione]],Table_0[Regione],Table_0[Totale contagiati],,0)</f>
        <v>1642975</v>
      </c>
      <c r="K4661" s="1">
        <f>_xlfn.XLOOKUP(Comuni[[#This Row],[Regione]],Table_0[Regione],Table_0[Guariti],,0)</f>
        <v>1625600</v>
      </c>
      <c r="L4661" s="1">
        <f>_xlfn.XLOOKUP(Comuni[[#This Row],[Regione]],Table_0[Regione],Table_0[Deceduti],,0)</f>
        <v>12293</v>
      </c>
    </row>
    <row r="4662" spans="1:12" x14ac:dyDescent="0.25">
      <c r="A4662" s="1" t="s">
        <v>4728</v>
      </c>
      <c r="B4662" s="1" t="s">
        <v>4451</v>
      </c>
      <c r="C4662" s="1" t="s">
        <v>4727</v>
      </c>
      <c r="D4662">
        <v>13991</v>
      </c>
      <c r="E4662">
        <f>100*Comuni[[#This Row],[Popolazione2011]]/$D$7916</f>
        <v>2.4411928745643702E-2</v>
      </c>
      <c r="F4662">
        <f>100*Comuni[[#This Row],[Popolazione2011]]/(SUMIFS($D$2:$D$7916,$B$2:$B$7916,"Toscana"))</f>
        <v>0.38099755950244568</v>
      </c>
      <c r="G4662" t="b">
        <f>IF(Comuni[[#This Row],[Popolazione2011]]&gt;300000,"MAGGIORE")</f>
        <v>0</v>
      </c>
      <c r="H4662">
        <f>100*Comuni[[#This Row],[Popolazione2011]]/(SUMIFS($D$2:$D$7916,$B$2:$B$7916,"Piemonte"))</f>
        <v>0.32060653779770282</v>
      </c>
      <c r="I4662" s="1" t="str">
        <f>_xlfn.XLOOKUP(Comuni[[#This Row],[Regione]],Ripartizione_geografica[Regione],Ripartizione_geografica[Ripartizione geografica],,0)</f>
        <v>Centro</v>
      </c>
      <c r="J4662" s="1">
        <f>_xlfn.XLOOKUP(Comuni[[#This Row],[Regione]],Table_0[Regione],Table_0[Totale contagiati],,0)</f>
        <v>1642975</v>
      </c>
      <c r="K4662" s="1">
        <f>_xlfn.XLOOKUP(Comuni[[#This Row],[Regione]],Table_0[Regione],Table_0[Guariti],,0)</f>
        <v>1625600</v>
      </c>
      <c r="L4662" s="1">
        <f>_xlfn.XLOOKUP(Comuni[[#This Row],[Regione]],Table_0[Regione],Table_0[Deceduti],,0)</f>
        <v>12293</v>
      </c>
    </row>
    <row r="4663" spans="1:12" x14ac:dyDescent="0.25">
      <c r="A4663" s="1" t="s">
        <v>4729</v>
      </c>
      <c r="B4663" s="1" t="s">
        <v>4451</v>
      </c>
      <c r="C4663" s="1" t="s">
        <v>4727</v>
      </c>
      <c r="D4663">
        <v>17908</v>
      </c>
      <c r="E4663">
        <f>100*Comuni[[#This Row],[Popolazione2011]]/$D$7916</f>
        <v>3.1246431275604846E-2</v>
      </c>
      <c r="F4663">
        <f>100*Comuni[[#This Row],[Popolazione2011]]/(SUMIFS($D$2:$D$7916,$B$2:$B$7916,"Toscana"))</f>
        <v>0.48766380498676271</v>
      </c>
      <c r="G4663" t="b">
        <f>IF(Comuni[[#This Row],[Popolazione2011]]&gt;300000,"MAGGIORE")</f>
        <v>0</v>
      </c>
      <c r="H4663">
        <f>100*Comuni[[#This Row],[Popolazione2011]]/(SUMIFS($D$2:$D$7916,$B$2:$B$7916,"Piemonte"))</f>
        <v>0.41036536908593108</v>
      </c>
      <c r="I4663" s="1" t="str">
        <f>_xlfn.XLOOKUP(Comuni[[#This Row],[Regione]],Ripartizione_geografica[Regione],Ripartizione_geografica[Ripartizione geografica],,0)</f>
        <v>Centro</v>
      </c>
      <c r="J4663" s="1">
        <f>_xlfn.XLOOKUP(Comuni[[#This Row],[Regione]],Table_0[Regione],Table_0[Totale contagiati],,0)</f>
        <v>1642975</v>
      </c>
      <c r="K4663" s="1">
        <f>_xlfn.XLOOKUP(Comuni[[#This Row],[Regione]],Table_0[Regione],Table_0[Guariti],,0)</f>
        <v>1625600</v>
      </c>
      <c r="L4663" s="1">
        <f>_xlfn.XLOOKUP(Comuni[[#This Row],[Regione]],Table_0[Regione],Table_0[Deceduti],,0)</f>
        <v>12293</v>
      </c>
    </row>
    <row r="4664" spans="1:12" x14ac:dyDescent="0.25">
      <c r="A4664" s="1" t="s">
        <v>4730</v>
      </c>
      <c r="B4664" s="1" t="s">
        <v>4451</v>
      </c>
      <c r="C4664" s="1" t="s">
        <v>4727</v>
      </c>
      <c r="D4664">
        <v>9626</v>
      </c>
      <c r="E4664">
        <f>100*Comuni[[#This Row],[Popolazione2011]]/$D$7916</f>
        <v>1.6795741984530505E-2</v>
      </c>
      <c r="F4664">
        <f>100*Comuni[[#This Row],[Popolazione2011]]/(SUMIFS($D$2:$D$7916,$B$2:$B$7916,"Toscana"))</f>
        <v>0.26213154940822975</v>
      </c>
      <c r="G4664" t="b">
        <f>IF(Comuni[[#This Row],[Popolazione2011]]&gt;300000,"MAGGIORE")</f>
        <v>0</v>
      </c>
      <c r="H4664">
        <f>100*Comuni[[#This Row],[Popolazione2011]]/(SUMIFS($D$2:$D$7916,$B$2:$B$7916,"Piemonte"))</f>
        <v>0.22058169772287092</v>
      </c>
      <c r="I4664" s="1" t="str">
        <f>_xlfn.XLOOKUP(Comuni[[#This Row],[Regione]],Ripartizione_geografica[Regione],Ripartizione_geografica[Ripartizione geografica],,0)</f>
        <v>Centro</v>
      </c>
      <c r="J4664" s="1">
        <f>_xlfn.XLOOKUP(Comuni[[#This Row],[Regione]],Table_0[Regione],Table_0[Totale contagiati],,0)</f>
        <v>1642975</v>
      </c>
      <c r="K4664" s="1">
        <f>_xlfn.XLOOKUP(Comuni[[#This Row],[Regione]],Table_0[Regione],Table_0[Guariti],,0)</f>
        <v>1625600</v>
      </c>
      <c r="L4664" s="1">
        <f>_xlfn.XLOOKUP(Comuni[[#This Row],[Regione]],Table_0[Regione],Table_0[Deceduti],,0)</f>
        <v>12293</v>
      </c>
    </row>
    <row r="4665" spans="1:12" x14ac:dyDescent="0.25">
      <c r="A4665" s="1" t="s">
        <v>4731</v>
      </c>
      <c r="B4665" s="1" t="s">
        <v>4451</v>
      </c>
      <c r="C4665" s="1" t="s">
        <v>4727</v>
      </c>
      <c r="D4665">
        <v>185456</v>
      </c>
      <c r="E4665">
        <f>100*Comuni[[#This Row],[Popolazione2011]]/$D$7916</f>
        <v>0.32358935440298037</v>
      </c>
      <c r="F4665">
        <f>100*Comuni[[#This Row],[Popolazione2011]]/(SUMIFS($D$2:$D$7916,$B$2:$B$7916,"Toscana"))</f>
        <v>5.0502668426192239</v>
      </c>
      <c r="G4665" t="b">
        <f>IF(Comuni[[#This Row],[Popolazione2011]]&gt;300000,"MAGGIORE")</f>
        <v>0</v>
      </c>
      <c r="H4665">
        <f>100*Comuni[[#This Row],[Popolazione2011]]/(SUMIFS($D$2:$D$7916,$B$2:$B$7916,"Piemonte"))</f>
        <v>4.2497609944829371</v>
      </c>
      <c r="I4665" s="1" t="str">
        <f>_xlfn.XLOOKUP(Comuni[[#This Row],[Regione]],Ripartizione_geografica[Regione],Ripartizione_geografica[Ripartizione geografica],,0)</f>
        <v>Centro</v>
      </c>
      <c r="J4665" s="1">
        <f>_xlfn.XLOOKUP(Comuni[[#This Row],[Regione]],Table_0[Regione],Table_0[Totale contagiati],,0)</f>
        <v>1642975</v>
      </c>
      <c r="K4665" s="1">
        <f>_xlfn.XLOOKUP(Comuni[[#This Row],[Regione]],Table_0[Regione],Table_0[Guariti],,0)</f>
        <v>1625600</v>
      </c>
      <c r="L4665" s="1">
        <f>_xlfn.XLOOKUP(Comuni[[#This Row],[Regione]],Table_0[Regione],Table_0[Deceduti],,0)</f>
        <v>12293</v>
      </c>
    </row>
    <row r="4666" spans="1:12" x14ac:dyDescent="0.25">
      <c r="A4666" s="1" t="s">
        <v>4732</v>
      </c>
      <c r="B4666" s="1" t="s">
        <v>4451</v>
      </c>
      <c r="C4666" s="1" t="s">
        <v>4727</v>
      </c>
      <c r="D4666">
        <v>9821</v>
      </c>
      <c r="E4666">
        <f>100*Comuni[[#This Row],[Popolazione2011]]/$D$7916</f>
        <v>1.7135984004786421E-2</v>
      </c>
      <c r="F4666">
        <f>100*Comuni[[#This Row],[Popolazione2011]]/(SUMIFS($D$2:$D$7916,$B$2:$B$7916,"Toscana"))</f>
        <v>0.26744171480762768</v>
      </c>
      <c r="G4666" t="b">
        <f>IF(Comuni[[#This Row],[Popolazione2011]]&gt;300000,"MAGGIORE")</f>
        <v>0</v>
      </c>
      <c r="H4666">
        <f>100*Comuni[[#This Row],[Popolazione2011]]/(SUMIFS($D$2:$D$7916,$B$2:$B$7916,"Piemonte"))</f>
        <v>0.22505016136882561</v>
      </c>
      <c r="I4666" s="1" t="str">
        <f>_xlfn.XLOOKUP(Comuni[[#This Row],[Regione]],Ripartizione_geografica[Regione],Ripartizione_geografica[Ripartizione geografica],,0)</f>
        <v>Centro</v>
      </c>
      <c r="J4666" s="1">
        <f>_xlfn.XLOOKUP(Comuni[[#This Row],[Regione]],Table_0[Regione],Table_0[Totale contagiati],,0)</f>
        <v>1642975</v>
      </c>
      <c r="K4666" s="1">
        <f>_xlfn.XLOOKUP(Comuni[[#This Row],[Regione]],Table_0[Regione],Table_0[Guariti],,0)</f>
        <v>1625600</v>
      </c>
      <c r="L4666" s="1">
        <f>_xlfn.XLOOKUP(Comuni[[#This Row],[Regione]],Table_0[Regione],Table_0[Deceduti],,0)</f>
        <v>12293</v>
      </c>
    </row>
    <row r="4667" spans="1:12" x14ac:dyDescent="0.25">
      <c r="A4667" s="1" t="s">
        <v>4733</v>
      </c>
      <c r="B4667" s="1" t="s">
        <v>4451</v>
      </c>
      <c r="C4667" s="1" t="s">
        <v>4727</v>
      </c>
      <c r="D4667">
        <v>6012</v>
      </c>
      <c r="E4667">
        <f>100*Comuni[[#This Row],[Popolazione2011]]/$D$7916</f>
        <v>1.0489923209120859E-2</v>
      </c>
      <c r="F4667">
        <f>100*Comuni[[#This Row],[Popolazione2011]]/(SUMIFS($D$2:$D$7916,$B$2:$B$7916,"Toscana"))</f>
        <v>0.16371648400605412</v>
      </c>
      <c r="G4667" t="b">
        <f>IF(Comuni[[#This Row],[Popolazione2011]]&gt;300000,"MAGGIORE")</f>
        <v>0</v>
      </c>
      <c r="H4667">
        <f>100*Comuni[[#This Row],[Popolazione2011]]/(SUMIFS($D$2:$D$7916,$B$2:$B$7916,"Piemonte"))</f>
        <v>0.1377661714845107</v>
      </c>
      <c r="I4667" s="1" t="str">
        <f>_xlfn.XLOOKUP(Comuni[[#This Row],[Regione]],Ripartizione_geografica[Regione],Ripartizione_geografica[Ripartizione geografica],,0)</f>
        <v>Centro</v>
      </c>
      <c r="J4667" s="1">
        <f>_xlfn.XLOOKUP(Comuni[[#This Row],[Regione]],Table_0[Regione],Table_0[Totale contagiati],,0)</f>
        <v>1642975</v>
      </c>
      <c r="K4667" s="1">
        <f>_xlfn.XLOOKUP(Comuni[[#This Row],[Regione]],Table_0[Regione],Table_0[Guariti],,0)</f>
        <v>1625600</v>
      </c>
      <c r="L4667" s="1">
        <f>_xlfn.XLOOKUP(Comuni[[#This Row],[Regione]],Table_0[Regione],Table_0[Deceduti],,0)</f>
        <v>12293</v>
      </c>
    </row>
    <row r="4668" spans="1:12" x14ac:dyDescent="0.25">
      <c r="A4668" s="1" t="s">
        <v>4734</v>
      </c>
      <c r="B4668" s="1" t="s">
        <v>4735</v>
      </c>
      <c r="C4668" s="1" t="s">
        <v>4736</v>
      </c>
      <c r="D4668">
        <v>27377</v>
      </c>
      <c r="E4668">
        <f>100*Comuni[[#This Row],[Popolazione2011]]/$D$7916</f>
        <v>4.776823481305751E-2</v>
      </c>
      <c r="F4668">
        <f>100*Comuni[[#This Row],[Popolazione2011]]/(SUMIFS($D$2:$D$7916,$B$2:$B$7916,"Umbria"))</f>
        <v>3.0960070928722967</v>
      </c>
      <c r="G4668" t="b">
        <f>IF(Comuni[[#This Row],[Popolazione2011]]&gt;300000,"MAGGIORE")</f>
        <v>0</v>
      </c>
      <c r="H4668">
        <f>100*Comuni[[#This Row],[Popolazione2011]]/(SUMIFS($D$2:$D$7916,$B$2:$B$7916,"Piemonte"))</f>
        <v>0.62734938069385382</v>
      </c>
      <c r="I4668" s="1" t="str">
        <f>_xlfn.XLOOKUP(Comuni[[#This Row],[Regione]],Ripartizione_geografica[Regione],Ripartizione_geografica[Ripartizione geografica],,0)</f>
        <v>Centro</v>
      </c>
      <c r="J4668" s="1">
        <f>_xlfn.XLOOKUP(Comuni[[#This Row],[Regione]],Table_0[Regione],Table_0[Totale contagiati],,0)</f>
        <v>455875</v>
      </c>
      <c r="K4668" s="1">
        <f>_xlfn.XLOOKUP(Comuni[[#This Row],[Regione]],Table_0[Regione],Table_0[Guariti],,0)</f>
        <v>450837</v>
      </c>
      <c r="L4668" s="1">
        <f>_xlfn.XLOOKUP(Comuni[[#This Row],[Regione]],Table_0[Regione],Table_0[Deceduti],,0)</f>
        <v>2519</v>
      </c>
    </row>
    <row r="4669" spans="1:12" x14ac:dyDescent="0.25">
      <c r="A4669" s="1" t="s">
        <v>4737</v>
      </c>
      <c r="B4669" s="1" t="s">
        <v>4735</v>
      </c>
      <c r="C4669" s="1" t="s">
        <v>4736</v>
      </c>
      <c r="D4669">
        <v>21653</v>
      </c>
      <c r="E4669">
        <f>100*Comuni[[#This Row],[Popolazione2011]]/$D$7916</f>
        <v>3.7780822895391544E-2</v>
      </c>
      <c r="F4669">
        <f>100*Comuni[[#This Row],[Popolazione2011]]/(SUMIFS($D$2:$D$7916,$B$2:$B$7916,"Umbria"))</f>
        <v>2.4486920254945335</v>
      </c>
      <c r="G4669" t="b">
        <f>IF(Comuni[[#This Row],[Popolazione2011]]&gt;300000,"MAGGIORE")</f>
        <v>0</v>
      </c>
      <c r="H4669">
        <f>100*Comuni[[#This Row],[Popolazione2011]]/(SUMIFS($D$2:$D$7916,$B$2:$B$7916,"Piemonte"))</f>
        <v>0.49618278628644547</v>
      </c>
      <c r="I4669" s="1" t="str">
        <f>_xlfn.XLOOKUP(Comuni[[#This Row],[Regione]],Ripartizione_geografica[Regione],Ripartizione_geografica[Ripartizione geografica],,0)</f>
        <v>Centro</v>
      </c>
      <c r="J4669" s="1">
        <f>_xlfn.XLOOKUP(Comuni[[#This Row],[Regione]],Table_0[Regione],Table_0[Totale contagiati],,0)</f>
        <v>455875</v>
      </c>
      <c r="K4669" s="1">
        <f>_xlfn.XLOOKUP(Comuni[[#This Row],[Regione]],Table_0[Regione],Table_0[Guariti],,0)</f>
        <v>450837</v>
      </c>
      <c r="L4669" s="1">
        <f>_xlfn.XLOOKUP(Comuni[[#This Row],[Regione]],Table_0[Regione],Table_0[Deceduti],,0)</f>
        <v>2519</v>
      </c>
    </row>
    <row r="4670" spans="1:12" x14ac:dyDescent="0.25">
      <c r="A4670" s="1" t="s">
        <v>4738</v>
      </c>
      <c r="B4670" s="1" t="s">
        <v>4735</v>
      </c>
      <c r="C4670" s="1" t="s">
        <v>4736</v>
      </c>
      <c r="D4670">
        <v>4302</v>
      </c>
      <c r="E4670">
        <f>100*Comuni[[#This Row],[Popolazione2011]]/$D$7916</f>
        <v>7.5062624161074407E-3</v>
      </c>
      <c r="F4670">
        <f>100*Comuni[[#This Row],[Popolazione2011]]/(SUMIFS($D$2:$D$7916,$B$2:$B$7916,"Umbria"))</f>
        <v>0.48650409151976548</v>
      </c>
      <c r="G4670" t="b">
        <f>IF(Comuni[[#This Row],[Popolazione2011]]&gt;300000,"MAGGIORE")</f>
        <v>0</v>
      </c>
      <c r="H4670">
        <f>100*Comuni[[#This Row],[Popolazione2011]]/(SUMIFS($D$2:$D$7916,$B$2:$B$7916,"Piemonte"))</f>
        <v>9.8581182589215735E-2</v>
      </c>
      <c r="I4670" s="1" t="str">
        <f>_xlfn.XLOOKUP(Comuni[[#This Row],[Regione]],Ripartizione_geografica[Regione],Ripartizione_geografica[Ripartizione geografica],,0)</f>
        <v>Centro</v>
      </c>
      <c r="J4670" s="1">
        <f>_xlfn.XLOOKUP(Comuni[[#This Row],[Regione]],Table_0[Regione],Table_0[Totale contagiati],,0)</f>
        <v>455875</v>
      </c>
      <c r="K4670" s="1">
        <f>_xlfn.XLOOKUP(Comuni[[#This Row],[Regione]],Table_0[Regione],Table_0[Guariti],,0)</f>
        <v>450837</v>
      </c>
      <c r="L4670" s="1">
        <f>_xlfn.XLOOKUP(Comuni[[#This Row],[Regione]],Table_0[Regione],Table_0[Deceduti],,0)</f>
        <v>2519</v>
      </c>
    </row>
    <row r="4671" spans="1:12" x14ac:dyDescent="0.25">
      <c r="A4671" s="1" t="s">
        <v>4739</v>
      </c>
      <c r="B4671" s="1" t="s">
        <v>4735</v>
      </c>
      <c r="C4671" s="1" t="s">
        <v>4736</v>
      </c>
      <c r="D4671">
        <v>5074</v>
      </c>
      <c r="E4671">
        <f>100*Comuni[[#This Row],[Popolazione2011]]/$D$7916</f>
        <v>8.8532718501462479E-3</v>
      </c>
      <c r="F4671">
        <f>100*Comuni[[#This Row],[Popolazione2011]]/(SUMIFS($D$2:$D$7916,$B$2:$B$7916,"Umbria"))</f>
        <v>0.57380794057910045</v>
      </c>
      <c r="G4671" t="b">
        <f>IF(Comuni[[#This Row],[Popolazione2011]]&gt;300000,"MAGGIORE")</f>
        <v>0</v>
      </c>
      <c r="H4671">
        <f>100*Comuni[[#This Row],[Popolazione2011]]/(SUMIFS($D$2:$D$7916,$B$2:$B$7916,"Piemonte"))</f>
        <v>0.11627171558755943</v>
      </c>
      <c r="I4671" s="1" t="str">
        <f>_xlfn.XLOOKUP(Comuni[[#This Row],[Regione]],Ripartizione_geografica[Regione],Ripartizione_geografica[Ripartizione geografica],,0)</f>
        <v>Centro</v>
      </c>
      <c r="J4671" s="1">
        <f>_xlfn.XLOOKUP(Comuni[[#This Row],[Regione]],Table_0[Regione],Table_0[Totale contagiati],,0)</f>
        <v>455875</v>
      </c>
      <c r="K4671" s="1">
        <f>_xlfn.XLOOKUP(Comuni[[#This Row],[Regione]],Table_0[Regione],Table_0[Guariti],,0)</f>
        <v>450837</v>
      </c>
      <c r="L4671" s="1">
        <f>_xlfn.XLOOKUP(Comuni[[#This Row],[Regione]],Table_0[Regione],Table_0[Deceduti],,0)</f>
        <v>2519</v>
      </c>
    </row>
    <row r="4672" spans="1:12" x14ac:dyDescent="0.25">
      <c r="A4672" s="1" t="s">
        <v>4740</v>
      </c>
      <c r="B4672" s="1" t="s">
        <v>4735</v>
      </c>
      <c r="C4672" s="1" t="s">
        <v>4736</v>
      </c>
      <c r="D4672">
        <v>2500</v>
      </c>
      <c r="E4672">
        <f>100*Comuni[[#This Row],[Popolazione2011]]/$D$7916</f>
        <v>4.3620771827681546E-3</v>
      </c>
      <c r="F4672">
        <f>100*Comuni[[#This Row],[Popolazione2011]]/(SUMIFS($D$2:$D$7916,$B$2:$B$7916,"Umbria"))</f>
        <v>0.2827197184563956</v>
      </c>
      <c r="G4672" t="b">
        <f>IF(Comuni[[#This Row],[Popolazione2011]]&gt;300000,"MAGGIORE")</f>
        <v>0</v>
      </c>
      <c r="H4672">
        <f>100*Comuni[[#This Row],[Popolazione2011]]/(SUMIFS($D$2:$D$7916,$B$2:$B$7916,"Piemonte"))</f>
        <v>5.7287995460957544E-2</v>
      </c>
      <c r="I4672" s="1" t="str">
        <f>_xlfn.XLOOKUP(Comuni[[#This Row],[Regione]],Ripartizione_geografica[Regione],Ripartizione_geografica[Ripartizione geografica],,0)</f>
        <v>Centro</v>
      </c>
      <c r="J4672" s="1">
        <f>_xlfn.XLOOKUP(Comuni[[#This Row],[Regione]],Table_0[Regione],Table_0[Totale contagiati],,0)</f>
        <v>455875</v>
      </c>
      <c r="K4672" s="1">
        <f>_xlfn.XLOOKUP(Comuni[[#This Row],[Regione]],Table_0[Regione],Table_0[Guariti],,0)</f>
        <v>450837</v>
      </c>
      <c r="L4672" s="1">
        <f>_xlfn.XLOOKUP(Comuni[[#This Row],[Regione]],Table_0[Regione],Table_0[Deceduti],,0)</f>
        <v>2519</v>
      </c>
    </row>
    <row r="4673" spans="1:12" x14ac:dyDescent="0.25">
      <c r="A4673" s="1" t="s">
        <v>4741</v>
      </c>
      <c r="B4673" s="1" t="s">
        <v>4735</v>
      </c>
      <c r="C4673" s="1" t="s">
        <v>4736</v>
      </c>
      <c r="D4673">
        <v>4308</v>
      </c>
      <c r="E4673">
        <f>100*Comuni[[#This Row],[Popolazione2011]]/$D$7916</f>
        <v>7.5167314013460844E-3</v>
      </c>
      <c r="F4673">
        <f>100*Comuni[[#This Row],[Popolazione2011]]/(SUMIFS($D$2:$D$7916,$B$2:$B$7916,"Umbria"))</f>
        <v>0.48718261884406083</v>
      </c>
      <c r="G4673" t="b">
        <f>IF(Comuni[[#This Row],[Popolazione2011]]&gt;300000,"MAGGIORE")</f>
        <v>0</v>
      </c>
      <c r="H4673">
        <f>100*Comuni[[#This Row],[Popolazione2011]]/(SUMIFS($D$2:$D$7916,$B$2:$B$7916,"Piemonte"))</f>
        <v>9.8718673778322039E-2</v>
      </c>
      <c r="I4673" s="1" t="str">
        <f>_xlfn.XLOOKUP(Comuni[[#This Row],[Regione]],Ripartizione_geografica[Regione],Ripartizione_geografica[Ripartizione geografica],,0)</f>
        <v>Centro</v>
      </c>
      <c r="J4673" s="1">
        <f>_xlfn.XLOOKUP(Comuni[[#This Row],[Regione]],Table_0[Regione],Table_0[Totale contagiati],,0)</f>
        <v>455875</v>
      </c>
      <c r="K4673" s="1">
        <f>_xlfn.XLOOKUP(Comuni[[#This Row],[Regione]],Table_0[Regione],Table_0[Guariti],,0)</f>
        <v>450837</v>
      </c>
      <c r="L4673" s="1">
        <f>_xlfn.XLOOKUP(Comuni[[#This Row],[Regione]],Table_0[Regione],Table_0[Deceduti],,0)</f>
        <v>2519</v>
      </c>
    </row>
    <row r="4674" spans="1:12" x14ac:dyDescent="0.25">
      <c r="A4674" s="1" t="s">
        <v>4742</v>
      </c>
      <c r="B4674" s="1" t="s">
        <v>4735</v>
      </c>
      <c r="C4674" s="1" t="s">
        <v>4736</v>
      </c>
      <c r="D4674">
        <v>3248</v>
      </c>
      <c r="E4674">
        <f>100*Comuni[[#This Row],[Popolazione2011]]/$D$7916</f>
        <v>5.6672106758523869E-3</v>
      </c>
      <c r="F4674">
        <f>100*Comuni[[#This Row],[Popolazione2011]]/(SUMIFS($D$2:$D$7916,$B$2:$B$7916,"Umbria"))</f>
        <v>0.3673094582185491</v>
      </c>
      <c r="G4674" t="b">
        <f>IF(Comuni[[#This Row],[Popolazione2011]]&gt;300000,"MAGGIORE")</f>
        <v>0</v>
      </c>
      <c r="H4674">
        <f>100*Comuni[[#This Row],[Popolazione2011]]/(SUMIFS($D$2:$D$7916,$B$2:$B$7916,"Piemonte"))</f>
        <v>7.4428563702876038E-2</v>
      </c>
      <c r="I4674" s="1" t="str">
        <f>_xlfn.XLOOKUP(Comuni[[#This Row],[Regione]],Ripartizione_geografica[Regione],Ripartizione_geografica[Ripartizione geografica],,0)</f>
        <v>Centro</v>
      </c>
      <c r="J4674" s="1">
        <f>_xlfn.XLOOKUP(Comuni[[#This Row],[Regione]],Table_0[Regione],Table_0[Totale contagiati],,0)</f>
        <v>455875</v>
      </c>
      <c r="K4674" s="1">
        <f>_xlfn.XLOOKUP(Comuni[[#This Row],[Regione]],Table_0[Regione],Table_0[Guariti],,0)</f>
        <v>450837</v>
      </c>
      <c r="L4674" s="1">
        <f>_xlfn.XLOOKUP(Comuni[[#This Row],[Regione]],Table_0[Regione],Table_0[Deceduti],,0)</f>
        <v>2519</v>
      </c>
    </row>
    <row r="4675" spans="1:12" x14ac:dyDescent="0.25">
      <c r="A4675" s="1" t="s">
        <v>4743</v>
      </c>
      <c r="B4675" s="1" t="s">
        <v>4735</v>
      </c>
      <c r="C4675" s="1" t="s">
        <v>4736</v>
      </c>
      <c r="D4675">
        <v>3319</v>
      </c>
      <c r="E4675">
        <f>100*Comuni[[#This Row],[Popolazione2011]]/$D$7916</f>
        <v>5.7910936678430029E-3</v>
      </c>
      <c r="F4675">
        <f>100*Comuni[[#This Row],[Popolazione2011]]/(SUMIFS($D$2:$D$7916,$B$2:$B$7916,"Umbria"))</f>
        <v>0.37533869822271076</v>
      </c>
      <c r="G4675" t="b">
        <f>IF(Comuni[[#This Row],[Popolazione2011]]&gt;300000,"MAGGIORE")</f>
        <v>0</v>
      </c>
      <c r="H4675">
        <f>100*Comuni[[#This Row],[Popolazione2011]]/(SUMIFS($D$2:$D$7916,$B$2:$B$7916,"Piemonte"))</f>
        <v>7.6055542773967241E-2</v>
      </c>
      <c r="I4675" s="1" t="str">
        <f>_xlfn.XLOOKUP(Comuni[[#This Row],[Regione]],Ripartizione_geografica[Regione],Ripartizione_geografica[Ripartizione geografica],,0)</f>
        <v>Centro</v>
      </c>
      <c r="J4675" s="1">
        <f>_xlfn.XLOOKUP(Comuni[[#This Row],[Regione]],Table_0[Regione],Table_0[Totale contagiati],,0)</f>
        <v>455875</v>
      </c>
      <c r="K4675" s="1">
        <f>_xlfn.XLOOKUP(Comuni[[#This Row],[Regione]],Table_0[Regione],Table_0[Guariti],,0)</f>
        <v>450837</v>
      </c>
      <c r="L4675" s="1">
        <f>_xlfn.XLOOKUP(Comuni[[#This Row],[Regione]],Table_0[Regione],Table_0[Deceduti],,0)</f>
        <v>2519</v>
      </c>
    </row>
    <row r="4676" spans="1:12" x14ac:dyDescent="0.25">
      <c r="A4676" s="1" t="s">
        <v>4744</v>
      </c>
      <c r="B4676" s="1" t="s">
        <v>4735</v>
      </c>
      <c r="C4676" s="1" t="s">
        <v>4736</v>
      </c>
      <c r="D4676">
        <v>15422</v>
      </c>
      <c r="E4676">
        <f>100*Comuni[[#This Row],[Popolazione2011]]/$D$7916</f>
        <v>2.6908781725060196E-2</v>
      </c>
      <c r="F4676">
        <f>100*Comuni[[#This Row],[Popolazione2011]]/(SUMIFS($D$2:$D$7916,$B$2:$B$7916,"Umbria"))</f>
        <v>1.7440413992138131</v>
      </c>
      <c r="G4676" t="b">
        <f>IF(Comuni[[#This Row],[Popolazione2011]]&gt;300000,"MAGGIORE")</f>
        <v>0</v>
      </c>
      <c r="H4676">
        <f>100*Comuni[[#This Row],[Popolazione2011]]/(SUMIFS($D$2:$D$7916,$B$2:$B$7916,"Piemonte"))</f>
        <v>0.35339818639955489</v>
      </c>
      <c r="I4676" s="1" t="str">
        <f>_xlfn.XLOOKUP(Comuni[[#This Row],[Regione]],Ripartizione_geografica[Regione],Ripartizione_geografica[Ripartizione geografica],,0)</f>
        <v>Centro</v>
      </c>
      <c r="J4676" s="1">
        <f>_xlfn.XLOOKUP(Comuni[[#This Row],[Regione]],Table_0[Regione],Table_0[Totale contagiati],,0)</f>
        <v>455875</v>
      </c>
      <c r="K4676" s="1">
        <f>_xlfn.XLOOKUP(Comuni[[#This Row],[Regione]],Table_0[Regione],Table_0[Guariti],,0)</f>
        <v>450837</v>
      </c>
      <c r="L4676" s="1">
        <f>_xlfn.XLOOKUP(Comuni[[#This Row],[Regione]],Table_0[Regione],Table_0[Deceduti],,0)</f>
        <v>2519</v>
      </c>
    </row>
    <row r="4677" spans="1:12" x14ac:dyDescent="0.25">
      <c r="A4677" s="1" t="s">
        <v>4745</v>
      </c>
      <c r="B4677" s="1" t="s">
        <v>4735</v>
      </c>
      <c r="C4677" s="1" t="s">
        <v>4736</v>
      </c>
      <c r="D4677">
        <v>1122</v>
      </c>
      <c r="E4677">
        <f>100*Comuni[[#This Row],[Popolazione2011]]/$D$7916</f>
        <v>1.957700239626348E-3</v>
      </c>
      <c r="F4677">
        <f>100*Comuni[[#This Row],[Popolazione2011]]/(SUMIFS($D$2:$D$7916,$B$2:$B$7916,"Umbria"))</f>
        <v>0.12688460964323034</v>
      </c>
      <c r="G4677" t="b">
        <f>IF(Comuni[[#This Row],[Popolazione2011]]&gt;300000,"MAGGIORE")</f>
        <v>0</v>
      </c>
      <c r="H4677">
        <f>100*Comuni[[#This Row],[Popolazione2011]]/(SUMIFS($D$2:$D$7916,$B$2:$B$7916,"Piemonte"))</f>
        <v>2.5710852362877745E-2</v>
      </c>
      <c r="I4677" s="1" t="str">
        <f>_xlfn.XLOOKUP(Comuni[[#This Row],[Regione]],Ripartizione_geografica[Regione],Ripartizione_geografica[Ripartizione geografica],,0)</f>
        <v>Centro</v>
      </c>
      <c r="J4677" s="1">
        <f>_xlfn.XLOOKUP(Comuni[[#This Row],[Regione]],Table_0[Regione],Table_0[Totale contagiati],,0)</f>
        <v>455875</v>
      </c>
      <c r="K4677" s="1">
        <f>_xlfn.XLOOKUP(Comuni[[#This Row],[Regione]],Table_0[Regione],Table_0[Guariti],,0)</f>
        <v>450837</v>
      </c>
      <c r="L4677" s="1">
        <f>_xlfn.XLOOKUP(Comuni[[#This Row],[Regione]],Table_0[Regione],Table_0[Deceduti],,0)</f>
        <v>2519</v>
      </c>
    </row>
    <row r="4678" spans="1:12" x14ac:dyDescent="0.25">
      <c r="A4678" s="1" t="s">
        <v>4746</v>
      </c>
      <c r="B4678" s="1" t="s">
        <v>4735</v>
      </c>
      <c r="C4678" s="1" t="s">
        <v>4736</v>
      </c>
      <c r="D4678">
        <v>3458</v>
      </c>
      <c r="E4678">
        <f>100*Comuni[[#This Row],[Popolazione2011]]/$D$7916</f>
        <v>6.0336251592049122E-3</v>
      </c>
      <c r="F4678">
        <f>100*Comuni[[#This Row],[Popolazione2011]]/(SUMIFS($D$2:$D$7916,$B$2:$B$7916,"Umbria"))</f>
        <v>0.39105791456888633</v>
      </c>
      <c r="G4678" t="b">
        <f>IF(Comuni[[#This Row],[Popolazione2011]]&gt;300000,"MAGGIORE")</f>
        <v>0</v>
      </c>
      <c r="H4678">
        <f>100*Comuni[[#This Row],[Popolazione2011]]/(SUMIFS($D$2:$D$7916,$B$2:$B$7916,"Piemonte"))</f>
        <v>7.9240755321596468E-2</v>
      </c>
      <c r="I4678" s="1" t="str">
        <f>_xlfn.XLOOKUP(Comuni[[#This Row],[Regione]],Ripartizione_geografica[Regione],Ripartizione_geografica[Ripartizione geografica],,0)</f>
        <v>Centro</v>
      </c>
      <c r="J4678" s="1">
        <f>_xlfn.XLOOKUP(Comuni[[#This Row],[Regione]],Table_0[Regione],Table_0[Totale contagiati],,0)</f>
        <v>455875</v>
      </c>
      <c r="K4678" s="1">
        <f>_xlfn.XLOOKUP(Comuni[[#This Row],[Regione]],Table_0[Regione],Table_0[Guariti],,0)</f>
        <v>450837</v>
      </c>
      <c r="L4678" s="1">
        <f>_xlfn.XLOOKUP(Comuni[[#This Row],[Regione]],Table_0[Regione],Table_0[Deceduti],,0)</f>
        <v>2519</v>
      </c>
    </row>
    <row r="4679" spans="1:12" x14ac:dyDescent="0.25">
      <c r="A4679" s="1" t="s">
        <v>4747</v>
      </c>
      <c r="B4679" s="1" t="s">
        <v>4735</v>
      </c>
      <c r="C4679" s="1" t="s">
        <v>4736</v>
      </c>
      <c r="D4679">
        <v>7803</v>
      </c>
      <c r="E4679">
        <f>100*Comuni[[#This Row],[Popolazione2011]]/$D$7916</f>
        <v>1.3614915302855966E-2</v>
      </c>
      <c r="F4679">
        <f>100*Comuni[[#This Row],[Popolazione2011]]/(SUMIFS($D$2:$D$7916,$B$2:$B$7916,"Umbria"))</f>
        <v>0.88242478524610191</v>
      </c>
      <c r="G4679" t="b">
        <f>IF(Comuni[[#This Row],[Popolazione2011]]&gt;300000,"MAGGIORE")</f>
        <v>0</v>
      </c>
      <c r="H4679">
        <f>100*Comuni[[#This Row],[Popolazione2011]]/(SUMIFS($D$2:$D$7916,$B$2:$B$7916,"Piemonte"))</f>
        <v>0.17880729143274068</v>
      </c>
      <c r="I4679" s="1" t="str">
        <f>_xlfn.XLOOKUP(Comuni[[#This Row],[Regione]],Ripartizione_geografica[Regione],Ripartizione_geografica[Ripartizione geografica],,0)</f>
        <v>Centro</v>
      </c>
      <c r="J4679" s="1">
        <f>_xlfn.XLOOKUP(Comuni[[#This Row],[Regione]],Table_0[Regione],Table_0[Totale contagiati],,0)</f>
        <v>455875</v>
      </c>
      <c r="K4679" s="1">
        <f>_xlfn.XLOOKUP(Comuni[[#This Row],[Regione]],Table_0[Regione],Table_0[Guariti],,0)</f>
        <v>450837</v>
      </c>
      <c r="L4679" s="1">
        <f>_xlfn.XLOOKUP(Comuni[[#This Row],[Regione]],Table_0[Regione],Table_0[Deceduti],,0)</f>
        <v>2519</v>
      </c>
    </row>
    <row r="4680" spans="1:12" x14ac:dyDescent="0.25">
      <c r="A4680" s="1" t="s">
        <v>4748</v>
      </c>
      <c r="B4680" s="1" t="s">
        <v>4735</v>
      </c>
      <c r="C4680" s="1" t="s">
        <v>4736</v>
      </c>
      <c r="D4680">
        <v>40064</v>
      </c>
      <c r="E4680">
        <f>100*Comuni[[#This Row],[Popolazione2011]]/$D$7916</f>
        <v>6.9904904100169349E-2</v>
      </c>
      <c r="F4680">
        <f>100*Comuni[[#This Row],[Popolazione2011]]/(SUMIFS($D$2:$D$7916,$B$2:$B$7916,"Umbria"))</f>
        <v>4.530753120094813</v>
      </c>
      <c r="G4680" t="b">
        <f>IF(Comuni[[#This Row],[Popolazione2011]]&gt;300000,"MAGGIORE")</f>
        <v>0</v>
      </c>
      <c r="H4680">
        <f>100*Comuni[[#This Row],[Popolazione2011]]/(SUMIFS($D$2:$D$7916,$B$2:$B$7916,"Piemonte"))</f>
        <v>0.91807450005912117</v>
      </c>
      <c r="I4680" s="1" t="str">
        <f>_xlfn.XLOOKUP(Comuni[[#This Row],[Regione]],Ripartizione_geografica[Regione],Ripartizione_geografica[Ripartizione geografica],,0)</f>
        <v>Centro</v>
      </c>
      <c r="J4680" s="1">
        <f>_xlfn.XLOOKUP(Comuni[[#This Row],[Regione]],Table_0[Regione],Table_0[Totale contagiati],,0)</f>
        <v>455875</v>
      </c>
      <c r="K4680" s="1">
        <f>_xlfn.XLOOKUP(Comuni[[#This Row],[Regione]],Table_0[Regione],Table_0[Guariti],,0)</f>
        <v>450837</v>
      </c>
      <c r="L4680" s="1">
        <f>_xlfn.XLOOKUP(Comuni[[#This Row],[Regione]],Table_0[Regione],Table_0[Deceduti],,0)</f>
        <v>2519</v>
      </c>
    </row>
    <row r="4681" spans="1:12" x14ac:dyDescent="0.25">
      <c r="A4681" s="1" t="s">
        <v>4749</v>
      </c>
      <c r="B4681" s="1" t="s">
        <v>4735</v>
      </c>
      <c r="C4681" s="1" t="s">
        <v>4736</v>
      </c>
      <c r="D4681">
        <v>3578</v>
      </c>
      <c r="E4681">
        <f>100*Comuni[[#This Row],[Popolazione2011]]/$D$7916</f>
        <v>6.2430048639777833E-3</v>
      </c>
      <c r="F4681">
        <f>100*Comuni[[#This Row],[Popolazione2011]]/(SUMIFS($D$2:$D$7916,$B$2:$B$7916,"Umbria"))</f>
        <v>0.40462846105479333</v>
      </c>
      <c r="G4681" t="b">
        <f>IF(Comuni[[#This Row],[Popolazione2011]]&gt;300000,"MAGGIORE")</f>
        <v>0</v>
      </c>
      <c r="H4681">
        <f>100*Comuni[[#This Row],[Popolazione2011]]/(SUMIFS($D$2:$D$7916,$B$2:$B$7916,"Piemonte"))</f>
        <v>8.1990579103722441E-2</v>
      </c>
      <c r="I4681" s="1" t="str">
        <f>_xlfn.XLOOKUP(Comuni[[#This Row],[Regione]],Ripartizione_geografica[Regione],Ripartizione_geografica[Ripartizione geografica],,0)</f>
        <v>Centro</v>
      </c>
      <c r="J4681" s="1">
        <f>_xlfn.XLOOKUP(Comuni[[#This Row],[Regione]],Table_0[Regione],Table_0[Totale contagiati],,0)</f>
        <v>455875</v>
      </c>
      <c r="K4681" s="1">
        <f>_xlfn.XLOOKUP(Comuni[[#This Row],[Regione]],Table_0[Regione],Table_0[Guariti],,0)</f>
        <v>450837</v>
      </c>
      <c r="L4681" s="1">
        <f>_xlfn.XLOOKUP(Comuni[[#This Row],[Regione]],Table_0[Regione],Table_0[Deceduti],,0)</f>
        <v>2519</v>
      </c>
    </row>
    <row r="4682" spans="1:12" x14ac:dyDescent="0.25">
      <c r="A4682" s="1" t="s">
        <v>4750</v>
      </c>
      <c r="B4682" s="1" t="s">
        <v>4735</v>
      </c>
      <c r="C4682" s="1" t="s">
        <v>4736</v>
      </c>
      <c r="D4682">
        <v>20255</v>
      </c>
      <c r="E4682">
        <f>100*Comuni[[#This Row],[Popolazione2011]]/$D$7916</f>
        <v>3.5341549334787593E-2</v>
      </c>
      <c r="F4682">
        <f>100*Comuni[[#This Row],[Popolazione2011]]/(SUMIFS($D$2:$D$7916,$B$2:$B$7916,"Umbria"))</f>
        <v>2.290595158933717</v>
      </c>
      <c r="G4682" t="b">
        <f>IF(Comuni[[#This Row],[Popolazione2011]]&gt;300000,"MAGGIORE")</f>
        <v>0</v>
      </c>
      <c r="H4682">
        <f>100*Comuni[[#This Row],[Popolazione2011]]/(SUMIFS($D$2:$D$7916,$B$2:$B$7916,"Piemonte"))</f>
        <v>0.46414733922467805</v>
      </c>
      <c r="I4682" s="1" t="str">
        <f>_xlfn.XLOOKUP(Comuni[[#This Row],[Regione]],Ripartizione_geografica[Regione],Ripartizione_geografica[Ripartizione geografica],,0)</f>
        <v>Centro</v>
      </c>
      <c r="J4682" s="1">
        <f>_xlfn.XLOOKUP(Comuni[[#This Row],[Regione]],Table_0[Regione],Table_0[Totale contagiati],,0)</f>
        <v>455875</v>
      </c>
      <c r="K4682" s="1">
        <f>_xlfn.XLOOKUP(Comuni[[#This Row],[Regione]],Table_0[Regione],Table_0[Guariti],,0)</f>
        <v>450837</v>
      </c>
      <c r="L4682" s="1">
        <f>_xlfn.XLOOKUP(Comuni[[#This Row],[Regione]],Table_0[Regione],Table_0[Deceduti],,0)</f>
        <v>2519</v>
      </c>
    </row>
    <row r="4683" spans="1:12" x14ac:dyDescent="0.25">
      <c r="A4683" s="1" t="s">
        <v>4751</v>
      </c>
      <c r="B4683" s="1" t="s">
        <v>4735</v>
      </c>
      <c r="C4683" s="1" t="s">
        <v>4736</v>
      </c>
      <c r="D4683">
        <v>1283</v>
      </c>
      <c r="E4683">
        <f>100*Comuni[[#This Row],[Popolazione2011]]/$D$7916</f>
        <v>2.2386180101966169E-3</v>
      </c>
      <c r="F4683">
        <f>100*Comuni[[#This Row],[Popolazione2011]]/(SUMIFS($D$2:$D$7916,$B$2:$B$7916,"Umbria"))</f>
        <v>0.14509175951182221</v>
      </c>
      <c r="G4683" t="b">
        <f>IF(Comuni[[#This Row],[Popolazione2011]]&gt;300000,"MAGGIORE")</f>
        <v>0</v>
      </c>
      <c r="H4683">
        <f>100*Comuni[[#This Row],[Popolazione2011]]/(SUMIFS($D$2:$D$7916,$B$2:$B$7916,"Piemonte"))</f>
        <v>2.940019927056341E-2</v>
      </c>
      <c r="I4683" s="1" t="str">
        <f>_xlfn.XLOOKUP(Comuni[[#This Row],[Regione]],Ripartizione_geografica[Regione],Ripartizione_geografica[Ripartizione geografica],,0)</f>
        <v>Centro</v>
      </c>
      <c r="J4683" s="1">
        <f>_xlfn.XLOOKUP(Comuni[[#This Row],[Regione]],Table_0[Regione],Table_0[Totale contagiati],,0)</f>
        <v>455875</v>
      </c>
      <c r="K4683" s="1">
        <f>_xlfn.XLOOKUP(Comuni[[#This Row],[Regione]],Table_0[Regione],Table_0[Guariti],,0)</f>
        <v>450837</v>
      </c>
      <c r="L4683" s="1">
        <f>_xlfn.XLOOKUP(Comuni[[#This Row],[Regione]],Table_0[Regione],Table_0[Deceduti],,0)</f>
        <v>2519</v>
      </c>
    </row>
    <row r="4684" spans="1:12" x14ac:dyDescent="0.25">
      <c r="A4684" s="1" t="s">
        <v>4752</v>
      </c>
      <c r="B4684" s="1" t="s">
        <v>4735</v>
      </c>
      <c r="C4684" s="1" t="s">
        <v>4736</v>
      </c>
      <c r="D4684">
        <v>9456</v>
      </c>
      <c r="E4684">
        <f>100*Comuni[[#This Row],[Popolazione2011]]/$D$7916</f>
        <v>1.6499120736102268E-2</v>
      </c>
      <c r="F4684">
        <f>100*Comuni[[#This Row],[Popolazione2011]]/(SUMIFS($D$2:$D$7916,$B$2:$B$7916,"Umbria"))</f>
        <v>1.0693590630894707</v>
      </c>
      <c r="G4684" t="b">
        <f>IF(Comuni[[#This Row],[Popolazione2011]]&gt;300000,"MAGGIORE")</f>
        <v>0</v>
      </c>
      <c r="H4684">
        <f>100*Comuni[[#This Row],[Popolazione2011]]/(SUMIFS($D$2:$D$7916,$B$2:$B$7916,"Piemonte"))</f>
        <v>0.21668611403152582</v>
      </c>
      <c r="I4684" s="1" t="str">
        <f>_xlfn.XLOOKUP(Comuni[[#This Row],[Regione]],Ripartizione_geografica[Regione],Ripartizione_geografica[Ripartizione geografica],,0)</f>
        <v>Centro</v>
      </c>
      <c r="J4684" s="1">
        <f>_xlfn.XLOOKUP(Comuni[[#This Row],[Regione]],Table_0[Regione],Table_0[Totale contagiati],,0)</f>
        <v>455875</v>
      </c>
      <c r="K4684" s="1">
        <f>_xlfn.XLOOKUP(Comuni[[#This Row],[Regione]],Table_0[Regione],Table_0[Guariti],,0)</f>
        <v>450837</v>
      </c>
      <c r="L4684" s="1">
        <f>_xlfn.XLOOKUP(Comuni[[#This Row],[Regione]],Table_0[Regione],Table_0[Deceduti],,0)</f>
        <v>2519</v>
      </c>
    </row>
    <row r="4685" spans="1:12" x14ac:dyDescent="0.25">
      <c r="A4685" s="1" t="s">
        <v>4753</v>
      </c>
      <c r="B4685" s="1" t="s">
        <v>4735</v>
      </c>
      <c r="C4685" s="1" t="s">
        <v>4736</v>
      </c>
      <c r="D4685">
        <v>56045</v>
      </c>
      <c r="E4685">
        <f>100*Comuni[[#This Row],[Popolazione2011]]/$D$7916</f>
        <v>9.7789046283296502E-2</v>
      </c>
      <c r="F4685">
        <f>100*Comuni[[#This Row],[Popolazione2011]]/(SUMIFS($D$2:$D$7916,$B$2:$B$7916,"Umbria"))</f>
        <v>6.3380106483554757</v>
      </c>
      <c r="G4685" t="b">
        <f>IF(Comuni[[#This Row],[Popolazione2011]]&gt;300000,"MAGGIORE")</f>
        <v>0</v>
      </c>
      <c r="H4685">
        <f>100*Comuni[[#This Row],[Popolazione2011]]/(SUMIFS($D$2:$D$7916,$B$2:$B$7916,"Piemonte"))</f>
        <v>1.2842822822437463</v>
      </c>
      <c r="I4685" s="1" t="str">
        <f>_xlfn.XLOOKUP(Comuni[[#This Row],[Regione]],Ripartizione_geografica[Regione],Ripartizione_geografica[Ripartizione geografica],,0)</f>
        <v>Centro</v>
      </c>
      <c r="J4685" s="1">
        <f>_xlfn.XLOOKUP(Comuni[[#This Row],[Regione]],Table_0[Regione],Table_0[Totale contagiati],,0)</f>
        <v>455875</v>
      </c>
      <c r="K4685" s="1">
        <f>_xlfn.XLOOKUP(Comuni[[#This Row],[Regione]],Table_0[Regione],Table_0[Guariti],,0)</f>
        <v>450837</v>
      </c>
      <c r="L4685" s="1">
        <f>_xlfn.XLOOKUP(Comuni[[#This Row],[Regione]],Table_0[Regione],Table_0[Deceduti],,0)</f>
        <v>2519</v>
      </c>
    </row>
    <row r="4686" spans="1:12" x14ac:dyDescent="0.25">
      <c r="A4686" s="1" t="s">
        <v>4754</v>
      </c>
      <c r="B4686" s="1" t="s">
        <v>4735</v>
      </c>
      <c r="C4686" s="1" t="s">
        <v>4736</v>
      </c>
      <c r="D4686">
        <v>2817</v>
      </c>
      <c r="E4686">
        <f>100*Comuni[[#This Row],[Popolazione2011]]/$D$7916</f>
        <v>4.9151885695431574E-3</v>
      </c>
      <c r="F4686">
        <f>100*Comuni[[#This Row],[Popolazione2011]]/(SUMIFS($D$2:$D$7916,$B$2:$B$7916,"Umbria"))</f>
        <v>0.31856857875666655</v>
      </c>
      <c r="G4686" t="b">
        <f>IF(Comuni[[#This Row],[Popolazione2011]]&gt;300000,"MAGGIORE")</f>
        <v>0</v>
      </c>
      <c r="H4686">
        <f>100*Comuni[[#This Row],[Popolazione2011]]/(SUMIFS($D$2:$D$7916,$B$2:$B$7916,"Piemonte"))</f>
        <v>6.4552113285406956E-2</v>
      </c>
      <c r="I4686" s="1" t="str">
        <f>_xlfn.XLOOKUP(Comuni[[#This Row],[Regione]],Ripartizione_geografica[Regione],Ripartizione_geografica[Ripartizione geografica],,0)</f>
        <v>Centro</v>
      </c>
      <c r="J4686" s="1">
        <f>_xlfn.XLOOKUP(Comuni[[#This Row],[Regione]],Table_0[Regione],Table_0[Totale contagiati],,0)</f>
        <v>455875</v>
      </c>
      <c r="K4686" s="1">
        <f>_xlfn.XLOOKUP(Comuni[[#This Row],[Regione]],Table_0[Regione],Table_0[Guariti],,0)</f>
        <v>450837</v>
      </c>
      <c r="L4686" s="1">
        <f>_xlfn.XLOOKUP(Comuni[[#This Row],[Regione]],Table_0[Regione],Table_0[Deceduti],,0)</f>
        <v>2519</v>
      </c>
    </row>
    <row r="4687" spans="1:12" x14ac:dyDescent="0.25">
      <c r="A4687" s="1" t="s">
        <v>4755</v>
      </c>
      <c r="B4687" s="1" t="s">
        <v>4735</v>
      </c>
      <c r="C4687" s="1" t="s">
        <v>4736</v>
      </c>
      <c r="D4687">
        <v>1840</v>
      </c>
      <c r="E4687">
        <f>100*Comuni[[#This Row],[Popolazione2011]]/$D$7916</f>
        <v>3.2104888065173621E-3</v>
      </c>
      <c r="F4687">
        <f>100*Comuni[[#This Row],[Popolazione2011]]/(SUMIFS($D$2:$D$7916,$B$2:$B$7916,"Umbria"))</f>
        <v>0.20808171278390714</v>
      </c>
      <c r="G4687" t="b">
        <f>IF(Comuni[[#This Row],[Popolazione2011]]&gt;300000,"MAGGIORE")</f>
        <v>0</v>
      </c>
      <c r="H4687">
        <f>100*Comuni[[#This Row],[Popolazione2011]]/(SUMIFS($D$2:$D$7916,$B$2:$B$7916,"Piemonte"))</f>
        <v>4.2163964659264752E-2</v>
      </c>
      <c r="I4687" s="1" t="str">
        <f>_xlfn.XLOOKUP(Comuni[[#This Row],[Regione]],Ripartizione_geografica[Regione],Ripartizione_geografica[Ripartizione geografica],,0)</f>
        <v>Centro</v>
      </c>
      <c r="J4687" s="1">
        <f>_xlfn.XLOOKUP(Comuni[[#This Row],[Regione]],Table_0[Regione],Table_0[Totale contagiati],,0)</f>
        <v>455875</v>
      </c>
      <c r="K4687" s="1">
        <f>_xlfn.XLOOKUP(Comuni[[#This Row],[Regione]],Table_0[Regione],Table_0[Guariti],,0)</f>
        <v>450837</v>
      </c>
      <c r="L4687" s="1">
        <f>_xlfn.XLOOKUP(Comuni[[#This Row],[Regione]],Table_0[Regione],Table_0[Deceduti],,0)</f>
        <v>2519</v>
      </c>
    </row>
    <row r="4688" spans="1:12" x14ac:dyDescent="0.25">
      <c r="A4688" s="1" t="s">
        <v>4756</v>
      </c>
      <c r="B4688" s="1" t="s">
        <v>4735</v>
      </c>
      <c r="C4688" s="1" t="s">
        <v>4736</v>
      </c>
      <c r="D4688">
        <v>3816</v>
      </c>
      <c r="E4688">
        <f>100*Comuni[[#This Row],[Popolazione2011]]/$D$7916</f>
        <v>6.6582746117773116E-3</v>
      </c>
      <c r="F4688">
        <f>100*Comuni[[#This Row],[Popolazione2011]]/(SUMIFS($D$2:$D$7916,$B$2:$B$7916,"Umbria"))</f>
        <v>0.43154337825184219</v>
      </c>
      <c r="G4688" t="b">
        <f>IF(Comuni[[#This Row],[Popolazione2011]]&gt;300000,"MAGGIORE")</f>
        <v>0</v>
      </c>
      <c r="H4688">
        <f>100*Comuni[[#This Row],[Popolazione2011]]/(SUMIFS($D$2:$D$7916,$B$2:$B$7916,"Piemonte"))</f>
        <v>8.7444396271605593E-2</v>
      </c>
      <c r="I4688" s="1" t="str">
        <f>_xlfn.XLOOKUP(Comuni[[#This Row],[Regione]],Ripartizione_geografica[Regione],Ripartizione_geografica[Ripartizione geografica],,0)</f>
        <v>Centro</v>
      </c>
      <c r="J4688" s="1">
        <f>_xlfn.XLOOKUP(Comuni[[#This Row],[Regione]],Table_0[Regione],Table_0[Totale contagiati],,0)</f>
        <v>455875</v>
      </c>
      <c r="K4688" s="1">
        <f>_xlfn.XLOOKUP(Comuni[[#This Row],[Regione]],Table_0[Regione],Table_0[Guariti],,0)</f>
        <v>450837</v>
      </c>
      <c r="L4688" s="1">
        <f>_xlfn.XLOOKUP(Comuni[[#This Row],[Regione]],Table_0[Regione],Table_0[Deceduti],,0)</f>
        <v>2519</v>
      </c>
    </row>
    <row r="4689" spans="1:12" x14ac:dyDescent="0.25">
      <c r="A4689" s="1" t="s">
        <v>4757</v>
      </c>
      <c r="B4689" s="1" t="s">
        <v>4735</v>
      </c>
      <c r="C4689" s="1" t="s">
        <v>4736</v>
      </c>
      <c r="D4689">
        <v>6278</v>
      </c>
      <c r="E4689">
        <f>100*Comuni[[#This Row],[Popolazione2011]]/$D$7916</f>
        <v>1.0954048221367391E-2</v>
      </c>
      <c r="F4689">
        <f>100*Comuni[[#This Row],[Popolazione2011]]/(SUMIFS($D$2:$D$7916,$B$2:$B$7916,"Umbria"))</f>
        <v>0.70996575698770059</v>
      </c>
      <c r="G4689" t="b">
        <f>IF(Comuni[[#This Row],[Popolazione2011]]&gt;300000,"MAGGIORE")</f>
        <v>0</v>
      </c>
      <c r="H4689">
        <f>100*Comuni[[#This Row],[Popolazione2011]]/(SUMIFS($D$2:$D$7916,$B$2:$B$7916,"Piemonte"))</f>
        <v>0.14386161420155658</v>
      </c>
      <c r="I4689" s="1" t="str">
        <f>_xlfn.XLOOKUP(Comuni[[#This Row],[Regione]],Ripartizione_geografica[Regione],Ripartizione_geografica[Ripartizione geografica],,0)</f>
        <v>Centro</v>
      </c>
      <c r="J4689" s="1">
        <f>_xlfn.XLOOKUP(Comuni[[#This Row],[Regione]],Table_0[Regione],Table_0[Totale contagiati],,0)</f>
        <v>455875</v>
      </c>
      <c r="K4689" s="1">
        <f>_xlfn.XLOOKUP(Comuni[[#This Row],[Regione]],Table_0[Regione],Table_0[Guariti],,0)</f>
        <v>450837</v>
      </c>
      <c r="L4689" s="1">
        <f>_xlfn.XLOOKUP(Comuni[[#This Row],[Regione]],Table_0[Regione],Table_0[Deceduti],,0)</f>
        <v>2519</v>
      </c>
    </row>
    <row r="4690" spans="1:12" x14ac:dyDescent="0.25">
      <c r="A4690" s="1" t="s">
        <v>4758</v>
      </c>
      <c r="B4690" s="1" t="s">
        <v>4735</v>
      </c>
      <c r="C4690" s="1" t="s">
        <v>4736</v>
      </c>
      <c r="D4690">
        <v>15453</v>
      </c>
      <c r="E4690">
        <f>100*Comuni[[#This Row],[Popolazione2011]]/$D$7916</f>
        <v>2.6962871482126519E-2</v>
      </c>
      <c r="F4690">
        <f>100*Comuni[[#This Row],[Popolazione2011]]/(SUMIFS($D$2:$D$7916,$B$2:$B$7916,"Umbria"))</f>
        <v>1.7475471237226723</v>
      </c>
      <c r="G4690" t="b">
        <f>IF(Comuni[[#This Row],[Popolazione2011]]&gt;300000,"MAGGIORE")</f>
        <v>0</v>
      </c>
      <c r="H4690">
        <f>100*Comuni[[#This Row],[Popolazione2011]]/(SUMIFS($D$2:$D$7916,$B$2:$B$7916,"Piemonte"))</f>
        <v>0.35410855754327075</v>
      </c>
      <c r="I4690" s="1" t="str">
        <f>_xlfn.XLOOKUP(Comuni[[#This Row],[Regione]],Ripartizione_geografica[Regione],Ripartizione_geografica[Ripartizione geografica],,0)</f>
        <v>Centro</v>
      </c>
      <c r="J4690" s="1">
        <f>_xlfn.XLOOKUP(Comuni[[#This Row],[Regione]],Table_0[Regione],Table_0[Totale contagiati],,0)</f>
        <v>455875</v>
      </c>
      <c r="K4690" s="1">
        <f>_xlfn.XLOOKUP(Comuni[[#This Row],[Regione]],Table_0[Regione],Table_0[Guariti],,0)</f>
        <v>450837</v>
      </c>
      <c r="L4690" s="1">
        <f>_xlfn.XLOOKUP(Comuni[[#This Row],[Regione]],Table_0[Regione],Table_0[Deceduti],,0)</f>
        <v>2519</v>
      </c>
    </row>
    <row r="4691" spans="1:12" x14ac:dyDescent="0.25">
      <c r="A4691" s="1" t="s">
        <v>4759</v>
      </c>
      <c r="B4691" s="1" t="s">
        <v>4735</v>
      </c>
      <c r="C4691" s="1" t="s">
        <v>4736</v>
      </c>
      <c r="D4691">
        <v>32432</v>
      </c>
      <c r="E4691">
        <f>100*Comuni[[#This Row],[Popolazione2011]]/$D$7916</f>
        <v>5.6588354876614719E-2</v>
      </c>
      <c r="F4691">
        <f>100*Comuni[[#This Row],[Popolazione2011]]/(SUMIFS($D$2:$D$7916,$B$2:$B$7916,"Umbria"))</f>
        <v>3.6676663635911284</v>
      </c>
      <c r="G4691" t="b">
        <f>IF(Comuni[[#This Row],[Popolazione2011]]&gt;300000,"MAGGIORE")</f>
        <v>0</v>
      </c>
      <c r="H4691">
        <f>100*Comuni[[#This Row],[Popolazione2011]]/(SUMIFS($D$2:$D$7916,$B$2:$B$7916,"Piemonte"))</f>
        <v>0.74318570751591007</v>
      </c>
      <c r="I4691" s="1" t="str">
        <f>_xlfn.XLOOKUP(Comuni[[#This Row],[Regione]],Ripartizione_geografica[Regione],Ripartizione_geografica[Ripartizione geografica],,0)</f>
        <v>Centro</v>
      </c>
      <c r="J4691" s="1">
        <f>_xlfn.XLOOKUP(Comuni[[#This Row],[Regione]],Table_0[Regione],Table_0[Totale contagiati],,0)</f>
        <v>455875</v>
      </c>
      <c r="K4691" s="1">
        <f>_xlfn.XLOOKUP(Comuni[[#This Row],[Regione]],Table_0[Regione],Table_0[Guariti],,0)</f>
        <v>450837</v>
      </c>
      <c r="L4691" s="1">
        <f>_xlfn.XLOOKUP(Comuni[[#This Row],[Regione]],Table_0[Regione],Table_0[Deceduti],,0)</f>
        <v>2519</v>
      </c>
    </row>
    <row r="4692" spans="1:12" x14ac:dyDescent="0.25">
      <c r="A4692" s="1" t="s">
        <v>4760</v>
      </c>
      <c r="B4692" s="1" t="s">
        <v>4735</v>
      </c>
      <c r="C4692" s="1" t="s">
        <v>4736</v>
      </c>
      <c r="D4692">
        <v>624</v>
      </c>
      <c r="E4692">
        <f>100*Comuni[[#This Row],[Popolazione2011]]/$D$7916</f>
        <v>1.0887744648189314E-3</v>
      </c>
      <c r="F4692">
        <f>100*Comuni[[#This Row],[Popolazione2011]]/(SUMIFS($D$2:$D$7916,$B$2:$B$7916,"Umbria"))</f>
        <v>7.0566841726716331E-2</v>
      </c>
      <c r="G4692" t="b">
        <f>IF(Comuni[[#This Row],[Popolazione2011]]&gt;300000,"MAGGIORE")</f>
        <v>0</v>
      </c>
      <c r="H4692">
        <f>100*Comuni[[#This Row],[Popolazione2011]]/(SUMIFS($D$2:$D$7916,$B$2:$B$7916,"Piemonte"))</f>
        <v>1.4299083667055002E-2</v>
      </c>
      <c r="I4692" s="1" t="str">
        <f>_xlfn.XLOOKUP(Comuni[[#This Row],[Regione]],Ripartizione_geografica[Regione],Ripartizione_geografica[Ripartizione geografica],,0)</f>
        <v>Centro</v>
      </c>
      <c r="J4692" s="1">
        <f>_xlfn.XLOOKUP(Comuni[[#This Row],[Regione]],Table_0[Regione],Table_0[Totale contagiati],,0)</f>
        <v>455875</v>
      </c>
      <c r="K4692" s="1">
        <f>_xlfn.XLOOKUP(Comuni[[#This Row],[Regione]],Table_0[Regione],Table_0[Guariti],,0)</f>
        <v>450837</v>
      </c>
      <c r="L4692" s="1">
        <f>_xlfn.XLOOKUP(Comuni[[#This Row],[Regione]],Table_0[Regione],Table_0[Deceduti],,0)</f>
        <v>2519</v>
      </c>
    </row>
    <row r="4693" spans="1:12" x14ac:dyDescent="0.25">
      <c r="A4693" s="1" t="s">
        <v>4761</v>
      </c>
      <c r="B4693" s="1" t="s">
        <v>4735</v>
      </c>
      <c r="C4693" s="1" t="s">
        <v>4736</v>
      </c>
      <c r="D4693">
        <v>14589</v>
      </c>
      <c r="E4693">
        <f>100*Comuni[[#This Row],[Popolazione2011]]/$D$7916</f>
        <v>2.5455337607761846E-2</v>
      </c>
      <c r="F4693">
        <f>100*Comuni[[#This Row],[Popolazione2011]]/(SUMIFS($D$2:$D$7916,$B$2:$B$7916,"Umbria"))</f>
        <v>1.6498391890241419</v>
      </c>
      <c r="G4693" t="b">
        <f>IF(Comuni[[#This Row],[Popolazione2011]]&gt;300000,"MAGGIORE")</f>
        <v>0</v>
      </c>
      <c r="H4693">
        <f>100*Comuni[[#This Row],[Popolazione2011]]/(SUMIFS($D$2:$D$7916,$B$2:$B$7916,"Piemonte"))</f>
        <v>0.33430982631196382</v>
      </c>
      <c r="I4693" s="1" t="str">
        <f>_xlfn.XLOOKUP(Comuni[[#This Row],[Regione]],Ripartizione_geografica[Regione],Ripartizione_geografica[Ripartizione geografica],,0)</f>
        <v>Centro</v>
      </c>
      <c r="J4693" s="1">
        <f>_xlfn.XLOOKUP(Comuni[[#This Row],[Regione]],Table_0[Regione],Table_0[Totale contagiati],,0)</f>
        <v>455875</v>
      </c>
      <c r="K4693" s="1">
        <f>_xlfn.XLOOKUP(Comuni[[#This Row],[Regione]],Table_0[Regione],Table_0[Guariti],,0)</f>
        <v>450837</v>
      </c>
      <c r="L4693" s="1">
        <f>_xlfn.XLOOKUP(Comuni[[#This Row],[Regione]],Table_0[Regione],Table_0[Deceduti],,0)</f>
        <v>2519</v>
      </c>
    </row>
    <row r="4694" spans="1:12" x14ac:dyDescent="0.25">
      <c r="A4694" s="1" t="s">
        <v>4762</v>
      </c>
      <c r="B4694" s="1" t="s">
        <v>4735</v>
      </c>
      <c r="C4694" s="1" t="s">
        <v>4736</v>
      </c>
      <c r="D4694">
        <v>18701</v>
      </c>
      <c r="E4694">
        <f>100*Comuni[[#This Row],[Popolazione2011]]/$D$7916</f>
        <v>3.2630082157978905E-2</v>
      </c>
      <c r="F4694">
        <f>100*Comuni[[#This Row],[Popolazione2011]]/(SUMIFS($D$2:$D$7916,$B$2:$B$7916,"Umbria"))</f>
        <v>2.1148565819412215</v>
      </c>
      <c r="G4694" t="b">
        <f>IF(Comuni[[#This Row],[Popolazione2011]]&gt;300000,"MAGGIORE")</f>
        <v>0</v>
      </c>
      <c r="H4694">
        <f>100*Comuni[[#This Row],[Popolazione2011]]/(SUMIFS($D$2:$D$7916,$B$2:$B$7916,"Piemonte"))</f>
        <v>0.42853712124614679</v>
      </c>
      <c r="I4694" s="1" t="str">
        <f>_xlfn.XLOOKUP(Comuni[[#This Row],[Regione]],Ripartizione_geografica[Regione],Ripartizione_geografica[Ripartizione geografica],,0)</f>
        <v>Centro</v>
      </c>
      <c r="J4694" s="1">
        <f>_xlfn.XLOOKUP(Comuni[[#This Row],[Regione]],Table_0[Regione],Table_0[Totale contagiati],,0)</f>
        <v>455875</v>
      </c>
      <c r="K4694" s="1">
        <f>_xlfn.XLOOKUP(Comuni[[#This Row],[Regione]],Table_0[Regione],Table_0[Guariti],,0)</f>
        <v>450837</v>
      </c>
      <c r="L4694" s="1">
        <f>_xlfn.XLOOKUP(Comuni[[#This Row],[Regione]],Table_0[Regione],Table_0[Deceduti],,0)</f>
        <v>2519</v>
      </c>
    </row>
    <row r="4695" spans="1:12" x14ac:dyDescent="0.25">
      <c r="A4695" s="1" t="s">
        <v>4763</v>
      </c>
      <c r="B4695" s="1" t="s">
        <v>4735</v>
      </c>
      <c r="C4695" s="1" t="s">
        <v>4736</v>
      </c>
      <c r="D4695">
        <v>3822</v>
      </c>
      <c r="E4695">
        <f>100*Comuni[[#This Row],[Popolazione2011]]/$D$7916</f>
        <v>6.6687435970159553E-3</v>
      </c>
      <c r="F4695">
        <f>100*Comuni[[#This Row],[Popolazione2011]]/(SUMIFS($D$2:$D$7916,$B$2:$B$7916,"Umbria"))</f>
        <v>0.43222190557613754</v>
      </c>
      <c r="G4695" t="b">
        <f>IF(Comuni[[#This Row],[Popolazione2011]]&gt;300000,"MAGGIORE")</f>
        <v>0</v>
      </c>
      <c r="H4695">
        <f>100*Comuni[[#This Row],[Popolazione2011]]/(SUMIFS($D$2:$D$7916,$B$2:$B$7916,"Piemonte"))</f>
        <v>8.7581887460711896E-2</v>
      </c>
      <c r="I4695" s="1" t="str">
        <f>_xlfn.XLOOKUP(Comuni[[#This Row],[Regione]],Ripartizione_geografica[Regione],Ripartizione_geografica[Ripartizione geografica],,0)</f>
        <v>Centro</v>
      </c>
      <c r="J4695" s="1">
        <f>_xlfn.XLOOKUP(Comuni[[#This Row],[Regione]],Table_0[Regione],Table_0[Totale contagiati],,0)</f>
        <v>455875</v>
      </c>
      <c r="K4695" s="1">
        <f>_xlfn.XLOOKUP(Comuni[[#This Row],[Regione]],Table_0[Regione],Table_0[Guariti],,0)</f>
        <v>450837</v>
      </c>
      <c r="L4695" s="1">
        <f>_xlfn.XLOOKUP(Comuni[[#This Row],[Regione]],Table_0[Regione],Table_0[Deceduti],,0)</f>
        <v>2519</v>
      </c>
    </row>
    <row r="4696" spans="1:12" x14ac:dyDescent="0.25">
      <c r="A4696" s="1" t="s">
        <v>4764</v>
      </c>
      <c r="B4696" s="1" t="s">
        <v>4735</v>
      </c>
      <c r="C4696" s="1" t="s">
        <v>4736</v>
      </c>
      <c r="D4696">
        <v>1620</v>
      </c>
      <c r="E4696">
        <f>100*Comuni[[#This Row],[Popolazione2011]]/$D$7916</f>
        <v>2.8266260144337646E-3</v>
      </c>
      <c r="F4696">
        <f>100*Comuni[[#This Row],[Popolazione2011]]/(SUMIFS($D$2:$D$7916,$B$2:$B$7916,"Umbria"))</f>
        <v>0.18320237755974433</v>
      </c>
      <c r="G4696" t="b">
        <f>IF(Comuni[[#This Row],[Popolazione2011]]&gt;300000,"MAGGIORE")</f>
        <v>0</v>
      </c>
      <c r="H4696">
        <f>100*Comuni[[#This Row],[Popolazione2011]]/(SUMIFS($D$2:$D$7916,$B$2:$B$7916,"Piemonte"))</f>
        <v>3.712262105870049E-2</v>
      </c>
      <c r="I4696" s="1" t="str">
        <f>_xlfn.XLOOKUP(Comuni[[#This Row],[Regione]],Ripartizione_geografica[Regione],Ripartizione_geografica[Ripartizione geografica],,0)</f>
        <v>Centro</v>
      </c>
      <c r="J4696" s="1">
        <f>_xlfn.XLOOKUP(Comuni[[#This Row],[Regione]],Table_0[Regione],Table_0[Totale contagiati],,0)</f>
        <v>455875</v>
      </c>
      <c r="K4696" s="1">
        <f>_xlfn.XLOOKUP(Comuni[[#This Row],[Regione]],Table_0[Regione],Table_0[Guariti],,0)</f>
        <v>450837</v>
      </c>
      <c r="L4696" s="1">
        <f>_xlfn.XLOOKUP(Comuni[[#This Row],[Regione]],Table_0[Regione],Table_0[Deceduti],,0)</f>
        <v>2519</v>
      </c>
    </row>
    <row r="4697" spans="1:12" x14ac:dyDescent="0.25">
      <c r="A4697" s="1" t="s">
        <v>4765</v>
      </c>
      <c r="B4697" s="1" t="s">
        <v>4735</v>
      </c>
      <c r="C4697" s="1" t="s">
        <v>4736</v>
      </c>
      <c r="D4697">
        <v>5691</v>
      </c>
      <c r="E4697">
        <f>100*Comuni[[#This Row],[Popolazione2011]]/$D$7916</f>
        <v>9.9298324988534286E-3</v>
      </c>
      <c r="F4697">
        <f>100*Comuni[[#This Row],[Popolazione2011]]/(SUMIFS($D$2:$D$7916,$B$2:$B$7916,"Umbria"))</f>
        <v>0.64358316709413887</v>
      </c>
      <c r="G4697" t="b">
        <f>IF(Comuni[[#This Row],[Popolazione2011]]&gt;300000,"MAGGIORE")</f>
        <v>0</v>
      </c>
      <c r="H4697">
        <f>100*Comuni[[#This Row],[Popolazione2011]]/(SUMIFS($D$2:$D$7916,$B$2:$B$7916,"Piemonte"))</f>
        <v>0.13041039286732375</v>
      </c>
      <c r="I4697" s="1" t="str">
        <f>_xlfn.XLOOKUP(Comuni[[#This Row],[Regione]],Ripartizione_geografica[Regione],Ripartizione_geografica[Ripartizione geografica],,0)</f>
        <v>Centro</v>
      </c>
      <c r="J4697" s="1">
        <f>_xlfn.XLOOKUP(Comuni[[#This Row],[Regione]],Table_0[Regione],Table_0[Totale contagiati],,0)</f>
        <v>455875</v>
      </c>
      <c r="K4697" s="1">
        <f>_xlfn.XLOOKUP(Comuni[[#This Row],[Regione]],Table_0[Regione],Table_0[Guariti],,0)</f>
        <v>450837</v>
      </c>
      <c r="L4697" s="1">
        <f>_xlfn.XLOOKUP(Comuni[[#This Row],[Regione]],Table_0[Regione],Table_0[Deceduti],,0)</f>
        <v>2519</v>
      </c>
    </row>
    <row r="4698" spans="1:12" x14ac:dyDescent="0.25">
      <c r="A4698" s="1" t="s">
        <v>4766</v>
      </c>
      <c r="B4698" s="1" t="s">
        <v>4735</v>
      </c>
      <c r="C4698" s="1" t="s">
        <v>4736</v>
      </c>
      <c r="D4698">
        <v>626</v>
      </c>
      <c r="E4698">
        <f>100*Comuni[[#This Row],[Popolazione2011]]/$D$7916</f>
        <v>1.0922641265651461E-3</v>
      </c>
      <c r="F4698">
        <f>100*Comuni[[#This Row],[Popolazione2011]]/(SUMIFS($D$2:$D$7916,$B$2:$B$7916,"Umbria"))</f>
        <v>7.0793017501481453E-2</v>
      </c>
      <c r="G4698" t="b">
        <f>IF(Comuni[[#This Row],[Popolazione2011]]&gt;300000,"MAGGIORE")</f>
        <v>0</v>
      </c>
      <c r="H4698">
        <f>100*Comuni[[#This Row],[Popolazione2011]]/(SUMIFS($D$2:$D$7916,$B$2:$B$7916,"Piemonte"))</f>
        <v>1.4344914063423768E-2</v>
      </c>
      <c r="I4698" s="1" t="str">
        <f>_xlfn.XLOOKUP(Comuni[[#This Row],[Regione]],Ripartizione_geografica[Regione],Ripartizione_geografica[Ripartizione geografica],,0)</f>
        <v>Centro</v>
      </c>
      <c r="J4698" s="1">
        <f>_xlfn.XLOOKUP(Comuni[[#This Row],[Regione]],Table_0[Regione],Table_0[Totale contagiati],,0)</f>
        <v>455875</v>
      </c>
      <c r="K4698" s="1">
        <f>_xlfn.XLOOKUP(Comuni[[#This Row],[Regione]],Table_0[Regione],Table_0[Guariti],,0)</f>
        <v>450837</v>
      </c>
      <c r="L4698" s="1">
        <f>_xlfn.XLOOKUP(Comuni[[#This Row],[Regione]],Table_0[Regione],Table_0[Deceduti],,0)</f>
        <v>2519</v>
      </c>
    </row>
    <row r="4699" spans="1:12" x14ac:dyDescent="0.25">
      <c r="A4699" s="1" t="s">
        <v>4767</v>
      </c>
      <c r="B4699" s="1" t="s">
        <v>4735</v>
      </c>
      <c r="C4699" s="1" t="s">
        <v>4736</v>
      </c>
      <c r="D4699">
        <v>1216</v>
      </c>
      <c r="E4699">
        <f>100*Comuni[[#This Row],[Popolazione2011]]/$D$7916</f>
        <v>2.1217143416984306E-3</v>
      </c>
      <c r="F4699">
        <f>100*Comuni[[#This Row],[Popolazione2011]]/(SUMIFS($D$2:$D$7916,$B$2:$B$7916,"Umbria"))</f>
        <v>0.13751487105719082</v>
      </c>
      <c r="G4699" t="b">
        <f>IF(Comuni[[#This Row],[Popolazione2011]]&gt;300000,"MAGGIORE")</f>
        <v>0</v>
      </c>
      <c r="H4699">
        <f>100*Comuni[[#This Row],[Popolazione2011]]/(SUMIFS($D$2:$D$7916,$B$2:$B$7916,"Piemonte"))</f>
        <v>2.786488099220975E-2</v>
      </c>
      <c r="I4699" s="1" t="str">
        <f>_xlfn.XLOOKUP(Comuni[[#This Row],[Regione]],Ripartizione_geografica[Regione],Ripartizione_geografica[Ripartizione geografica],,0)</f>
        <v>Centro</v>
      </c>
      <c r="J4699" s="1">
        <f>_xlfn.XLOOKUP(Comuni[[#This Row],[Regione]],Table_0[Regione],Table_0[Totale contagiati],,0)</f>
        <v>455875</v>
      </c>
      <c r="K4699" s="1">
        <f>_xlfn.XLOOKUP(Comuni[[#This Row],[Regione]],Table_0[Regione],Table_0[Guariti],,0)</f>
        <v>450837</v>
      </c>
      <c r="L4699" s="1">
        <f>_xlfn.XLOOKUP(Comuni[[#This Row],[Regione]],Table_0[Regione],Table_0[Deceduti],,0)</f>
        <v>2519</v>
      </c>
    </row>
    <row r="4700" spans="1:12" x14ac:dyDescent="0.25">
      <c r="A4700" s="1" t="s">
        <v>4768</v>
      </c>
      <c r="B4700" s="1" t="s">
        <v>4735</v>
      </c>
      <c r="C4700" s="1" t="s">
        <v>4736</v>
      </c>
      <c r="D4700">
        <v>1663</v>
      </c>
      <c r="E4700">
        <f>100*Comuni[[#This Row],[Popolazione2011]]/$D$7916</f>
        <v>2.9016537419773768E-3</v>
      </c>
      <c r="F4700">
        <f>100*Comuni[[#This Row],[Popolazione2011]]/(SUMIFS($D$2:$D$7916,$B$2:$B$7916,"Umbria"))</f>
        <v>0.18806515671719434</v>
      </c>
      <c r="G4700" t="b">
        <f>IF(Comuni[[#This Row],[Popolazione2011]]&gt;300000,"MAGGIORE")</f>
        <v>0</v>
      </c>
      <c r="H4700">
        <f>100*Comuni[[#This Row],[Popolazione2011]]/(SUMIFS($D$2:$D$7916,$B$2:$B$7916,"Piemonte"))</f>
        <v>3.8107974580628957E-2</v>
      </c>
      <c r="I4700" s="1" t="str">
        <f>_xlfn.XLOOKUP(Comuni[[#This Row],[Regione]],Ripartizione_geografica[Regione],Ripartizione_geografica[Ripartizione geografica],,0)</f>
        <v>Centro</v>
      </c>
      <c r="J4700" s="1">
        <f>_xlfn.XLOOKUP(Comuni[[#This Row],[Regione]],Table_0[Regione],Table_0[Totale contagiati],,0)</f>
        <v>455875</v>
      </c>
      <c r="K4700" s="1">
        <f>_xlfn.XLOOKUP(Comuni[[#This Row],[Regione]],Table_0[Regione],Table_0[Guariti],,0)</f>
        <v>450837</v>
      </c>
      <c r="L4700" s="1">
        <f>_xlfn.XLOOKUP(Comuni[[#This Row],[Regione]],Table_0[Regione],Table_0[Deceduti],,0)</f>
        <v>2519</v>
      </c>
    </row>
    <row r="4701" spans="1:12" x14ac:dyDescent="0.25">
      <c r="A4701" s="1" t="s">
        <v>4769</v>
      </c>
      <c r="B4701" s="1" t="s">
        <v>4735</v>
      </c>
      <c r="C4701" s="1" t="s">
        <v>4736</v>
      </c>
      <c r="D4701">
        <v>5953</v>
      </c>
      <c r="E4701">
        <f>100*Comuni[[#This Row],[Popolazione2011]]/$D$7916</f>
        <v>1.038697818760753E-2</v>
      </c>
      <c r="F4701">
        <f>100*Comuni[[#This Row],[Popolazione2011]]/(SUMIFS($D$2:$D$7916,$B$2:$B$7916,"Umbria"))</f>
        <v>0.67321219358836915</v>
      </c>
      <c r="G4701" t="b">
        <f>IF(Comuni[[#This Row],[Popolazione2011]]&gt;300000,"MAGGIORE")</f>
        <v>0</v>
      </c>
      <c r="H4701">
        <f>100*Comuni[[#This Row],[Popolazione2011]]/(SUMIFS($D$2:$D$7916,$B$2:$B$7916,"Piemonte"))</f>
        <v>0.13641417479163209</v>
      </c>
      <c r="I4701" s="1" t="str">
        <f>_xlfn.XLOOKUP(Comuni[[#This Row],[Regione]],Ripartizione_geografica[Regione],Ripartizione_geografica[Ripartizione geografica],,0)</f>
        <v>Centro</v>
      </c>
      <c r="J4701" s="1">
        <f>_xlfn.XLOOKUP(Comuni[[#This Row],[Regione]],Table_0[Regione],Table_0[Totale contagiati],,0)</f>
        <v>455875</v>
      </c>
      <c r="K4701" s="1">
        <f>_xlfn.XLOOKUP(Comuni[[#This Row],[Regione]],Table_0[Regione],Table_0[Guariti],,0)</f>
        <v>450837</v>
      </c>
      <c r="L4701" s="1">
        <f>_xlfn.XLOOKUP(Comuni[[#This Row],[Regione]],Table_0[Regione],Table_0[Deceduti],,0)</f>
        <v>2519</v>
      </c>
    </row>
    <row r="4702" spans="1:12" x14ac:dyDescent="0.25">
      <c r="A4702" s="1" t="s">
        <v>4770</v>
      </c>
      <c r="B4702" s="1" t="s">
        <v>4735</v>
      </c>
      <c r="C4702" s="1" t="s">
        <v>4736</v>
      </c>
      <c r="D4702">
        <v>4915</v>
      </c>
      <c r="E4702">
        <f>100*Comuni[[#This Row],[Popolazione2011]]/$D$7916</f>
        <v>8.5758437413221925E-3</v>
      </c>
      <c r="F4702">
        <f>100*Comuni[[#This Row],[Popolazione2011]]/(SUMIFS($D$2:$D$7916,$B$2:$B$7916,"Umbria"))</f>
        <v>0.55582696648527374</v>
      </c>
      <c r="G4702" t="b">
        <f>IF(Comuni[[#This Row],[Popolazione2011]]&gt;300000,"MAGGIORE")</f>
        <v>0</v>
      </c>
      <c r="H4702">
        <f>100*Comuni[[#This Row],[Popolazione2011]]/(SUMIFS($D$2:$D$7916,$B$2:$B$7916,"Piemonte"))</f>
        <v>0.11262819907624252</v>
      </c>
      <c r="I4702" s="1" t="str">
        <f>_xlfn.XLOOKUP(Comuni[[#This Row],[Regione]],Ripartizione_geografica[Regione],Ripartizione_geografica[Ripartizione geografica],,0)</f>
        <v>Centro</v>
      </c>
      <c r="J4702" s="1">
        <f>_xlfn.XLOOKUP(Comuni[[#This Row],[Regione]],Table_0[Regione],Table_0[Totale contagiati],,0)</f>
        <v>455875</v>
      </c>
      <c r="K4702" s="1">
        <f>_xlfn.XLOOKUP(Comuni[[#This Row],[Regione]],Table_0[Regione],Table_0[Guariti],,0)</f>
        <v>450837</v>
      </c>
      <c r="L4702" s="1">
        <f>_xlfn.XLOOKUP(Comuni[[#This Row],[Regione]],Table_0[Regione],Table_0[Deceduti],,0)</f>
        <v>2519</v>
      </c>
    </row>
    <row r="4703" spans="1:12" x14ac:dyDescent="0.25">
      <c r="A4703" s="1" t="s">
        <v>4771</v>
      </c>
      <c r="B4703" s="1" t="s">
        <v>4735</v>
      </c>
      <c r="C4703" s="1" t="s">
        <v>4736</v>
      </c>
      <c r="D4703">
        <v>982</v>
      </c>
      <c r="E4703">
        <f>100*Comuni[[#This Row],[Popolazione2011]]/$D$7916</f>
        <v>1.7134239173913312E-3</v>
      </c>
      <c r="F4703">
        <f>100*Comuni[[#This Row],[Popolazione2011]]/(SUMIFS($D$2:$D$7916,$B$2:$B$7916,"Umbria"))</f>
        <v>0.11105230540967218</v>
      </c>
      <c r="G4703" t="b">
        <f>IF(Comuni[[#This Row],[Popolazione2011]]&gt;300000,"MAGGIORE")</f>
        <v>0</v>
      </c>
      <c r="H4703">
        <f>100*Comuni[[#This Row],[Popolazione2011]]/(SUMIFS($D$2:$D$7916,$B$2:$B$7916,"Piemonte"))</f>
        <v>2.2502724617064124E-2</v>
      </c>
      <c r="I4703" s="1" t="str">
        <f>_xlfn.XLOOKUP(Comuni[[#This Row],[Regione]],Ripartizione_geografica[Regione],Ripartizione_geografica[Ripartizione geografica],,0)</f>
        <v>Centro</v>
      </c>
      <c r="J4703" s="1">
        <f>_xlfn.XLOOKUP(Comuni[[#This Row],[Regione]],Table_0[Regione],Table_0[Totale contagiati],,0)</f>
        <v>455875</v>
      </c>
      <c r="K4703" s="1">
        <f>_xlfn.XLOOKUP(Comuni[[#This Row],[Regione]],Table_0[Regione],Table_0[Guariti],,0)</f>
        <v>450837</v>
      </c>
      <c r="L4703" s="1">
        <f>_xlfn.XLOOKUP(Comuni[[#This Row],[Regione]],Table_0[Regione],Table_0[Deceduti],,0)</f>
        <v>2519</v>
      </c>
    </row>
    <row r="4704" spans="1:12" x14ac:dyDescent="0.25">
      <c r="A4704" s="1" t="s">
        <v>4772</v>
      </c>
      <c r="B4704" s="1" t="s">
        <v>4735</v>
      </c>
      <c r="C4704" s="1" t="s">
        <v>4736</v>
      </c>
      <c r="D4704">
        <v>5734</v>
      </c>
      <c r="E4704">
        <f>100*Comuni[[#This Row],[Popolazione2011]]/$D$7916</f>
        <v>1.0004860226397041E-2</v>
      </c>
      <c r="F4704">
        <f>100*Comuni[[#This Row],[Popolazione2011]]/(SUMIFS($D$2:$D$7916,$B$2:$B$7916,"Umbria"))</f>
        <v>0.64844594625158891</v>
      </c>
      <c r="G4704" t="b">
        <f>IF(Comuni[[#This Row],[Popolazione2011]]&gt;300000,"MAGGIORE")</f>
        <v>0</v>
      </c>
      <c r="H4704">
        <f>100*Comuni[[#This Row],[Popolazione2011]]/(SUMIFS($D$2:$D$7916,$B$2:$B$7916,"Piemonte"))</f>
        <v>0.13139574638925222</v>
      </c>
      <c r="I4704" s="1" t="str">
        <f>_xlfn.XLOOKUP(Comuni[[#This Row],[Regione]],Ripartizione_geografica[Regione],Ripartizione_geografica[Ripartizione geografica],,0)</f>
        <v>Centro</v>
      </c>
      <c r="J4704" s="1">
        <f>_xlfn.XLOOKUP(Comuni[[#This Row],[Regione]],Table_0[Regione],Table_0[Totale contagiati],,0)</f>
        <v>455875</v>
      </c>
      <c r="K4704" s="1">
        <f>_xlfn.XLOOKUP(Comuni[[#This Row],[Regione]],Table_0[Regione],Table_0[Guariti],,0)</f>
        <v>450837</v>
      </c>
      <c r="L4704" s="1">
        <f>_xlfn.XLOOKUP(Comuni[[#This Row],[Regione]],Table_0[Regione],Table_0[Deceduti],,0)</f>
        <v>2519</v>
      </c>
    </row>
    <row r="4705" spans="1:12" x14ac:dyDescent="0.25">
      <c r="A4705" s="1" t="s">
        <v>4773</v>
      </c>
      <c r="B4705" s="1" t="s">
        <v>4735</v>
      </c>
      <c r="C4705" s="1" t="s">
        <v>4736</v>
      </c>
      <c r="D4705">
        <v>5522</v>
      </c>
      <c r="E4705">
        <f>100*Comuni[[#This Row],[Popolazione2011]]/$D$7916</f>
        <v>9.6349560812983015E-3</v>
      </c>
      <c r="F4705">
        <f>100*Comuni[[#This Row],[Popolazione2011]]/(SUMIFS($D$2:$D$7916,$B$2:$B$7916,"Umbria"))</f>
        <v>0.62447131412648649</v>
      </c>
      <c r="G4705" t="b">
        <f>IF(Comuni[[#This Row],[Popolazione2011]]&gt;300000,"MAGGIORE")</f>
        <v>0</v>
      </c>
      <c r="H4705">
        <f>100*Comuni[[#This Row],[Popolazione2011]]/(SUMIFS($D$2:$D$7916,$B$2:$B$7916,"Piemonte"))</f>
        <v>0.12653772437416302</v>
      </c>
      <c r="I4705" s="1" t="str">
        <f>_xlfn.XLOOKUP(Comuni[[#This Row],[Regione]],Ripartizione_geografica[Regione],Ripartizione_geografica[Ripartizione geografica],,0)</f>
        <v>Centro</v>
      </c>
      <c r="J4705" s="1">
        <f>_xlfn.XLOOKUP(Comuni[[#This Row],[Regione]],Table_0[Regione],Table_0[Totale contagiati],,0)</f>
        <v>455875</v>
      </c>
      <c r="K4705" s="1">
        <f>_xlfn.XLOOKUP(Comuni[[#This Row],[Regione]],Table_0[Regione],Table_0[Guariti],,0)</f>
        <v>450837</v>
      </c>
      <c r="L4705" s="1">
        <f>_xlfn.XLOOKUP(Comuni[[#This Row],[Regione]],Table_0[Regione],Table_0[Deceduti],,0)</f>
        <v>2519</v>
      </c>
    </row>
    <row r="4706" spans="1:12" x14ac:dyDescent="0.25">
      <c r="A4706" s="1" t="s">
        <v>4774</v>
      </c>
      <c r="B4706" s="1" t="s">
        <v>4735</v>
      </c>
      <c r="C4706" s="1" t="s">
        <v>4736</v>
      </c>
      <c r="D4706">
        <v>162449</v>
      </c>
      <c r="E4706">
        <f>100*Comuni[[#This Row],[Popolazione2011]]/$D$7916</f>
        <v>0.28344603050540162</v>
      </c>
      <c r="F4706">
        <f>100*Comuni[[#This Row],[Popolazione2011]]/(SUMIFS($D$2:$D$7916,$B$2:$B$7916,"Umbria"))</f>
        <v>18.371014217409201</v>
      </c>
      <c r="G4706" t="b">
        <f>IF(Comuni[[#This Row],[Popolazione2011]]&gt;300000,"MAGGIORE")</f>
        <v>0</v>
      </c>
      <c r="H4706">
        <f>100*Comuni[[#This Row],[Popolazione2011]]/(SUMIFS($D$2:$D$7916,$B$2:$B$7916,"Piemonte"))</f>
        <v>3.722551029854837</v>
      </c>
      <c r="I4706" s="1" t="str">
        <f>_xlfn.XLOOKUP(Comuni[[#This Row],[Regione]],Ripartizione_geografica[Regione],Ripartizione_geografica[Ripartizione geografica],,0)</f>
        <v>Centro</v>
      </c>
      <c r="J4706" s="1">
        <f>_xlfn.XLOOKUP(Comuni[[#This Row],[Regione]],Table_0[Regione],Table_0[Totale contagiati],,0)</f>
        <v>455875</v>
      </c>
      <c r="K4706" s="1">
        <f>_xlfn.XLOOKUP(Comuni[[#This Row],[Regione]],Table_0[Regione],Table_0[Guariti],,0)</f>
        <v>450837</v>
      </c>
      <c r="L4706" s="1">
        <f>_xlfn.XLOOKUP(Comuni[[#This Row],[Regione]],Table_0[Regione],Table_0[Deceduti],,0)</f>
        <v>2519</v>
      </c>
    </row>
    <row r="4707" spans="1:12" x14ac:dyDescent="0.25">
      <c r="A4707" s="1" t="s">
        <v>4775</v>
      </c>
      <c r="B4707" s="1" t="s">
        <v>4735</v>
      </c>
      <c r="C4707" s="1" t="s">
        <v>4736</v>
      </c>
      <c r="D4707">
        <v>3799</v>
      </c>
      <c r="E4707">
        <f>100*Comuni[[#This Row],[Popolazione2011]]/$D$7916</f>
        <v>6.6286124869344883E-3</v>
      </c>
      <c r="F4707">
        <f>100*Comuni[[#This Row],[Popolazione2011]]/(SUMIFS($D$2:$D$7916,$B$2:$B$7916,"Umbria"))</f>
        <v>0.4296208841663387</v>
      </c>
      <c r="G4707" t="b">
        <f>IF(Comuni[[#This Row],[Popolazione2011]]&gt;300000,"MAGGIORE")</f>
        <v>0</v>
      </c>
      <c r="H4707">
        <f>100*Comuni[[#This Row],[Popolazione2011]]/(SUMIFS($D$2:$D$7916,$B$2:$B$7916,"Piemonte"))</f>
        <v>8.705483790247108E-2</v>
      </c>
      <c r="I4707" s="1" t="str">
        <f>_xlfn.XLOOKUP(Comuni[[#This Row],[Regione]],Ripartizione_geografica[Regione],Ripartizione_geografica[Ripartizione geografica],,0)</f>
        <v>Centro</v>
      </c>
      <c r="J4707" s="1">
        <f>_xlfn.XLOOKUP(Comuni[[#This Row],[Regione]],Table_0[Regione],Table_0[Totale contagiati],,0)</f>
        <v>455875</v>
      </c>
      <c r="K4707" s="1">
        <f>_xlfn.XLOOKUP(Comuni[[#This Row],[Regione]],Table_0[Regione],Table_0[Guariti],,0)</f>
        <v>450837</v>
      </c>
      <c r="L4707" s="1">
        <f>_xlfn.XLOOKUP(Comuni[[#This Row],[Regione]],Table_0[Regione],Table_0[Deceduti],,0)</f>
        <v>2519</v>
      </c>
    </row>
    <row r="4708" spans="1:12" x14ac:dyDescent="0.25">
      <c r="A4708" s="1" t="s">
        <v>4776</v>
      </c>
      <c r="B4708" s="1" t="s">
        <v>4735</v>
      </c>
      <c r="C4708" s="1" t="s">
        <v>4736</v>
      </c>
      <c r="D4708">
        <v>2182</v>
      </c>
      <c r="E4708">
        <f>100*Comuni[[#This Row],[Popolazione2011]]/$D$7916</f>
        <v>3.8072209651200456E-3</v>
      </c>
      <c r="F4708">
        <f>100*Comuni[[#This Row],[Popolazione2011]]/(SUMIFS($D$2:$D$7916,$B$2:$B$7916,"Umbria"))</f>
        <v>0.24675777026874204</v>
      </c>
      <c r="G4708" t="b">
        <f>IF(Comuni[[#This Row],[Popolazione2011]]&gt;300000,"MAGGIORE")</f>
        <v>0</v>
      </c>
      <c r="H4708">
        <f>100*Comuni[[#This Row],[Popolazione2011]]/(SUMIFS($D$2:$D$7916,$B$2:$B$7916,"Piemonte"))</f>
        <v>5.0000962438323741E-2</v>
      </c>
      <c r="I4708" s="1" t="str">
        <f>_xlfn.XLOOKUP(Comuni[[#This Row],[Regione]],Ripartizione_geografica[Regione],Ripartizione_geografica[Ripartizione geografica],,0)</f>
        <v>Centro</v>
      </c>
      <c r="J4708" s="1">
        <f>_xlfn.XLOOKUP(Comuni[[#This Row],[Regione]],Table_0[Regione],Table_0[Totale contagiati],,0)</f>
        <v>455875</v>
      </c>
      <c r="K4708" s="1">
        <f>_xlfn.XLOOKUP(Comuni[[#This Row],[Regione]],Table_0[Regione],Table_0[Guariti],,0)</f>
        <v>450837</v>
      </c>
      <c r="L4708" s="1">
        <f>_xlfn.XLOOKUP(Comuni[[#This Row],[Regione]],Table_0[Regione],Table_0[Deceduti],,0)</f>
        <v>2519</v>
      </c>
    </row>
    <row r="4709" spans="1:12" x14ac:dyDescent="0.25">
      <c r="A4709" s="1" t="s">
        <v>4777</v>
      </c>
      <c r="B4709" s="1" t="s">
        <v>4735</v>
      </c>
      <c r="C4709" s="1" t="s">
        <v>4736</v>
      </c>
      <c r="D4709">
        <v>135</v>
      </c>
      <c r="E4709">
        <f>100*Comuni[[#This Row],[Popolazione2011]]/$D$7916</f>
        <v>2.3555216786948037E-4</v>
      </c>
      <c r="F4709">
        <f>100*Comuni[[#This Row],[Popolazione2011]]/(SUMIFS($D$2:$D$7916,$B$2:$B$7916,"Umbria"))</f>
        <v>1.5266864796645361E-2</v>
      </c>
      <c r="G4709" t="b">
        <f>IF(Comuni[[#This Row],[Popolazione2011]]&gt;300000,"MAGGIORE")</f>
        <v>0</v>
      </c>
      <c r="H4709">
        <f>100*Comuni[[#This Row],[Popolazione2011]]/(SUMIFS($D$2:$D$7916,$B$2:$B$7916,"Piemonte"))</f>
        <v>3.0935517548917072E-3</v>
      </c>
      <c r="I4709" s="1" t="str">
        <f>_xlfn.XLOOKUP(Comuni[[#This Row],[Regione]],Ripartizione_geografica[Regione],Ripartizione_geografica[Ripartizione geografica],,0)</f>
        <v>Centro</v>
      </c>
      <c r="J4709" s="1">
        <f>_xlfn.XLOOKUP(Comuni[[#This Row],[Regione]],Table_0[Regione],Table_0[Totale contagiati],,0)</f>
        <v>455875</v>
      </c>
      <c r="K4709" s="1">
        <f>_xlfn.XLOOKUP(Comuni[[#This Row],[Regione]],Table_0[Regione],Table_0[Guariti],,0)</f>
        <v>450837</v>
      </c>
      <c r="L4709" s="1">
        <f>_xlfn.XLOOKUP(Comuni[[#This Row],[Regione]],Table_0[Regione],Table_0[Deceduti],,0)</f>
        <v>2519</v>
      </c>
    </row>
    <row r="4710" spans="1:12" x14ac:dyDescent="0.25">
      <c r="A4710" s="1" t="s">
        <v>4778</v>
      </c>
      <c r="B4710" s="1" t="s">
        <v>4735</v>
      </c>
      <c r="C4710" s="1" t="s">
        <v>4736</v>
      </c>
      <c r="D4710">
        <v>757</v>
      </c>
      <c r="E4710">
        <f>100*Comuni[[#This Row],[Popolazione2011]]/$D$7916</f>
        <v>1.3208369709421972E-3</v>
      </c>
      <c r="F4710">
        <f>100*Comuni[[#This Row],[Popolazione2011]]/(SUMIFS($D$2:$D$7916,$B$2:$B$7916,"Umbria"))</f>
        <v>8.5607530748596575E-2</v>
      </c>
      <c r="G4710" t="b">
        <f>IF(Comuni[[#This Row],[Popolazione2011]]&gt;300000,"MAGGIORE")</f>
        <v>0</v>
      </c>
      <c r="H4710">
        <f>100*Comuni[[#This Row],[Popolazione2011]]/(SUMIFS($D$2:$D$7916,$B$2:$B$7916,"Piemonte"))</f>
        <v>1.7346805025577946E-2</v>
      </c>
      <c r="I4710" s="1" t="str">
        <f>_xlfn.XLOOKUP(Comuni[[#This Row],[Regione]],Ripartizione_geografica[Regione],Ripartizione_geografica[Ripartizione geografica],,0)</f>
        <v>Centro</v>
      </c>
      <c r="J4710" s="1">
        <f>_xlfn.XLOOKUP(Comuni[[#This Row],[Regione]],Table_0[Regione],Table_0[Totale contagiati],,0)</f>
        <v>455875</v>
      </c>
      <c r="K4710" s="1">
        <f>_xlfn.XLOOKUP(Comuni[[#This Row],[Regione]],Table_0[Regione],Table_0[Guariti],,0)</f>
        <v>450837</v>
      </c>
      <c r="L4710" s="1">
        <f>_xlfn.XLOOKUP(Comuni[[#This Row],[Regione]],Table_0[Regione],Table_0[Deceduti],,0)</f>
        <v>2519</v>
      </c>
    </row>
    <row r="4711" spans="1:12" x14ac:dyDescent="0.25">
      <c r="A4711" s="1" t="s">
        <v>4779</v>
      </c>
      <c r="B4711" s="1" t="s">
        <v>4735</v>
      </c>
      <c r="C4711" s="1" t="s">
        <v>4736</v>
      </c>
      <c r="D4711">
        <v>11337</v>
      </c>
      <c r="E4711">
        <f>100*Comuni[[#This Row],[Popolazione2011]]/$D$7916</f>
        <v>1.9781147608417031E-2</v>
      </c>
      <c r="F4711">
        <f>100*Comuni[[#This Row],[Popolazione2011]]/(SUMIFS($D$2:$D$7916,$B$2:$B$7916,"Umbria"))</f>
        <v>1.2820773792560627</v>
      </c>
      <c r="G4711" t="b">
        <f>IF(Comuni[[#This Row],[Popolazione2011]]&gt;300000,"MAGGIORE")</f>
        <v>0</v>
      </c>
      <c r="H4711">
        <f>100*Comuni[[#This Row],[Popolazione2011]]/(SUMIFS($D$2:$D$7916,$B$2:$B$7916,"Piemonte"))</f>
        <v>0.25978960181635025</v>
      </c>
      <c r="I4711" s="1" t="str">
        <f>_xlfn.XLOOKUP(Comuni[[#This Row],[Regione]],Ripartizione_geografica[Regione],Ripartizione_geografica[Ripartizione geografica],,0)</f>
        <v>Centro</v>
      </c>
      <c r="J4711" s="1">
        <f>_xlfn.XLOOKUP(Comuni[[#This Row],[Regione]],Table_0[Regione],Table_0[Totale contagiati],,0)</f>
        <v>455875</v>
      </c>
      <c r="K4711" s="1">
        <f>_xlfn.XLOOKUP(Comuni[[#This Row],[Regione]],Table_0[Regione],Table_0[Guariti],,0)</f>
        <v>450837</v>
      </c>
      <c r="L4711" s="1">
        <f>_xlfn.XLOOKUP(Comuni[[#This Row],[Regione]],Table_0[Regione],Table_0[Deceduti],,0)</f>
        <v>2519</v>
      </c>
    </row>
    <row r="4712" spans="1:12" x14ac:dyDescent="0.25">
      <c r="A4712" s="1" t="s">
        <v>4780</v>
      </c>
      <c r="B4712" s="1" t="s">
        <v>4735</v>
      </c>
      <c r="C4712" s="1" t="s">
        <v>4736</v>
      </c>
      <c r="D4712">
        <v>558</v>
      </c>
      <c r="E4712">
        <f>100*Comuni[[#This Row],[Popolazione2011]]/$D$7916</f>
        <v>9.7361562719385224E-4</v>
      </c>
      <c r="F4712">
        <f>100*Comuni[[#This Row],[Popolazione2011]]/(SUMIFS($D$2:$D$7916,$B$2:$B$7916,"Umbria"))</f>
        <v>6.3103041159467493E-2</v>
      </c>
      <c r="G4712" t="b">
        <f>IF(Comuni[[#This Row],[Popolazione2011]]&gt;300000,"MAGGIORE")</f>
        <v>0</v>
      </c>
      <c r="H4712">
        <f>100*Comuni[[#This Row],[Popolazione2011]]/(SUMIFS($D$2:$D$7916,$B$2:$B$7916,"Piemonte"))</f>
        <v>1.2786680586885724E-2</v>
      </c>
      <c r="I4712" s="1" t="str">
        <f>_xlfn.XLOOKUP(Comuni[[#This Row],[Regione]],Ripartizione_geografica[Regione],Ripartizione_geografica[Ripartizione geografica],,0)</f>
        <v>Centro</v>
      </c>
      <c r="J4712" s="1">
        <f>_xlfn.XLOOKUP(Comuni[[#This Row],[Regione]],Table_0[Regione],Table_0[Totale contagiati],,0)</f>
        <v>455875</v>
      </c>
      <c r="K4712" s="1">
        <f>_xlfn.XLOOKUP(Comuni[[#This Row],[Regione]],Table_0[Regione],Table_0[Guariti],,0)</f>
        <v>450837</v>
      </c>
      <c r="L4712" s="1">
        <f>_xlfn.XLOOKUP(Comuni[[#This Row],[Regione]],Table_0[Regione],Table_0[Deceduti],,0)</f>
        <v>2519</v>
      </c>
    </row>
    <row r="4713" spans="1:12" x14ac:dyDescent="0.25">
      <c r="A4713" s="1" t="s">
        <v>4781</v>
      </c>
      <c r="B4713" s="1" t="s">
        <v>4735</v>
      </c>
      <c r="C4713" s="1" t="s">
        <v>4736</v>
      </c>
      <c r="D4713">
        <v>1442</v>
      </c>
      <c r="E4713">
        <f>100*Comuni[[#This Row],[Popolazione2011]]/$D$7916</f>
        <v>2.5160461190206719E-3</v>
      </c>
      <c r="F4713">
        <f>100*Comuni[[#This Row],[Popolazione2011]]/(SUMIFS($D$2:$D$7916,$B$2:$B$7916,"Umbria"))</f>
        <v>0.16307273360564897</v>
      </c>
      <c r="G4713" t="b">
        <f>IF(Comuni[[#This Row],[Popolazione2011]]&gt;300000,"MAGGIORE")</f>
        <v>0</v>
      </c>
      <c r="H4713">
        <f>100*Comuni[[#This Row],[Popolazione2011]]/(SUMIFS($D$2:$D$7916,$B$2:$B$7916,"Piemonte"))</f>
        <v>3.3043715781880312E-2</v>
      </c>
      <c r="I4713" s="1" t="str">
        <f>_xlfn.XLOOKUP(Comuni[[#This Row],[Regione]],Ripartizione_geografica[Regione],Ripartizione_geografica[Ripartizione geografica],,0)</f>
        <v>Centro</v>
      </c>
      <c r="J4713" s="1">
        <f>_xlfn.XLOOKUP(Comuni[[#This Row],[Regione]],Table_0[Regione],Table_0[Totale contagiati],,0)</f>
        <v>455875</v>
      </c>
      <c r="K4713" s="1">
        <f>_xlfn.XLOOKUP(Comuni[[#This Row],[Regione]],Table_0[Regione],Table_0[Guariti],,0)</f>
        <v>450837</v>
      </c>
      <c r="L4713" s="1">
        <f>_xlfn.XLOOKUP(Comuni[[#This Row],[Regione]],Table_0[Regione],Table_0[Deceduti],,0)</f>
        <v>2519</v>
      </c>
    </row>
    <row r="4714" spans="1:12" x14ac:dyDescent="0.25">
      <c r="A4714" s="1" t="s">
        <v>4782</v>
      </c>
      <c r="B4714" s="1" t="s">
        <v>4735</v>
      </c>
      <c r="C4714" s="1" t="s">
        <v>4736</v>
      </c>
      <c r="D4714">
        <v>481</v>
      </c>
      <c r="E4714">
        <f>100*Comuni[[#This Row],[Popolazione2011]]/$D$7916</f>
        <v>8.3926364996459303E-4</v>
      </c>
      <c r="F4714">
        <f>100*Comuni[[#This Row],[Popolazione2011]]/(SUMIFS($D$2:$D$7916,$B$2:$B$7916,"Umbria"))</f>
        <v>5.4395273831010511E-2</v>
      </c>
      <c r="G4714" t="b">
        <f>IF(Comuni[[#This Row],[Popolazione2011]]&gt;300000,"MAGGIORE")</f>
        <v>0</v>
      </c>
      <c r="H4714">
        <f>100*Comuni[[#This Row],[Popolazione2011]]/(SUMIFS($D$2:$D$7916,$B$2:$B$7916,"Piemonte"))</f>
        <v>1.1022210326688231E-2</v>
      </c>
      <c r="I4714" s="1" t="str">
        <f>_xlfn.XLOOKUP(Comuni[[#This Row],[Regione]],Ripartizione_geografica[Regione],Ripartizione_geografica[Ripartizione geografica],,0)</f>
        <v>Centro</v>
      </c>
      <c r="J4714" s="1">
        <f>_xlfn.XLOOKUP(Comuni[[#This Row],[Regione]],Table_0[Regione],Table_0[Totale contagiati],,0)</f>
        <v>455875</v>
      </c>
      <c r="K4714" s="1">
        <f>_xlfn.XLOOKUP(Comuni[[#This Row],[Regione]],Table_0[Regione],Table_0[Guariti],,0)</f>
        <v>450837</v>
      </c>
      <c r="L4714" s="1">
        <f>_xlfn.XLOOKUP(Comuni[[#This Row],[Regione]],Table_0[Regione],Table_0[Deceduti],,0)</f>
        <v>2519</v>
      </c>
    </row>
    <row r="4715" spans="1:12" x14ac:dyDescent="0.25">
      <c r="A4715" s="1" t="s">
        <v>4783</v>
      </c>
      <c r="B4715" s="1" t="s">
        <v>4735</v>
      </c>
      <c r="C4715" s="1" t="s">
        <v>4736</v>
      </c>
      <c r="D4715">
        <v>1140</v>
      </c>
      <c r="E4715">
        <f>100*Comuni[[#This Row],[Popolazione2011]]/$D$7916</f>
        <v>1.9891071953422788E-3</v>
      </c>
      <c r="F4715">
        <f>100*Comuni[[#This Row],[Popolazione2011]]/(SUMIFS($D$2:$D$7916,$B$2:$B$7916,"Umbria"))</f>
        <v>0.12892019161611637</v>
      </c>
      <c r="G4715" t="b">
        <f>IF(Comuni[[#This Row],[Popolazione2011]]&gt;300000,"MAGGIORE")</f>
        <v>0</v>
      </c>
      <c r="H4715">
        <f>100*Comuni[[#This Row],[Popolazione2011]]/(SUMIFS($D$2:$D$7916,$B$2:$B$7916,"Piemonte"))</f>
        <v>2.6123325930196641E-2</v>
      </c>
      <c r="I4715" s="1" t="str">
        <f>_xlfn.XLOOKUP(Comuni[[#This Row],[Regione]],Ripartizione_geografica[Regione],Ripartizione_geografica[Ripartizione geografica],,0)</f>
        <v>Centro</v>
      </c>
      <c r="J4715" s="1">
        <f>_xlfn.XLOOKUP(Comuni[[#This Row],[Regione]],Table_0[Regione],Table_0[Totale contagiati],,0)</f>
        <v>455875</v>
      </c>
      <c r="K4715" s="1">
        <f>_xlfn.XLOOKUP(Comuni[[#This Row],[Regione]],Table_0[Regione],Table_0[Guariti],,0)</f>
        <v>450837</v>
      </c>
      <c r="L4715" s="1">
        <f>_xlfn.XLOOKUP(Comuni[[#This Row],[Regione]],Table_0[Regione],Table_0[Deceduti],,0)</f>
        <v>2519</v>
      </c>
    </row>
    <row r="4716" spans="1:12" x14ac:dyDescent="0.25">
      <c r="A4716" s="1" t="s">
        <v>4784</v>
      </c>
      <c r="B4716" s="1" t="s">
        <v>4735</v>
      </c>
      <c r="C4716" s="1" t="s">
        <v>4736</v>
      </c>
      <c r="D4716">
        <v>2468</v>
      </c>
      <c r="E4716">
        <f>100*Comuni[[#This Row],[Popolazione2011]]/$D$7916</f>
        <v>4.3062425948287228E-3</v>
      </c>
      <c r="F4716">
        <f>100*Comuni[[#This Row],[Popolazione2011]]/(SUMIFS($D$2:$D$7916,$B$2:$B$7916,"Umbria"))</f>
        <v>0.2791009060601537</v>
      </c>
      <c r="G4716" t="b">
        <f>IF(Comuni[[#This Row],[Popolazione2011]]&gt;300000,"MAGGIORE")</f>
        <v>0</v>
      </c>
      <c r="H4716">
        <f>100*Comuni[[#This Row],[Popolazione2011]]/(SUMIFS($D$2:$D$7916,$B$2:$B$7916,"Piemonte"))</f>
        <v>5.6554709119057286E-2</v>
      </c>
      <c r="I4716" s="1" t="str">
        <f>_xlfn.XLOOKUP(Comuni[[#This Row],[Regione]],Ripartizione_geografica[Regione],Ripartizione_geografica[Ripartizione geografica],,0)</f>
        <v>Centro</v>
      </c>
      <c r="J4716" s="1">
        <f>_xlfn.XLOOKUP(Comuni[[#This Row],[Regione]],Table_0[Regione],Table_0[Totale contagiati],,0)</f>
        <v>455875</v>
      </c>
      <c r="K4716" s="1">
        <f>_xlfn.XLOOKUP(Comuni[[#This Row],[Regione]],Table_0[Regione],Table_0[Guariti],,0)</f>
        <v>450837</v>
      </c>
      <c r="L4716" s="1">
        <f>_xlfn.XLOOKUP(Comuni[[#This Row],[Regione]],Table_0[Regione],Table_0[Deceduti],,0)</f>
        <v>2519</v>
      </c>
    </row>
    <row r="4717" spans="1:12" x14ac:dyDescent="0.25">
      <c r="A4717" s="1" t="s">
        <v>4785</v>
      </c>
      <c r="B4717" s="1" t="s">
        <v>4735</v>
      </c>
      <c r="C4717" s="1" t="s">
        <v>4736</v>
      </c>
      <c r="D4717">
        <v>8631</v>
      </c>
      <c r="E4717">
        <f>100*Comuni[[#This Row],[Popolazione2011]]/$D$7916</f>
        <v>1.5059635265788778E-2</v>
      </c>
      <c r="F4717">
        <f>100*Comuni[[#This Row],[Popolazione2011]]/(SUMIFS($D$2:$D$7916,$B$2:$B$7916,"Umbria"))</f>
        <v>0.97606155599886002</v>
      </c>
      <c r="G4717" t="b">
        <f>IF(Comuni[[#This Row],[Popolazione2011]]&gt;300000,"MAGGIORE")</f>
        <v>0</v>
      </c>
      <c r="H4717">
        <f>100*Comuni[[#This Row],[Popolazione2011]]/(SUMIFS($D$2:$D$7916,$B$2:$B$7916,"Piemonte"))</f>
        <v>0.19778107552940982</v>
      </c>
      <c r="I4717" s="1" t="str">
        <f>_xlfn.XLOOKUP(Comuni[[#This Row],[Regione]],Ripartizione_geografica[Regione],Ripartizione_geografica[Ripartizione geografica],,0)</f>
        <v>Centro</v>
      </c>
      <c r="J4717" s="1">
        <f>_xlfn.XLOOKUP(Comuni[[#This Row],[Regione]],Table_0[Regione],Table_0[Totale contagiati],,0)</f>
        <v>455875</v>
      </c>
      <c r="K4717" s="1">
        <f>_xlfn.XLOOKUP(Comuni[[#This Row],[Regione]],Table_0[Regione],Table_0[Guariti],,0)</f>
        <v>450837</v>
      </c>
      <c r="L4717" s="1">
        <f>_xlfn.XLOOKUP(Comuni[[#This Row],[Regione]],Table_0[Regione],Table_0[Deceduti],,0)</f>
        <v>2519</v>
      </c>
    </row>
    <row r="4718" spans="1:12" x14ac:dyDescent="0.25">
      <c r="A4718" s="1" t="s">
        <v>4786</v>
      </c>
      <c r="B4718" s="1" t="s">
        <v>4735</v>
      </c>
      <c r="C4718" s="1" t="s">
        <v>4736</v>
      </c>
      <c r="D4718">
        <v>38429</v>
      </c>
      <c r="E4718">
        <f>100*Comuni[[#This Row],[Popolazione2011]]/$D$7916</f>
        <v>6.7052105622638969E-2</v>
      </c>
      <c r="F4718">
        <f>100*Comuni[[#This Row],[Popolazione2011]]/(SUMIFS($D$2:$D$7916,$B$2:$B$7916,"Umbria"))</f>
        <v>4.3458544242243304</v>
      </c>
      <c r="G4718" t="b">
        <f>IF(Comuni[[#This Row],[Popolazione2011]]&gt;300000,"MAGGIORE")</f>
        <v>0</v>
      </c>
      <c r="H4718">
        <f>100*Comuni[[#This Row],[Popolazione2011]]/(SUMIFS($D$2:$D$7916,$B$2:$B$7916,"Piemonte"))</f>
        <v>0.880608151027655</v>
      </c>
      <c r="I4718" s="1" t="str">
        <f>_xlfn.XLOOKUP(Comuni[[#This Row],[Regione]],Ripartizione_geografica[Regione],Ripartizione_geografica[Ripartizione geografica],,0)</f>
        <v>Centro</v>
      </c>
      <c r="J4718" s="1">
        <f>_xlfn.XLOOKUP(Comuni[[#This Row],[Regione]],Table_0[Regione],Table_0[Totale contagiati],,0)</f>
        <v>455875</v>
      </c>
      <c r="K4718" s="1">
        <f>_xlfn.XLOOKUP(Comuni[[#This Row],[Regione]],Table_0[Regione],Table_0[Guariti],,0)</f>
        <v>450837</v>
      </c>
      <c r="L4718" s="1">
        <f>_xlfn.XLOOKUP(Comuni[[#This Row],[Regione]],Table_0[Regione],Table_0[Deceduti],,0)</f>
        <v>2519</v>
      </c>
    </row>
    <row r="4719" spans="1:12" x14ac:dyDescent="0.25">
      <c r="A4719" s="1" t="s">
        <v>4787</v>
      </c>
      <c r="B4719" s="1" t="s">
        <v>4735</v>
      </c>
      <c r="C4719" s="1" t="s">
        <v>4736</v>
      </c>
      <c r="D4719">
        <v>16900</v>
      </c>
      <c r="E4719">
        <f>100*Comuni[[#This Row],[Popolazione2011]]/$D$7916</f>
        <v>2.9487641755512727E-2</v>
      </c>
      <c r="F4719">
        <f>100*Comuni[[#This Row],[Popolazione2011]]/(SUMIFS($D$2:$D$7916,$B$2:$B$7916,"Umbria"))</f>
        <v>1.9111852967652341</v>
      </c>
      <c r="G4719" t="b">
        <f>IF(Comuni[[#This Row],[Popolazione2011]]&gt;300000,"MAGGIORE")</f>
        <v>0</v>
      </c>
      <c r="H4719">
        <f>100*Comuni[[#This Row],[Popolazione2011]]/(SUMIFS($D$2:$D$7916,$B$2:$B$7916,"Piemonte"))</f>
        <v>0.38726684931607297</v>
      </c>
      <c r="I4719" s="1" t="str">
        <f>_xlfn.XLOOKUP(Comuni[[#This Row],[Regione]],Ripartizione_geografica[Regione],Ripartizione_geografica[Ripartizione geografica],,0)</f>
        <v>Centro</v>
      </c>
      <c r="J4719" s="1">
        <f>_xlfn.XLOOKUP(Comuni[[#This Row],[Regione]],Table_0[Regione],Table_0[Totale contagiati],,0)</f>
        <v>455875</v>
      </c>
      <c r="K4719" s="1">
        <f>_xlfn.XLOOKUP(Comuni[[#This Row],[Regione]],Table_0[Regione],Table_0[Guariti],,0)</f>
        <v>450837</v>
      </c>
      <c r="L4719" s="1">
        <f>_xlfn.XLOOKUP(Comuni[[#This Row],[Regione]],Table_0[Regione],Table_0[Deceduti],,0)</f>
        <v>2519</v>
      </c>
    </row>
    <row r="4720" spans="1:12" x14ac:dyDescent="0.25">
      <c r="A4720" s="1" t="s">
        <v>4788</v>
      </c>
      <c r="B4720" s="1" t="s">
        <v>4735</v>
      </c>
      <c r="C4720" s="1" t="s">
        <v>4736</v>
      </c>
      <c r="D4720">
        <v>6520</v>
      </c>
      <c r="E4720">
        <f>100*Comuni[[#This Row],[Popolazione2011]]/$D$7916</f>
        <v>1.1376297292659349E-2</v>
      </c>
      <c r="F4720">
        <f>100*Comuni[[#This Row],[Popolazione2011]]/(SUMIFS($D$2:$D$7916,$B$2:$B$7916,"Umbria"))</f>
        <v>0.73733302573427961</v>
      </c>
      <c r="G4720" t="b">
        <f>IF(Comuni[[#This Row],[Popolazione2011]]&gt;300000,"MAGGIORE")</f>
        <v>0</v>
      </c>
      <c r="H4720">
        <f>100*Comuni[[#This Row],[Popolazione2011]]/(SUMIFS($D$2:$D$7916,$B$2:$B$7916,"Piemonte"))</f>
        <v>0.14940709216217726</v>
      </c>
      <c r="I4720" s="1" t="str">
        <f>_xlfn.XLOOKUP(Comuni[[#This Row],[Regione]],Ripartizione_geografica[Regione],Ripartizione_geografica[Ripartizione geografica],,0)</f>
        <v>Centro</v>
      </c>
      <c r="J4720" s="1">
        <f>_xlfn.XLOOKUP(Comuni[[#This Row],[Regione]],Table_0[Regione],Table_0[Totale contagiati],,0)</f>
        <v>455875</v>
      </c>
      <c r="K4720" s="1">
        <f>_xlfn.XLOOKUP(Comuni[[#This Row],[Regione]],Table_0[Regione],Table_0[Guariti],,0)</f>
        <v>450837</v>
      </c>
      <c r="L4720" s="1">
        <f>_xlfn.XLOOKUP(Comuni[[#This Row],[Regione]],Table_0[Regione],Table_0[Deceduti],,0)</f>
        <v>2519</v>
      </c>
    </row>
    <row r="4721" spans="1:12" x14ac:dyDescent="0.25">
      <c r="A4721" s="1" t="s">
        <v>4789</v>
      </c>
      <c r="B4721" s="1" t="s">
        <v>4735</v>
      </c>
      <c r="C4721" s="1" t="s">
        <v>4736</v>
      </c>
      <c r="D4721">
        <v>8335</v>
      </c>
      <c r="E4721">
        <f>100*Comuni[[#This Row],[Popolazione2011]]/$D$7916</f>
        <v>1.4543165327349028E-2</v>
      </c>
      <c r="F4721">
        <f>100*Comuni[[#This Row],[Popolazione2011]]/(SUMIFS($D$2:$D$7916,$B$2:$B$7916,"Umbria"))</f>
        <v>0.94258754133362288</v>
      </c>
      <c r="G4721" t="b">
        <f>IF(Comuni[[#This Row],[Popolazione2011]]&gt;300000,"MAGGIORE")</f>
        <v>0</v>
      </c>
      <c r="H4721">
        <f>100*Comuni[[#This Row],[Popolazione2011]]/(SUMIFS($D$2:$D$7916,$B$2:$B$7916,"Piemonte"))</f>
        <v>0.19099817686683246</v>
      </c>
      <c r="I4721" s="1" t="str">
        <f>_xlfn.XLOOKUP(Comuni[[#This Row],[Regione]],Ripartizione_geografica[Regione],Ripartizione_geografica[Ripartizione geografica],,0)</f>
        <v>Centro</v>
      </c>
      <c r="J4721" s="1">
        <f>_xlfn.XLOOKUP(Comuni[[#This Row],[Regione]],Table_0[Regione],Table_0[Totale contagiati],,0)</f>
        <v>455875</v>
      </c>
      <c r="K4721" s="1">
        <f>_xlfn.XLOOKUP(Comuni[[#This Row],[Regione]],Table_0[Regione],Table_0[Guariti],,0)</f>
        <v>450837</v>
      </c>
      <c r="L4721" s="1">
        <f>_xlfn.XLOOKUP(Comuni[[#This Row],[Regione]],Table_0[Regione],Table_0[Deceduti],,0)</f>
        <v>2519</v>
      </c>
    </row>
    <row r="4722" spans="1:12" x14ac:dyDescent="0.25">
      <c r="A4722" s="1" t="s">
        <v>4790</v>
      </c>
      <c r="B4722" s="1" t="s">
        <v>4735</v>
      </c>
      <c r="C4722" s="1" t="s">
        <v>4736</v>
      </c>
      <c r="D4722">
        <v>3850</v>
      </c>
      <c r="E4722">
        <f>100*Comuni[[#This Row],[Popolazione2011]]/$D$7916</f>
        <v>6.7175988614629591E-3</v>
      </c>
      <c r="F4722">
        <f>100*Comuni[[#This Row],[Popolazione2011]]/(SUMIFS($D$2:$D$7916,$B$2:$B$7916,"Umbria"))</f>
        <v>0.43538836642284917</v>
      </c>
      <c r="G4722" t="b">
        <f>IF(Comuni[[#This Row],[Popolazione2011]]&gt;300000,"MAGGIORE")</f>
        <v>0</v>
      </c>
      <c r="H4722">
        <f>100*Comuni[[#This Row],[Popolazione2011]]/(SUMIFS($D$2:$D$7916,$B$2:$B$7916,"Piemonte"))</f>
        <v>8.8223513009874618E-2</v>
      </c>
      <c r="I4722" s="1" t="str">
        <f>_xlfn.XLOOKUP(Comuni[[#This Row],[Regione]],Ripartizione_geografica[Regione],Ripartizione_geografica[Ripartizione geografica],,0)</f>
        <v>Centro</v>
      </c>
      <c r="J4722" s="1">
        <f>_xlfn.XLOOKUP(Comuni[[#This Row],[Regione]],Table_0[Regione],Table_0[Totale contagiati],,0)</f>
        <v>455875</v>
      </c>
      <c r="K4722" s="1">
        <f>_xlfn.XLOOKUP(Comuni[[#This Row],[Regione]],Table_0[Regione],Table_0[Guariti],,0)</f>
        <v>450837</v>
      </c>
      <c r="L4722" s="1">
        <f>_xlfn.XLOOKUP(Comuni[[#This Row],[Regione]],Table_0[Regione],Table_0[Deceduti],,0)</f>
        <v>2519</v>
      </c>
    </row>
    <row r="4723" spans="1:12" x14ac:dyDescent="0.25">
      <c r="A4723" s="1" t="s">
        <v>4791</v>
      </c>
      <c r="B4723" s="1" t="s">
        <v>4735</v>
      </c>
      <c r="C4723" s="1" t="s">
        <v>4736</v>
      </c>
      <c r="D4723">
        <v>16481</v>
      </c>
      <c r="E4723">
        <f>100*Comuni[[#This Row],[Popolazione2011]]/$D$7916</f>
        <v>2.8756557619680784E-2</v>
      </c>
      <c r="F4723">
        <f>100*Comuni[[#This Row],[Popolazione2011]]/(SUMIFS($D$2:$D$7916,$B$2:$B$7916,"Umbria"))</f>
        <v>1.8638014719519422</v>
      </c>
      <c r="G4723" t="b">
        <f>IF(Comuni[[#This Row],[Popolazione2011]]&gt;300000,"MAGGIORE")</f>
        <v>0</v>
      </c>
      <c r="H4723">
        <f>100*Comuni[[#This Row],[Popolazione2011]]/(SUMIFS($D$2:$D$7916,$B$2:$B$7916,"Piemonte"))</f>
        <v>0.37766538127681654</v>
      </c>
      <c r="I4723" s="1" t="str">
        <f>_xlfn.XLOOKUP(Comuni[[#This Row],[Regione]],Ripartizione_geografica[Regione],Ripartizione_geografica[Ripartizione geografica],,0)</f>
        <v>Centro</v>
      </c>
      <c r="J4723" s="1">
        <f>_xlfn.XLOOKUP(Comuni[[#This Row],[Regione]],Table_0[Regione],Table_0[Totale contagiati],,0)</f>
        <v>455875</v>
      </c>
      <c r="K4723" s="1">
        <f>_xlfn.XLOOKUP(Comuni[[#This Row],[Regione]],Table_0[Regione],Table_0[Guariti],,0)</f>
        <v>450837</v>
      </c>
      <c r="L4723" s="1">
        <f>_xlfn.XLOOKUP(Comuni[[#This Row],[Regione]],Table_0[Regione],Table_0[Deceduti],,0)</f>
        <v>2519</v>
      </c>
    </row>
    <row r="4724" spans="1:12" x14ac:dyDescent="0.25">
      <c r="A4724" s="1" t="s">
        <v>4792</v>
      </c>
      <c r="B4724" s="1" t="s">
        <v>4735</v>
      </c>
      <c r="C4724" s="1" t="s">
        <v>4736</v>
      </c>
      <c r="D4724">
        <v>3502</v>
      </c>
      <c r="E4724">
        <f>100*Comuni[[#This Row],[Popolazione2011]]/$D$7916</f>
        <v>6.1103977176216314E-3</v>
      </c>
      <c r="F4724">
        <f>100*Comuni[[#This Row],[Popolazione2011]]/(SUMIFS($D$2:$D$7916,$B$2:$B$7916,"Umbria"))</f>
        <v>0.39603378161371894</v>
      </c>
      <c r="G4724" t="b">
        <f>IF(Comuni[[#This Row],[Popolazione2011]]&gt;300000,"MAGGIORE")</f>
        <v>0</v>
      </c>
      <c r="H4724">
        <f>100*Comuni[[#This Row],[Popolazione2011]]/(SUMIFS($D$2:$D$7916,$B$2:$B$7916,"Piemonte"))</f>
        <v>8.0249024041709333E-2</v>
      </c>
      <c r="I4724" s="1" t="str">
        <f>_xlfn.XLOOKUP(Comuni[[#This Row],[Regione]],Ripartizione_geografica[Regione],Ripartizione_geografica[Ripartizione geografica],,0)</f>
        <v>Centro</v>
      </c>
      <c r="J4724" s="1">
        <f>_xlfn.XLOOKUP(Comuni[[#This Row],[Regione]],Table_0[Regione],Table_0[Totale contagiati],,0)</f>
        <v>455875</v>
      </c>
      <c r="K4724" s="1">
        <f>_xlfn.XLOOKUP(Comuni[[#This Row],[Regione]],Table_0[Regione],Table_0[Guariti],,0)</f>
        <v>450837</v>
      </c>
      <c r="L4724" s="1">
        <f>_xlfn.XLOOKUP(Comuni[[#This Row],[Regione]],Table_0[Regione],Table_0[Deceduti],,0)</f>
        <v>2519</v>
      </c>
    </row>
    <row r="4725" spans="1:12" x14ac:dyDescent="0.25">
      <c r="A4725" s="1" t="s">
        <v>4793</v>
      </c>
      <c r="B4725" s="1" t="s">
        <v>4735</v>
      </c>
      <c r="C4725" s="1" t="s">
        <v>4736</v>
      </c>
      <c r="D4725">
        <v>401</v>
      </c>
      <c r="E4725">
        <f>100*Comuni[[#This Row],[Popolazione2011]]/$D$7916</f>
        <v>6.9967718011601206E-4</v>
      </c>
      <c r="F4725">
        <f>100*Comuni[[#This Row],[Popolazione2011]]/(SUMIFS($D$2:$D$7916,$B$2:$B$7916,"Umbria"))</f>
        <v>4.5348242840405853E-2</v>
      </c>
      <c r="G4725" t="b">
        <f>IF(Comuni[[#This Row],[Popolazione2011]]&gt;300000,"MAGGIORE")</f>
        <v>0</v>
      </c>
      <c r="H4725">
        <f>100*Comuni[[#This Row],[Popolazione2011]]/(SUMIFS($D$2:$D$7916,$B$2:$B$7916,"Piemonte"))</f>
        <v>9.1889944719375904E-3</v>
      </c>
      <c r="I4725" s="1" t="str">
        <f>_xlfn.XLOOKUP(Comuni[[#This Row],[Regione]],Ripartizione_geografica[Regione],Ripartizione_geografica[Ripartizione geografica],,0)</f>
        <v>Centro</v>
      </c>
      <c r="J4725" s="1">
        <f>_xlfn.XLOOKUP(Comuni[[#This Row],[Regione]],Table_0[Regione],Table_0[Totale contagiati],,0)</f>
        <v>455875</v>
      </c>
      <c r="K4725" s="1">
        <f>_xlfn.XLOOKUP(Comuni[[#This Row],[Regione]],Table_0[Regione],Table_0[Guariti],,0)</f>
        <v>450837</v>
      </c>
      <c r="L4725" s="1">
        <f>_xlfn.XLOOKUP(Comuni[[#This Row],[Regione]],Table_0[Regione],Table_0[Deceduti],,0)</f>
        <v>2519</v>
      </c>
    </row>
    <row r="4726" spans="1:12" x14ac:dyDescent="0.25">
      <c r="A4726" s="1" t="s">
        <v>4794</v>
      </c>
      <c r="B4726" s="1" t="s">
        <v>4735</v>
      </c>
      <c r="C4726" s="1" t="s">
        <v>4736</v>
      </c>
      <c r="D4726">
        <v>1486</v>
      </c>
      <c r="E4726">
        <f>100*Comuni[[#This Row],[Popolazione2011]]/$D$7916</f>
        <v>2.5928186774373911E-3</v>
      </c>
      <c r="F4726">
        <f>100*Comuni[[#This Row],[Popolazione2011]]/(SUMIFS($D$2:$D$7916,$B$2:$B$7916,"Umbria"))</f>
        <v>0.16804860065048152</v>
      </c>
      <c r="G4726" t="b">
        <f>IF(Comuni[[#This Row],[Popolazione2011]]&gt;300000,"MAGGIORE")</f>
        <v>0</v>
      </c>
      <c r="H4726">
        <f>100*Comuni[[#This Row],[Popolazione2011]]/(SUMIFS($D$2:$D$7916,$B$2:$B$7916,"Piemonte"))</f>
        <v>3.4051984501993163E-2</v>
      </c>
      <c r="I4726" s="1" t="str">
        <f>_xlfn.XLOOKUP(Comuni[[#This Row],[Regione]],Ripartizione_geografica[Regione],Ripartizione_geografica[Ripartizione geografica],,0)</f>
        <v>Centro</v>
      </c>
      <c r="J4726" s="1">
        <f>_xlfn.XLOOKUP(Comuni[[#This Row],[Regione]],Table_0[Regione],Table_0[Totale contagiati],,0)</f>
        <v>455875</v>
      </c>
      <c r="K4726" s="1">
        <f>_xlfn.XLOOKUP(Comuni[[#This Row],[Regione]],Table_0[Regione],Table_0[Guariti],,0)</f>
        <v>450837</v>
      </c>
      <c r="L4726" s="1">
        <f>_xlfn.XLOOKUP(Comuni[[#This Row],[Regione]],Table_0[Regione],Table_0[Deceduti],,0)</f>
        <v>2519</v>
      </c>
    </row>
    <row r="4727" spans="1:12" x14ac:dyDescent="0.25">
      <c r="A4727" s="1" t="s">
        <v>4795</v>
      </c>
      <c r="B4727" s="1" t="s">
        <v>4735</v>
      </c>
      <c r="C4727" s="1" t="s">
        <v>4796</v>
      </c>
      <c r="D4727">
        <v>4929</v>
      </c>
      <c r="E4727">
        <f>100*Comuni[[#This Row],[Popolazione2011]]/$D$7916</f>
        <v>8.600271373545694E-3</v>
      </c>
      <c r="F4727">
        <f>100*Comuni[[#This Row],[Popolazione2011]]/(SUMIFS($D$2:$D$7916,$B$2:$B$7916,"Umbria"))</f>
        <v>0.55741019690862947</v>
      </c>
      <c r="G4727" t="b">
        <f>IF(Comuni[[#This Row],[Popolazione2011]]&gt;300000,"MAGGIORE")</f>
        <v>0</v>
      </c>
      <c r="H4727">
        <f>100*Comuni[[#This Row],[Popolazione2011]]/(SUMIFS($D$2:$D$7916,$B$2:$B$7916,"Piemonte"))</f>
        <v>0.1129490118508239</v>
      </c>
      <c r="I4727" s="1" t="str">
        <f>_xlfn.XLOOKUP(Comuni[[#This Row],[Regione]],Ripartizione_geografica[Regione],Ripartizione_geografica[Ripartizione geografica],,0)</f>
        <v>Centro</v>
      </c>
      <c r="J4727" s="1">
        <f>_xlfn.XLOOKUP(Comuni[[#This Row],[Regione]],Table_0[Regione],Table_0[Totale contagiati],,0)</f>
        <v>455875</v>
      </c>
      <c r="K4727" s="1">
        <f>_xlfn.XLOOKUP(Comuni[[#This Row],[Regione]],Table_0[Regione],Table_0[Guariti],,0)</f>
        <v>450837</v>
      </c>
      <c r="L4727" s="1">
        <f>_xlfn.XLOOKUP(Comuni[[#This Row],[Regione]],Table_0[Regione],Table_0[Deceduti],,0)</f>
        <v>2519</v>
      </c>
    </row>
    <row r="4728" spans="1:12" x14ac:dyDescent="0.25">
      <c r="A4728" s="1" t="s">
        <v>4797</v>
      </c>
      <c r="B4728" s="1" t="s">
        <v>4735</v>
      </c>
      <c r="C4728" s="1" t="s">
        <v>4796</v>
      </c>
      <c r="D4728">
        <v>1859</v>
      </c>
      <c r="E4728">
        <f>100*Comuni[[#This Row],[Popolazione2011]]/$D$7916</f>
        <v>3.2436405931064003E-3</v>
      </c>
      <c r="F4728">
        <f>100*Comuni[[#This Row],[Popolazione2011]]/(SUMIFS($D$2:$D$7916,$B$2:$B$7916,"Umbria"))</f>
        <v>0.21023038264417573</v>
      </c>
      <c r="G4728" t="b">
        <f>IF(Comuni[[#This Row],[Popolazione2011]]&gt;300000,"MAGGIORE")</f>
        <v>0</v>
      </c>
      <c r="H4728">
        <f>100*Comuni[[#This Row],[Popolazione2011]]/(SUMIFS($D$2:$D$7916,$B$2:$B$7916,"Piemonte"))</f>
        <v>4.2599353424768033E-2</v>
      </c>
      <c r="I4728" s="1" t="str">
        <f>_xlfn.XLOOKUP(Comuni[[#This Row],[Regione]],Ripartizione_geografica[Regione],Ripartizione_geografica[Ripartizione geografica],,0)</f>
        <v>Centro</v>
      </c>
      <c r="J4728" s="1">
        <f>_xlfn.XLOOKUP(Comuni[[#This Row],[Regione]],Table_0[Regione],Table_0[Totale contagiati],,0)</f>
        <v>455875</v>
      </c>
      <c r="K4728" s="1">
        <f>_xlfn.XLOOKUP(Comuni[[#This Row],[Regione]],Table_0[Regione],Table_0[Guariti],,0)</f>
        <v>450837</v>
      </c>
      <c r="L4728" s="1">
        <f>_xlfn.XLOOKUP(Comuni[[#This Row],[Regione]],Table_0[Regione],Table_0[Deceduti],,0)</f>
        <v>2519</v>
      </c>
    </row>
    <row r="4729" spans="1:12" x14ac:dyDescent="0.25">
      <c r="A4729" s="1" t="s">
        <v>4798</v>
      </c>
      <c r="B4729" s="1" t="s">
        <v>4735</v>
      </c>
      <c r="C4729" s="1" t="s">
        <v>4796</v>
      </c>
      <c r="D4729">
        <v>1514</v>
      </c>
      <c r="E4729">
        <f>100*Comuni[[#This Row],[Popolazione2011]]/$D$7916</f>
        <v>2.6416739418843945E-3</v>
      </c>
      <c r="F4729">
        <f>100*Comuni[[#This Row],[Popolazione2011]]/(SUMIFS($D$2:$D$7916,$B$2:$B$7916,"Umbria"))</f>
        <v>0.17121506149719315</v>
      </c>
      <c r="G4729" t="b">
        <f>IF(Comuni[[#This Row],[Popolazione2011]]&gt;300000,"MAGGIORE")</f>
        <v>0</v>
      </c>
      <c r="H4729">
        <f>100*Comuni[[#This Row],[Popolazione2011]]/(SUMIFS($D$2:$D$7916,$B$2:$B$7916,"Piemonte"))</f>
        <v>3.4693610051155892E-2</v>
      </c>
      <c r="I4729" s="1" t="str">
        <f>_xlfn.XLOOKUP(Comuni[[#This Row],[Regione]],Ripartizione_geografica[Regione],Ripartizione_geografica[Ripartizione geografica],,0)</f>
        <v>Centro</v>
      </c>
      <c r="J4729" s="1">
        <f>_xlfn.XLOOKUP(Comuni[[#This Row],[Regione]],Table_0[Regione],Table_0[Totale contagiati],,0)</f>
        <v>455875</v>
      </c>
      <c r="K4729" s="1">
        <f>_xlfn.XLOOKUP(Comuni[[#This Row],[Regione]],Table_0[Regione],Table_0[Guariti],,0)</f>
        <v>450837</v>
      </c>
      <c r="L4729" s="1">
        <f>_xlfn.XLOOKUP(Comuni[[#This Row],[Regione]],Table_0[Regione],Table_0[Deceduti],,0)</f>
        <v>2519</v>
      </c>
    </row>
    <row r="4730" spans="1:12" x14ac:dyDescent="0.25">
      <c r="A4730" s="1" t="s">
        <v>4799</v>
      </c>
      <c r="B4730" s="1" t="s">
        <v>4735</v>
      </c>
      <c r="C4730" s="1" t="s">
        <v>4796</v>
      </c>
      <c r="D4730">
        <v>11781</v>
      </c>
      <c r="E4730">
        <f>100*Comuni[[#This Row],[Popolazione2011]]/$D$7916</f>
        <v>2.0555852516076653E-2</v>
      </c>
      <c r="F4730">
        <f>100*Comuni[[#This Row],[Popolazione2011]]/(SUMIFS($D$2:$D$7916,$B$2:$B$7916,"Umbria"))</f>
        <v>1.3322884012539185</v>
      </c>
      <c r="G4730" t="b">
        <f>IF(Comuni[[#This Row],[Popolazione2011]]&gt;300000,"MAGGIORE")</f>
        <v>0</v>
      </c>
      <c r="H4730">
        <f>100*Comuni[[#This Row],[Popolazione2011]]/(SUMIFS($D$2:$D$7916,$B$2:$B$7916,"Piemonte"))</f>
        <v>0.26996394981021632</v>
      </c>
      <c r="I4730" s="1" t="str">
        <f>_xlfn.XLOOKUP(Comuni[[#This Row],[Regione]],Ripartizione_geografica[Regione],Ripartizione_geografica[Ripartizione geografica],,0)</f>
        <v>Centro</v>
      </c>
      <c r="J4730" s="1">
        <f>_xlfn.XLOOKUP(Comuni[[#This Row],[Regione]],Table_0[Regione],Table_0[Totale contagiati],,0)</f>
        <v>455875</v>
      </c>
      <c r="K4730" s="1">
        <f>_xlfn.XLOOKUP(Comuni[[#This Row],[Regione]],Table_0[Regione],Table_0[Guariti],,0)</f>
        <v>450837</v>
      </c>
      <c r="L4730" s="1">
        <f>_xlfn.XLOOKUP(Comuni[[#This Row],[Regione]],Table_0[Regione],Table_0[Deceduti],,0)</f>
        <v>2519</v>
      </c>
    </row>
    <row r="4731" spans="1:12" x14ac:dyDescent="0.25">
      <c r="A4731" s="1" t="s">
        <v>4800</v>
      </c>
      <c r="B4731" s="1" t="s">
        <v>4735</v>
      </c>
      <c r="C4731" s="1" t="s">
        <v>4796</v>
      </c>
      <c r="D4731">
        <v>2839</v>
      </c>
      <c r="E4731">
        <f>100*Comuni[[#This Row],[Popolazione2011]]/$D$7916</f>
        <v>4.9535748487515166E-3</v>
      </c>
      <c r="F4731">
        <f>100*Comuni[[#This Row],[Popolazione2011]]/(SUMIFS($D$2:$D$7916,$B$2:$B$7916,"Umbria"))</f>
        <v>0.32105651227908283</v>
      </c>
      <c r="G4731" t="b">
        <f>IF(Comuni[[#This Row],[Popolazione2011]]&gt;300000,"MAGGIORE")</f>
        <v>0</v>
      </c>
      <c r="H4731">
        <f>100*Comuni[[#This Row],[Popolazione2011]]/(SUMIFS($D$2:$D$7916,$B$2:$B$7916,"Piemonte"))</f>
        <v>6.5056247645463389E-2</v>
      </c>
      <c r="I4731" s="1" t="str">
        <f>_xlfn.XLOOKUP(Comuni[[#This Row],[Regione]],Ripartizione_geografica[Regione],Ripartizione_geografica[Ripartizione geografica],,0)</f>
        <v>Centro</v>
      </c>
      <c r="J4731" s="1">
        <f>_xlfn.XLOOKUP(Comuni[[#This Row],[Regione]],Table_0[Regione],Table_0[Totale contagiati],,0)</f>
        <v>455875</v>
      </c>
      <c r="K4731" s="1">
        <f>_xlfn.XLOOKUP(Comuni[[#This Row],[Regione]],Table_0[Regione],Table_0[Guariti],,0)</f>
        <v>450837</v>
      </c>
      <c r="L4731" s="1">
        <f>_xlfn.XLOOKUP(Comuni[[#This Row],[Regione]],Table_0[Regione],Table_0[Deceduti],,0)</f>
        <v>2519</v>
      </c>
    </row>
    <row r="4732" spans="1:12" x14ac:dyDescent="0.25">
      <c r="A4732" s="1" t="s">
        <v>4801</v>
      </c>
      <c r="B4732" s="1" t="s">
        <v>4735</v>
      </c>
      <c r="C4732" s="1" t="s">
        <v>4796</v>
      </c>
      <c r="D4732">
        <v>1917</v>
      </c>
      <c r="E4732">
        <f>100*Comuni[[#This Row],[Popolazione2011]]/$D$7916</f>
        <v>3.3448407837466214E-3</v>
      </c>
      <c r="F4732">
        <f>100*Comuni[[#This Row],[Popolazione2011]]/(SUMIFS($D$2:$D$7916,$B$2:$B$7916,"Umbria"))</f>
        <v>0.21678948011236412</v>
      </c>
      <c r="G4732" t="b">
        <f>IF(Comuni[[#This Row],[Popolazione2011]]&gt;300000,"MAGGIORE")</f>
        <v>0</v>
      </c>
      <c r="H4732">
        <f>100*Comuni[[#This Row],[Popolazione2011]]/(SUMIFS($D$2:$D$7916,$B$2:$B$7916,"Piemonte"))</f>
        <v>4.3928434919462245E-2</v>
      </c>
      <c r="I4732" s="1" t="str">
        <f>_xlfn.XLOOKUP(Comuni[[#This Row],[Regione]],Ripartizione_geografica[Regione],Ripartizione_geografica[Ripartizione geografica],,0)</f>
        <v>Centro</v>
      </c>
      <c r="J4732" s="1">
        <f>_xlfn.XLOOKUP(Comuni[[#This Row],[Regione]],Table_0[Regione],Table_0[Totale contagiati],,0)</f>
        <v>455875</v>
      </c>
      <c r="K4732" s="1">
        <f>_xlfn.XLOOKUP(Comuni[[#This Row],[Regione]],Table_0[Regione],Table_0[Guariti],,0)</f>
        <v>450837</v>
      </c>
      <c r="L4732" s="1">
        <f>_xlfn.XLOOKUP(Comuni[[#This Row],[Regione]],Table_0[Regione],Table_0[Deceduti],,0)</f>
        <v>2519</v>
      </c>
    </row>
    <row r="4733" spans="1:12" x14ac:dyDescent="0.25">
      <c r="A4733" s="1" t="s">
        <v>4802</v>
      </c>
      <c r="B4733" s="1" t="s">
        <v>4735</v>
      </c>
      <c r="C4733" s="1" t="s">
        <v>4796</v>
      </c>
      <c r="D4733">
        <v>2803</v>
      </c>
      <c r="E4733">
        <f>100*Comuni[[#This Row],[Popolazione2011]]/$D$7916</f>
        <v>4.8907609373196551E-3</v>
      </c>
      <c r="F4733">
        <f>100*Comuni[[#This Row],[Popolazione2011]]/(SUMIFS($D$2:$D$7916,$B$2:$B$7916,"Umbria"))</f>
        <v>0.31698534833331071</v>
      </c>
      <c r="G4733" t="b">
        <f>IF(Comuni[[#This Row],[Popolazione2011]]&gt;300000,"MAGGIORE")</f>
        <v>0</v>
      </c>
      <c r="H4733">
        <f>100*Comuni[[#This Row],[Popolazione2011]]/(SUMIFS($D$2:$D$7916,$B$2:$B$7916,"Piemonte"))</f>
        <v>6.4231300510825595E-2</v>
      </c>
      <c r="I4733" s="1" t="str">
        <f>_xlfn.XLOOKUP(Comuni[[#This Row],[Regione]],Ripartizione_geografica[Regione],Ripartizione_geografica[Ripartizione geografica],,0)</f>
        <v>Centro</v>
      </c>
      <c r="J4733" s="1">
        <f>_xlfn.XLOOKUP(Comuni[[#This Row],[Regione]],Table_0[Regione],Table_0[Totale contagiati],,0)</f>
        <v>455875</v>
      </c>
      <c r="K4733" s="1">
        <f>_xlfn.XLOOKUP(Comuni[[#This Row],[Regione]],Table_0[Regione],Table_0[Guariti],,0)</f>
        <v>450837</v>
      </c>
      <c r="L4733" s="1">
        <f>_xlfn.XLOOKUP(Comuni[[#This Row],[Regione]],Table_0[Regione],Table_0[Deceduti],,0)</f>
        <v>2519</v>
      </c>
    </row>
    <row r="4734" spans="1:12" x14ac:dyDescent="0.25">
      <c r="A4734" s="1" t="s">
        <v>4803</v>
      </c>
      <c r="B4734" s="1" t="s">
        <v>4735</v>
      </c>
      <c r="C4734" s="1" t="s">
        <v>4796</v>
      </c>
      <c r="D4734">
        <v>1883</v>
      </c>
      <c r="E4734">
        <f>100*Comuni[[#This Row],[Popolazione2011]]/$D$7916</f>
        <v>3.2855165340609743E-3</v>
      </c>
      <c r="F4734">
        <f>100*Comuni[[#This Row],[Popolazione2011]]/(SUMIFS($D$2:$D$7916,$B$2:$B$7916,"Umbria"))</f>
        <v>0.21294449194135714</v>
      </c>
      <c r="G4734" t="b">
        <f>IF(Comuni[[#This Row],[Popolazione2011]]&gt;300000,"MAGGIORE")</f>
        <v>0</v>
      </c>
      <c r="H4734">
        <f>100*Comuni[[#This Row],[Popolazione2011]]/(SUMIFS($D$2:$D$7916,$B$2:$B$7916,"Piemonte"))</f>
        <v>4.3149318181193219E-2</v>
      </c>
      <c r="I4734" s="1" t="str">
        <f>_xlfn.XLOOKUP(Comuni[[#This Row],[Regione]],Ripartizione_geografica[Regione],Ripartizione_geografica[Ripartizione geografica],,0)</f>
        <v>Centro</v>
      </c>
      <c r="J4734" s="1">
        <f>_xlfn.XLOOKUP(Comuni[[#This Row],[Regione]],Table_0[Regione],Table_0[Totale contagiati],,0)</f>
        <v>455875</v>
      </c>
      <c r="K4734" s="1">
        <f>_xlfn.XLOOKUP(Comuni[[#This Row],[Regione]],Table_0[Regione],Table_0[Guariti],,0)</f>
        <v>450837</v>
      </c>
      <c r="L4734" s="1">
        <f>_xlfn.XLOOKUP(Comuni[[#This Row],[Regione]],Table_0[Regione],Table_0[Deceduti],,0)</f>
        <v>2519</v>
      </c>
    </row>
    <row r="4735" spans="1:12" x14ac:dyDescent="0.25">
      <c r="A4735" s="1" t="s">
        <v>4804</v>
      </c>
      <c r="B4735" s="1" t="s">
        <v>4735</v>
      </c>
      <c r="C4735" s="1" t="s">
        <v>4796</v>
      </c>
      <c r="D4735">
        <v>2178</v>
      </c>
      <c r="E4735">
        <f>100*Comuni[[#This Row],[Popolazione2011]]/$D$7916</f>
        <v>3.8002416416276167E-3</v>
      </c>
      <c r="F4735">
        <f>100*Comuni[[#This Row],[Popolazione2011]]/(SUMIFS($D$2:$D$7916,$B$2:$B$7916,"Umbria"))</f>
        <v>0.24630541871921183</v>
      </c>
      <c r="G4735" t="b">
        <f>IF(Comuni[[#This Row],[Popolazione2011]]&gt;300000,"MAGGIORE")</f>
        <v>0</v>
      </c>
      <c r="H4735">
        <f>100*Comuni[[#This Row],[Popolazione2011]]/(SUMIFS($D$2:$D$7916,$B$2:$B$7916,"Piemonte"))</f>
        <v>4.9909301645586213E-2</v>
      </c>
      <c r="I4735" s="1" t="str">
        <f>_xlfn.XLOOKUP(Comuni[[#This Row],[Regione]],Ripartizione_geografica[Regione],Ripartizione_geografica[Ripartizione geografica],,0)</f>
        <v>Centro</v>
      </c>
      <c r="J4735" s="1">
        <f>_xlfn.XLOOKUP(Comuni[[#This Row],[Regione]],Table_0[Regione],Table_0[Totale contagiati],,0)</f>
        <v>455875</v>
      </c>
      <c r="K4735" s="1">
        <f>_xlfn.XLOOKUP(Comuni[[#This Row],[Regione]],Table_0[Regione],Table_0[Guariti],,0)</f>
        <v>450837</v>
      </c>
      <c r="L4735" s="1">
        <f>_xlfn.XLOOKUP(Comuni[[#This Row],[Regione]],Table_0[Regione],Table_0[Deceduti],,0)</f>
        <v>2519</v>
      </c>
    </row>
    <row r="4736" spans="1:12" x14ac:dyDescent="0.25">
      <c r="A4736" s="1" t="s">
        <v>4805</v>
      </c>
      <c r="B4736" s="1" t="s">
        <v>4735</v>
      </c>
      <c r="C4736" s="1" t="s">
        <v>4796</v>
      </c>
      <c r="D4736">
        <v>3028</v>
      </c>
      <c r="E4736">
        <f>100*Comuni[[#This Row],[Popolazione2011]]/$D$7916</f>
        <v>5.2833478837687889E-3</v>
      </c>
      <c r="F4736">
        <f>100*Comuni[[#This Row],[Popolazione2011]]/(SUMIFS($D$2:$D$7916,$B$2:$B$7916,"Umbria"))</f>
        <v>0.3424301229943863</v>
      </c>
      <c r="G4736" t="b">
        <f>IF(Comuni[[#This Row],[Popolazione2011]]&gt;300000,"MAGGIORE")</f>
        <v>0</v>
      </c>
      <c r="H4736">
        <f>100*Comuni[[#This Row],[Popolazione2011]]/(SUMIFS($D$2:$D$7916,$B$2:$B$7916,"Piemonte"))</f>
        <v>6.9387220102311783E-2</v>
      </c>
      <c r="I4736" s="1" t="str">
        <f>_xlfn.XLOOKUP(Comuni[[#This Row],[Regione]],Ripartizione_geografica[Regione],Ripartizione_geografica[Ripartizione geografica],,0)</f>
        <v>Centro</v>
      </c>
      <c r="J4736" s="1">
        <f>_xlfn.XLOOKUP(Comuni[[#This Row],[Regione]],Table_0[Regione],Table_0[Totale contagiati],,0)</f>
        <v>455875</v>
      </c>
      <c r="K4736" s="1">
        <f>_xlfn.XLOOKUP(Comuni[[#This Row],[Regione]],Table_0[Regione],Table_0[Guariti],,0)</f>
        <v>450837</v>
      </c>
      <c r="L4736" s="1">
        <f>_xlfn.XLOOKUP(Comuni[[#This Row],[Regione]],Table_0[Regione],Table_0[Deceduti],,0)</f>
        <v>2519</v>
      </c>
    </row>
    <row r="4737" spans="1:12" x14ac:dyDescent="0.25">
      <c r="A4737" s="1" t="s">
        <v>4806</v>
      </c>
      <c r="B4737" s="1" t="s">
        <v>4735</v>
      </c>
      <c r="C4737" s="1" t="s">
        <v>4796</v>
      </c>
      <c r="D4737">
        <v>2906</v>
      </c>
      <c r="E4737">
        <f>100*Comuni[[#This Row],[Popolazione2011]]/$D$7916</f>
        <v>5.0704785172497029E-3</v>
      </c>
      <c r="F4737">
        <f>100*Comuni[[#This Row],[Popolazione2011]]/(SUMIFS($D$2:$D$7916,$B$2:$B$7916,"Umbria"))</f>
        <v>0.32863340073371422</v>
      </c>
      <c r="G4737" t="b">
        <f>IF(Comuni[[#This Row],[Popolazione2011]]&gt;300000,"MAGGIORE")</f>
        <v>0</v>
      </c>
      <c r="H4737">
        <f>100*Comuni[[#This Row],[Popolazione2011]]/(SUMIFS($D$2:$D$7916,$B$2:$B$7916,"Piemonte"))</f>
        <v>6.6591565923817042E-2</v>
      </c>
      <c r="I4737" s="1" t="str">
        <f>_xlfn.XLOOKUP(Comuni[[#This Row],[Regione]],Ripartizione_geografica[Regione],Ripartizione_geografica[Ripartizione geografica],,0)</f>
        <v>Centro</v>
      </c>
      <c r="J4737" s="1">
        <f>_xlfn.XLOOKUP(Comuni[[#This Row],[Regione]],Table_0[Regione],Table_0[Totale contagiati],,0)</f>
        <v>455875</v>
      </c>
      <c r="K4737" s="1">
        <f>_xlfn.XLOOKUP(Comuni[[#This Row],[Regione]],Table_0[Regione],Table_0[Guariti],,0)</f>
        <v>450837</v>
      </c>
      <c r="L4737" s="1">
        <f>_xlfn.XLOOKUP(Comuni[[#This Row],[Regione]],Table_0[Regione],Table_0[Deceduti],,0)</f>
        <v>2519</v>
      </c>
    </row>
    <row r="4738" spans="1:12" x14ac:dyDescent="0.25">
      <c r="A4738" s="1" t="s">
        <v>4807</v>
      </c>
      <c r="B4738" s="1" t="s">
        <v>4735</v>
      </c>
      <c r="C4738" s="1" t="s">
        <v>4796</v>
      </c>
      <c r="D4738">
        <v>1963</v>
      </c>
      <c r="E4738">
        <f>100*Comuni[[#This Row],[Popolazione2011]]/$D$7916</f>
        <v>3.4251030039095555E-3</v>
      </c>
      <c r="F4738">
        <f>100*Comuni[[#This Row],[Popolazione2011]]/(SUMIFS($D$2:$D$7916,$B$2:$B$7916,"Umbria"))</f>
        <v>0.22199152293196181</v>
      </c>
      <c r="G4738" t="b">
        <f>IF(Comuni[[#This Row],[Popolazione2011]]&gt;300000,"MAGGIORE")</f>
        <v>0</v>
      </c>
      <c r="H4738">
        <f>100*Comuni[[#This Row],[Popolazione2011]]/(SUMIFS($D$2:$D$7916,$B$2:$B$7916,"Piemonte"))</f>
        <v>4.4982534035943864E-2</v>
      </c>
      <c r="I4738" s="1" t="str">
        <f>_xlfn.XLOOKUP(Comuni[[#This Row],[Regione]],Ripartizione_geografica[Regione],Ripartizione_geografica[Ripartizione geografica],,0)</f>
        <v>Centro</v>
      </c>
      <c r="J4738" s="1">
        <f>_xlfn.XLOOKUP(Comuni[[#This Row],[Regione]],Table_0[Regione],Table_0[Totale contagiati],,0)</f>
        <v>455875</v>
      </c>
      <c r="K4738" s="1">
        <f>_xlfn.XLOOKUP(Comuni[[#This Row],[Regione]],Table_0[Regione],Table_0[Guariti],,0)</f>
        <v>450837</v>
      </c>
      <c r="L4738" s="1">
        <f>_xlfn.XLOOKUP(Comuni[[#This Row],[Regione]],Table_0[Regione],Table_0[Deceduti],,0)</f>
        <v>2519</v>
      </c>
    </row>
    <row r="4739" spans="1:12" x14ac:dyDescent="0.25">
      <c r="A4739" s="1" t="s">
        <v>4808</v>
      </c>
      <c r="B4739" s="1" t="s">
        <v>4735</v>
      </c>
      <c r="C4739" s="1" t="s">
        <v>4796</v>
      </c>
      <c r="D4739">
        <v>1695</v>
      </c>
      <c r="E4739">
        <f>100*Comuni[[#This Row],[Popolazione2011]]/$D$7916</f>
        <v>2.957488329916809E-3</v>
      </c>
      <c r="F4739">
        <f>100*Comuni[[#This Row],[Popolazione2011]]/(SUMIFS($D$2:$D$7916,$B$2:$B$7916,"Umbria"))</f>
        <v>0.19168396911343619</v>
      </c>
      <c r="G4739" t="b">
        <f>IF(Comuni[[#This Row],[Popolazione2011]]&gt;300000,"MAGGIORE")</f>
        <v>0</v>
      </c>
      <c r="H4739">
        <f>100*Comuni[[#This Row],[Popolazione2011]]/(SUMIFS($D$2:$D$7916,$B$2:$B$7916,"Piemonte"))</f>
        <v>3.8841260922529215E-2</v>
      </c>
      <c r="I4739" s="1" t="str">
        <f>_xlfn.XLOOKUP(Comuni[[#This Row],[Regione]],Ripartizione_geografica[Regione],Ripartizione_geografica[Ripartizione geografica],,0)</f>
        <v>Centro</v>
      </c>
      <c r="J4739" s="1">
        <f>_xlfn.XLOOKUP(Comuni[[#This Row],[Regione]],Table_0[Regione],Table_0[Totale contagiati],,0)</f>
        <v>455875</v>
      </c>
      <c r="K4739" s="1">
        <f>_xlfn.XLOOKUP(Comuni[[#This Row],[Regione]],Table_0[Regione],Table_0[Guariti],,0)</f>
        <v>450837</v>
      </c>
      <c r="L4739" s="1">
        <f>_xlfn.XLOOKUP(Comuni[[#This Row],[Regione]],Table_0[Regione],Table_0[Deceduti],,0)</f>
        <v>2519</v>
      </c>
    </row>
    <row r="4740" spans="1:12" x14ac:dyDescent="0.25">
      <c r="A4740" s="1" t="s">
        <v>4809</v>
      </c>
      <c r="B4740" s="1" t="s">
        <v>4735</v>
      </c>
      <c r="C4740" s="1" t="s">
        <v>4796</v>
      </c>
      <c r="D4740">
        <v>1900</v>
      </c>
      <c r="E4740">
        <f>100*Comuni[[#This Row],[Popolazione2011]]/$D$7916</f>
        <v>3.3151786589037976E-3</v>
      </c>
      <c r="F4740">
        <f>100*Comuni[[#This Row],[Popolazione2011]]/(SUMIFS($D$2:$D$7916,$B$2:$B$7916,"Umbria"))</f>
        <v>0.21486698602686063</v>
      </c>
      <c r="G4740" t="b">
        <f>IF(Comuni[[#This Row],[Popolazione2011]]&gt;300000,"MAGGIORE")</f>
        <v>0</v>
      </c>
      <c r="H4740">
        <f>100*Comuni[[#This Row],[Popolazione2011]]/(SUMIFS($D$2:$D$7916,$B$2:$B$7916,"Piemonte"))</f>
        <v>4.3538876550327732E-2</v>
      </c>
      <c r="I4740" s="1" t="str">
        <f>_xlfn.XLOOKUP(Comuni[[#This Row],[Regione]],Ripartizione_geografica[Regione],Ripartizione_geografica[Ripartizione geografica],,0)</f>
        <v>Centro</v>
      </c>
      <c r="J4740" s="1">
        <f>_xlfn.XLOOKUP(Comuni[[#This Row],[Regione]],Table_0[Regione],Table_0[Totale contagiati],,0)</f>
        <v>455875</v>
      </c>
      <c r="K4740" s="1">
        <f>_xlfn.XLOOKUP(Comuni[[#This Row],[Regione]],Table_0[Regione],Table_0[Guariti],,0)</f>
        <v>450837</v>
      </c>
      <c r="L4740" s="1">
        <f>_xlfn.XLOOKUP(Comuni[[#This Row],[Regione]],Table_0[Regione],Table_0[Deceduti],,0)</f>
        <v>2519</v>
      </c>
    </row>
    <row r="4741" spans="1:12" x14ac:dyDescent="0.25">
      <c r="A4741" s="1" t="s">
        <v>4810</v>
      </c>
      <c r="B4741" s="1" t="s">
        <v>4735</v>
      </c>
      <c r="C4741" s="1" t="s">
        <v>4796</v>
      </c>
      <c r="D4741">
        <v>1863</v>
      </c>
      <c r="E4741">
        <f>100*Comuni[[#This Row],[Popolazione2011]]/$D$7916</f>
        <v>3.2506199165988291E-3</v>
      </c>
      <c r="F4741">
        <f>100*Comuni[[#This Row],[Popolazione2011]]/(SUMIFS($D$2:$D$7916,$B$2:$B$7916,"Umbria"))</f>
        <v>0.21068273419370598</v>
      </c>
      <c r="G4741" t="b">
        <f>IF(Comuni[[#This Row],[Popolazione2011]]&gt;300000,"MAGGIORE")</f>
        <v>0</v>
      </c>
      <c r="H4741">
        <f>100*Comuni[[#This Row],[Popolazione2011]]/(SUMIFS($D$2:$D$7916,$B$2:$B$7916,"Piemonte"))</f>
        <v>4.2691014217505562E-2</v>
      </c>
      <c r="I4741" s="1" t="str">
        <f>_xlfn.XLOOKUP(Comuni[[#This Row],[Regione]],Ripartizione_geografica[Regione],Ripartizione_geografica[Ripartizione geografica],,0)</f>
        <v>Centro</v>
      </c>
      <c r="J4741" s="1">
        <f>_xlfn.XLOOKUP(Comuni[[#This Row],[Regione]],Table_0[Regione],Table_0[Totale contagiati],,0)</f>
        <v>455875</v>
      </c>
      <c r="K4741" s="1">
        <f>_xlfn.XLOOKUP(Comuni[[#This Row],[Regione]],Table_0[Regione],Table_0[Guariti],,0)</f>
        <v>450837</v>
      </c>
      <c r="L4741" s="1">
        <f>_xlfn.XLOOKUP(Comuni[[#This Row],[Regione]],Table_0[Regione],Table_0[Deceduti],,0)</f>
        <v>2519</v>
      </c>
    </row>
    <row r="4742" spans="1:12" x14ac:dyDescent="0.25">
      <c r="A4742" s="1" t="s">
        <v>4811</v>
      </c>
      <c r="B4742" s="1" t="s">
        <v>4735</v>
      </c>
      <c r="C4742" s="1" t="s">
        <v>4796</v>
      </c>
      <c r="D4742">
        <v>1539</v>
      </c>
      <c r="E4742">
        <f>100*Comuni[[#This Row],[Popolazione2011]]/$D$7916</f>
        <v>2.6852947137120764E-3</v>
      </c>
      <c r="F4742">
        <f>100*Comuni[[#This Row],[Popolazione2011]]/(SUMIFS($D$2:$D$7916,$B$2:$B$7916,"Umbria"))</f>
        <v>0.17404225868175713</v>
      </c>
      <c r="G4742" t="b">
        <f>IF(Comuni[[#This Row],[Popolazione2011]]&gt;300000,"MAGGIORE")</f>
        <v>0</v>
      </c>
      <c r="H4742">
        <f>100*Comuni[[#This Row],[Popolazione2011]]/(SUMIFS($D$2:$D$7916,$B$2:$B$7916,"Piemonte"))</f>
        <v>3.5266490005765462E-2</v>
      </c>
      <c r="I4742" s="1" t="str">
        <f>_xlfn.XLOOKUP(Comuni[[#This Row],[Regione]],Ripartizione_geografica[Regione],Ripartizione_geografica[Ripartizione geografica],,0)</f>
        <v>Centro</v>
      </c>
      <c r="J4742" s="1">
        <f>_xlfn.XLOOKUP(Comuni[[#This Row],[Regione]],Table_0[Regione],Table_0[Totale contagiati],,0)</f>
        <v>455875</v>
      </c>
      <c r="K4742" s="1">
        <f>_xlfn.XLOOKUP(Comuni[[#This Row],[Regione]],Table_0[Regione],Table_0[Guariti],,0)</f>
        <v>450837</v>
      </c>
      <c r="L4742" s="1">
        <f>_xlfn.XLOOKUP(Comuni[[#This Row],[Regione]],Table_0[Regione],Table_0[Deceduti],,0)</f>
        <v>2519</v>
      </c>
    </row>
    <row r="4743" spans="1:12" x14ac:dyDescent="0.25">
      <c r="A4743" s="1" t="s">
        <v>4812</v>
      </c>
      <c r="B4743" s="1" t="s">
        <v>4735</v>
      </c>
      <c r="C4743" s="1" t="s">
        <v>4796</v>
      </c>
      <c r="D4743">
        <v>5190</v>
      </c>
      <c r="E4743">
        <f>100*Comuni[[#This Row],[Popolazione2011]]/$D$7916</f>
        <v>9.0556722314266893E-3</v>
      </c>
      <c r="F4743">
        <f>100*Comuni[[#This Row],[Popolazione2011]]/(SUMIFS($D$2:$D$7916,$B$2:$B$7916,"Umbria"))</f>
        <v>0.58692613551547723</v>
      </c>
      <c r="G4743" t="b">
        <f>IF(Comuni[[#This Row],[Popolazione2011]]&gt;300000,"MAGGIORE")</f>
        <v>0</v>
      </c>
      <c r="H4743">
        <f>100*Comuni[[#This Row],[Popolazione2011]]/(SUMIFS($D$2:$D$7916,$B$2:$B$7916,"Piemonte"))</f>
        <v>0.11892987857694787</v>
      </c>
      <c r="I4743" s="1" t="str">
        <f>_xlfn.XLOOKUP(Comuni[[#This Row],[Regione]],Ripartizione_geografica[Regione],Ripartizione_geografica[Ripartizione geografica],,0)</f>
        <v>Centro</v>
      </c>
      <c r="J4743" s="1">
        <f>_xlfn.XLOOKUP(Comuni[[#This Row],[Regione]],Table_0[Regione],Table_0[Totale contagiati],,0)</f>
        <v>455875</v>
      </c>
      <c r="K4743" s="1">
        <f>_xlfn.XLOOKUP(Comuni[[#This Row],[Regione]],Table_0[Regione],Table_0[Guariti],,0)</f>
        <v>450837</v>
      </c>
      <c r="L4743" s="1">
        <f>_xlfn.XLOOKUP(Comuni[[#This Row],[Regione]],Table_0[Regione],Table_0[Deceduti],,0)</f>
        <v>2519</v>
      </c>
    </row>
    <row r="4744" spans="1:12" x14ac:dyDescent="0.25">
      <c r="A4744" s="1" t="s">
        <v>4813</v>
      </c>
      <c r="B4744" s="1" t="s">
        <v>4735</v>
      </c>
      <c r="C4744" s="1" t="s">
        <v>4796</v>
      </c>
      <c r="D4744">
        <v>1723</v>
      </c>
      <c r="E4744">
        <f>100*Comuni[[#This Row],[Popolazione2011]]/$D$7916</f>
        <v>3.0063435943638124E-3</v>
      </c>
      <c r="F4744">
        <f>100*Comuni[[#This Row],[Popolazione2011]]/(SUMIFS($D$2:$D$7916,$B$2:$B$7916,"Umbria"))</f>
        <v>0.19485042996014784</v>
      </c>
      <c r="G4744" t="b">
        <f>IF(Comuni[[#This Row],[Popolazione2011]]&gt;300000,"MAGGIORE")</f>
        <v>0</v>
      </c>
      <c r="H4744">
        <f>100*Comuni[[#This Row],[Popolazione2011]]/(SUMIFS($D$2:$D$7916,$B$2:$B$7916,"Piemonte"))</f>
        <v>3.9482886471691937E-2</v>
      </c>
      <c r="I4744" s="1" t="str">
        <f>_xlfn.XLOOKUP(Comuni[[#This Row],[Regione]],Ripartizione_geografica[Regione],Ripartizione_geografica[Ripartizione geografica],,0)</f>
        <v>Centro</v>
      </c>
      <c r="J4744" s="1">
        <f>_xlfn.XLOOKUP(Comuni[[#This Row],[Regione]],Table_0[Regione],Table_0[Totale contagiati],,0)</f>
        <v>455875</v>
      </c>
      <c r="K4744" s="1">
        <f>_xlfn.XLOOKUP(Comuni[[#This Row],[Regione]],Table_0[Regione],Table_0[Guariti],,0)</f>
        <v>450837</v>
      </c>
      <c r="L4744" s="1">
        <f>_xlfn.XLOOKUP(Comuni[[#This Row],[Regione]],Table_0[Regione],Table_0[Deceduti],,0)</f>
        <v>2519</v>
      </c>
    </row>
    <row r="4745" spans="1:12" x14ac:dyDescent="0.25">
      <c r="A4745" s="1" t="s">
        <v>4814</v>
      </c>
      <c r="B4745" s="1" t="s">
        <v>4735</v>
      </c>
      <c r="C4745" s="1" t="s">
        <v>4796</v>
      </c>
      <c r="D4745">
        <v>1289</v>
      </c>
      <c r="E4745">
        <f>100*Comuni[[#This Row],[Popolazione2011]]/$D$7916</f>
        <v>2.2490869954352607E-3</v>
      </c>
      <c r="F4745">
        <f>100*Comuni[[#This Row],[Popolazione2011]]/(SUMIFS($D$2:$D$7916,$B$2:$B$7916,"Umbria"))</f>
        <v>0.14577028683611756</v>
      </c>
      <c r="G4745" t="b">
        <f>IF(Comuni[[#This Row],[Popolazione2011]]&gt;300000,"MAGGIORE")</f>
        <v>0</v>
      </c>
      <c r="H4745">
        <f>100*Comuni[[#This Row],[Popolazione2011]]/(SUMIFS($D$2:$D$7916,$B$2:$B$7916,"Piemonte"))</f>
        <v>2.953769045966971E-2</v>
      </c>
      <c r="I4745" s="1" t="str">
        <f>_xlfn.XLOOKUP(Comuni[[#This Row],[Regione]],Ripartizione_geografica[Regione],Ripartizione_geografica[Ripartizione geografica],,0)</f>
        <v>Centro</v>
      </c>
      <c r="J4745" s="1">
        <f>_xlfn.XLOOKUP(Comuni[[#This Row],[Regione]],Table_0[Regione],Table_0[Totale contagiati],,0)</f>
        <v>455875</v>
      </c>
      <c r="K4745" s="1">
        <f>_xlfn.XLOOKUP(Comuni[[#This Row],[Regione]],Table_0[Regione],Table_0[Guariti],,0)</f>
        <v>450837</v>
      </c>
      <c r="L4745" s="1">
        <f>_xlfn.XLOOKUP(Comuni[[#This Row],[Regione]],Table_0[Regione],Table_0[Deceduti],,0)</f>
        <v>2519</v>
      </c>
    </row>
    <row r="4746" spans="1:12" x14ac:dyDescent="0.25">
      <c r="A4746" s="1" t="s">
        <v>4815</v>
      </c>
      <c r="B4746" s="1" t="s">
        <v>4735</v>
      </c>
      <c r="C4746" s="1" t="s">
        <v>4796</v>
      </c>
      <c r="D4746">
        <v>1235</v>
      </c>
      <c r="E4746">
        <f>100*Comuni[[#This Row],[Popolazione2011]]/$D$7916</f>
        <v>2.1548661282874684E-3</v>
      </c>
      <c r="F4746">
        <f>100*Comuni[[#This Row],[Popolazione2011]]/(SUMIFS($D$2:$D$7916,$B$2:$B$7916,"Umbria"))</f>
        <v>0.13966354091745942</v>
      </c>
      <c r="G4746" t="b">
        <f>IF(Comuni[[#This Row],[Popolazione2011]]&gt;300000,"MAGGIORE")</f>
        <v>0</v>
      </c>
      <c r="H4746">
        <f>100*Comuni[[#This Row],[Popolazione2011]]/(SUMIFS($D$2:$D$7916,$B$2:$B$7916,"Piemonte"))</f>
        <v>2.8300269757713027E-2</v>
      </c>
      <c r="I4746" s="1" t="str">
        <f>_xlfn.XLOOKUP(Comuni[[#This Row],[Regione]],Ripartizione_geografica[Regione],Ripartizione_geografica[Ripartizione geografica],,0)</f>
        <v>Centro</v>
      </c>
      <c r="J4746" s="1">
        <f>_xlfn.XLOOKUP(Comuni[[#This Row],[Regione]],Table_0[Regione],Table_0[Totale contagiati],,0)</f>
        <v>455875</v>
      </c>
      <c r="K4746" s="1">
        <f>_xlfn.XLOOKUP(Comuni[[#This Row],[Regione]],Table_0[Regione],Table_0[Guariti],,0)</f>
        <v>450837</v>
      </c>
      <c r="L4746" s="1">
        <f>_xlfn.XLOOKUP(Comuni[[#This Row],[Regione]],Table_0[Regione],Table_0[Deceduti],,0)</f>
        <v>2519</v>
      </c>
    </row>
    <row r="4747" spans="1:12" x14ac:dyDescent="0.25">
      <c r="A4747" s="1" t="s">
        <v>4816</v>
      </c>
      <c r="B4747" s="1" t="s">
        <v>4735</v>
      </c>
      <c r="C4747" s="1" t="s">
        <v>4796</v>
      </c>
      <c r="D4747">
        <v>1559</v>
      </c>
      <c r="E4747">
        <f>100*Comuni[[#This Row],[Popolazione2011]]/$D$7916</f>
        <v>2.7201913311742216E-3</v>
      </c>
      <c r="F4747">
        <f>100*Comuni[[#This Row],[Popolazione2011]]/(SUMIFS($D$2:$D$7916,$B$2:$B$7916,"Umbria"))</f>
        <v>0.17630401642940827</v>
      </c>
      <c r="G4747" t="b">
        <f>IF(Comuni[[#This Row],[Popolazione2011]]&gt;300000,"MAGGIORE")</f>
        <v>0</v>
      </c>
      <c r="H4747">
        <f>100*Comuni[[#This Row],[Popolazione2011]]/(SUMIFS($D$2:$D$7916,$B$2:$B$7916,"Piemonte"))</f>
        <v>3.5724793969453127E-2</v>
      </c>
      <c r="I4747" s="1" t="str">
        <f>_xlfn.XLOOKUP(Comuni[[#This Row],[Regione]],Ripartizione_geografica[Regione],Ripartizione_geografica[Ripartizione geografica],,0)</f>
        <v>Centro</v>
      </c>
      <c r="J4747" s="1">
        <f>_xlfn.XLOOKUP(Comuni[[#This Row],[Regione]],Table_0[Regione],Table_0[Totale contagiati],,0)</f>
        <v>455875</v>
      </c>
      <c r="K4747" s="1">
        <f>_xlfn.XLOOKUP(Comuni[[#This Row],[Regione]],Table_0[Regione],Table_0[Guariti],,0)</f>
        <v>450837</v>
      </c>
      <c r="L4747" s="1">
        <f>_xlfn.XLOOKUP(Comuni[[#This Row],[Regione]],Table_0[Regione],Table_0[Deceduti],,0)</f>
        <v>2519</v>
      </c>
    </row>
    <row r="4748" spans="1:12" x14ac:dyDescent="0.25">
      <c r="A4748" s="1" t="s">
        <v>4817</v>
      </c>
      <c r="B4748" s="1" t="s">
        <v>4735</v>
      </c>
      <c r="C4748" s="1" t="s">
        <v>4796</v>
      </c>
      <c r="D4748">
        <v>20054</v>
      </c>
      <c r="E4748">
        <f>100*Comuni[[#This Row],[Popolazione2011]]/$D$7916</f>
        <v>3.4990838329293034E-2</v>
      </c>
      <c r="F4748">
        <f>100*Comuni[[#This Row],[Popolazione2011]]/(SUMIFS($D$2:$D$7916,$B$2:$B$7916,"Umbria"))</f>
        <v>2.2678644935698227</v>
      </c>
      <c r="G4748" t="b">
        <f>IF(Comuni[[#This Row],[Popolazione2011]]&gt;300000,"MAGGIORE")</f>
        <v>0</v>
      </c>
      <c r="H4748">
        <f>100*Comuni[[#This Row],[Popolazione2011]]/(SUMIFS($D$2:$D$7916,$B$2:$B$7916,"Piemonte"))</f>
        <v>0.45954138438961706</v>
      </c>
      <c r="I4748" s="1" t="str">
        <f>_xlfn.XLOOKUP(Comuni[[#This Row],[Regione]],Ripartizione_geografica[Regione],Ripartizione_geografica[Ripartizione geografica],,0)</f>
        <v>Centro</v>
      </c>
      <c r="J4748" s="1">
        <f>_xlfn.XLOOKUP(Comuni[[#This Row],[Regione]],Table_0[Regione],Table_0[Totale contagiati],,0)</f>
        <v>455875</v>
      </c>
      <c r="K4748" s="1">
        <f>_xlfn.XLOOKUP(Comuni[[#This Row],[Regione]],Table_0[Regione],Table_0[Guariti],,0)</f>
        <v>450837</v>
      </c>
      <c r="L4748" s="1">
        <f>_xlfn.XLOOKUP(Comuni[[#This Row],[Regione]],Table_0[Regione],Table_0[Deceduti],,0)</f>
        <v>2519</v>
      </c>
    </row>
    <row r="4749" spans="1:12" x14ac:dyDescent="0.25">
      <c r="A4749" s="1" t="s">
        <v>4818</v>
      </c>
      <c r="B4749" s="1" t="s">
        <v>4735</v>
      </c>
      <c r="C4749" s="1" t="s">
        <v>4796</v>
      </c>
      <c r="D4749">
        <v>21064</v>
      </c>
      <c r="E4749">
        <f>100*Comuni[[#This Row],[Popolazione2011]]/$D$7916</f>
        <v>3.6753117511131368E-2</v>
      </c>
      <c r="F4749">
        <f>100*Comuni[[#This Row],[Popolazione2011]]/(SUMIFS($D$2:$D$7916,$B$2:$B$7916,"Umbria"))</f>
        <v>2.3820832598262065</v>
      </c>
      <c r="G4749" t="b">
        <f>IF(Comuni[[#This Row],[Popolazione2011]]&gt;300000,"MAGGIORE")</f>
        <v>0</v>
      </c>
      <c r="H4749">
        <f>100*Comuni[[#This Row],[Popolazione2011]]/(SUMIFS($D$2:$D$7916,$B$2:$B$7916,"Piemonte"))</f>
        <v>0.4826857345558439</v>
      </c>
      <c r="I4749" s="1" t="str">
        <f>_xlfn.XLOOKUP(Comuni[[#This Row],[Regione]],Ripartizione_geografica[Regione],Ripartizione_geografica[Ripartizione geografica],,0)</f>
        <v>Centro</v>
      </c>
      <c r="J4749" s="1">
        <f>_xlfn.XLOOKUP(Comuni[[#This Row],[Regione]],Table_0[Regione],Table_0[Totale contagiati],,0)</f>
        <v>455875</v>
      </c>
      <c r="K4749" s="1">
        <f>_xlfn.XLOOKUP(Comuni[[#This Row],[Regione]],Table_0[Regione],Table_0[Guariti],,0)</f>
        <v>450837</v>
      </c>
      <c r="L4749" s="1">
        <f>_xlfn.XLOOKUP(Comuni[[#This Row],[Regione]],Table_0[Regione],Table_0[Deceduti],,0)</f>
        <v>2519</v>
      </c>
    </row>
    <row r="4750" spans="1:12" x14ac:dyDescent="0.25">
      <c r="A4750" s="1" t="s">
        <v>4819</v>
      </c>
      <c r="B4750" s="1" t="s">
        <v>4735</v>
      </c>
      <c r="C4750" s="1" t="s">
        <v>4796</v>
      </c>
      <c r="D4750">
        <v>1915</v>
      </c>
      <c r="E4750">
        <f>100*Comuni[[#This Row],[Popolazione2011]]/$D$7916</f>
        <v>3.3413511220004065E-3</v>
      </c>
      <c r="F4750">
        <f>100*Comuni[[#This Row],[Popolazione2011]]/(SUMIFS($D$2:$D$7916,$B$2:$B$7916,"Umbria"))</f>
        <v>0.21656330433759902</v>
      </c>
      <c r="G4750" t="b">
        <f>IF(Comuni[[#This Row],[Popolazione2011]]&gt;300000,"MAGGIORE")</f>
        <v>0</v>
      </c>
      <c r="H4750">
        <f>100*Comuni[[#This Row],[Popolazione2011]]/(SUMIFS($D$2:$D$7916,$B$2:$B$7916,"Piemonte"))</f>
        <v>4.3882604523093477E-2</v>
      </c>
      <c r="I4750" s="1" t="str">
        <f>_xlfn.XLOOKUP(Comuni[[#This Row],[Regione]],Ripartizione_geografica[Regione],Ripartizione_geografica[Ripartizione geografica],,0)</f>
        <v>Centro</v>
      </c>
      <c r="J4750" s="1">
        <f>_xlfn.XLOOKUP(Comuni[[#This Row],[Regione]],Table_0[Regione],Table_0[Totale contagiati],,0)</f>
        <v>455875</v>
      </c>
      <c r="K4750" s="1">
        <f>_xlfn.XLOOKUP(Comuni[[#This Row],[Regione]],Table_0[Regione],Table_0[Guariti],,0)</f>
        <v>450837</v>
      </c>
      <c r="L4750" s="1">
        <f>_xlfn.XLOOKUP(Comuni[[#This Row],[Regione]],Table_0[Regione],Table_0[Deceduti],,0)</f>
        <v>2519</v>
      </c>
    </row>
    <row r="4751" spans="1:12" x14ac:dyDescent="0.25">
      <c r="A4751" s="1" t="s">
        <v>4820</v>
      </c>
      <c r="B4751" s="1" t="s">
        <v>4735</v>
      </c>
      <c r="C4751" s="1" t="s">
        <v>4796</v>
      </c>
      <c r="D4751">
        <v>590</v>
      </c>
      <c r="E4751">
        <f>100*Comuni[[#This Row],[Popolazione2011]]/$D$7916</f>
        <v>1.0294502151332846E-3</v>
      </c>
      <c r="F4751">
        <f>100*Comuni[[#This Row],[Popolazione2011]]/(SUMIFS($D$2:$D$7916,$B$2:$B$7916,"Umbria"))</f>
        <v>6.6721853555709351E-2</v>
      </c>
      <c r="G4751" t="b">
        <f>IF(Comuni[[#This Row],[Popolazione2011]]&gt;300000,"MAGGIORE")</f>
        <v>0</v>
      </c>
      <c r="H4751">
        <f>100*Comuni[[#This Row],[Popolazione2011]]/(SUMIFS($D$2:$D$7916,$B$2:$B$7916,"Piemonte"))</f>
        <v>1.351996692878598E-2</v>
      </c>
      <c r="I4751" s="1" t="str">
        <f>_xlfn.XLOOKUP(Comuni[[#This Row],[Regione]],Ripartizione_geografica[Regione],Ripartizione_geografica[Ripartizione geografica],,0)</f>
        <v>Centro</v>
      </c>
      <c r="J4751" s="1">
        <f>_xlfn.XLOOKUP(Comuni[[#This Row],[Regione]],Table_0[Regione],Table_0[Totale contagiati],,0)</f>
        <v>455875</v>
      </c>
      <c r="K4751" s="1">
        <f>_xlfn.XLOOKUP(Comuni[[#This Row],[Regione]],Table_0[Regione],Table_0[Guariti],,0)</f>
        <v>450837</v>
      </c>
      <c r="L4751" s="1">
        <f>_xlfn.XLOOKUP(Comuni[[#This Row],[Regione]],Table_0[Regione],Table_0[Deceduti],,0)</f>
        <v>2519</v>
      </c>
    </row>
    <row r="4752" spans="1:12" x14ac:dyDescent="0.25">
      <c r="A4752" s="1" t="s">
        <v>4821</v>
      </c>
      <c r="B4752" s="1" t="s">
        <v>4735</v>
      </c>
      <c r="C4752" s="1" t="s">
        <v>4796</v>
      </c>
      <c r="D4752">
        <v>1056</v>
      </c>
      <c r="E4752">
        <f>100*Comuni[[#This Row],[Popolazione2011]]/$D$7916</f>
        <v>1.8425414020012687E-3</v>
      </c>
      <c r="F4752">
        <f>100*Comuni[[#This Row],[Popolazione2011]]/(SUMIFS($D$2:$D$7916,$B$2:$B$7916,"Umbria"))</f>
        <v>0.11942080907598149</v>
      </c>
      <c r="G4752" t="b">
        <f>IF(Comuni[[#This Row],[Popolazione2011]]&gt;300000,"MAGGIORE")</f>
        <v>0</v>
      </c>
      <c r="H4752">
        <f>100*Comuni[[#This Row],[Popolazione2011]]/(SUMIFS($D$2:$D$7916,$B$2:$B$7916,"Piemonte"))</f>
        <v>2.4198449282708468E-2</v>
      </c>
      <c r="I4752" s="1" t="str">
        <f>_xlfn.XLOOKUP(Comuni[[#This Row],[Regione]],Ripartizione_geografica[Regione],Ripartizione_geografica[Ripartizione geografica],,0)</f>
        <v>Centro</v>
      </c>
      <c r="J4752" s="1">
        <f>_xlfn.XLOOKUP(Comuni[[#This Row],[Regione]],Table_0[Regione],Table_0[Totale contagiati],,0)</f>
        <v>455875</v>
      </c>
      <c r="K4752" s="1">
        <f>_xlfn.XLOOKUP(Comuni[[#This Row],[Regione]],Table_0[Regione],Table_0[Guariti],,0)</f>
        <v>450837</v>
      </c>
      <c r="L4752" s="1">
        <f>_xlfn.XLOOKUP(Comuni[[#This Row],[Regione]],Table_0[Regione],Table_0[Deceduti],,0)</f>
        <v>2519</v>
      </c>
    </row>
    <row r="4753" spans="1:12" x14ac:dyDescent="0.25">
      <c r="A4753" s="1" t="s">
        <v>4822</v>
      </c>
      <c r="B4753" s="1" t="s">
        <v>4735</v>
      </c>
      <c r="C4753" s="1" t="s">
        <v>4796</v>
      </c>
      <c r="D4753">
        <v>246</v>
      </c>
      <c r="E4753">
        <f>100*Comuni[[#This Row],[Popolazione2011]]/$D$7916</f>
        <v>4.2922839478438647E-4</v>
      </c>
      <c r="F4753">
        <f>100*Comuni[[#This Row],[Popolazione2011]]/(SUMIFS($D$2:$D$7916,$B$2:$B$7916,"Umbria"))</f>
        <v>2.7819620296109324E-2</v>
      </c>
      <c r="G4753" t="b">
        <f>IF(Comuni[[#This Row],[Popolazione2011]]&gt;300000,"MAGGIORE")</f>
        <v>0</v>
      </c>
      <c r="H4753">
        <f>100*Comuni[[#This Row],[Popolazione2011]]/(SUMIFS($D$2:$D$7916,$B$2:$B$7916,"Piemonte"))</f>
        <v>5.637138753358222E-3</v>
      </c>
      <c r="I4753" s="1" t="str">
        <f>_xlfn.XLOOKUP(Comuni[[#This Row],[Regione]],Ripartizione_geografica[Regione],Ripartizione_geografica[Ripartizione geografica],,0)</f>
        <v>Centro</v>
      </c>
      <c r="J4753" s="1">
        <f>_xlfn.XLOOKUP(Comuni[[#This Row],[Regione]],Table_0[Regione],Table_0[Totale contagiati],,0)</f>
        <v>455875</v>
      </c>
      <c r="K4753" s="1">
        <f>_xlfn.XLOOKUP(Comuni[[#This Row],[Regione]],Table_0[Regione],Table_0[Guariti],,0)</f>
        <v>450837</v>
      </c>
      <c r="L4753" s="1">
        <f>_xlfn.XLOOKUP(Comuni[[#This Row],[Regione]],Table_0[Regione],Table_0[Deceduti],,0)</f>
        <v>2519</v>
      </c>
    </row>
    <row r="4754" spans="1:12" x14ac:dyDescent="0.25">
      <c r="A4754" s="1" t="s">
        <v>4823</v>
      </c>
      <c r="B4754" s="1" t="s">
        <v>4735</v>
      </c>
      <c r="C4754" s="1" t="s">
        <v>4796</v>
      </c>
      <c r="D4754">
        <v>1989</v>
      </c>
      <c r="E4754">
        <f>100*Comuni[[#This Row],[Popolazione2011]]/$D$7916</f>
        <v>3.470468606610344E-3</v>
      </c>
      <c r="F4754">
        <f>100*Comuni[[#This Row],[Popolazione2011]]/(SUMIFS($D$2:$D$7916,$B$2:$B$7916,"Umbria"))</f>
        <v>0.22493180800390833</v>
      </c>
      <c r="G4754" t="b">
        <f>IF(Comuni[[#This Row],[Popolazione2011]]&gt;300000,"MAGGIORE")</f>
        <v>0</v>
      </c>
      <c r="H4754">
        <f>100*Comuni[[#This Row],[Popolazione2011]]/(SUMIFS($D$2:$D$7916,$B$2:$B$7916,"Piemonte"))</f>
        <v>4.5578329188737825E-2</v>
      </c>
      <c r="I4754" s="1" t="str">
        <f>_xlfn.XLOOKUP(Comuni[[#This Row],[Regione]],Ripartizione_geografica[Regione],Ripartizione_geografica[Ripartizione geografica],,0)</f>
        <v>Centro</v>
      </c>
      <c r="J4754" s="1">
        <f>_xlfn.XLOOKUP(Comuni[[#This Row],[Regione]],Table_0[Regione],Table_0[Totale contagiati],,0)</f>
        <v>455875</v>
      </c>
      <c r="K4754" s="1">
        <f>_xlfn.XLOOKUP(Comuni[[#This Row],[Regione]],Table_0[Regione],Table_0[Guariti],,0)</f>
        <v>450837</v>
      </c>
      <c r="L4754" s="1">
        <f>_xlfn.XLOOKUP(Comuni[[#This Row],[Regione]],Table_0[Regione],Table_0[Deceduti],,0)</f>
        <v>2519</v>
      </c>
    </row>
    <row r="4755" spans="1:12" x14ac:dyDescent="0.25">
      <c r="A4755" s="1" t="s">
        <v>4824</v>
      </c>
      <c r="B4755" s="1" t="s">
        <v>4735</v>
      </c>
      <c r="C4755" s="1" t="s">
        <v>4796</v>
      </c>
      <c r="D4755">
        <v>4921</v>
      </c>
      <c r="E4755">
        <f>100*Comuni[[#This Row],[Popolazione2011]]/$D$7916</f>
        <v>8.5863127265608363E-3</v>
      </c>
      <c r="F4755">
        <f>100*Comuni[[#This Row],[Popolazione2011]]/(SUMIFS($D$2:$D$7916,$B$2:$B$7916,"Umbria"))</f>
        <v>0.55650549380956904</v>
      </c>
      <c r="G4755" t="b">
        <f>IF(Comuni[[#This Row],[Popolazione2011]]&gt;300000,"MAGGIORE")</f>
        <v>0</v>
      </c>
      <c r="H4755">
        <f>100*Comuni[[#This Row],[Popolazione2011]]/(SUMIFS($D$2:$D$7916,$B$2:$B$7916,"Piemonte"))</f>
        <v>0.11276569026534883</v>
      </c>
      <c r="I4755" s="1" t="str">
        <f>_xlfn.XLOOKUP(Comuni[[#This Row],[Regione]],Ripartizione_geografica[Regione],Ripartizione_geografica[Ripartizione geografica],,0)</f>
        <v>Centro</v>
      </c>
      <c r="J4755" s="1">
        <f>_xlfn.XLOOKUP(Comuni[[#This Row],[Regione]],Table_0[Regione],Table_0[Totale contagiati],,0)</f>
        <v>455875</v>
      </c>
      <c r="K4755" s="1">
        <f>_xlfn.XLOOKUP(Comuni[[#This Row],[Regione]],Table_0[Regione],Table_0[Guariti],,0)</f>
        <v>450837</v>
      </c>
      <c r="L4755" s="1">
        <f>_xlfn.XLOOKUP(Comuni[[#This Row],[Regione]],Table_0[Regione],Table_0[Deceduti],,0)</f>
        <v>2519</v>
      </c>
    </row>
    <row r="4756" spans="1:12" x14ac:dyDescent="0.25">
      <c r="A4756" s="1" t="s">
        <v>4825</v>
      </c>
      <c r="B4756" s="1" t="s">
        <v>4735</v>
      </c>
      <c r="C4756" s="1" t="s">
        <v>4796</v>
      </c>
      <c r="D4756">
        <v>2311</v>
      </c>
      <c r="E4756">
        <f>100*Comuni[[#This Row],[Popolazione2011]]/$D$7916</f>
        <v>4.0323041477508823E-3</v>
      </c>
      <c r="F4756">
        <f>100*Comuni[[#This Row],[Popolazione2011]]/(SUMIFS($D$2:$D$7916,$B$2:$B$7916,"Umbria"))</f>
        <v>0.26134610774109207</v>
      </c>
      <c r="G4756" t="b">
        <f>IF(Comuni[[#This Row],[Popolazione2011]]&gt;300000,"MAGGIORE")</f>
        <v>0</v>
      </c>
      <c r="H4756">
        <f>100*Comuni[[#This Row],[Popolazione2011]]/(SUMIFS($D$2:$D$7916,$B$2:$B$7916,"Piemonte"))</f>
        <v>5.2957023004109156E-2</v>
      </c>
      <c r="I4756" s="1" t="str">
        <f>_xlfn.XLOOKUP(Comuni[[#This Row],[Regione]],Ripartizione_geografica[Regione],Ripartizione_geografica[Ripartizione geografica],,0)</f>
        <v>Centro</v>
      </c>
      <c r="J4756" s="1">
        <f>_xlfn.XLOOKUP(Comuni[[#This Row],[Regione]],Table_0[Regione],Table_0[Totale contagiati],,0)</f>
        <v>455875</v>
      </c>
      <c r="K4756" s="1">
        <f>_xlfn.XLOOKUP(Comuni[[#This Row],[Regione]],Table_0[Regione],Table_0[Guariti],,0)</f>
        <v>450837</v>
      </c>
      <c r="L4756" s="1">
        <f>_xlfn.XLOOKUP(Comuni[[#This Row],[Regione]],Table_0[Regione],Table_0[Deceduti],,0)</f>
        <v>2519</v>
      </c>
    </row>
    <row r="4757" spans="1:12" x14ac:dyDescent="0.25">
      <c r="A4757" s="1" t="s">
        <v>4826</v>
      </c>
      <c r="B4757" s="1" t="s">
        <v>4735</v>
      </c>
      <c r="C4757" s="1" t="s">
        <v>4796</v>
      </c>
      <c r="D4757">
        <v>4924</v>
      </c>
      <c r="E4757">
        <f>100*Comuni[[#This Row],[Popolazione2011]]/$D$7916</f>
        <v>8.5915472191801581E-3</v>
      </c>
      <c r="F4757">
        <f>100*Comuni[[#This Row],[Popolazione2011]]/(SUMIFS($D$2:$D$7916,$B$2:$B$7916,"Umbria"))</f>
        <v>0.55684475747171669</v>
      </c>
      <c r="G4757" t="b">
        <f>IF(Comuni[[#This Row],[Popolazione2011]]&gt;300000,"MAGGIORE")</f>
        <v>0</v>
      </c>
      <c r="H4757">
        <f>100*Comuni[[#This Row],[Popolazione2011]]/(SUMIFS($D$2:$D$7916,$B$2:$B$7916,"Piemonte"))</f>
        <v>0.11283443585990198</v>
      </c>
      <c r="I4757" s="1" t="str">
        <f>_xlfn.XLOOKUP(Comuni[[#This Row],[Regione]],Ripartizione_geografica[Regione],Ripartizione_geografica[Ripartizione geografica],,0)</f>
        <v>Centro</v>
      </c>
      <c r="J4757" s="1">
        <f>_xlfn.XLOOKUP(Comuni[[#This Row],[Regione]],Table_0[Regione],Table_0[Totale contagiati],,0)</f>
        <v>455875</v>
      </c>
      <c r="K4757" s="1">
        <f>_xlfn.XLOOKUP(Comuni[[#This Row],[Regione]],Table_0[Regione],Table_0[Guariti],,0)</f>
        <v>450837</v>
      </c>
      <c r="L4757" s="1">
        <f>_xlfn.XLOOKUP(Comuni[[#This Row],[Regione]],Table_0[Regione],Table_0[Deceduti],,0)</f>
        <v>2519</v>
      </c>
    </row>
    <row r="4758" spans="1:12" x14ac:dyDescent="0.25">
      <c r="A4758" s="1" t="s">
        <v>4827</v>
      </c>
      <c r="B4758" s="1" t="s">
        <v>4735</v>
      </c>
      <c r="C4758" s="1" t="s">
        <v>4796</v>
      </c>
      <c r="D4758">
        <v>109193</v>
      </c>
      <c r="E4758">
        <f>100*Comuni[[#This Row],[Popolazione2011]]/$D$7916</f>
        <v>0.19052331752720125</v>
      </c>
      <c r="F4758">
        <f>100*Comuni[[#This Row],[Popolazione2011]]/(SUMIFS($D$2:$D$7916,$B$2:$B$7916,"Umbria"))</f>
        <v>12.34840568696368</v>
      </c>
      <c r="G4758" t="b">
        <f>IF(Comuni[[#This Row],[Popolazione2011]]&gt;300000,"MAGGIORE")</f>
        <v>0</v>
      </c>
      <c r="H4758">
        <f>100*Comuni[[#This Row],[Popolazione2011]]/(SUMIFS($D$2:$D$7916,$B$2:$B$7916,"Piemonte"))</f>
        <v>2.5021792353473349</v>
      </c>
      <c r="I4758" s="1" t="str">
        <f>_xlfn.XLOOKUP(Comuni[[#This Row],[Regione]],Ripartizione_geografica[Regione],Ripartizione_geografica[Ripartizione geografica],,0)</f>
        <v>Centro</v>
      </c>
      <c r="J4758" s="1">
        <f>_xlfn.XLOOKUP(Comuni[[#This Row],[Regione]],Table_0[Regione],Table_0[Totale contagiati],,0)</f>
        <v>455875</v>
      </c>
      <c r="K4758" s="1">
        <f>_xlfn.XLOOKUP(Comuni[[#This Row],[Regione]],Table_0[Regione],Table_0[Guariti],,0)</f>
        <v>450837</v>
      </c>
      <c r="L4758" s="1">
        <f>_xlfn.XLOOKUP(Comuni[[#This Row],[Regione]],Table_0[Regione],Table_0[Deceduti],,0)</f>
        <v>2519</v>
      </c>
    </row>
    <row r="4759" spans="1:12" x14ac:dyDescent="0.25">
      <c r="A4759" s="1" t="s">
        <v>4828</v>
      </c>
      <c r="B4759" s="1" t="s">
        <v>4735</v>
      </c>
      <c r="C4759" s="1" t="s">
        <v>4796</v>
      </c>
      <c r="D4759">
        <v>2568</v>
      </c>
      <c r="E4759">
        <f>100*Comuni[[#This Row],[Popolazione2011]]/$D$7916</f>
        <v>4.4807256821394487E-3</v>
      </c>
      <c r="F4759">
        <f>100*Comuni[[#This Row],[Popolazione2011]]/(SUMIFS($D$2:$D$7916,$B$2:$B$7916,"Umbria"))</f>
        <v>0.29040969479840956</v>
      </c>
      <c r="G4759" t="b">
        <f>IF(Comuni[[#This Row],[Popolazione2011]]&gt;300000,"MAGGIORE")</f>
        <v>0</v>
      </c>
      <c r="H4759">
        <f>100*Comuni[[#This Row],[Popolazione2011]]/(SUMIFS($D$2:$D$7916,$B$2:$B$7916,"Piemonte"))</f>
        <v>5.8846228937495589E-2</v>
      </c>
      <c r="I4759" s="1" t="str">
        <f>_xlfn.XLOOKUP(Comuni[[#This Row],[Regione]],Ripartizione_geografica[Regione],Ripartizione_geografica[Ripartizione geografica],,0)</f>
        <v>Centro</v>
      </c>
      <c r="J4759" s="1">
        <f>_xlfn.XLOOKUP(Comuni[[#This Row],[Regione]],Table_0[Regione],Table_0[Totale contagiati],,0)</f>
        <v>455875</v>
      </c>
      <c r="K4759" s="1">
        <f>_xlfn.XLOOKUP(Comuni[[#This Row],[Regione]],Table_0[Regione],Table_0[Guariti],,0)</f>
        <v>450837</v>
      </c>
      <c r="L4759" s="1">
        <f>_xlfn.XLOOKUP(Comuni[[#This Row],[Regione]],Table_0[Regione],Table_0[Deceduti],,0)</f>
        <v>2519</v>
      </c>
    </row>
    <row r="4760" spans="1:12" x14ac:dyDescent="0.25">
      <c r="A4760" s="1" t="s">
        <v>4829</v>
      </c>
      <c r="B4760" s="1" t="s">
        <v>4830</v>
      </c>
      <c r="C4760" s="1" t="s">
        <v>4831</v>
      </c>
      <c r="D4760">
        <v>4496</v>
      </c>
      <c r="E4760">
        <f>100*Comuni[[#This Row],[Popolazione2011]]/$D$7916</f>
        <v>7.8447596054902497E-3</v>
      </c>
      <c r="F4760">
        <f>100*Comuni[[#This Row],[Popolazione2011]]/(SUMIFS($D$2:$D$7916,$B$2:$B$7916,"Marche"))</f>
        <v>0.29169821432162973</v>
      </c>
      <c r="G4760" t="b">
        <f>IF(Comuni[[#This Row],[Popolazione2011]]&gt;300000,"MAGGIORE")</f>
        <v>0</v>
      </c>
      <c r="H4760">
        <f>100*Comuni[[#This Row],[Popolazione2011]]/(SUMIFS($D$2:$D$7916,$B$2:$B$7916,"Piemonte"))</f>
        <v>0.10302673103698605</v>
      </c>
      <c r="I4760" s="1" t="str">
        <f>_xlfn.XLOOKUP(Comuni[[#This Row],[Regione]],Ripartizione_geografica[Regione],Ripartizione_geografica[Ripartizione geografica],,0)</f>
        <v>Centro</v>
      </c>
      <c r="J4760" s="1">
        <f>_xlfn.XLOOKUP(Comuni[[#This Row],[Regione]],Table_0[Regione],Table_0[Totale contagiati],,0)</f>
        <v>732570</v>
      </c>
      <c r="K4760" s="1">
        <f>_xlfn.XLOOKUP(Comuni[[#This Row],[Regione]],Table_0[Regione],Table_0[Guariti],,0)</f>
        <v>727781</v>
      </c>
      <c r="L4760" s="1">
        <f>_xlfn.XLOOKUP(Comuni[[#This Row],[Regione]],Table_0[Regione],Table_0[Deceduti],,0)</f>
        <v>4504</v>
      </c>
    </row>
    <row r="4761" spans="1:12" x14ac:dyDescent="0.25">
      <c r="A4761" s="1" t="s">
        <v>4832</v>
      </c>
      <c r="B4761" s="1" t="s">
        <v>4830</v>
      </c>
      <c r="C4761" s="1" t="s">
        <v>4831</v>
      </c>
      <c r="D4761">
        <v>2013</v>
      </c>
      <c r="E4761">
        <f>100*Comuni[[#This Row],[Popolazione2011]]/$D$7916</f>
        <v>3.5123445475649185E-3</v>
      </c>
      <c r="F4761">
        <f>100*Comuni[[#This Row],[Popolazione2011]]/(SUMIFS($D$2:$D$7916,$B$2:$B$7916,"Marche"))</f>
        <v>0.13060242558484</v>
      </c>
      <c r="G4761" t="b">
        <f>IF(Comuni[[#This Row],[Popolazione2011]]&gt;300000,"MAGGIORE")</f>
        <v>0</v>
      </c>
      <c r="H4761">
        <f>100*Comuni[[#This Row],[Popolazione2011]]/(SUMIFS($D$2:$D$7916,$B$2:$B$7916,"Piemonte"))</f>
        <v>4.6128293945163011E-2</v>
      </c>
      <c r="I4761" s="1" t="str">
        <f>_xlfn.XLOOKUP(Comuni[[#This Row],[Regione]],Ripartizione_geografica[Regione],Ripartizione_geografica[Ripartizione geografica],,0)</f>
        <v>Centro</v>
      </c>
      <c r="J4761" s="1">
        <f>_xlfn.XLOOKUP(Comuni[[#This Row],[Regione]],Table_0[Regione],Table_0[Totale contagiati],,0)</f>
        <v>732570</v>
      </c>
      <c r="K4761" s="1">
        <f>_xlfn.XLOOKUP(Comuni[[#This Row],[Regione]],Table_0[Regione],Table_0[Guariti],,0)</f>
        <v>727781</v>
      </c>
      <c r="L4761" s="1">
        <f>_xlfn.XLOOKUP(Comuni[[#This Row],[Regione]],Table_0[Regione],Table_0[Deceduti],,0)</f>
        <v>4504</v>
      </c>
    </row>
    <row r="4762" spans="1:12" x14ac:dyDescent="0.25">
      <c r="A4762" s="1" t="s">
        <v>4833</v>
      </c>
      <c r="B4762" s="1" t="s">
        <v>4830</v>
      </c>
      <c r="C4762" s="1" t="s">
        <v>4831</v>
      </c>
      <c r="D4762">
        <v>788</v>
      </c>
      <c r="E4762">
        <f>100*Comuni[[#This Row],[Popolazione2011]]/$D$7916</f>
        <v>1.3749267280085224E-3</v>
      </c>
      <c r="F4762">
        <f>100*Comuni[[#This Row],[Popolazione2011]]/(SUMIFS($D$2:$D$7916,$B$2:$B$7916,"Marche"))</f>
        <v>5.1125042901566775E-2</v>
      </c>
      <c r="G4762" t="b">
        <f>IF(Comuni[[#This Row],[Popolazione2011]]&gt;300000,"MAGGIORE")</f>
        <v>0</v>
      </c>
      <c r="H4762">
        <f>100*Comuni[[#This Row],[Popolazione2011]]/(SUMIFS($D$2:$D$7916,$B$2:$B$7916,"Piemonte"))</f>
        <v>1.8057176169293816E-2</v>
      </c>
      <c r="I4762" s="1" t="str">
        <f>_xlfn.XLOOKUP(Comuni[[#This Row],[Regione]],Ripartizione_geografica[Regione],Ripartizione_geografica[Ripartizione geografica],,0)</f>
        <v>Centro</v>
      </c>
      <c r="J4762" s="1">
        <f>_xlfn.XLOOKUP(Comuni[[#This Row],[Regione]],Table_0[Regione],Table_0[Totale contagiati],,0)</f>
        <v>732570</v>
      </c>
      <c r="K4762" s="1">
        <f>_xlfn.XLOOKUP(Comuni[[#This Row],[Regione]],Table_0[Regione],Table_0[Guariti],,0)</f>
        <v>727781</v>
      </c>
      <c r="L4762" s="1">
        <f>_xlfn.XLOOKUP(Comuni[[#This Row],[Regione]],Table_0[Regione],Table_0[Deceduti],,0)</f>
        <v>4504</v>
      </c>
    </row>
    <row r="4763" spans="1:12" x14ac:dyDescent="0.25">
      <c r="A4763" s="1" t="s">
        <v>4834</v>
      </c>
      <c r="B4763" s="1" t="s">
        <v>4830</v>
      </c>
      <c r="C4763" s="1" t="s">
        <v>4831</v>
      </c>
      <c r="D4763">
        <v>643</v>
      </c>
      <c r="E4763">
        <f>100*Comuni[[#This Row],[Popolazione2011]]/$D$7916</f>
        <v>1.1219262514079694E-3</v>
      </c>
      <c r="F4763">
        <f>100*Comuni[[#This Row],[Popolazione2011]]/(SUMIFS($D$2:$D$7916,$B$2:$B$7916,"Marche"))</f>
        <v>4.1717515971709945E-2</v>
      </c>
      <c r="G4763" t="b">
        <f>IF(Comuni[[#This Row],[Popolazione2011]]&gt;300000,"MAGGIORE")</f>
        <v>0</v>
      </c>
      <c r="H4763">
        <f>100*Comuni[[#This Row],[Popolazione2011]]/(SUMIFS($D$2:$D$7916,$B$2:$B$7916,"Piemonte"))</f>
        <v>1.4734472432558281E-2</v>
      </c>
      <c r="I4763" s="1" t="str">
        <f>_xlfn.XLOOKUP(Comuni[[#This Row],[Regione]],Ripartizione_geografica[Regione],Ripartizione_geografica[Ripartizione geografica],,0)</f>
        <v>Centro</v>
      </c>
      <c r="J4763" s="1">
        <f>_xlfn.XLOOKUP(Comuni[[#This Row],[Regione]],Table_0[Regione],Table_0[Totale contagiati],,0)</f>
        <v>732570</v>
      </c>
      <c r="K4763" s="1">
        <f>_xlfn.XLOOKUP(Comuni[[#This Row],[Regione]],Table_0[Regione],Table_0[Guariti],,0)</f>
        <v>727781</v>
      </c>
      <c r="L4763" s="1">
        <f>_xlfn.XLOOKUP(Comuni[[#This Row],[Regione]],Table_0[Regione],Table_0[Deceduti],,0)</f>
        <v>4504</v>
      </c>
    </row>
    <row r="4764" spans="1:12" x14ac:dyDescent="0.25">
      <c r="A4764" s="1" t="s">
        <v>4835</v>
      </c>
      <c r="B4764" s="1" t="s">
        <v>4830</v>
      </c>
      <c r="C4764" s="1" t="s">
        <v>4831</v>
      </c>
      <c r="D4764">
        <v>9013</v>
      </c>
      <c r="E4764">
        <f>100*Comuni[[#This Row],[Popolazione2011]]/$D$7916</f>
        <v>1.5726160659315751E-2</v>
      </c>
      <c r="F4764">
        <f>100*Comuni[[#This Row],[Popolazione2011]]/(SUMIFS($D$2:$D$7916,$B$2:$B$7916,"Marche"))</f>
        <v>0.58475889806068704</v>
      </c>
      <c r="G4764" t="b">
        <f>IF(Comuni[[#This Row],[Popolazione2011]]&gt;300000,"MAGGIORE")</f>
        <v>0</v>
      </c>
      <c r="H4764">
        <f>100*Comuni[[#This Row],[Popolazione2011]]/(SUMIFS($D$2:$D$7916,$B$2:$B$7916,"Piemonte"))</f>
        <v>0.20653468123584415</v>
      </c>
      <c r="I4764" s="1" t="str">
        <f>_xlfn.XLOOKUP(Comuni[[#This Row],[Regione]],Ripartizione_geografica[Regione],Ripartizione_geografica[Ripartizione geografica],,0)</f>
        <v>Centro</v>
      </c>
      <c r="J4764" s="1">
        <f>_xlfn.XLOOKUP(Comuni[[#This Row],[Regione]],Table_0[Regione],Table_0[Totale contagiati],,0)</f>
        <v>732570</v>
      </c>
      <c r="K4764" s="1">
        <f>_xlfn.XLOOKUP(Comuni[[#This Row],[Regione]],Table_0[Regione],Table_0[Guariti],,0)</f>
        <v>727781</v>
      </c>
      <c r="L4764" s="1">
        <f>_xlfn.XLOOKUP(Comuni[[#This Row],[Regione]],Table_0[Regione],Table_0[Deceduti],,0)</f>
        <v>4504</v>
      </c>
    </row>
    <row r="4765" spans="1:12" x14ac:dyDescent="0.25">
      <c r="A4765" s="1" t="s">
        <v>4836</v>
      </c>
      <c r="B4765" s="1" t="s">
        <v>4830</v>
      </c>
      <c r="C4765" s="1" t="s">
        <v>4831</v>
      </c>
      <c r="D4765">
        <v>2356</v>
      </c>
      <c r="E4765">
        <f>100*Comuni[[#This Row],[Popolazione2011]]/$D$7916</f>
        <v>4.1108215370407094E-3</v>
      </c>
      <c r="F4765">
        <f>100*Comuni[[#This Row],[Popolazione2011]]/(SUMIFS($D$2:$D$7916,$B$2:$B$7916,"Marche"))</f>
        <v>0.1528560927361565</v>
      </c>
      <c r="G4765" t="b">
        <f>IF(Comuni[[#This Row],[Popolazione2011]]&gt;300000,"MAGGIORE")</f>
        <v>0</v>
      </c>
      <c r="H4765">
        <f>100*Comuni[[#This Row],[Popolazione2011]]/(SUMIFS($D$2:$D$7916,$B$2:$B$7916,"Piemonte"))</f>
        <v>5.3988206922406391E-2</v>
      </c>
      <c r="I4765" s="1" t="str">
        <f>_xlfn.XLOOKUP(Comuni[[#This Row],[Regione]],Ripartizione_geografica[Regione],Ripartizione_geografica[Ripartizione geografica],,0)</f>
        <v>Centro</v>
      </c>
      <c r="J4765" s="1">
        <f>_xlfn.XLOOKUP(Comuni[[#This Row],[Regione]],Table_0[Regione],Table_0[Totale contagiati],,0)</f>
        <v>732570</v>
      </c>
      <c r="K4765" s="1">
        <f>_xlfn.XLOOKUP(Comuni[[#This Row],[Regione]],Table_0[Regione],Table_0[Guariti],,0)</f>
        <v>727781</v>
      </c>
      <c r="L4765" s="1">
        <f>_xlfn.XLOOKUP(Comuni[[#This Row],[Regione]],Table_0[Regione],Table_0[Deceduti],,0)</f>
        <v>4504</v>
      </c>
    </row>
    <row r="4766" spans="1:12" x14ac:dyDescent="0.25">
      <c r="A4766" s="1" t="s">
        <v>4837</v>
      </c>
      <c r="B4766" s="1" t="s">
        <v>4830</v>
      </c>
      <c r="C4766" s="1" t="s">
        <v>4831</v>
      </c>
      <c r="D4766">
        <v>1670</v>
      </c>
      <c r="E4766">
        <f>100*Comuni[[#This Row],[Popolazione2011]]/$D$7916</f>
        <v>2.9138675580891275E-3</v>
      </c>
      <c r="F4766">
        <f>100*Comuni[[#This Row],[Popolazione2011]]/(SUMIFS($D$2:$D$7916,$B$2:$B$7916,"Marche"))</f>
        <v>0.1083487584335235</v>
      </c>
      <c r="G4766" t="b">
        <f>IF(Comuni[[#This Row],[Popolazione2011]]&gt;300000,"MAGGIORE")</f>
        <v>0</v>
      </c>
      <c r="H4766">
        <f>100*Comuni[[#This Row],[Popolazione2011]]/(SUMIFS($D$2:$D$7916,$B$2:$B$7916,"Piemonte"))</f>
        <v>3.8268380967919638E-2</v>
      </c>
      <c r="I4766" s="1" t="str">
        <f>_xlfn.XLOOKUP(Comuni[[#This Row],[Regione]],Ripartizione_geografica[Regione],Ripartizione_geografica[Ripartizione geografica],,0)</f>
        <v>Centro</v>
      </c>
      <c r="J4766" s="1">
        <f>_xlfn.XLOOKUP(Comuni[[#This Row],[Regione]],Table_0[Regione],Table_0[Totale contagiati],,0)</f>
        <v>732570</v>
      </c>
      <c r="K4766" s="1">
        <f>_xlfn.XLOOKUP(Comuni[[#This Row],[Regione]],Table_0[Regione],Table_0[Guariti],,0)</f>
        <v>727781</v>
      </c>
      <c r="L4766" s="1">
        <f>_xlfn.XLOOKUP(Comuni[[#This Row],[Regione]],Table_0[Regione],Table_0[Deceduti],,0)</f>
        <v>4504</v>
      </c>
    </row>
    <row r="4767" spans="1:12" x14ac:dyDescent="0.25">
      <c r="A4767" s="1" t="s">
        <v>4838</v>
      </c>
      <c r="B4767" s="1" t="s">
        <v>4830</v>
      </c>
      <c r="C4767" s="1" t="s">
        <v>4831</v>
      </c>
      <c r="D4767">
        <v>7850</v>
      </c>
      <c r="E4767">
        <f>100*Comuni[[#This Row],[Popolazione2011]]/$D$7916</f>
        <v>1.3696922353892006E-2</v>
      </c>
      <c r="F4767">
        <f>100*Comuni[[#This Row],[Popolazione2011]]/(SUMIFS($D$2:$D$7916,$B$2:$B$7916,"Marche"))</f>
        <v>0.5093040441336284</v>
      </c>
      <c r="G4767" t="b">
        <f>IF(Comuni[[#This Row],[Popolazione2011]]&gt;300000,"MAGGIORE")</f>
        <v>0</v>
      </c>
      <c r="H4767">
        <f>100*Comuni[[#This Row],[Popolazione2011]]/(SUMIFS($D$2:$D$7916,$B$2:$B$7916,"Piemonte"))</f>
        <v>0.17988430574740669</v>
      </c>
      <c r="I4767" s="1" t="str">
        <f>_xlfn.XLOOKUP(Comuni[[#This Row],[Regione]],Ripartizione_geografica[Regione],Ripartizione_geografica[Ripartizione geografica],,0)</f>
        <v>Centro</v>
      </c>
      <c r="J4767" s="1">
        <f>_xlfn.XLOOKUP(Comuni[[#This Row],[Regione]],Table_0[Regione],Table_0[Totale contagiati],,0)</f>
        <v>732570</v>
      </c>
      <c r="K4767" s="1">
        <f>_xlfn.XLOOKUP(Comuni[[#This Row],[Regione]],Table_0[Regione],Table_0[Guariti],,0)</f>
        <v>727781</v>
      </c>
      <c r="L4767" s="1">
        <f>_xlfn.XLOOKUP(Comuni[[#This Row],[Regione]],Table_0[Regione],Table_0[Deceduti],,0)</f>
        <v>4504</v>
      </c>
    </row>
    <row r="4768" spans="1:12" x14ac:dyDescent="0.25">
      <c r="A4768" s="1" t="s">
        <v>4839</v>
      </c>
      <c r="B4768" s="1" t="s">
        <v>4830</v>
      </c>
      <c r="C4768" s="1" t="s">
        <v>4831</v>
      </c>
      <c r="D4768">
        <v>62901</v>
      </c>
      <c r="E4768">
        <f>100*Comuni[[#This Row],[Popolazione2011]]/$D$7916</f>
        <v>0.10975160674931989</v>
      </c>
      <c r="F4768">
        <f>100*Comuni[[#This Row],[Popolazione2011]]/(SUMIFS($D$2:$D$7916,$B$2:$B$7916,"Marche"))</f>
        <v>4.0809851821718928</v>
      </c>
      <c r="G4768" t="b">
        <f>IF(Comuni[[#This Row],[Popolazione2011]]&gt;300000,"MAGGIORE")</f>
        <v>0</v>
      </c>
      <c r="H4768">
        <f>100*Comuni[[#This Row],[Popolazione2011]]/(SUMIFS($D$2:$D$7916,$B$2:$B$7916,"Piemonte"))</f>
        <v>1.4413888809958761</v>
      </c>
      <c r="I4768" s="1" t="str">
        <f>_xlfn.XLOOKUP(Comuni[[#This Row],[Regione]],Ripartizione_geografica[Regione],Ripartizione_geografica[Ripartizione geografica],,0)</f>
        <v>Centro</v>
      </c>
      <c r="J4768" s="1">
        <f>_xlfn.XLOOKUP(Comuni[[#This Row],[Regione]],Table_0[Regione],Table_0[Totale contagiati],,0)</f>
        <v>732570</v>
      </c>
      <c r="K4768" s="1">
        <f>_xlfn.XLOOKUP(Comuni[[#This Row],[Regione]],Table_0[Regione],Table_0[Guariti],,0)</f>
        <v>727781</v>
      </c>
      <c r="L4768" s="1">
        <f>_xlfn.XLOOKUP(Comuni[[#This Row],[Regione]],Table_0[Regione],Table_0[Deceduti],,0)</f>
        <v>4504</v>
      </c>
    </row>
    <row r="4769" spans="1:12" x14ac:dyDescent="0.25">
      <c r="A4769" s="1" t="s">
        <v>4840</v>
      </c>
      <c r="B4769" s="1" t="s">
        <v>4830</v>
      </c>
      <c r="C4769" s="1" t="s">
        <v>4831</v>
      </c>
      <c r="D4769">
        <v>8615</v>
      </c>
      <c r="E4769">
        <f>100*Comuni[[#This Row],[Popolazione2011]]/$D$7916</f>
        <v>1.5031717971819063E-2</v>
      </c>
      <c r="F4769">
        <f>100*Comuni[[#This Row],[Popolazione2011]]/(SUMIFS($D$2:$D$7916,$B$2:$B$7916,"Marche"))</f>
        <v>0.55893685862563169</v>
      </c>
      <c r="G4769" t="b">
        <f>IF(Comuni[[#This Row],[Popolazione2011]]&gt;300000,"MAGGIORE")</f>
        <v>0</v>
      </c>
      <c r="H4769">
        <f>100*Comuni[[#This Row],[Popolazione2011]]/(SUMIFS($D$2:$D$7916,$B$2:$B$7916,"Piemonte"))</f>
        <v>0.19741443235845971</v>
      </c>
      <c r="I4769" s="1" t="str">
        <f>_xlfn.XLOOKUP(Comuni[[#This Row],[Regione]],Ripartizione_geografica[Regione],Ripartizione_geografica[Ripartizione geografica],,0)</f>
        <v>Centro</v>
      </c>
      <c r="J4769" s="1">
        <f>_xlfn.XLOOKUP(Comuni[[#This Row],[Regione]],Table_0[Regione],Table_0[Totale contagiati],,0)</f>
        <v>732570</v>
      </c>
      <c r="K4769" s="1">
        <f>_xlfn.XLOOKUP(Comuni[[#This Row],[Regione]],Table_0[Regione],Table_0[Guariti],,0)</f>
        <v>727781</v>
      </c>
      <c r="L4769" s="1">
        <f>_xlfn.XLOOKUP(Comuni[[#This Row],[Regione]],Table_0[Regione],Table_0[Deceduti],,0)</f>
        <v>4504</v>
      </c>
    </row>
    <row r="4770" spans="1:12" x14ac:dyDescent="0.25">
      <c r="A4770" s="1" t="s">
        <v>4841</v>
      </c>
      <c r="B4770" s="1" t="s">
        <v>4830</v>
      </c>
      <c r="C4770" s="1" t="s">
        <v>4831</v>
      </c>
      <c r="D4770">
        <v>9858</v>
      </c>
      <c r="E4770">
        <f>100*Comuni[[#This Row],[Popolazione2011]]/$D$7916</f>
        <v>1.7200542747091388E-2</v>
      </c>
      <c r="F4770">
        <f>100*Comuni[[#This Row],[Popolazione2011]]/(SUMIFS($D$2:$D$7916,$B$2:$B$7916,"Marche"))</f>
        <v>0.63958207223812846</v>
      </c>
      <c r="G4770" t="b">
        <f>IF(Comuni[[#This Row],[Popolazione2011]]&gt;300000,"MAGGIORE")</f>
        <v>0</v>
      </c>
      <c r="H4770">
        <f>100*Comuni[[#This Row],[Popolazione2011]]/(SUMIFS($D$2:$D$7916,$B$2:$B$7916,"Piemonte"))</f>
        <v>0.2258980237016478</v>
      </c>
      <c r="I4770" s="1" t="str">
        <f>_xlfn.XLOOKUP(Comuni[[#This Row],[Regione]],Ripartizione_geografica[Regione],Ripartizione_geografica[Ripartizione geografica],,0)</f>
        <v>Centro</v>
      </c>
      <c r="J4770" s="1">
        <f>_xlfn.XLOOKUP(Comuni[[#This Row],[Regione]],Table_0[Regione],Table_0[Totale contagiati],,0)</f>
        <v>732570</v>
      </c>
      <c r="K4770" s="1">
        <f>_xlfn.XLOOKUP(Comuni[[#This Row],[Regione]],Table_0[Regione],Table_0[Guariti],,0)</f>
        <v>727781</v>
      </c>
      <c r="L4770" s="1">
        <f>_xlfn.XLOOKUP(Comuni[[#This Row],[Regione]],Table_0[Regione],Table_0[Deceduti],,0)</f>
        <v>4504</v>
      </c>
    </row>
    <row r="4771" spans="1:12" x14ac:dyDescent="0.25">
      <c r="A4771" s="1" t="s">
        <v>4842</v>
      </c>
      <c r="B4771" s="1" t="s">
        <v>4830</v>
      </c>
      <c r="C4771" s="1" t="s">
        <v>4831</v>
      </c>
      <c r="D4771">
        <v>1017</v>
      </c>
      <c r="E4771">
        <f>100*Comuni[[#This Row],[Popolazione2011]]/$D$7916</f>
        <v>1.7744929979500855E-3</v>
      </c>
      <c r="F4771">
        <f>100*Comuni[[#This Row],[Popolazione2011]]/(SUMIFS($D$2:$D$7916,$B$2:$B$7916,"Marche"))</f>
        <v>6.5982447501133773E-2</v>
      </c>
      <c r="G4771" t="b">
        <f>IF(Comuni[[#This Row],[Popolazione2011]]&gt;300000,"MAGGIORE")</f>
        <v>0</v>
      </c>
      <c r="H4771">
        <f>100*Comuni[[#This Row],[Popolazione2011]]/(SUMIFS($D$2:$D$7916,$B$2:$B$7916,"Piemonte"))</f>
        <v>2.330475655351753E-2</v>
      </c>
      <c r="I4771" s="1" t="str">
        <f>_xlfn.XLOOKUP(Comuni[[#This Row],[Regione]],Ripartizione_geografica[Regione],Ripartizione_geografica[Ripartizione geografica],,0)</f>
        <v>Centro</v>
      </c>
      <c r="J4771" s="1">
        <f>_xlfn.XLOOKUP(Comuni[[#This Row],[Regione]],Table_0[Regione],Table_0[Totale contagiati],,0)</f>
        <v>732570</v>
      </c>
      <c r="K4771" s="1">
        <f>_xlfn.XLOOKUP(Comuni[[#This Row],[Regione]],Table_0[Regione],Table_0[Guariti],,0)</f>
        <v>727781</v>
      </c>
      <c r="L4771" s="1">
        <f>_xlfn.XLOOKUP(Comuni[[#This Row],[Regione]],Table_0[Regione],Table_0[Deceduti],,0)</f>
        <v>4504</v>
      </c>
    </row>
    <row r="4772" spans="1:12" x14ac:dyDescent="0.25">
      <c r="A4772" s="1" t="s">
        <v>4843</v>
      </c>
      <c r="B4772" s="1" t="s">
        <v>4830</v>
      </c>
      <c r="C4772" s="1" t="s">
        <v>4831</v>
      </c>
      <c r="D4772">
        <v>313</v>
      </c>
      <c r="E4772">
        <f>100*Comuni[[#This Row],[Popolazione2011]]/$D$7916</f>
        <v>5.4613206328257304E-4</v>
      </c>
      <c r="F4772">
        <f>100*Comuni[[#This Row],[Popolazione2011]]/(SUMIFS($D$2:$D$7916,$B$2:$B$7916,"Marche"))</f>
        <v>2.0307282269277159E-2</v>
      </c>
      <c r="G4772" t="b">
        <f>IF(Comuni[[#This Row],[Popolazione2011]]&gt;300000,"MAGGIORE")</f>
        <v>0</v>
      </c>
      <c r="H4772">
        <f>100*Comuni[[#This Row],[Popolazione2011]]/(SUMIFS($D$2:$D$7916,$B$2:$B$7916,"Piemonte"))</f>
        <v>7.1724570317118841E-3</v>
      </c>
      <c r="I4772" s="1" t="str">
        <f>_xlfn.XLOOKUP(Comuni[[#This Row],[Regione]],Ripartizione_geografica[Regione],Ripartizione_geografica[Ripartizione geografica],,0)</f>
        <v>Centro</v>
      </c>
      <c r="J4772" s="1">
        <f>_xlfn.XLOOKUP(Comuni[[#This Row],[Regione]],Table_0[Regione],Table_0[Totale contagiati],,0)</f>
        <v>732570</v>
      </c>
      <c r="K4772" s="1">
        <f>_xlfn.XLOOKUP(Comuni[[#This Row],[Regione]],Table_0[Regione],Table_0[Guariti],,0)</f>
        <v>727781</v>
      </c>
      <c r="L4772" s="1">
        <f>_xlfn.XLOOKUP(Comuni[[#This Row],[Regione]],Table_0[Regione],Table_0[Deceduti],,0)</f>
        <v>4504</v>
      </c>
    </row>
    <row r="4773" spans="1:12" x14ac:dyDescent="0.25">
      <c r="A4773" s="1" t="s">
        <v>4844</v>
      </c>
      <c r="B4773" s="1" t="s">
        <v>4830</v>
      </c>
      <c r="C4773" s="1" t="s">
        <v>4831</v>
      </c>
      <c r="D4773">
        <v>1348</v>
      </c>
      <c r="E4773">
        <f>100*Comuni[[#This Row],[Popolazione2011]]/$D$7916</f>
        <v>2.3520320169485892E-3</v>
      </c>
      <c r="F4773">
        <f>100*Comuni[[#This Row],[Popolazione2011]]/(SUMIFS($D$2:$D$7916,$B$2:$B$7916,"Marche"))</f>
        <v>8.7457560699634534E-2</v>
      </c>
      <c r="G4773" t="b">
        <f>IF(Comuni[[#This Row],[Popolazione2011]]&gt;300000,"MAGGIORE")</f>
        <v>0</v>
      </c>
      <c r="H4773">
        <f>100*Comuni[[#This Row],[Popolazione2011]]/(SUMIFS($D$2:$D$7916,$B$2:$B$7916,"Piemonte"))</f>
        <v>3.0889687152548306E-2</v>
      </c>
      <c r="I4773" s="1" t="str">
        <f>_xlfn.XLOOKUP(Comuni[[#This Row],[Regione]],Ripartizione_geografica[Regione],Ripartizione_geografica[Ripartizione geografica],,0)</f>
        <v>Centro</v>
      </c>
      <c r="J4773" s="1">
        <f>_xlfn.XLOOKUP(Comuni[[#This Row],[Regione]],Table_0[Regione],Table_0[Totale contagiati],,0)</f>
        <v>732570</v>
      </c>
      <c r="K4773" s="1">
        <f>_xlfn.XLOOKUP(Comuni[[#This Row],[Regione]],Table_0[Regione],Table_0[Guariti],,0)</f>
        <v>727781</v>
      </c>
      <c r="L4773" s="1">
        <f>_xlfn.XLOOKUP(Comuni[[#This Row],[Regione]],Table_0[Regione],Table_0[Deceduti],,0)</f>
        <v>4504</v>
      </c>
    </row>
    <row r="4774" spans="1:12" x14ac:dyDescent="0.25">
      <c r="A4774" s="1" t="s">
        <v>4845</v>
      </c>
      <c r="B4774" s="1" t="s">
        <v>4830</v>
      </c>
      <c r="C4774" s="1" t="s">
        <v>4831</v>
      </c>
      <c r="D4774">
        <v>5845</v>
      </c>
      <c r="E4774">
        <f>100*Comuni[[#This Row],[Popolazione2011]]/$D$7916</f>
        <v>1.0198536453311946E-2</v>
      </c>
      <c r="F4774">
        <f>100*Comuni[[#This Row],[Popolazione2011]]/(SUMIFS($D$2:$D$7916,$B$2:$B$7916,"Marche"))</f>
        <v>0.37922065451733222</v>
      </c>
      <c r="G4774" t="b">
        <f>IF(Comuni[[#This Row],[Popolazione2011]]&gt;300000,"MAGGIORE")</f>
        <v>0</v>
      </c>
      <c r="H4774">
        <f>100*Comuni[[#This Row],[Popolazione2011]]/(SUMIFS($D$2:$D$7916,$B$2:$B$7916,"Piemonte"))</f>
        <v>0.13393933338771874</v>
      </c>
      <c r="I4774" s="1" t="str">
        <f>_xlfn.XLOOKUP(Comuni[[#This Row],[Regione]],Ripartizione_geografica[Regione],Ripartizione_geografica[Ripartizione geografica],,0)</f>
        <v>Centro</v>
      </c>
      <c r="J4774" s="1">
        <f>_xlfn.XLOOKUP(Comuni[[#This Row],[Regione]],Table_0[Regione],Table_0[Totale contagiati],,0)</f>
        <v>732570</v>
      </c>
      <c r="K4774" s="1">
        <f>_xlfn.XLOOKUP(Comuni[[#This Row],[Regione]],Table_0[Regione],Table_0[Guariti],,0)</f>
        <v>727781</v>
      </c>
      <c r="L4774" s="1">
        <f>_xlfn.XLOOKUP(Comuni[[#This Row],[Regione]],Table_0[Regione],Table_0[Deceduti],,0)</f>
        <v>4504</v>
      </c>
    </row>
    <row r="4775" spans="1:12" x14ac:dyDescent="0.25">
      <c r="A4775" s="1" t="s">
        <v>4846</v>
      </c>
      <c r="B4775" s="1" t="s">
        <v>4830</v>
      </c>
      <c r="C4775" s="1" t="s">
        <v>4831</v>
      </c>
      <c r="D4775">
        <v>4758</v>
      </c>
      <c r="E4775">
        <f>100*Comuni[[#This Row],[Popolazione2011]]/$D$7916</f>
        <v>8.3019052942443529E-3</v>
      </c>
      <c r="F4775">
        <f>100*Comuni[[#This Row],[Popolazione2011]]/(SUMIFS($D$2:$D$7916,$B$2:$B$7916,"Marche"))</f>
        <v>0.30869664229144</v>
      </c>
      <c r="G4775" t="b">
        <f>IF(Comuni[[#This Row],[Popolazione2011]]&gt;300000,"MAGGIORE")</f>
        <v>0</v>
      </c>
      <c r="H4775">
        <f>100*Comuni[[#This Row],[Popolazione2011]]/(SUMIFS($D$2:$D$7916,$B$2:$B$7916,"Piemonte"))</f>
        <v>0.1090305129612944</v>
      </c>
      <c r="I4775" s="1" t="str">
        <f>_xlfn.XLOOKUP(Comuni[[#This Row],[Regione]],Ripartizione_geografica[Regione],Ripartizione_geografica[Ripartizione geografica],,0)</f>
        <v>Centro</v>
      </c>
      <c r="J4775" s="1">
        <f>_xlfn.XLOOKUP(Comuni[[#This Row],[Regione]],Table_0[Regione],Table_0[Totale contagiati],,0)</f>
        <v>732570</v>
      </c>
      <c r="K4775" s="1">
        <f>_xlfn.XLOOKUP(Comuni[[#This Row],[Regione]],Table_0[Regione],Table_0[Guariti],,0)</f>
        <v>727781</v>
      </c>
      <c r="L4775" s="1">
        <f>_xlfn.XLOOKUP(Comuni[[#This Row],[Regione]],Table_0[Regione],Table_0[Deceduti],,0)</f>
        <v>4504</v>
      </c>
    </row>
    <row r="4776" spans="1:12" x14ac:dyDescent="0.25">
      <c r="A4776" s="1" t="s">
        <v>4847</v>
      </c>
      <c r="B4776" s="1" t="s">
        <v>4830</v>
      </c>
      <c r="C4776" s="1" t="s">
        <v>4831</v>
      </c>
      <c r="D4776">
        <v>635</v>
      </c>
      <c r="E4776">
        <f>100*Comuni[[#This Row],[Popolazione2011]]/$D$7916</f>
        <v>1.1079676044231115E-3</v>
      </c>
      <c r="F4776">
        <f>100*Comuni[[#This Row],[Popolazione2011]]/(SUMIFS($D$2:$D$7916,$B$2:$B$7916,"Marche"))</f>
        <v>4.1198480003166123E-2</v>
      </c>
      <c r="G4776" t="b">
        <f>IF(Comuni[[#This Row],[Popolazione2011]]&gt;300000,"MAGGIORE")</f>
        <v>0</v>
      </c>
      <c r="H4776">
        <f>100*Comuni[[#This Row],[Popolazione2011]]/(SUMIFS($D$2:$D$7916,$B$2:$B$7916,"Piemonte"))</f>
        <v>1.4551150847083217E-2</v>
      </c>
      <c r="I4776" s="1" t="str">
        <f>_xlfn.XLOOKUP(Comuni[[#This Row],[Regione]],Ripartizione_geografica[Regione],Ripartizione_geografica[Ripartizione geografica],,0)</f>
        <v>Centro</v>
      </c>
      <c r="J4776" s="1">
        <f>_xlfn.XLOOKUP(Comuni[[#This Row],[Regione]],Table_0[Regione],Table_0[Totale contagiati],,0)</f>
        <v>732570</v>
      </c>
      <c r="K4776" s="1">
        <f>_xlfn.XLOOKUP(Comuni[[#This Row],[Regione]],Table_0[Regione],Table_0[Guariti],,0)</f>
        <v>727781</v>
      </c>
      <c r="L4776" s="1">
        <f>_xlfn.XLOOKUP(Comuni[[#This Row],[Regione]],Table_0[Regione],Table_0[Deceduti],,0)</f>
        <v>4504</v>
      </c>
    </row>
    <row r="4777" spans="1:12" x14ac:dyDescent="0.25">
      <c r="A4777" s="1" t="s">
        <v>4848</v>
      </c>
      <c r="B4777" s="1" t="s">
        <v>4830</v>
      </c>
      <c r="C4777" s="1" t="s">
        <v>4831</v>
      </c>
      <c r="D4777">
        <v>1528</v>
      </c>
      <c r="E4777">
        <f>100*Comuni[[#This Row],[Popolazione2011]]/$D$7916</f>
        <v>2.6661015741078964E-3</v>
      </c>
      <c r="F4777">
        <f>100*Comuni[[#This Row],[Popolazione2011]]/(SUMIFS($D$2:$D$7916,$B$2:$B$7916,"Marche"))</f>
        <v>9.9135869991870601E-2</v>
      </c>
      <c r="G4777" t="b">
        <f>IF(Comuni[[#This Row],[Popolazione2011]]&gt;300000,"MAGGIORE")</f>
        <v>0</v>
      </c>
      <c r="H4777">
        <f>100*Comuni[[#This Row],[Popolazione2011]]/(SUMIFS($D$2:$D$7916,$B$2:$B$7916,"Piemonte"))</f>
        <v>3.5014422825737253E-2</v>
      </c>
      <c r="I4777" s="1" t="str">
        <f>_xlfn.XLOOKUP(Comuni[[#This Row],[Regione]],Ripartizione_geografica[Regione],Ripartizione_geografica[Ripartizione geografica],,0)</f>
        <v>Centro</v>
      </c>
      <c r="J4777" s="1">
        <f>_xlfn.XLOOKUP(Comuni[[#This Row],[Regione]],Table_0[Regione],Table_0[Totale contagiati],,0)</f>
        <v>732570</v>
      </c>
      <c r="K4777" s="1">
        <f>_xlfn.XLOOKUP(Comuni[[#This Row],[Regione]],Table_0[Regione],Table_0[Guariti],,0)</f>
        <v>727781</v>
      </c>
      <c r="L4777" s="1">
        <f>_xlfn.XLOOKUP(Comuni[[#This Row],[Regione]],Table_0[Regione],Table_0[Deceduti],,0)</f>
        <v>4504</v>
      </c>
    </row>
    <row r="4778" spans="1:12" x14ac:dyDescent="0.25">
      <c r="A4778" s="1" t="s">
        <v>4849</v>
      </c>
      <c r="B4778" s="1" t="s">
        <v>4830</v>
      </c>
      <c r="C4778" s="1" t="s">
        <v>4831</v>
      </c>
      <c r="D4778">
        <v>2072</v>
      </c>
      <c r="E4778">
        <f>100*Comuni[[#This Row],[Popolazione2011]]/$D$7916</f>
        <v>3.615289569078247E-3</v>
      </c>
      <c r="F4778">
        <f>100*Comuni[[#This Row],[Popolazione2011]]/(SUMIFS($D$2:$D$7916,$B$2:$B$7916,"Marche"))</f>
        <v>0.1344303158528507</v>
      </c>
      <c r="G4778" t="b">
        <f>IF(Comuni[[#This Row],[Popolazione2011]]&gt;300000,"MAGGIORE")</f>
        <v>0</v>
      </c>
      <c r="H4778">
        <f>100*Comuni[[#This Row],[Popolazione2011]]/(SUMIFS($D$2:$D$7916,$B$2:$B$7916,"Piemonte"))</f>
        <v>4.7480290638041614E-2</v>
      </c>
      <c r="I4778" s="1" t="str">
        <f>_xlfn.XLOOKUP(Comuni[[#This Row],[Regione]],Ripartizione_geografica[Regione],Ripartizione_geografica[Ripartizione geografica],,0)</f>
        <v>Centro</v>
      </c>
      <c r="J4778" s="1">
        <f>_xlfn.XLOOKUP(Comuni[[#This Row],[Regione]],Table_0[Regione],Table_0[Totale contagiati],,0)</f>
        <v>732570</v>
      </c>
      <c r="K4778" s="1">
        <f>_xlfn.XLOOKUP(Comuni[[#This Row],[Regione]],Table_0[Regione],Table_0[Guariti],,0)</f>
        <v>727781</v>
      </c>
      <c r="L4778" s="1">
        <f>_xlfn.XLOOKUP(Comuni[[#This Row],[Regione]],Table_0[Regione],Table_0[Deceduti],,0)</f>
        <v>4504</v>
      </c>
    </row>
    <row r="4779" spans="1:12" x14ac:dyDescent="0.25">
      <c r="A4779" s="1" t="s">
        <v>4850</v>
      </c>
      <c r="B4779" s="1" t="s">
        <v>4830</v>
      </c>
      <c r="C4779" s="1" t="s">
        <v>4831</v>
      </c>
      <c r="D4779">
        <v>1437</v>
      </c>
      <c r="E4779">
        <f>100*Comuni[[#This Row],[Popolazione2011]]/$D$7916</f>
        <v>2.5073219646551356E-3</v>
      </c>
      <c r="F4779">
        <f>100*Comuni[[#This Row],[Popolazione2011]]/(SUMIFS($D$2:$D$7916,$B$2:$B$7916,"Marche"))</f>
        <v>9.3231835849684586E-2</v>
      </c>
      <c r="G4779" t="b">
        <f>IF(Comuni[[#This Row],[Popolazione2011]]&gt;300000,"MAGGIORE")</f>
        <v>0</v>
      </c>
      <c r="H4779">
        <f>100*Comuni[[#This Row],[Popolazione2011]]/(SUMIFS($D$2:$D$7916,$B$2:$B$7916,"Piemonte"))</f>
        <v>3.2929139790958399E-2</v>
      </c>
      <c r="I4779" s="1" t="str">
        <f>_xlfn.XLOOKUP(Comuni[[#This Row],[Regione]],Ripartizione_geografica[Regione],Ripartizione_geografica[Ripartizione geografica],,0)</f>
        <v>Centro</v>
      </c>
      <c r="J4779" s="1">
        <f>_xlfn.XLOOKUP(Comuni[[#This Row],[Regione]],Table_0[Regione],Table_0[Totale contagiati],,0)</f>
        <v>732570</v>
      </c>
      <c r="K4779" s="1">
        <f>_xlfn.XLOOKUP(Comuni[[#This Row],[Regione]],Table_0[Regione],Table_0[Guariti],,0)</f>
        <v>727781</v>
      </c>
      <c r="L4779" s="1">
        <f>_xlfn.XLOOKUP(Comuni[[#This Row],[Regione]],Table_0[Regione],Table_0[Deceduti],,0)</f>
        <v>4504</v>
      </c>
    </row>
    <row r="4780" spans="1:12" x14ac:dyDescent="0.25">
      <c r="A4780" s="1" t="s">
        <v>4851</v>
      </c>
      <c r="B4780" s="1" t="s">
        <v>4830</v>
      </c>
      <c r="C4780" s="1" t="s">
        <v>4831</v>
      </c>
      <c r="D4780">
        <v>1108</v>
      </c>
      <c r="E4780">
        <f>100*Comuni[[#This Row],[Popolazione2011]]/$D$7916</f>
        <v>1.9332726074028463E-3</v>
      </c>
      <c r="F4780">
        <f>100*Comuni[[#This Row],[Popolazione2011]]/(SUMIFS($D$2:$D$7916,$B$2:$B$7916,"Marche"))</f>
        <v>7.1886481643319775E-2</v>
      </c>
      <c r="G4780" t="b">
        <f>IF(Comuni[[#This Row],[Popolazione2011]]&gt;300000,"MAGGIORE")</f>
        <v>0</v>
      </c>
      <c r="H4780">
        <f>100*Comuni[[#This Row],[Popolazione2011]]/(SUMIFS($D$2:$D$7916,$B$2:$B$7916,"Piemonte"))</f>
        <v>2.5390039588296383E-2</v>
      </c>
      <c r="I4780" s="1" t="str">
        <f>_xlfn.XLOOKUP(Comuni[[#This Row],[Regione]],Ripartizione_geografica[Regione],Ripartizione_geografica[Ripartizione geografica],,0)</f>
        <v>Centro</v>
      </c>
      <c r="J4780" s="1">
        <f>_xlfn.XLOOKUP(Comuni[[#This Row],[Regione]],Table_0[Regione],Table_0[Totale contagiati],,0)</f>
        <v>732570</v>
      </c>
      <c r="K4780" s="1">
        <f>_xlfn.XLOOKUP(Comuni[[#This Row],[Regione]],Table_0[Regione],Table_0[Guariti],,0)</f>
        <v>727781</v>
      </c>
      <c r="L4780" s="1">
        <f>_xlfn.XLOOKUP(Comuni[[#This Row],[Regione]],Table_0[Regione],Table_0[Deceduti],,0)</f>
        <v>4504</v>
      </c>
    </row>
    <row r="4781" spans="1:12" x14ac:dyDescent="0.25">
      <c r="A4781" s="1" t="s">
        <v>4852</v>
      </c>
      <c r="B4781" s="1" t="s">
        <v>4830</v>
      </c>
      <c r="C4781" s="1" t="s">
        <v>4831</v>
      </c>
      <c r="D4781">
        <v>2134</v>
      </c>
      <c r="E4781">
        <f>100*Comuni[[#This Row],[Popolazione2011]]/$D$7916</f>
        <v>3.723469083210897E-3</v>
      </c>
      <c r="F4781">
        <f>100*Comuni[[#This Row],[Popolazione2011]]/(SUMIFS($D$2:$D$7916,$B$2:$B$7916,"Marche"))</f>
        <v>0.13845284460906535</v>
      </c>
      <c r="G4781" t="b">
        <f>IF(Comuni[[#This Row],[Popolazione2011]]&gt;300000,"MAGGIORE")</f>
        <v>0</v>
      </c>
      <c r="H4781">
        <f>100*Comuni[[#This Row],[Popolazione2011]]/(SUMIFS($D$2:$D$7916,$B$2:$B$7916,"Piemonte"))</f>
        <v>4.8901032925473362E-2</v>
      </c>
      <c r="I4781" s="1" t="str">
        <f>_xlfn.XLOOKUP(Comuni[[#This Row],[Regione]],Ripartizione_geografica[Regione],Ripartizione_geografica[Ripartizione geografica],,0)</f>
        <v>Centro</v>
      </c>
      <c r="J4781" s="1">
        <f>_xlfn.XLOOKUP(Comuni[[#This Row],[Regione]],Table_0[Regione],Table_0[Totale contagiati],,0)</f>
        <v>732570</v>
      </c>
      <c r="K4781" s="1">
        <f>_xlfn.XLOOKUP(Comuni[[#This Row],[Regione]],Table_0[Regione],Table_0[Guariti],,0)</f>
        <v>727781</v>
      </c>
      <c r="L4781" s="1">
        <f>_xlfn.XLOOKUP(Comuni[[#This Row],[Regione]],Table_0[Regione],Table_0[Deceduti],,0)</f>
        <v>4504</v>
      </c>
    </row>
    <row r="4782" spans="1:12" x14ac:dyDescent="0.25">
      <c r="A4782" s="1" t="s">
        <v>4853</v>
      </c>
      <c r="B4782" s="1" t="s">
        <v>4830</v>
      </c>
      <c r="C4782" s="1" t="s">
        <v>4831</v>
      </c>
      <c r="D4782">
        <v>3929</v>
      </c>
      <c r="E4782">
        <f>100*Comuni[[#This Row],[Popolazione2011]]/$D$7916</f>
        <v>6.855440500438432E-3</v>
      </c>
      <c r="F4782">
        <f>100*Comuni[[#This Row],[Popolazione2011]]/(SUMIFS($D$2:$D$7916,$B$2:$B$7916,"Marche"))</f>
        <v>0.25491154005108613</v>
      </c>
      <c r="G4782" t="b">
        <f>IF(Comuni[[#This Row],[Popolazione2011]]&gt;300000,"MAGGIORE")</f>
        <v>0</v>
      </c>
      <c r="H4782">
        <f>100*Comuni[[#This Row],[Popolazione2011]]/(SUMIFS($D$2:$D$7916,$B$2:$B$7916,"Piemonte"))</f>
        <v>9.0033813666440879E-2</v>
      </c>
      <c r="I4782" s="1" t="str">
        <f>_xlfn.XLOOKUP(Comuni[[#This Row],[Regione]],Ripartizione_geografica[Regione],Ripartizione_geografica[Ripartizione geografica],,0)</f>
        <v>Centro</v>
      </c>
      <c r="J4782" s="1">
        <f>_xlfn.XLOOKUP(Comuni[[#This Row],[Regione]],Table_0[Regione],Table_0[Totale contagiati],,0)</f>
        <v>732570</v>
      </c>
      <c r="K4782" s="1">
        <f>_xlfn.XLOOKUP(Comuni[[#This Row],[Regione]],Table_0[Regione],Table_0[Guariti],,0)</f>
        <v>727781</v>
      </c>
      <c r="L4782" s="1">
        <f>_xlfn.XLOOKUP(Comuni[[#This Row],[Regione]],Table_0[Regione],Table_0[Deceduti],,0)</f>
        <v>4504</v>
      </c>
    </row>
    <row r="4783" spans="1:12" x14ac:dyDescent="0.25">
      <c r="A4783" s="1" t="s">
        <v>4854</v>
      </c>
      <c r="B4783" s="1" t="s">
        <v>4830</v>
      </c>
      <c r="C4783" s="1" t="s">
        <v>4831</v>
      </c>
      <c r="D4783">
        <v>11735</v>
      </c>
      <c r="E4783">
        <f>100*Comuni[[#This Row],[Popolazione2011]]/$D$7916</f>
        <v>2.0475590295913719E-2</v>
      </c>
      <c r="F4783">
        <f>100*Comuni[[#This Row],[Popolazione2011]]/(SUMIFS($D$2:$D$7916,$B$2:$B$7916,"Marche"))</f>
        <v>0.76136088635772348</v>
      </c>
      <c r="G4783" t="b">
        <f>IF(Comuni[[#This Row],[Popolazione2011]]&gt;300000,"MAGGIORE")</f>
        <v>0</v>
      </c>
      <c r="H4783">
        <f>100*Comuni[[#This Row],[Popolazione2011]]/(SUMIFS($D$2:$D$7916,$B$2:$B$7916,"Piemonte"))</f>
        <v>0.26890985069373469</v>
      </c>
      <c r="I4783" s="1" t="str">
        <f>_xlfn.XLOOKUP(Comuni[[#This Row],[Regione]],Ripartizione_geografica[Regione],Ripartizione_geografica[Ripartizione geografica],,0)</f>
        <v>Centro</v>
      </c>
      <c r="J4783" s="1">
        <f>_xlfn.XLOOKUP(Comuni[[#This Row],[Regione]],Table_0[Regione],Table_0[Totale contagiati],,0)</f>
        <v>732570</v>
      </c>
      <c r="K4783" s="1">
        <f>_xlfn.XLOOKUP(Comuni[[#This Row],[Regione]],Table_0[Regione],Table_0[Guariti],,0)</f>
        <v>727781</v>
      </c>
      <c r="L4783" s="1">
        <f>_xlfn.XLOOKUP(Comuni[[#This Row],[Regione]],Table_0[Regione],Table_0[Deceduti],,0)</f>
        <v>4504</v>
      </c>
    </row>
    <row r="4784" spans="1:12" x14ac:dyDescent="0.25">
      <c r="A4784" s="1" t="s">
        <v>4855</v>
      </c>
      <c r="B4784" s="1" t="s">
        <v>4830</v>
      </c>
      <c r="C4784" s="1" t="s">
        <v>4831</v>
      </c>
      <c r="D4784">
        <v>2700</v>
      </c>
      <c r="E4784">
        <f>100*Comuni[[#This Row],[Popolazione2011]]/$D$7916</f>
        <v>4.7110433573896073E-3</v>
      </c>
      <c r="F4784">
        <f>100*Comuni[[#This Row],[Popolazione2011]]/(SUMIFS($D$2:$D$7916,$B$2:$B$7916,"Marche"))</f>
        <v>0.17517463938354097</v>
      </c>
      <c r="G4784" t="b">
        <f>IF(Comuni[[#This Row],[Popolazione2011]]&gt;300000,"MAGGIORE")</f>
        <v>0</v>
      </c>
      <c r="H4784">
        <f>100*Comuni[[#This Row],[Popolazione2011]]/(SUMIFS($D$2:$D$7916,$B$2:$B$7916,"Piemonte"))</f>
        <v>6.1871035097834148E-2</v>
      </c>
      <c r="I4784" s="1" t="str">
        <f>_xlfn.XLOOKUP(Comuni[[#This Row],[Regione]],Ripartizione_geografica[Regione],Ripartizione_geografica[Ripartizione geografica],,0)</f>
        <v>Centro</v>
      </c>
      <c r="J4784" s="1">
        <f>_xlfn.XLOOKUP(Comuni[[#This Row],[Regione]],Table_0[Regione],Table_0[Totale contagiati],,0)</f>
        <v>732570</v>
      </c>
      <c r="K4784" s="1">
        <f>_xlfn.XLOOKUP(Comuni[[#This Row],[Regione]],Table_0[Regione],Table_0[Guariti],,0)</f>
        <v>727781</v>
      </c>
      <c r="L4784" s="1">
        <f>_xlfn.XLOOKUP(Comuni[[#This Row],[Regione]],Table_0[Regione],Table_0[Deceduti],,0)</f>
        <v>4504</v>
      </c>
    </row>
    <row r="4785" spans="1:12" x14ac:dyDescent="0.25">
      <c r="A4785" s="1" t="s">
        <v>4856</v>
      </c>
      <c r="B4785" s="1" t="s">
        <v>4830</v>
      </c>
      <c r="C4785" s="1" t="s">
        <v>4831</v>
      </c>
      <c r="D4785">
        <v>678</v>
      </c>
      <c r="E4785">
        <f>100*Comuni[[#This Row],[Popolazione2011]]/$D$7916</f>
        <v>1.1829953319667237E-3</v>
      </c>
      <c r="F4785">
        <f>100*Comuni[[#This Row],[Popolazione2011]]/(SUMIFS($D$2:$D$7916,$B$2:$B$7916,"Marche"))</f>
        <v>4.3988298334089182E-2</v>
      </c>
      <c r="G4785" t="b">
        <f>IF(Comuni[[#This Row],[Popolazione2011]]&gt;300000,"MAGGIORE")</f>
        <v>0</v>
      </c>
      <c r="H4785">
        <f>100*Comuni[[#This Row],[Popolazione2011]]/(SUMIFS($D$2:$D$7916,$B$2:$B$7916,"Piemonte"))</f>
        <v>1.5536504369011685E-2</v>
      </c>
      <c r="I4785" s="1" t="str">
        <f>_xlfn.XLOOKUP(Comuni[[#This Row],[Regione]],Ripartizione_geografica[Regione],Ripartizione_geografica[Ripartizione geografica],,0)</f>
        <v>Centro</v>
      </c>
      <c r="J4785" s="1">
        <f>_xlfn.XLOOKUP(Comuni[[#This Row],[Regione]],Table_0[Regione],Table_0[Totale contagiati],,0)</f>
        <v>732570</v>
      </c>
      <c r="K4785" s="1">
        <f>_xlfn.XLOOKUP(Comuni[[#This Row],[Regione]],Table_0[Regione],Table_0[Guariti],,0)</f>
        <v>727781</v>
      </c>
      <c r="L4785" s="1">
        <f>_xlfn.XLOOKUP(Comuni[[#This Row],[Regione]],Table_0[Regione],Table_0[Deceduti],,0)</f>
        <v>4504</v>
      </c>
    </row>
    <row r="4786" spans="1:12" x14ac:dyDescent="0.25">
      <c r="A4786" s="1" t="s">
        <v>4857</v>
      </c>
      <c r="B4786" s="1" t="s">
        <v>4830</v>
      </c>
      <c r="C4786" s="1" t="s">
        <v>4831</v>
      </c>
      <c r="D4786">
        <v>1686</v>
      </c>
      <c r="E4786">
        <f>100*Comuni[[#This Row],[Popolazione2011]]/$D$7916</f>
        <v>2.9417848520588439E-3</v>
      </c>
      <c r="F4786">
        <f>100*Comuni[[#This Row],[Popolazione2011]]/(SUMIFS($D$2:$D$7916,$B$2:$B$7916,"Marche"))</f>
        <v>0.10938683037061114</v>
      </c>
      <c r="G4786" t="b">
        <f>IF(Comuni[[#This Row],[Popolazione2011]]&gt;300000,"MAGGIORE")</f>
        <v>0</v>
      </c>
      <c r="H4786">
        <f>100*Comuni[[#This Row],[Popolazione2011]]/(SUMIFS($D$2:$D$7916,$B$2:$B$7916,"Piemonte"))</f>
        <v>3.8635024138869767E-2</v>
      </c>
      <c r="I4786" s="1" t="str">
        <f>_xlfn.XLOOKUP(Comuni[[#This Row],[Regione]],Ripartizione_geografica[Regione],Ripartizione_geografica[Ripartizione geografica],,0)</f>
        <v>Centro</v>
      </c>
      <c r="J4786" s="1">
        <f>_xlfn.XLOOKUP(Comuni[[#This Row],[Regione]],Table_0[Regione],Table_0[Totale contagiati],,0)</f>
        <v>732570</v>
      </c>
      <c r="K4786" s="1">
        <f>_xlfn.XLOOKUP(Comuni[[#This Row],[Regione]],Table_0[Regione],Table_0[Guariti],,0)</f>
        <v>727781</v>
      </c>
      <c r="L4786" s="1">
        <f>_xlfn.XLOOKUP(Comuni[[#This Row],[Regione]],Table_0[Regione],Table_0[Deceduti],,0)</f>
        <v>4504</v>
      </c>
    </row>
    <row r="4787" spans="1:12" x14ac:dyDescent="0.25">
      <c r="A4787" s="1" t="s">
        <v>4858</v>
      </c>
      <c r="B4787" s="1" t="s">
        <v>4830</v>
      </c>
      <c r="C4787" s="1" t="s">
        <v>4831</v>
      </c>
      <c r="D4787">
        <v>1175</v>
      </c>
      <c r="E4787">
        <f>100*Comuni[[#This Row],[Popolazione2011]]/$D$7916</f>
        <v>2.0501762759010328E-3</v>
      </c>
      <c r="F4787">
        <f>100*Comuni[[#This Row],[Popolazione2011]]/(SUMIFS($D$2:$D$7916,$B$2:$B$7916,"Marche"))</f>
        <v>7.6233407879874315E-2</v>
      </c>
      <c r="G4787" t="b">
        <f>IF(Comuni[[#This Row],[Popolazione2011]]&gt;300000,"MAGGIORE")</f>
        <v>0</v>
      </c>
      <c r="H4787">
        <f>100*Comuni[[#This Row],[Popolazione2011]]/(SUMIFS($D$2:$D$7916,$B$2:$B$7916,"Piemonte"))</f>
        <v>2.6925357866650044E-2</v>
      </c>
      <c r="I4787" s="1" t="str">
        <f>_xlfn.XLOOKUP(Comuni[[#This Row],[Regione]],Ripartizione_geografica[Regione],Ripartizione_geografica[Ripartizione geografica],,0)</f>
        <v>Centro</v>
      </c>
      <c r="J4787" s="1">
        <f>_xlfn.XLOOKUP(Comuni[[#This Row],[Regione]],Table_0[Regione],Table_0[Totale contagiati],,0)</f>
        <v>732570</v>
      </c>
      <c r="K4787" s="1">
        <f>_xlfn.XLOOKUP(Comuni[[#This Row],[Regione]],Table_0[Regione],Table_0[Guariti],,0)</f>
        <v>727781</v>
      </c>
      <c r="L4787" s="1">
        <f>_xlfn.XLOOKUP(Comuni[[#This Row],[Regione]],Table_0[Regione],Table_0[Deceduti],,0)</f>
        <v>4504</v>
      </c>
    </row>
    <row r="4788" spans="1:12" x14ac:dyDescent="0.25">
      <c r="A4788" s="1" t="s">
        <v>4859</v>
      </c>
      <c r="B4788" s="1" t="s">
        <v>4830</v>
      </c>
      <c r="C4788" s="1" t="s">
        <v>4831</v>
      </c>
      <c r="D4788">
        <v>2726</v>
      </c>
      <c r="E4788">
        <f>100*Comuni[[#This Row],[Popolazione2011]]/$D$7916</f>
        <v>4.7564089600903962E-3</v>
      </c>
      <c r="F4788">
        <f>100*Comuni[[#This Row],[Popolazione2011]]/(SUMIFS($D$2:$D$7916,$B$2:$B$7916,"Marche"))</f>
        <v>0.17686150628130842</v>
      </c>
      <c r="G4788" t="b">
        <f>IF(Comuni[[#This Row],[Popolazione2011]]&gt;300000,"MAGGIORE")</f>
        <v>0</v>
      </c>
      <c r="H4788">
        <f>100*Comuni[[#This Row],[Popolazione2011]]/(SUMIFS($D$2:$D$7916,$B$2:$B$7916,"Piemonte"))</f>
        <v>6.2466830250628103E-2</v>
      </c>
      <c r="I4788" s="1" t="str">
        <f>_xlfn.XLOOKUP(Comuni[[#This Row],[Regione]],Ripartizione_geografica[Regione],Ripartizione_geografica[Ripartizione geografica],,0)</f>
        <v>Centro</v>
      </c>
      <c r="J4788" s="1">
        <f>_xlfn.XLOOKUP(Comuni[[#This Row],[Regione]],Table_0[Regione],Table_0[Totale contagiati],,0)</f>
        <v>732570</v>
      </c>
      <c r="K4788" s="1">
        <f>_xlfn.XLOOKUP(Comuni[[#This Row],[Regione]],Table_0[Regione],Table_0[Guariti],,0)</f>
        <v>727781</v>
      </c>
      <c r="L4788" s="1">
        <f>_xlfn.XLOOKUP(Comuni[[#This Row],[Regione]],Table_0[Regione],Table_0[Deceduti],,0)</f>
        <v>4504</v>
      </c>
    </row>
    <row r="4789" spans="1:12" x14ac:dyDescent="0.25">
      <c r="A4789" s="1" t="s">
        <v>4860</v>
      </c>
      <c r="B4789" s="1" t="s">
        <v>4830</v>
      </c>
      <c r="C4789" s="1" t="s">
        <v>4831</v>
      </c>
      <c r="D4789">
        <v>1166</v>
      </c>
      <c r="E4789">
        <f>100*Comuni[[#This Row],[Popolazione2011]]/$D$7916</f>
        <v>2.0344727980430677E-3</v>
      </c>
      <c r="F4789">
        <f>100*Comuni[[#This Row],[Popolazione2011]]/(SUMIFS($D$2:$D$7916,$B$2:$B$7916,"Marche"))</f>
        <v>7.5649492415262518E-2</v>
      </c>
      <c r="G4789" t="b">
        <f>IF(Comuni[[#This Row],[Popolazione2011]]&gt;300000,"MAGGIORE")</f>
        <v>0</v>
      </c>
      <c r="H4789">
        <f>100*Comuni[[#This Row],[Popolazione2011]]/(SUMIFS($D$2:$D$7916,$B$2:$B$7916,"Piemonte"))</f>
        <v>2.6719121082990599E-2</v>
      </c>
      <c r="I4789" s="1" t="str">
        <f>_xlfn.XLOOKUP(Comuni[[#This Row],[Regione]],Ripartizione_geografica[Regione],Ripartizione_geografica[Ripartizione geografica],,0)</f>
        <v>Centro</v>
      </c>
      <c r="J4789" s="1">
        <f>_xlfn.XLOOKUP(Comuni[[#This Row],[Regione]],Table_0[Regione],Table_0[Totale contagiati],,0)</f>
        <v>732570</v>
      </c>
      <c r="K4789" s="1">
        <f>_xlfn.XLOOKUP(Comuni[[#This Row],[Regione]],Table_0[Regione],Table_0[Guariti],,0)</f>
        <v>727781</v>
      </c>
      <c r="L4789" s="1">
        <f>_xlfn.XLOOKUP(Comuni[[#This Row],[Regione]],Table_0[Regione],Table_0[Deceduti],,0)</f>
        <v>4504</v>
      </c>
    </row>
    <row r="4790" spans="1:12" x14ac:dyDescent="0.25">
      <c r="A4790" s="1" t="s">
        <v>4861</v>
      </c>
      <c r="B4790" s="1" t="s">
        <v>4830</v>
      </c>
      <c r="C4790" s="1" t="s">
        <v>4831</v>
      </c>
      <c r="D4790">
        <v>6719</v>
      </c>
      <c r="E4790">
        <f>100*Comuni[[#This Row],[Popolazione2011]]/$D$7916</f>
        <v>1.1723518636407693E-2</v>
      </c>
      <c r="F4790">
        <f>100*Comuni[[#This Row],[Popolazione2011]]/(SUMIFS($D$2:$D$7916,$B$2:$B$7916,"Marche"))</f>
        <v>0.43592533408074513</v>
      </c>
      <c r="G4790" t="b">
        <f>IF(Comuni[[#This Row],[Popolazione2011]]&gt;300000,"MAGGIORE")</f>
        <v>0</v>
      </c>
      <c r="H4790">
        <f>100*Comuni[[#This Row],[Popolazione2011]]/(SUMIFS($D$2:$D$7916,$B$2:$B$7916,"Piemonte"))</f>
        <v>0.15396721660086948</v>
      </c>
      <c r="I4790" s="1" t="str">
        <f>_xlfn.XLOOKUP(Comuni[[#This Row],[Regione]],Ripartizione_geografica[Regione],Ripartizione_geografica[Ripartizione geografica],,0)</f>
        <v>Centro</v>
      </c>
      <c r="J4790" s="1">
        <f>_xlfn.XLOOKUP(Comuni[[#This Row],[Regione]],Table_0[Regione],Table_0[Totale contagiati],,0)</f>
        <v>732570</v>
      </c>
      <c r="K4790" s="1">
        <f>_xlfn.XLOOKUP(Comuni[[#This Row],[Regione]],Table_0[Regione],Table_0[Guariti],,0)</f>
        <v>727781</v>
      </c>
      <c r="L4790" s="1">
        <f>_xlfn.XLOOKUP(Comuni[[#This Row],[Regione]],Table_0[Regione],Table_0[Deceduti],,0)</f>
        <v>4504</v>
      </c>
    </row>
    <row r="4791" spans="1:12" x14ac:dyDescent="0.25">
      <c r="A4791" s="1" t="s">
        <v>4862</v>
      </c>
      <c r="B4791" s="1" t="s">
        <v>4830</v>
      </c>
      <c r="C4791" s="1" t="s">
        <v>4831</v>
      </c>
      <c r="D4791">
        <v>2802</v>
      </c>
      <c r="E4791">
        <f>100*Comuni[[#This Row],[Popolazione2011]]/$D$7916</f>
        <v>4.8890161064465481E-3</v>
      </c>
      <c r="F4791">
        <f>100*Comuni[[#This Row],[Popolazione2011]]/(SUMIFS($D$2:$D$7916,$B$2:$B$7916,"Marche"))</f>
        <v>0.18179234798247476</v>
      </c>
      <c r="G4791" t="b">
        <f>IF(Comuni[[#This Row],[Popolazione2011]]&gt;300000,"MAGGIORE")</f>
        <v>0</v>
      </c>
      <c r="H4791">
        <f>100*Comuni[[#This Row],[Popolazione2011]]/(SUMIFS($D$2:$D$7916,$B$2:$B$7916,"Piemonte"))</f>
        <v>6.4208385312641211E-2</v>
      </c>
      <c r="I4791" s="1" t="str">
        <f>_xlfn.XLOOKUP(Comuni[[#This Row],[Regione]],Ripartizione_geografica[Regione],Ripartizione_geografica[Ripartizione geografica],,0)</f>
        <v>Centro</v>
      </c>
      <c r="J4791" s="1">
        <f>_xlfn.XLOOKUP(Comuni[[#This Row],[Regione]],Table_0[Regione],Table_0[Totale contagiati],,0)</f>
        <v>732570</v>
      </c>
      <c r="K4791" s="1">
        <f>_xlfn.XLOOKUP(Comuni[[#This Row],[Regione]],Table_0[Regione],Table_0[Guariti],,0)</f>
        <v>727781</v>
      </c>
      <c r="L4791" s="1">
        <f>_xlfn.XLOOKUP(Comuni[[#This Row],[Regione]],Table_0[Regione],Table_0[Deceduti],,0)</f>
        <v>4504</v>
      </c>
    </row>
    <row r="4792" spans="1:12" x14ac:dyDescent="0.25">
      <c r="A4792" s="1" t="s">
        <v>1512</v>
      </c>
      <c r="B4792" s="1" t="s">
        <v>4830</v>
      </c>
      <c r="C4792" s="1" t="s">
        <v>4831</v>
      </c>
      <c r="D4792">
        <v>735</v>
      </c>
      <c r="E4792">
        <f>100*Comuni[[#This Row],[Popolazione2011]]/$D$7916</f>
        <v>1.2824506917338376E-3</v>
      </c>
      <c r="F4792">
        <f>100*Comuni[[#This Row],[Popolazione2011]]/(SUMIFS($D$2:$D$7916,$B$2:$B$7916,"Marche"))</f>
        <v>4.7686429609963936E-2</v>
      </c>
      <c r="G4792" t="b">
        <f>IF(Comuni[[#This Row],[Popolazione2011]]&gt;300000,"MAGGIORE")</f>
        <v>0</v>
      </c>
      <c r="H4792">
        <f>100*Comuni[[#This Row],[Popolazione2011]]/(SUMIFS($D$2:$D$7916,$B$2:$B$7916,"Piemonte"))</f>
        <v>1.6842670665521517E-2</v>
      </c>
      <c r="I4792" s="1" t="str">
        <f>_xlfn.XLOOKUP(Comuni[[#This Row],[Regione]],Ripartizione_geografica[Regione],Ripartizione_geografica[Ripartizione geografica],,0)</f>
        <v>Centro</v>
      </c>
      <c r="J4792" s="1">
        <f>_xlfn.XLOOKUP(Comuni[[#This Row],[Regione]],Table_0[Regione],Table_0[Totale contagiati],,0)</f>
        <v>732570</v>
      </c>
      <c r="K4792" s="1">
        <f>_xlfn.XLOOKUP(Comuni[[#This Row],[Regione]],Table_0[Regione],Table_0[Guariti],,0)</f>
        <v>727781</v>
      </c>
      <c r="L4792" s="1">
        <f>_xlfn.XLOOKUP(Comuni[[#This Row],[Regione]],Table_0[Regione],Table_0[Deceduti],,0)</f>
        <v>4504</v>
      </c>
    </row>
    <row r="4793" spans="1:12" x14ac:dyDescent="0.25">
      <c r="A4793" s="1" t="s">
        <v>4863</v>
      </c>
      <c r="B4793" s="1" t="s">
        <v>4830</v>
      </c>
      <c r="C4793" s="1" t="s">
        <v>4831</v>
      </c>
      <c r="D4793">
        <v>6555</v>
      </c>
      <c r="E4793">
        <f>100*Comuni[[#This Row],[Popolazione2011]]/$D$7916</f>
        <v>1.1437366373218103E-2</v>
      </c>
      <c r="F4793">
        <f>100*Comuni[[#This Row],[Popolazione2011]]/(SUMIFS($D$2:$D$7916,$B$2:$B$7916,"Marche"))</f>
        <v>0.42528509672559672</v>
      </c>
      <c r="G4793" t="b">
        <f>IF(Comuni[[#This Row],[Popolazione2011]]&gt;300000,"MAGGIORE")</f>
        <v>0</v>
      </c>
      <c r="H4793">
        <f>100*Comuni[[#This Row],[Popolazione2011]]/(SUMIFS($D$2:$D$7916,$B$2:$B$7916,"Piemonte"))</f>
        <v>0.15020912409863069</v>
      </c>
      <c r="I4793" s="1" t="str">
        <f>_xlfn.XLOOKUP(Comuni[[#This Row],[Regione]],Ripartizione_geografica[Regione],Ripartizione_geografica[Ripartizione geografica],,0)</f>
        <v>Centro</v>
      </c>
      <c r="J4793" s="1">
        <f>_xlfn.XLOOKUP(Comuni[[#This Row],[Regione]],Table_0[Regione],Table_0[Totale contagiati],,0)</f>
        <v>732570</v>
      </c>
      <c r="K4793" s="1">
        <f>_xlfn.XLOOKUP(Comuni[[#This Row],[Regione]],Table_0[Regione],Table_0[Guariti],,0)</f>
        <v>727781</v>
      </c>
      <c r="L4793" s="1">
        <f>_xlfn.XLOOKUP(Comuni[[#This Row],[Regione]],Table_0[Regione],Table_0[Deceduti],,0)</f>
        <v>4504</v>
      </c>
    </row>
    <row r="4794" spans="1:12" x14ac:dyDescent="0.25">
      <c r="A4794" s="1" t="s">
        <v>4864</v>
      </c>
      <c r="B4794" s="1" t="s">
        <v>4830</v>
      </c>
      <c r="C4794" s="1" t="s">
        <v>4831</v>
      </c>
      <c r="D4794">
        <v>94237</v>
      </c>
      <c r="E4794">
        <f>100*Comuni[[#This Row],[Popolazione2011]]/$D$7916</f>
        <v>0.16442762698900903</v>
      </c>
      <c r="F4794">
        <f>100*Comuni[[#This Row],[Popolazione2011]]/(SUMIFS($D$2:$D$7916,$B$2:$B$7916,"Marche"))</f>
        <v>6.1140490709580559</v>
      </c>
      <c r="G4794" t="b">
        <f>IF(Comuni[[#This Row],[Popolazione2011]]&gt;300000,"MAGGIORE")</f>
        <v>0</v>
      </c>
      <c r="H4794">
        <f>100*Comuni[[#This Row],[Popolazione2011]]/(SUMIFS($D$2:$D$7916,$B$2:$B$7916,"Piemonte"))</f>
        <v>2.1594595313017022</v>
      </c>
      <c r="I4794" s="1" t="str">
        <f>_xlfn.XLOOKUP(Comuni[[#This Row],[Regione]],Ripartizione_geografica[Regione],Ripartizione_geografica[Ripartizione geografica],,0)</f>
        <v>Centro</v>
      </c>
      <c r="J4794" s="1">
        <f>_xlfn.XLOOKUP(Comuni[[#This Row],[Regione]],Table_0[Regione],Table_0[Totale contagiati],,0)</f>
        <v>732570</v>
      </c>
      <c r="K4794" s="1">
        <f>_xlfn.XLOOKUP(Comuni[[#This Row],[Regione]],Table_0[Regione],Table_0[Guariti],,0)</f>
        <v>727781</v>
      </c>
      <c r="L4794" s="1">
        <f>_xlfn.XLOOKUP(Comuni[[#This Row],[Regione]],Table_0[Regione],Table_0[Deceduti],,0)</f>
        <v>4504</v>
      </c>
    </row>
    <row r="4795" spans="1:12" x14ac:dyDescent="0.25">
      <c r="A4795" s="1" t="s">
        <v>4865</v>
      </c>
      <c r="B4795" s="1" t="s">
        <v>4830</v>
      </c>
      <c r="C4795" s="1" t="s">
        <v>4831</v>
      </c>
      <c r="D4795">
        <v>2814</v>
      </c>
      <c r="E4795">
        <f>100*Comuni[[#This Row],[Popolazione2011]]/$D$7916</f>
        <v>4.9099540769238356E-3</v>
      </c>
      <c r="F4795">
        <f>100*Comuni[[#This Row],[Popolazione2011]]/(SUMIFS($D$2:$D$7916,$B$2:$B$7916,"Marche"))</f>
        <v>0.18257090193529049</v>
      </c>
      <c r="G4795" t="b">
        <f>IF(Comuni[[#This Row],[Popolazione2011]]&gt;300000,"MAGGIORE")</f>
        <v>0</v>
      </c>
      <c r="H4795">
        <f>100*Comuni[[#This Row],[Popolazione2011]]/(SUMIFS($D$2:$D$7916,$B$2:$B$7916,"Piemonte"))</f>
        <v>6.4483367690853804E-2</v>
      </c>
      <c r="I4795" s="1" t="str">
        <f>_xlfn.XLOOKUP(Comuni[[#This Row],[Regione]],Ripartizione_geografica[Regione],Ripartizione_geografica[Ripartizione geografica],,0)</f>
        <v>Centro</v>
      </c>
      <c r="J4795" s="1">
        <f>_xlfn.XLOOKUP(Comuni[[#This Row],[Regione]],Table_0[Regione],Table_0[Totale contagiati],,0)</f>
        <v>732570</v>
      </c>
      <c r="K4795" s="1">
        <f>_xlfn.XLOOKUP(Comuni[[#This Row],[Regione]],Table_0[Regione],Table_0[Guariti],,0)</f>
        <v>727781</v>
      </c>
      <c r="L4795" s="1">
        <f>_xlfn.XLOOKUP(Comuni[[#This Row],[Regione]],Table_0[Regione],Table_0[Deceduti],,0)</f>
        <v>4504</v>
      </c>
    </row>
    <row r="4796" spans="1:12" x14ac:dyDescent="0.25">
      <c r="A4796" s="1" t="s">
        <v>4866</v>
      </c>
      <c r="B4796" s="1" t="s">
        <v>4830</v>
      </c>
      <c r="C4796" s="1" t="s">
        <v>4831</v>
      </c>
      <c r="D4796">
        <v>2146</v>
      </c>
      <c r="E4796">
        <f>100*Comuni[[#This Row],[Popolazione2011]]/$D$7916</f>
        <v>3.7444070536881841E-3</v>
      </c>
      <c r="F4796">
        <f>100*Comuni[[#This Row],[Popolazione2011]]/(SUMIFS($D$2:$D$7916,$B$2:$B$7916,"Marche"))</f>
        <v>0.1392313985618811</v>
      </c>
      <c r="G4796" t="b">
        <f>IF(Comuni[[#This Row],[Popolazione2011]]&gt;300000,"MAGGIORE")</f>
        <v>0</v>
      </c>
      <c r="H4796">
        <f>100*Comuni[[#This Row],[Popolazione2011]]/(SUMIFS($D$2:$D$7916,$B$2:$B$7916,"Piemonte"))</f>
        <v>4.9176015303685955E-2</v>
      </c>
      <c r="I4796" s="1" t="str">
        <f>_xlfn.XLOOKUP(Comuni[[#This Row],[Regione]],Ripartizione_geografica[Regione],Ripartizione_geografica[Ripartizione geografica],,0)</f>
        <v>Centro</v>
      </c>
      <c r="J4796" s="1">
        <f>_xlfn.XLOOKUP(Comuni[[#This Row],[Regione]],Table_0[Regione],Table_0[Totale contagiati],,0)</f>
        <v>732570</v>
      </c>
      <c r="K4796" s="1">
        <f>_xlfn.XLOOKUP(Comuni[[#This Row],[Regione]],Table_0[Regione],Table_0[Guariti],,0)</f>
        <v>727781</v>
      </c>
      <c r="L4796" s="1">
        <f>_xlfn.XLOOKUP(Comuni[[#This Row],[Regione]],Table_0[Regione],Table_0[Deceduti],,0)</f>
        <v>4504</v>
      </c>
    </row>
    <row r="4797" spans="1:12" x14ac:dyDescent="0.25">
      <c r="A4797" s="1" t="s">
        <v>4867</v>
      </c>
      <c r="B4797" s="1" t="s">
        <v>4830</v>
      </c>
      <c r="C4797" s="1" t="s">
        <v>4831</v>
      </c>
      <c r="D4797">
        <v>689</v>
      </c>
      <c r="E4797">
        <f>100*Comuni[[#This Row],[Popolazione2011]]/$D$7916</f>
        <v>1.2021884715709035E-3</v>
      </c>
      <c r="F4797">
        <f>100*Comuni[[#This Row],[Popolazione2011]]/(SUMIFS($D$2:$D$7916,$B$2:$B$7916,"Marche"))</f>
        <v>4.4701972790836937E-2</v>
      </c>
      <c r="G4797" t="b">
        <f>IF(Comuni[[#This Row],[Popolazione2011]]&gt;300000,"MAGGIORE")</f>
        <v>0</v>
      </c>
      <c r="H4797">
        <f>100*Comuni[[#This Row],[Popolazione2011]]/(SUMIFS($D$2:$D$7916,$B$2:$B$7916,"Piemonte"))</f>
        <v>1.5788571549039898E-2</v>
      </c>
      <c r="I4797" s="1" t="str">
        <f>_xlfn.XLOOKUP(Comuni[[#This Row],[Regione]],Ripartizione_geografica[Regione],Ripartizione_geografica[Ripartizione geografica],,0)</f>
        <v>Centro</v>
      </c>
      <c r="J4797" s="1">
        <f>_xlfn.XLOOKUP(Comuni[[#This Row],[Regione]],Table_0[Regione],Table_0[Totale contagiati],,0)</f>
        <v>732570</v>
      </c>
      <c r="K4797" s="1">
        <f>_xlfn.XLOOKUP(Comuni[[#This Row],[Regione]],Table_0[Regione],Table_0[Guariti],,0)</f>
        <v>727781</v>
      </c>
      <c r="L4797" s="1">
        <f>_xlfn.XLOOKUP(Comuni[[#This Row],[Regione]],Table_0[Regione],Table_0[Deceduti],,0)</f>
        <v>4504</v>
      </c>
    </row>
    <row r="4798" spans="1:12" x14ac:dyDescent="0.25">
      <c r="A4798" s="1" t="s">
        <v>4868</v>
      </c>
      <c r="B4798" s="1" t="s">
        <v>4830</v>
      </c>
      <c r="C4798" s="1" t="s">
        <v>4831</v>
      </c>
      <c r="D4798">
        <v>2109</v>
      </c>
      <c r="E4798">
        <f>100*Comuni[[#This Row],[Popolazione2011]]/$D$7916</f>
        <v>3.6798483113832155E-3</v>
      </c>
      <c r="F4798">
        <f>100*Comuni[[#This Row],[Popolazione2011]]/(SUMIFS($D$2:$D$7916,$B$2:$B$7916,"Marche"))</f>
        <v>0.1368308572073659</v>
      </c>
      <c r="G4798" t="b">
        <f>IF(Comuni[[#This Row],[Popolazione2011]]&gt;300000,"MAGGIORE")</f>
        <v>0</v>
      </c>
      <c r="H4798">
        <f>100*Comuni[[#This Row],[Popolazione2011]]/(SUMIFS($D$2:$D$7916,$B$2:$B$7916,"Piemonte"))</f>
        <v>4.8328152970863784E-2</v>
      </c>
      <c r="I4798" s="1" t="str">
        <f>_xlfn.XLOOKUP(Comuni[[#This Row],[Regione]],Ripartizione_geografica[Regione],Ripartizione_geografica[Ripartizione geografica],,0)</f>
        <v>Centro</v>
      </c>
      <c r="J4798" s="1">
        <f>_xlfn.XLOOKUP(Comuni[[#This Row],[Regione]],Table_0[Regione],Table_0[Totale contagiati],,0)</f>
        <v>732570</v>
      </c>
      <c r="K4798" s="1">
        <f>_xlfn.XLOOKUP(Comuni[[#This Row],[Regione]],Table_0[Regione],Table_0[Guariti],,0)</f>
        <v>727781</v>
      </c>
      <c r="L4798" s="1">
        <f>_xlfn.XLOOKUP(Comuni[[#This Row],[Regione]],Table_0[Regione],Table_0[Deceduti],,0)</f>
        <v>4504</v>
      </c>
    </row>
    <row r="4799" spans="1:12" x14ac:dyDescent="0.25">
      <c r="A4799" s="1" t="s">
        <v>4869</v>
      </c>
      <c r="B4799" s="1" t="s">
        <v>4830</v>
      </c>
      <c r="C4799" s="1" t="s">
        <v>4831</v>
      </c>
      <c r="D4799">
        <v>4841</v>
      </c>
      <c r="E4799">
        <f>100*Comuni[[#This Row],[Popolazione2011]]/$D$7916</f>
        <v>8.4467262567122555E-3</v>
      </c>
      <c r="F4799">
        <f>100*Comuni[[#This Row],[Popolazione2011]]/(SUMIFS($D$2:$D$7916,$B$2:$B$7916,"Marche"))</f>
        <v>0.31408164046508219</v>
      </c>
      <c r="G4799" t="b">
        <f>IF(Comuni[[#This Row],[Popolazione2011]]&gt;300000,"MAGGIORE")</f>
        <v>0</v>
      </c>
      <c r="H4799">
        <f>100*Comuni[[#This Row],[Popolazione2011]]/(SUMIFS($D$2:$D$7916,$B$2:$B$7916,"Piemonte"))</f>
        <v>0.11093247441059818</v>
      </c>
      <c r="I4799" s="1" t="str">
        <f>_xlfn.XLOOKUP(Comuni[[#This Row],[Regione]],Ripartizione_geografica[Regione],Ripartizione_geografica[Ripartizione geografica],,0)</f>
        <v>Centro</v>
      </c>
      <c r="J4799" s="1">
        <f>_xlfn.XLOOKUP(Comuni[[#This Row],[Regione]],Table_0[Regione],Table_0[Totale contagiati],,0)</f>
        <v>732570</v>
      </c>
      <c r="K4799" s="1">
        <f>_xlfn.XLOOKUP(Comuni[[#This Row],[Regione]],Table_0[Regione],Table_0[Guariti],,0)</f>
        <v>727781</v>
      </c>
      <c r="L4799" s="1">
        <f>_xlfn.XLOOKUP(Comuni[[#This Row],[Regione]],Table_0[Regione],Table_0[Deceduti],,0)</f>
        <v>4504</v>
      </c>
    </row>
    <row r="4800" spans="1:12" x14ac:dyDescent="0.25">
      <c r="A4800" s="1" t="s">
        <v>4870</v>
      </c>
      <c r="B4800" s="1" t="s">
        <v>4830</v>
      </c>
      <c r="C4800" s="1" t="s">
        <v>4831</v>
      </c>
      <c r="D4800">
        <v>3496</v>
      </c>
      <c r="E4800">
        <f>100*Comuni[[#This Row],[Popolazione2011]]/$D$7916</f>
        <v>6.0999287323829877E-3</v>
      </c>
      <c r="F4800">
        <f>100*Comuni[[#This Row],[Popolazione2011]]/(SUMIFS($D$2:$D$7916,$B$2:$B$7916,"Marche"))</f>
        <v>0.22681871825365157</v>
      </c>
      <c r="G4800" t="b">
        <f>IF(Comuni[[#This Row],[Popolazione2011]]&gt;300000,"MAGGIORE")</f>
        <v>0</v>
      </c>
      <c r="H4800">
        <f>100*Comuni[[#This Row],[Popolazione2011]]/(SUMIFS($D$2:$D$7916,$B$2:$B$7916,"Piemonte"))</f>
        <v>8.0111532852603029E-2</v>
      </c>
      <c r="I4800" s="1" t="str">
        <f>_xlfn.XLOOKUP(Comuni[[#This Row],[Regione]],Ripartizione_geografica[Regione],Ripartizione_geografica[Ripartizione geografica],,0)</f>
        <v>Centro</v>
      </c>
      <c r="J4800" s="1">
        <f>_xlfn.XLOOKUP(Comuni[[#This Row],[Regione]],Table_0[Regione],Table_0[Totale contagiati],,0)</f>
        <v>732570</v>
      </c>
      <c r="K4800" s="1">
        <f>_xlfn.XLOOKUP(Comuni[[#This Row],[Regione]],Table_0[Regione],Table_0[Guariti],,0)</f>
        <v>727781</v>
      </c>
      <c r="L4800" s="1">
        <f>_xlfn.XLOOKUP(Comuni[[#This Row],[Regione]],Table_0[Regione],Table_0[Deceduti],,0)</f>
        <v>4504</v>
      </c>
    </row>
    <row r="4801" spans="1:12" x14ac:dyDescent="0.25">
      <c r="A4801" s="1" t="s">
        <v>4871</v>
      </c>
      <c r="B4801" s="1" t="s">
        <v>4830</v>
      </c>
      <c r="C4801" s="1" t="s">
        <v>4831</v>
      </c>
      <c r="D4801">
        <v>4107</v>
      </c>
      <c r="E4801">
        <f>100*Comuni[[#This Row],[Popolazione2011]]/$D$7916</f>
        <v>7.1660203958515247E-3</v>
      </c>
      <c r="F4801">
        <f>100*Comuni[[#This Row],[Popolazione2011]]/(SUMIFS($D$2:$D$7916,$B$2:$B$7916,"Marche"))</f>
        <v>0.26646009035118623</v>
      </c>
      <c r="G4801" t="b">
        <f>IF(Comuni[[#This Row],[Popolazione2011]]&gt;300000,"MAGGIORE")</f>
        <v>0</v>
      </c>
      <c r="H4801">
        <f>100*Comuni[[#This Row],[Popolazione2011]]/(SUMIFS($D$2:$D$7916,$B$2:$B$7916,"Piemonte"))</f>
        <v>9.4112718943261051E-2</v>
      </c>
      <c r="I4801" s="1" t="str">
        <f>_xlfn.XLOOKUP(Comuni[[#This Row],[Regione]],Ripartizione_geografica[Regione],Ripartizione_geografica[Ripartizione geografica],,0)</f>
        <v>Centro</v>
      </c>
      <c r="J4801" s="1">
        <f>_xlfn.XLOOKUP(Comuni[[#This Row],[Regione]],Table_0[Regione],Table_0[Totale contagiati],,0)</f>
        <v>732570</v>
      </c>
      <c r="K4801" s="1">
        <f>_xlfn.XLOOKUP(Comuni[[#This Row],[Regione]],Table_0[Regione],Table_0[Guariti],,0)</f>
        <v>727781</v>
      </c>
      <c r="L4801" s="1">
        <f>_xlfn.XLOOKUP(Comuni[[#This Row],[Regione]],Table_0[Regione],Table_0[Deceduti],,0)</f>
        <v>4504</v>
      </c>
    </row>
    <row r="4802" spans="1:12" x14ac:dyDescent="0.25">
      <c r="A4802" s="1" t="s">
        <v>4872</v>
      </c>
      <c r="B4802" s="1" t="s">
        <v>4830</v>
      </c>
      <c r="C4802" s="1" t="s">
        <v>4831</v>
      </c>
      <c r="D4802">
        <v>1574</v>
      </c>
      <c r="E4802">
        <f>100*Comuni[[#This Row],[Popolazione2011]]/$D$7916</f>
        <v>2.7463637942708305E-3</v>
      </c>
      <c r="F4802">
        <f>100*Comuni[[#This Row],[Popolazione2011]]/(SUMIFS($D$2:$D$7916,$B$2:$B$7916,"Marche"))</f>
        <v>0.1021203268109976</v>
      </c>
      <c r="G4802" t="b">
        <f>IF(Comuni[[#This Row],[Popolazione2011]]&gt;300000,"MAGGIORE")</f>
        <v>0</v>
      </c>
      <c r="H4802">
        <f>100*Comuni[[#This Row],[Popolazione2011]]/(SUMIFS($D$2:$D$7916,$B$2:$B$7916,"Piemonte"))</f>
        <v>3.6068521942218872E-2</v>
      </c>
      <c r="I4802" s="1" t="str">
        <f>_xlfn.XLOOKUP(Comuni[[#This Row],[Regione]],Ripartizione_geografica[Regione],Ripartizione_geografica[Ripartizione geografica],,0)</f>
        <v>Centro</v>
      </c>
      <c r="J4802" s="1">
        <f>_xlfn.XLOOKUP(Comuni[[#This Row],[Regione]],Table_0[Regione],Table_0[Totale contagiati],,0)</f>
        <v>732570</v>
      </c>
      <c r="K4802" s="1">
        <f>_xlfn.XLOOKUP(Comuni[[#This Row],[Regione]],Table_0[Regione],Table_0[Guariti],,0)</f>
        <v>727781</v>
      </c>
      <c r="L4802" s="1">
        <f>_xlfn.XLOOKUP(Comuni[[#This Row],[Regione]],Table_0[Regione],Table_0[Deceduti],,0)</f>
        <v>4504</v>
      </c>
    </row>
    <row r="4803" spans="1:12" x14ac:dyDescent="0.25">
      <c r="A4803" s="1" t="s">
        <v>4873</v>
      </c>
      <c r="B4803" s="1" t="s">
        <v>4830</v>
      </c>
      <c r="C4803" s="1" t="s">
        <v>4831</v>
      </c>
      <c r="D4803">
        <v>1445</v>
      </c>
      <c r="E4803">
        <f>100*Comuni[[#This Row],[Popolazione2011]]/$D$7916</f>
        <v>2.5212806116399937E-3</v>
      </c>
      <c r="F4803">
        <f>100*Comuni[[#This Row],[Popolazione2011]]/(SUMIFS($D$2:$D$7916,$B$2:$B$7916,"Marche"))</f>
        <v>9.3750871818228415E-2</v>
      </c>
      <c r="G4803" t="b">
        <f>IF(Comuni[[#This Row],[Popolazione2011]]&gt;300000,"MAGGIORE")</f>
        <v>0</v>
      </c>
      <c r="H4803">
        <f>100*Comuni[[#This Row],[Popolazione2011]]/(SUMIFS($D$2:$D$7916,$B$2:$B$7916,"Piemonte"))</f>
        <v>3.3112461376433464E-2</v>
      </c>
      <c r="I4803" s="1" t="str">
        <f>_xlfn.XLOOKUP(Comuni[[#This Row],[Regione]],Ripartizione_geografica[Regione],Ripartizione_geografica[Ripartizione geografica],,0)</f>
        <v>Centro</v>
      </c>
      <c r="J4803" s="1">
        <f>_xlfn.XLOOKUP(Comuni[[#This Row],[Regione]],Table_0[Regione],Table_0[Totale contagiati],,0)</f>
        <v>732570</v>
      </c>
      <c r="K4803" s="1">
        <f>_xlfn.XLOOKUP(Comuni[[#This Row],[Regione]],Table_0[Regione],Table_0[Guariti],,0)</f>
        <v>727781</v>
      </c>
      <c r="L4803" s="1">
        <f>_xlfn.XLOOKUP(Comuni[[#This Row],[Regione]],Table_0[Regione],Table_0[Deceduti],,0)</f>
        <v>4504</v>
      </c>
    </row>
    <row r="4804" spans="1:12" x14ac:dyDescent="0.25">
      <c r="A4804" s="1" t="s">
        <v>4874</v>
      </c>
      <c r="B4804" s="1" t="s">
        <v>4830</v>
      </c>
      <c r="C4804" s="1" t="s">
        <v>4831</v>
      </c>
      <c r="D4804">
        <v>1099</v>
      </c>
      <c r="E4804">
        <f>100*Comuni[[#This Row],[Popolazione2011]]/$D$7916</f>
        <v>1.9175691295448809E-3</v>
      </c>
      <c r="F4804">
        <f>100*Comuni[[#This Row],[Popolazione2011]]/(SUMIFS($D$2:$D$7916,$B$2:$B$7916,"Marche"))</f>
        <v>7.1302566178707977E-2</v>
      </c>
      <c r="G4804" t="b">
        <f>IF(Comuni[[#This Row],[Popolazione2011]]&gt;300000,"MAGGIORE")</f>
        <v>0</v>
      </c>
      <c r="H4804">
        <f>100*Comuni[[#This Row],[Popolazione2011]]/(SUMIFS($D$2:$D$7916,$B$2:$B$7916,"Piemonte"))</f>
        <v>2.5183802804636935E-2</v>
      </c>
      <c r="I4804" s="1" t="str">
        <f>_xlfn.XLOOKUP(Comuni[[#This Row],[Regione]],Ripartizione_geografica[Regione],Ripartizione_geografica[Ripartizione geografica],,0)</f>
        <v>Centro</v>
      </c>
      <c r="J4804" s="1">
        <f>_xlfn.XLOOKUP(Comuni[[#This Row],[Regione]],Table_0[Regione],Table_0[Totale contagiati],,0)</f>
        <v>732570</v>
      </c>
      <c r="K4804" s="1">
        <f>_xlfn.XLOOKUP(Comuni[[#This Row],[Regione]],Table_0[Regione],Table_0[Guariti],,0)</f>
        <v>727781</v>
      </c>
      <c r="L4804" s="1">
        <f>_xlfn.XLOOKUP(Comuni[[#This Row],[Regione]],Table_0[Regione],Table_0[Deceduti],,0)</f>
        <v>4504</v>
      </c>
    </row>
    <row r="4805" spans="1:12" x14ac:dyDescent="0.25">
      <c r="A4805" s="1" t="s">
        <v>4875</v>
      </c>
      <c r="B4805" s="1" t="s">
        <v>4830</v>
      </c>
      <c r="C4805" s="1" t="s">
        <v>4831</v>
      </c>
      <c r="D4805">
        <v>894</v>
      </c>
      <c r="E4805">
        <f>100*Comuni[[#This Row],[Popolazione2011]]/$D$7916</f>
        <v>1.5598788005578921E-3</v>
      </c>
      <c r="F4805">
        <f>100*Comuni[[#This Row],[Popolazione2011]]/(SUMIFS($D$2:$D$7916,$B$2:$B$7916,"Marche"))</f>
        <v>5.800226948477246E-2</v>
      </c>
      <c r="G4805" t="b">
        <f>IF(Comuni[[#This Row],[Popolazione2011]]&gt;300000,"MAGGIORE")</f>
        <v>0</v>
      </c>
      <c r="H4805">
        <f>100*Comuni[[#This Row],[Popolazione2011]]/(SUMIFS($D$2:$D$7916,$B$2:$B$7916,"Piemonte"))</f>
        <v>2.0486187176838418E-2</v>
      </c>
      <c r="I4805" s="1" t="str">
        <f>_xlfn.XLOOKUP(Comuni[[#This Row],[Regione]],Ripartizione_geografica[Regione],Ripartizione_geografica[Ripartizione geografica],,0)</f>
        <v>Centro</v>
      </c>
      <c r="J4805" s="1">
        <f>_xlfn.XLOOKUP(Comuni[[#This Row],[Regione]],Table_0[Regione],Table_0[Totale contagiati],,0)</f>
        <v>732570</v>
      </c>
      <c r="K4805" s="1">
        <f>_xlfn.XLOOKUP(Comuni[[#This Row],[Regione]],Table_0[Regione],Table_0[Guariti],,0)</f>
        <v>727781</v>
      </c>
      <c r="L4805" s="1">
        <f>_xlfn.XLOOKUP(Comuni[[#This Row],[Regione]],Table_0[Regione],Table_0[Deceduti],,0)</f>
        <v>4504</v>
      </c>
    </row>
    <row r="4806" spans="1:12" x14ac:dyDescent="0.25">
      <c r="A4806" s="1" t="s">
        <v>4876</v>
      </c>
      <c r="B4806" s="1" t="s">
        <v>4830</v>
      </c>
      <c r="C4806" s="1" t="s">
        <v>4831</v>
      </c>
      <c r="D4806">
        <v>7866</v>
      </c>
      <c r="E4806">
        <f>100*Comuni[[#This Row],[Popolazione2011]]/$D$7916</f>
        <v>1.3724839647861723E-2</v>
      </c>
      <c r="F4806">
        <f>100*Comuni[[#This Row],[Popolazione2011]]/(SUMIFS($D$2:$D$7916,$B$2:$B$7916,"Marche"))</f>
        <v>0.510342116070716</v>
      </c>
      <c r="G4806" t="b">
        <f>IF(Comuni[[#This Row],[Popolazione2011]]&gt;300000,"MAGGIORE")</f>
        <v>0</v>
      </c>
      <c r="H4806">
        <f>100*Comuni[[#This Row],[Popolazione2011]]/(SUMIFS($D$2:$D$7916,$B$2:$B$7916,"Piemonte"))</f>
        <v>0.1802509489183568</v>
      </c>
      <c r="I4806" s="1" t="str">
        <f>_xlfn.XLOOKUP(Comuni[[#This Row],[Regione]],Ripartizione_geografica[Regione],Ripartizione_geografica[Ripartizione geografica],,0)</f>
        <v>Centro</v>
      </c>
      <c r="J4806" s="1">
        <f>_xlfn.XLOOKUP(Comuni[[#This Row],[Regione]],Table_0[Regione],Table_0[Totale contagiati],,0)</f>
        <v>732570</v>
      </c>
      <c r="K4806" s="1">
        <f>_xlfn.XLOOKUP(Comuni[[#This Row],[Regione]],Table_0[Regione],Table_0[Guariti],,0)</f>
        <v>727781</v>
      </c>
      <c r="L4806" s="1">
        <f>_xlfn.XLOOKUP(Comuni[[#This Row],[Regione]],Table_0[Regione],Table_0[Deceduti],,0)</f>
        <v>4504</v>
      </c>
    </row>
    <row r="4807" spans="1:12" x14ac:dyDescent="0.25">
      <c r="A4807" s="1" t="s">
        <v>4877</v>
      </c>
      <c r="B4807" s="1" t="s">
        <v>4830</v>
      </c>
      <c r="C4807" s="1" t="s">
        <v>4831</v>
      </c>
      <c r="D4807">
        <v>7077</v>
      </c>
      <c r="E4807">
        <f>100*Comuni[[#This Row],[Popolazione2011]]/$D$7916</f>
        <v>1.2348168088980094E-2</v>
      </c>
      <c r="F4807">
        <f>100*Comuni[[#This Row],[Popolazione2011]]/(SUMIFS($D$2:$D$7916,$B$2:$B$7916,"Marche"))</f>
        <v>0.4591521936730813</v>
      </c>
      <c r="G4807" t="b">
        <f>IF(Comuni[[#This Row],[Popolazione2011]]&gt;300000,"MAGGIORE")</f>
        <v>0</v>
      </c>
      <c r="H4807">
        <f>100*Comuni[[#This Row],[Popolazione2011]]/(SUMIFS($D$2:$D$7916,$B$2:$B$7916,"Piemonte"))</f>
        <v>0.16217085755087862</v>
      </c>
      <c r="I4807" s="1" t="str">
        <f>_xlfn.XLOOKUP(Comuni[[#This Row],[Regione]],Ripartizione_geografica[Regione],Ripartizione_geografica[Ripartizione geografica],,0)</f>
        <v>Centro</v>
      </c>
      <c r="J4807" s="1">
        <f>_xlfn.XLOOKUP(Comuni[[#This Row],[Regione]],Table_0[Regione],Table_0[Totale contagiati],,0)</f>
        <v>732570</v>
      </c>
      <c r="K4807" s="1">
        <f>_xlfn.XLOOKUP(Comuni[[#This Row],[Regione]],Table_0[Regione],Table_0[Guariti],,0)</f>
        <v>727781</v>
      </c>
      <c r="L4807" s="1">
        <f>_xlfn.XLOOKUP(Comuni[[#This Row],[Regione]],Table_0[Regione],Table_0[Deceduti],,0)</f>
        <v>4504</v>
      </c>
    </row>
    <row r="4808" spans="1:12" x14ac:dyDescent="0.25">
      <c r="A4808" s="1" t="s">
        <v>4878</v>
      </c>
      <c r="B4808" s="1" t="s">
        <v>4830</v>
      </c>
      <c r="C4808" s="1" t="s">
        <v>4831</v>
      </c>
      <c r="D4808">
        <v>15501</v>
      </c>
      <c r="E4808">
        <f>100*Comuni[[#This Row],[Popolazione2011]]/$D$7916</f>
        <v>2.7046623364035668E-2</v>
      </c>
      <c r="F4808">
        <f>100*Comuni[[#This Row],[Popolazione2011]]/(SUMIFS($D$2:$D$7916,$B$2:$B$7916,"Marche"))</f>
        <v>1.0056970685497291</v>
      </c>
      <c r="G4808" t="b">
        <f>IF(Comuni[[#This Row],[Popolazione2011]]&gt;300000,"MAGGIORE")</f>
        <v>0</v>
      </c>
      <c r="H4808">
        <f>100*Comuni[[#This Row],[Popolazione2011]]/(SUMIFS($D$2:$D$7916,$B$2:$B$7916,"Piemonte"))</f>
        <v>0.35520848705612118</v>
      </c>
      <c r="I4808" s="1" t="str">
        <f>_xlfn.XLOOKUP(Comuni[[#This Row],[Regione]],Ripartizione_geografica[Regione],Ripartizione_geografica[Ripartizione geografica],,0)</f>
        <v>Centro</v>
      </c>
      <c r="J4808" s="1">
        <f>_xlfn.XLOOKUP(Comuni[[#This Row],[Regione]],Table_0[Regione],Table_0[Totale contagiati],,0)</f>
        <v>732570</v>
      </c>
      <c r="K4808" s="1">
        <f>_xlfn.XLOOKUP(Comuni[[#This Row],[Regione]],Table_0[Regione],Table_0[Guariti],,0)</f>
        <v>727781</v>
      </c>
      <c r="L4808" s="1">
        <f>_xlfn.XLOOKUP(Comuni[[#This Row],[Regione]],Table_0[Regione],Table_0[Deceduti],,0)</f>
        <v>4504</v>
      </c>
    </row>
    <row r="4809" spans="1:12" x14ac:dyDescent="0.25">
      <c r="A4809" s="1" t="s">
        <v>4879</v>
      </c>
      <c r="B4809" s="1" t="s">
        <v>4830</v>
      </c>
      <c r="C4809" s="1" t="s">
        <v>4831</v>
      </c>
      <c r="D4809">
        <v>14814</v>
      </c>
      <c r="E4809">
        <f>100*Comuni[[#This Row],[Popolazione2011]]/$D$7916</f>
        <v>2.584792455421098E-2</v>
      </c>
      <c r="F4809">
        <f>100*Comuni[[#This Row],[Popolazione2011]]/(SUMIFS($D$2:$D$7916,$B$2:$B$7916,"Marche"))</f>
        <v>0.96112485475102816</v>
      </c>
      <c r="G4809" t="b">
        <f>IF(Comuni[[#This Row],[Popolazione2011]]&gt;300000,"MAGGIORE")</f>
        <v>0</v>
      </c>
      <c r="H4809">
        <f>100*Comuni[[#This Row],[Popolazione2011]]/(SUMIFS($D$2:$D$7916,$B$2:$B$7916,"Piemonte"))</f>
        <v>0.33946574590345002</v>
      </c>
      <c r="I4809" s="1" t="str">
        <f>_xlfn.XLOOKUP(Comuni[[#This Row],[Regione]],Ripartizione_geografica[Regione],Ripartizione_geografica[Ripartizione geografica],,0)</f>
        <v>Centro</v>
      </c>
      <c r="J4809" s="1">
        <f>_xlfn.XLOOKUP(Comuni[[#This Row],[Regione]],Table_0[Regione],Table_0[Totale contagiati],,0)</f>
        <v>732570</v>
      </c>
      <c r="K4809" s="1">
        <f>_xlfn.XLOOKUP(Comuni[[#This Row],[Regione]],Table_0[Regione],Table_0[Guariti],,0)</f>
        <v>727781</v>
      </c>
      <c r="L4809" s="1">
        <f>_xlfn.XLOOKUP(Comuni[[#This Row],[Regione]],Table_0[Regione],Table_0[Deceduti],,0)</f>
        <v>4504</v>
      </c>
    </row>
    <row r="4810" spans="1:12" x14ac:dyDescent="0.25">
      <c r="A4810" s="1" t="s">
        <v>4880</v>
      </c>
      <c r="B4810" s="1" t="s">
        <v>4830</v>
      </c>
      <c r="C4810" s="1" t="s">
        <v>4831</v>
      </c>
      <c r="D4810">
        <v>12166</v>
      </c>
      <c r="E4810">
        <f>100*Comuni[[#This Row],[Popolazione2011]]/$D$7916</f>
        <v>2.1227612402222949E-2</v>
      </c>
      <c r="F4810">
        <f>100*Comuni[[#This Row],[Popolazione2011]]/(SUMIFS($D$2:$D$7916,$B$2:$B$7916,"Marche"))</f>
        <v>0.78932394916302207</v>
      </c>
      <c r="G4810" t="b">
        <f>IF(Comuni[[#This Row],[Popolazione2011]]&gt;300000,"MAGGIORE")</f>
        <v>0</v>
      </c>
      <c r="H4810">
        <f>100*Comuni[[#This Row],[Popolazione2011]]/(SUMIFS($D$2:$D$7916,$B$2:$B$7916,"Piemonte"))</f>
        <v>0.27878630111120378</v>
      </c>
      <c r="I4810" s="1" t="str">
        <f>_xlfn.XLOOKUP(Comuni[[#This Row],[Regione]],Ripartizione_geografica[Regione],Ripartizione_geografica[Ripartizione geografica],,0)</f>
        <v>Centro</v>
      </c>
      <c r="J4810" s="1">
        <f>_xlfn.XLOOKUP(Comuni[[#This Row],[Regione]],Table_0[Regione],Table_0[Totale contagiati],,0)</f>
        <v>732570</v>
      </c>
      <c r="K4810" s="1">
        <f>_xlfn.XLOOKUP(Comuni[[#This Row],[Regione]],Table_0[Regione],Table_0[Guariti],,0)</f>
        <v>727781</v>
      </c>
      <c r="L4810" s="1">
        <f>_xlfn.XLOOKUP(Comuni[[#This Row],[Regione]],Table_0[Regione],Table_0[Deceduti],,0)</f>
        <v>4504</v>
      </c>
    </row>
    <row r="4811" spans="1:12" x14ac:dyDescent="0.25">
      <c r="A4811" s="1" t="s">
        <v>4881</v>
      </c>
      <c r="B4811" s="1" t="s">
        <v>4830</v>
      </c>
      <c r="C4811" s="1" t="s">
        <v>4831</v>
      </c>
      <c r="D4811">
        <v>5624</v>
      </c>
      <c r="E4811">
        <f>100*Comuni[[#This Row],[Popolazione2011]]/$D$7916</f>
        <v>9.8129288303552414E-3</v>
      </c>
      <c r="F4811">
        <f>100*Comuni[[#This Row],[Popolazione2011]]/(SUMIFS($D$2:$D$7916,$B$2:$B$7916,"Marche"))</f>
        <v>0.36488228588630905</v>
      </c>
      <c r="G4811" t="b">
        <f>IF(Comuni[[#This Row],[Popolazione2011]]&gt;300000,"MAGGIORE")</f>
        <v>0</v>
      </c>
      <c r="H4811">
        <f>100*Comuni[[#This Row],[Popolazione2011]]/(SUMIFS($D$2:$D$7916,$B$2:$B$7916,"Piemonte"))</f>
        <v>0.1288750745889701</v>
      </c>
      <c r="I4811" s="1" t="str">
        <f>_xlfn.XLOOKUP(Comuni[[#This Row],[Regione]],Ripartizione_geografica[Regione],Ripartizione_geografica[Ripartizione geografica],,0)</f>
        <v>Centro</v>
      </c>
      <c r="J4811" s="1">
        <f>_xlfn.XLOOKUP(Comuni[[#This Row],[Regione]],Table_0[Regione],Table_0[Totale contagiati],,0)</f>
        <v>732570</v>
      </c>
      <c r="K4811" s="1">
        <f>_xlfn.XLOOKUP(Comuni[[#This Row],[Regione]],Table_0[Regione],Table_0[Guariti],,0)</f>
        <v>727781</v>
      </c>
      <c r="L4811" s="1">
        <f>_xlfn.XLOOKUP(Comuni[[#This Row],[Regione]],Table_0[Regione],Table_0[Deceduti],,0)</f>
        <v>4504</v>
      </c>
    </row>
    <row r="4812" spans="1:12" x14ac:dyDescent="0.25">
      <c r="A4812" s="1" t="s">
        <v>4882</v>
      </c>
      <c r="B4812" s="1" t="s">
        <v>4830</v>
      </c>
      <c r="C4812" s="1" t="s">
        <v>4831</v>
      </c>
      <c r="D4812">
        <v>5080</v>
      </c>
      <c r="E4812">
        <f>100*Comuni[[#This Row],[Popolazione2011]]/$D$7916</f>
        <v>8.8637408353848916E-3</v>
      </c>
      <c r="F4812">
        <f>100*Comuni[[#This Row],[Popolazione2011]]/(SUMIFS($D$2:$D$7916,$B$2:$B$7916,"Marche"))</f>
        <v>0.32958784002532898</v>
      </c>
      <c r="G4812" t="b">
        <f>IF(Comuni[[#This Row],[Popolazione2011]]&gt;300000,"MAGGIORE")</f>
        <v>0</v>
      </c>
      <c r="H4812">
        <f>100*Comuni[[#This Row],[Popolazione2011]]/(SUMIFS($D$2:$D$7916,$B$2:$B$7916,"Piemonte"))</f>
        <v>0.11640920677666573</v>
      </c>
      <c r="I4812" s="1" t="str">
        <f>_xlfn.XLOOKUP(Comuni[[#This Row],[Regione]],Ripartizione_geografica[Regione],Ripartizione_geografica[Ripartizione geografica],,0)</f>
        <v>Centro</v>
      </c>
      <c r="J4812" s="1">
        <f>_xlfn.XLOOKUP(Comuni[[#This Row],[Regione]],Table_0[Regione],Table_0[Totale contagiati],,0)</f>
        <v>732570</v>
      </c>
      <c r="K4812" s="1">
        <f>_xlfn.XLOOKUP(Comuni[[#This Row],[Regione]],Table_0[Regione],Table_0[Guariti],,0)</f>
        <v>727781</v>
      </c>
      <c r="L4812" s="1">
        <f>_xlfn.XLOOKUP(Comuni[[#This Row],[Regione]],Table_0[Regione],Table_0[Deceduti],,0)</f>
        <v>4504</v>
      </c>
    </row>
    <row r="4813" spans="1:12" x14ac:dyDescent="0.25">
      <c r="A4813" s="1" t="s">
        <v>4883</v>
      </c>
      <c r="B4813" s="1" t="s">
        <v>4830</v>
      </c>
      <c r="C4813" s="1" t="s">
        <v>4884</v>
      </c>
      <c r="D4813">
        <v>4870</v>
      </c>
      <c r="E4813">
        <f>100*Comuni[[#This Row],[Popolazione2011]]/$D$7916</f>
        <v>8.4973263520323663E-3</v>
      </c>
      <c r="F4813">
        <f>100*Comuni[[#This Row],[Popolazione2011]]/(SUMIFS($D$2:$D$7916,$B$2:$B$7916,"Marche"))</f>
        <v>0.31596314585105356</v>
      </c>
      <c r="G4813" t="b">
        <f>IF(Comuni[[#This Row],[Popolazione2011]]&gt;300000,"MAGGIORE")</f>
        <v>0</v>
      </c>
      <c r="H4813">
        <f>100*Comuni[[#This Row],[Popolazione2011]]/(SUMIFS($D$2:$D$7916,$B$2:$B$7916,"Piemonte"))</f>
        <v>0.11159701515794529</v>
      </c>
      <c r="I4813" s="1" t="str">
        <f>_xlfn.XLOOKUP(Comuni[[#This Row],[Regione]],Ripartizione_geografica[Regione],Ripartizione_geografica[Ripartizione geografica],,0)</f>
        <v>Centro</v>
      </c>
      <c r="J4813" s="1">
        <f>_xlfn.XLOOKUP(Comuni[[#This Row],[Regione]],Table_0[Regione],Table_0[Totale contagiati],,0)</f>
        <v>732570</v>
      </c>
      <c r="K4813" s="1">
        <f>_xlfn.XLOOKUP(Comuni[[#This Row],[Regione]],Table_0[Regione],Table_0[Guariti],,0)</f>
        <v>727781</v>
      </c>
      <c r="L4813" s="1">
        <f>_xlfn.XLOOKUP(Comuni[[#This Row],[Regione]],Table_0[Regione],Table_0[Deceduti],,0)</f>
        <v>4504</v>
      </c>
    </row>
    <row r="4814" spans="1:12" x14ac:dyDescent="0.25">
      <c r="A4814" s="1" t="s">
        <v>4885</v>
      </c>
      <c r="B4814" s="1" t="s">
        <v>4830</v>
      </c>
      <c r="C4814" s="1" t="s">
        <v>4884</v>
      </c>
      <c r="D4814">
        <v>100497</v>
      </c>
      <c r="E4814">
        <f>100*Comuni[[#This Row],[Popolazione2011]]/$D$7916</f>
        <v>0.17535026825466052</v>
      </c>
      <c r="F4814">
        <f>100*Comuni[[#This Row],[Popolazione2011]]/(SUMIFS($D$2:$D$7916,$B$2:$B$7916,"Marche"))</f>
        <v>6.5201947163435996</v>
      </c>
      <c r="G4814" t="b">
        <f>IF(Comuni[[#This Row],[Popolazione2011]]&gt;300000,"MAGGIORE")</f>
        <v>0</v>
      </c>
      <c r="H4814">
        <f>100*Comuni[[#This Row],[Popolazione2011]]/(SUMIFS($D$2:$D$7916,$B$2:$B$7916,"Piemonte"))</f>
        <v>2.3029086719359402</v>
      </c>
      <c r="I4814" s="1" t="str">
        <f>_xlfn.XLOOKUP(Comuni[[#This Row],[Regione]],Ripartizione_geografica[Regione],Ripartizione_geografica[Ripartizione geografica],,0)</f>
        <v>Centro</v>
      </c>
      <c r="J4814" s="1">
        <f>_xlfn.XLOOKUP(Comuni[[#This Row],[Regione]],Table_0[Regione],Table_0[Totale contagiati],,0)</f>
        <v>732570</v>
      </c>
      <c r="K4814" s="1">
        <f>_xlfn.XLOOKUP(Comuni[[#This Row],[Regione]],Table_0[Regione],Table_0[Guariti],,0)</f>
        <v>727781</v>
      </c>
      <c r="L4814" s="1">
        <f>_xlfn.XLOOKUP(Comuni[[#This Row],[Regione]],Table_0[Regione],Table_0[Deceduti],,0)</f>
        <v>4504</v>
      </c>
    </row>
    <row r="4815" spans="1:12" x14ac:dyDescent="0.25">
      <c r="A4815" s="1" t="s">
        <v>4886</v>
      </c>
      <c r="B4815" s="1" t="s">
        <v>4830</v>
      </c>
      <c r="C4815" s="1" t="s">
        <v>4884</v>
      </c>
      <c r="D4815">
        <v>4914</v>
      </c>
      <c r="E4815">
        <f>100*Comuni[[#This Row],[Popolazione2011]]/$D$7916</f>
        <v>8.5740989104490847E-3</v>
      </c>
      <c r="F4815">
        <f>100*Comuni[[#This Row],[Popolazione2011]]/(SUMIFS($D$2:$D$7916,$B$2:$B$7916,"Marche"))</f>
        <v>0.31881784367804461</v>
      </c>
      <c r="G4815" t="b">
        <f>IF(Comuni[[#This Row],[Popolazione2011]]&gt;300000,"MAGGIORE")</f>
        <v>0</v>
      </c>
      <c r="H4815">
        <f>100*Comuni[[#This Row],[Popolazione2011]]/(SUMIFS($D$2:$D$7916,$B$2:$B$7916,"Piemonte"))</f>
        <v>0.11260528387805815</v>
      </c>
      <c r="I4815" s="1" t="str">
        <f>_xlfn.XLOOKUP(Comuni[[#This Row],[Regione]],Ripartizione_geografica[Regione],Ripartizione_geografica[Ripartizione geografica],,0)</f>
        <v>Centro</v>
      </c>
      <c r="J4815" s="1">
        <f>_xlfn.XLOOKUP(Comuni[[#This Row],[Regione]],Table_0[Regione],Table_0[Totale contagiati],,0)</f>
        <v>732570</v>
      </c>
      <c r="K4815" s="1">
        <f>_xlfn.XLOOKUP(Comuni[[#This Row],[Regione]],Table_0[Regione],Table_0[Guariti],,0)</f>
        <v>727781</v>
      </c>
      <c r="L4815" s="1">
        <f>_xlfn.XLOOKUP(Comuni[[#This Row],[Regione]],Table_0[Regione],Table_0[Deceduti],,0)</f>
        <v>4504</v>
      </c>
    </row>
    <row r="4816" spans="1:12" x14ac:dyDescent="0.25">
      <c r="A4816" s="1" t="s">
        <v>4887</v>
      </c>
      <c r="B4816" s="1" t="s">
        <v>4830</v>
      </c>
      <c r="C4816" s="1" t="s">
        <v>4884</v>
      </c>
      <c r="D4816">
        <v>1408</v>
      </c>
      <c r="E4816">
        <f>100*Comuni[[#This Row],[Popolazione2011]]/$D$7916</f>
        <v>2.4567218693350248E-3</v>
      </c>
      <c r="F4816">
        <f>100*Comuni[[#This Row],[Popolazione2011]]/(SUMIFS($D$2:$D$7916,$B$2:$B$7916,"Marche"))</f>
        <v>9.1350330463713228E-2</v>
      </c>
      <c r="G4816" t="b">
        <f>IF(Comuni[[#This Row],[Popolazione2011]]&gt;300000,"MAGGIORE")</f>
        <v>0</v>
      </c>
      <c r="H4816">
        <f>100*Comuni[[#This Row],[Popolazione2011]]/(SUMIFS($D$2:$D$7916,$B$2:$B$7916,"Piemonte"))</f>
        <v>3.2264599043611286E-2</v>
      </c>
      <c r="I4816" s="1" t="str">
        <f>_xlfn.XLOOKUP(Comuni[[#This Row],[Regione]],Ripartizione_geografica[Regione],Ripartizione_geografica[Ripartizione geografica],,0)</f>
        <v>Centro</v>
      </c>
      <c r="J4816" s="1">
        <f>_xlfn.XLOOKUP(Comuni[[#This Row],[Regione]],Table_0[Regione],Table_0[Totale contagiati],,0)</f>
        <v>732570</v>
      </c>
      <c r="K4816" s="1">
        <f>_xlfn.XLOOKUP(Comuni[[#This Row],[Regione]],Table_0[Regione],Table_0[Guariti],,0)</f>
        <v>727781</v>
      </c>
      <c r="L4816" s="1">
        <f>_xlfn.XLOOKUP(Comuni[[#This Row],[Regione]],Table_0[Regione],Table_0[Deceduti],,0)</f>
        <v>4504</v>
      </c>
    </row>
    <row r="4817" spans="1:12" x14ac:dyDescent="0.25">
      <c r="A4817" s="1" t="s">
        <v>4888</v>
      </c>
      <c r="B4817" s="1" t="s">
        <v>4830</v>
      </c>
      <c r="C4817" s="1" t="s">
        <v>4884</v>
      </c>
      <c r="D4817">
        <v>2288</v>
      </c>
      <c r="E4817">
        <f>100*Comuni[[#This Row],[Popolazione2011]]/$D$7916</f>
        <v>3.9921730376694152E-3</v>
      </c>
      <c r="F4817">
        <f>100*Comuni[[#This Row],[Popolazione2011]]/(SUMIFS($D$2:$D$7916,$B$2:$B$7916,"Marche"))</f>
        <v>0.14844428700353399</v>
      </c>
      <c r="G4817" t="b">
        <f>IF(Comuni[[#This Row],[Popolazione2011]]&gt;300000,"MAGGIORE")</f>
        <v>0</v>
      </c>
      <c r="H4817">
        <f>100*Comuni[[#This Row],[Popolazione2011]]/(SUMIFS($D$2:$D$7916,$B$2:$B$7916,"Piemonte"))</f>
        <v>5.2429973445868347E-2</v>
      </c>
      <c r="I4817" s="1" t="str">
        <f>_xlfn.XLOOKUP(Comuni[[#This Row],[Regione]],Ripartizione_geografica[Regione],Ripartizione_geografica[Ripartizione geografica],,0)</f>
        <v>Centro</v>
      </c>
      <c r="J4817" s="1">
        <f>_xlfn.XLOOKUP(Comuni[[#This Row],[Regione]],Table_0[Regione],Table_0[Totale contagiati],,0)</f>
        <v>732570</v>
      </c>
      <c r="K4817" s="1">
        <f>_xlfn.XLOOKUP(Comuni[[#This Row],[Regione]],Table_0[Regione],Table_0[Guariti],,0)</f>
        <v>727781</v>
      </c>
      <c r="L4817" s="1">
        <f>_xlfn.XLOOKUP(Comuni[[#This Row],[Regione]],Table_0[Regione],Table_0[Deceduti],,0)</f>
        <v>4504</v>
      </c>
    </row>
    <row r="4818" spans="1:12" x14ac:dyDescent="0.25">
      <c r="A4818" s="1" t="s">
        <v>4889</v>
      </c>
      <c r="B4818" s="1" t="s">
        <v>4830</v>
      </c>
      <c r="C4818" s="1" t="s">
        <v>4884</v>
      </c>
      <c r="D4818">
        <v>7213</v>
      </c>
      <c r="E4818">
        <f>100*Comuni[[#This Row],[Popolazione2011]]/$D$7916</f>
        <v>1.258546508772268E-2</v>
      </c>
      <c r="F4818">
        <f>100*Comuni[[#This Row],[Popolazione2011]]/(SUMIFS($D$2:$D$7916,$B$2:$B$7916,"Marche"))</f>
        <v>0.46797580513832632</v>
      </c>
      <c r="G4818" t="b">
        <f>IF(Comuni[[#This Row],[Popolazione2011]]&gt;300000,"MAGGIORE")</f>
        <v>0</v>
      </c>
      <c r="H4818">
        <f>100*Comuni[[#This Row],[Popolazione2011]]/(SUMIFS($D$2:$D$7916,$B$2:$B$7916,"Piemonte"))</f>
        <v>0.1652873245039547</v>
      </c>
      <c r="I4818" s="1" t="str">
        <f>_xlfn.XLOOKUP(Comuni[[#This Row],[Regione]],Ripartizione_geografica[Regione],Ripartizione_geografica[Ripartizione geografica],,0)</f>
        <v>Centro</v>
      </c>
      <c r="J4818" s="1">
        <f>_xlfn.XLOOKUP(Comuni[[#This Row],[Regione]],Table_0[Regione],Table_0[Totale contagiati],,0)</f>
        <v>732570</v>
      </c>
      <c r="K4818" s="1">
        <f>_xlfn.XLOOKUP(Comuni[[#This Row],[Regione]],Table_0[Regione],Table_0[Guariti],,0)</f>
        <v>727781</v>
      </c>
      <c r="L4818" s="1">
        <f>_xlfn.XLOOKUP(Comuni[[#This Row],[Regione]],Table_0[Regione],Table_0[Deceduti],,0)</f>
        <v>4504</v>
      </c>
    </row>
    <row r="4819" spans="1:12" x14ac:dyDescent="0.25">
      <c r="A4819" s="1" t="s">
        <v>4890</v>
      </c>
      <c r="B4819" s="1" t="s">
        <v>4830</v>
      </c>
      <c r="C4819" s="1" t="s">
        <v>4884</v>
      </c>
      <c r="D4819">
        <v>2419</v>
      </c>
      <c r="E4819">
        <f>100*Comuni[[#This Row],[Popolazione2011]]/$D$7916</f>
        <v>4.2207458820464668E-3</v>
      </c>
      <c r="F4819">
        <f>100*Comuni[[#This Row],[Popolazione2011]]/(SUMIFS($D$2:$D$7916,$B$2:$B$7916,"Marche"))</f>
        <v>0.15694350098843912</v>
      </c>
      <c r="G4819" t="b">
        <f>IF(Comuni[[#This Row],[Popolazione2011]]&gt;300000,"MAGGIORE")</f>
        <v>0</v>
      </c>
      <c r="H4819">
        <f>100*Comuni[[#This Row],[Popolazione2011]]/(SUMIFS($D$2:$D$7916,$B$2:$B$7916,"Piemonte"))</f>
        <v>5.5431864408022516E-2</v>
      </c>
      <c r="I4819" s="1" t="str">
        <f>_xlfn.XLOOKUP(Comuni[[#This Row],[Regione]],Ripartizione_geografica[Regione],Ripartizione_geografica[Ripartizione geografica],,0)</f>
        <v>Centro</v>
      </c>
      <c r="J4819" s="1">
        <f>_xlfn.XLOOKUP(Comuni[[#This Row],[Regione]],Table_0[Regione],Table_0[Totale contagiati],,0)</f>
        <v>732570</v>
      </c>
      <c r="K4819" s="1">
        <f>_xlfn.XLOOKUP(Comuni[[#This Row],[Regione]],Table_0[Regione],Table_0[Guariti],,0)</f>
        <v>727781</v>
      </c>
      <c r="L4819" s="1">
        <f>_xlfn.XLOOKUP(Comuni[[#This Row],[Regione]],Table_0[Regione],Table_0[Deceduti],,0)</f>
        <v>4504</v>
      </c>
    </row>
    <row r="4820" spans="1:12" x14ac:dyDescent="0.25">
      <c r="A4820" s="1" t="s">
        <v>4891</v>
      </c>
      <c r="B4820" s="1" t="s">
        <v>4830</v>
      </c>
      <c r="C4820" s="1" t="s">
        <v>4884</v>
      </c>
      <c r="D4820">
        <v>4763</v>
      </c>
      <c r="E4820">
        <f>100*Comuni[[#This Row],[Popolazione2011]]/$D$7916</f>
        <v>8.3106294486098888E-3</v>
      </c>
      <c r="F4820">
        <f>100*Comuni[[#This Row],[Popolazione2011]]/(SUMIFS($D$2:$D$7916,$B$2:$B$7916,"Marche"))</f>
        <v>0.30902103977177986</v>
      </c>
      <c r="G4820" t="b">
        <f>IF(Comuni[[#This Row],[Popolazione2011]]&gt;300000,"MAGGIORE")</f>
        <v>0</v>
      </c>
      <c r="H4820">
        <f>100*Comuni[[#This Row],[Popolazione2011]]/(SUMIFS($D$2:$D$7916,$B$2:$B$7916,"Piemonte"))</f>
        <v>0.10914508895221631</v>
      </c>
      <c r="I4820" s="1" t="str">
        <f>_xlfn.XLOOKUP(Comuni[[#This Row],[Regione]],Ripartizione_geografica[Regione],Ripartizione_geografica[Ripartizione geografica],,0)</f>
        <v>Centro</v>
      </c>
      <c r="J4820" s="1">
        <f>_xlfn.XLOOKUP(Comuni[[#This Row],[Regione]],Table_0[Regione],Table_0[Totale contagiati],,0)</f>
        <v>732570</v>
      </c>
      <c r="K4820" s="1">
        <f>_xlfn.XLOOKUP(Comuni[[#This Row],[Regione]],Table_0[Regione],Table_0[Guariti],,0)</f>
        <v>727781</v>
      </c>
      <c r="L4820" s="1">
        <f>_xlfn.XLOOKUP(Comuni[[#This Row],[Regione]],Table_0[Regione],Table_0[Deceduti],,0)</f>
        <v>4504</v>
      </c>
    </row>
    <row r="4821" spans="1:12" x14ac:dyDescent="0.25">
      <c r="A4821" s="1" t="s">
        <v>4892</v>
      </c>
      <c r="B4821" s="1" t="s">
        <v>4830</v>
      </c>
      <c r="C4821" s="1" t="s">
        <v>4884</v>
      </c>
      <c r="D4821">
        <v>18645</v>
      </c>
      <c r="E4821">
        <f>100*Comuni[[#This Row],[Popolazione2011]]/$D$7916</f>
        <v>3.25323716290849E-2</v>
      </c>
      <c r="F4821">
        <f>100*Comuni[[#This Row],[Popolazione2011]]/(SUMIFS($D$2:$D$7916,$B$2:$B$7916,"Marche"))</f>
        <v>1.2096782041874525</v>
      </c>
      <c r="G4821" t="b">
        <f>IF(Comuni[[#This Row],[Popolazione2011]]&gt;300000,"MAGGIORE")</f>
        <v>0</v>
      </c>
      <c r="H4821">
        <f>100*Comuni[[#This Row],[Popolazione2011]]/(SUMIFS($D$2:$D$7916,$B$2:$B$7916,"Piemonte"))</f>
        <v>0.42725387014782135</v>
      </c>
      <c r="I4821" s="1" t="str">
        <f>_xlfn.XLOOKUP(Comuni[[#This Row],[Regione]],Ripartizione_geografica[Regione],Ripartizione_geografica[Ripartizione geografica],,0)</f>
        <v>Centro</v>
      </c>
      <c r="J4821" s="1">
        <f>_xlfn.XLOOKUP(Comuni[[#This Row],[Regione]],Table_0[Regione],Table_0[Totale contagiati],,0)</f>
        <v>732570</v>
      </c>
      <c r="K4821" s="1">
        <f>_xlfn.XLOOKUP(Comuni[[#This Row],[Regione]],Table_0[Regione],Table_0[Guariti],,0)</f>
        <v>727781</v>
      </c>
      <c r="L4821" s="1">
        <f>_xlfn.XLOOKUP(Comuni[[#This Row],[Regione]],Table_0[Regione],Table_0[Deceduti],,0)</f>
        <v>4504</v>
      </c>
    </row>
    <row r="4822" spans="1:12" x14ac:dyDescent="0.25">
      <c r="A4822" s="1" t="s">
        <v>4893</v>
      </c>
      <c r="B4822" s="1" t="s">
        <v>4830</v>
      </c>
      <c r="C4822" s="1" t="s">
        <v>4884</v>
      </c>
      <c r="D4822">
        <v>1702</v>
      </c>
      <c r="E4822">
        <f>100*Comuni[[#This Row],[Popolazione2011]]/$D$7916</f>
        <v>2.9697021460285597E-3</v>
      </c>
      <c r="F4822">
        <f>100*Comuni[[#This Row],[Popolazione2011]]/(SUMIFS($D$2:$D$7916,$B$2:$B$7916,"Marche"))</f>
        <v>0.1104249023076988</v>
      </c>
      <c r="G4822" t="b">
        <f>IF(Comuni[[#This Row],[Popolazione2011]]&gt;300000,"MAGGIORE")</f>
        <v>0</v>
      </c>
      <c r="H4822">
        <f>100*Comuni[[#This Row],[Popolazione2011]]/(SUMIFS($D$2:$D$7916,$B$2:$B$7916,"Piemonte"))</f>
        <v>3.9001667309819896E-2</v>
      </c>
      <c r="I4822" s="1" t="str">
        <f>_xlfn.XLOOKUP(Comuni[[#This Row],[Regione]],Ripartizione_geografica[Regione],Ripartizione_geografica[Ripartizione geografica],,0)</f>
        <v>Centro</v>
      </c>
      <c r="J4822" s="1">
        <f>_xlfn.XLOOKUP(Comuni[[#This Row],[Regione]],Table_0[Regione],Table_0[Totale contagiati],,0)</f>
        <v>732570</v>
      </c>
      <c r="K4822" s="1">
        <f>_xlfn.XLOOKUP(Comuni[[#This Row],[Regione]],Table_0[Regione],Table_0[Guariti],,0)</f>
        <v>727781</v>
      </c>
      <c r="L4822" s="1">
        <f>_xlfn.XLOOKUP(Comuni[[#This Row],[Regione]],Table_0[Regione],Table_0[Deceduti],,0)</f>
        <v>4504</v>
      </c>
    </row>
    <row r="4823" spans="1:12" x14ac:dyDescent="0.25">
      <c r="A4823" s="1" t="s">
        <v>4894</v>
      </c>
      <c r="B4823" s="1" t="s">
        <v>4830</v>
      </c>
      <c r="C4823" s="1" t="s">
        <v>4884</v>
      </c>
      <c r="D4823">
        <v>3482</v>
      </c>
      <c r="E4823">
        <f>100*Comuni[[#This Row],[Popolazione2011]]/$D$7916</f>
        <v>6.0755011001594863E-3</v>
      </c>
      <c r="F4823">
        <f>100*Comuni[[#This Row],[Popolazione2011]]/(SUMIFS($D$2:$D$7916,$B$2:$B$7916,"Marche"))</f>
        <v>0.22591040530869988</v>
      </c>
      <c r="G4823" t="b">
        <f>IF(Comuni[[#This Row],[Popolazione2011]]&gt;300000,"MAGGIORE")</f>
        <v>0</v>
      </c>
      <c r="H4823">
        <f>100*Comuni[[#This Row],[Popolazione2011]]/(SUMIFS($D$2:$D$7916,$B$2:$B$7916,"Piemonte"))</f>
        <v>7.9790720078021668E-2</v>
      </c>
      <c r="I4823" s="1" t="str">
        <f>_xlfn.XLOOKUP(Comuni[[#This Row],[Regione]],Ripartizione_geografica[Regione],Ripartizione_geografica[Ripartizione geografica],,0)</f>
        <v>Centro</v>
      </c>
      <c r="J4823" s="1">
        <f>_xlfn.XLOOKUP(Comuni[[#This Row],[Regione]],Table_0[Regione],Table_0[Totale contagiati],,0)</f>
        <v>732570</v>
      </c>
      <c r="K4823" s="1">
        <f>_xlfn.XLOOKUP(Comuni[[#This Row],[Regione]],Table_0[Regione],Table_0[Guariti],,0)</f>
        <v>727781</v>
      </c>
      <c r="L4823" s="1">
        <f>_xlfn.XLOOKUP(Comuni[[#This Row],[Regione]],Table_0[Regione],Table_0[Deceduti],,0)</f>
        <v>4504</v>
      </c>
    </row>
    <row r="4824" spans="1:12" x14ac:dyDescent="0.25">
      <c r="A4824" s="1" t="s">
        <v>4895</v>
      </c>
      <c r="B4824" s="1" t="s">
        <v>4830</v>
      </c>
      <c r="C4824" s="1" t="s">
        <v>4884</v>
      </c>
      <c r="D4824">
        <v>3967</v>
      </c>
      <c r="E4824">
        <f>100*Comuni[[#This Row],[Popolazione2011]]/$D$7916</f>
        <v>6.9217440736165084E-3</v>
      </c>
      <c r="F4824">
        <f>100*Comuni[[#This Row],[Popolazione2011]]/(SUMIFS($D$2:$D$7916,$B$2:$B$7916,"Marche"))</f>
        <v>0.25737696090166928</v>
      </c>
      <c r="G4824" t="b">
        <f>IF(Comuni[[#This Row],[Popolazione2011]]&gt;300000,"MAGGIORE")</f>
        <v>0</v>
      </c>
      <c r="H4824">
        <f>100*Comuni[[#This Row],[Popolazione2011]]/(SUMIFS($D$2:$D$7916,$B$2:$B$7916,"Piemonte"))</f>
        <v>9.0904591197447426E-2</v>
      </c>
      <c r="I4824" s="1" t="str">
        <f>_xlfn.XLOOKUP(Comuni[[#This Row],[Regione]],Ripartizione_geografica[Regione],Ripartizione_geografica[Ripartizione geografica],,0)</f>
        <v>Centro</v>
      </c>
      <c r="J4824" s="1">
        <f>_xlfn.XLOOKUP(Comuni[[#This Row],[Regione]],Table_0[Regione],Table_0[Totale contagiati],,0)</f>
        <v>732570</v>
      </c>
      <c r="K4824" s="1">
        <f>_xlfn.XLOOKUP(Comuni[[#This Row],[Regione]],Table_0[Regione],Table_0[Guariti],,0)</f>
        <v>727781</v>
      </c>
      <c r="L4824" s="1">
        <f>_xlfn.XLOOKUP(Comuni[[#This Row],[Regione]],Table_0[Regione],Table_0[Deceduti],,0)</f>
        <v>4504</v>
      </c>
    </row>
    <row r="4825" spans="1:12" x14ac:dyDescent="0.25">
      <c r="A4825" s="1" t="s">
        <v>4896</v>
      </c>
      <c r="B4825" s="1" t="s">
        <v>4830</v>
      </c>
      <c r="C4825" s="1" t="s">
        <v>4884</v>
      </c>
      <c r="D4825">
        <v>14858</v>
      </c>
      <c r="E4825">
        <f>100*Comuni[[#This Row],[Popolazione2011]]/$D$7916</f>
        <v>2.5924697112627699E-2</v>
      </c>
      <c r="F4825">
        <f>100*Comuni[[#This Row],[Popolazione2011]]/(SUMIFS($D$2:$D$7916,$B$2:$B$7916,"Marche"))</f>
        <v>0.96397955257801926</v>
      </c>
      <c r="G4825" t="b">
        <f>IF(Comuni[[#This Row],[Popolazione2011]]&gt;300000,"MAGGIORE")</f>
        <v>0</v>
      </c>
      <c r="H4825">
        <f>100*Comuni[[#This Row],[Popolazione2011]]/(SUMIFS($D$2:$D$7916,$B$2:$B$7916,"Piemonte"))</f>
        <v>0.34047401462356286</v>
      </c>
      <c r="I4825" s="1" t="str">
        <f>_xlfn.XLOOKUP(Comuni[[#This Row],[Regione]],Ripartizione_geografica[Regione],Ripartizione_geografica[Ripartizione geografica],,0)</f>
        <v>Centro</v>
      </c>
      <c r="J4825" s="1">
        <f>_xlfn.XLOOKUP(Comuni[[#This Row],[Regione]],Table_0[Regione],Table_0[Totale contagiati],,0)</f>
        <v>732570</v>
      </c>
      <c r="K4825" s="1">
        <f>_xlfn.XLOOKUP(Comuni[[#This Row],[Regione]],Table_0[Regione],Table_0[Guariti],,0)</f>
        <v>727781</v>
      </c>
      <c r="L4825" s="1">
        <f>_xlfn.XLOOKUP(Comuni[[#This Row],[Regione]],Table_0[Regione],Table_0[Deceduti],,0)</f>
        <v>4504</v>
      </c>
    </row>
    <row r="4826" spans="1:12" x14ac:dyDescent="0.25">
      <c r="A4826" s="1" t="s">
        <v>4897</v>
      </c>
      <c r="B4826" s="1" t="s">
        <v>4830</v>
      </c>
      <c r="C4826" s="1" t="s">
        <v>4884</v>
      </c>
      <c r="D4826">
        <v>5106</v>
      </c>
      <c r="E4826">
        <f>100*Comuni[[#This Row],[Popolazione2011]]/$D$7916</f>
        <v>8.9091064380856805E-3</v>
      </c>
      <c r="F4826">
        <f>100*Comuni[[#This Row],[Popolazione2011]]/(SUMIFS($D$2:$D$7916,$B$2:$B$7916,"Marche"))</f>
        <v>0.33127470692309641</v>
      </c>
      <c r="G4826" t="b">
        <f>IF(Comuni[[#This Row],[Popolazione2011]]&gt;300000,"MAGGIORE")</f>
        <v>0</v>
      </c>
      <c r="H4826">
        <f>100*Comuni[[#This Row],[Popolazione2011]]/(SUMIFS($D$2:$D$7916,$B$2:$B$7916,"Piemonte"))</f>
        <v>0.11700500192945969</v>
      </c>
      <c r="I4826" s="1" t="str">
        <f>_xlfn.XLOOKUP(Comuni[[#This Row],[Regione]],Ripartizione_geografica[Regione],Ripartizione_geografica[Ripartizione geografica],,0)</f>
        <v>Centro</v>
      </c>
      <c r="J4826" s="1">
        <f>_xlfn.XLOOKUP(Comuni[[#This Row],[Regione]],Table_0[Regione],Table_0[Totale contagiati],,0)</f>
        <v>732570</v>
      </c>
      <c r="K4826" s="1">
        <f>_xlfn.XLOOKUP(Comuni[[#This Row],[Regione]],Table_0[Regione],Table_0[Guariti],,0)</f>
        <v>727781</v>
      </c>
      <c r="L4826" s="1">
        <f>_xlfn.XLOOKUP(Comuni[[#This Row],[Regione]],Table_0[Regione],Table_0[Deceduti],,0)</f>
        <v>4504</v>
      </c>
    </row>
    <row r="4827" spans="1:12" x14ac:dyDescent="0.25">
      <c r="A4827" s="1" t="s">
        <v>4898</v>
      </c>
      <c r="B4827" s="1" t="s">
        <v>4830</v>
      </c>
      <c r="C4827" s="1" t="s">
        <v>4884</v>
      </c>
      <c r="D4827">
        <v>4838</v>
      </c>
      <c r="E4827">
        <f>100*Comuni[[#This Row],[Popolazione2011]]/$D$7916</f>
        <v>8.4414917640929336E-3</v>
      </c>
      <c r="F4827">
        <f>100*Comuni[[#This Row],[Popolazione2011]]/(SUMIFS($D$2:$D$7916,$B$2:$B$7916,"Marche"))</f>
        <v>0.31388700197687824</v>
      </c>
      <c r="G4827" t="b">
        <f>IF(Comuni[[#This Row],[Popolazione2011]]&gt;300000,"MAGGIORE")</f>
        <v>0</v>
      </c>
      <c r="H4827">
        <f>100*Comuni[[#This Row],[Popolazione2011]]/(SUMIFS($D$2:$D$7916,$B$2:$B$7916,"Piemonte"))</f>
        <v>0.11086372881604503</v>
      </c>
      <c r="I4827" s="1" t="str">
        <f>_xlfn.XLOOKUP(Comuni[[#This Row],[Regione]],Ripartizione_geografica[Regione],Ripartizione_geografica[Ripartizione geografica],,0)</f>
        <v>Centro</v>
      </c>
      <c r="J4827" s="1">
        <f>_xlfn.XLOOKUP(Comuni[[#This Row],[Regione]],Table_0[Regione],Table_0[Totale contagiati],,0)</f>
        <v>732570</v>
      </c>
      <c r="K4827" s="1">
        <f>_xlfn.XLOOKUP(Comuni[[#This Row],[Regione]],Table_0[Regione],Table_0[Guariti],,0)</f>
        <v>727781</v>
      </c>
      <c r="L4827" s="1">
        <f>_xlfn.XLOOKUP(Comuni[[#This Row],[Regione]],Table_0[Regione],Table_0[Deceduti],,0)</f>
        <v>4504</v>
      </c>
    </row>
    <row r="4828" spans="1:12" x14ac:dyDescent="0.25">
      <c r="A4828" s="1" t="s">
        <v>4899</v>
      </c>
      <c r="B4828" s="1" t="s">
        <v>4830</v>
      </c>
      <c r="C4828" s="1" t="s">
        <v>4884</v>
      </c>
      <c r="D4828">
        <v>31020</v>
      </c>
      <c r="E4828">
        <f>100*Comuni[[#This Row],[Popolazione2011]]/$D$7916</f>
        <v>5.4124653683787265E-2</v>
      </c>
      <c r="F4828">
        <f>100*Comuni[[#This Row],[Popolazione2011]]/(SUMIFS($D$2:$D$7916,$B$2:$B$7916,"Marche"))</f>
        <v>2.0125619680286819</v>
      </c>
      <c r="G4828" t="b">
        <f>IF(Comuni[[#This Row],[Popolazione2011]]&gt;300000,"MAGGIORE")</f>
        <v>0</v>
      </c>
      <c r="H4828">
        <f>100*Comuni[[#This Row],[Popolazione2011]]/(SUMIFS($D$2:$D$7916,$B$2:$B$7916,"Piemonte"))</f>
        <v>0.71082944767956124</v>
      </c>
      <c r="I4828" s="1" t="str">
        <f>_xlfn.XLOOKUP(Comuni[[#This Row],[Regione]],Ripartizione_geografica[Regione],Ripartizione_geografica[Ripartizione geografica],,0)</f>
        <v>Centro</v>
      </c>
      <c r="J4828" s="1">
        <f>_xlfn.XLOOKUP(Comuni[[#This Row],[Regione]],Table_0[Regione],Table_0[Totale contagiati],,0)</f>
        <v>732570</v>
      </c>
      <c r="K4828" s="1">
        <f>_xlfn.XLOOKUP(Comuni[[#This Row],[Regione]],Table_0[Regione],Table_0[Guariti],,0)</f>
        <v>727781</v>
      </c>
      <c r="L4828" s="1">
        <f>_xlfn.XLOOKUP(Comuni[[#This Row],[Regione]],Table_0[Regione],Table_0[Deceduti],,0)</f>
        <v>4504</v>
      </c>
    </row>
    <row r="4829" spans="1:12" x14ac:dyDescent="0.25">
      <c r="A4829" s="1" t="s">
        <v>4900</v>
      </c>
      <c r="B4829" s="1" t="s">
        <v>4830</v>
      </c>
      <c r="C4829" s="1" t="s">
        <v>4884</v>
      </c>
      <c r="D4829">
        <v>26710</v>
      </c>
      <c r="E4829">
        <f>100*Comuni[[#This Row],[Popolazione2011]]/$D$7916</f>
        <v>4.6604432620694969E-2</v>
      </c>
      <c r="F4829">
        <f>100*Comuni[[#This Row],[Popolazione2011]]/(SUMIFS($D$2:$D$7916,$B$2:$B$7916,"Marche"))</f>
        <v>1.732931339975696</v>
      </c>
      <c r="G4829" t="b">
        <f>IF(Comuni[[#This Row],[Popolazione2011]]&gt;300000,"MAGGIORE")</f>
        <v>0</v>
      </c>
      <c r="H4829">
        <f>100*Comuni[[#This Row],[Popolazione2011]]/(SUMIFS($D$2:$D$7916,$B$2:$B$7916,"Piemonte"))</f>
        <v>0.6120649435048704</v>
      </c>
      <c r="I4829" s="1" t="str">
        <f>_xlfn.XLOOKUP(Comuni[[#This Row],[Regione]],Ripartizione_geografica[Regione],Ripartizione_geografica[Ripartizione geografica],,0)</f>
        <v>Centro</v>
      </c>
      <c r="J4829" s="1">
        <f>_xlfn.XLOOKUP(Comuni[[#This Row],[Regione]],Table_0[Regione],Table_0[Totale contagiati],,0)</f>
        <v>732570</v>
      </c>
      <c r="K4829" s="1">
        <f>_xlfn.XLOOKUP(Comuni[[#This Row],[Regione]],Table_0[Regione],Table_0[Guariti],,0)</f>
        <v>727781</v>
      </c>
      <c r="L4829" s="1">
        <f>_xlfn.XLOOKUP(Comuni[[#This Row],[Regione]],Table_0[Regione],Table_0[Deceduti],,0)</f>
        <v>4504</v>
      </c>
    </row>
    <row r="4830" spans="1:12" x14ac:dyDescent="0.25">
      <c r="A4830" s="1" t="s">
        <v>4901</v>
      </c>
      <c r="B4830" s="1" t="s">
        <v>4830</v>
      </c>
      <c r="C4830" s="1" t="s">
        <v>4884</v>
      </c>
      <c r="D4830">
        <v>9622</v>
      </c>
      <c r="E4830">
        <f>100*Comuni[[#This Row],[Popolazione2011]]/$D$7916</f>
        <v>1.6788762661038074E-2</v>
      </c>
      <c r="F4830">
        <f>100*Comuni[[#This Row],[Popolazione2011]]/(SUMIFS($D$2:$D$7916,$B$2:$B$7916,"Marche"))</f>
        <v>0.62427051116608567</v>
      </c>
      <c r="G4830" t="b">
        <f>IF(Comuni[[#This Row],[Popolazione2011]]&gt;300000,"MAGGIORE")</f>
        <v>0</v>
      </c>
      <c r="H4830">
        <f>100*Comuni[[#This Row],[Popolazione2011]]/(SUMIFS($D$2:$D$7916,$B$2:$B$7916,"Piemonte"))</f>
        <v>0.22049003693013339</v>
      </c>
      <c r="I4830" s="1" t="str">
        <f>_xlfn.XLOOKUP(Comuni[[#This Row],[Regione]],Ripartizione_geografica[Regione],Ripartizione_geografica[Ripartizione geografica],,0)</f>
        <v>Centro</v>
      </c>
      <c r="J4830" s="1">
        <f>_xlfn.XLOOKUP(Comuni[[#This Row],[Regione]],Table_0[Regione],Table_0[Totale contagiati],,0)</f>
        <v>732570</v>
      </c>
      <c r="K4830" s="1">
        <f>_xlfn.XLOOKUP(Comuni[[#This Row],[Regione]],Table_0[Regione],Table_0[Guariti],,0)</f>
        <v>727781</v>
      </c>
      <c r="L4830" s="1">
        <f>_xlfn.XLOOKUP(Comuni[[#This Row],[Regione]],Table_0[Regione],Table_0[Deceduti],,0)</f>
        <v>4504</v>
      </c>
    </row>
    <row r="4831" spans="1:12" x14ac:dyDescent="0.25">
      <c r="A4831" s="1" t="s">
        <v>4902</v>
      </c>
      <c r="B4831" s="1" t="s">
        <v>4830</v>
      </c>
      <c r="C4831" s="1" t="s">
        <v>4884</v>
      </c>
      <c r="D4831">
        <v>1875</v>
      </c>
      <c r="E4831">
        <f>100*Comuni[[#This Row],[Popolazione2011]]/$D$7916</f>
        <v>3.2715578870761161E-3</v>
      </c>
      <c r="F4831">
        <f>100*Comuni[[#This Row],[Popolazione2011]]/(SUMIFS($D$2:$D$7916,$B$2:$B$7916,"Marche"))</f>
        <v>0.12164905512745901</v>
      </c>
      <c r="G4831" t="b">
        <f>IF(Comuni[[#This Row],[Popolazione2011]]&gt;300000,"MAGGIORE")</f>
        <v>0</v>
      </c>
      <c r="H4831">
        <f>100*Comuni[[#This Row],[Popolazione2011]]/(SUMIFS($D$2:$D$7916,$B$2:$B$7916,"Piemonte"))</f>
        <v>4.2965996595718155E-2</v>
      </c>
      <c r="I4831" s="1" t="str">
        <f>_xlfn.XLOOKUP(Comuni[[#This Row],[Regione]],Ripartizione_geografica[Regione],Ripartizione_geografica[Ripartizione geografica],,0)</f>
        <v>Centro</v>
      </c>
      <c r="J4831" s="1">
        <f>_xlfn.XLOOKUP(Comuni[[#This Row],[Regione]],Table_0[Regione],Table_0[Totale contagiati],,0)</f>
        <v>732570</v>
      </c>
      <c r="K4831" s="1">
        <f>_xlfn.XLOOKUP(Comuni[[#This Row],[Regione]],Table_0[Regione],Table_0[Guariti],,0)</f>
        <v>727781</v>
      </c>
      <c r="L4831" s="1">
        <f>_xlfn.XLOOKUP(Comuni[[#This Row],[Regione]],Table_0[Regione],Table_0[Deceduti],,0)</f>
        <v>4504</v>
      </c>
    </row>
    <row r="4832" spans="1:12" x14ac:dyDescent="0.25">
      <c r="A4832" s="1" t="s">
        <v>4903</v>
      </c>
      <c r="B4832" s="1" t="s">
        <v>4830</v>
      </c>
      <c r="C4832" s="1" t="s">
        <v>4884</v>
      </c>
      <c r="D4832">
        <v>40303</v>
      </c>
      <c r="E4832">
        <f>100*Comuni[[#This Row],[Popolazione2011]]/$D$7916</f>
        <v>7.032191867884198E-2</v>
      </c>
      <c r="F4832">
        <f>100*Comuni[[#This Row],[Popolazione2011]]/(SUMIFS($D$2:$D$7916,$B$2:$B$7916,"Marche"))</f>
        <v>2.6148383300277231</v>
      </c>
      <c r="G4832" t="b">
        <f>IF(Comuni[[#This Row],[Popolazione2011]]&gt;300000,"MAGGIORE")</f>
        <v>0</v>
      </c>
      <c r="H4832">
        <f>100*Comuni[[#This Row],[Popolazione2011]]/(SUMIFS($D$2:$D$7916,$B$2:$B$7916,"Piemonte"))</f>
        <v>0.92355123242518877</v>
      </c>
      <c r="I4832" s="1" t="str">
        <f>_xlfn.XLOOKUP(Comuni[[#This Row],[Regione]],Ripartizione_geografica[Regione],Ripartizione_geografica[Ripartizione geografica],,0)</f>
        <v>Centro</v>
      </c>
      <c r="J4832" s="1">
        <f>_xlfn.XLOOKUP(Comuni[[#This Row],[Regione]],Table_0[Regione],Table_0[Totale contagiati],,0)</f>
        <v>732570</v>
      </c>
      <c r="K4832" s="1">
        <f>_xlfn.XLOOKUP(Comuni[[#This Row],[Regione]],Table_0[Regione],Table_0[Guariti],,0)</f>
        <v>727781</v>
      </c>
      <c r="L4832" s="1">
        <f>_xlfn.XLOOKUP(Comuni[[#This Row],[Regione]],Table_0[Regione],Table_0[Deceduti],,0)</f>
        <v>4504</v>
      </c>
    </row>
    <row r="4833" spans="1:12" x14ac:dyDescent="0.25">
      <c r="A4833" s="1" t="s">
        <v>4904</v>
      </c>
      <c r="B4833" s="1" t="s">
        <v>4830</v>
      </c>
      <c r="C4833" s="1" t="s">
        <v>4884</v>
      </c>
      <c r="D4833">
        <v>12533</v>
      </c>
      <c r="E4833">
        <f>100*Comuni[[#This Row],[Popolazione2011]]/$D$7916</f>
        <v>2.1867965332653314E-2</v>
      </c>
      <c r="F4833">
        <f>100*Comuni[[#This Row],[Popolazione2011]]/(SUMIFS($D$2:$D$7916,$B$2:$B$7916,"Marche"))</f>
        <v>0.81313472421997002</v>
      </c>
      <c r="G4833" t="b">
        <f>IF(Comuni[[#This Row],[Popolazione2011]]&gt;300000,"MAGGIORE")</f>
        <v>0</v>
      </c>
      <c r="H4833">
        <f>100*Comuni[[#This Row],[Popolazione2011]]/(SUMIFS($D$2:$D$7916,$B$2:$B$7916,"Piemonte"))</f>
        <v>0.28719617884487236</v>
      </c>
      <c r="I4833" s="1" t="str">
        <f>_xlfn.XLOOKUP(Comuni[[#This Row],[Regione]],Ripartizione_geografica[Regione],Ripartizione_geografica[Ripartizione geografica],,0)</f>
        <v>Centro</v>
      </c>
      <c r="J4833" s="1">
        <f>_xlfn.XLOOKUP(Comuni[[#This Row],[Regione]],Table_0[Regione],Table_0[Totale contagiati],,0)</f>
        <v>732570</v>
      </c>
      <c r="K4833" s="1">
        <f>_xlfn.XLOOKUP(Comuni[[#This Row],[Regione]],Table_0[Regione],Table_0[Guariti],,0)</f>
        <v>727781</v>
      </c>
      <c r="L4833" s="1">
        <f>_xlfn.XLOOKUP(Comuni[[#This Row],[Regione]],Table_0[Regione],Table_0[Deceduti],,0)</f>
        <v>4504</v>
      </c>
    </row>
    <row r="4834" spans="1:12" x14ac:dyDescent="0.25">
      <c r="A4834" s="1" t="s">
        <v>4905</v>
      </c>
      <c r="B4834" s="1" t="s">
        <v>4830</v>
      </c>
      <c r="C4834" s="1" t="s">
        <v>4884</v>
      </c>
      <c r="D4834">
        <v>6175</v>
      </c>
      <c r="E4834">
        <f>100*Comuni[[#This Row],[Popolazione2011]]/$D$7916</f>
        <v>1.0774330641437343E-2</v>
      </c>
      <c r="F4834">
        <f>100*Comuni[[#This Row],[Popolazione2011]]/(SUMIFS($D$2:$D$7916,$B$2:$B$7916,"Marche"))</f>
        <v>0.400630888219765</v>
      </c>
      <c r="G4834" t="b">
        <f>IF(Comuni[[#This Row],[Popolazione2011]]&gt;300000,"MAGGIORE")</f>
        <v>0</v>
      </c>
      <c r="H4834">
        <f>100*Comuni[[#This Row],[Popolazione2011]]/(SUMIFS($D$2:$D$7916,$B$2:$B$7916,"Piemonte"))</f>
        <v>0.14150134878856513</v>
      </c>
      <c r="I4834" s="1" t="str">
        <f>_xlfn.XLOOKUP(Comuni[[#This Row],[Regione]],Ripartizione_geografica[Regione],Ripartizione_geografica[Ripartizione geografica],,0)</f>
        <v>Centro</v>
      </c>
      <c r="J4834" s="1">
        <f>_xlfn.XLOOKUP(Comuni[[#This Row],[Regione]],Table_0[Regione],Table_0[Totale contagiati],,0)</f>
        <v>732570</v>
      </c>
      <c r="K4834" s="1">
        <f>_xlfn.XLOOKUP(Comuni[[#This Row],[Regione]],Table_0[Regione],Table_0[Guariti],,0)</f>
        <v>727781</v>
      </c>
      <c r="L4834" s="1">
        <f>_xlfn.XLOOKUP(Comuni[[#This Row],[Regione]],Table_0[Regione],Table_0[Deceduti],,0)</f>
        <v>4504</v>
      </c>
    </row>
    <row r="4835" spans="1:12" x14ac:dyDescent="0.25">
      <c r="A4835" s="1" t="s">
        <v>4906</v>
      </c>
      <c r="B4835" s="1" t="s">
        <v>4830</v>
      </c>
      <c r="C4835" s="1" t="s">
        <v>4884</v>
      </c>
      <c r="D4835">
        <v>1083</v>
      </c>
      <c r="E4835">
        <f>100*Comuni[[#This Row],[Popolazione2011]]/$D$7916</f>
        <v>1.8896518355751648E-3</v>
      </c>
      <c r="F4835">
        <f>100*Comuni[[#This Row],[Popolazione2011]]/(SUMIFS($D$2:$D$7916,$B$2:$B$7916,"Marche"))</f>
        <v>7.0264494241620332E-2</v>
      </c>
      <c r="G4835" t="b">
        <f>IF(Comuni[[#This Row],[Popolazione2011]]&gt;300000,"MAGGIORE")</f>
        <v>0</v>
      </c>
      <c r="H4835">
        <f>100*Comuni[[#This Row],[Popolazione2011]]/(SUMIFS($D$2:$D$7916,$B$2:$B$7916,"Piemonte"))</f>
        <v>2.4817159633686806E-2</v>
      </c>
      <c r="I4835" s="1" t="str">
        <f>_xlfn.XLOOKUP(Comuni[[#This Row],[Regione]],Ripartizione_geografica[Regione],Ripartizione_geografica[Ripartizione geografica],,0)</f>
        <v>Centro</v>
      </c>
      <c r="J4835" s="1">
        <f>_xlfn.XLOOKUP(Comuni[[#This Row],[Regione]],Table_0[Regione],Table_0[Totale contagiati],,0)</f>
        <v>732570</v>
      </c>
      <c r="K4835" s="1">
        <f>_xlfn.XLOOKUP(Comuni[[#This Row],[Regione]],Table_0[Regione],Table_0[Guariti],,0)</f>
        <v>727781</v>
      </c>
      <c r="L4835" s="1">
        <f>_xlfn.XLOOKUP(Comuni[[#This Row],[Regione]],Table_0[Regione],Table_0[Deceduti],,0)</f>
        <v>4504</v>
      </c>
    </row>
    <row r="4836" spans="1:12" x14ac:dyDescent="0.25">
      <c r="A4836" s="1" t="s">
        <v>4907</v>
      </c>
      <c r="B4836" s="1" t="s">
        <v>4830</v>
      </c>
      <c r="C4836" s="1" t="s">
        <v>4884</v>
      </c>
      <c r="D4836">
        <v>3353</v>
      </c>
      <c r="E4836">
        <f>100*Comuni[[#This Row],[Popolazione2011]]/$D$7916</f>
        <v>5.8504179175286495E-3</v>
      </c>
      <c r="F4836">
        <f>100*Comuni[[#This Row],[Popolazione2011]]/(SUMIFS($D$2:$D$7916,$B$2:$B$7916,"Marche"))</f>
        <v>0.21754095031593071</v>
      </c>
      <c r="G4836" t="b">
        <f>IF(Comuni[[#This Row],[Popolazione2011]]&gt;300000,"MAGGIORE")</f>
        <v>0</v>
      </c>
      <c r="H4836">
        <f>100*Comuni[[#This Row],[Popolazione2011]]/(SUMIFS($D$2:$D$7916,$B$2:$B$7916,"Piemonte"))</f>
        <v>7.6834659512236253E-2</v>
      </c>
      <c r="I4836" s="1" t="str">
        <f>_xlfn.XLOOKUP(Comuni[[#This Row],[Regione]],Ripartizione_geografica[Regione],Ripartizione_geografica[Ripartizione geografica],,0)</f>
        <v>Centro</v>
      </c>
      <c r="J4836" s="1">
        <f>_xlfn.XLOOKUP(Comuni[[#This Row],[Regione]],Table_0[Regione],Table_0[Totale contagiati],,0)</f>
        <v>732570</v>
      </c>
      <c r="K4836" s="1">
        <f>_xlfn.XLOOKUP(Comuni[[#This Row],[Regione]],Table_0[Regione],Table_0[Guariti],,0)</f>
        <v>727781</v>
      </c>
      <c r="L4836" s="1">
        <f>_xlfn.XLOOKUP(Comuni[[#This Row],[Regione]],Table_0[Regione],Table_0[Deceduti],,0)</f>
        <v>4504</v>
      </c>
    </row>
    <row r="4837" spans="1:12" x14ac:dyDescent="0.25">
      <c r="A4837" s="1" t="s">
        <v>4908</v>
      </c>
      <c r="B4837" s="1" t="s">
        <v>4830</v>
      </c>
      <c r="C4837" s="1" t="s">
        <v>4884</v>
      </c>
      <c r="D4837">
        <v>2080</v>
      </c>
      <c r="E4837">
        <f>100*Comuni[[#This Row],[Popolazione2011]]/$D$7916</f>
        <v>3.6292482160631048E-3</v>
      </c>
      <c r="F4837">
        <f>100*Comuni[[#This Row],[Popolazione2011]]/(SUMIFS($D$2:$D$7916,$B$2:$B$7916,"Marche"))</f>
        <v>0.13494935182139453</v>
      </c>
      <c r="G4837" t="b">
        <f>IF(Comuni[[#This Row],[Popolazione2011]]&gt;300000,"MAGGIORE")</f>
        <v>0</v>
      </c>
      <c r="H4837">
        <f>100*Comuni[[#This Row],[Popolazione2011]]/(SUMIFS($D$2:$D$7916,$B$2:$B$7916,"Piemonte"))</f>
        <v>4.7663612223516678E-2</v>
      </c>
      <c r="I4837" s="1" t="str">
        <f>_xlfn.XLOOKUP(Comuni[[#This Row],[Regione]],Ripartizione_geografica[Regione],Ripartizione_geografica[Ripartizione geografica],,0)</f>
        <v>Centro</v>
      </c>
      <c r="J4837" s="1">
        <f>_xlfn.XLOOKUP(Comuni[[#This Row],[Regione]],Table_0[Regione],Table_0[Totale contagiati],,0)</f>
        <v>732570</v>
      </c>
      <c r="K4837" s="1">
        <f>_xlfn.XLOOKUP(Comuni[[#This Row],[Regione]],Table_0[Regione],Table_0[Guariti],,0)</f>
        <v>727781</v>
      </c>
      <c r="L4837" s="1">
        <f>_xlfn.XLOOKUP(Comuni[[#This Row],[Regione]],Table_0[Regione],Table_0[Deceduti],,0)</f>
        <v>4504</v>
      </c>
    </row>
    <row r="4838" spans="1:12" x14ac:dyDescent="0.25">
      <c r="A4838" s="1" t="s">
        <v>4909</v>
      </c>
      <c r="B4838" s="1" t="s">
        <v>4830</v>
      </c>
      <c r="C4838" s="1" t="s">
        <v>4884</v>
      </c>
      <c r="D4838">
        <v>10110</v>
      </c>
      <c r="E4838">
        <f>100*Comuni[[#This Row],[Popolazione2011]]/$D$7916</f>
        <v>1.7640240127114418E-2</v>
      </c>
      <c r="F4838">
        <f>100*Comuni[[#This Row],[Popolazione2011]]/(SUMIFS($D$2:$D$7916,$B$2:$B$7916,"Marche"))</f>
        <v>0.65593170524725897</v>
      </c>
      <c r="G4838" t="b">
        <f>IF(Comuni[[#This Row],[Popolazione2011]]&gt;300000,"MAGGIORE")</f>
        <v>0</v>
      </c>
      <c r="H4838">
        <f>100*Comuni[[#This Row],[Popolazione2011]]/(SUMIFS($D$2:$D$7916,$B$2:$B$7916,"Piemonte"))</f>
        <v>0.2316726536441123</v>
      </c>
      <c r="I4838" s="1" t="str">
        <f>_xlfn.XLOOKUP(Comuni[[#This Row],[Regione]],Ripartizione_geografica[Regione],Ripartizione_geografica[Ripartizione geografica],,0)</f>
        <v>Centro</v>
      </c>
      <c r="J4838" s="1">
        <f>_xlfn.XLOOKUP(Comuni[[#This Row],[Regione]],Table_0[Regione],Table_0[Totale contagiati],,0)</f>
        <v>732570</v>
      </c>
      <c r="K4838" s="1">
        <f>_xlfn.XLOOKUP(Comuni[[#This Row],[Regione]],Table_0[Regione],Table_0[Guariti],,0)</f>
        <v>727781</v>
      </c>
      <c r="L4838" s="1">
        <f>_xlfn.XLOOKUP(Comuni[[#This Row],[Regione]],Table_0[Regione],Table_0[Deceduti],,0)</f>
        <v>4504</v>
      </c>
    </row>
    <row r="4839" spans="1:12" x14ac:dyDescent="0.25">
      <c r="A4839" s="1" t="s">
        <v>4910</v>
      </c>
      <c r="B4839" s="1" t="s">
        <v>4830</v>
      </c>
      <c r="C4839" s="1" t="s">
        <v>4884</v>
      </c>
      <c r="D4839">
        <v>3026</v>
      </c>
      <c r="E4839">
        <f>100*Comuni[[#This Row],[Popolazione2011]]/$D$7916</f>
        <v>5.2798582220225749E-3</v>
      </c>
      <c r="F4839">
        <f>100*Comuni[[#This Row],[Popolazione2011]]/(SUMIFS($D$2:$D$7916,$B$2:$B$7916,"Marche"))</f>
        <v>0.19632535510170185</v>
      </c>
      <c r="G4839" t="b">
        <f>IF(Comuni[[#This Row],[Popolazione2011]]&gt;300000,"MAGGIORE")</f>
        <v>0</v>
      </c>
      <c r="H4839">
        <f>100*Comuni[[#This Row],[Popolazione2011]]/(SUMIFS($D$2:$D$7916,$B$2:$B$7916,"Piemonte"))</f>
        <v>6.9341389705943016E-2</v>
      </c>
      <c r="I4839" s="1" t="str">
        <f>_xlfn.XLOOKUP(Comuni[[#This Row],[Regione]],Ripartizione_geografica[Regione],Ripartizione_geografica[Ripartizione geografica],,0)</f>
        <v>Centro</v>
      </c>
      <c r="J4839" s="1">
        <f>_xlfn.XLOOKUP(Comuni[[#This Row],[Regione]],Table_0[Regione],Table_0[Totale contagiati],,0)</f>
        <v>732570</v>
      </c>
      <c r="K4839" s="1">
        <f>_xlfn.XLOOKUP(Comuni[[#This Row],[Regione]],Table_0[Regione],Table_0[Guariti],,0)</f>
        <v>727781</v>
      </c>
      <c r="L4839" s="1">
        <f>_xlfn.XLOOKUP(Comuni[[#This Row],[Regione]],Table_0[Regione],Table_0[Deceduti],,0)</f>
        <v>4504</v>
      </c>
    </row>
    <row r="4840" spans="1:12" x14ac:dyDescent="0.25">
      <c r="A4840" s="1" t="s">
        <v>4911</v>
      </c>
      <c r="B4840" s="1" t="s">
        <v>4830</v>
      </c>
      <c r="C4840" s="1" t="s">
        <v>4884</v>
      </c>
      <c r="D4840">
        <v>6706</v>
      </c>
      <c r="E4840">
        <f>100*Comuni[[#This Row],[Popolazione2011]]/$D$7916</f>
        <v>1.1700835835057299E-2</v>
      </c>
      <c r="F4840">
        <f>100*Comuni[[#This Row],[Popolazione2011]]/(SUMIFS($D$2:$D$7916,$B$2:$B$7916,"Marche"))</f>
        <v>0.43508190063186142</v>
      </c>
      <c r="G4840" t="b">
        <f>IF(Comuni[[#This Row],[Popolazione2011]]&gt;300000,"MAGGIORE")</f>
        <v>0</v>
      </c>
      <c r="H4840">
        <f>100*Comuni[[#This Row],[Popolazione2011]]/(SUMIFS($D$2:$D$7916,$B$2:$B$7916,"Piemonte"))</f>
        <v>0.15366931902447251</v>
      </c>
      <c r="I4840" s="1" t="str">
        <f>_xlfn.XLOOKUP(Comuni[[#This Row],[Regione]],Ripartizione_geografica[Regione],Ripartizione_geografica[Ripartizione geografica],,0)</f>
        <v>Centro</v>
      </c>
      <c r="J4840" s="1">
        <f>_xlfn.XLOOKUP(Comuni[[#This Row],[Regione]],Table_0[Regione],Table_0[Totale contagiati],,0)</f>
        <v>732570</v>
      </c>
      <c r="K4840" s="1">
        <f>_xlfn.XLOOKUP(Comuni[[#This Row],[Regione]],Table_0[Regione],Table_0[Guariti],,0)</f>
        <v>727781</v>
      </c>
      <c r="L4840" s="1">
        <f>_xlfn.XLOOKUP(Comuni[[#This Row],[Regione]],Table_0[Regione],Table_0[Deceduti],,0)</f>
        <v>4504</v>
      </c>
    </row>
    <row r="4841" spans="1:12" x14ac:dyDescent="0.25">
      <c r="A4841" s="1" t="s">
        <v>4912</v>
      </c>
      <c r="B4841" s="1" t="s">
        <v>4830</v>
      </c>
      <c r="C4841" s="1" t="s">
        <v>4884</v>
      </c>
      <c r="D4841">
        <v>1977</v>
      </c>
      <c r="E4841">
        <f>100*Comuni[[#This Row],[Popolazione2011]]/$D$7916</f>
        <v>3.449530636133057E-3</v>
      </c>
      <c r="F4841">
        <f>100*Comuni[[#This Row],[Popolazione2011]]/(SUMIFS($D$2:$D$7916,$B$2:$B$7916,"Marche"))</f>
        <v>0.12826676372639279</v>
      </c>
      <c r="G4841" t="b">
        <f>IF(Comuni[[#This Row],[Popolazione2011]]&gt;300000,"MAGGIORE")</f>
        <v>0</v>
      </c>
      <c r="H4841">
        <f>100*Comuni[[#This Row],[Popolazione2011]]/(SUMIFS($D$2:$D$7916,$B$2:$B$7916,"Piemonte"))</f>
        <v>4.5303346810525225E-2</v>
      </c>
      <c r="I4841" s="1" t="str">
        <f>_xlfn.XLOOKUP(Comuni[[#This Row],[Regione]],Ripartizione_geografica[Regione],Ripartizione_geografica[Ripartizione geografica],,0)</f>
        <v>Centro</v>
      </c>
      <c r="J4841" s="1">
        <f>_xlfn.XLOOKUP(Comuni[[#This Row],[Regione]],Table_0[Regione],Table_0[Totale contagiati],,0)</f>
        <v>732570</v>
      </c>
      <c r="K4841" s="1">
        <f>_xlfn.XLOOKUP(Comuni[[#This Row],[Regione]],Table_0[Regione],Table_0[Guariti],,0)</f>
        <v>727781</v>
      </c>
      <c r="L4841" s="1">
        <f>_xlfn.XLOOKUP(Comuni[[#This Row],[Regione]],Table_0[Regione],Table_0[Deceduti],,0)</f>
        <v>4504</v>
      </c>
    </row>
    <row r="4842" spans="1:12" x14ac:dyDescent="0.25">
      <c r="A4842" s="1" t="s">
        <v>4913</v>
      </c>
      <c r="B4842" s="1" t="s">
        <v>4830</v>
      </c>
      <c r="C4842" s="1" t="s">
        <v>4884</v>
      </c>
      <c r="D4842">
        <v>3716</v>
      </c>
      <c r="E4842">
        <f>100*Comuni[[#This Row],[Popolazione2011]]/$D$7916</f>
        <v>6.4837915244665856E-3</v>
      </c>
      <c r="F4842">
        <f>100*Comuni[[#This Row],[Popolazione2011]]/(SUMIFS($D$2:$D$7916,$B$2:$B$7916,"Marche"))</f>
        <v>0.24109220738860676</v>
      </c>
      <c r="G4842" t="b">
        <f>IF(Comuni[[#This Row],[Popolazione2011]]&gt;300000,"MAGGIORE")</f>
        <v>0</v>
      </c>
      <c r="H4842">
        <f>100*Comuni[[#This Row],[Popolazione2011]]/(SUMIFS($D$2:$D$7916,$B$2:$B$7916,"Piemonte"))</f>
        <v>8.5152876453167298E-2</v>
      </c>
      <c r="I4842" s="1" t="str">
        <f>_xlfn.XLOOKUP(Comuni[[#This Row],[Regione]],Ripartizione_geografica[Regione],Ripartizione_geografica[Ripartizione geografica],,0)</f>
        <v>Centro</v>
      </c>
      <c r="J4842" s="1">
        <f>_xlfn.XLOOKUP(Comuni[[#This Row],[Regione]],Table_0[Regione],Table_0[Totale contagiati],,0)</f>
        <v>732570</v>
      </c>
      <c r="K4842" s="1">
        <f>_xlfn.XLOOKUP(Comuni[[#This Row],[Regione]],Table_0[Regione],Table_0[Guariti],,0)</f>
        <v>727781</v>
      </c>
      <c r="L4842" s="1">
        <f>_xlfn.XLOOKUP(Comuni[[#This Row],[Regione]],Table_0[Regione],Table_0[Deceduti],,0)</f>
        <v>4504</v>
      </c>
    </row>
    <row r="4843" spans="1:12" x14ac:dyDescent="0.25">
      <c r="A4843" s="1" t="s">
        <v>4914</v>
      </c>
      <c r="B4843" s="1" t="s">
        <v>4830</v>
      </c>
      <c r="C4843" s="1" t="s">
        <v>4884</v>
      </c>
      <c r="D4843">
        <v>1880</v>
      </c>
      <c r="E4843">
        <f>100*Comuni[[#This Row],[Popolazione2011]]/$D$7916</f>
        <v>3.2802820414416524E-3</v>
      </c>
      <c r="F4843">
        <f>100*Comuni[[#This Row],[Popolazione2011]]/(SUMIFS($D$2:$D$7916,$B$2:$B$7916,"Marche"))</f>
        <v>0.1219734526077989</v>
      </c>
      <c r="G4843" t="b">
        <f>IF(Comuni[[#This Row],[Popolazione2011]]&gt;300000,"MAGGIORE")</f>
        <v>0</v>
      </c>
      <c r="H4843">
        <f>100*Comuni[[#This Row],[Popolazione2011]]/(SUMIFS($D$2:$D$7916,$B$2:$B$7916,"Piemonte"))</f>
        <v>4.3080572586640074E-2</v>
      </c>
      <c r="I4843" s="1" t="str">
        <f>_xlfn.XLOOKUP(Comuni[[#This Row],[Regione]],Ripartizione_geografica[Regione],Ripartizione_geografica[Ripartizione geografica],,0)</f>
        <v>Centro</v>
      </c>
      <c r="J4843" s="1">
        <f>_xlfn.XLOOKUP(Comuni[[#This Row],[Regione]],Table_0[Regione],Table_0[Totale contagiati],,0)</f>
        <v>732570</v>
      </c>
      <c r="K4843" s="1">
        <f>_xlfn.XLOOKUP(Comuni[[#This Row],[Regione]],Table_0[Regione],Table_0[Guariti],,0)</f>
        <v>727781</v>
      </c>
      <c r="L4843" s="1">
        <f>_xlfn.XLOOKUP(Comuni[[#This Row],[Regione]],Table_0[Regione],Table_0[Deceduti],,0)</f>
        <v>4504</v>
      </c>
    </row>
    <row r="4844" spans="1:12" x14ac:dyDescent="0.25">
      <c r="A4844" s="1" t="s">
        <v>4915</v>
      </c>
      <c r="B4844" s="1" t="s">
        <v>4830</v>
      </c>
      <c r="C4844" s="1" t="s">
        <v>4884</v>
      </c>
      <c r="D4844">
        <v>33991</v>
      </c>
      <c r="E4844">
        <f>100*Comuni[[#This Row],[Popolazione2011]]/$D$7916</f>
        <v>5.9308546207788942E-2</v>
      </c>
      <c r="F4844">
        <f>100*Comuni[[#This Row],[Popolazione2011]]/(SUMIFS($D$2:$D$7916,$B$2:$B$7916,"Marche"))</f>
        <v>2.2053189508466451</v>
      </c>
      <c r="G4844" t="b">
        <f>IF(Comuni[[#This Row],[Popolazione2011]]&gt;300000,"MAGGIORE")</f>
        <v>0</v>
      </c>
      <c r="H4844">
        <f>100*Comuni[[#This Row],[Popolazione2011]]/(SUMIFS($D$2:$D$7916,$B$2:$B$7916,"Piemonte"))</f>
        <v>0.77891050148536312</v>
      </c>
      <c r="I4844" s="1" t="str">
        <f>_xlfn.XLOOKUP(Comuni[[#This Row],[Regione]],Ripartizione_geografica[Regione],Ripartizione_geografica[Ripartizione geografica],,0)</f>
        <v>Centro</v>
      </c>
      <c r="J4844" s="1">
        <f>_xlfn.XLOOKUP(Comuni[[#This Row],[Regione]],Table_0[Regione],Table_0[Totale contagiati],,0)</f>
        <v>732570</v>
      </c>
      <c r="K4844" s="1">
        <f>_xlfn.XLOOKUP(Comuni[[#This Row],[Regione]],Table_0[Regione],Table_0[Guariti],,0)</f>
        <v>727781</v>
      </c>
      <c r="L4844" s="1">
        <f>_xlfn.XLOOKUP(Comuni[[#This Row],[Regione]],Table_0[Regione],Table_0[Deceduti],,0)</f>
        <v>4504</v>
      </c>
    </row>
    <row r="4845" spans="1:12" x14ac:dyDescent="0.25">
      <c r="A4845" s="1" t="s">
        <v>4916</v>
      </c>
      <c r="B4845" s="1" t="s">
        <v>4830</v>
      </c>
      <c r="C4845" s="1" t="s">
        <v>4884</v>
      </c>
      <c r="D4845">
        <v>6743</v>
      </c>
      <c r="E4845">
        <f>100*Comuni[[#This Row],[Popolazione2011]]/$D$7916</f>
        <v>1.1765394577362268E-2</v>
      </c>
      <c r="F4845">
        <f>100*Comuni[[#This Row],[Popolazione2011]]/(SUMIFS($D$2:$D$7916,$B$2:$B$7916,"Marche"))</f>
        <v>0.43748244198637659</v>
      </c>
      <c r="G4845" t="b">
        <f>IF(Comuni[[#This Row],[Popolazione2011]]&gt;300000,"MAGGIORE")</f>
        <v>0</v>
      </c>
      <c r="H4845">
        <f>100*Comuni[[#This Row],[Popolazione2011]]/(SUMIFS($D$2:$D$7916,$B$2:$B$7916,"Piemonte"))</f>
        <v>0.1545171813572947</v>
      </c>
      <c r="I4845" s="1" t="str">
        <f>_xlfn.XLOOKUP(Comuni[[#This Row],[Regione]],Ripartizione_geografica[Regione],Ripartizione_geografica[Ripartizione geografica],,0)</f>
        <v>Centro</v>
      </c>
      <c r="J4845" s="1">
        <f>_xlfn.XLOOKUP(Comuni[[#This Row],[Regione]],Table_0[Regione],Table_0[Totale contagiati],,0)</f>
        <v>732570</v>
      </c>
      <c r="K4845" s="1">
        <f>_xlfn.XLOOKUP(Comuni[[#This Row],[Regione]],Table_0[Regione],Table_0[Guariti],,0)</f>
        <v>727781</v>
      </c>
      <c r="L4845" s="1">
        <f>_xlfn.XLOOKUP(Comuni[[#This Row],[Regione]],Table_0[Regione],Table_0[Deceduti],,0)</f>
        <v>4504</v>
      </c>
    </row>
    <row r="4846" spans="1:12" x14ac:dyDescent="0.25">
      <c r="A4846" s="1" t="s">
        <v>4917</v>
      </c>
      <c r="B4846" s="1" t="s">
        <v>4830</v>
      </c>
      <c r="C4846" s="1" t="s">
        <v>4884</v>
      </c>
      <c r="D4846">
        <v>3471</v>
      </c>
      <c r="E4846">
        <f>100*Comuni[[#This Row],[Popolazione2011]]/$D$7916</f>
        <v>6.0563079605553067E-3</v>
      </c>
      <c r="F4846">
        <f>100*Comuni[[#This Row],[Popolazione2011]]/(SUMIFS($D$2:$D$7916,$B$2:$B$7916,"Marche"))</f>
        <v>0.22519673085195213</v>
      </c>
      <c r="G4846" t="b">
        <f>IF(Comuni[[#This Row],[Popolazione2011]]&gt;300000,"MAGGIORE")</f>
        <v>0</v>
      </c>
      <c r="H4846">
        <f>100*Comuni[[#This Row],[Popolazione2011]]/(SUMIFS($D$2:$D$7916,$B$2:$B$7916,"Piemonte"))</f>
        <v>7.9538652897993459E-2</v>
      </c>
      <c r="I4846" s="1" t="str">
        <f>_xlfn.XLOOKUP(Comuni[[#This Row],[Regione]],Ripartizione_geografica[Regione],Ripartizione_geografica[Ripartizione geografica],,0)</f>
        <v>Centro</v>
      </c>
      <c r="J4846" s="1">
        <f>_xlfn.XLOOKUP(Comuni[[#This Row],[Regione]],Table_0[Regione],Table_0[Totale contagiati],,0)</f>
        <v>732570</v>
      </c>
      <c r="K4846" s="1">
        <f>_xlfn.XLOOKUP(Comuni[[#This Row],[Regione]],Table_0[Regione],Table_0[Guariti],,0)</f>
        <v>727781</v>
      </c>
      <c r="L4846" s="1">
        <f>_xlfn.XLOOKUP(Comuni[[#This Row],[Regione]],Table_0[Regione],Table_0[Deceduti],,0)</f>
        <v>4504</v>
      </c>
    </row>
    <row r="4847" spans="1:12" x14ac:dyDescent="0.25">
      <c r="A4847" s="1" t="s">
        <v>4918</v>
      </c>
      <c r="B4847" s="1" t="s">
        <v>4830</v>
      </c>
      <c r="C4847" s="1" t="s">
        <v>4884</v>
      </c>
      <c r="D4847">
        <v>731</v>
      </c>
      <c r="E4847">
        <f>100*Comuni[[#This Row],[Popolazione2011]]/$D$7916</f>
        <v>1.2754713682414085E-3</v>
      </c>
      <c r="F4847">
        <f>100*Comuni[[#This Row],[Popolazione2011]]/(SUMIFS($D$2:$D$7916,$B$2:$B$7916,"Marche"))</f>
        <v>4.7426911625692021E-2</v>
      </c>
      <c r="G4847" t="b">
        <f>IF(Comuni[[#This Row],[Popolazione2011]]&gt;300000,"MAGGIORE")</f>
        <v>0</v>
      </c>
      <c r="H4847">
        <f>100*Comuni[[#This Row],[Popolazione2011]]/(SUMIFS($D$2:$D$7916,$B$2:$B$7916,"Piemonte"))</f>
        <v>1.6751009872783985E-2</v>
      </c>
      <c r="I4847" s="1" t="str">
        <f>_xlfn.XLOOKUP(Comuni[[#This Row],[Regione]],Ripartizione_geografica[Regione],Ripartizione_geografica[Ripartizione geografica],,0)</f>
        <v>Centro</v>
      </c>
      <c r="J4847" s="1">
        <f>_xlfn.XLOOKUP(Comuni[[#This Row],[Regione]],Table_0[Regione],Table_0[Totale contagiati],,0)</f>
        <v>732570</v>
      </c>
      <c r="K4847" s="1">
        <f>_xlfn.XLOOKUP(Comuni[[#This Row],[Regione]],Table_0[Regione],Table_0[Guariti],,0)</f>
        <v>727781</v>
      </c>
      <c r="L4847" s="1">
        <f>_xlfn.XLOOKUP(Comuni[[#This Row],[Regione]],Table_0[Regione],Table_0[Deceduti],,0)</f>
        <v>4504</v>
      </c>
    </row>
    <row r="4848" spans="1:12" x14ac:dyDescent="0.25">
      <c r="A4848" s="1" t="s">
        <v>4919</v>
      </c>
      <c r="B4848" s="1" t="s">
        <v>4830</v>
      </c>
      <c r="C4848" s="1" t="s">
        <v>4884</v>
      </c>
      <c r="D4848">
        <v>4327</v>
      </c>
      <c r="E4848">
        <f>100*Comuni[[#This Row],[Popolazione2011]]/$D$7916</f>
        <v>7.5498831879351226E-3</v>
      </c>
      <c r="F4848">
        <f>100*Comuni[[#This Row],[Popolazione2011]]/(SUMIFS($D$2:$D$7916,$B$2:$B$7916,"Marche"))</f>
        <v>0.28073357948614142</v>
      </c>
      <c r="G4848" t="b">
        <f>IF(Comuni[[#This Row],[Popolazione2011]]&gt;300000,"MAGGIORE")</f>
        <v>0</v>
      </c>
      <c r="H4848">
        <f>100*Comuni[[#This Row],[Popolazione2011]]/(SUMIFS($D$2:$D$7916,$B$2:$B$7916,"Piemonte"))</f>
        <v>9.9154062543825319E-2</v>
      </c>
      <c r="I4848" s="1" t="str">
        <f>_xlfn.XLOOKUP(Comuni[[#This Row],[Regione]],Ripartizione_geografica[Regione],Ripartizione_geografica[Ripartizione geografica],,0)</f>
        <v>Centro</v>
      </c>
      <c r="J4848" s="1">
        <f>_xlfn.XLOOKUP(Comuni[[#This Row],[Regione]],Table_0[Regione],Table_0[Totale contagiati],,0)</f>
        <v>732570</v>
      </c>
      <c r="K4848" s="1">
        <f>_xlfn.XLOOKUP(Comuni[[#This Row],[Regione]],Table_0[Regione],Table_0[Guariti],,0)</f>
        <v>727781</v>
      </c>
      <c r="L4848" s="1">
        <f>_xlfn.XLOOKUP(Comuni[[#This Row],[Regione]],Table_0[Regione],Table_0[Deceduti],,0)</f>
        <v>4504</v>
      </c>
    </row>
    <row r="4849" spans="1:12" x14ac:dyDescent="0.25">
      <c r="A4849" s="1" t="s">
        <v>4920</v>
      </c>
      <c r="B4849" s="1" t="s">
        <v>4830</v>
      </c>
      <c r="C4849" s="1" t="s">
        <v>4884</v>
      </c>
      <c r="D4849">
        <v>1988</v>
      </c>
      <c r="E4849">
        <f>100*Comuni[[#This Row],[Popolazione2011]]/$D$7916</f>
        <v>3.468723775737237E-3</v>
      </c>
      <c r="F4849">
        <f>100*Comuni[[#This Row],[Popolazione2011]]/(SUMIFS($D$2:$D$7916,$B$2:$B$7916,"Marche"))</f>
        <v>0.12898043818314053</v>
      </c>
      <c r="G4849" t="b">
        <f>IF(Comuni[[#This Row],[Popolazione2011]]&gt;300000,"MAGGIORE")</f>
        <v>0</v>
      </c>
      <c r="H4849">
        <f>100*Comuni[[#This Row],[Popolazione2011]]/(SUMIFS($D$2:$D$7916,$B$2:$B$7916,"Piemonte"))</f>
        <v>4.5555413990553441E-2</v>
      </c>
      <c r="I4849" s="1" t="str">
        <f>_xlfn.XLOOKUP(Comuni[[#This Row],[Regione]],Ripartizione_geografica[Regione],Ripartizione_geografica[Ripartizione geografica],,0)</f>
        <v>Centro</v>
      </c>
      <c r="J4849" s="1">
        <f>_xlfn.XLOOKUP(Comuni[[#This Row],[Regione]],Table_0[Regione],Table_0[Totale contagiati],,0)</f>
        <v>732570</v>
      </c>
      <c r="K4849" s="1">
        <f>_xlfn.XLOOKUP(Comuni[[#This Row],[Regione]],Table_0[Regione],Table_0[Guariti],,0)</f>
        <v>727781</v>
      </c>
      <c r="L4849" s="1">
        <f>_xlfn.XLOOKUP(Comuni[[#This Row],[Regione]],Table_0[Regione],Table_0[Deceduti],,0)</f>
        <v>4504</v>
      </c>
    </row>
    <row r="4850" spans="1:12" x14ac:dyDescent="0.25">
      <c r="A4850" s="1" t="s">
        <v>4921</v>
      </c>
      <c r="B4850" s="1" t="s">
        <v>4830</v>
      </c>
      <c r="C4850" s="1" t="s">
        <v>4884</v>
      </c>
      <c r="D4850">
        <v>2069</v>
      </c>
      <c r="E4850">
        <f>100*Comuni[[#This Row],[Popolazione2011]]/$D$7916</f>
        <v>3.6100550764589252E-3</v>
      </c>
      <c r="F4850">
        <f>100*Comuni[[#This Row],[Popolazione2011]]/(SUMIFS($D$2:$D$7916,$B$2:$B$7916,"Marche"))</f>
        <v>0.13423567736464678</v>
      </c>
      <c r="G4850" t="b">
        <f>IF(Comuni[[#This Row],[Popolazione2011]]&gt;300000,"MAGGIORE")</f>
        <v>0</v>
      </c>
      <c r="H4850">
        <f>100*Comuni[[#This Row],[Popolazione2011]]/(SUMIFS($D$2:$D$7916,$B$2:$B$7916,"Piemonte"))</f>
        <v>4.7411545043488462E-2</v>
      </c>
      <c r="I4850" s="1" t="str">
        <f>_xlfn.XLOOKUP(Comuni[[#This Row],[Regione]],Ripartizione_geografica[Regione],Ripartizione_geografica[Ripartizione geografica],,0)</f>
        <v>Centro</v>
      </c>
      <c r="J4850" s="1">
        <f>_xlfn.XLOOKUP(Comuni[[#This Row],[Regione]],Table_0[Regione],Table_0[Totale contagiati],,0)</f>
        <v>732570</v>
      </c>
      <c r="K4850" s="1">
        <f>_xlfn.XLOOKUP(Comuni[[#This Row],[Regione]],Table_0[Regione],Table_0[Guariti],,0)</f>
        <v>727781</v>
      </c>
      <c r="L4850" s="1">
        <f>_xlfn.XLOOKUP(Comuni[[#This Row],[Regione]],Table_0[Regione],Table_0[Deceduti],,0)</f>
        <v>4504</v>
      </c>
    </row>
    <row r="4851" spans="1:12" x14ac:dyDescent="0.25">
      <c r="A4851" s="1" t="s">
        <v>4922</v>
      </c>
      <c r="B4851" s="1" t="s">
        <v>4830</v>
      </c>
      <c r="C4851" s="1" t="s">
        <v>4884</v>
      </c>
      <c r="D4851">
        <v>902</v>
      </c>
      <c r="E4851">
        <f>100*Comuni[[#This Row],[Popolazione2011]]/$D$7916</f>
        <v>1.5738374475427503E-3</v>
      </c>
      <c r="F4851">
        <f>100*Comuni[[#This Row],[Popolazione2011]]/(SUMIFS($D$2:$D$7916,$B$2:$B$7916,"Marche"))</f>
        <v>5.8521305453316283E-2</v>
      </c>
      <c r="G4851" t="b">
        <f>IF(Comuni[[#This Row],[Popolazione2011]]&gt;300000,"MAGGIORE")</f>
        <v>0</v>
      </c>
      <c r="H4851">
        <f>100*Comuni[[#This Row],[Popolazione2011]]/(SUMIFS($D$2:$D$7916,$B$2:$B$7916,"Piemonte"))</f>
        <v>2.0669508762313483E-2</v>
      </c>
      <c r="I4851" s="1" t="str">
        <f>_xlfn.XLOOKUP(Comuni[[#This Row],[Regione]],Ripartizione_geografica[Regione],Ripartizione_geografica[Ripartizione geografica],,0)</f>
        <v>Centro</v>
      </c>
      <c r="J4851" s="1">
        <f>_xlfn.XLOOKUP(Comuni[[#This Row],[Regione]],Table_0[Regione],Table_0[Totale contagiati],,0)</f>
        <v>732570</v>
      </c>
      <c r="K4851" s="1">
        <f>_xlfn.XLOOKUP(Comuni[[#This Row],[Regione]],Table_0[Regione],Table_0[Guariti],,0)</f>
        <v>727781</v>
      </c>
      <c r="L4851" s="1">
        <f>_xlfn.XLOOKUP(Comuni[[#This Row],[Regione]],Table_0[Regione],Table_0[Deceduti],,0)</f>
        <v>4504</v>
      </c>
    </row>
    <row r="4852" spans="1:12" x14ac:dyDescent="0.25">
      <c r="A4852" s="1" t="s">
        <v>4923</v>
      </c>
      <c r="B4852" s="1" t="s">
        <v>4830</v>
      </c>
      <c r="C4852" s="1" t="s">
        <v>4884</v>
      </c>
      <c r="D4852">
        <v>4199</v>
      </c>
      <c r="E4852">
        <f>100*Comuni[[#This Row],[Popolazione2011]]/$D$7916</f>
        <v>7.3265448361773929E-3</v>
      </c>
      <c r="F4852">
        <f>100*Comuni[[#This Row],[Popolazione2011]]/(SUMIFS($D$2:$D$7916,$B$2:$B$7916,"Marche"))</f>
        <v>0.2724290039894402</v>
      </c>
      <c r="G4852" t="b">
        <f>IF(Comuni[[#This Row],[Popolazione2011]]&gt;300000,"MAGGIORE")</f>
        <v>0</v>
      </c>
      <c r="H4852">
        <f>100*Comuni[[#This Row],[Popolazione2011]]/(SUMIFS($D$2:$D$7916,$B$2:$B$7916,"Piemonte"))</f>
        <v>9.6220917176224288E-2</v>
      </c>
      <c r="I4852" s="1" t="str">
        <f>_xlfn.XLOOKUP(Comuni[[#This Row],[Regione]],Ripartizione_geografica[Regione],Ripartizione_geografica[Ripartizione geografica],,0)</f>
        <v>Centro</v>
      </c>
      <c r="J4852" s="1">
        <f>_xlfn.XLOOKUP(Comuni[[#This Row],[Regione]],Table_0[Regione],Table_0[Totale contagiati],,0)</f>
        <v>732570</v>
      </c>
      <c r="K4852" s="1">
        <f>_xlfn.XLOOKUP(Comuni[[#This Row],[Regione]],Table_0[Regione],Table_0[Guariti],,0)</f>
        <v>727781</v>
      </c>
      <c r="L4852" s="1">
        <f>_xlfn.XLOOKUP(Comuni[[#This Row],[Regione]],Table_0[Regione],Table_0[Deceduti],,0)</f>
        <v>4504</v>
      </c>
    </row>
    <row r="4853" spans="1:12" x14ac:dyDescent="0.25">
      <c r="A4853" s="1" t="s">
        <v>4924</v>
      </c>
      <c r="B4853" s="1" t="s">
        <v>4830</v>
      </c>
      <c r="C4853" s="1" t="s">
        <v>4884</v>
      </c>
      <c r="D4853">
        <v>7532</v>
      </c>
      <c r="E4853">
        <f>100*Comuni[[#This Row],[Popolazione2011]]/$D$7916</f>
        <v>1.3142066136243897E-2</v>
      </c>
      <c r="F4853">
        <f>100*Comuni[[#This Row],[Popolazione2011]]/(SUMIFS($D$2:$D$7916,$B$2:$B$7916,"Marche"))</f>
        <v>0.48867236438401135</v>
      </c>
      <c r="G4853" t="b">
        <f>IF(Comuni[[#This Row],[Popolazione2011]]&gt;300000,"MAGGIORE")</f>
        <v>0</v>
      </c>
      <c r="H4853">
        <f>100*Comuni[[#This Row],[Popolazione2011]]/(SUMIFS($D$2:$D$7916,$B$2:$B$7916,"Piemonte"))</f>
        <v>0.17259727272477288</v>
      </c>
      <c r="I4853" s="1" t="str">
        <f>_xlfn.XLOOKUP(Comuni[[#This Row],[Regione]],Ripartizione_geografica[Regione],Ripartizione_geografica[Ripartizione geografica],,0)</f>
        <v>Centro</v>
      </c>
      <c r="J4853" s="1">
        <f>_xlfn.XLOOKUP(Comuni[[#This Row],[Regione]],Table_0[Regione],Table_0[Totale contagiati],,0)</f>
        <v>732570</v>
      </c>
      <c r="K4853" s="1">
        <f>_xlfn.XLOOKUP(Comuni[[#This Row],[Regione]],Table_0[Regione],Table_0[Guariti],,0)</f>
        <v>727781</v>
      </c>
      <c r="L4853" s="1">
        <f>_xlfn.XLOOKUP(Comuni[[#This Row],[Regione]],Table_0[Regione],Table_0[Deceduti],,0)</f>
        <v>4504</v>
      </c>
    </row>
    <row r="4854" spans="1:12" x14ac:dyDescent="0.25">
      <c r="A4854" s="1" t="s">
        <v>4925</v>
      </c>
      <c r="B4854" s="1" t="s">
        <v>4830</v>
      </c>
      <c r="C4854" s="1" t="s">
        <v>4884</v>
      </c>
      <c r="D4854">
        <v>44361</v>
      </c>
      <c r="E4854">
        <f>100*Comuni[[#This Row],[Popolazione2011]]/$D$7916</f>
        <v>7.7402442361911253E-2</v>
      </c>
      <c r="F4854">
        <f>100*Comuni[[#This Row],[Popolazione2011]]/(SUMIFS($D$2:$D$7916,$B$2:$B$7916,"Marche"))</f>
        <v>2.8781193250715784</v>
      </c>
      <c r="G4854" t="b">
        <f>IF(Comuni[[#This Row],[Popolazione2011]]&gt;300000,"MAGGIORE")</f>
        <v>0</v>
      </c>
      <c r="H4854">
        <f>100*Comuni[[#This Row],[Popolazione2011]]/(SUMIFS($D$2:$D$7916,$B$2:$B$7916,"Piemonte"))</f>
        <v>1.016541106657415</v>
      </c>
      <c r="I4854" s="1" t="str">
        <f>_xlfn.XLOOKUP(Comuni[[#This Row],[Regione]],Ripartizione_geografica[Regione],Ripartizione_geografica[Ripartizione geografica],,0)</f>
        <v>Centro</v>
      </c>
      <c r="J4854" s="1">
        <f>_xlfn.XLOOKUP(Comuni[[#This Row],[Regione]],Table_0[Regione],Table_0[Totale contagiati],,0)</f>
        <v>732570</v>
      </c>
      <c r="K4854" s="1">
        <f>_xlfn.XLOOKUP(Comuni[[#This Row],[Regione]],Table_0[Regione],Table_0[Guariti],,0)</f>
        <v>727781</v>
      </c>
      <c r="L4854" s="1">
        <f>_xlfn.XLOOKUP(Comuni[[#This Row],[Regione]],Table_0[Regione],Table_0[Deceduti],,0)</f>
        <v>4504</v>
      </c>
    </row>
    <row r="4855" spans="1:12" x14ac:dyDescent="0.25">
      <c r="A4855" s="1" t="s">
        <v>4926</v>
      </c>
      <c r="B4855" s="1" t="s">
        <v>4830</v>
      </c>
      <c r="C4855" s="1" t="s">
        <v>4884</v>
      </c>
      <c r="D4855">
        <v>3722</v>
      </c>
      <c r="E4855">
        <f>100*Comuni[[#This Row],[Popolazione2011]]/$D$7916</f>
        <v>6.4942605097052294E-3</v>
      </c>
      <c r="F4855">
        <f>100*Comuni[[#This Row],[Popolazione2011]]/(SUMIFS($D$2:$D$7916,$B$2:$B$7916,"Marche"))</f>
        <v>0.24148148436501465</v>
      </c>
      <c r="G4855" t="b">
        <f>IF(Comuni[[#This Row],[Popolazione2011]]&gt;300000,"MAGGIORE")</f>
        <v>0</v>
      </c>
      <c r="H4855">
        <f>100*Comuni[[#This Row],[Popolazione2011]]/(SUMIFS($D$2:$D$7916,$B$2:$B$7916,"Piemonte"))</f>
        <v>8.5290367642273587E-2</v>
      </c>
      <c r="I4855" s="1" t="str">
        <f>_xlfn.XLOOKUP(Comuni[[#This Row],[Regione]],Ripartizione_geografica[Regione],Ripartizione_geografica[Ripartizione geografica],,0)</f>
        <v>Centro</v>
      </c>
      <c r="J4855" s="1">
        <f>_xlfn.XLOOKUP(Comuni[[#This Row],[Regione]],Table_0[Regione],Table_0[Totale contagiati],,0)</f>
        <v>732570</v>
      </c>
      <c r="K4855" s="1">
        <f>_xlfn.XLOOKUP(Comuni[[#This Row],[Regione]],Table_0[Regione],Table_0[Guariti],,0)</f>
        <v>727781</v>
      </c>
      <c r="L4855" s="1">
        <f>_xlfn.XLOOKUP(Comuni[[#This Row],[Regione]],Table_0[Regione],Table_0[Deceduti],,0)</f>
        <v>4504</v>
      </c>
    </row>
    <row r="4856" spans="1:12" x14ac:dyDescent="0.25">
      <c r="A4856" s="1" t="s">
        <v>4927</v>
      </c>
      <c r="B4856" s="1" t="s">
        <v>4830</v>
      </c>
      <c r="C4856" s="1" t="s">
        <v>4884</v>
      </c>
      <c r="D4856">
        <v>2967</v>
      </c>
      <c r="E4856">
        <f>100*Comuni[[#This Row],[Popolazione2011]]/$D$7916</f>
        <v>5.1769132005092464E-3</v>
      </c>
      <c r="F4856">
        <f>100*Comuni[[#This Row],[Popolazione2011]]/(SUMIFS($D$2:$D$7916,$B$2:$B$7916,"Marche"))</f>
        <v>0.19249746483369115</v>
      </c>
      <c r="G4856" t="b">
        <f>IF(Comuni[[#This Row],[Popolazione2011]]&gt;300000,"MAGGIORE")</f>
        <v>0</v>
      </c>
      <c r="H4856">
        <f>100*Comuni[[#This Row],[Popolazione2011]]/(SUMIFS($D$2:$D$7916,$B$2:$B$7916,"Piemonte"))</f>
        <v>6.7989393013064406E-2</v>
      </c>
      <c r="I4856" s="1" t="str">
        <f>_xlfn.XLOOKUP(Comuni[[#This Row],[Regione]],Ripartizione_geografica[Regione],Ripartizione_geografica[Ripartizione geografica],,0)</f>
        <v>Centro</v>
      </c>
      <c r="J4856" s="1">
        <f>_xlfn.XLOOKUP(Comuni[[#This Row],[Regione]],Table_0[Regione],Table_0[Totale contagiati],,0)</f>
        <v>732570</v>
      </c>
      <c r="K4856" s="1">
        <f>_xlfn.XLOOKUP(Comuni[[#This Row],[Regione]],Table_0[Regione],Table_0[Guariti],,0)</f>
        <v>727781</v>
      </c>
      <c r="L4856" s="1">
        <f>_xlfn.XLOOKUP(Comuni[[#This Row],[Regione]],Table_0[Regione],Table_0[Deceduti],,0)</f>
        <v>4504</v>
      </c>
    </row>
    <row r="4857" spans="1:12" x14ac:dyDescent="0.25">
      <c r="A4857" s="1" t="s">
        <v>4928</v>
      </c>
      <c r="B4857" s="1" t="s">
        <v>4830</v>
      </c>
      <c r="C4857" s="1" t="s">
        <v>4884</v>
      </c>
      <c r="D4857">
        <v>3856</v>
      </c>
      <c r="E4857">
        <f>100*Comuni[[#This Row],[Popolazione2011]]/$D$7916</f>
        <v>6.728067846701602E-3</v>
      </c>
      <c r="F4857">
        <f>100*Comuni[[#This Row],[Popolazione2011]]/(SUMIFS($D$2:$D$7916,$B$2:$B$7916,"Marche"))</f>
        <v>0.25017533683812371</v>
      </c>
      <c r="G4857" t="b">
        <f>IF(Comuni[[#This Row],[Popolazione2011]]&gt;300000,"MAGGIORE")</f>
        <v>0</v>
      </c>
      <c r="H4857">
        <f>100*Comuni[[#This Row],[Popolazione2011]]/(SUMIFS($D$2:$D$7916,$B$2:$B$7916,"Piemonte"))</f>
        <v>8.8361004198980922E-2</v>
      </c>
      <c r="I4857" s="1" t="str">
        <f>_xlfn.XLOOKUP(Comuni[[#This Row],[Regione]],Ripartizione_geografica[Regione],Ripartizione_geografica[Ripartizione geografica],,0)</f>
        <v>Centro</v>
      </c>
      <c r="J4857" s="1">
        <f>_xlfn.XLOOKUP(Comuni[[#This Row],[Regione]],Table_0[Regione],Table_0[Totale contagiati],,0)</f>
        <v>732570</v>
      </c>
      <c r="K4857" s="1">
        <f>_xlfn.XLOOKUP(Comuni[[#This Row],[Regione]],Table_0[Regione],Table_0[Guariti],,0)</f>
        <v>727781</v>
      </c>
      <c r="L4857" s="1">
        <f>_xlfn.XLOOKUP(Comuni[[#This Row],[Regione]],Table_0[Regione],Table_0[Deceduti],,0)</f>
        <v>4504</v>
      </c>
    </row>
    <row r="4858" spans="1:12" x14ac:dyDescent="0.25">
      <c r="A4858" s="1" t="s">
        <v>4929</v>
      </c>
      <c r="B4858" s="1" t="s">
        <v>4830</v>
      </c>
      <c r="C4858" s="1" t="s">
        <v>4884</v>
      </c>
      <c r="D4858">
        <v>2290</v>
      </c>
      <c r="E4858">
        <f>100*Comuni[[#This Row],[Popolazione2011]]/$D$7916</f>
        <v>3.9956626994156301E-3</v>
      </c>
      <c r="F4858">
        <f>100*Comuni[[#This Row],[Popolazione2011]]/(SUMIFS($D$2:$D$7916,$B$2:$B$7916,"Marche"))</f>
        <v>0.14857404599566995</v>
      </c>
      <c r="G4858" t="b">
        <f>IF(Comuni[[#This Row],[Popolazione2011]]&gt;300000,"MAGGIORE")</f>
        <v>0</v>
      </c>
      <c r="H4858">
        <f>100*Comuni[[#This Row],[Popolazione2011]]/(SUMIFS($D$2:$D$7916,$B$2:$B$7916,"Piemonte"))</f>
        <v>5.2475803842237108E-2</v>
      </c>
      <c r="I4858" s="1" t="str">
        <f>_xlfn.XLOOKUP(Comuni[[#This Row],[Regione]],Ripartizione_geografica[Regione],Ripartizione_geografica[Ripartizione geografica],,0)</f>
        <v>Centro</v>
      </c>
      <c r="J4858" s="1">
        <f>_xlfn.XLOOKUP(Comuni[[#This Row],[Regione]],Table_0[Regione],Table_0[Totale contagiati],,0)</f>
        <v>732570</v>
      </c>
      <c r="K4858" s="1">
        <f>_xlfn.XLOOKUP(Comuni[[#This Row],[Regione]],Table_0[Regione],Table_0[Guariti],,0)</f>
        <v>727781</v>
      </c>
      <c r="L4858" s="1">
        <f>_xlfn.XLOOKUP(Comuni[[#This Row],[Regione]],Table_0[Regione],Table_0[Deceduti],,0)</f>
        <v>4504</v>
      </c>
    </row>
    <row r="4859" spans="1:12" x14ac:dyDescent="0.25">
      <c r="A4859" s="1" t="s">
        <v>4930</v>
      </c>
      <c r="B4859" s="1" t="s">
        <v>4830</v>
      </c>
      <c r="C4859" s="1" t="s">
        <v>4884</v>
      </c>
      <c r="D4859">
        <v>7577</v>
      </c>
      <c r="E4859">
        <f>100*Comuni[[#This Row],[Popolazione2011]]/$D$7916</f>
        <v>1.3220583525533723E-2</v>
      </c>
      <c r="F4859">
        <f>100*Comuni[[#This Row],[Popolazione2011]]/(SUMIFS($D$2:$D$7916,$B$2:$B$7916,"Marche"))</f>
        <v>0.49159194170707038</v>
      </c>
      <c r="G4859" t="b">
        <f>IF(Comuni[[#This Row],[Popolazione2011]]&gt;300000,"MAGGIORE")</f>
        <v>0</v>
      </c>
      <c r="H4859">
        <f>100*Comuni[[#This Row],[Popolazione2011]]/(SUMIFS($D$2:$D$7916,$B$2:$B$7916,"Piemonte"))</f>
        <v>0.17362845664307011</v>
      </c>
      <c r="I4859" s="1" t="str">
        <f>_xlfn.XLOOKUP(Comuni[[#This Row],[Regione]],Ripartizione_geografica[Regione],Ripartizione_geografica[Ripartizione geografica],,0)</f>
        <v>Centro</v>
      </c>
      <c r="J4859" s="1">
        <f>_xlfn.XLOOKUP(Comuni[[#This Row],[Regione]],Table_0[Regione],Table_0[Totale contagiati],,0)</f>
        <v>732570</v>
      </c>
      <c r="K4859" s="1">
        <f>_xlfn.XLOOKUP(Comuni[[#This Row],[Regione]],Table_0[Regione],Table_0[Guariti],,0)</f>
        <v>727781</v>
      </c>
      <c r="L4859" s="1">
        <f>_xlfn.XLOOKUP(Comuni[[#This Row],[Regione]],Table_0[Regione],Table_0[Deceduti],,0)</f>
        <v>4504</v>
      </c>
    </row>
    <row r="4860" spans="1:12" x14ac:dyDescent="0.25">
      <c r="A4860" s="1" t="s">
        <v>4931</v>
      </c>
      <c r="B4860" s="1" t="s">
        <v>4830</v>
      </c>
      <c r="C4860" s="1" t="s">
        <v>4932</v>
      </c>
      <c r="D4860">
        <v>2421</v>
      </c>
      <c r="E4860">
        <f>100*Comuni[[#This Row],[Popolazione2011]]/$D$7916</f>
        <v>4.2242355437926817E-3</v>
      </c>
      <c r="F4860">
        <f>100*Comuni[[#This Row],[Popolazione2011]]/(SUMIFS($D$2:$D$7916,$B$2:$B$7916,"Marche"))</f>
        <v>0.15707325998057509</v>
      </c>
      <c r="G4860" t="b">
        <f>IF(Comuni[[#This Row],[Popolazione2011]]&gt;300000,"MAGGIORE")</f>
        <v>0</v>
      </c>
      <c r="H4860">
        <f>100*Comuni[[#This Row],[Popolazione2011]]/(SUMIFS($D$2:$D$7916,$B$2:$B$7916,"Piemonte"))</f>
        <v>5.5477694804391284E-2</v>
      </c>
      <c r="I4860" s="1" t="str">
        <f>_xlfn.XLOOKUP(Comuni[[#This Row],[Regione]],Ripartizione_geografica[Regione],Ripartizione_geografica[Ripartizione geografica],,0)</f>
        <v>Centro</v>
      </c>
      <c r="J4860" s="1">
        <f>_xlfn.XLOOKUP(Comuni[[#This Row],[Regione]],Table_0[Regione],Table_0[Totale contagiati],,0)</f>
        <v>732570</v>
      </c>
      <c r="K4860" s="1">
        <f>_xlfn.XLOOKUP(Comuni[[#This Row],[Regione]],Table_0[Regione],Table_0[Guariti],,0)</f>
        <v>727781</v>
      </c>
      <c r="L4860" s="1">
        <f>_xlfn.XLOOKUP(Comuni[[#This Row],[Regione]],Table_0[Regione],Table_0[Deceduti],,0)</f>
        <v>4504</v>
      </c>
    </row>
    <row r="4861" spans="1:12" x14ac:dyDescent="0.25">
      <c r="A4861" s="1" t="s">
        <v>4933</v>
      </c>
      <c r="B4861" s="1" t="s">
        <v>4830</v>
      </c>
      <c r="C4861" s="1" t="s">
        <v>4932</v>
      </c>
      <c r="D4861">
        <v>4212</v>
      </c>
      <c r="E4861">
        <f>100*Comuni[[#This Row],[Popolazione2011]]/$D$7916</f>
        <v>7.3492276375277873E-3</v>
      </c>
      <c r="F4861">
        <f>100*Comuni[[#This Row],[Popolazione2011]]/(SUMIFS($D$2:$D$7916,$B$2:$B$7916,"Marche"))</f>
        <v>0.27327243743832391</v>
      </c>
      <c r="G4861" t="b">
        <f>IF(Comuni[[#This Row],[Popolazione2011]]&gt;300000,"MAGGIORE")</f>
        <v>0</v>
      </c>
      <c r="H4861">
        <f>100*Comuni[[#This Row],[Popolazione2011]]/(SUMIFS($D$2:$D$7916,$B$2:$B$7916,"Piemonte"))</f>
        <v>9.6518814752621265E-2</v>
      </c>
      <c r="I4861" s="1" t="str">
        <f>_xlfn.XLOOKUP(Comuni[[#This Row],[Regione]],Ripartizione_geografica[Regione],Ripartizione_geografica[Ripartizione geografica],,0)</f>
        <v>Centro</v>
      </c>
      <c r="J4861" s="1">
        <f>_xlfn.XLOOKUP(Comuni[[#This Row],[Regione]],Table_0[Regione],Table_0[Totale contagiati],,0)</f>
        <v>732570</v>
      </c>
      <c r="K4861" s="1">
        <f>_xlfn.XLOOKUP(Comuni[[#This Row],[Regione]],Table_0[Regione],Table_0[Guariti],,0)</f>
        <v>727781</v>
      </c>
      <c r="L4861" s="1">
        <f>_xlfn.XLOOKUP(Comuni[[#This Row],[Regione]],Table_0[Regione],Table_0[Deceduti],,0)</f>
        <v>4504</v>
      </c>
    </row>
    <row r="4862" spans="1:12" x14ac:dyDescent="0.25">
      <c r="A4862" s="1" t="s">
        <v>4934</v>
      </c>
      <c r="B4862" s="1" t="s">
        <v>4830</v>
      </c>
      <c r="C4862" s="1" t="s">
        <v>4932</v>
      </c>
      <c r="D4862">
        <v>1860</v>
      </c>
      <c r="E4862">
        <f>100*Comuni[[#This Row],[Popolazione2011]]/$D$7916</f>
        <v>3.2453854239795073E-3</v>
      </c>
      <c r="F4862">
        <f>100*Comuni[[#This Row],[Popolazione2011]]/(SUMIFS($D$2:$D$7916,$B$2:$B$7916,"Marche"))</f>
        <v>0.12067586268643934</v>
      </c>
      <c r="G4862" t="b">
        <f>IF(Comuni[[#This Row],[Popolazione2011]]&gt;300000,"MAGGIORE")</f>
        <v>0</v>
      </c>
      <c r="H4862">
        <f>100*Comuni[[#This Row],[Popolazione2011]]/(SUMIFS($D$2:$D$7916,$B$2:$B$7916,"Piemonte"))</f>
        <v>4.262226862295241E-2</v>
      </c>
      <c r="I4862" s="1" t="str">
        <f>_xlfn.XLOOKUP(Comuni[[#This Row],[Regione]],Ripartizione_geografica[Regione],Ripartizione_geografica[Ripartizione geografica],,0)</f>
        <v>Centro</v>
      </c>
      <c r="J4862" s="1">
        <f>_xlfn.XLOOKUP(Comuni[[#This Row],[Regione]],Table_0[Regione],Table_0[Totale contagiati],,0)</f>
        <v>732570</v>
      </c>
      <c r="K4862" s="1">
        <f>_xlfn.XLOOKUP(Comuni[[#This Row],[Regione]],Table_0[Regione],Table_0[Guariti],,0)</f>
        <v>727781</v>
      </c>
      <c r="L4862" s="1">
        <f>_xlfn.XLOOKUP(Comuni[[#This Row],[Regione]],Table_0[Regione],Table_0[Deceduti],,0)</f>
        <v>4504</v>
      </c>
    </row>
    <row r="4863" spans="1:12" x14ac:dyDescent="0.25">
      <c r="A4863" s="1" t="s">
        <v>4935</v>
      </c>
      <c r="B4863" s="1" t="s">
        <v>4830</v>
      </c>
      <c r="C4863" s="1" t="s">
        <v>4932</v>
      </c>
      <c r="D4863">
        <v>161</v>
      </c>
      <c r="E4863">
        <f>100*Comuni[[#This Row],[Popolazione2011]]/$D$7916</f>
        <v>2.8091777057026921E-4</v>
      </c>
      <c r="F4863">
        <f>100*Comuni[[#This Row],[Popolazione2011]]/(SUMIFS($D$2:$D$7916,$B$2:$B$7916,"Marche"))</f>
        <v>1.044559886694448E-2</v>
      </c>
      <c r="G4863" t="b">
        <f>IF(Comuni[[#This Row],[Popolazione2011]]&gt;300000,"MAGGIORE")</f>
        <v>0</v>
      </c>
      <c r="H4863">
        <f>100*Comuni[[#This Row],[Popolazione2011]]/(SUMIFS($D$2:$D$7916,$B$2:$B$7916,"Piemonte"))</f>
        <v>3.6893469076856658E-3</v>
      </c>
      <c r="I4863" s="1" t="str">
        <f>_xlfn.XLOOKUP(Comuni[[#This Row],[Regione]],Ripartizione_geografica[Regione],Ripartizione_geografica[Ripartizione geografica],,0)</f>
        <v>Centro</v>
      </c>
      <c r="J4863" s="1">
        <f>_xlfn.XLOOKUP(Comuni[[#This Row],[Regione]],Table_0[Regione],Table_0[Totale contagiati],,0)</f>
        <v>732570</v>
      </c>
      <c r="K4863" s="1">
        <f>_xlfn.XLOOKUP(Comuni[[#This Row],[Regione]],Table_0[Regione],Table_0[Guariti],,0)</f>
        <v>727781</v>
      </c>
      <c r="L4863" s="1">
        <f>_xlfn.XLOOKUP(Comuni[[#This Row],[Regione]],Table_0[Regione],Table_0[Deceduti],,0)</f>
        <v>4504</v>
      </c>
    </row>
    <row r="4864" spans="1:12" x14ac:dyDescent="0.25">
      <c r="A4864" s="1" t="s">
        <v>4936</v>
      </c>
      <c r="B4864" s="1" t="s">
        <v>4830</v>
      </c>
      <c r="C4864" s="1" t="s">
        <v>4932</v>
      </c>
      <c r="D4864">
        <v>1839</v>
      </c>
      <c r="E4864">
        <f>100*Comuni[[#This Row],[Popolazione2011]]/$D$7916</f>
        <v>3.2087439756442546E-3</v>
      </c>
      <c r="F4864">
        <f>100*Comuni[[#This Row],[Popolazione2011]]/(SUMIFS($D$2:$D$7916,$B$2:$B$7916,"Marche"))</f>
        <v>0.1193133932690118</v>
      </c>
      <c r="G4864" t="b">
        <f>IF(Comuni[[#This Row],[Popolazione2011]]&gt;300000,"MAGGIORE")</f>
        <v>0</v>
      </c>
      <c r="H4864">
        <f>100*Comuni[[#This Row],[Popolazione2011]]/(SUMIFS($D$2:$D$7916,$B$2:$B$7916,"Piemonte"))</f>
        <v>4.2141049461080368E-2</v>
      </c>
      <c r="I4864" s="1" t="str">
        <f>_xlfn.XLOOKUP(Comuni[[#This Row],[Regione]],Ripartizione_geografica[Regione],Ripartizione_geografica[Ripartizione geografica],,0)</f>
        <v>Centro</v>
      </c>
      <c r="J4864" s="1">
        <f>_xlfn.XLOOKUP(Comuni[[#This Row],[Regione]],Table_0[Regione],Table_0[Totale contagiati],,0)</f>
        <v>732570</v>
      </c>
      <c r="K4864" s="1">
        <f>_xlfn.XLOOKUP(Comuni[[#This Row],[Regione]],Table_0[Regione],Table_0[Guariti],,0)</f>
        <v>727781</v>
      </c>
      <c r="L4864" s="1">
        <f>_xlfn.XLOOKUP(Comuni[[#This Row],[Regione]],Table_0[Regione],Table_0[Deceduti],,0)</f>
        <v>4504</v>
      </c>
    </row>
    <row r="4865" spans="1:12" x14ac:dyDescent="0.25">
      <c r="A4865" s="1" t="s">
        <v>4937</v>
      </c>
      <c r="B4865" s="1" t="s">
        <v>4830</v>
      </c>
      <c r="C4865" s="1" t="s">
        <v>4932</v>
      </c>
      <c r="D4865">
        <v>6902</v>
      </c>
      <c r="E4865">
        <f>100*Comuni[[#This Row],[Popolazione2011]]/$D$7916</f>
        <v>1.2042822686186323E-2</v>
      </c>
      <c r="F4865">
        <f>100*Comuni[[#This Row],[Popolazione2011]]/(SUMIFS($D$2:$D$7916,$B$2:$B$7916,"Marche"))</f>
        <v>0.44779828186118514</v>
      </c>
      <c r="G4865" t="b">
        <f>IF(Comuni[[#This Row],[Popolazione2011]]&gt;300000,"MAGGIORE")</f>
        <v>0</v>
      </c>
      <c r="H4865">
        <f>100*Comuni[[#This Row],[Popolazione2011]]/(SUMIFS($D$2:$D$7916,$B$2:$B$7916,"Piemonte"))</f>
        <v>0.15816069786861159</v>
      </c>
      <c r="I4865" s="1" t="str">
        <f>_xlfn.XLOOKUP(Comuni[[#This Row],[Regione]],Ripartizione_geografica[Regione],Ripartizione_geografica[Ripartizione geografica],,0)</f>
        <v>Centro</v>
      </c>
      <c r="J4865" s="1">
        <f>_xlfn.XLOOKUP(Comuni[[#This Row],[Regione]],Table_0[Regione],Table_0[Totale contagiati],,0)</f>
        <v>732570</v>
      </c>
      <c r="K4865" s="1">
        <f>_xlfn.XLOOKUP(Comuni[[#This Row],[Regione]],Table_0[Regione],Table_0[Guariti],,0)</f>
        <v>727781</v>
      </c>
      <c r="L4865" s="1">
        <f>_xlfn.XLOOKUP(Comuni[[#This Row],[Regione]],Table_0[Regione],Table_0[Deceduti],,0)</f>
        <v>4504</v>
      </c>
    </row>
    <row r="4866" spans="1:12" x14ac:dyDescent="0.25">
      <c r="A4866" s="1" t="s">
        <v>4938</v>
      </c>
      <c r="B4866" s="1" t="s">
        <v>4830</v>
      </c>
      <c r="C4866" s="1" t="s">
        <v>4932</v>
      </c>
      <c r="D4866">
        <v>589</v>
      </c>
      <c r="E4866">
        <f>100*Comuni[[#This Row],[Popolazione2011]]/$D$7916</f>
        <v>1.0277053842601773E-3</v>
      </c>
      <c r="F4866">
        <f>100*Comuni[[#This Row],[Popolazione2011]]/(SUMIFS($D$2:$D$7916,$B$2:$B$7916,"Marche"))</f>
        <v>3.8214023184039124E-2</v>
      </c>
      <c r="G4866" t="b">
        <f>IF(Comuni[[#This Row],[Popolazione2011]]&gt;300000,"MAGGIORE")</f>
        <v>0</v>
      </c>
      <c r="H4866">
        <f>100*Comuni[[#This Row],[Popolazione2011]]/(SUMIFS($D$2:$D$7916,$B$2:$B$7916,"Piemonte"))</f>
        <v>1.3497051730601598E-2</v>
      </c>
      <c r="I4866" s="1" t="str">
        <f>_xlfn.XLOOKUP(Comuni[[#This Row],[Regione]],Ripartizione_geografica[Regione],Ripartizione_geografica[Ripartizione geografica],,0)</f>
        <v>Centro</v>
      </c>
      <c r="J4866" s="1">
        <f>_xlfn.XLOOKUP(Comuni[[#This Row],[Regione]],Table_0[Regione],Table_0[Totale contagiati],,0)</f>
        <v>732570</v>
      </c>
      <c r="K4866" s="1">
        <f>_xlfn.XLOOKUP(Comuni[[#This Row],[Regione]],Table_0[Regione],Table_0[Guariti],,0)</f>
        <v>727781</v>
      </c>
      <c r="L4866" s="1">
        <f>_xlfn.XLOOKUP(Comuni[[#This Row],[Regione]],Table_0[Regione],Table_0[Deceduti],,0)</f>
        <v>4504</v>
      </c>
    </row>
    <row r="4867" spans="1:12" x14ac:dyDescent="0.25">
      <c r="A4867" s="1" t="s">
        <v>4939</v>
      </c>
      <c r="B4867" s="1" t="s">
        <v>4830</v>
      </c>
      <c r="C4867" s="1" t="s">
        <v>4932</v>
      </c>
      <c r="D4867">
        <v>4741</v>
      </c>
      <c r="E4867">
        <f>100*Comuni[[#This Row],[Popolazione2011]]/$D$7916</f>
        <v>8.2722431694015296E-3</v>
      </c>
      <c r="F4867">
        <f>100*Comuni[[#This Row],[Popolazione2011]]/(SUMIFS($D$2:$D$7916,$B$2:$B$7916,"Marche"))</f>
        <v>0.30759369085828436</v>
      </c>
      <c r="G4867" t="b">
        <f>IF(Comuni[[#This Row],[Popolazione2011]]&gt;300000,"MAGGIORE")</f>
        <v>0</v>
      </c>
      <c r="H4867">
        <f>100*Comuni[[#This Row],[Popolazione2011]]/(SUMIFS($D$2:$D$7916,$B$2:$B$7916,"Piemonte"))</f>
        <v>0.10864095459215989</v>
      </c>
      <c r="I4867" s="1" t="str">
        <f>_xlfn.XLOOKUP(Comuni[[#This Row],[Regione]],Ripartizione_geografica[Regione],Ripartizione_geografica[Ripartizione geografica],,0)</f>
        <v>Centro</v>
      </c>
      <c r="J4867" s="1">
        <f>_xlfn.XLOOKUP(Comuni[[#This Row],[Regione]],Table_0[Regione],Table_0[Totale contagiati],,0)</f>
        <v>732570</v>
      </c>
      <c r="K4867" s="1">
        <f>_xlfn.XLOOKUP(Comuni[[#This Row],[Regione]],Table_0[Regione],Table_0[Guariti],,0)</f>
        <v>727781</v>
      </c>
      <c r="L4867" s="1">
        <f>_xlfn.XLOOKUP(Comuni[[#This Row],[Regione]],Table_0[Regione],Table_0[Deceduti],,0)</f>
        <v>4504</v>
      </c>
    </row>
    <row r="4868" spans="1:12" x14ac:dyDescent="0.25">
      <c r="A4868" s="1" t="s">
        <v>4940</v>
      </c>
      <c r="B4868" s="1" t="s">
        <v>4830</v>
      </c>
      <c r="C4868" s="1" t="s">
        <v>4932</v>
      </c>
      <c r="D4868">
        <v>310</v>
      </c>
      <c r="E4868">
        <f>100*Comuni[[#This Row],[Popolazione2011]]/$D$7916</f>
        <v>5.4089757066325117E-4</v>
      </c>
      <c r="F4868">
        <f>100*Comuni[[#This Row],[Popolazione2011]]/(SUMIFS($D$2:$D$7916,$B$2:$B$7916,"Marche"))</f>
        <v>2.0112643781073223E-2</v>
      </c>
      <c r="G4868" t="b">
        <f>IF(Comuni[[#This Row],[Popolazione2011]]&gt;300000,"MAGGIORE")</f>
        <v>0</v>
      </c>
      <c r="H4868">
        <f>100*Comuni[[#This Row],[Popolazione2011]]/(SUMIFS($D$2:$D$7916,$B$2:$B$7916,"Piemonte"))</f>
        <v>7.1037114371587358E-3</v>
      </c>
      <c r="I4868" s="1" t="str">
        <f>_xlfn.XLOOKUP(Comuni[[#This Row],[Regione]],Ripartizione_geografica[Regione],Ripartizione_geografica[Ripartizione geografica],,0)</f>
        <v>Centro</v>
      </c>
      <c r="J4868" s="1">
        <f>_xlfn.XLOOKUP(Comuni[[#This Row],[Regione]],Table_0[Regione],Table_0[Totale contagiati],,0)</f>
        <v>732570</v>
      </c>
      <c r="K4868" s="1">
        <f>_xlfn.XLOOKUP(Comuni[[#This Row],[Regione]],Table_0[Regione],Table_0[Guariti],,0)</f>
        <v>727781</v>
      </c>
      <c r="L4868" s="1">
        <f>_xlfn.XLOOKUP(Comuni[[#This Row],[Regione]],Table_0[Regione],Table_0[Deceduti],,0)</f>
        <v>4504</v>
      </c>
    </row>
    <row r="4869" spans="1:12" x14ac:dyDescent="0.25">
      <c r="A4869" s="1" t="s">
        <v>4941</v>
      </c>
      <c r="B4869" s="1" t="s">
        <v>4830</v>
      </c>
      <c r="C4869" s="1" t="s">
        <v>4932</v>
      </c>
      <c r="D4869">
        <v>546</v>
      </c>
      <c r="E4869">
        <f>100*Comuni[[#This Row],[Popolazione2011]]/$D$7916</f>
        <v>9.52677656716565E-4</v>
      </c>
      <c r="F4869">
        <f>100*Comuni[[#This Row],[Popolazione2011]]/(SUMIFS($D$2:$D$7916,$B$2:$B$7916,"Marche"))</f>
        <v>3.5424204853116065E-2</v>
      </c>
      <c r="G4869" t="b">
        <f>IF(Comuni[[#This Row],[Popolazione2011]]&gt;300000,"MAGGIORE")</f>
        <v>0</v>
      </c>
      <c r="H4869">
        <f>100*Comuni[[#This Row],[Popolazione2011]]/(SUMIFS($D$2:$D$7916,$B$2:$B$7916,"Piemonte"))</f>
        <v>1.2511698208673127E-2</v>
      </c>
      <c r="I4869" s="1" t="str">
        <f>_xlfn.XLOOKUP(Comuni[[#This Row],[Regione]],Ripartizione_geografica[Regione],Ripartizione_geografica[Ripartizione geografica],,0)</f>
        <v>Centro</v>
      </c>
      <c r="J4869" s="1">
        <f>_xlfn.XLOOKUP(Comuni[[#This Row],[Regione]],Table_0[Regione],Table_0[Totale contagiati],,0)</f>
        <v>732570</v>
      </c>
      <c r="K4869" s="1">
        <f>_xlfn.XLOOKUP(Comuni[[#This Row],[Regione]],Table_0[Regione],Table_0[Guariti],,0)</f>
        <v>727781</v>
      </c>
      <c r="L4869" s="1">
        <f>_xlfn.XLOOKUP(Comuni[[#This Row],[Regione]],Table_0[Regione],Table_0[Deceduti],,0)</f>
        <v>4504</v>
      </c>
    </row>
    <row r="4870" spans="1:12" x14ac:dyDescent="0.25">
      <c r="A4870" s="1" t="s">
        <v>4942</v>
      </c>
      <c r="B4870" s="1" t="s">
        <v>4830</v>
      </c>
      <c r="C4870" s="1" t="s">
        <v>4932</v>
      </c>
      <c r="D4870">
        <v>10509</v>
      </c>
      <c r="E4870">
        <f>100*Comuni[[#This Row],[Popolazione2011]]/$D$7916</f>
        <v>1.8336427645484217E-2</v>
      </c>
      <c r="F4870">
        <f>100*Comuni[[#This Row],[Popolazione2011]]/(SUMIFS($D$2:$D$7916,$B$2:$B$7916,"Marche"))</f>
        <v>0.68181862417838224</v>
      </c>
      <c r="G4870" t="b">
        <f>IF(Comuni[[#This Row],[Popolazione2011]]&gt;300000,"MAGGIORE")</f>
        <v>0</v>
      </c>
      <c r="H4870">
        <f>100*Comuni[[#This Row],[Popolazione2011]]/(SUMIFS($D$2:$D$7916,$B$2:$B$7916,"Piemonte"))</f>
        <v>0.24081581771968114</v>
      </c>
      <c r="I4870" s="1" t="str">
        <f>_xlfn.XLOOKUP(Comuni[[#This Row],[Regione]],Ripartizione_geografica[Regione],Ripartizione_geografica[Ripartizione geografica],,0)</f>
        <v>Centro</v>
      </c>
      <c r="J4870" s="1">
        <f>_xlfn.XLOOKUP(Comuni[[#This Row],[Regione]],Table_0[Regione],Table_0[Totale contagiati],,0)</f>
        <v>732570</v>
      </c>
      <c r="K4870" s="1">
        <f>_xlfn.XLOOKUP(Comuni[[#This Row],[Regione]],Table_0[Regione],Table_0[Guariti],,0)</f>
        <v>727781</v>
      </c>
      <c r="L4870" s="1">
        <f>_xlfn.XLOOKUP(Comuni[[#This Row],[Regione]],Table_0[Regione],Table_0[Deceduti],,0)</f>
        <v>4504</v>
      </c>
    </row>
    <row r="4871" spans="1:12" x14ac:dyDescent="0.25">
      <c r="A4871" s="1" t="s">
        <v>4943</v>
      </c>
      <c r="B4871" s="1" t="s">
        <v>4830</v>
      </c>
      <c r="C4871" s="1" t="s">
        <v>4932</v>
      </c>
      <c r="D4871">
        <v>40217</v>
      </c>
      <c r="E4871">
        <f>100*Comuni[[#This Row],[Popolazione2011]]/$D$7916</f>
        <v>7.0171863223754752E-2</v>
      </c>
      <c r="F4871">
        <f>100*Comuni[[#This Row],[Popolazione2011]]/(SUMIFS($D$2:$D$7916,$B$2:$B$7916,"Marche"))</f>
        <v>2.6092586933658768</v>
      </c>
      <c r="G4871" t="b">
        <f>IF(Comuni[[#This Row],[Popolazione2011]]&gt;300000,"MAGGIORE")</f>
        <v>0</v>
      </c>
      <c r="H4871">
        <f>100*Comuni[[#This Row],[Popolazione2011]]/(SUMIFS($D$2:$D$7916,$B$2:$B$7916,"Piemonte"))</f>
        <v>0.92158052538133184</v>
      </c>
      <c r="I4871" s="1" t="str">
        <f>_xlfn.XLOOKUP(Comuni[[#This Row],[Regione]],Ripartizione_geografica[Regione],Ripartizione_geografica[Ripartizione geografica],,0)</f>
        <v>Centro</v>
      </c>
      <c r="J4871" s="1">
        <f>_xlfn.XLOOKUP(Comuni[[#This Row],[Regione]],Table_0[Regione],Table_0[Totale contagiati],,0)</f>
        <v>732570</v>
      </c>
      <c r="K4871" s="1">
        <f>_xlfn.XLOOKUP(Comuni[[#This Row],[Regione]],Table_0[Regione],Table_0[Guariti],,0)</f>
        <v>727781</v>
      </c>
      <c r="L4871" s="1">
        <f>_xlfn.XLOOKUP(Comuni[[#This Row],[Regione]],Table_0[Regione],Table_0[Deceduti],,0)</f>
        <v>4504</v>
      </c>
    </row>
    <row r="4872" spans="1:12" x14ac:dyDescent="0.25">
      <c r="A4872" s="1" t="s">
        <v>4944</v>
      </c>
      <c r="B4872" s="1" t="s">
        <v>4830</v>
      </c>
      <c r="C4872" s="1" t="s">
        <v>4932</v>
      </c>
      <c r="D4872">
        <v>1278</v>
      </c>
      <c r="E4872">
        <f>100*Comuni[[#This Row],[Popolazione2011]]/$D$7916</f>
        <v>2.2298938558310806E-3</v>
      </c>
      <c r="F4872">
        <f>100*Comuni[[#This Row],[Popolazione2011]]/(SUMIFS($D$2:$D$7916,$B$2:$B$7916,"Marche"))</f>
        <v>8.2915995974876061E-2</v>
      </c>
      <c r="G4872" t="b">
        <f>IF(Comuni[[#This Row],[Popolazione2011]]&gt;300000,"MAGGIORE")</f>
        <v>0</v>
      </c>
      <c r="H4872">
        <f>100*Comuni[[#This Row],[Popolazione2011]]/(SUMIFS($D$2:$D$7916,$B$2:$B$7916,"Piemonte"))</f>
        <v>2.9285623279641498E-2</v>
      </c>
      <c r="I4872" s="1" t="str">
        <f>_xlfn.XLOOKUP(Comuni[[#This Row],[Regione]],Ripartizione_geografica[Regione],Ripartizione_geografica[Ripartizione geografica],,0)</f>
        <v>Centro</v>
      </c>
      <c r="J4872" s="1">
        <f>_xlfn.XLOOKUP(Comuni[[#This Row],[Regione]],Table_0[Regione],Table_0[Totale contagiati],,0)</f>
        <v>732570</v>
      </c>
      <c r="K4872" s="1">
        <f>_xlfn.XLOOKUP(Comuni[[#This Row],[Regione]],Table_0[Regione],Table_0[Guariti],,0)</f>
        <v>727781</v>
      </c>
      <c r="L4872" s="1">
        <f>_xlfn.XLOOKUP(Comuni[[#This Row],[Regione]],Table_0[Regione],Table_0[Deceduti],,0)</f>
        <v>4504</v>
      </c>
    </row>
    <row r="4873" spans="1:12" x14ac:dyDescent="0.25">
      <c r="A4873" s="1" t="s">
        <v>4945</v>
      </c>
      <c r="B4873" s="1" t="s">
        <v>4830</v>
      </c>
      <c r="C4873" s="1" t="s">
        <v>4932</v>
      </c>
      <c r="D4873">
        <v>15322</v>
      </c>
      <c r="E4873">
        <f>100*Comuni[[#This Row],[Popolazione2011]]/$D$7916</f>
        <v>2.6734298637749468E-2</v>
      </c>
      <c r="F4873">
        <f>100*Comuni[[#This Row],[Popolazione2011]]/(SUMIFS($D$2:$D$7916,$B$2:$B$7916,"Marche"))</f>
        <v>0.99408363875356109</v>
      </c>
      <c r="G4873" t="b">
        <f>IF(Comuni[[#This Row],[Popolazione2011]]&gt;300000,"MAGGIORE")</f>
        <v>0</v>
      </c>
      <c r="H4873">
        <f>100*Comuni[[#This Row],[Popolazione2011]]/(SUMIFS($D$2:$D$7916,$B$2:$B$7916,"Piemonte"))</f>
        <v>0.35110666658111661</v>
      </c>
      <c r="I4873" s="1" t="str">
        <f>_xlfn.XLOOKUP(Comuni[[#This Row],[Regione]],Ripartizione_geografica[Regione],Ripartizione_geografica[Ripartizione geografica],,0)</f>
        <v>Centro</v>
      </c>
      <c r="J4873" s="1">
        <f>_xlfn.XLOOKUP(Comuni[[#This Row],[Regione]],Table_0[Regione],Table_0[Totale contagiati],,0)</f>
        <v>732570</v>
      </c>
      <c r="K4873" s="1">
        <f>_xlfn.XLOOKUP(Comuni[[#This Row],[Regione]],Table_0[Regione],Table_0[Guariti],,0)</f>
        <v>727781</v>
      </c>
      <c r="L4873" s="1">
        <f>_xlfn.XLOOKUP(Comuni[[#This Row],[Regione]],Table_0[Regione],Table_0[Deceduti],,0)</f>
        <v>4504</v>
      </c>
    </row>
    <row r="4874" spans="1:12" x14ac:dyDescent="0.25">
      <c r="A4874" s="1" t="s">
        <v>4946</v>
      </c>
      <c r="B4874" s="1" t="s">
        <v>4830</v>
      </c>
      <c r="C4874" s="1" t="s">
        <v>4932</v>
      </c>
      <c r="D4874">
        <v>2147</v>
      </c>
      <c r="E4874">
        <f>100*Comuni[[#This Row],[Popolazione2011]]/$D$7916</f>
        <v>3.7461518845612915E-3</v>
      </c>
      <c r="F4874">
        <f>100*Comuni[[#This Row],[Popolazione2011]]/(SUMIFS($D$2:$D$7916,$B$2:$B$7916,"Marche"))</f>
        <v>0.13929627805794906</v>
      </c>
      <c r="G4874" t="b">
        <f>IF(Comuni[[#This Row],[Popolazione2011]]&gt;300000,"MAGGIORE")</f>
        <v>0</v>
      </c>
      <c r="H4874">
        <f>100*Comuni[[#This Row],[Popolazione2011]]/(SUMIFS($D$2:$D$7916,$B$2:$B$7916,"Piemonte"))</f>
        <v>4.9198930501870339E-2</v>
      </c>
      <c r="I4874" s="1" t="str">
        <f>_xlfn.XLOOKUP(Comuni[[#This Row],[Regione]],Ripartizione_geografica[Regione],Ripartizione_geografica[Ripartizione geografica],,0)</f>
        <v>Centro</v>
      </c>
      <c r="J4874" s="1">
        <f>_xlfn.XLOOKUP(Comuni[[#This Row],[Regione]],Table_0[Regione],Table_0[Totale contagiati],,0)</f>
        <v>732570</v>
      </c>
      <c r="K4874" s="1">
        <f>_xlfn.XLOOKUP(Comuni[[#This Row],[Regione]],Table_0[Regione],Table_0[Guariti],,0)</f>
        <v>727781</v>
      </c>
      <c r="L4874" s="1">
        <f>_xlfn.XLOOKUP(Comuni[[#This Row],[Regione]],Table_0[Regione],Table_0[Deceduti],,0)</f>
        <v>4504</v>
      </c>
    </row>
    <row r="4875" spans="1:12" x14ac:dyDescent="0.25">
      <c r="A4875" s="1" t="s">
        <v>4947</v>
      </c>
      <c r="B4875" s="1" t="s">
        <v>4830</v>
      </c>
      <c r="C4875" s="1" t="s">
        <v>4932</v>
      </c>
      <c r="D4875">
        <v>700</v>
      </c>
      <c r="E4875">
        <f>100*Comuni[[#This Row],[Popolazione2011]]/$D$7916</f>
        <v>1.2213816111750833E-3</v>
      </c>
      <c r="F4875">
        <f>100*Comuni[[#This Row],[Popolazione2011]]/(SUMIFS($D$2:$D$7916,$B$2:$B$7916,"Marche"))</f>
        <v>4.5415647247584699E-2</v>
      </c>
      <c r="G4875" t="b">
        <f>IF(Comuni[[#This Row],[Popolazione2011]]&gt;300000,"MAGGIORE")</f>
        <v>0</v>
      </c>
      <c r="H4875">
        <f>100*Comuni[[#This Row],[Popolazione2011]]/(SUMIFS($D$2:$D$7916,$B$2:$B$7916,"Piemonte"))</f>
        <v>1.6040638729068111E-2</v>
      </c>
      <c r="I4875" s="1" t="str">
        <f>_xlfn.XLOOKUP(Comuni[[#This Row],[Regione]],Ripartizione_geografica[Regione],Ripartizione_geografica[Ripartizione geografica],,0)</f>
        <v>Centro</v>
      </c>
      <c r="J4875" s="1">
        <f>_xlfn.XLOOKUP(Comuni[[#This Row],[Regione]],Table_0[Regione],Table_0[Totale contagiati],,0)</f>
        <v>732570</v>
      </c>
      <c r="K4875" s="1">
        <f>_xlfn.XLOOKUP(Comuni[[#This Row],[Regione]],Table_0[Regione],Table_0[Guariti],,0)</f>
        <v>727781</v>
      </c>
      <c r="L4875" s="1">
        <f>_xlfn.XLOOKUP(Comuni[[#This Row],[Regione]],Table_0[Regione],Table_0[Deceduti],,0)</f>
        <v>4504</v>
      </c>
    </row>
    <row r="4876" spans="1:12" x14ac:dyDescent="0.25">
      <c r="A4876" s="1" t="s">
        <v>4948</v>
      </c>
      <c r="B4876" s="1" t="s">
        <v>4830</v>
      </c>
      <c r="C4876" s="1" t="s">
        <v>4932</v>
      </c>
      <c r="D4876">
        <v>1497</v>
      </c>
      <c r="E4876">
        <f>100*Comuni[[#This Row],[Popolazione2011]]/$D$7916</f>
        <v>2.6120118170415711E-3</v>
      </c>
      <c r="F4876">
        <f>100*Comuni[[#This Row],[Popolazione2011]]/(SUMIFS($D$2:$D$7916,$B$2:$B$7916,"Marche"))</f>
        <v>9.7124605613763279E-2</v>
      </c>
      <c r="G4876" t="b">
        <f>IF(Comuni[[#This Row],[Popolazione2011]]&gt;300000,"MAGGIORE")</f>
        <v>0</v>
      </c>
      <c r="H4876">
        <f>100*Comuni[[#This Row],[Popolazione2011]]/(SUMIFS($D$2:$D$7916,$B$2:$B$7916,"Piemonte"))</f>
        <v>3.4304051682021379E-2</v>
      </c>
      <c r="I4876" s="1" t="str">
        <f>_xlfn.XLOOKUP(Comuni[[#This Row],[Regione]],Ripartizione_geografica[Regione],Ripartizione_geografica[Ripartizione geografica],,0)</f>
        <v>Centro</v>
      </c>
      <c r="J4876" s="1">
        <f>_xlfn.XLOOKUP(Comuni[[#This Row],[Regione]],Table_0[Regione],Table_0[Totale contagiati],,0)</f>
        <v>732570</v>
      </c>
      <c r="K4876" s="1">
        <f>_xlfn.XLOOKUP(Comuni[[#This Row],[Regione]],Table_0[Regione],Table_0[Guariti],,0)</f>
        <v>727781</v>
      </c>
      <c r="L4876" s="1">
        <f>_xlfn.XLOOKUP(Comuni[[#This Row],[Regione]],Table_0[Regione],Table_0[Deceduti],,0)</f>
        <v>4504</v>
      </c>
    </row>
    <row r="4877" spans="1:12" x14ac:dyDescent="0.25">
      <c r="A4877" s="1" t="s">
        <v>4949</v>
      </c>
      <c r="B4877" s="1" t="s">
        <v>4830</v>
      </c>
      <c r="C4877" s="1" t="s">
        <v>4932</v>
      </c>
      <c r="D4877">
        <v>655</v>
      </c>
      <c r="E4877">
        <f>100*Comuni[[#This Row],[Popolazione2011]]/$D$7916</f>
        <v>1.1428642218852566E-3</v>
      </c>
      <c r="F4877">
        <f>100*Comuni[[#This Row],[Popolazione2011]]/(SUMIFS($D$2:$D$7916,$B$2:$B$7916,"Marche"))</f>
        <v>4.2496069924525683E-2</v>
      </c>
      <c r="G4877" t="b">
        <f>IF(Comuni[[#This Row],[Popolazione2011]]&gt;300000,"MAGGIORE")</f>
        <v>0</v>
      </c>
      <c r="H4877">
        <f>100*Comuni[[#This Row],[Popolazione2011]]/(SUMIFS($D$2:$D$7916,$B$2:$B$7916,"Piemonte"))</f>
        <v>1.5009454810770876E-2</v>
      </c>
      <c r="I4877" s="1" t="str">
        <f>_xlfn.XLOOKUP(Comuni[[#This Row],[Regione]],Ripartizione_geografica[Regione],Ripartizione_geografica[Ripartizione geografica],,0)</f>
        <v>Centro</v>
      </c>
      <c r="J4877" s="1">
        <f>_xlfn.XLOOKUP(Comuni[[#This Row],[Regione]],Table_0[Regione],Table_0[Totale contagiati],,0)</f>
        <v>732570</v>
      </c>
      <c r="K4877" s="1">
        <f>_xlfn.XLOOKUP(Comuni[[#This Row],[Regione]],Table_0[Regione],Table_0[Guariti],,0)</f>
        <v>727781</v>
      </c>
      <c r="L4877" s="1">
        <f>_xlfn.XLOOKUP(Comuni[[#This Row],[Regione]],Table_0[Regione],Table_0[Deceduti],,0)</f>
        <v>4504</v>
      </c>
    </row>
    <row r="4878" spans="1:12" x14ac:dyDescent="0.25">
      <c r="A4878" s="1" t="s">
        <v>4950</v>
      </c>
      <c r="B4878" s="1" t="s">
        <v>4830</v>
      </c>
      <c r="C4878" s="1" t="s">
        <v>4932</v>
      </c>
      <c r="D4878">
        <v>868</v>
      </c>
      <c r="E4878">
        <f>100*Comuni[[#This Row],[Popolazione2011]]/$D$7916</f>
        <v>1.5145131978571034E-3</v>
      </c>
      <c r="F4878">
        <f>100*Comuni[[#This Row],[Popolazione2011]]/(SUMIFS($D$2:$D$7916,$B$2:$B$7916,"Marche"))</f>
        <v>5.6315402587005028E-2</v>
      </c>
      <c r="G4878" t="b">
        <f>IF(Comuni[[#This Row],[Popolazione2011]]&gt;300000,"MAGGIORE")</f>
        <v>0</v>
      </c>
      <c r="H4878">
        <f>100*Comuni[[#This Row],[Popolazione2011]]/(SUMIFS($D$2:$D$7916,$B$2:$B$7916,"Piemonte"))</f>
        <v>1.9890392024044461E-2</v>
      </c>
      <c r="I4878" s="1" t="str">
        <f>_xlfn.XLOOKUP(Comuni[[#This Row],[Regione]],Ripartizione_geografica[Regione],Ripartizione_geografica[Ripartizione geografica],,0)</f>
        <v>Centro</v>
      </c>
      <c r="J4878" s="1">
        <f>_xlfn.XLOOKUP(Comuni[[#This Row],[Regione]],Table_0[Regione],Table_0[Totale contagiati],,0)</f>
        <v>732570</v>
      </c>
      <c r="K4878" s="1">
        <f>_xlfn.XLOOKUP(Comuni[[#This Row],[Regione]],Table_0[Regione],Table_0[Guariti],,0)</f>
        <v>727781</v>
      </c>
      <c r="L4878" s="1">
        <f>_xlfn.XLOOKUP(Comuni[[#This Row],[Regione]],Table_0[Regione],Table_0[Deceduti],,0)</f>
        <v>4504</v>
      </c>
    </row>
    <row r="4879" spans="1:12" x14ac:dyDescent="0.25">
      <c r="A4879" s="1" t="s">
        <v>4951</v>
      </c>
      <c r="B4879" s="1" t="s">
        <v>4830</v>
      </c>
      <c r="C4879" s="1" t="s">
        <v>4932</v>
      </c>
      <c r="D4879">
        <v>2481</v>
      </c>
      <c r="E4879">
        <f>100*Comuni[[#This Row],[Popolazione2011]]/$D$7916</f>
        <v>4.3289253961791173E-3</v>
      </c>
      <c r="F4879">
        <f>100*Comuni[[#This Row],[Popolazione2011]]/(SUMIFS($D$2:$D$7916,$B$2:$B$7916,"Marche"))</f>
        <v>0.16096602974465377</v>
      </c>
      <c r="G4879" t="b">
        <f>IF(Comuni[[#This Row],[Popolazione2011]]&gt;300000,"MAGGIORE")</f>
        <v>0</v>
      </c>
      <c r="H4879">
        <f>100*Comuni[[#This Row],[Popolazione2011]]/(SUMIFS($D$2:$D$7916,$B$2:$B$7916,"Piemonte"))</f>
        <v>5.6852606695454264E-2</v>
      </c>
      <c r="I4879" s="1" t="str">
        <f>_xlfn.XLOOKUP(Comuni[[#This Row],[Regione]],Ripartizione_geografica[Regione],Ripartizione_geografica[Ripartizione geografica],,0)</f>
        <v>Centro</v>
      </c>
      <c r="J4879" s="1">
        <f>_xlfn.XLOOKUP(Comuni[[#This Row],[Regione]],Table_0[Regione],Table_0[Totale contagiati],,0)</f>
        <v>732570</v>
      </c>
      <c r="K4879" s="1">
        <f>_xlfn.XLOOKUP(Comuni[[#This Row],[Regione]],Table_0[Regione],Table_0[Guariti],,0)</f>
        <v>727781</v>
      </c>
      <c r="L4879" s="1">
        <f>_xlfn.XLOOKUP(Comuni[[#This Row],[Regione]],Table_0[Regione],Table_0[Deceduti],,0)</f>
        <v>4504</v>
      </c>
    </row>
    <row r="4880" spans="1:12" x14ac:dyDescent="0.25">
      <c r="A4880" s="1" t="s">
        <v>4952</v>
      </c>
      <c r="B4880" s="1" t="s">
        <v>4830</v>
      </c>
      <c r="C4880" s="1" t="s">
        <v>4932</v>
      </c>
      <c r="D4880">
        <v>42019</v>
      </c>
      <c r="E4880">
        <f>100*Comuni[[#This Row],[Popolazione2011]]/$D$7916</f>
        <v>7.3316048457094038E-2</v>
      </c>
      <c r="F4880">
        <f>100*Comuni[[#This Row],[Popolazione2011]]/(SUMIFS($D$2:$D$7916,$B$2:$B$7916,"Marche"))</f>
        <v>2.7261715452803736</v>
      </c>
      <c r="G4880" t="b">
        <f>IF(Comuni[[#This Row],[Popolazione2011]]&gt;300000,"MAGGIORE")</f>
        <v>0</v>
      </c>
      <c r="H4880">
        <f>100*Comuni[[#This Row],[Popolazione2011]]/(SUMIFS($D$2:$D$7916,$B$2:$B$7916,"Piemonte"))</f>
        <v>0.96287371250958997</v>
      </c>
      <c r="I4880" s="1" t="str">
        <f>_xlfn.XLOOKUP(Comuni[[#This Row],[Regione]],Ripartizione_geografica[Regione],Ripartizione_geografica[Ripartizione geografica],,0)</f>
        <v>Centro</v>
      </c>
      <c r="J4880" s="1">
        <f>_xlfn.XLOOKUP(Comuni[[#This Row],[Regione]],Table_0[Regione],Table_0[Totale contagiati],,0)</f>
        <v>732570</v>
      </c>
      <c r="K4880" s="1">
        <f>_xlfn.XLOOKUP(Comuni[[#This Row],[Regione]],Table_0[Regione],Table_0[Guariti],,0)</f>
        <v>727781</v>
      </c>
      <c r="L4880" s="1">
        <f>_xlfn.XLOOKUP(Comuni[[#This Row],[Regione]],Table_0[Regione],Table_0[Deceduti],,0)</f>
        <v>4504</v>
      </c>
    </row>
    <row r="4881" spans="1:12" x14ac:dyDescent="0.25">
      <c r="A4881" s="1" t="s">
        <v>4953</v>
      </c>
      <c r="B4881" s="1" t="s">
        <v>4830</v>
      </c>
      <c r="C4881" s="1" t="s">
        <v>4932</v>
      </c>
      <c r="D4881">
        <v>10178</v>
      </c>
      <c r="E4881">
        <f>100*Comuni[[#This Row],[Popolazione2011]]/$D$7916</f>
        <v>1.7758888626485711E-2</v>
      </c>
      <c r="F4881">
        <f>100*Comuni[[#This Row],[Popolazione2011]]/(SUMIFS($D$2:$D$7916,$B$2:$B$7916,"Marche"))</f>
        <v>0.66034351097988153</v>
      </c>
      <c r="G4881" t="b">
        <f>IF(Comuni[[#This Row],[Popolazione2011]]&gt;300000,"MAGGIORE")</f>
        <v>0</v>
      </c>
      <c r="H4881">
        <f>100*Comuni[[#This Row],[Popolazione2011]]/(SUMIFS($D$2:$D$7916,$B$2:$B$7916,"Piemonte"))</f>
        <v>0.23323088712065035</v>
      </c>
      <c r="I4881" s="1" t="str">
        <f>_xlfn.XLOOKUP(Comuni[[#This Row],[Regione]],Ripartizione_geografica[Regione],Ripartizione_geografica[Ripartizione geografica],,0)</f>
        <v>Centro</v>
      </c>
      <c r="J4881" s="1">
        <f>_xlfn.XLOOKUP(Comuni[[#This Row],[Regione]],Table_0[Regione],Table_0[Totale contagiati],,0)</f>
        <v>732570</v>
      </c>
      <c r="K4881" s="1">
        <f>_xlfn.XLOOKUP(Comuni[[#This Row],[Regione]],Table_0[Regione],Table_0[Guariti],,0)</f>
        <v>727781</v>
      </c>
      <c r="L4881" s="1">
        <f>_xlfn.XLOOKUP(Comuni[[#This Row],[Regione]],Table_0[Regione],Table_0[Deceduti],,0)</f>
        <v>4504</v>
      </c>
    </row>
    <row r="4882" spans="1:12" x14ac:dyDescent="0.25">
      <c r="A4882" s="1" t="s">
        <v>4954</v>
      </c>
      <c r="B4882" s="1" t="s">
        <v>4830</v>
      </c>
      <c r="C4882" s="1" t="s">
        <v>4932</v>
      </c>
      <c r="D4882">
        <v>4773</v>
      </c>
      <c r="E4882">
        <f>100*Comuni[[#This Row],[Popolazione2011]]/$D$7916</f>
        <v>8.3280777573409622E-3</v>
      </c>
      <c r="F4882">
        <f>100*Comuni[[#This Row],[Popolazione2011]]/(SUMIFS($D$2:$D$7916,$B$2:$B$7916,"Marche"))</f>
        <v>0.30966983473245968</v>
      </c>
      <c r="G4882" t="b">
        <f>IF(Comuni[[#This Row],[Popolazione2011]]&gt;300000,"MAGGIORE")</f>
        <v>0</v>
      </c>
      <c r="H4882">
        <f>100*Comuni[[#This Row],[Popolazione2011]]/(SUMIFS($D$2:$D$7916,$B$2:$B$7916,"Piemonte"))</f>
        <v>0.10937424093406015</v>
      </c>
      <c r="I4882" s="1" t="str">
        <f>_xlfn.XLOOKUP(Comuni[[#This Row],[Regione]],Ripartizione_geografica[Regione],Ripartizione_geografica[Ripartizione geografica],,0)</f>
        <v>Centro</v>
      </c>
      <c r="J4882" s="1">
        <f>_xlfn.XLOOKUP(Comuni[[#This Row],[Regione]],Table_0[Regione],Table_0[Totale contagiati],,0)</f>
        <v>732570</v>
      </c>
      <c r="K4882" s="1">
        <f>_xlfn.XLOOKUP(Comuni[[#This Row],[Regione]],Table_0[Regione],Table_0[Guariti],,0)</f>
        <v>727781</v>
      </c>
      <c r="L4882" s="1">
        <f>_xlfn.XLOOKUP(Comuni[[#This Row],[Regione]],Table_0[Regione],Table_0[Deceduti],,0)</f>
        <v>4504</v>
      </c>
    </row>
    <row r="4883" spans="1:12" x14ac:dyDescent="0.25">
      <c r="A4883" s="1" t="s">
        <v>4955</v>
      </c>
      <c r="B4883" s="1" t="s">
        <v>4830</v>
      </c>
      <c r="C4883" s="1" t="s">
        <v>4932</v>
      </c>
      <c r="D4883">
        <v>7185</v>
      </c>
      <c r="E4883">
        <f>100*Comuni[[#This Row],[Popolazione2011]]/$D$7916</f>
        <v>1.2536609823275677E-2</v>
      </c>
      <c r="F4883">
        <f>100*Comuni[[#This Row],[Popolazione2011]]/(SUMIFS($D$2:$D$7916,$B$2:$B$7916,"Marche"))</f>
        <v>0.46615917924842293</v>
      </c>
      <c r="G4883" t="b">
        <f>IF(Comuni[[#This Row],[Popolazione2011]]&gt;300000,"MAGGIORE")</f>
        <v>0</v>
      </c>
      <c r="H4883">
        <f>100*Comuni[[#This Row],[Popolazione2011]]/(SUMIFS($D$2:$D$7916,$B$2:$B$7916,"Piemonte"))</f>
        <v>0.16464569895479197</v>
      </c>
      <c r="I4883" s="1" t="str">
        <f>_xlfn.XLOOKUP(Comuni[[#This Row],[Regione]],Ripartizione_geografica[Regione],Ripartizione_geografica[Ripartizione geografica],,0)</f>
        <v>Centro</v>
      </c>
      <c r="J4883" s="1">
        <f>_xlfn.XLOOKUP(Comuni[[#This Row],[Regione]],Table_0[Regione],Table_0[Totale contagiati],,0)</f>
        <v>732570</v>
      </c>
      <c r="K4883" s="1">
        <f>_xlfn.XLOOKUP(Comuni[[#This Row],[Regione]],Table_0[Regione],Table_0[Guariti],,0)</f>
        <v>727781</v>
      </c>
      <c r="L4883" s="1">
        <f>_xlfn.XLOOKUP(Comuni[[#This Row],[Regione]],Table_0[Regione],Table_0[Deceduti],,0)</f>
        <v>4504</v>
      </c>
    </row>
    <row r="4884" spans="1:12" x14ac:dyDescent="0.25">
      <c r="A4884" s="1" t="s">
        <v>4956</v>
      </c>
      <c r="B4884" s="1" t="s">
        <v>4830</v>
      </c>
      <c r="C4884" s="1" t="s">
        <v>4932</v>
      </c>
      <c r="D4884">
        <v>149</v>
      </c>
      <c r="E4884">
        <f>100*Comuni[[#This Row],[Popolazione2011]]/$D$7916</f>
        <v>2.5997980009298202E-4</v>
      </c>
      <c r="F4884">
        <f>100*Comuni[[#This Row],[Popolazione2011]]/(SUMIFS($D$2:$D$7916,$B$2:$B$7916,"Marche"))</f>
        <v>9.6670449141287428E-3</v>
      </c>
      <c r="G4884" t="b">
        <f>IF(Comuni[[#This Row],[Popolazione2011]]&gt;300000,"MAGGIORE")</f>
        <v>0</v>
      </c>
      <c r="H4884">
        <f>100*Comuni[[#This Row],[Popolazione2011]]/(SUMIFS($D$2:$D$7916,$B$2:$B$7916,"Piemonte"))</f>
        <v>3.4143645294730696E-3</v>
      </c>
      <c r="I4884" s="1" t="str">
        <f>_xlfn.XLOOKUP(Comuni[[#This Row],[Regione]],Ripartizione_geografica[Regione],Ripartizione_geografica[Ripartizione geografica],,0)</f>
        <v>Centro</v>
      </c>
      <c r="J4884" s="1">
        <f>_xlfn.XLOOKUP(Comuni[[#This Row],[Regione]],Table_0[Regione],Table_0[Totale contagiati],,0)</f>
        <v>732570</v>
      </c>
      <c r="K4884" s="1">
        <f>_xlfn.XLOOKUP(Comuni[[#This Row],[Regione]],Table_0[Regione],Table_0[Guariti],,0)</f>
        <v>727781</v>
      </c>
      <c r="L4884" s="1">
        <f>_xlfn.XLOOKUP(Comuni[[#This Row],[Regione]],Table_0[Regione],Table_0[Deceduti],,0)</f>
        <v>4504</v>
      </c>
    </row>
    <row r="4885" spans="1:12" x14ac:dyDescent="0.25">
      <c r="A4885" s="1" t="s">
        <v>4957</v>
      </c>
      <c r="B4885" s="1" t="s">
        <v>4830</v>
      </c>
      <c r="C4885" s="1" t="s">
        <v>4932</v>
      </c>
      <c r="D4885">
        <v>6918</v>
      </c>
      <c r="E4885">
        <f>100*Comuni[[#This Row],[Popolazione2011]]/$D$7916</f>
        <v>1.2070739980156038E-2</v>
      </c>
      <c r="F4885">
        <f>100*Comuni[[#This Row],[Popolazione2011]]/(SUMIFS($D$2:$D$7916,$B$2:$B$7916,"Marche"))</f>
        <v>0.4488363537982728</v>
      </c>
      <c r="G4885" t="b">
        <f>IF(Comuni[[#This Row],[Popolazione2011]]&gt;300000,"MAGGIORE")</f>
        <v>0</v>
      </c>
      <c r="H4885">
        <f>100*Comuni[[#This Row],[Popolazione2011]]/(SUMIFS($D$2:$D$7916,$B$2:$B$7916,"Piemonte"))</f>
        <v>0.1585273410395617</v>
      </c>
      <c r="I4885" s="1" t="str">
        <f>_xlfn.XLOOKUP(Comuni[[#This Row],[Regione]],Ripartizione_geografica[Regione],Ripartizione_geografica[Ripartizione geografica],,0)</f>
        <v>Centro</v>
      </c>
      <c r="J4885" s="1">
        <f>_xlfn.XLOOKUP(Comuni[[#This Row],[Regione]],Table_0[Regione],Table_0[Totale contagiati],,0)</f>
        <v>732570</v>
      </c>
      <c r="K4885" s="1">
        <f>_xlfn.XLOOKUP(Comuni[[#This Row],[Regione]],Table_0[Regione],Table_0[Guariti],,0)</f>
        <v>727781</v>
      </c>
      <c r="L4885" s="1">
        <f>_xlfn.XLOOKUP(Comuni[[#This Row],[Regione]],Table_0[Regione],Table_0[Deceduti],,0)</f>
        <v>4504</v>
      </c>
    </row>
    <row r="4886" spans="1:12" x14ac:dyDescent="0.25">
      <c r="A4886" s="1" t="s">
        <v>4958</v>
      </c>
      <c r="B4886" s="1" t="s">
        <v>4830</v>
      </c>
      <c r="C4886" s="1" t="s">
        <v>4932</v>
      </c>
      <c r="D4886">
        <v>3555</v>
      </c>
      <c r="E4886">
        <f>100*Comuni[[#This Row],[Popolazione2011]]/$D$7916</f>
        <v>6.2028737538963163E-3</v>
      </c>
      <c r="F4886">
        <f>100*Comuni[[#This Row],[Popolazione2011]]/(SUMIFS($D$2:$D$7916,$B$2:$B$7916,"Marche"))</f>
        <v>0.2306466085216623</v>
      </c>
      <c r="G4886" t="b">
        <f>IF(Comuni[[#This Row],[Popolazione2011]]&gt;300000,"MAGGIORE")</f>
        <v>0</v>
      </c>
      <c r="H4886">
        <f>100*Comuni[[#This Row],[Popolazione2011]]/(SUMIFS($D$2:$D$7916,$B$2:$B$7916,"Piemonte"))</f>
        <v>8.1463529545481625E-2</v>
      </c>
      <c r="I4886" s="1" t="str">
        <f>_xlfn.XLOOKUP(Comuni[[#This Row],[Regione]],Ripartizione_geografica[Regione],Ripartizione_geografica[Ripartizione geografica],,0)</f>
        <v>Centro</v>
      </c>
      <c r="J4886" s="1">
        <f>_xlfn.XLOOKUP(Comuni[[#This Row],[Regione]],Table_0[Regione],Table_0[Totale contagiati],,0)</f>
        <v>732570</v>
      </c>
      <c r="K4886" s="1">
        <f>_xlfn.XLOOKUP(Comuni[[#This Row],[Regione]],Table_0[Regione],Table_0[Guariti],,0)</f>
        <v>727781</v>
      </c>
      <c r="L4886" s="1">
        <f>_xlfn.XLOOKUP(Comuni[[#This Row],[Regione]],Table_0[Regione],Table_0[Deceduti],,0)</f>
        <v>4504</v>
      </c>
    </row>
    <row r="4887" spans="1:12" x14ac:dyDescent="0.25">
      <c r="A4887" s="1" t="s">
        <v>4959</v>
      </c>
      <c r="B4887" s="1" t="s">
        <v>4830</v>
      </c>
      <c r="C4887" s="1" t="s">
        <v>4932</v>
      </c>
      <c r="D4887">
        <v>3658</v>
      </c>
      <c r="E4887">
        <f>100*Comuni[[#This Row],[Popolazione2011]]/$D$7916</f>
        <v>6.3825913338263641E-3</v>
      </c>
      <c r="F4887">
        <f>100*Comuni[[#This Row],[Popolazione2011]]/(SUMIFS($D$2:$D$7916,$B$2:$B$7916,"Marche"))</f>
        <v>0.23732919661666405</v>
      </c>
      <c r="G4887" t="b">
        <f>IF(Comuni[[#This Row],[Popolazione2011]]&gt;300000,"MAGGIORE")</f>
        <v>0</v>
      </c>
      <c r="H4887">
        <f>100*Comuni[[#This Row],[Popolazione2011]]/(SUMIFS($D$2:$D$7916,$B$2:$B$7916,"Piemonte"))</f>
        <v>8.3823794958473072E-2</v>
      </c>
      <c r="I4887" s="1" t="str">
        <f>_xlfn.XLOOKUP(Comuni[[#This Row],[Regione]],Ripartizione_geografica[Regione],Ripartizione_geografica[Ripartizione geografica],,0)</f>
        <v>Centro</v>
      </c>
      <c r="J4887" s="1">
        <f>_xlfn.XLOOKUP(Comuni[[#This Row],[Regione]],Table_0[Regione],Table_0[Totale contagiati],,0)</f>
        <v>732570</v>
      </c>
      <c r="K4887" s="1">
        <f>_xlfn.XLOOKUP(Comuni[[#This Row],[Regione]],Table_0[Regione],Table_0[Guariti],,0)</f>
        <v>727781</v>
      </c>
      <c r="L4887" s="1">
        <f>_xlfn.XLOOKUP(Comuni[[#This Row],[Regione]],Table_0[Regione],Table_0[Deceduti],,0)</f>
        <v>4504</v>
      </c>
    </row>
    <row r="4888" spans="1:12" x14ac:dyDescent="0.25">
      <c r="A4888" s="1" t="s">
        <v>4960</v>
      </c>
      <c r="B4888" s="1" t="s">
        <v>4830</v>
      </c>
      <c r="C4888" s="1" t="s">
        <v>4932</v>
      </c>
      <c r="D4888">
        <v>8071</v>
      </c>
      <c r="E4888">
        <f>100*Comuni[[#This Row],[Popolazione2011]]/$D$7916</f>
        <v>1.4082529976848711E-2</v>
      </c>
      <c r="F4888">
        <f>100*Comuni[[#This Row],[Popolazione2011]]/(SUMIFS($D$2:$D$7916,$B$2:$B$7916,"Marche"))</f>
        <v>0.52364241276465162</v>
      </c>
      <c r="G4888" t="b">
        <f>IF(Comuni[[#This Row],[Popolazione2011]]&gt;300000,"MAGGIORE")</f>
        <v>0</v>
      </c>
      <c r="H4888">
        <f>100*Comuni[[#This Row],[Popolazione2011]]/(SUMIFS($D$2:$D$7916,$B$2:$B$7916,"Piemonte"))</f>
        <v>0.18494856454615533</v>
      </c>
      <c r="I4888" s="1" t="str">
        <f>_xlfn.XLOOKUP(Comuni[[#This Row],[Regione]],Ripartizione_geografica[Regione],Ripartizione_geografica[Ripartizione geografica],,0)</f>
        <v>Centro</v>
      </c>
      <c r="J4888" s="1">
        <f>_xlfn.XLOOKUP(Comuni[[#This Row],[Regione]],Table_0[Regione],Table_0[Totale contagiati],,0)</f>
        <v>732570</v>
      </c>
      <c r="K4888" s="1">
        <f>_xlfn.XLOOKUP(Comuni[[#This Row],[Regione]],Table_0[Regione],Table_0[Guariti],,0)</f>
        <v>727781</v>
      </c>
      <c r="L4888" s="1">
        <f>_xlfn.XLOOKUP(Comuni[[#This Row],[Regione]],Table_0[Regione],Table_0[Deceduti],,0)</f>
        <v>4504</v>
      </c>
    </row>
    <row r="4889" spans="1:12" x14ac:dyDescent="0.25">
      <c r="A4889" s="1" t="s">
        <v>4961</v>
      </c>
      <c r="B4889" s="1" t="s">
        <v>4830</v>
      </c>
      <c r="C4889" s="1" t="s">
        <v>4932</v>
      </c>
      <c r="D4889">
        <v>792</v>
      </c>
      <c r="E4889">
        <f>100*Comuni[[#This Row],[Popolazione2011]]/$D$7916</f>
        <v>1.3819060515009515E-3</v>
      </c>
      <c r="F4889">
        <f>100*Comuni[[#This Row],[Popolazione2011]]/(SUMIFS($D$2:$D$7916,$B$2:$B$7916,"Marche"))</f>
        <v>5.138456088583869E-2</v>
      </c>
      <c r="G4889" t="b">
        <f>IF(Comuni[[#This Row],[Popolazione2011]]&gt;300000,"MAGGIORE")</f>
        <v>0</v>
      </c>
      <c r="H4889">
        <f>100*Comuni[[#This Row],[Popolazione2011]]/(SUMIFS($D$2:$D$7916,$B$2:$B$7916,"Piemonte"))</f>
        <v>1.8148836962031348E-2</v>
      </c>
      <c r="I4889" s="1" t="str">
        <f>_xlfn.XLOOKUP(Comuni[[#This Row],[Regione]],Ripartizione_geografica[Regione],Ripartizione_geografica[Ripartizione geografica],,0)</f>
        <v>Centro</v>
      </c>
      <c r="J4889" s="1">
        <f>_xlfn.XLOOKUP(Comuni[[#This Row],[Regione]],Table_0[Regione],Table_0[Totale contagiati],,0)</f>
        <v>732570</v>
      </c>
      <c r="K4889" s="1">
        <f>_xlfn.XLOOKUP(Comuni[[#This Row],[Regione]],Table_0[Regione],Table_0[Guariti],,0)</f>
        <v>727781</v>
      </c>
      <c r="L4889" s="1">
        <f>_xlfn.XLOOKUP(Comuni[[#This Row],[Regione]],Table_0[Regione],Table_0[Deceduti],,0)</f>
        <v>4504</v>
      </c>
    </row>
    <row r="4890" spans="1:12" x14ac:dyDescent="0.25">
      <c r="A4890" s="1" t="s">
        <v>4962</v>
      </c>
      <c r="B4890" s="1" t="s">
        <v>4830</v>
      </c>
      <c r="C4890" s="1" t="s">
        <v>4932</v>
      </c>
      <c r="D4890">
        <v>10287</v>
      </c>
      <c r="E4890">
        <f>100*Comuni[[#This Row],[Popolazione2011]]/$D$7916</f>
        <v>1.7949075191654403E-2</v>
      </c>
      <c r="F4890">
        <f>100*Comuni[[#This Row],[Popolazione2011]]/(SUMIFS($D$2:$D$7916,$B$2:$B$7916,"Marche"))</f>
        <v>0.66741537605129109</v>
      </c>
      <c r="G4890" t="b">
        <f>IF(Comuni[[#This Row],[Popolazione2011]]&gt;300000,"MAGGIORE")</f>
        <v>0</v>
      </c>
      <c r="H4890">
        <f>100*Comuni[[#This Row],[Popolazione2011]]/(SUMIFS($D$2:$D$7916,$B$2:$B$7916,"Piemonte"))</f>
        <v>0.2357286437227481</v>
      </c>
      <c r="I4890" s="1" t="str">
        <f>_xlfn.XLOOKUP(Comuni[[#This Row],[Regione]],Ripartizione_geografica[Regione],Ripartizione_geografica[Ripartizione geografica],,0)</f>
        <v>Centro</v>
      </c>
      <c r="J4890" s="1">
        <f>_xlfn.XLOOKUP(Comuni[[#This Row],[Regione]],Table_0[Regione],Table_0[Totale contagiati],,0)</f>
        <v>732570</v>
      </c>
      <c r="K4890" s="1">
        <f>_xlfn.XLOOKUP(Comuni[[#This Row],[Regione]],Table_0[Regione],Table_0[Guariti],,0)</f>
        <v>727781</v>
      </c>
      <c r="L4890" s="1">
        <f>_xlfn.XLOOKUP(Comuni[[#This Row],[Regione]],Table_0[Regione],Table_0[Deceduti],,0)</f>
        <v>4504</v>
      </c>
    </row>
    <row r="4891" spans="1:12" x14ac:dyDescent="0.25">
      <c r="A4891" s="1" t="s">
        <v>4963</v>
      </c>
      <c r="B4891" s="1" t="s">
        <v>4830</v>
      </c>
      <c r="C4891" s="1" t="s">
        <v>4932</v>
      </c>
      <c r="D4891">
        <v>929</v>
      </c>
      <c r="E4891">
        <f>100*Comuni[[#This Row],[Popolazione2011]]/$D$7916</f>
        <v>1.6209478811166464E-3</v>
      </c>
      <c r="F4891">
        <f>100*Comuni[[#This Row],[Popolazione2011]]/(SUMIFS($D$2:$D$7916,$B$2:$B$7916,"Marche"))</f>
        <v>6.027305184715169E-2</v>
      </c>
      <c r="G4891" t="b">
        <f>IF(Comuni[[#This Row],[Popolazione2011]]&gt;300000,"MAGGIORE")</f>
        <v>0</v>
      </c>
      <c r="H4891">
        <f>100*Comuni[[#This Row],[Popolazione2011]]/(SUMIFS($D$2:$D$7916,$B$2:$B$7916,"Piemonte"))</f>
        <v>2.1288219113291824E-2</v>
      </c>
      <c r="I4891" s="1" t="str">
        <f>_xlfn.XLOOKUP(Comuni[[#This Row],[Regione]],Ripartizione_geografica[Regione],Ripartizione_geografica[Ripartizione geografica],,0)</f>
        <v>Centro</v>
      </c>
      <c r="J4891" s="1">
        <f>_xlfn.XLOOKUP(Comuni[[#This Row],[Regione]],Table_0[Regione],Table_0[Totale contagiati],,0)</f>
        <v>732570</v>
      </c>
      <c r="K4891" s="1">
        <f>_xlfn.XLOOKUP(Comuni[[#This Row],[Regione]],Table_0[Regione],Table_0[Guariti],,0)</f>
        <v>727781</v>
      </c>
      <c r="L4891" s="1">
        <f>_xlfn.XLOOKUP(Comuni[[#This Row],[Regione]],Table_0[Regione],Table_0[Deceduti],,0)</f>
        <v>4504</v>
      </c>
    </row>
    <row r="4892" spans="1:12" x14ac:dyDescent="0.25">
      <c r="A4892" s="1" t="s">
        <v>4964</v>
      </c>
      <c r="B4892" s="1" t="s">
        <v>4830</v>
      </c>
      <c r="C4892" s="1" t="s">
        <v>4932</v>
      </c>
      <c r="D4892">
        <v>1154</v>
      </c>
      <c r="E4892">
        <f>100*Comuni[[#This Row],[Popolazione2011]]/$D$7916</f>
        <v>2.0135348275657802E-3</v>
      </c>
      <c r="F4892">
        <f>100*Comuni[[#This Row],[Popolazione2011]]/(SUMIFS($D$2:$D$7916,$B$2:$B$7916,"Marche"))</f>
        <v>7.4870938462446773E-2</v>
      </c>
      <c r="G4892" t="b">
        <f>IF(Comuni[[#This Row],[Popolazione2011]]&gt;300000,"MAGGIORE")</f>
        <v>0</v>
      </c>
      <c r="H4892">
        <f>100*Comuni[[#This Row],[Popolazione2011]]/(SUMIFS($D$2:$D$7916,$B$2:$B$7916,"Piemonte"))</f>
        <v>2.6444138704778002E-2</v>
      </c>
      <c r="I4892" s="1" t="str">
        <f>_xlfn.XLOOKUP(Comuni[[#This Row],[Regione]],Ripartizione_geografica[Regione],Ripartizione_geografica[Ripartizione geografica],,0)</f>
        <v>Centro</v>
      </c>
      <c r="J4892" s="1">
        <f>_xlfn.XLOOKUP(Comuni[[#This Row],[Regione]],Table_0[Regione],Table_0[Totale contagiati],,0)</f>
        <v>732570</v>
      </c>
      <c r="K4892" s="1">
        <f>_xlfn.XLOOKUP(Comuni[[#This Row],[Regione]],Table_0[Regione],Table_0[Guariti],,0)</f>
        <v>727781</v>
      </c>
      <c r="L4892" s="1">
        <f>_xlfn.XLOOKUP(Comuni[[#This Row],[Regione]],Table_0[Regione],Table_0[Deceduti],,0)</f>
        <v>4504</v>
      </c>
    </row>
    <row r="4893" spans="1:12" x14ac:dyDescent="0.25">
      <c r="A4893" s="1" t="s">
        <v>4965</v>
      </c>
      <c r="B4893" s="1" t="s">
        <v>4830</v>
      </c>
      <c r="C4893" s="1" t="s">
        <v>4932</v>
      </c>
      <c r="D4893">
        <v>1977</v>
      </c>
      <c r="E4893">
        <f>100*Comuni[[#This Row],[Popolazione2011]]/$D$7916</f>
        <v>3.449530636133057E-3</v>
      </c>
      <c r="F4893">
        <f>100*Comuni[[#This Row],[Popolazione2011]]/(SUMIFS($D$2:$D$7916,$B$2:$B$7916,"Marche"))</f>
        <v>0.12826676372639279</v>
      </c>
      <c r="G4893" t="b">
        <f>IF(Comuni[[#This Row],[Popolazione2011]]&gt;300000,"MAGGIORE")</f>
        <v>0</v>
      </c>
      <c r="H4893">
        <f>100*Comuni[[#This Row],[Popolazione2011]]/(SUMIFS($D$2:$D$7916,$B$2:$B$7916,"Piemonte"))</f>
        <v>4.5303346810525225E-2</v>
      </c>
      <c r="I4893" s="1" t="str">
        <f>_xlfn.XLOOKUP(Comuni[[#This Row],[Regione]],Ripartizione_geografica[Regione],Ripartizione_geografica[Ripartizione geografica],,0)</f>
        <v>Centro</v>
      </c>
      <c r="J4893" s="1">
        <f>_xlfn.XLOOKUP(Comuni[[#This Row],[Regione]],Table_0[Regione],Table_0[Totale contagiati],,0)</f>
        <v>732570</v>
      </c>
      <c r="K4893" s="1">
        <f>_xlfn.XLOOKUP(Comuni[[#This Row],[Regione]],Table_0[Regione],Table_0[Guariti],,0)</f>
        <v>727781</v>
      </c>
      <c r="L4893" s="1">
        <f>_xlfn.XLOOKUP(Comuni[[#This Row],[Regione]],Table_0[Regione],Table_0[Deceduti],,0)</f>
        <v>4504</v>
      </c>
    </row>
    <row r="4894" spans="1:12" x14ac:dyDescent="0.25">
      <c r="A4894" s="1" t="s">
        <v>4966</v>
      </c>
      <c r="B4894" s="1" t="s">
        <v>4830</v>
      </c>
      <c r="C4894" s="1" t="s">
        <v>4932</v>
      </c>
      <c r="D4894">
        <v>1483</v>
      </c>
      <c r="E4894">
        <f>100*Comuni[[#This Row],[Popolazione2011]]/$D$7916</f>
        <v>2.5875841848180697E-3</v>
      </c>
      <c r="F4894">
        <f>100*Comuni[[#This Row],[Popolazione2011]]/(SUMIFS($D$2:$D$7916,$B$2:$B$7916,"Marche"))</f>
        <v>9.6216292668811584E-2</v>
      </c>
      <c r="G4894" t="b">
        <f>IF(Comuni[[#This Row],[Popolazione2011]]&gt;300000,"MAGGIORE")</f>
        <v>0</v>
      </c>
      <c r="H4894">
        <f>100*Comuni[[#This Row],[Popolazione2011]]/(SUMIFS($D$2:$D$7916,$B$2:$B$7916,"Piemonte"))</f>
        <v>3.3983238907440018E-2</v>
      </c>
      <c r="I4894" s="1" t="str">
        <f>_xlfn.XLOOKUP(Comuni[[#This Row],[Regione]],Ripartizione_geografica[Regione],Ripartizione_geografica[Ripartizione geografica],,0)</f>
        <v>Centro</v>
      </c>
      <c r="J4894" s="1">
        <f>_xlfn.XLOOKUP(Comuni[[#This Row],[Regione]],Table_0[Regione],Table_0[Totale contagiati],,0)</f>
        <v>732570</v>
      </c>
      <c r="K4894" s="1">
        <f>_xlfn.XLOOKUP(Comuni[[#This Row],[Regione]],Table_0[Regione],Table_0[Guariti],,0)</f>
        <v>727781</v>
      </c>
      <c r="L4894" s="1">
        <f>_xlfn.XLOOKUP(Comuni[[#This Row],[Regione]],Table_0[Regione],Table_0[Deceduti],,0)</f>
        <v>4504</v>
      </c>
    </row>
    <row r="4895" spans="1:12" x14ac:dyDescent="0.25">
      <c r="A4895" s="1" t="s">
        <v>4967</v>
      </c>
      <c r="B4895" s="1" t="s">
        <v>4830</v>
      </c>
      <c r="C4895" s="1" t="s">
        <v>4932</v>
      </c>
      <c r="D4895">
        <v>1250</v>
      </c>
      <c r="E4895">
        <f>100*Comuni[[#This Row],[Popolazione2011]]/$D$7916</f>
        <v>2.1810385913840773E-3</v>
      </c>
      <c r="F4895">
        <f>100*Comuni[[#This Row],[Popolazione2011]]/(SUMIFS($D$2:$D$7916,$B$2:$B$7916,"Marche"))</f>
        <v>8.1099370084972672E-2</v>
      </c>
      <c r="G4895" t="b">
        <f>IF(Comuni[[#This Row],[Popolazione2011]]&gt;300000,"MAGGIORE")</f>
        <v>0</v>
      </c>
      <c r="H4895">
        <f>100*Comuni[[#This Row],[Popolazione2011]]/(SUMIFS($D$2:$D$7916,$B$2:$B$7916,"Piemonte"))</f>
        <v>2.8643997730478772E-2</v>
      </c>
      <c r="I4895" s="1" t="str">
        <f>_xlfn.XLOOKUP(Comuni[[#This Row],[Regione]],Ripartizione_geografica[Regione],Ripartizione_geografica[Ripartizione geografica],,0)</f>
        <v>Centro</v>
      </c>
      <c r="J4895" s="1">
        <f>_xlfn.XLOOKUP(Comuni[[#This Row],[Regione]],Table_0[Regione],Table_0[Totale contagiati],,0)</f>
        <v>732570</v>
      </c>
      <c r="K4895" s="1">
        <f>_xlfn.XLOOKUP(Comuni[[#This Row],[Regione]],Table_0[Regione],Table_0[Guariti],,0)</f>
        <v>727781</v>
      </c>
      <c r="L4895" s="1">
        <f>_xlfn.XLOOKUP(Comuni[[#This Row],[Regione]],Table_0[Regione],Table_0[Deceduti],,0)</f>
        <v>4504</v>
      </c>
    </row>
    <row r="4896" spans="1:12" x14ac:dyDescent="0.25">
      <c r="A4896" s="1" t="s">
        <v>4968</v>
      </c>
      <c r="B4896" s="1" t="s">
        <v>4830</v>
      </c>
      <c r="C4896" s="1" t="s">
        <v>4932</v>
      </c>
      <c r="D4896">
        <v>297</v>
      </c>
      <c r="E4896">
        <f>100*Comuni[[#This Row],[Popolazione2011]]/$D$7916</f>
        <v>5.1821476931285682E-4</v>
      </c>
      <c r="F4896">
        <f>100*Comuni[[#This Row],[Popolazione2011]]/(SUMIFS($D$2:$D$7916,$B$2:$B$7916,"Marche"))</f>
        <v>1.9269210332189507E-2</v>
      </c>
      <c r="G4896" t="b">
        <f>IF(Comuni[[#This Row],[Popolazione2011]]&gt;300000,"MAGGIORE")</f>
        <v>0</v>
      </c>
      <c r="H4896">
        <f>100*Comuni[[#This Row],[Popolazione2011]]/(SUMIFS($D$2:$D$7916,$B$2:$B$7916,"Piemonte"))</f>
        <v>6.8058138607617561E-3</v>
      </c>
      <c r="I4896" s="1" t="str">
        <f>_xlfn.XLOOKUP(Comuni[[#This Row],[Regione]],Ripartizione_geografica[Regione],Ripartizione_geografica[Ripartizione geografica],,0)</f>
        <v>Centro</v>
      </c>
      <c r="J4896" s="1">
        <f>_xlfn.XLOOKUP(Comuni[[#This Row],[Regione]],Table_0[Regione],Table_0[Totale contagiati],,0)</f>
        <v>732570</v>
      </c>
      <c r="K4896" s="1">
        <f>_xlfn.XLOOKUP(Comuni[[#This Row],[Regione]],Table_0[Regione],Table_0[Guariti],,0)</f>
        <v>727781</v>
      </c>
      <c r="L4896" s="1">
        <f>_xlfn.XLOOKUP(Comuni[[#This Row],[Regione]],Table_0[Regione],Table_0[Deceduti],,0)</f>
        <v>4504</v>
      </c>
    </row>
    <row r="4897" spans="1:12" x14ac:dyDescent="0.25">
      <c r="A4897" s="1" t="s">
        <v>4969</v>
      </c>
      <c r="B4897" s="1" t="s">
        <v>4830</v>
      </c>
      <c r="C4897" s="1" t="s">
        <v>4932</v>
      </c>
      <c r="D4897">
        <v>6583</v>
      </c>
      <c r="E4897">
        <f>100*Comuni[[#This Row],[Popolazione2011]]/$D$7916</f>
        <v>1.1486221637665106E-2</v>
      </c>
      <c r="F4897">
        <f>100*Comuni[[#This Row],[Popolazione2011]]/(SUMIFS($D$2:$D$7916,$B$2:$B$7916,"Marche"))</f>
        <v>0.42710172261550011</v>
      </c>
      <c r="G4897" t="b">
        <f>IF(Comuni[[#This Row],[Popolazione2011]]&gt;300000,"MAGGIORE")</f>
        <v>0</v>
      </c>
      <c r="H4897">
        <f>100*Comuni[[#This Row],[Popolazione2011]]/(SUMIFS($D$2:$D$7916,$B$2:$B$7916,"Piemonte"))</f>
        <v>0.15085074964779341</v>
      </c>
      <c r="I4897" s="1" t="str">
        <f>_xlfn.XLOOKUP(Comuni[[#This Row],[Regione]],Ripartizione_geografica[Regione],Ripartizione_geografica[Ripartizione geografica],,0)</f>
        <v>Centro</v>
      </c>
      <c r="J4897" s="1">
        <f>_xlfn.XLOOKUP(Comuni[[#This Row],[Regione]],Table_0[Regione],Table_0[Totale contagiati],,0)</f>
        <v>732570</v>
      </c>
      <c r="K4897" s="1">
        <f>_xlfn.XLOOKUP(Comuni[[#This Row],[Regione]],Table_0[Regione],Table_0[Guariti],,0)</f>
        <v>727781</v>
      </c>
      <c r="L4897" s="1">
        <f>_xlfn.XLOOKUP(Comuni[[#This Row],[Regione]],Table_0[Regione],Table_0[Deceduti],,0)</f>
        <v>4504</v>
      </c>
    </row>
    <row r="4898" spans="1:12" x14ac:dyDescent="0.25">
      <c r="A4898" s="1" t="s">
        <v>4970</v>
      </c>
      <c r="B4898" s="1" t="s">
        <v>4830</v>
      </c>
      <c r="C4898" s="1" t="s">
        <v>4932</v>
      </c>
      <c r="D4898">
        <v>11495</v>
      </c>
      <c r="E4898">
        <f>100*Comuni[[#This Row],[Popolazione2011]]/$D$7916</f>
        <v>2.0056830886367977E-2</v>
      </c>
      <c r="F4898">
        <f>100*Comuni[[#This Row],[Popolazione2011]]/(SUMIFS($D$2:$D$7916,$B$2:$B$7916,"Marche"))</f>
        <v>0.74578980730140876</v>
      </c>
      <c r="G4898" t="b">
        <f>IF(Comuni[[#This Row],[Popolazione2011]]&gt;300000,"MAGGIORE")</f>
        <v>0</v>
      </c>
      <c r="H4898">
        <f>100*Comuni[[#This Row],[Popolazione2011]]/(SUMIFS($D$2:$D$7916,$B$2:$B$7916,"Piemonte"))</f>
        <v>0.26341020312948277</v>
      </c>
      <c r="I4898" s="1" t="str">
        <f>_xlfn.XLOOKUP(Comuni[[#This Row],[Regione]],Ripartizione_geografica[Regione],Ripartizione_geografica[Ripartizione geografica],,0)</f>
        <v>Centro</v>
      </c>
      <c r="J4898" s="1">
        <f>_xlfn.XLOOKUP(Comuni[[#This Row],[Regione]],Table_0[Regione],Table_0[Totale contagiati],,0)</f>
        <v>732570</v>
      </c>
      <c r="K4898" s="1">
        <f>_xlfn.XLOOKUP(Comuni[[#This Row],[Regione]],Table_0[Regione],Table_0[Guariti],,0)</f>
        <v>727781</v>
      </c>
      <c r="L4898" s="1">
        <f>_xlfn.XLOOKUP(Comuni[[#This Row],[Regione]],Table_0[Regione],Table_0[Deceduti],,0)</f>
        <v>4504</v>
      </c>
    </row>
    <row r="4899" spans="1:12" x14ac:dyDescent="0.25">
      <c r="A4899" s="1" t="s">
        <v>4971</v>
      </c>
      <c r="B4899" s="1" t="s">
        <v>4830</v>
      </c>
      <c r="C4899" s="1" t="s">
        <v>4932</v>
      </c>
      <c r="D4899">
        <v>15843</v>
      </c>
      <c r="E4899">
        <f>100*Comuni[[#This Row],[Popolazione2011]]/$D$7916</f>
        <v>2.7643355522638351E-2</v>
      </c>
      <c r="F4899">
        <f>100*Comuni[[#This Row],[Popolazione2011]]/(SUMIFS($D$2:$D$7916,$B$2:$B$7916,"Marche"))</f>
        <v>1.0278858562049777</v>
      </c>
      <c r="G4899" t="b">
        <f>IF(Comuni[[#This Row],[Popolazione2011]]&gt;300000,"MAGGIORE")</f>
        <v>0</v>
      </c>
      <c r="H4899">
        <f>100*Comuni[[#This Row],[Popolazione2011]]/(SUMIFS($D$2:$D$7916,$B$2:$B$7916,"Piemonte"))</f>
        <v>0.36304548483518012</v>
      </c>
      <c r="I4899" s="1" t="str">
        <f>_xlfn.XLOOKUP(Comuni[[#This Row],[Regione]],Ripartizione_geografica[Regione],Ripartizione_geografica[Ripartizione geografica],,0)</f>
        <v>Centro</v>
      </c>
      <c r="J4899" s="1">
        <f>_xlfn.XLOOKUP(Comuni[[#This Row],[Regione]],Table_0[Regione],Table_0[Totale contagiati],,0)</f>
        <v>732570</v>
      </c>
      <c r="K4899" s="1">
        <f>_xlfn.XLOOKUP(Comuni[[#This Row],[Regione]],Table_0[Regione],Table_0[Guariti],,0)</f>
        <v>727781</v>
      </c>
      <c r="L4899" s="1">
        <f>_xlfn.XLOOKUP(Comuni[[#This Row],[Regione]],Table_0[Regione],Table_0[Deceduti],,0)</f>
        <v>4504</v>
      </c>
    </row>
    <row r="4900" spans="1:12" x14ac:dyDescent="0.25">
      <c r="A4900" s="1" t="s">
        <v>4972</v>
      </c>
      <c r="B4900" s="1" t="s">
        <v>4830</v>
      </c>
      <c r="C4900" s="1" t="s">
        <v>4932</v>
      </c>
      <c r="D4900">
        <v>21416</v>
      </c>
      <c r="E4900">
        <f>100*Comuni[[#This Row],[Popolazione2011]]/$D$7916</f>
        <v>3.7367297978465122E-2</v>
      </c>
      <c r="F4900">
        <f>100*Comuni[[#This Row],[Popolazione2011]]/(SUMIFS($D$2:$D$7916,$B$2:$B$7916,"Marche"))</f>
        <v>1.3894592877918199</v>
      </c>
      <c r="G4900" t="b">
        <f>IF(Comuni[[#This Row],[Popolazione2011]]&gt;300000,"MAGGIORE")</f>
        <v>0</v>
      </c>
      <c r="H4900">
        <f>100*Comuni[[#This Row],[Popolazione2011]]/(SUMIFS($D$2:$D$7916,$B$2:$B$7916,"Piemonte"))</f>
        <v>0.49075188431674671</v>
      </c>
      <c r="I4900" s="1" t="str">
        <f>_xlfn.XLOOKUP(Comuni[[#This Row],[Regione]],Ripartizione_geografica[Regione],Ripartizione_geografica[Ripartizione geografica],,0)</f>
        <v>Centro</v>
      </c>
      <c r="J4900" s="1">
        <f>_xlfn.XLOOKUP(Comuni[[#This Row],[Regione]],Table_0[Regione],Table_0[Totale contagiati],,0)</f>
        <v>732570</v>
      </c>
      <c r="K4900" s="1">
        <f>_xlfn.XLOOKUP(Comuni[[#This Row],[Regione]],Table_0[Regione],Table_0[Guariti],,0)</f>
        <v>727781</v>
      </c>
      <c r="L4900" s="1">
        <f>_xlfn.XLOOKUP(Comuni[[#This Row],[Regione]],Table_0[Regione],Table_0[Deceduti],,0)</f>
        <v>4504</v>
      </c>
    </row>
    <row r="4901" spans="1:12" x14ac:dyDescent="0.25">
      <c r="A4901" s="1" t="s">
        <v>4973</v>
      </c>
      <c r="B4901" s="1" t="s">
        <v>4830</v>
      </c>
      <c r="C4901" s="1" t="s">
        <v>4932</v>
      </c>
      <c r="D4901">
        <v>860</v>
      </c>
      <c r="E4901">
        <f>100*Comuni[[#This Row],[Popolazione2011]]/$D$7916</f>
        <v>1.5005545508722453E-3</v>
      </c>
      <c r="F4901">
        <f>100*Comuni[[#This Row],[Popolazione2011]]/(SUMIFS($D$2:$D$7916,$B$2:$B$7916,"Marche"))</f>
        <v>5.5796366618461199E-2</v>
      </c>
      <c r="G4901" t="b">
        <f>IF(Comuni[[#This Row],[Popolazione2011]]&gt;300000,"MAGGIORE")</f>
        <v>0</v>
      </c>
      <c r="H4901">
        <f>100*Comuni[[#This Row],[Popolazione2011]]/(SUMIFS($D$2:$D$7916,$B$2:$B$7916,"Piemonte"))</f>
        <v>1.9707070438569396E-2</v>
      </c>
      <c r="I4901" s="1" t="str">
        <f>_xlfn.XLOOKUP(Comuni[[#This Row],[Regione]],Ripartizione_geografica[Regione],Ripartizione_geografica[Ripartizione geografica],,0)</f>
        <v>Centro</v>
      </c>
      <c r="J4901" s="1">
        <f>_xlfn.XLOOKUP(Comuni[[#This Row],[Regione]],Table_0[Regione],Table_0[Totale contagiati],,0)</f>
        <v>732570</v>
      </c>
      <c r="K4901" s="1">
        <f>_xlfn.XLOOKUP(Comuni[[#This Row],[Regione]],Table_0[Regione],Table_0[Guariti],,0)</f>
        <v>727781</v>
      </c>
      <c r="L4901" s="1">
        <f>_xlfn.XLOOKUP(Comuni[[#This Row],[Regione]],Table_0[Regione],Table_0[Deceduti],,0)</f>
        <v>4504</v>
      </c>
    </row>
    <row r="4902" spans="1:12" x14ac:dyDescent="0.25">
      <c r="A4902" s="1" t="s">
        <v>4974</v>
      </c>
      <c r="B4902" s="1" t="s">
        <v>4830</v>
      </c>
      <c r="C4902" s="1" t="s">
        <v>4932</v>
      </c>
      <c r="D4902">
        <v>3644</v>
      </c>
      <c r="E4902">
        <f>100*Comuni[[#This Row],[Popolazione2011]]/$D$7916</f>
        <v>6.3581637016028626E-3</v>
      </c>
      <c r="F4902">
        <f>100*Comuni[[#This Row],[Popolazione2011]]/(SUMIFS($D$2:$D$7916,$B$2:$B$7916,"Marche"))</f>
        <v>0.23642088367171235</v>
      </c>
      <c r="G4902" t="b">
        <f>IF(Comuni[[#This Row],[Popolazione2011]]&gt;300000,"MAGGIORE")</f>
        <v>0</v>
      </c>
      <c r="H4902">
        <f>100*Comuni[[#This Row],[Popolazione2011]]/(SUMIFS($D$2:$D$7916,$B$2:$B$7916,"Piemonte"))</f>
        <v>8.3502982183891711E-2</v>
      </c>
      <c r="I4902" s="1" t="str">
        <f>_xlfn.XLOOKUP(Comuni[[#This Row],[Regione]],Ripartizione_geografica[Regione],Ripartizione_geografica[Ripartizione geografica],,0)</f>
        <v>Centro</v>
      </c>
      <c r="J4902" s="1">
        <f>_xlfn.XLOOKUP(Comuni[[#This Row],[Regione]],Table_0[Regione],Table_0[Totale contagiati],,0)</f>
        <v>732570</v>
      </c>
      <c r="K4902" s="1">
        <f>_xlfn.XLOOKUP(Comuni[[#This Row],[Regione]],Table_0[Regione],Table_0[Guariti],,0)</f>
        <v>727781</v>
      </c>
      <c r="L4902" s="1">
        <f>_xlfn.XLOOKUP(Comuni[[#This Row],[Regione]],Table_0[Regione],Table_0[Deceduti],,0)</f>
        <v>4504</v>
      </c>
    </row>
    <row r="4903" spans="1:12" x14ac:dyDescent="0.25">
      <c r="A4903" s="1" t="s">
        <v>4975</v>
      </c>
      <c r="B4903" s="1" t="s">
        <v>4830</v>
      </c>
      <c r="C4903" s="1" t="s">
        <v>4932</v>
      </c>
      <c r="D4903">
        <v>13018</v>
      </c>
      <c r="E4903">
        <f>100*Comuni[[#This Row],[Popolazione2011]]/$D$7916</f>
        <v>2.2714208306110338E-2</v>
      </c>
      <c r="F4903">
        <f>100*Comuni[[#This Row],[Popolazione2011]]/(SUMIFS($D$2:$D$7916,$B$2:$B$7916,"Marche"))</f>
        <v>0.84460127981293942</v>
      </c>
      <c r="G4903" t="b">
        <f>IF(Comuni[[#This Row],[Popolazione2011]]&gt;300000,"MAGGIORE")</f>
        <v>0</v>
      </c>
      <c r="H4903">
        <f>100*Comuni[[#This Row],[Popolazione2011]]/(SUMIFS($D$2:$D$7916,$B$2:$B$7916,"Piemonte"))</f>
        <v>0.29831004996429811</v>
      </c>
      <c r="I4903" s="1" t="str">
        <f>_xlfn.XLOOKUP(Comuni[[#This Row],[Regione]],Ripartizione_geografica[Regione],Ripartizione_geografica[Ripartizione geografica],,0)</f>
        <v>Centro</v>
      </c>
      <c r="J4903" s="1">
        <f>_xlfn.XLOOKUP(Comuni[[#This Row],[Regione]],Table_0[Regione],Table_0[Totale contagiati],,0)</f>
        <v>732570</v>
      </c>
      <c r="K4903" s="1">
        <f>_xlfn.XLOOKUP(Comuni[[#This Row],[Regione]],Table_0[Regione],Table_0[Guariti],,0)</f>
        <v>727781</v>
      </c>
      <c r="L4903" s="1">
        <f>_xlfn.XLOOKUP(Comuni[[#This Row],[Regione]],Table_0[Regione],Table_0[Deceduti],,0)</f>
        <v>4504</v>
      </c>
    </row>
    <row r="4904" spans="1:12" x14ac:dyDescent="0.25">
      <c r="A4904" s="1" t="s">
        <v>4976</v>
      </c>
      <c r="B4904" s="1" t="s">
        <v>4830</v>
      </c>
      <c r="C4904" s="1" t="s">
        <v>4932</v>
      </c>
      <c r="D4904">
        <v>1483</v>
      </c>
      <c r="E4904">
        <f>100*Comuni[[#This Row],[Popolazione2011]]/$D$7916</f>
        <v>2.5875841848180697E-3</v>
      </c>
      <c r="F4904">
        <f>100*Comuni[[#This Row],[Popolazione2011]]/(SUMIFS($D$2:$D$7916,$B$2:$B$7916,"Marche"))</f>
        <v>9.6216292668811584E-2</v>
      </c>
      <c r="G4904" t="b">
        <f>IF(Comuni[[#This Row],[Popolazione2011]]&gt;300000,"MAGGIORE")</f>
        <v>0</v>
      </c>
      <c r="H4904">
        <f>100*Comuni[[#This Row],[Popolazione2011]]/(SUMIFS($D$2:$D$7916,$B$2:$B$7916,"Piemonte"))</f>
        <v>3.3983238907440018E-2</v>
      </c>
      <c r="I4904" s="1" t="str">
        <f>_xlfn.XLOOKUP(Comuni[[#This Row],[Regione]],Ripartizione_geografica[Regione],Ripartizione_geografica[Ripartizione geografica],,0)</f>
        <v>Centro</v>
      </c>
      <c r="J4904" s="1">
        <f>_xlfn.XLOOKUP(Comuni[[#This Row],[Regione]],Table_0[Regione],Table_0[Totale contagiati],,0)</f>
        <v>732570</v>
      </c>
      <c r="K4904" s="1">
        <f>_xlfn.XLOOKUP(Comuni[[#This Row],[Regione]],Table_0[Regione],Table_0[Guariti],,0)</f>
        <v>727781</v>
      </c>
      <c r="L4904" s="1">
        <f>_xlfn.XLOOKUP(Comuni[[#This Row],[Regione]],Table_0[Regione],Table_0[Deceduti],,0)</f>
        <v>4504</v>
      </c>
    </row>
    <row r="4905" spans="1:12" x14ac:dyDescent="0.25">
      <c r="A4905" s="1" t="s">
        <v>4977</v>
      </c>
      <c r="B4905" s="1" t="s">
        <v>4830</v>
      </c>
      <c r="C4905" s="1" t="s">
        <v>4932</v>
      </c>
      <c r="D4905">
        <v>3367</v>
      </c>
      <c r="E4905">
        <f>100*Comuni[[#This Row],[Popolazione2011]]/$D$7916</f>
        <v>5.874845549752151E-3</v>
      </c>
      <c r="F4905">
        <f>100*Comuni[[#This Row],[Popolazione2011]]/(SUMIFS($D$2:$D$7916,$B$2:$B$7916,"Marche"))</f>
        <v>0.2184492632608824</v>
      </c>
      <c r="G4905" t="b">
        <f>IF(Comuni[[#This Row],[Popolazione2011]]&gt;300000,"MAGGIORE")</f>
        <v>0</v>
      </c>
      <c r="H4905">
        <f>100*Comuni[[#This Row],[Popolazione2011]]/(SUMIFS($D$2:$D$7916,$B$2:$B$7916,"Piemonte"))</f>
        <v>7.7155472286817614E-2</v>
      </c>
      <c r="I4905" s="1" t="str">
        <f>_xlfn.XLOOKUP(Comuni[[#This Row],[Regione]],Ripartizione_geografica[Regione],Ripartizione_geografica[Ripartizione geografica],,0)</f>
        <v>Centro</v>
      </c>
      <c r="J4905" s="1">
        <f>_xlfn.XLOOKUP(Comuni[[#This Row],[Regione]],Table_0[Regione],Table_0[Totale contagiati],,0)</f>
        <v>732570</v>
      </c>
      <c r="K4905" s="1">
        <f>_xlfn.XLOOKUP(Comuni[[#This Row],[Regione]],Table_0[Regione],Table_0[Guariti],,0)</f>
        <v>727781</v>
      </c>
      <c r="L4905" s="1">
        <f>_xlfn.XLOOKUP(Comuni[[#This Row],[Regione]],Table_0[Regione],Table_0[Deceduti],,0)</f>
        <v>4504</v>
      </c>
    </row>
    <row r="4906" spans="1:12" x14ac:dyDescent="0.25">
      <c r="A4906" s="1" t="s">
        <v>4978</v>
      </c>
      <c r="B4906" s="1" t="s">
        <v>4830</v>
      </c>
      <c r="C4906" s="1" t="s">
        <v>4932</v>
      </c>
      <c r="D4906">
        <v>431</v>
      </c>
      <c r="E4906">
        <f>100*Comuni[[#This Row],[Popolazione2011]]/$D$7916</f>
        <v>7.5202210630922995E-4</v>
      </c>
      <c r="F4906">
        <f>100*Comuni[[#This Row],[Popolazione2011]]/(SUMIFS($D$2:$D$7916,$B$2:$B$7916,"Marche"))</f>
        <v>2.7963062805298578E-2</v>
      </c>
      <c r="G4906" t="b">
        <f>IF(Comuni[[#This Row],[Popolazione2011]]&gt;300000,"MAGGIORE")</f>
        <v>0</v>
      </c>
      <c r="H4906">
        <f>100*Comuni[[#This Row],[Popolazione2011]]/(SUMIFS($D$2:$D$7916,$B$2:$B$7916,"Piemonte"))</f>
        <v>9.8764504174690803E-3</v>
      </c>
      <c r="I4906" s="1" t="str">
        <f>_xlfn.XLOOKUP(Comuni[[#This Row],[Regione]],Ripartizione_geografica[Regione],Ripartizione_geografica[Ripartizione geografica],,0)</f>
        <v>Centro</v>
      </c>
      <c r="J4906" s="1">
        <f>_xlfn.XLOOKUP(Comuni[[#This Row],[Regione]],Table_0[Regione],Table_0[Totale contagiati],,0)</f>
        <v>732570</v>
      </c>
      <c r="K4906" s="1">
        <f>_xlfn.XLOOKUP(Comuni[[#This Row],[Regione]],Table_0[Regione],Table_0[Guariti],,0)</f>
        <v>727781</v>
      </c>
      <c r="L4906" s="1">
        <f>_xlfn.XLOOKUP(Comuni[[#This Row],[Regione]],Table_0[Regione],Table_0[Deceduti],,0)</f>
        <v>4504</v>
      </c>
    </row>
    <row r="4907" spans="1:12" x14ac:dyDescent="0.25">
      <c r="A4907" s="1" t="s">
        <v>4979</v>
      </c>
      <c r="B4907" s="1" t="s">
        <v>4830</v>
      </c>
      <c r="C4907" s="1" t="s">
        <v>4932</v>
      </c>
      <c r="D4907">
        <v>1008</v>
      </c>
      <c r="E4907">
        <f>100*Comuni[[#This Row],[Popolazione2011]]/$D$7916</f>
        <v>1.7587895200921202E-3</v>
      </c>
      <c r="F4907">
        <f>100*Comuni[[#This Row],[Popolazione2011]]/(SUMIFS($D$2:$D$7916,$B$2:$B$7916,"Marche"))</f>
        <v>6.5398532036521961E-2</v>
      </c>
      <c r="G4907" t="b">
        <f>IF(Comuni[[#This Row],[Popolazione2011]]&gt;300000,"MAGGIORE")</f>
        <v>0</v>
      </c>
      <c r="H4907">
        <f>100*Comuni[[#This Row],[Popolazione2011]]/(SUMIFS($D$2:$D$7916,$B$2:$B$7916,"Piemonte"))</f>
        <v>2.3098519769858081E-2</v>
      </c>
      <c r="I4907" s="1" t="str">
        <f>_xlfn.XLOOKUP(Comuni[[#This Row],[Regione]],Ripartizione_geografica[Regione],Ripartizione_geografica[Ripartizione geografica],,0)</f>
        <v>Centro</v>
      </c>
      <c r="J4907" s="1">
        <f>_xlfn.XLOOKUP(Comuni[[#This Row],[Regione]],Table_0[Regione],Table_0[Totale contagiati],,0)</f>
        <v>732570</v>
      </c>
      <c r="K4907" s="1">
        <f>_xlfn.XLOOKUP(Comuni[[#This Row],[Regione]],Table_0[Regione],Table_0[Guariti],,0)</f>
        <v>727781</v>
      </c>
      <c r="L4907" s="1">
        <f>_xlfn.XLOOKUP(Comuni[[#This Row],[Regione]],Table_0[Regione],Table_0[Deceduti],,0)</f>
        <v>4504</v>
      </c>
    </row>
    <row r="4908" spans="1:12" x14ac:dyDescent="0.25">
      <c r="A4908" s="1" t="s">
        <v>4980</v>
      </c>
      <c r="B4908" s="1" t="s">
        <v>4830</v>
      </c>
      <c r="C4908" s="1" t="s">
        <v>4932</v>
      </c>
      <c r="D4908">
        <v>1085</v>
      </c>
      <c r="E4908">
        <f>100*Comuni[[#This Row],[Popolazione2011]]/$D$7916</f>
        <v>1.8931414973213793E-3</v>
      </c>
      <c r="F4908">
        <f>100*Comuni[[#This Row],[Popolazione2011]]/(SUMIFS($D$2:$D$7916,$B$2:$B$7916,"Marche"))</f>
        <v>7.0394253233756282E-2</v>
      </c>
      <c r="G4908" t="b">
        <f>IF(Comuni[[#This Row],[Popolazione2011]]&gt;300000,"MAGGIORE")</f>
        <v>0</v>
      </c>
      <c r="H4908">
        <f>100*Comuni[[#This Row],[Popolazione2011]]/(SUMIFS($D$2:$D$7916,$B$2:$B$7916,"Piemonte"))</f>
        <v>2.4862990030055574E-2</v>
      </c>
      <c r="I4908" s="1" t="str">
        <f>_xlfn.XLOOKUP(Comuni[[#This Row],[Regione]],Ripartizione_geografica[Regione],Ripartizione_geografica[Ripartizione geografica],,0)</f>
        <v>Centro</v>
      </c>
      <c r="J4908" s="1">
        <f>_xlfn.XLOOKUP(Comuni[[#This Row],[Regione]],Table_0[Regione],Table_0[Totale contagiati],,0)</f>
        <v>732570</v>
      </c>
      <c r="K4908" s="1">
        <f>_xlfn.XLOOKUP(Comuni[[#This Row],[Regione]],Table_0[Regione],Table_0[Guariti],,0)</f>
        <v>727781</v>
      </c>
      <c r="L4908" s="1">
        <f>_xlfn.XLOOKUP(Comuni[[#This Row],[Regione]],Table_0[Regione],Table_0[Deceduti],,0)</f>
        <v>4504</v>
      </c>
    </row>
    <row r="4909" spans="1:12" x14ac:dyDescent="0.25">
      <c r="A4909" s="1" t="s">
        <v>4981</v>
      </c>
      <c r="B4909" s="1" t="s">
        <v>4830</v>
      </c>
      <c r="C4909" s="1" t="s">
        <v>4932</v>
      </c>
      <c r="D4909">
        <v>20336</v>
      </c>
      <c r="E4909">
        <f>100*Comuni[[#This Row],[Popolazione2011]]/$D$7916</f>
        <v>3.5482880635509279E-2</v>
      </c>
      <c r="F4909">
        <f>100*Comuni[[#This Row],[Popolazione2011]]/(SUMIFS($D$2:$D$7916,$B$2:$B$7916,"Marche"))</f>
        <v>1.3193894320384034</v>
      </c>
      <c r="G4909" t="b">
        <f>IF(Comuni[[#This Row],[Popolazione2011]]&gt;300000,"MAGGIORE")</f>
        <v>0</v>
      </c>
      <c r="H4909">
        <f>100*Comuni[[#This Row],[Popolazione2011]]/(SUMIFS($D$2:$D$7916,$B$2:$B$7916,"Piemonte"))</f>
        <v>0.46600347027761302</v>
      </c>
      <c r="I4909" s="1" t="str">
        <f>_xlfn.XLOOKUP(Comuni[[#This Row],[Regione]],Ripartizione_geografica[Regione],Ripartizione_geografica[Ripartizione geografica],,0)</f>
        <v>Centro</v>
      </c>
      <c r="J4909" s="1">
        <f>_xlfn.XLOOKUP(Comuni[[#This Row],[Regione]],Table_0[Regione],Table_0[Totale contagiati],,0)</f>
        <v>732570</v>
      </c>
      <c r="K4909" s="1">
        <f>_xlfn.XLOOKUP(Comuni[[#This Row],[Regione]],Table_0[Regione],Table_0[Guariti],,0)</f>
        <v>727781</v>
      </c>
      <c r="L4909" s="1">
        <f>_xlfn.XLOOKUP(Comuni[[#This Row],[Regione]],Table_0[Regione],Table_0[Deceduti],,0)</f>
        <v>4504</v>
      </c>
    </row>
    <row r="4910" spans="1:12" x14ac:dyDescent="0.25">
      <c r="A4910" s="1" t="s">
        <v>4982</v>
      </c>
      <c r="B4910" s="1" t="s">
        <v>4830</v>
      </c>
      <c r="C4910" s="1" t="s">
        <v>4932</v>
      </c>
      <c r="D4910">
        <v>9745</v>
      </c>
      <c r="E4910">
        <f>100*Comuni[[#This Row],[Popolazione2011]]/$D$7916</f>
        <v>1.7003376858430268E-2</v>
      </c>
      <c r="F4910">
        <f>100*Comuni[[#This Row],[Popolazione2011]]/(SUMIFS($D$2:$D$7916,$B$2:$B$7916,"Marche"))</f>
        <v>0.63225068918244698</v>
      </c>
      <c r="G4910" t="b">
        <f>IF(Comuni[[#This Row],[Popolazione2011]]&gt;300000,"MAGGIORE")</f>
        <v>0</v>
      </c>
      <c r="H4910">
        <f>100*Comuni[[#This Row],[Popolazione2011]]/(SUMIFS($D$2:$D$7916,$B$2:$B$7916,"Piemonte"))</f>
        <v>0.22330860630681251</v>
      </c>
      <c r="I4910" s="1" t="str">
        <f>_xlfn.XLOOKUP(Comuni[[#This Row],[Regione]],Ripartizione_geografica[Regione],Ripartizione_geografica[Ripartizione geografica],,0)</f>
        <v>Centro</v>
      </c>
      <c r="J4910" s="1">
        <f>_xlfn.XLOOKUP(Comuni[[#This Row],[Regione]],Table_0[Regione],Table_0[Totale contagiati],,0)</f>
        <v>732570</v>
      </c>
      <c r="K4910" s="1">
        <f>_xlfn.XLOOKUP(Comuni[[#This Row],[Regione]],Table_0[Regione],Table_0[Guariti],,0)</f>
        <v>727781</v>
      </c>
      <c r="L4910" s="1">
        <f>_xlfn.XLOOKUP(Comuni[[#This Row],[Regione]],Table_0[Regione],Table_0[Deceduti],,0)</f>
        <v>4504</v>
      </c>
    </row>
    <row r="4911" spans="1:12" x14ac:dyDescent="0.25">
      <c r="A4911" s="1" t="s">
        <v>4983</v>
      </c>
      <c r="B4911" s="1" t="s">
        <v>4830</v>
      </c>
      <c r="C4911" s="1" t="s">
        <v>4932</v>
      </c>
      <c r="D4911">
        <v>2712</v>
      </c>
      <c r="E4911">
        <f>100*Comuni[[#This Row],[Popolazione2011]]/$D$7916</f>
        <v>4.7319813278668948E-3</v>
      </c>
      <c r="F4911">
        <f>100*Comuni[[#This Row],[Popolazione2011]]/(SUMIFS($D$2:$D$7916,$B$2:$B$7916,"Marche"))</f>
        <v>0.17595319333635673</v>
      </c>
      <c r="G4911" t="b">
        <f>IF(Comuni[[#This Row],[Popolazione2011]]&gt;300000,"MAGGIORE")</f>
        <v>0</v>
      </c>
      <c r="H4911">
        <f>100*Comuni[[#This Row],[Popolazione2011]]/(SUMIFS($D$2:$D$7916,$B$2:$B$7916,"Piemonte"))</f>
        <v>6.2146017476046742E-2</v>
      </c>
      <c r="I4911" s="1" t="str">
        <f>_xlfn.XLOOKUP(Comuni[[#This Row],[Regione]],Ripartizione_geografica[Regione],Ripartizione_geografica[Ripartizione geografica],,0)</f>
        <v>Centro</v>
      </c>
      <c r="J4911" s="1">
        <f>_xlfn.XLOOKUP(Comuni[[#This Row],[Regione]],Table_0[Regione],Table_0[Totale contagiati],,0)</f>
        <v>732570</v>
      </c>
      <c r="K4911" s="1">
        <f>_xlfn.XLOOKUP(Comuni[[#This Row],[Regione]],Table_0[Regione],Table_0[Guariti],,0)</f>
        <v>727781</v>
      </c>
      <c r="L4911" s="1">
        <f>_xlfn.XLOOKUP(Comuni[[#This Row],[Regione]],Table_0[Regione],Table_0[Deceduti],,0)</f>
        <v>4504</v>
      </c>
    </row>
    <row r="4912" spans="1:12" x14ac:dyDescent="0.25">
      <c r="A4912" s="1" t="s">
        <v>4984</v>
      </c>
      <c r="B4912" s="1" t="s">
        <v>4830</v>
      </c>
      <c r="C4912" s="1" t="s">
        <v>4932</v>
      </c>
      <c r="D4912">
        <v>420</v>
      </c>
      <c r="E4912">
        <f>100*Comuni[[#This Row],[Popolazione2011]]/$D$7916</f>
        <v>7.3282896670505003E-4</v>
      </c>
      <c r="F4912">
        <f>100*Comuni[[#This Row],[Popolazione2011]]/(SUMIFS($D$2:$D$7916,$B$2:$B$7916,"Marche"))</f>
        <v>2.724938834855082E-2</v>
      </c>
      <c r="G4912" t="b">
        <f>IF(Comuni[[#This Row],[Popolazione2011]]&gt;300000,"MAGGIORE")</f>
        <v>0</v>
      </c>
      <c r="H4912">
        <f>100*Comuni[[#This Row],[Popolazione2011]]/(SUMIFS($D$2:$D$7916,$B$2:$B$7916,"Piemonte"))</f>
        <v>9.6243832374408676E-3</v>
      </c>
      <c r="I4912" s="1" t="str">
        <f>_xlfn.XLOOKUP(Comuni[[#This Row],[Regione]],Ripartizione_geografica[Regione],Ripartizione_geografica[Ripartizione geografica],,0)</f>
        <v>Centro</v>
      </c>
      <c r="J4912" s="1">
        <f>_xlfn.XLOOKUP(Comuni[[#This Row],[Regione]],Table_0[Regione],Table_0[Totale contagiati],,0)</f>
        <v>732570</v>
      </c>
      <c r="K4912" s="1">
        <f>_xlfn.XLOOKUP(Comuni[[#This Row],[Regione]],Table_0[Regione],Table_0[Guariti],,0)</f>
        <v>727781</v>
      </c>
      <c r="L4912" s="1">
        <f>_xlfn.XLOOKUP(Comuni[[#This Row],[Regione]],Table_0[Regione],Table_0[Deceduti],,0)</f>
        <v>4504</v>
      </c>
    </row>
    <row r="4913" spans="1:12" x14ac:dyDescent="0.25">
      <c r="A4913" s="1" t="s">
        <v>4985</v>
      </c>
      <c r="B4913" s="1" t="s">
        <v>4830</v>
      </c>
      <c r="C4913" s="1" t="s">
        <v>4932</v>
      </c>
      <c r="D4913">
        <v>1180</v>
      </c>
      <c r="E4913">
        <f>100*Comuni[[#This Row],[Popolazione2011]]/$D$7916</f>
        <v>2.0589004302665691E-3</v>
      </c>
      <c r="F4913">
        <f>100*Comuni[[#This Row],[Popolazione2011]]/(SUMIFS($D$2:$D$7916,$B$2:$B$7916,"Marche"))</f>
        <v>7.6557805360214212E-2</v>
      </c>
      <c r="G4913" t="b">
        <f>IF(Comuni[[#This Row],[Popolazione2011]]&gt;300000,"MAGGIORE")</f>
        <v>0</v>
      </c>
      <c r="H4913">
        <f>100*Comuni[[#This Row],[Popolazione2011]]/(SUMIFS($D$2:$D$7916,$B$2:$B$7916,"Piemonte"))</f>
        <v>2.703993385757196E-2</v>
      </c>
      <c r="I4913" s="1" t="str">
        <f>_xlfn.XLOOKUP(Comuni[[#This Row],[Regione]],Ripartizione_geografica[Regione],Ripartizione_geografica[Ripartizione geografica],,0)</f>
        <v>Centro</v>
      </c>
      <c r="J4913" s="1">
        <f>_xlfn.XLOOKUP(Comuni[[#This Row],[Regione]],Table_0[Regione],Table_0[Totale contagiati],,0)</f>
        <v>732570</v>
      </c>
      <c r="K4913" s="1">
        <f>_xlfn.XLOOKUP(Comuni[[#This Row],[Regione]],Table_0[Regione],Table_0[Guariti],,0)</f>
        <v>727781</v>
      </c>
      <c r="L4913" s="1">
        <f>_xlfn.XLOOKUP(Comuni[[#This Row],[Regione]],Table_0[Regione],Table_0[Deceduti],,0)</f>
        <v>4504</v>
      </c>
    </row>
    <row r="4914" spans="1:12" x14ac:dyDescent="0.25">
      <c r="A4914" s="1" t="s">
        <v>4986</v>
      </c>
      <c r="B4914" s="1" t="s">
        <v>4830</v>
      </c>
      <c r="C4914" s="1" t="s">
        <v>4932</v>
      </c>
      <c r="D4914">
        <v>1051</v>
      </c>
      <c r="E4914">
        <f>100*Comuni[[#This Row],[Popolazione2011]]/$D$7916</f>
        <v>1.8338172476357324E-3</v>
      </c>
      <c r="F4914">
        <f>100*Comuni[[#This Row],[Popolazione2011]]/(SUMIFS($D$2:$D$7916,$B$2:$B$7916,"Marche"))</f>
        <v>6.8188350367445028E-2</v>
      </c>
      <c r="G4914" t="b">
        <f>IF(Comuni[[#This Row],[Popolazione2011]]&gt;300000,"MAGGIORE")</f>
        <v>0</v>
      </c>
      <c r="H4914">
        <f>100*Comuni[[#This Row],[Popolazione2011]]/(SUMIFS($D$2:$D$7916,$B$2:$B$7916,"Piemonte"))</f>
        <v>2.4083873291786552E-2</v>
      </c>
      <c r="I4914" s="1" t="str">
        <f>_xlfn.XLOOKUP(Comuni[[#This Row],[Regione]],Ripartizione_geografica[Regione],Ripartizione_geografica[Ripartizione geografica],,0)</f>
        <v>Centro</v>
      </c>
      <c r="J4914" s="1">
        <f>_xlfn.XLOOKUP(Comuni[[#This Row],[Regione]],Table_0[Regione],Table_0[Totale contagiati],,0)</f>
        <v>732570</v>
      </c>
      <c r="K4914" s="1">
        <f>_xlfn.XLOOKUP(Comuni[[#This Row],[Regione]],Table_0[Regione],Table_0[Guariti],,0)</f>
        <v>727781</v>
      </c>
      <c r="L4914" s="1">
        <f>_xlfn.XLOOKUP(Comuni[[#This Row],[Regione]],Table_0[Regione],Table_0[Deceduti],,0)</f>
        <v>4504</v>
      </c>
    </row>
    <row r="4915" spans="1:12" x14ac:dyDescent="0.25">
      <c r="A4915" s="1" t="s">
        <v>4987</v>
      </c>
      <c r="B4915" s="1" t="s">
        <v>4830</v>
      </c>
      <c r="C4915" s="1" t="s">
        <v>4988</v>
      </c>
      <c r="D4915">
        <v>3050</v>
      </c>
      <c r="E4915">
        <f>100*Comuni[[#This Row],[Popolazione2011]]/$D$7916</f>
        <v>5.321734162977149E-3</v>
      </c>
      <c r="F4915">
        <f>100*Comuni[[#This Row],[Popolazione2011]]/(SUMIFS($D$2:$D$7916,$B$2:$B$7916,"Marche"))</f>
        <v>0.19788246300733334</v>
      </c>
      <c r="G4915" t="b">
        <f>IF(Comuni[[#This Row],[Popolazione2011]]&gt;300000,"MAGGIORE")</f>
        <v>0</v>
      </c>
      <c r="H4915">
        <f>100*Comuni[[#This Row],[Popolazione2011]]/(SUMIFS($D$2:$D$7916,$B$2:$B$7916,"Piemonte"))</f>
        <v>6.9891354462368202E-2</v>
      </c>
      <c r="I4915" s="1" t="str">
        <f>_xlfn.XLOOKUP(Comuni[[#This Row],[Regione]],Ripartizione_geografica[Regione],Ripartizione_geografica[Ripartizione geografica],,0)</f>
        <v>Centro</v>
      </c>
      <c r="J4915" s="1">
        <f>_xlfn.XLOOKUP(Comuni[[#This Row],[Regione]],Table_0[Regione],Table_0[Totale contagiati],,0)</f>
        <v>732570</v>
      </c>
      <c r="K4915" s="1">
        <f>_xlfn.XLOOKUP(Comuni[[#This Row],[Regione]],Table_0[Regione],Table_0[Guariti],,0)</f>
        <v>727781</v>
      </c>
      <c r="L4915" s="1">
        <f>_xlfn.XLOOKUP(Comuni[[#This Row],[Regione]],Table_0[Regione],Table_0[Deceduti],,0)</f>
        <v>4504</v>
      </c>
    </row>
    <row r="4916" spans="1:12" x14ac:dyDescent="0.25">
      <c r="A4916" s="1" t="s">
        <v>4989</v>
      </c>
      <c r="B4916" s="1" t="s">
        <v>4830</v>
      </c>
      <c r="C4916" s="1" t="s">
        <v>4988</v>
      </c>
      <c r="D4916">
        <v>3848</v>
      </c>
      <c r="E4916">
        <f>100*Comuni[[#This Row],[Popolazione2011]]/$D$7916</f>
        <v>6.7141091997167442E-3</v>
      </c>
      <c r="F4916">
        <f>100*Comuni[[#This Row],[Popolazione2011]]/(SUMIFS($D$2:$D$7916,$B$2:$B$7916,"Marche"))</f>
        <v>0.24965630086957988</v>
      </c>
      <c r="G4916" t="b">
        <f>IF(Comuni[[#This Row],[Popolazione2011]]&gt;300000,"MAGGIORE")</f>
        <v>0</v>
      </c>
      <c r="H4916">
        <f>100*Comuni[[#This Row],[Popolazione2011]]/(SUMIFS($D$2:$D$7916,$B$2:$B$7916,"Piemonte"))</f>
        <v>8.8177682613505851E-2</v>
      </c>
      <c r="I4916" s="1" t="str">
        <f>_xlfn.XLOOKUP(Comuni[[#This Row],[Regione]],Ripartizione_geografica[Regione],Ripartizione_geografica[Ripartizione geografica],,0)</f>
        <v>Centro</v>
      </c>
      <c r="J4916" s="1">
        <f>_xlfn.XLOOKUP(Comuni[[#This Row],[Regione]],Table_0[Regione],Table_0[Totale contagiati],,0)</f>
        <v>732570</v>
      </c>
      <c r="K4916" s="1">
        <f>_xlfn.XLOOKUP(Comuni[[#This Row],[Regione]],Table_0[Regione],Table_0[Guariti],,0)</f>
        <v>727781</v>
      </c>
      <c r="L4916" s="1">
        <f>_xlfn.XLOOKUP(Comuni[[#This Row],[Regione]],Table_0[Regione],Table_0[Deceduti],,0)</f>
        <v>4504</v>
      </c>
    </row>
    <row r="4917" spans="1:12" x14ac:dyDescent="0.25">
      <c r="A4917" s="1" t="s">
        <v>4990</v>
      </c>
      <c r="B4917" s="1" t="s">
        <v>4830</v>
      </c>
      <c r="C4917" s="1" t="s">
        <v>4988</v>
      </c>
      <c r="D4917">
        <v>1852</v>
      </c>
      <c r="E4917">
        <f>100*Comuni[[#This Row],[Popolazione2011]]/$D$7916</f>
        <v>3.2314267769946491E-3</v>
      </c>
      <c r="F4917">
        <f>100*Comuni[[#This Row],[Popolazione2011]]/(SUMIFS($D$2:$D$7916,$B$2:$B$7916,"Marche"))</f>
        <v>0.12015682671789552</v>
      </c>
      <c r="G4917" t="b">
        <f>IF(Comuni[[#This Row],[Popolazione2011]]&gt;300000,"MAGGIORE")</f>
        <v>0</v>
      </c>
      <c r="H4917">
        <f>100*Comuni[[#This Row],[Popolazione2011]]/(SUMIFS($D$2:$D$7916,$B$2:$B$7916,"Piemonte"))</f>
        <v>4.2438947037477345E-2</v>
      </c>
      <c r="I4917" s="1" t="str">
        <f>_xlfn.XLOOKUP(Comuni[[#This Row],[Regione]],Ripartizione_geografica[Regione],Ripartizione_geografica[Ripartizione geografica],,0)</f>
        <v>Centro</v>
      </c>
      <c r="J4917" s="1">
        <f>_xlfn.XLOOKUP(Comuni[[#This Row],[Regione]],Table_0[Regione],Table_0[Totale contagiati],,0)</f>
        <v>732570</v>
      </c>
      <c r="K4917" s="1">
        <f>_xlfn.XLOOKUP(Comuni[[#This Row],[Regione]],Table_0[Regione],Table_0[Guariti],,0)</f>
        <v>727781</v>
      </c>
      <c r="L4917" s="1">
        <f>_xlfn.XLOOKUP(Comuni[[#This Row],[Regione]],Table_0[Regione],Table_0[Deceduti],,0)</f>
        <v>4504</v>
      </c>
    </row>
    <row r="4918" spans="1:12" x14ac:dyDescent="0.25">
      <c r="A4918" s="1" t="s">
        <v>4991</v>
      </c>
      <c r="B4918" s="1" t="s">
        <v>4830</v>
      </c>
      <c r="C4918" s="1" t="s">
        <v>4988</v>
      </c>
      <c r="D4918">
        <v>1287</v>
      </c>
      <c r="E4918">
        <f>100*Comuni[[#This Row],[Popolazione2011]]/$D$7916</f>
        <v>2.2455973336890462E-3</v>
      </c>
      <c r="F4918">
        <f>100*Comuni[[#This Row],[Popolazione2011]]/(SUMIFS($D$2:$D$7916,$B$2:$B$7916,"Marche"))</f>
        <v>8.3499911439487873E-2</v>
      </c>
      <c r="G4918" t="b">
        <f>IF(Comuni[[#This Row],[Popolazione2011]]&gt;300000,"MAGGIORE")</f>
        <v>0</v>
      </c>
      <c r="H4918">
        <f>100*Comuni[[#This Row],[Popolazione2011]]/(SUMIFS($D$2:$D$7916,$B$2:$B$7916,"Piemonte"))</f>
        <v>2.9491860063300943E-2</v>
      </c>
      <c r="I4918" s="1" t="str">
        <f>_xlfn.XLOOKUP(Comuni[[#This Row],[Regione]],Ripartizione_geografica[Regione],Ripartizione_geografica[Ripartizione geografica],,0)</f>
        <v>Centro</v>
      </c>
      <c r="J4918" s="1">
        <f>_xlfn.XLOOKUP(Comuni[[#This Row],[Regione]],Table_0[Regione],Table_0[Totale contagiati],,0)</f>
        <v>732570</v>
      </c>
      <c r="K4918" s="1">
        <f>_xlfn.XLOOKUP(Comuni[[#This Row],[Regione]],Table_0[Regione],Table_0[Guariti],,0)</f>
        <v>727781</v>
      </c>
      <c r="L4918" s="1">
        <f>_xlfn.XLOOKUP(Comuni[[#This Row],[Regione]],Table_0[Regione],Table_0[Deceduti],,0)</f>
        <v>4504</v>
      </c>
    </row>
    <row r="4919" spans="1:12" x14ac:dyDescent="0.25">
      <c r="A4919" s="1" t="s">
        <v>4992</v>
      </c>
      <c r="B4919" s="1" t="s">
        <v>4830</v>
      </c>
      <c r="C4919" s="1" t="s">
        <v>4988</v>
      </c>
      <c r="D4919">
        <v>49958</v>
      </c>
      <c r="E4919">
        <f>100*Comuni[[#This Row],[Popolazione2011]]/$D$7916</f>
        <v>8.7168260758692592E-2</v>
      </c>
      <c r="F4919">
        <f>100*Comuni[[#This Row],[Popolazione2011]]/(SUMIFS($D$2:$D$7916,$B$2:$B$7916,"Marche"))</f>
        <v>3.2412498645640522</v>
      </c>
      <c r="G4919" t="b">
        <f>IF(Comuni[[#This Row],[Popolazione2011]]&gt;300000,"MAGGIORE")</f>
        <v>0</v>
      </c>
      <c r="H4919">
        <f>100*Comuni[[#This Row],[Popolazione2011]]/(SUMIFS($D$2:$D$7916,$B$2:$B$7916,"Piemonte"))</f>
        <v>1.1447974708954067</v>
      </c>
      <c r="I4919" s="1" t="str">
        <f>_xlfn.XLOOKUP(Comuni[[#This Row],[Regione]],Ripartizione_geografica[Regione],Ripartizione_geografica[Ripartizione geografica],,0)</f>
        <v>Centro</v>
      </c>
      <c r="J4919" s="1">
        <f>_xlfn.XLOOKUP(Comuni[[#This Row],[Regione]],Table_0[Regione],Table_0[Totale contagiati],,0)</f>
        <v>732570</v>
      </c>
      <c r="K4919" s="1">
        <f>_xlfn.XLOOKUP(Comuni[[#This Row],[Regione]],Table_0[Regione],Table_0[Guariti],,0)</f>
        <v>727781</v>
      </c>
      <c r="L4919" s="1">
        <f>_xlfn.XLOOKUP(Comuni[[#This Row],[Regione]],Table_0[Regione],Table_0[Deceduti],,0)</f>
        <v>4504</v>
      </c>
    </row>
    <row r="4920" spans="1:12" x14ac:dyDescent="0.25">
      <c r="A4920" s="1" t="s">
        <v>4993</v>
      </c>
      <c r="B4920" s="1" t="s">
        <v>4830</v>
      </c>
      <c r="C4920" s="1" t="s">
        <v>4988</v>
      </c>
      <c r="D4920">
        <v>1116</v>
      </c>
      <c r="E4920">
        <f>100*Comuni[[#This Row],[Popolazione2011]]/$D$7916</f>
        <v>1.9472312543877045E-3</v>
      </c>
      <c r="F4920">
        <f>100*Comuni[[#This Row],[Popolazione2011]]/(SUMIFS($D$2:$D$7916,$B$2:$B$7916,"Marche"))</f>
        <v>7.2405517611863604E-2</v>
      </c>
      <c r="G4920" t="b">
        <f>IF(Comuni[[#This Row],[Popolazione2011]]&gt;300000,"MAGGIORE")</f>
        <v>0</v>
      </c>
      <c r="H4920">
        <f>100*Comuni[[#This Row],[Popolazione2011]]/(SUMIFS($D$2:$D$7916,$B$2:$B$7916,"Piemonte"))</f>
        <v>2.5573361173771448E-2</v>
      </c>
      <c r="I4920" s="1" t="str">
        <f>_xlfn.XLOOKUP(Comuni[[#This Row],[Regione]],Ripartizione_geografica[Regione],Ripartizione_geografica[Ripartizione geografica],,0)</f>
        <v>Centro</v>
      </c>
      <c r="J4920" s="1">
        <f>_xlfn.XLOOKUP(Comuni[[#This Row],[Regione]],Table_0[Regione],Table_0[Totale contagiati],,0)</f>
        <v>732570</v>
      </c>
      <c r="K4920" s="1">
        <f>_xlfn.XLOOKUP(Comuni[[#This Row],[Regione]],Table_0[Regione],Table_0[Guariti],,0)</f>
        <v>727781</v>
      </c>
      <c r="L4920" s="1">
        <f>_xlfn.XLOOKUP(Comuni[[#This Row],[Regione]],Table_0[Regione],Table_0[Deceduti],,0)</f>
        <v>4504</v>
      </c>
    </row>
    <row r="4921" spans="1:12" x14ac:dyDescent="0.25">
      <c r="A4921" s="1" t="s">
        <v>4994</v>
      </c>
      <c r="B4921" s="1" t="s">
        <v>4830</v>
      </c>
      <c r="C4921" s="1" t="s">
        <v>4988</v>
      </c>
      <c r="D4921">
        <v>8470</v>
      </c>
      <c r="E4921">
        <f>100*Comuni[[#This Row],[Popolazione2011]]/$D$7916</f>
        <v>1.4778717495218509E-2</v>
      </c>
      <c r="F4921">
        <f>100*Comuni[[#This Row],[Popolazione2011]]/(SUMIFS($D$2:$D$7916,$B$2:$B$7916,"Marche"))</f>
        <v>0.54952933169577489</v>
      </c>
      <c r="G4921" t="b">
        <f>IF(Comuni[[#This Row],[Popolazione2011]]&gt;300000,"MAGGIORE")</f>
        <v>0</v>
      </c>
      <c r="H4921">
        <f>100*Comuni[[#This Row],[Popolazione2011]]/(SUMIFS($D$2:$D$7916,$B$2:$B$7916,"Piemonte"))</f>
        <v>0.19409172862172416</v>
      </c>
      <c r="I4921" s="1" t="str">
        <f>_xlfn.XLOOKUP(Comuni[[#This Row],[Regione]],Ripartizione_geografica[Regione],Ripartizione_geografica[Ripartizione geografica],,0)</f>
        <v>Centro</v>
      </c>
      <c r="J4921" s="1">
        <f>_xlfn.XLOOKUP(Comuni[[#This Row],[Regione]],Table_0[Regione],Table_0[Totale contagiati],,0)</f>
        <v>732570</v>
      </c>
      <c r="K4921" s="1">
        <f>_xlfn.XLOOKUP(Comuni[[#This Row],[Regione]],Table_0[Regione],Table_0[Guariti],,0)</f>
        <v>727781</v>
      </c>
      <c r="L4921" s="1">
        <f>_xlfn.XLOOKUP(Comuni[[#This Row],[Regione]],Table_0[Regione],Table_0[Deceduti],,0)</f>
        <v>4504</v>
      </c>
    </row>
    <row r="4922" spans="1:12" x14ac:dyDescent="0.25">
      <c r="A4922" s="1" t="s">
        <v>4995</v>
      </c>
      <c r="B4922" s="1" t="s">
        <v>4830</v>
      </c>
      <c r="C4922" s="1" t="s">
        <v>4988</v>
      </c>
      <c r="D4922">
        <v>2947</v>
      </c>
      <c r="E4922">
        <f>100*Comuni[[#This Row],[Popolazione2011]]/$D$7916</f>
        <v>5.1420165830471012E-3</v>
      </c>
      <c r="F4922">
        <f>100*Comuni[[#This Row],[Popolazione2011]]/(SUMIFS($D$2:$D$7916,$B$2:$B$7916,"Marche"))</f>
        <v>0.19119987491233159</v>
      </c>
      <c r="G4922" t="b">
        <f>IF(Comuni[[#This Row],[Popolazione2011]]&gt;300000,"MAGGIORE")</f>
        <v>0</v>
      </c>
      <c r="H4922">
        <f>100*Comuni[[#This Row],[Popolazione2011]]/(SUMIFS($D$2:$D$7916,$B$2:$B$7916,"Piemonte"))</f>
        <v>6.7531089049376755E-2</v>
      </c>
      <c r="I4922" s="1" t="str">
        <f>_xlfn.XLOOKUP(Comuni[[#This Row],[Regione]],Ripartizione_geografica[Regione],Ripartizione_geografica[Ripartizione geografica],,0)</f>
        <v>Centro</v>
      </c>
      <c r="J4922" s="1">
        <f>_xlfn.XLOOKUP(Comuni[[#This Row],[Regione]],Table_0[Regione],Table_0[Totale contagiati],,0)</f>
        <v>732570</v>
      </c>
      <c r="K4922" s="1">
        <f>_xlfn.XLOOKUP(Comuni[[#This Row],[Regione]],Table_0[Regione],Table_0[Guariti],,0)</f>
        <v>727781</v>
      </c>
      <c r="L4922" s="1">
        <f>_xlfn.XLOOKUP(Comuni[[#This Row],[Regione]],Table_0[Regione],Table_0[Deceduti],,0)</f>
        <v>4504</v>
      </c>
    </row>
    <row r="4923" spans="1:12" x14ac:dyDescent="0.25">
      <c r="A4923" s="1" t="s">
        <v>4996</v>
      </c>
      <c r="B4923" s="1" t="s">
        <v>4830</v>
      </c>
      <c r="C4923" s="1" t="s">
        <v>4988</v>
      </c>
      <c r="D4923">
        <v>2322</v>
      </c>
      <c r="E4923">
        <f>100*Comuni[[#This Row],[Popolazione2011]]/$D$7916</f>
        <v>4.0514972873550627E-3</v>
      </c>
      <c r="F4923">
        <f>100*Comuni[[#This Row],[Popolazione2011]]/(SUMIFS($D$2:$D$7916,$B$2:$B$7916,"Marche"))</f>
        <v>0.15065018986984524</v>
      </c>
      <c r="G4923" t="b">
        <f>IF(Comuni[[#This Row],[Popolazione2011]]&gt;300000,"MAGGIORE")</f>
        <v>0</v>
      </c>
      <c r="H4923">
        <f>100*Comuni[[#This Row],[Popolazione2011]]/(SUMIFS($D$2:$D$7916,$B$2:$B$7916,"Piemonte"))</f>
        <v>5.3209090184137366E-2</v>
      </c>
      <c r="I4923" s="1" t="str">
        <f>_xlfn.XLOOKUP(Comuni[[#This Row],[Regione]],Ripartizione_geografica[Regione],Ripartizione_geografica[Ripartizione geografica],,0)</f>
        <v>Centro</v>
      </c>
      <c r="J4923" s="1">
        <f>_xlfn.XLOOKUP(Comuni[[#This Row],[Regione]],Table_0[Regione],Table_0[Totale contagiati],,0)</f>
        <v>732570</v>
      </c>
      <c r="K4923" s="1">
        <f>_xlfn.XLOOKUP(Comuni[[#This Row],[Regione]],Table_0[Regione],Table_0[Guariti],,0)</f>
        <v>727781</v>
      </c>
      <c r="L4923" s="1">
        <f>_xlfn.XLOOKUP(Comuni[[#This Row],[Regione]],Table_0[Regione],Table_0[Deceduti],,0)</f>
        <v>4504</v>
      </c>
    </row>
    <row r="4924" spans="1:12" x14ac:dyDescent="0.25">
      <c r="A4924" s="1" t="s">
        <v>4997</v>
      </c>
      <c r="B4924" s="1" t="s">
        <v>4830</v>
      </c>
      <c r="C4924" s="1" t="s">
        <v>4988</v>
      </c>
      <c r="D4924">
        <v>3566</v>
      </c>
      <c r="E4924">
        <f>100*Comuni[[#This Row],[Popolazione2011]]/$D$7916</f>
        <v>6.2220668935004959E-3</v>
      </c>
      <c r="F4924">
        <f>100*Comuni[[#This Row],[Popolazione2011]]/(SUMIFS($D$2:$D$7916,$B$2:$B$7916,"Marche"))</f>
        <v>0.23136028297841005</v>
      </c>
      <c r="G4924" t="b">
        <f>IF(Comuni[[#This Row],[Popolazione2011]]&gt;300000,"MAGGIORE")</f>
        <v>0</v>
      </c>
      <c r="H4924">
        <f>100*Comuni[[#This Row],[Popolazione2011]]/(SUMIFS($D$2:$D$7916,$B$2:$B$7916,"Piemonte"))</f>
        <v>8.1715596725509834E-2</v>
      </c>
      <c r="I4924" s="1" t="str">
        <f>_xlfn.XLOOKUP(Comuni[[#This Row],[Regione]],Ripartizione_geografica[Regione],Ripartizione_geografica[Ripartizione geografica],,0)</f>
        <v>Centro</v>
      </c>
      <c r="J4924" s="1">
        <f>_xlfn.XLOOKUP(Comuni[[#This Row],[Regione]],Table_0[Regione],Table_0[Totale contagiati],,0)</f>
        <v>732570</v>
      </c>
      <c r="K4924" s="1">
        <f>_xlfn.XLOOKUP(Comuni[[#This Row],[Regione]],Table_0[Regione],Table_0[Guariti],,0)</f>
        <v>727781</v>
      </c>
      <c r="L4924" s="1">
        <f>_xlfn.XLOOKUP(Comuni[[#This Row],[Regione]],Table_0[Regione],Table_0[Deceduti],,0)</f>
        <v>4504</v>
      </c>
    </row>
    <row r="4925" spans="1:12" x14ac:dyDescent="0.25">
      <c r="A4925" s="1" t="s">
        <v>4998</v>
      </c>
      <c r="B4925" s="1" t="s">
        <v>4830</v>
      </c>
      <c r="C4925" s="1" t="s">
        <v>4988</v>
      </c>
      <c r="D4925">
        <v>3204</v>
      </c>
      <c r="E4925">
        <f>100*Comuni[[#This Row],[Popolazione2011]]/$D$7916</f>
        <v>5.5904381174356676E-3</v>
      </c>
      <c r="F4925">
        <f>100*Comuni[[#This Row],[Popolazione2011]]/(SUMIFS($D$2:$D$7916,$B$2:$B$7916,"Marche"))</f>
        <v>0.20787390540180195</v>
      </c>
      <c r="G4925" t="b">
        <f>IF(Comuni[[#This Row],[Popolazione2011]]&gt;300000,"MAGGIORE")</f>
        <v>0</v>
      </c>
      <c r="H4925">
        <f>100*Comuni[[#This Row],[Popolazione2011]]/(SUMIFS($D$2:$D$7916,$B$2:$B$7916,"Piemonte"))</f>
        <v>7.3420294982763187E-2</v>
      </c>
      <c r="I4925" s="1" t="str">
        <f>_xlfn.XLOOKUP(Comuni[[#This Row],[Regione]],Ripartizione_geografica[Regione],Ripartizione_geografica[Ripartizione geografica],,0)</f>
        <v>Centro</v>
      </c>
      <c r="J4925" s="1">
        <f>_xlfn.XLOOKUP(Comuni[[#This Row],[Regione]],Table_0[Regione],Table_0[Totale contagiati],,0)</f>
        <v>732570</v>
      </c>
      <c r="K4925" s="1">
        <f>_xlfn.XLOOKUP(Comuni[[#This Row],[Regione]],Table_0[Regione],Table_0[Guariti],,0)</f>
        <v>727781</v>
      </c>
      <c r="L4925" s="1">
        <f>_xlfn.XLOOKUP(Comuni[[#This Row],[Regione]],Table_0[Regione],Table_0[Deceduti],,0)</f>
        <v>4504</v>
      </c>
    </row>
    <row r="4926" spans="1:12" x14ac:dyDescent="0.25">
      <c r="A4926" s="1" t="s">
        <v>4999</v>
      </c>
      <c r="B4926" s="1" t="s">
        <v>4830</v>
      </c>
      <c r="C4926" s="1" t="s">
        <v>4988</v>
      </c>
      <c r="D4926">
        <v>1015</v>
      </c>
      <c r="E4926">
        <f>100*Comuni[[#This Row],[Popolazione2011]]/$D$7916</f>
        <v>1.7710033362038709E-3</v>
      </c>
      <c r="F4926">
        <f>100*Comuni[[#This Row],[Popolazione2011]]/(SUMIFS($D$2:$D$7916,$B$2:$B$7916,"Marche"))</f>
        <v>6.5852688508997809E-2</v>
      </c>
      <c r="G4926" t="b">
        <f>IF(Comuni[[#This Row],[Popolazione2011]]&gt;300000,"MAGGIORE")</f>
        <v>0</v>
      </c>
      <c r="H4926">
        <f>100*Comuni[[#This Row],[Popolazione2011]]/(SUMIFS($D$2:$D$7916,$B$2:$B$7916,"Piemonte"))</f>
        <v>2.3258926157148762E-2</v>
      </c>
      <c r="I4926" s="1" t="str">
        <f>_xlfn.XLOOKUP(Comuni[[#This Row],[Regione]],Ripartizione_geografica[Regione],Ripartizione_geografica[Ripartizione geografica],,0)</f>
        <v>Centro</v>
      </c>
      <c r="J4926" s="1">
        <f>_xlfn.XLOOKUP(Comuni[[#This Row],[Regione]],Table_0[Regione],Table_0[Totale contagiati],,0)</f>
        <v>732570</v>
      </c>
      <c r="K4926" s="1">
        <f>_xlfn.XLOOKUP(Comuni[[#This Row],[Regione]],Table_0[Regione],Table_0[Guariti],,0)</f>
        <v>727781</v>
      </c>
      <c r="L4926" s="1">
        <f>_xlfn.XLOOKUP(Comuni[[#This Row],[Regione]],Table_0[Regione],Table_0[Deceduti],,0)</f>
        <v>4504</v>
      </c>
    </row>
    <row r="4927" spans="1:12" x14ac:dyDescent="0.25">
      <c r="A4927" s="1" t="s">
        <v>5000</v>
      </c>
      <c r="B4927" s="1" t="s">
        <v>4830</v>
      </c>
      <c r="C4927" s="1" t="s">
        <v>4988</v>
      </c>
      <c r="D4927">
        <v>5378</v>
      </c>
      <c r="E4927">
        <f>100*Comuni[[#This Row],[Popolazione2011]]/$D$7916</f>
        <v>9.3837004355708555E-3</v>
      </c>
      <c r="F4927">
        <f>100*Comuni[[#This Row],[Popolazione2011]]/(SUMIFS($D$2:$D$7916,$B$2:$B$7916,"Marche"))</f>
        <v>0.34892192985358644</v>
      </c>
      <c r="G4927" t="b">
        <f>IF(Comuni[[#This Row],[Popolazione2011]]&gt;300000,"MAGGIORE")</f>
        <v>0</v>
      </c>
      <c r="H4927">
        <f>100*Comuni[[#This Row],[Popolazione2011]]/(SUMIFS($D$2:$D$7916,$B$2:$B$7916,"Piemonte"))</f>
        <v>0.12323793583561186</v>
      </c>
      <c r="I4927" s="1" t="str">
        <f>_xlfn.XLOOKUP(Comuni[[#This Row],[Regione]],Ripartizione_geografica[Regione],Ripartizione_geografica[Ripartizione geografica],,0)</f>
        <v>Centro</v>
      </c>
      <c r="J4927" s="1">
        <f>_xlfn.XLOOKUP(Comuni[[#This Row],[Regione]],Table_0[Regione],Table_0[Totale contagiati],,0)</f>
        <v>732570</v>
      </c>
      <c r="K4927" s="1">
        <f>_xlfn.XLOOKUP(Comuni[[#This Row],[Regione]],Table_0[Regione],Table_0[Guariti],,0)</f>
        <v>727781</v>
      </c>
      <c r="L4927" s="1">
        <f>_xlfn.XLOOKUP(Comuni[[#This Row],[Regione]],Table_0[Regione],Table_0[Deceduti],,0)</f>
        <v>4504</v>
      </c>
    </row>
    <row r="4928" spans="1:12" x14ac:dyDescent="0.25">
      <c r="A4928" s="1" t="s">
        <v>5001</v>
      </c>
      <c r="B4928" s="1" t="s">
        <v>4830</v>
      </c>
      <c r="C4928" s="1" t="s">
        <v>4988</v>
      </c>
      <c r="D4928">
        <v>9302</v>
      </c>
      <c r="E4928">
        <f>100*Comuni[[#This Row],[Popolazione2011]]/$D$7916</f>
        <v>1.6230416781643751E-2</v>
      </c>
      <c r="F4928">
        <f>100*Comuni[[#This Row],[Popolazione2011]]/(SUMIFS($D$2:$D$7916,$B$2:$B$7916,"Marche"))</f>
        <v>0.60350907242433272</v>
      </c>
      <c r="G4928" t="b">
        <f>IF(Comuni[[#This Row],[Popolazione2011]]&gt;300000,"MAGGIORE")</f>
        <v>0</v>
      </c>
      <c r="H4928">
        <f>100*Comuni[[#This Row],[Popolazione2011]]/(SUMIFS($D$2:$D$7916,$B$2:$B$7916,"Piemonte"))</f>
        <v>0.21315717351113084</v>
      </c>
      <c r="I4928" s="1" t="str">
        <f>_xlfn.XLOOKUP(Comuni[[#This Row],[Regione]],Ripartizione_geografica[Regione],Ripartizione_geografica[Ripartizione geografica],,0)</f>
        <v>Centro</v>
      </c>
      <c r="J4928" s="1">
        <f>_xlfn.XLOOKUP(Comuni[[#This Row],[Regione]],Table_0[Regione],Table_0[Totale contagiati],,0)</f>
        <v>732570</v>
      </c>
      <c r="K4928" s="1">
        <f>_xlfn.XLOOKUP(Comuni[[#This Row],[Regione]],Table_0[Regione],Table_0[Guariti],,0)</f>
        <v>727781</v>
      </c>
      <c r="L4928" s="1">
        <f>_xlfn.XLOOKUP(Comuni[[#This Row],[Regione]],Table_0[Regione],Table_0[Deceduti],,0)</f>
        <v>4504</v>
      </c>
    </row>
    <row r="4929" spans="1:12" x14ac:dyDescent="0.25">
      <c r="A4929" s="1" t="s">
        <v>5002</v>
      </c>
      <c r="B4929" s="1" t="s">
        <v>4830</v>
      </c>
      <c r="C4929" s="1" t="s">
        <v>4988</v>
      </c>
      <c r="D4929">
        <v>1428</v>
      </c>
      <c r="E4929">
        <f>100*Comuni[[#This Row],[Popolazione2011]]/$D$7916</f>
        <v>2.49161848679717E-3</v>
      </c>
      <c r="F4929">
        <f>100*Comuni[[#This Row],[Popolazione2011]]/(SUMIFS($D$2:$D$7916,$B$2:$B$7916,"Marche"))</f>
        <v>9.2647920385072788E-2</v>
      </c>
      <c r="G4929" t="b">
        <f>IF(Comuni[[#This Row],[Popolazione2011]]&gt;300000,"MAGGIORE")</f>
        <v>0</v>
      </c>
      <c r="H4929">
        <f>100*Comuni[[#This Row],[Popolazione2011]]/(SUMIFS($D$2:$D$7916,$B$2:$B$7916,"Piemonte"))</f>
        <v>3.2722903007298951E-2</v>
      </c>
      <c r="I4929" s="1" t="str">
        <f>_xlfn.XLOOKUP(Comuni[[#This Row],[Regione]],Ripartizione_geografica[Regione],Ripartizione_geografica[Ripartizione geografica],,0)</f>
        <v>Centro</v>
      </c>
      <c r="J4929" s="1">
        <f>_xlfn.XLOOKUP(Comuni[[#This Row],[Regione]],Table_0[Regione],Table_0[Totale contagiati],,0)</f>
        <v>732570</v>
      </c>
      <c r="K4929" s="1">
        <f>_xlfn.XLOOKUP(Comuni[[#This Row],[Regione]],Table_0[Regione],Table_0[Guariti],,0)</f>
        <v>727781</v>
      </c>
      <c r="L4929" s="1">
        <f>_xlfn.XLOOKUP(Comuni[[#This Row],[Regione]],Table_0[Regione],Table_0[Deceduti],,0)</f>
        <v>4504</v>
      </c>
    </row>
    <row r="4930" spans="1:12" x14ac:dyDescent="0.25">
      <c r="A4930" s="1" t="s">
        <v>5003</v>
      </c>
      <c r="B4930" s="1" t="s">
        <v>4830</v>
      </c>
      <c r="C4930" s="1" t="s">
        <v>4988</v>
      </c>
      <c r="D4930">
        <v>15615</v>
      </c>
      <c r="E4930">
        <f>100*Comuni[[#This Row],[Popolazione2011]]/$D$7916</f>
        <v>2.7245534083569896E-2</v>
      </c>
      <c r="F4930">
        <f>100*Comuni[[#This Row],[Popolazione2011]]/(SUMIFS($D$2:$D$7916,$B$2:$B$7916,"Marche"))</f>
        <v>1.0130933311014787</v>
      </c>
      <c r="G4930" t="b">
        <f>IF(Comuni[[#This Row],[Popolazione2011]]&gt;300000,"MAGGIORE")</f>
        <v>0</v>
      </c>
      <c r="H4930">
        <f>100*Comuni[[#This Row],[Popolazione2011]]/(SUMIFS($D$2:$D$7916,$B$2:$B$7916,"Piemonte"))</f>
        <v>0.35782081964914081</v>
      </c>
      <c r="I4930" s="1" t="str">
        <f>_xlfn.XLOOKUP(Comuni[[#This Row],[Regione]],Ripartizione_geografica[Regione],Ripartizione_geografica[Ripartizione geografica],,0)</f>
        <v>Centro</v>
      </c>
      <c r="J4930" s="1">
        <f>_xlfn.XLOOKUP(Comuni[[#This Row],[Regione]],Table_0[Regione],Table_0[Totale contagiati],,0)</f>
        <v>732570</v>
      </c>
      <c r="K4930" s="1">
        <f>_xlfn.XLOOKUP(Comuni[[#This Row],[Regione]],Table_0[Regione],Table_0[Guariti],,0)</f>
        <v>727781</v>
      </c>
      <c r="L4930" s="1">
        <f>_xlfn.XLOOKUP(Comuni[[#This Row],[Regione]],Table_0[Regione],Table_0[Deceduti],,0)</f>
        <v>4504</v>
      </c>
    </row>
    <row r="4931" spans="1:12" x14ac:dyDescent="0.25">
      <c r="A4931" s="1" t="s">
        <v>5004</v>
      </c>
      <c r="B4931" s="1" t="s">
        <v>4830</v>
      </c>
      <c r="C4931" s="1" t="s">
        <v>4988</v>
      </c>
      <c r="D4931">
        <v>2483</v>
      </c>
      <c r="E4931">
        <f>100*Comuni[[#This Row],[Popolazione2011]]/$D$7916</f>
        <v>4.3324150579253312E-3</v>
      </c>
      <c r="F4931">
        <f>100*Comuni[[#This Row],[Popolazione2011]]/(SUMIFS($D$2:$D$7916,$B$2:$B$7916,"Marche"))</f>
        <v>0.16109578873678973</v>
      </c>
      <c r="G4931" t="b">
        <f>IF(Comuni[[#This Row],[Popolazione2011]]&gt;300000,"MAGGIORE")</f>
        <v>0</v>
      </c>
      <c r="H4931">
        <f>100*Comuni[[#This Row],[Popolazione2011]]/(SUMIFS($D$2:$D$7916,$B$2:$B$7916,"Piemonte"))</f>
        <v>5.6898437091823031E-2</v>
      </c>
      <c r="I4931" s="1" t="str">
        <f>_xlfn.XLOOKUP(Comuni[[#This Row],[Regione]],Ripartizione_geografica[Regione],Ripartizione_geografica[Ripartizione geografica],,0)</f>
        <v>Centro</v>
      </c>
      <c r="J4931" s="1">
        <f>_xlfn.XLOOKUP(Comuni[[#This Row],[Regione]],Table_0[Regione],Table_0[Totale contagiati],,0)</f>
        <v>732570</v>
      </c>
      <c r="K4931" s="1">
        <f>_xlfn.XLOOKUP(Comuni[[#This Row],[Regione]],Table_0[Regione],Table_0[Guariti],,0)</f>
        <v>727781</v>
      </c>
      <c r="L4931" s="1">
        <f>_xlfn.XLOOKUP(Comuni[[#This Row],[Regione]],Table_0[Regione],Table_0[Deceduti],,0)</f>
        <v>4504</v>
      </c>
    </row>
    <row r="4932" spans="1:12" x14ac:dyDescent="0.25">
      <c r="A4932" s="1" t="s">
        <v>5005</v>
      </c>
      <c r="B4932" s="1" t="s">
        <v>4830</v>
      </c>
      <c r="C4932" s="1" t="s">
        <v>4988</v>
      </c>
      <c r="D4932">
        <v>1655</v>
      </c>
      <c r="E4932">
        <f>100*Comuni[[#This Row],[Popolazione2011]]/$D$7916</f>
        <v>2.8876950949925186E-3</v>
      </c>
      <c r="F4932">
        <f>100*Comuni[[#This Row],[Popolazione2011]]/(SUMIFS($D$2:$D$7916,$B$2:$B$7916,"Marche"))</f>
        <v>0.10737556599250382</v>
      </c>
      <c r="G4932" t="b">
        <f>IF(Comuni[[#This Row],[Popolazione2011]]&gt;300000,"MAGGIORE")</f>
        <v>0</v>
      </c>
      <c r="H4932">
        <f>100*Comuni[[#This Row],[Popolazione2011]]/(SUMIFS($D$2:$D$7916,$B$2:$B$7916,"Piemonte"))</f>
        <v>3.7924652995153893E-2</v>
      </c>
      <c r="I4932" s="1" t="str">
        <f>_xlfn.XLOOKUP(Comuni[[#This Row],[Regione]],Ripartizione_geografica[Regione],Ripartizione_geografica[Ripartizione geografica],,0)</f>
        <v>Centro</v>
      </c>
      <c r="J4932" s="1">
        <f>_xlfn.XLOOKUP(Comuni[[#This Row],[Regione]],Table_0[Regione],Table_0[Totale contagiati],,0)</f>
        <v>732570</v>
      </c>
      <c r="K4932" s="1">
        <f>_xlfn.XLOOKUP(Comuni[[#This Row],[Regione]],Table_0[Regione],Table_0[Guariti],,0)</f>
        <v>727781</v>
      </c>
      <c r="L4932" s="1">
        <f>_xlfn.XLOOKUP(Comuni[[#This Row],[Regione]],Table_0[Regione],Table_0[Deceduti],,0)</f>
        <v>4504</v>
      </c>
    </row>
    <row r="4933" spans="1:12" x14ac:dyDescent="0.25">
      <c r="A4933" s="1" t="s">
        <v>5006</v>
      </c>
      <c r="B4933" s="1" t="s">
        <v>4830</v>
      </c>
      <c r="C4933" s="1" t="s">
        <v>4988</v>
      </c>
      <c r="D4933">
        <v>4563</v>
      </c>
      <c r="E4933">
        <f>100*Comuni[[#This Row],[Popolazione2011]]/$D$7916</f>
        <v>7.9616632739884369E-3</v>
      </c>
      <c r="F4933">
        <f>100*Comuni[[#This Row],[Popolazione2011]]/(SUMIFS($D$2:$D$7916,$B$2:$B$7916,"Marche"))</f>
        <v>0.29604514055818426</v>
      </c>
      <c r="G4933" t="b">
        <f>IF(Comuni[[#This Row],[Popolazione2011]]&gt;300000,"MAGGIORE")</f>
        <v>0</v>
      </c>
      <c r="H4933">
        <f>100*Comuni[[#This Row],[Popolazione2011]]/(SUMIFS($D$2:$D$7916,$B$2:$B$7916,"Piemonte"))</f>
        <v>0.1045620493153397</v>
      </c>
      <c r="I4933" s="1" t="str">
        <f>_xlfn.XLOOKUP(Comuni[[#This Row],[Regione]],Ripartizione_geografica[Regione],Ripartizione_geografica[Ripartizione geografica],,0)</f>
        <v>Centro</v>
      </c>
      <c r="J4933" s="1">
        <f>_xlfn.XLOOKUP(Comuni[[#This Row],[Regione]],Table_0[Regione],Table_0[Totale contagiati],,0)</f>
        <v>732570</v>
      </c>
      <c r="K4933" s="1">
        <f>_xlfn.XLOOKUP(Comuni[[#This Row],[Regione]],Table_0[Regione],Table_0[Guariti],,0)</f>
        <v>727781</v>
      </c>
      <c r="L4933" s="1">
        <f>_xlfn.XLOOKUP(Comuni[[#This Row],[Regione]],Table_0[Regione],Table_0[Deceduti],,0)</f>
        <v>4504</v>
      </c>
    </row>
    <row r="4934" spans="1:12" x14ac:dyDescent="0.25">
      <c r="A4934" s="1" t="s">
        <v>5007</v>
      </c>
      <c r="B4934" s="1" t="s">
        <v>4830</v>
      </c>
      <c r="C4934" s="1" t="s">
        <v>4988</v>
      </c>
      <c r="D4934">
        <v>2260</v>
      </c>
      <c r="E4934">
        <f>100*Comuni[[#This Row],[Popolazione2011]]/$D$7916</f>
        <v>3.9433177732224123E-3</v>
      </c>
      <c r="F4934">
        <f>100*Comuni[[#This Row],[Popolazione2011]]/(SUMIFS($D$2:$D$7916,$B$2:$B$7916,"Marche"))</f>
        <v>0.1466276611136306</v>
      </c>
      <c r="G4934" t="b">
        <f>IF(Comuni[[#This Row],[Popolazione2011]]&gt;300000,"MAGGIORE")</f>
        <v>0</v>
      </c>
      <c r="H4934">
        <f>100*Comuni[[#This Row],[Popolazione2011]]/(SUMIFS($D$2:$D$7916,$B$2:$B$7916,"Piemonte"))</f>
        <v>5.1788347896705618E-2</v>
      </c>
      <c r="I4934" s="1" t="str">
        <f>_xlfn.XLOOKUP(Comuni[[#This Row],[Regione]],Ripartizione_geografica[Regione],Ripartizione_geografica[Ripartizione geografica],,0)</f>
        <v>Centro</v>
      </c>
      <c r="J4934" s="1">
        <f>_xlfn.XLOOKUP(Comuni[[#This Row],[Regione]],Table_0[Regione],Table_0[Totale contagiati],,0)</f>
        <v>732570</v>
      </c>
      <c r="K4934" s="1">
        <f>_xlfn.XLOOKUP(Comuni[[#This Row],[Regione]],Table_0[Regione],Table_0[Guariti],,0)</f>
        <v>727781</v>
      </c>
      <c r="L4934" s="1">
        <f>_xlfn.XLOOKUP(Comuni[[#This Row],[Regione]],Table_0[Regione],Table_0[Deceduti],,0)</f>
        <v>4504</v>
      </c>
    </row>
    <row r="4935" spans="1:12" x14ac:dyDescent="0.25">
      <c r="A4935" s="1" t="s">
        <v>5008</v>
      </c>
      <c r="B4935" s="1" t="s">
        <v>4830</v>
      </c>
      <c r="C4935" s="1" t="s">
        <v>4988</v>
      </c>
      <c r="D4935">
        <v>505</v>
      </c>
      <c r="E4935">
        <f>100*Comuni[[#This Row],[Popolazione2011]]/$D$7916</f>
        <v>8.811395909191673E-4</v>
      </c>
      <c r="F4935">
        <f>100*Comuni[[#This Row],[Popolazione2011]]/(SUMIFS($D$2:$D$7916,$B$2:$B$7916,"Marche"))</f>
        <v>3.2764145514328963E-2</v>
      </c>
      <c r="G4935" t="b">
        <f>IF(Comuni[[#This Row],[Popolazione2011]]&gt;300000,"MAGGIORE")</f>
        <v>0</v>
      </c>
      <c r="H4935">
        <f>100*Comuni[[#This Row],[Popolazione2011]]/(SUMIFS($D$2:$D$7916,$B$2:$B$7916,"Piemonte"))</f>
        <v>1.1572175083113425E-2</v>
      </c>
      <c r="I4935" s="1" t="str">
        <f>_xlfn.XLOOKUP(Comuni[[#This Row],[Regione]],Ripartizione_geografica[Regione],Ripartizione_geografica[Ripartizione geografica],,0)</f>
        <v>Centro</v>
      </c>
      <c r="J4935" s="1">
        <f>_xlfn.XLOOKUP(Comuni[[#This Row],[Regione]],Table_0[Regione],Table_0[Totale contagiati],,0)</f>
        <v>732570</v>
      </c>
      <c r="K4935" s="1">
        <f>_xlfn.XLOOKUP(Comuni[[#This Row],[Regione]],Table_0[Regione],Table_0[Guariti],,0)</f>
        <v>727781</v>
      </c>
      <c r="L4935" s="1">
        <f>_xlfn.XLOOKUP(Comuni[[#This Row],[Regione]],Table_0[Regione],Table_0[Deceduti],,0)</f>
        <v>4504</v>
      </c>
    </row>
    <row r="4936" spans="1:12" x14ac:dyDescent="0.25">
      <c r="A4936" s="1" t="s">
        <v>5009</v>
      </c>
      <c r="B4936" s="1" t="s">
        <v>4830</v>
      </c>
      <c r="C4936" s="1" t="s">
        <v>4988</v>
      </c>
      <c r="D4936">
        <v>2180</v>
      </c>
      <c r="E4936">
        <f>100*Comuni[[#This Row],[Popolazione2011]]/$D$7916</f>
        <v>3.8037313033738311E-3</v>
      </c>
      <c r="F4936">
        <f>100*Comuni[[#This Row],[Popolazione2011]]/(SUMIFS($D$2:$D$7916,$B$2:$B$7916,"Marche"))</f>
        <v>0.14143730142819236</v>
      </c>
      <c r="G4936" t="b">
        <f>IF(Comuni[[#This Row],[Popolazione2011]]&gt;300000,"MAGGIORE")</f>
        <v>0</v>
      </c>
      <c r="H4936">
        <f>100*Comuni[[#This Row],[Popolazione2011]]/(SUMIFS($D$2:$D$7916,$B$2:$B$7916,"Piemonte"))</f>
        <v>4.995513204195498E-2</v>
      </c>
      <c r="I4936" s="1" t="str">
        <f>_xlfn.XLOOKUP(Comuni[[#This Row],[Regione]],Ripartizione_geografica[Regione],Ripartizione_geografica[Ripartizione geografica],,0)</f>
        <v>Centro</v>
      </c>
      <c r="J4936" s="1">
        <f>_xlfn.XLOOKUP(Comuni[[#This Row],[Regione]],Table_0[Regione],Table_0[Totale contagiati],,0)</f>
        <v>732570</v>
      </c>
      <c r="K4936" s="1">
        <f>_xlfn.XLOOKUP(Comuni[[#This Row],[Regione]],Table_0[Regione],Table_0[Guariti],,0)</f>
        <v>727781</v>
      </c>
      <c r="L4936" s="1">
        <f>_xlfn.XLOOKUP(Comuni[[#This Row],[Regione]],Table_0[Regione],Table_0[Deceduti],,0)</f>
        <v>4504</v>
      </c>
    </row>
    <row r="4937" spans="1:12" x14ac:dyDescent="0.25">
      <c r="A4937" s="1" t="s">
        <v>5010</v>
      </c>
      <c r="B4937" s="1" t="s">
        <v>4830</v>
      </c>
      <c r="C4937" s="1" t="s">
        <v>4988</v>
      </c>
      <c r="D4937">
        <v>573</v>
      </c>
      <c r="E4937">
        <f>100*Comuni[[#This Row],[Popolazione2011]]/$D$7916</f>
        <v>9.9978809029046102E-4</v>
      </c>
      <c r="F4937">
        <f>100*Comuni[[#This Row],[Popolazione2011]]/(SUMIFS($D$2:$D$7916,$B$2:$B$7916,"Marche"))</f>
        <v>3.7175951246951472E-2</v>
      </c>
      <c r="G4937" t="b">
        <f>IF(Comuni[[#This Row],[Popolazione2011]]&gt;300000,"MAGGIORE")</f>
        <v>0</v>
      </c>
      <c r="H4937">
        <f>100*Comuni[[#This Row],[Popolazione2011]]/(SUMIFS($D$2:$D$7916,$B$2:$B$7916,"Piemonte"))</f>
        <v>1.3130408559651469E-2</v>
      </c>
      <c r="I4937" s="1" t="str">
        <f>_xlfn.XLOOKUP(Comuni[[#This Row],[Regione]],Ripartizione_geografica[Regione],Ripartizione_geografica[Ripartizione geografica],,0)</f>
        <v>Centro</v>
      </c>
      <c r="J4937" s="1">
        <f>_xlfn.XLOOKUP(Comuni[[#This Row],[Regione]],Table_0[Regione],Table_0[Totale contagiati],,0)</f>
        <v>732570</v>
      </c>
      <c r="K4937" s="1">
        <f>_xlfn.XLOOKUP(Comuni[[#This Row],[Regione]],Table_0[Regione],Table_0[Guariti],,0)</f>
        <v>727781</v>
      </c>
      <c r="L4937" s="1">
        <f>_xlfn.XLOOKUP(Comuni[[#This Row],[Regione]],Table_0[Regione],Table_0[Deceduti],,0)</f>
        <v>4504</v>
      </c>
    </row>
    <row r="4938" spans="1:12" x14ac:dyDescent="0.25">
      <c r="A4938" s="1" t="s">
        <v>5011</v>
      </c>
      <c r="B4938" s="1" t="s">
        <v>4830</v>
      </c>
      <c r="C4938" s="1" t="s">
        <v>4988</v>
      </c>
      <c r="D4938">
        <v>635</v>
      </c>
      <c r="E4938">
        <f>100*Comuni[[#This Row],[Popolazione2011]]/$D$7916</f>
        <v>1.1079676044231115E-3</v>
      </c>
      <c r="F4938">
        <f>100*Comuni[[#This Row],[Popolazione2011]]/(SUMIFS($D$2:$D$7916,$B$2:$B$7916,"Marche"))</f>
        <v>4.1198480003166123E-2</v>
      </c>
      <c r="G4938" t="b">
        <f>IF(Comuni[[#This Row],[Popolazione2011]]&gt;300000,"MAGGIORE")</f>
        <v>0</v>
      </c>
      <c r="H4938">
        <f>100*Comuni[[#This Row],[Popolazione2011]]/(SUMIFS($D$2:$D$7916,$B$2:$B$7916,"Piemonte"))</f>
        <v>1.4551150847083217E-2</v>
      </c>
      <c r="I4938" s="1" t="str">
        <f>_xlfn.XLOOKUP(Comuni[[#This Row],[Regione]],Ripartizione_geografica[Regione],Ripartizione_geografica[Ripartizione geografica],,0)</f>
        <v>Centro</v>
      </c>
      <c r="J4938" s="1">
        <f>_xlfn.XLOOKUP(Comuni[[#This Row],[Regione]],Table_0[Regione],Table_0[Totale contagiati],,0)</f>
        <v>732570</v>
      </c>
      <c r="K4938" s="1">
        <f>_xlfn.XLOOKUP(Comuni[[#This Row],[Regione]],Table_0[Regione],Table_0[Guariti],,0)</f>
        <v>727781</v>
      </c>
      <c r="L4938" s="1">
        <f>_xlfn.XLOOKUP(Comuni[[#This Row],[Regione]],Table_0[Regione],Table_0[Deceduti],,0)</f>
        <v>4504</v>
      </c>
    </row>
    <row r="4939" spans="1:12" x14ac:dyDescent="0.25">
      <c r="A4939" s="1" t="s">
        <v>5012</v>
      </c>
      <c r="B4939" s="1" t="s">
        <v>4830</v>
      </c>
      <c r="C4939" s="1" t="s">
        <v>4988</v>
      </c>
      <c r="D4939">
        <v>12211</v>
      </c>
      <c r="E4939">
        <f>100*Comuni[[#This Row],[Popolazione2011]]/$D$7916</f>
        <v>2.1306129791512776E-2</v>
      </c>
      <c r="F4939">
        <f>100*Comuni[[#This Row],[Popolazione2011]]/(SUMIFS($D$2:$D$7916,$B$2:$B$7916,"Marche"))</f>
        <v>0.7922435264860811</v>
      </c>
      <c r="G4939" t="b">
        <f>IF(Comuni[[#This Row],[Popolazione2011]]&gt;300000,"MAGGIORE")</f>
        <v>0</v>
      </c>
      <c r="H4939">
        <f>100*Comuni[[#This Row],[Popolazione2011]]/(SUMIFS($D$2:$D$7916,$B$2:$B$7916,"Piemonte"))</f>
        <v>0.27981748502950105</v>
      </c>
      <c r="I4939" s="1" t="str">
        <f>_xlfn.XLOOKUP(Comuni[[#This Row],[Regione]],Ripartizione_geografica[Regione],Ripartizione_geografica[Ripartizione geografica],,0)</f>
        <v>Centro</v>
      </c>
      <c r="J4939" s="1">
        <f>_xlfn.XLOOKUP(Comuni[[#This Row],[Regione]],Table_0[Regione],Table_0[Totale contagiati],,0)</f>
        <v>732570</v>
      </c>
      <c r="K4939" s="1">
        <f>_xlfn.XLOOKUP(Comuni[[#This Row],[Regione]],Table_0[Regione],Table_0[Guariti],,0)</f>
        <v>727781</v>
      </c>
      <c r="L4939" s="1">
        <f>_xlfn.XLOOKUP(Comuni[[#This Row],[Regione]],Table_0[Regione],Table_0[Deceduti],,0)</f>
        <v>4504</v>
      </c>
    </row>
    <row r="4940" spans="1:12" x14ac:dyDescent="0.25">
      <c r="A4940" s="1" t="s">
        <v>5013</v>
      </c>
      <c r="B4940" s="1" t="s">
        <v>4830</v>
      </c>
      <c r="C4940" s="1" t="s">
        <v>4988</v>
      </c>
      <c r="D4940">
        <v>5215</v>
      </c>
      <c r="E4940">
        <f>100*Comuni[[#This Row],[Popolazione2011]]/$D$7916</f>
        <v>9.0992930032543721E-3</v>
      </c>
      <c r="F4940">
        <f>100*Comuni[[#This Row],[Popolazione2011]]/(SUMIFS($D$2:$D$7916,$B$2:$B$7916,"Marche"))</f>
        <v>0.33834657199450602</v>
      </c>
      <c r="G4940" t="b">
        <f>IF(Comuni[[#This Row],[Popolazione2011]]&gt;300000,"MAGGIORE")</f>
        <v>0</v>
      </c>
      <c r="H4940">
        <f>100*Comuni[[#This Row],[Popolazione2011]]/(SUMIFS($D$2:$D$7916,$B$2:$B$7916,"Piemonte"))</f>
        <v>0.11950275853155744</v>
      </c>
      <c r="I4940" s="1" t="str">
        <f>_xlfn.XLOOKUP(Comuni[[#This Row],[Regione]],Ripartizione_geografica[Regione],Ripartizione_geografica[Ripartizione geografica],,0)</f>
        <v>Centro</v>
      </c>
      <c r="J4940" s="1">
        <f>_xlfn.XLOOKUP(Comuni[[#This Row],[Regione]],Table_0[Regione],Table_0[Totale contagiati],,0)</f>
        <v>732570</v>
      </c>
      <c r="K4940" s="1">
        <f>_xlfn.XLOOKUP(Comuni[[#This Row],[Regione]],Table_0[Regione],Table_0[Guariti],,0)</f>
        <v>727781</v>
      </c>
      <c r="L4940" s="1">
        <f>_xlfn.XLOOKUP(Comuni[[#This Row],[Regione]],Table_0[Regione],Table_0[Deceduti],,0)</f>
        <v>4504</v>
      </c>
    </row>
    <row r="4941" spans="1:12" x14ac:dyDescent="0.25">
      <c r="A4941" s="1" t="s">
        <v>5014</v>
      </c>
      <c r="B4941" s="1" t="s">
        <v>4830</v>
      </c>
      <c r="C4941" s="1" t="s">
        <v>4988</v>
      </c>
      <c r="D4941">
        <v>214</v>
      </c>
      <c r="E4941">
        <f>100*Comuni[[#This Row],[Popolazione2011]]/$D$7916</f>
        <v>3.7339380684495404E-4</v>
      </c>
      <c r="F4941">
        <f>100*Comuni[[#This Row],[Popolazione2011]]/(SUMIFS($D$2:$D$7916,$B$2:$B$7916,"Marche"))</f>
        <v>1.3884212158547323E-2</v>
      </c>
      <c r="G4941" t="b">
        <f>IF(Comuni[[#This Row],[Popolazione2011]]&gt;300000,"MAGGIORE")</f>
        <v>0</v>
      </c>
      <c r="H4941">
        <f>100*Comuni[[#This Row],[Popolazione2011]]/(SUMIFS($D$2:$D$7916,$B$2:$B$7916,"Piemonte"))</f>
        <v>4.903852411457966E-3</v>
      </c>
      <c r="I4941" s="1" t="str">
        <f>_xlfn.XLOOKUP(Comuni[[#This Row],[Regione]],Ripartizione_geografica[Regione],Ripartizione_geografica[Ripartizione geografica],,0)</f>
        <v>Centro</v>
      </c>
      <c r="J4941" s="1">
        <f>_xlfn.XLOOKUP(Comuni[[#This Row],[Regione]],Table_0[Regione],Table_0[Totale contagiati],,0)</f>
        <v>732570</v>
      </c>
      <c r="K4941" s="1">
        <f>_xlfn.XLOOKUP(Comuni[[#This Row],[Regione]],Table_0[Regione],Table_0[Guariti],,0)</f>
        <v>727781</v>
      </c>
      <c r="L4941" s="1">
        <f>_xlfn.XLOOKUP(Comuni[[#This Row],[Regione]],Table_0[Regione],Table_0[Deceduti],,0)</f>
        <v>4504</v>
      </c>
    </row>
    <row r="4942" spans="1:12" x14ac:dyDescent="0.25">
      <c r="A4942" s="1" t="s">
        <v>5015</v>
      </c>
      <c r="B4942" s="1" t="s">
        <v>4830</v>
      </c>
      <c r="C4942" s="1" t="s">
        <v>4988</v>
      </c>
      <c r="D4942">
        <v>4341</v>
      </c>
      <c r="E4942">
        <f>100*Comuni[[#This Row],[Popolazione2011]]/$D$7916</f>
        <v>7.5743108201586241E-3</v>
      </c>
      <c r="F4942">
        <f>100*Comuni[[#This Row],[Popolazione2011]]/(SUMIFS($D$2:$D$7916,$B$2:$B$7916,"Marche"))</f>
        <v>0.28164189243109311</v>
      </c>
      <c r="G4942" t="b">
        <f>IF(Comuni[[#This Row],[Popolazione2011]]&gt;300000,"MAGGIORE")</f>
        <v>0</v>
      </c>
      <c r="H4942">
        <f>100*Comuni[[#This Row],[Popolazione2011]]/(SUMIFS($D$2:$D$7916,$B$2:$B$7916,"Piemonte"))</f>
        <v>9.947487531840668E-2</v>
      </c>
      <c r="I4942" s="1" t="str">
        <f>_xlfn.XLOOKUP(Comuni[[#This Row],[Regione]],Ripartizione_geografica[Regione],Ripartizione_geografica[Ripartizione geografica],,0)</f>
        <v>Centro</v>
      </c>
      <c r="J4942" s="1">
        <f>_xlfn.XLOOKUP(Comuni[[#This Row],[Regione]],Table_0[Regione],Table_0[Totale contagiati],,0)</f>
        <v>732570</v>
      </c>
      <c r="K4942" s="1">
        <f>_xlfn.XLOOKUP(Comuni[[#This Row],[Regione]],Table_0[Regione],Table_0[Guariti],,0)</f>
        <v>727781</v>
      </c>
      <c r="L4942" s="1">
        <f>_xlfn.XLOOKUP(Comuni[[#This Row],[Regione]],Table_0[Regione],Table_0[Deceduti],,0)</f>
        <v>4504</v>
      </c>
    </row>
    <row r="4943" spans="1:12" x14ac:dyDescent="0.25">
      <c r="A4943" s="1" t="s">
        <v>5016</v>
      </c>
      <c r="B4943" s="1" t="s">
        <v>4830</v>
      </c>
      <c r="C4943" s="1" t="s">
        <v>4988</v>
      </c>
      <c r="D4943">
        <v>2061</v>
      </c>
      <c r="E4943">
        <f>100*Comuni[[#This Row],[Popolazione2011]]/$D$7916</f>
        <v>3.596096429474067E-3</v>
      </c>
      <c r="F4943">
        <f>100*Comuni[[#This Row],[Popolazione2011]]/(SUMIFS($D$2:$D$7916,$B$2:$B$7916,"Marche"))</f>
        <v>0.13371664139610295</v>
      </c>
      <c r="G4943" t="b">
        <f>IF(Comuni[[#This Row],[Popolazione2011]]&gt;300000,"MAGGIORE")</f>
        <v>0</v>
      </c>
      <c r="H4943">
        <f>100*Comuni[[#This Row],[Popolazione2011]]/(SUMIFS($D$2:$D$7916,$B$2:$B$7916,"Piemonte"))</f>
        <v>4.7228223458013398E-2</v>
      </c>
      <c r="I4943" s="1" t="str">
        <f>_xlfn.XLOOKUP(Comuni[[#This Row],[Regione]],Ripartizione_geografica[Regione],Ripartizione_geografica[Ripartizione geografica],,0)</f>
        <v>Centro</v>
      </c>
      <c r="J4943" s="1">
        <f>_xlfn.XLOOKUP(Comuni[[#This Row],[Regione]],Table_0[Regione],Table_0[Totale contagiati],,0)</f>
        <v>732570</v>
      </c>
      <c r="K4943" s="1">
        <f>_xlfn.XLOOKUP(Comuni[[#This Row],[Regione]],Table_0[Regione],Table_0[Guariti],,0)</f>
        <v>727781</v>
      </c>
      <c r="L4943" s="1">
        <f>_xlfn.XLOOKUP(Comuni[[#This Row],[Regione]],Table_0[Regione],Table_0[Deceduti],,0)</f>
        <v>4504</v>
      </c>
    </row>
    <row r="4944" spans="1:12" x14ac:dyDescent="0.25">
      <c r="A4944" s="1" t="s">
        <v>5017</v>
      </c>
      <c r="B4944" s="1" t="s">
        <v>4830</v>
      </c>
      <c r="C4944" s="1" t="s">
        <v>4988</v>
      </c>
      <c r="D4944">
        <v>936</v>
      </c>
      <c r="E4944">
        <f>100*Comuni[[#This Row],[Popolazione2011]]/$D$7916</f>
        <v>1.6331616972283971E-3</v>
      </c>
      <c r="F4944">
        <f>100*Comuni[[#This Row],[Popolazione2011]]/(SUMIFS($D$2:$D$7916,$B$2:$B$7916,"Marche"))</f>
        <v>6.0727208319627538E-2</v>
      </c>
      <c r="G4944" t="b">
        <f>IF(Comuni[[#This Row],[Popolazione2011]]&gt;300000,"MAGGIORE")</f>
        <v>0</v>
      </c>
      <c r="H4944">
        <f>100*Comuni[[#This Row],[Popolazione2011]]/(SUMIFS($D$2:$D$7916,$B$2:$B$7916,"Piemonte"))</f>
        <v>2.1448625500582505E-2</v>
      </c>
      <c r="I4944" s="1" t="str">
        <f>_xlfn.XLOOKUP(Comuni[[#This Row],[Regione]],Ripartizione_geografica[Regione],Ripartizione_geografica[Ripartizione geografica],,0)</f>
        <v>Centro</v>
      </c>
      <c r="J4944" s="1">
        <f>_xlfn.XLOOKUP(Comuni[[#This Row],[Regione]],Table_0[Regione],Table_0[Totale contagiati],,0)</f>
        <v>732570</v>
      </c>
      <c r="K4944" s="1">
        <f>_xlfn.XLOOKUP(Comuni[[#This Row],[Regione]],Table_0[Regione],Table_0[Guariti],,0)</f>
        <v>727781</v>
      </c>
      <c r="L4944" s="1">
        <f>_xlfn.XLOOKUP(Comuni[[#This Row],[Regione]],Table_0[Regione],Table_0[Deceduti],,0)</f>
        <v>4504</v>
      </c>
    </row>
    <row r="4945" spans="1:12" x14ac:dyDescent="0.25">
      <c r="A4945" s="1" t="s">
        <v>5018</v>
      </c>
      <c r="B4945" s="1" t="s">
        <v>4830</v>
      </c>
      <c r="C4945" s="1" t="s">
        <v>4988</v>
      </c>
      <c r="D4945">
        <v>46963</v>
      </c>
      <c r="E4945">
        <f>100*Comuni[[#This Row],[Popolazione2011]]/$D$7916</f>
        <v>8.1942492293736346E-2</v>
      </c>
      <c r="F4945">
        <f>100*Comuni[[#This Row],[Popolazione2011]]/(SUMIFS($D$2:$D$7916,$B$2:$B$7916,"Marche"))</f>
        <v>3.0469357738404574</v>
      </c>
      <c r="G4945" t="b">
        <f>IF(Comuni[[#This Row],[Popolazione2011]]&gt;300000,"MAGGIORE")</f>
        <v>0</v>
      </c>
      <c r="H4945">
        <f>100*Comuni[[#This Row],[Popolazione2011]]/(SUMIFS($D$2:$D$7916,$B$2:$B$7916,"Piemonte"))</f>
        <v>1.0761664523331798</v>
      </c>
      <c r="I4945" s="1" t="str">
        <f>_xlfn.XLOOKUP(Comuni[[#This Row],[Regione]],Ripartizione_geografica[Regione],Ripartizione_geografica[Ripartizione geografica],,0)</f>
        <v>Centro</v>
      </c>
      <c r="J4945" s="1">
        <f>_xlfn.XLOOKUP(Comuni[[#This Row],[Regione]],Table_0[Regione],Table_0[Totale contagiati],,0)</f>
        <v>732570</v>
      </c>
      <c r="K4945" s="1">
        <f>_xlfn.XLOOKUP(Comuni[[#This Row],[Regione]],Table_0[Regione],Table_0[Guariti],,0)</f>
        <v>727781</v>
      </c>
      <c r="L4945" s="1">
        <f>_xlfn.XLOOKUP(Comuni[[#This Row],[Regione]],Table_0[Regione],Table_0[Deceduti],,0)</f>
        <v>4504</v>
      </c>
    </row>
    <row r="4946" spans="1:12" x14ac:dyDescent="0.25">
      <c r="A4946" s="1" t="s">
        <v>5019</v>
      </c>
      <c r="B4946" s="1" t="s">
        <v>4830</v>
      </c>
      <c r="C4946" s="1" t="s">
        <v>4988</v>
      </c>
      <c r="D4946">
        <v>7108</v>
      </c>
      <c r="E4946">
        <f>100*Comuni[[#This Row],[Popolazione2011]]/$D$7916</f>
        <v>1.2402257846046419E-2</v>
      </c>
      <c r="F4946">
        <f>100*Comuni[[#This Row],[Popolazione2011]]/(SUMIFS($D$2:$D$7916,$B$2:$B$7916,"Marche"))</f>
        <v>0.46116345805118863</v>
      </c>
      <c r="G4946" t="b">
        <f>IF(Comuni[[#This Row],[Popolazione2011]]&gt;300000,"MAGGIORE")</f>
        <v>0</v>
      </c>
      <c r="H4946">
        <f>100*Comuni[[#This Row],[Popolazione2011]]/(SUMIFS($D$2:$D$7916,$B$2:$B$7916,"Piemonte"))</f>
        <v>0.16288122869459448</v>
      </c>
      <c r="I4946" s="1" t="str">
        <f>_xlfn.XLOOKUP(Comuni[[#This Row],[Regione]],Ripartizione_geografica[Regione],Ripartizione_geografica[Ripartizione geografica],,0)</f>
        <v>Centro</v>
      </c>
      <c r="J4946" s="1">
        <f>_xlfn.XLOOKUP(Comuni[[#This Row],[Regione]],Table_0[Regione],Table_0[Totale contagiati],,0)</f>
        <v>732570</v>
      </c>
      <c r="K4946" s="1">
        <f>_xlfn.XLOOKUP(Comuni[[#This Row],[Regione]],Table_0[Regione],Table_0[Guariti],,0)</f>
        <v>727781</v>
      </c>
      <c r="L4946" s="1">
        <f>_xlfn.XLOOKUP(Comuni[[#This Row],[Regione]],Table_0[Regione],Table_0[Deceduti],,0)</f>
        <v>4504</v>
      </c>
    </row>
    <row r="4947" spans="1:12" x14ac:dyDescent="0.25">
      <c r="A4947" s="1" t="s">
        <v>5020</v>
      </c>
      <c r="B4947" s="1" t="s">
        <v>4830</v>
      </c>
      <c r="C4947" s="1" t="s">
        <v>4988</v>
      </c>
      <c r="D4947">
        <v>2146</v>
      </c>
      <c r="E4947">
        <f>100*Comuni[[#This Row],[Popolazione2011]]/$D$7916</f>
        <v>3.7444070536881841E-3</v>
      </c>
      <c r="F4947">
        <f>100*Comuni[[#This Row],[Popolazione2011]]/(SUMIFS($D$2:$D$7916,$B$2:$B$7916,"Marche"))</f>
        <v>0.1392313985618811</v>
      </c>
      <c r="G4947" t="b">
        <f>IF(Comuni[[#This Row],[Popolazione2011]]&gt;300000,"MAGGIORE")</f>
        <v>0</v>
      </c>
      <c r="H4947">
        <f>100*Comuni[[#This Row],[Popolazione2011]]/(SUMIFS($D$2:$D$7916,$B$2:$B$7916,"Piemonte"))</f>
        <v>4.9176015303685955E-2</v>
      </c>
      <c r="I4947" s="1" t="str">
        <f>_xlfn.XLOOKUP(Comuni[[#This Row],[Regione]],Ripartizione_geografica[Regione],Ripartizione_geografica[Ripartizione geografica],,0)</f>
        <v>Centro</v>
      </c>
      <c r="J4947" s="1">
        <f>_xlfn.XLOOKUP(Comuni[[#This Row],[Regione]],Table_0[Regione],Table_0[Totale contagiati],,0)</f>
        <v>732570</v>
      </c>
      <c r="K4947" s="1">
        <f>_xlfn.XLOOKUP(Comuni[[#This Row],[Regione]],Table_0[Regione],Table_0[Guariti],,0)</f>
        <v>727781</v>
      </c>
      <c r="L4947" s="1">
        <f>_xlfn.XLOOKUP(Comuni[[#This Row],[Regione]],Table_0[Regione],Table_0[Deceduti],,0)</f>
        <v>4504</v>
      </c>
    </row>
    <row r="4948" spans="1:12" x14ac:dyDescent="0.25">
      <c r="A4948" s="1" t="s">
        <v>5021</v>
      </c>
      <c r="B4948" s="1" t="s">
        <v>4830</v>
      </c>
      <c r="C4948" s="1" t="s">
        <v>5022</v>
      </c>
      <c r="D4948">
        <v>3234</v>
      </c>
      <c r="E4948">
        <f>100*Comuni[[#This Row],[Popolazione2011]]/$D$7916</f>
        <v>5.6427830436288854E-3</v>
      </c>
      <c r="F4948">
        <f>100*Comuni[[#This Row],[Popolazione2011]]/(SUMIFS($D$2:$D$7916,$B$2:$B$7916,"Marche"))</f>
        <v>0.2098202902838413</v>
      </c>
      <c r="G4948" t="b">
        <f>IF(Comuni[[#This Row],[Popolazione2011]]&gt;300000,"MAGGIORE")</f>
        <v>0</v>
      </c>
      <c r="H4948">
        <f>100*Comuni[[#This Row],[Popolazione2011]]/(SUMIFS($D$2:$D$7916,$B$2:$B$7916,"Piemonte"))</f>
        <v>7.4107750928294677E-2</v>
      </c>
      <c r="I4948" s="1" t="str">
        <f>_xlfn.XLOOKUP(Comuni[[#This Row],[Regione]],Ripartizione_geografica[Regione],Ripartizione_geografica[Ripartizione geografica],,0)</f>
        <v>Centro</v>
      </c>
      <c r="J4948" s="1">
        <f>_xlfn.XLOOKUP(Comuni[[#This Row],[Regione]],Table_0[Regione],Table_0[Totale contagiati],,0)</f>
        <v>732570</v>
      </c>
      <c r="K4948" s="1">
        <f>_xlfn.XLOOKUP(Comuni[[#This Row],[Regione]],Table_0[Regione],Table_0[Guariti],,0)</f>
        <v>727781</v>
      </c>
      <c r="L4948" s="1">
        <f>_xlfn.XLOOKUP(Comuni[[#This Row],[Regione]],Table_0[Regione],Table_0[Deceduti],,0)</f>
        <v>4504</v>
      </c>
    </row>
    <row r="4949" spans="1:12" x14ac:dyDescent="0.25">
      <c r="A4949" s="1" t="s">
        <v>5023</v>
      </c>
      <c r="B4949" s="1" t="s">
        <v>4830</v>
      </c>
      <c r="C4949" s="1" t="s">
        <v>5022</v>
      </c>
      <c r="D4949">
        <v>3709</v>
      </c>
      <c r="E4949">
        <f>100*Comuni[[#This Row],[Popolazione2011]]/$D$7916</f>
        <v>6.4715777083548349E-3</v>
      </c>
      <c r="F4949">
        <f>100*Comuni[[#This Row],[Popolazione2011]]/(SUMIFS($D$2:$D$7916,$B$2:$B$7916,"Marche"))</f>
        <v>0.24063805091613091</v>
      </c>
      <c r="G4949" t="b">
        <f>IF(Comuni[[#This Row],[Popolazione2011]]&gt;300000,"MAGGIORE")</f>
        <v>0</v>
      </c>
      <c r="H4949">
        <f>100*Comuni[[#This Row],[Popolazione2011]]/(SUMIFS($D$2:$D$7916,$B$2:$B$7916,"Piemonte"))</f>
        <v>8.499247006587661E-2</v>
      </c>
      <c r="I4949" s="1" t="str">
        <f>_xlfn.XLOOKUP(Comuni[[#This Row],[Regione]],Ripartizione_geografica[Regione],Ripartizione_geografica[Ripartizione geografica],,0)</f>
        <v>Centro</v>
      </c>
      <c r="J4949" s="1">
        <f>_xlfn.XLOOKUP(Comuni[[#This Row],[Regione]],Table_0[Regione],Table_0[Totale contagiati],,0)</f>
        <v>732570</v>
      </c>
      <c r="K4949" s="1">
        <f>_xlfn.XLOOKUP(Comuni[[#This Row],[Regione]],Table_0[Regione],Table_0[Guariti],,0)</f>
        <v>727781</v>
      </c>
      <c r="L4949" s="1">
        <f>_xlfn.XLOOKUP(Comuni[[#This Row],[Regione]],Table_0[Regione],Table_0[Deceduti],,0)</f>
        <v>4504</v>
      </c>
    </row>
    <row r="4950" spans="1:12" x14ac:dyDescent="0.25">
      <c r="A4950" s="1" t="s">
        <v>5024</v>
      </c>
      <c r="B4950" s="1" t="s">
        <v>4830</v>
      </c>
      <c r="C4950" s="1" t="s">
        <v>5022</v>
      </c>
      <c r="D4950">
        <v>664</v>
      </c>
      <c r="E4950">
        <f>100*Comuni[[#This Row],[Popolazione2011]]/$D$7916</f>
        <v>1.158567699743222E-3</v>
      </c>
      <c r="F4950">
        <f>100*Comuni[[#This Row],[Popolazione2011]]/(SUMIFS($D$2:$D$7916,$B$2:$B$7916,"Marche"))</f>
        <v>4.3079985389137487E-2</v>
      </c>
      <c r="G4950" t="b">
        <f>IF(Comuni[[#This Row],[Popolazione2011]]&gt;300000,"MAGGIORE")</f>
        <v>0</v>
      </c>
      <c r="H4950">
        <f>100*Comuni[[#This Row],[Popolazione2011]]/(SUMIFS($D$2:$D$7916,$B$2:$B$7916,"Piemonte"))</f>
        <v>1.5215691594430324E-2</v>
      </c>
      <c r="I4950" s="1" t="str">
        <f>_xlfn.XLOOKUP(Comuni[[#This Row],[Regione]],Ripartizione_geografica[Regione],Ripartizione_geografica[Ripartizione geografica],,0)</f>
        <v>Centro</v>
      </c>
      <c r="J4950" s="1">
        <f>_xlfn.XLOOKUP(Comuni[[#This Row],[Regione]],Table_0[Regione],Table_0[Totale contagiati],,0)</f>
        <v>732570</v>
      </c>
      <c r="K4950" s="1">
        <f>_xlfn.XLOOKUP(Comuni[[#This Row],[Regione]],Table_0[Regione],Table_0[Guariti],,0)</f>
        <v>727781</v>
      </c>
      <c r="L4950" s="1">
        <f>_xlfn.XLOOKUP(Comuni[[#This Row],[Regione]],Table_0[Regione],Table_0[Deceduti],,0)</f>
        <v>4504</v>
      </c>
    </row>
    <row r="4951" spans="1:12" x14ac:dyDescent="0.25">
      <c r="A4951" s="1" t="s">
        <v>5025</v>
      </c>
      <c r="B4951" s="1" t="s">
        <v>4830</v>
      </c>
      <c r="C4951" s="1" t="s">
        <v>5022</v>
      </c>
      <c r="D4951">
        <v>1951</v>
      </c>
      <c r="E4951">
        <f>100*Comuni[[#This Row],[Popolazione2011]]/$D$7916</f>
        <v>3.404165033432268E-3</v>
      </c>
      <c r="F4951">
        <f>100*Comuni[[#This Row],[Popolazione2011]]/(SUMIFS($D$2:$D$7916,$B$2:$B$7916,"Marche"))</f>
        <v>0.12657989682862536</v>
      </c>
      <c r="G4951" t="b">
        <f>IF(Comuni[[#This Row],[Popolazione2011]]&gt;300000,"MAGGIORE")</f>
        <v>0</v>
      </c>
      <c r="H4951">
        <f>100*Comuni[[#This Row],[Popolazione2011]]/(SUMIFS($D$2:$D$7916,$B$2:$B$7916,"Piemonte"))</f>
        <v>4.470755165773127E-2</v>
      </c>
      <c r="I4951" s="1" t="str">
        <f>_xlfn.XLOOKUP(Comuni[[#This Row],[Regione]],Ripartizione_geografica[Regione],Ripartizione_geografica[Ripartizione geografica],,0)</f>
        <v>Centro</v>
      </c>
      <c r="J4951" s="1">
        <f>_xlfn.XLOOKUP(Comuni[[#This Row],[Regione]],Table_0[Regione],Table_0[Totale contagiati],,0)</f>
        <v>732570</v>
      </c>
      <c r="K4951" s="1">
        <f>_xlfn.XLOOKUP(Comuni[[#This Row],[Regione]],Table_0[Regione],Table_0[Guariti],,0)</f>
        <v>727781</v>
      </c>
      <c r="L4951" s="1">
        <f>_xlfn.XLOOKUP(Comuni[[#This Row],[Regione]],Table_0[Regione],Table_0[Deceduti],,0)</f>
        <v>4504</v>
      </c>
    </row>
    <row r="4952" spans="1:12" x14ac:dyDescent="0.25">
      <c r="A4952" s="1" t="s">
        <v>5026</v>
      </c>
      <c r="B4952" s="1" t="s">
        <v>4830</v>
      </c>
      <c r="C4952" s="1" t="s">
        <v>5022</v>
      </c>
      <c r="D4952">
        <v>3395</v>
      </c>
      <c r="E4952">
        <f>100*Comuni[[#This Row],[Popolazione2011]]/$D$7916</f>
        <v>5.9237008141991548E-3</v>
      </c>
      <c r="F4952">
        <f>100*Comuni[[#This Row],[Popolazione2011]]/(SUMIFS($D$2:$D$7916,$B$2:$B$7916,"Marche"))</f>
        <v>0.22026588915078579</v>
      </c>
      <c r="G4952" t="b">
        <f>IF(Comuni[[#This Row],[Popolazione2011]]&gt;300000,"MAGGIORE")</f>
        <v>0</v>
      </c>
      <c r="H4952">
        <f>100*Comuni[[#This Row],[Popolazione2011]]/(SUMIFS($D$2:$D$7916,$B$2:$B$7916,"Piemonte"))</f>
        <v>7.779709783598035E-2</v>
      </c>
      <c r="I4952" s="1" t="str">
        <f>_xlfn.XLOOKUP(Comuni[[#This Row],[Regione]],Ripartizione_geografica[Regione],Ripartizione_geografica[Ripartizione geografica],,0)</f>
        <v>Centro</v>
      </c>
      <c r="J4952" s="1">
        <f>_xlfn.XLOOKUP(Comuni[[#This Row],[Regione]],Table_0[Regione],Table_0[Totale contagiati],,0)</f>
        <v>732570</v>
      </c>
      <c r="K4952" s="1">
        <f>_xlfn.XLOOKUP(Comuni[[#This Row],[Regione]],Table_0[Regione],Table_0[Guariti],,0)</f>
        <v>727781</v>
      </c>
      <c r="L4952" s="1">
        <f>_xlfn.XLOOKUP(Comuni[[#This Row],[Regione]],Table_0[Regione],Table_0[Deceduti],,0)</f>
        <v>4504</v>
      </c>
    </row>
    <row r="4953" spans="1:12" x14ac:dyDescent="0.25">
      <c r="A4953" s="1" t="s">
        <v>5027</v>
      </c>
      <c r="B4953" s="1" t="s">
        <v>4830</v>
      </c>
      <c r="C4953" s="1" t="s">
        <v>5022</v>
      </c>
      <c r="D4953">
        <v>37016</v>
      </c>
      <c r="E4953">
        <f>100*Comuni[[#This Row],[Popolazione2011]]/$D$7916</f>
        <v>6.4586659598938403E-2</v>
      </c>
      <c r="F4953">
        <f>100*Comuni[[#This Row],[Popolazione2011]]/(SUMIFS($D$2:$D$7916,$B$2:$B$7916,"Marche"))</f>
        <v>2.4015794264522787</v>
      </c>
      <c r="G4953" t="b">
        <f>IF(Comuni[[#This Row],[Popolazione2011]]&gt;300000,"MAGGIORE")</f>
        <v>0</v>
      </c>
      <c r="H4953">
        <f>100*Comuni[[#This Row],[Popolazione2011]]/(SUMIFS($D$2:$D$7916,$B$2:$B$7916,"Piemonte"))</f>
        <v>0.84822897599312175</v>
      </c>
      <c r="I4953" s="1" t="str">
        <f>_xlfn.XLOOKUP(Comuni[[#This Row],[Regione]],Ripartizione_geografica[Regione],Ripartizione_geografica[Ripartizione geografica],,0)</f>
        <v>Centro</v>
      </c>
      <c r="J4953" s="1">
        <f>_xlfn.XLOOKUP(Comuni[[#This Row],[Regione]],Table_0[Regione],Table_0[Totale contagiati],,0)</f>
        <v>732570</v>
      </c>
      <c r="K4953" s="1">
        <f>_xlfn.XLOOKUP(Comuni[[#This Row],[Regione]],Table_0[Regione],Table_0[Guariti],,0)</f>
        <v>727781</v>
      </c>
      <c r="L4953" s="1">
        <f>_xlfn.XLOOKUP(Comuni[[#This Row],[Regione]],Table_0[Regione],Table_0[Deceduti],,0)</f>
        <v>4504</v>
      </c>
    </row>
    <row r="4954" spans="1:12" x14ac:dyDescent="0.25">
      <c r="A4954" s="1" t="s">
        <v>5028</v>
      </c>
      <c r="B4954" s="1" t="s">
        <v>4830</v>
      </c>
      <c r="C4954" s="1" t="s">
        <v>5022</v>
      </c>
      <c r="D4954">
        <v>1009</v>
      </c>
      <c r="E4954">
        <f>100*Comuni[[#This Row],[Popolazione2011]]/$D$7916</f>
        <v>1.7605343509652274E-3</v>
      </c>
      <c r="F4954">
        <f>100*Comuni[[#This Row],[Popolazione2011]]/(SUMIFS($D$2:$D$7916,$B$2:$B$7916,"Marche"))</f>
        <v>6.5463411532589943E-2</v>
      </c>
      <c r="G4954" t="b">
        <f>IF(Comuni[[#This Row],[Popolazione2011]]&gt;300000,"MAGGIORE")</f>
        <v>0</v>
      </c>
      <c r="H4954">
        <f>100*Comuni[[#This Row],[Popolazione2011]]/(SUMIFS($D$2:$D$7916,$B$2:$B$7916,"Piemonte"))</f>
        <v>2.3121434968042465E-2</v>
      </c>
      <c r="I4954" s="1" t="str">
        <f>_xlfn.XLOOKUP(Comuni[[#This Row],[Regione]],Ripartizione_geografica[Regione],Ripartizione_geografica[Ripartizione geografica],,0)</f>
        <v>Centro</v>
      </c>
      <c r="J4954" s="1">
        <f>_xlfn.XLOOKUP(Comuni[[#This Row],[Regione]],Table_0[Regione],Table_0[Totale contagiati],,0)</f>
        <v>732570</v>
      </c>
      <c r="K4954" s="1">
        <f>_xlfn.XLOOKUP(Comuni[[#This Row],[Regione]],Table_0[Regione],Table_0[Guariti],,0)</f>
        <v>727781</v>
      </c>
      <c r="L4954" s="1">
        <f>_xlfn.XLOOKUP(Comuni[[#This Row],[Regione]],Table_0[Regione],Table_0[Deceduti],,0)</f>
        <v>4504</v>
      </c>
    </row>
    <row r="4955" spans="1:12" x14ac:dyDescent="0.25">
      <c r="A4955" s="1" t="s">
        <v>5029</v>
      </c>
      <c r="B4955" s="1" t="s">
        <v>4830</v>
      </c>
      <c r="C4955" s="1" t="s">
        <v>5022</v>
      </c>
      <c r="D4955">
        <v>3287</v>
      </c>
      <c r="E4955">
        <f>100*Comuni[[#This Row],[Popolazione2011]]/$D$7916</f>
        <v>5.7352590799035702E-3</v>
      </c>
      <c r="F4955">
        <f>100*Comuni[[#This Row],[Popolazione2011]]/(SUMIFS($D$2:$D$7916,$B$2:$B$7916,"Marche"))</f>
        <v>0.21325890357544414</v>
      </c>
      <c r="G4955" t="b">
        <f>IF(Comuni[[#This Row],[Popolazione2011]]&gt;300000,"MAGGIORE")</f>
        <v>0</v>
      </c>
      <c r="H4955">
        <f>100*Comuni[[#This Row],[Popolazione2011]]/(SUMIFS($D$2:$D$7916,$B$2:$B$7916,"Piemonte"))</f>
        <v>7.5322256432066984E-2</v>
      </c>
      <c r="I4955" s="1" t="str">
        <f>_xlfn.XLOOKUP(Comuni[[#This Row],[Regione]],Ripartizione_geografica[Regione],Ripartizione_geografica[Ripartizione geografica],,0)</f>
        <v>Centro</v>
      </c>
      <c r="J4955" s="1">
        <f>_xlfn.XLOOKUP(Comuni[[#This Row],[Regione]],Table_0[Regione],Table_0[Totale contagiati],,0)</f>
        <v>732570</v>
      </c>
      <c r="K4955" s="1">
        <f>_xlfn.XLOOKUP(Comuni[[#This Row],[Regione]],Table_0[Regione],Table_0[Guariti],,0)</f>
        <v>727781</v>
      </c>
      <c r="L4955" s="1">
        <f>_xlfn.XLOOKUP(Comuni[[#This Row],[Regione]],Table_0[Regione],Table_0[Deceduti],,0)</f>
        <v>4504</v>
      </c>
    </row>
    <row r="4956" spans="1:12" x14ac:dyDescent="0.25">
      <c r="A4956" s="1" t="s">
        <v>5030</v>
      </c>
      <c r="B4956" s="1" t="s">
        <v>4830</v>
      </c>
      <c r="C4956" s="1" t="s">
        <v>5022</v>
      </c>
      <c r="D4956">
        <v>1175</v>
      </c>
      <c r="E4956">
        <f>100*Comuni[[#This Row],[Popolazione2011]]/$D$7916</f>
        <v>2.0501762759010328E-3</v>
      </c>
      <c r="F4956">
        <f>100*Comuni[[#This Row],[Popolazione2011]]/(SUMIFS($D$2:$D$7916,$B$2:$B$7916,"Marche"))</f>
        <v>7.6233407879874315E-2</v>
      </c>
      <c r="G4956" t="b">
        <f>IF(Comuni[[#This Row],[Popolazione2011]]&gt;300000,"MAGGIORE")</f>
        <v>0</v>
      </c>
      <c r="H4956">
        <f>100*Comuni[[#This Row],[Popolazione2011]]/(SUMIFS($D$2:$D$7916,$B$2:$B$7916,"Piemonte"))</f>
        <v>2.6925357866650044E-2</v>
      </c>
      <c r="I4956" s="1" t="str">
        <f>_xlfn.XLOOKUP(Comuni[[#This Row],[Regione]],Ripartizione_geografica[Regione],Ripartizione_geografica[Ripartizione geografica],,0)</f>
        <v>Centro</v>
      </c>
      <c r="J4956" s="1">
        <f>_xlfn.XLOOKUP(Comuni[[#This Row],[Regione]],Table_0[Regione],Table_0[Totale contagiati],,0)</f>
        <v>732570</v>
      </c>
      <c r="K4956" s="1">
        <f>_xlfn.XLOOKUP(Comuni[[#This Row],[Regione]],Table_0[Regione],Table_0[Guariti],,0)</f>
        <v>727781</v>
      </c>
      <c r="L4956" s="1">
        <f>_xlfn.XLOOKUP(Comuni[[#This Row],[Regione]],Table_0[Regione],Table_0[Deceduti],,0)</f>
        <v>4504</v>
      </c>
    </row>
    <row r="4957" spans="1:12" x14ac:dyDescent="0.25">
      <c r="A4957" s="1" t="s">
        <v>5031</v>
      </c>
      <c r="B4957" s="1" t="s">
        <v>4830</v>
      </c>
      <c r="C4957" s="1" t="s">
        <v>5022</v>
      </c>
      <c r="D4957">
        <v>1426</v>
      </c>
      <c r="E4957">
        <f>100*Comuni[[#This Row],[Popolazione2011]]/$D$7916</f>
        <v>2.4881288250509555E-3</v>
      </c>
      <c r="F4957">
        <f>100*Comuni[[#This Row],[Popolazione2011]]/(SUMIFS($D$2:$D$7916,$B$2:$B$7916,"Marche"))</f>
        <v>9.2518161392936824E-2</v>
      </c>
      <c r="G4957" t="b">
        <f>IF(Comuni[[#This Row],[Popolazione2011]]&gt;300000,"MAGGIORE")</f>
        <v>0</v>
      </c>
      <c r="H4957">
        <f>100*Comuni[[#This Row],[Popolazione2011]]/(SUMIFS($D$2:$D$7916,$B$2:$B$7916,"Piemonte"))</f>
        <v>3.2677072610930183E-2</v>
      </c>
      <c r="I4957" s="1" t="str">
        <f>_xlfn.XLOOKUP(Comuni[[#This Row],[Regione]],Ripartizione_geografica[Regione],Ripartizione_geografica[Ripartizione geografica],,0)</f>
        <v>Centro</v>
      </c>
      <c r="J4957" s="1">
        <f>_xlfn.XLOOKUP(Comuni[[#This Row],[Regione]],Table_0[Regione],Table_0[Totale contagiati],,0)</f>
        <v>732570</v>
      </c>
      <c r="K4957" s="1">
        <f>_xlfn.XLOOKUP(Comuni[[#This Row],[Regione]],Table_0[Regione],Table_0[Guariti],,0)</f>
        <v>727781</v>
      </c>
      <c r="L4957" s="1">
        <f>_xlfn.XLOOKUP(Comuni[[#This Row],[Regione]],Table_0[Regione],Table_0[Deceduti],,0)</f>
        <v>4504</v>
      </c>
    </row>
    <row r="4958" spans="1:12" x14ac:dyDescent="0.25">
      <c r="A4958" s="1" t="s">
        <v>5032</v>
      </c>
      <c r="B4958" s="1" t="s">
        <v>4830</v>
      </c>
      <c r="C4958" s="1" t="s">
        <v>5022</v>
      </c>
      <c r="D4958">
        <v>1002</v>
      </c>
      <c r="E4958">
        <f>100*Comuni[[#This Row],[Popolazione2011]]/$D$7916</f>
        <v>1.7483205348534764E-3</v>
      </c>
      <c r="F4958">
        <f>100*Comuni[[#This Row],[Popolazione2011]]/(SUMIFS($D$2:$D$7916,$B$2:$B$7916,"Marche"))</f>
        <v>6.5009255060114096E-2</v>
      </c>
      <c r="G4958" t="b">
        <f>IF(Comuni[[#This Row],[Popolazione2011]]&gt;300000,"MAGGIORE")</f>
        <v>0</v>
      </c>
      <c r="H4958">
        <f>100*Comuni[[#This Row],[Popolazione2011]]/(SUMIFS($D$2:$D$7916,$B$2:$B$7916,"Piemonte"))</f>
        <v>2.2961028580751785E-2</v>
      </c>
      <c r="I4958" s="1" t="str">
        <f>_xlfn.XLOOKUP(Comuni[[#This Row],[Regione]],Ripartizione_geografica[Regione],Ripartizione_geografica[Ripartizione geografica],,0)</f>
        <v>Centro</v>
      </c>
      <c r="J4958" s="1">
        <f>_xlfn.XLOOKUP(Comuni[[#This Row],[Regione]],Table_0[Regione],Table_0[Totale contagiati],,0)</f>
        <v>732570</v>
      </c>
      <c r="K4958" s="1">
        <f>_xlfn.XLOOKUP(Comuni[[#This Row],[Regione]],Table_0[Regione],Table_0[Guariti],,0)</f>
        <v>727781</v>
      </c>
      <c r="L4958" s="1">
        <f>_xlfn.XLOOKUP(Comuni[[#This Row],[Regione]],Table_0[Regione],Table_0[Deceduti],,0)</f>
        <v>4504</v>
      </c>
    </row>
    <row r="4959" spans="1:12" x14ac:dyDescent="0.25">
      <c r="A4959" s="1" t="s">
        <v>5033</v>
      </c>
      <c r="B4959" s="1" t="s">
        <v>4830</v>
      </c>
      <c r="C4959" s="1" t="s">
        <v>5022</v>
      </c>
      <c r="D4959">
        <v>682</v>
      </c>
      <c r="E4959">
        <f>100*Comuni[[#This Row],[Popolazione2011]]/$D$7916</f>
        <v>1.1899746554591528E-3</v>
      </c>
      <c r="F4959">
        <f>100*Comuni[[#This Row],[Popolazione2011]]/(SUMIFS($D$2:$D$7916,$B$2:$B$7916,"Marche"))</f>
        <v>4.424781631836109E-2</v>
      </c>
      <c r="G4959" t="b">
        <f>IF(Comuni[[#This Row],[Popolazione2011]]&gt;300000,"MAGGIORE")</f>
        <v>0</v>
      </c>
      <c r="H4959">
        <f>100*Comuni[[#This Row],[Popolazione2011]]/(SUMIFS($D$2:$D$7916,$B$2:$B$7916,"Piemonte"))</f>
        <v>1.5628165161749218E-2</v>
      </c>
      <c r="I4959" s="1" t="str">
        <f>_xlfn.XLOOKUP(Comuni[[#This Row],[Regione]],Ripartizione_geografica[Regione],Ripartizione_geografica[Ripartizione geografica],,0)</f>
        <v>Centro</v>
      </c>
      <c r="J4959" s="1">
        <f>_xlfn.XLOOKUP(Comuni[[#This Row],[Regione]],Table_0[Regione],Table_0[Totale contagiati],,0)</f>
        <v>732570</v>
      </c>
      <c r="K4959" s="1">
        <f>_xlfn.XLOOKUP(Comuni[[#This Row],[Regione]],Table_0[Regione],Table_0[Guariti],,0)</f>
        <v>727781</v>
      </c>
      <c r="L4959" s="1">
        <f>_xlfn.XLOOKUP(Comuni[[#This Row],[Regione]],Table_0[Regione],Table_0[Deceduti],,0)</f>
        <v>4504</v>
      </c>
    </row>
    <row r="4960" spans="1:12" x14ac:dyDescent="0.25">
      <c r="A4960" s="1" t="s">
        <v>5034</v>
      </c>
      <c r="B4960" s="1" t="s">
        <v>4830</v>
      </c>
      <c r="C4960" s="1" t="s">
        <v>5022</v>
      </c>
      <c r="D4960">
        <v>1749</v>
      </c>
      <c r="E4960">
        <f>100*Comuni[[#This Row],[Popolazione2011]]/$D$7916</f>
        <v>3.0517091970646013E-3</v>
      </c>
      <c r="F4960">
        <f>100*Comuni[[#This Row],[Popolazione2011]]/(SUMIFS($D$2:$D$7916,$B$2:$B$7916,"Marche"))</f>
        <v>0.11347423862289377</v>
      </c>
      <c r="G4960" t="b">
        <f>IF(Comuni[[#This Row],[Popolazione2011]]&gt;300000,"MAGGIORE")</f>
        <v>0</v>
      </c>
      <c r="H4960">
        <f>100*Comuni[[#This Row],[Popolazione2011]]/(SUMIFS($D$2:$D$7916,$B$2:$B$7916,"Piemonte"))</f>
        <v>4.0078681624485898E-2</v>
      </c>
      <c r="I4960" s="1" t="str">
        <f>_xlfn.XLOOKUP(Comuni[[#This Row],[Regione]],Ripartizione_geografica[Regione],Ripartizione_geografica[Ripartizione geografica],,0)</f>
        <v>Centro</v>
      </c>
      <c r="J4960" s="1">
        <f>_xlfn.XLOOKUP(Comuni[[#This Row],[Regione]],Table_0[Regione],Table_0[Totale contagiati],,0)</f>
        <v>732570</v>
      </c>
      <c r="K4960" s="1">
        <f>_xlfn.XLOOKUP(Comuni[[#This Row],[Regione]],Table_0[Regione],Table_0[Guariti],,0)</f>
        <v>727781</v>
      </c>
      <c r="L4960" s="1">
        <f>_xlfn.XLOOKUP(Comuni[[#This Row],[Regione]],Table_0[Regione],Table_0[Deceduti],,0)</f>
        <v>4504</v>
      </c>
    </row>
    <row r="4961" spans="1:12" x14ac:dyDescent="0.25">
      <c r="A4961" s="1" t="s">
        <v>5035</v>
      </c>
      <c r="B4961" s="1" t="s">
        <v>4830</v>
      </c>
      <c r="C4961" s="1" t="s">
        <v>5022</v>
      </c>
      <c r="D4961">
        <v>445</v>
      </c>
      <c r="E4961">
        <f>100*Comuni[[#This Row],[Popolazione2011]]/$D$7916</f>
        <v>7.7644973853273163E-4</v>
      </c>
      <c r="F4961">
        <f>100*Comuni[[#This Row],[Popolazione2011]]/(SUMIFS($D$2:$D$7916,$B$2:$B$7916,"Marche"))</f>
        <v>2.8871375750250273E-2</v>
      </c>
      <c r="G4961" t="b">
        <f>IF(Comuni[[#This Row],[Popolazione2011]]&gt;300000,"MAGGIORE")</f>
        <v>0</v>
      </c>
      <c r="H4961">
        <f>100*Comuni[[#This Row],[Popolazione2011]]/(SUMIFS($D$2:$D$7916,$B$2:$B$7916,"Piemonte"))</f>
        <v>1.0197263192050443E-2</v>
      </c>
      <c r="I4961" s="1" t="str">
        <f>_xlfn.XLOOKUP(Comuni[[#This Row],[Regione]],Ripartizione_geografica[Regione],Ripartizione_geografica[Ripartizione geografica],,0)</f>
        <v>Centro</v>
      </c>
      <c r="J4961" s="1">
        <f>_xlfn.XLOOKUP(Comuni[[#This Row],[Regione]],Table_0[Regione],Table_0[Totale contagiati],,0)</f>
        <v>732570</v>
      </c>
      <c r="K4961" s="1">
        <f>_xlfn.XLOOKUP(Comuni[[#This Row],[Regione]],Table_0[Regione],Table_0[Guariti],,0)</f>
        <v>727781</v>
      </c>
      <c r="L4961" s="1">
        <f>_xlfn.XLOOKUP(Comuni[[#This Row],[Regione]],Table_0[Regione],Table_0[Deceduti],,0)</f>
        <v>4504</v>
      </c>
    </row>
    <row r="4962" spans="1:12" x14ac:dyDescent="0.25">
      <c r="A4962" s="1" t="s">
        <v>5036</v>
      </c>
      <c r="B4962" s="1" t="s">
        <v>4830</v>
      </c>
      <c r="C4962" s="1" t="s">
        <v>5022</v>
      </c>
      <c r="D4962">
        <v>1214</v>
      </c>
      <c r="E4962">
        <f>100*Comuni[[#This Row],[Popolazione2011]]/$D$7916</f>
        <v>2.1182246799522162E-3</v>
      </c>
      <c r="F4962">
        <f>100*Comuni[[#This Row],[Popolazione2011]]/(SUMIFS($D$2:$D$7916,$B$2:$B$7916,"Marche"))</f>
        <v>7.8763708226525467E-2</v>
      </c>
      <c r="G4962" t="b">
        <f>IF(Comuni[[#This Row],[Popolazione2011]]&gt;300000,"MAGGIORE")</f>
        <v>0</v>
      </c>
      <c r="H4962">
        <f>100*Comuni[[#This Row],[Popolazione2011]]/(SUMIFS($D$2:$D$7916,$B$2:$B$7916,"Piemonte"))</f>
        <v>2.7819050595840982E-2</v>
      </c>
      <c r="I4962" s="1" t="str">
        <f>_xlfn.XLOOKUP(Comuni[[#This Row],[Regione]],Ripartizione_geografica[Regione],Ripartizione_geografica[Ripartizione geografica],,0)</f>
        <v>Centro</v>
      </c>
      <c r="J4962" s="1">
        <f>_xlfn.XLOOKUP(Comuni[[#This Row],[Regione]],Table_0[Regione],Table_0[Totale contagiati],,0)</f>
        <v>732570</v>
      </c>
      <c r="K4962" s="1">
        <f>_xlfn.XLOOKUP(Comuni[[#This Row],[Regione]],Table_0[Regione],Table_0[Guariti],,0)</f>
        <v>727781</v>
      </c>
      <c r="L4962" s="1">
        <f>_xlfn.XLOOKUP(Comuni[[#This Row],[Regione]],Table_0[Regione],Table_0[Deceduti],,0)</f>
        <v>4504</v>
      </c>
    </row>
    <row r="4963" spans="1:12" x14ac:dyDescent="0.25">
      <c r="A4963" s="1" t="s">
        <v>5037</v>
      </c>
      <c r="B4963" s="1" t="s">
        <v>4830</v>
      </c>
      <c r="C4963" s="1" t="s">
        <v>5022</v>
      </c>
      <c r="D4963">
        <v>815</v>
      </c>
      <c r="E4963">
        <f>100*Comuni[[#This Row],[Popolazione2011]]/$D$7916</f>
        <v>1.4220371615824186E-3</v>
      </c>
      <c r="F4963">
        <f>100*Comuni[[#This Row],[Popolazione2011]]/(SUMIFS($D$2:$D$7916,$B$2:$B$7916,"Marche"))</f>
        <v>5.2876789295402182E-2</v>
      </c>
      <c r="G4963" t="b">
        <f>IF(Comuni[[#This Row],[Popolazione2011]]&gt;300000,"MAGGIORE")</f>
        <v>0</v>
      </c>
      <c r="H4963">
        <f>100*Comuni[[#This Row],[Popolazione2011]]/(SUMIFS($D$2:$D$7916,$B$2:$B$7916,"Piemonte"))</f>
        <v>1.8675886520272158E-2</v>
      </c>
      <c r="I4963" s="1" t="str">
        <f>_xlfn.XLOOKUP(Comuni[[#This Row],[Regione]],Ripartizione_geografica[Regione],Ripartizione_geografica[Ripartizione geografica],,0)</f>
        <v>Centro</v>
      </c>
      <c r="J4963" s="1">
        <f>_xlfn.XLOOKUP(Comuni[[#This Row],[Regione]],Table_0[Regione],Table_0[Totale contagiati],,0)</f>
        <v>732570</v>
      </c>
      <c r="K4963" s="1">
        <f>_xlfn.XLOOKUP(Comuni[[#This Row],[Regione]],Table_0[Regione],Table_0[Guariti],,0)</f>
        <v>727781</v>
      </c>
      <c r="L4963" s="1">
        <f>_xlfn.XLOOKUP(Comuni[[#This Row],[Regione]],Table_0[Regione],Table_0[Deceduti],,0)</f>
        <v>4504</v>
      </c>
    </row>
    <row r="4964" spans="1:12" x14ac:dyDescent="0.25">
      <c r="A4964" s="1" t="s">
        <v>5038</v>
      </c>
      <c r="B4964" s="1" t="s">
        <v>4830</v>
      </c>
      <c r="C4964" s="1" t="s">
        <v>5022</v>
      </c>
      <c r="D4964">
        <v>6965</v>
      </c>
      <c r="E4964">
        <f>100*Comuni[[#This Row],[Popolazione2011]]/$D$7916</f>
        <v>1.215274703119208E-2</v>
      </c>
      <c r="F4964">
        <f>100*Comuni[[#This Row],[Popolazione2011]]/(SUMIFS($D$2:$D$7916,$B$2:$B$7916,"Marche"))</f>
        <v>0.45188569011346774</v>
      </c>
      <c r="G4964" t="b">
        <f>IF(Comuni[[#This Row],[Popolazione2011]]&gt;300000,"MAGGIORE")</f>
        <v>0</v>
      </c>
      <c r="H4964">
        <f>100*Comuni[[#This Row],[Popolazione2011]]/(SUMIFS($D$2:$D$7916,$B$2:$B$7916,"Piemonte"))</f>
        <v>0.15960435535422771</v>
      </c>
      <c r="I4964" s="1" t="str">
        <f>_xlfn.XLOOKUP(Comuni[[#This Row],[Regione]],Ripartizione_geografica[Regione],Ripartizione_geografica[Ripartizione geografica],,0)</f>
        <v>Centro</v>
      </c>
      <c r="J4964" s="1">
        <f>_xlfn.XLOOKUP(Comuni[[#This Row],[Regione]],Table_0[Regione],Table_0[Totale contagiati],,0)</f>
        <v>732570</v>
      </c>
      <c r="K4964" s="1">
        <f>_xlfn.XLOOKUP(Comuni[[#This Row],[Regione]],Table_0[Regione],Table_0[Guariti],,0)</f>
        <v>727781</v>
      </c>
      <c r="L4964" s="1">
        <f>_xlfn.XLOOKUP(Comuni[[#This Row],[Regione]],Table_0[Regione],Table_0[Deceduti],,0)</f>
        <v>4504</v>
      </c>
    </row>
    <row r="4965" spans="1:12" x14ac:dyDescent="0.25">
      <c r="A4965" s="1" t="s">
        <v>5039</v>
      </c>
      <c r="B4965" s="1" t="s">
        <v>4830</v>
      </c>
      <c r="C4965" s="1" t="s">
        <v>5022</v>
      </c>
      <c r="D4965">
        <v>13153</v>
      </c>
      <c r="E4965">
        <f>100*Comuni[[#This Row],[Popolazione2011]]/$D$7916</f>
        <v>2.2949760473979817E-2</v>
      </c>
      <c r="F4965">
        <f>100*Comuni[[#This Row],[Popolazione2011]]/(SUMIFS($D$2:$D$7916,$B$2:$B$7916,"Marche"))</f>
        <v>0.85336001178211651</v>
      </c>
      <c r="G4965" t="b">
        <f>IF(Comuni[[#This Row],[Popolazione2011]]&gt;300000,"MAGGIORE")</f>
        <v>0</v>
      </c>
      <c r="H4965">
        <f>100*Comuni[[#This Row],[Popolazione2011]]/(SUMIFS($D$2:$D$7916,$B$2:$B$7916,"Piemonte"))</f>
        <v>0.30140360171918984</v>
      </c>
      <c r="I4965" s="1" t="str">
        <f>_xlfn.XLOOKUP(Comuni[[#This Row],[Regione]],Ripartizione_geografica[Regione],Ripartizione_geografica[Ripartizione geografica],,0)</f>
        <v>Centro</v>
      </c>
      <c r="J4965" s="1">
        <f>_xlfn.XLOOKUP(Comuni[[#This Row],[Regione]],Table_0[Regione],Table_0[Totale contagiati],,0)</f>
        <v>732570</v>
      </c>
      <c r="K4965" s="1">
        <f>_xlfn.XLOOKUP(Comuni[[#This Row],[Regione]],Table_0[Regione],Table_0[Guariti],,0)</f>
        <v>727781</v>
      </c>
      <c r="L4965" s="1">
        <f>_xlfn.XLOOKUP(Comuni[[#This Row],[Regione]],Table_0[Regione],Table_0[Deceduti],,0)</f>
        <v>4504</v>
      </c>
    </row>
    <row r="4966" spans="1:12" x14ac:dyDescent="0.25">
      <c r="A4966" s="1" t="s">
        <v>5040</v>
      </c>
      <c r="B4966" s="1" t="s">
        <v>4830</v>
      </c>
      <c r="C4966" s="1" t="s">
        <v>5022</v>
      </c>
      <c r="D4966">
        <v>436</v>
      </c>
      <c r="E4966">
        <f>100*Comuni[[#This Row],[Popolazione2011]]/$D$7916</f>
        <v>7.6074626067476625E-4</v>
      </c>
      <c r="F4966">
        <f>100*Comuni[[#This Row],[Popolazione2011]]/(SUMIFS($D$2:$D$7916,$B$2:$B$7916,"Marche"))</f>
        <v>2.8287460285638468E-2</v>
      </c>
      <c r="G4966" t="b">
        <f>IF(Comuni[[#This Row],[Popolazione2011]]&gt;300000,"MAGGIORE")</f>
        <v>0</v>
      </c>
      <c r="H4966">
        <f>100*Comuni[[#This Row],[Popolazione2011]]/(SUMIFS($D$2:$D$7916,$B$2:$B$7916,"Piemonte"))</f>
        <v>9.9910264083909964E-3</v>
      </c>
      <c r="I4966" s="1" t="str">
        <f>_xlfn.XLOOKUP(Comuni[[#This Row],[Regione]],Ripartizione_geografica[Regione],Ripartizione_geografica[Ripartizione geografica],,0)</f>
        <v>Centro</v>
      </c>
      <c r="J4966" s="1">
        <f>_xlfn.XLOOKUP(Comuni[[#This Row],[Regione]],Table_0[Regione],Table_0[Totale contagiati],,0)</f>
        <v>732570</v>
      </c>
      <c r="K4966" s="1">
        <f>_xlfn.XLOOKUP(Comuni[[#This Row],[Regione]],Table_0[Regione],Table_0[Guariti],,0)</f>
        <v>727781</v>
      </c>
      <c r="L4966" s="1">
        <f>_xlfn.XLOOKUP(Comuni[[#This Row],[Regione]],Table_0[Regione],Table_0[Deceduti],,0)</f>
        <v>4504</v>
      </c>
    </row>
    <row r="4967" spans="1:12" x14ac:dyDescent="0.25">
      <c r="A4967" s="1" t="s">
        <v>5041</v>
      </c>
      <c r="B4967" s="1" t="s">
        <v>4830</v>
      </c>
      <c r="C4967" s="1" t="s">
        <v>5022</v>
      </c>
      <c r="D4967">
        <v>861</v>
      </c>
      <c r="E4967">
        <f>100*Comuni[[#This Row],[Popolazione2011]]/$D$7916</f>
        <v>1.5022993817453527E-3</v>
      </c>
      <c r="F4967">
        <f>100*Comuni[[#This Row],[Popolazione2011]]/(SUMIFS($D$2:$D$7916,$B$2:$B$7916,"Marche"))</f>
        <v>5.5861246114529181E-2</v>
      </c>
      <c r="G4967" t="b">
        <f>IF(Comuni[[#This Row],[Popolazione2011]]&gt;300000,"MAGGIORE")</f>
        <v>0</v>
      </c>
      <c r="H4967">
        <f>100*Comuni[[#This Row],[Popolazione2011]]/(SUMIFS($D$2:$D$7916,$B$2:$B$7916,"Piemonte"))</f>
        <v>1.9729985636753777E-2</v>
      </c>
      <c r="I4967" s="1" t="str">
        <f>_xlfn.XLOOKUP(Comuni[[#This Row],[Regione]],Ripartizione_geografica[Regione],Ripartizione_geografica[Ripartizione geografica],,0)</f>
        <v>Centro</v>
      </c>
      <c r="J4967" s="1">
        <f>_xlfn.XLOOKUP(Comuni[[#This Row],[Regione]],Table_0[Regione],Table_0[Totale contagiati],,0)</f>
        <v>732570</v>
      </c>
      <c r="K4967" s="1">
        <f>_xlfn.XLOOKUP(Comuni[[#This Row],[Regione]],Table_0[Regione],Table_0[Guariti],,0)</f>
        <v>727781</v>
      </c>
      <c r="L4967" s="1">
        <f>_xlfn.XLOOKUP(Comuni[[#This Row],[Regione]],Table_0[Regione],Table_0[Deceduti],,0)</f>
        <v>4504</v>
      </c>
    </row>
    <row r="4968" spans="1:12" x14ac:dyDescent="0.25">
      <c r="A4968" s="1" t="s">
        <v>5042</v>
      </c>
      <c r="B4968" s="1" t="s">
        <v>4830</v>
      </c>
      <c r="C4968" s="1" t="s">
        <v>5022</v>
      </c>
      <c r="D4968">
        <v>397</v>
      </c>
      <c r="E4968">
        <f>100*Comuni[[#This Row],[Popolazione2011]]/$D$7916</f>
        <v>6.9269785662358298E-4</v>
      </c>
      <c r="F4968">
        <f>100*Comuni[[#This Row],[Popolazione2011]]/(SUMIFS($D$2:$D$7916,$B$2:$B$7916,"Marche"))</f>
        <v>2.5757159938987324E-2</v>
      </c>
      <c r="G4968" t="b">
        <f>IF(Comuni[[#This Row],[Popolazione2011]]&gt;300000,"MAGGIORE")</f>
        <v>0</v>
      </c>
      <c r="H4968">
        <f>100*Comuni[[#This Row],[Popolazione2011]]/(SUMIFS($D$2:$D$7916,$B$2:$B$7916,"Piemonte"))</f>
        <v>9.0973336792000582E-3</v>
      </c>
      <c r="I4968" s="1" t="str">
        <f>_xlfn.XLOOKUP(Comuni[[#This Row],[Regione]],Ripartizione_geografica[Regione],Ripartizione_geografica[Ripartizione geografica],,0)</f>
        <v>Centro</v>
      </c>
      <c r="J4968" s="1">
        <f>_xlfn.XLOOKUP(Comuni[[#This Row],[Regione]],Table_0[Regione],Table_0[Totale contagiati],,0)</f>
        <v>732570</v>
      </c>
      <c r="K4968" s="1">
        <f>_xlfn.XLOOKUP(Comuni[[#This Row],[Regione]],Table_0[Regione],Table_0[Guariti],,0)</f>
        <v>727781</v>
      </c>
      <c r="L4968" s="1">
        <f>_xlfn.XLOOKUP(Comuni[[#This Row],[Regione]],Table_0[Regione],Table_0[Deceduti],,0)</f>
        <v>4504</v>
      </c>
    </row>
    <row r="4969" spans="1:12" x14ac:dyDescent="0.25">
      <c r="A4969" s="1" t="s">
        <v>5043</v>
      </c>
      <c r="B4969" s="1" t="s">
        <v>4830</v>
      </c>
      <c r="C4969" s="1" t="s">
        <v>5022</v>
      </c>
      <c r="D4969">
        <v>2351</v>
      </c>
      <c r="E4969">
        <f>100*Comuni[[#This Row],[Popolazione2011]]/$D$7916</f>
        <v>4.1020973826751727E-3</v>
      </c>
      <c r="F4969">
        <f>100*Comuni[[#This Row],[Popolazione2011]]/(SUMIFS($D$2:$D$7916,$B$2:$B$7916,"Marche"))</f>
        <v>0.15253169525581661</v>
      </c>
      <c r="G4969" t="b">
        <f>IF(Comuni[[#This Row],[Popolazione2011]]&gt;300000,"MAGGIORE")</f>
        <v>0</v>
      </c>
      <c r="H4969">
        <f>100*Comuni[[#This Row],[Popolazione2011]]/(SUMIFS($D$2:$D$7916,$B$2:$B$7916,"Piemonte"))</f>
        <v>5.3873630931484472E-2</v>
      </c>
      <c r="I4969" s="1" t="str">
        <f>_xlfn.XLOOKUP(Comuni[[#This Row],[Regione]],Ripartizione_geografica[Regione],Ripartizione_geografica[Ripartizione geografica],,0)</f>
        <v>Centro</v>
      </c>
      <c r="J4969" s="1">
        <f>_xlfn.XLOOKUP(Comuni[[#This Row],[Regione]],Table_0[Regione],Table_0[Totale contagiati],,0)</f>
        <v>732570</v>
      </c>
      <c r="K4969" s="1">
        <f>_xlfn.XLOOKUP(Comuni[[#This Row],[Regione]],Table_0[Regione],Table_0[Guariti],,0)</f>
        <v>727781</v>
      </c>
      <c r="L4969" s="1">
        <f>_xlfn.XLOOKUP(Comuni[[#This Row],[Regione]],Table_0[Regione],Table_0[Deceduti],,0)</f>
        <v>4504</v>
      </c>
    </row>
    <row r="4970" spans="1:12" x14ac:dyDescent="0.25">
      <c r="A4970" s="1" t="s">
        <v>5044</v>
      </c>
      <c r="B4970" s="1" t="s">
        <v>4830</v>
      </c>
      <c r="C4970" s="1" t="s">
        <v>5022</v>
      </c>
      <c r="D4970">
        <v>2547</v>
      </c>
      <c r="E4970">
        <f>100*Comuni[[#This Row],[Popolazione2011]]/$D$7916</f>
        <v>4.4440842338041965E-3</v>
      </c>
      <c r="F4970">
        <f>100*Comuni[[#This Row],[Popolazione2011]]/(SUMIFS($D$2:$D$7916,$B$2:$B$7916,"Marche"))</f>
        <v>0.16524807648514034</v>
      </c>
      <c r="G4970" t="b">
        <f>IF(Comuni[[#This Row],[Popolazione2011]]&gt;300000,"MAGGIORE")</f>
        <v>0</v>
      </c>
      <c r="H4970">
        <f>100*Comuni[[#This Row],[Popolazione2011]]/(SUMIFS($D$2:$D$7916,$B$2:$B$7916,"Piemonte"))</f>
        <v>5.8365009775623547E-2</v>
      </c>
      <c r="I4970" s="1" t="str">
        <f>_xlfn.XLOOKUP(Comuni[[#This Row],[Regione]],Ripartizione_geografica[Regione],Ripartizione_geografica[Ripartizione geografica],,0)</f>
        <v>Centro</v>
      </c>
      <c r="J4970" s="1">
        <f>_xlfn.XLOOKUP(Comuni[[#This Row],[Regione]],Table_0[Regione],Table_0[Totale contagiati],,0)</f>
        <v>732570</v>
      </c>
      <c r="K4970" s="1">
        <f>_xlfn.XLOOKUP(Comuni[[#This Row],[Regione]],Table_0[Regione],Table_0[Guariti],,0)</f>
        <v>727781</v>
      </c>
      <c r="L4970" s="1">
        <f>_xlfn.XLOOKUP(Comuni[[#This Row],[Regione]],Table_0[Regione],Table_0[Deceduti],,0)</f>
        <v>4504</v>
      </c>
    </row>
    <row r="4971" spans="1:12" x14ac:dyDescent="0.25">
      <c r="A4971" s="1" t="s">
        <v>5045</v>
      </c>
      <c r="B4971" s="1" t="s">
        <v>4830</v>
      </c>
      <c r="C4971" s="1" t="s">
        <v>5022</v>
      </c>
      <c r="D4971">
        <v>8283</v>
      </c>
      <c r="E4971">
        <f>100*Comuni[[#This Row],[Popolazione2011]]/$D$7916</f>
        <v>1.4452434121947451E-2</v>
      </c>
      <c r="F4971">
        <f>100*Comuni[[#This Row],[Popolazione2011]]/(SUMIFS($D$2:$D$7916,$B$2:$B$7916,"Marche"))</f>
        <v>0.53739686593106295</v>
      </c>
      <c r="G4971" t="b">
        <f>IF(Comuni[[#This Row],[Popolazione2011]]&gt;300000,"MAGGIORE")</f>
        <v>0</v>
      </c>
      <c r="H4971">
        <f>100*Comuni[[#This Row],[Popolazione2011]]/(SUMIFS($D$2:$D$7916,$B$2:$B$7916,"Piemonte"))</f>
        <v>0.18980658656124452</v>
      </c>
      <c r="I4971" s="1" t="str">
        <f>_xlfn.XLOOKUP(Comuni[[#This Row],[Regione]],Ripartizione_geografica[Regione],Ripartizione_geografica[Ripartizione geografica],,0)</f>
        <v>Centro</v>
      </c>
      <c r="J4971" s="1">
        <f>_xlfn.XLOOKUP(Comuni[[#This Row],[Regione]],Table_0[Regione],Table_0[Totale contagiati],,0)</f>
        <v>732570</v>
      </c>
      <c r="K4971" s="1">
        <f>_xlfn.XLOOKUP(Comuni[[#This Row],[Regione]],Table_0[Regione],Table_0[Guariti],,0)</f>
        <v>727781</v>
      </c>
      <c r="L4971" s="1">
        <f>_xlfn.XLOOKUP(Comuni[[#This Row],[Regione]],Table_0[Regione],Table_0[Deceduti],,0)</f>
        <v>4504</v>
      </c>
    </row>
    <row r="4972" spans="1:12" x14ac:dyDescent="0.25">
      <c r="A4972" s="1" t="s">
        <v>5046</v>
      </c>
      <c r="B4972" s="1" t="s">
        <v>4830</v>
      </c>
      <c r="C4972" s="1" t="s">
        <v>5022</v>
      </c>
      <c r="D4972">
        <v>459</v>
      </c>
      <c r="E4972">
        <f>100*Comuni[[#This Row],[Popolazione2011]]/$D$7916</f>
        <v>8.008773707562333E-4</v>
      </c>
      <c r="F4972">
        <f>100*Comuni[[#This Row],[Popolazione2011]]/(SUMIFS($D$2:$D$7916,$B$2:$B$7916,"Marche"))</f>
        <v>2.9779688695201968E-2</v>
      </c>
      <c r="G4972" t="b">
        <f>IF(Comuni[[#This Row],[Popolazione2011]]&gt;300000,"MAGGIORE")</f>
        <v>0</v>
      </c>
      <c r="H4972">
        <f>100*Comuni[[#This Row],[Popolazione2011]]/(SUMIFS($D$2:$D$7916,$B$2:$B$7916,"Piemonte"))</f>
        <v>1.0518075966631806E-2</v>
      </c>
      <c r="I4972" s="1" t="str">
        <f>_xlfn.XLOOKUP(Comuni[[#This Row],[Regione]],Ripartizione_geografica[Regione],Ripartizione_geografica[Ripartizione geografica],,0)</f>
        <v>Centro</v>
      </c>
      <c r="J4972" s="1">
        <f>_xlfn.XLOOKUP(Comuni[[#This Row],[Regione]],Table_0[Regione],Table_0[Totale contagiati],,0)</f>
        <v>732570</v>
      </c>
      <c r="K4972" s="1">
        <f>_xlfn.XLOOKUP(Comuni[[#This Row],[Regione]],Table_0[Regione],Table_0[Guariti],,0)</f>
        <v>727781</v>
      </c>
      <c r="L4972" s="1">
        <f>_xlfn.XLOOKUP(Comuni[[#This Row],[Regione]],Table_0[Regione],Table_0[Deceduti],,0)</f>
        <v>4504</v>
      </c>
    </row>
    <row r="4973" spans="1:12" x14ac:dyDescent="0.25">
      <c r="A4973" s="1" t="s">
        <v>5047</v>
      </c>
      <c r="B4973" s="1" t="s">
        <v>4830</v>
      </c>
      <c r="C4973" s="1" t="s">
        <v>5022</v>
      </c>
      <c r="D4973">
        <v>777</v>
      </c>
      <c r="E4973">
        <f>100*Comuni[[#This Row],[Popolazione2011]]/$D$7916</f>
        <v>1.3557335884043426E-3</v>
      </c>
      <c r="F4973">
        <f>100*Comuni[[#This Row],[Popolazione2011]]/(SUMIFS($D$2:$D$7916,$B$2:$B$7916,"Marche"))</f>
        <v>5.0411368444819013E-2</v>
      </c>
      <c r="G4973" t="b">
        <f>IF(Comuni[[#This Row],[Popolazione2011]]&gt;300000,"MAGGIORE")</f>
        <v>0</v>
      </c>
      <c r="H4973">
        <f>100*Comuni[[#This Row],[Popolazione2011]]/(SUMIFS($D$2:$D$7916,$B$2:$B$7916,"Piemonte"))</f>
        <v>1.7805108989265604E-2</v>
      </c>
      <c r="I4973" s="1" t="str">
        <f>_xlfn.XLOOKUP(Comuni[[#This Row],[Regione]],Ripartizione_geografica[Regione],Ripartizione_geografica[Ripartizione geografica],,0)</f>
        <v>Centro</v>
      </c>
      <c r="J4973" s="1">
        <f>_xlfn.XLOOKUP(Comuni[[#This Row],[Regione]],Table_0[Regione],Table_0[Totale contagiati],,0)</f>
        <v>732570</v>
      </c>
      <c r="K4973" s="1">
        <f>_xlfn.XLOOKUP(Comuni[[#This Row],[Regione]],Table_0[Regione],Table_0[Guariti],,0)</f>
        <v>727781</v>
      </c>
      <c r="L4973" s="1">
        <f>_xlfn.XLOOKUP(Comuni[[#This Row],[Regione]],Table_0[Regione],Table_0[Deceduti],,0)</f>
        <v>4504</v>
      </c>
    </row>
    <row r="4974" spans="1:12" x14ac:dyDescent="0.25">
      <c r="A4974" s="1" t="s">
        <v>5048</v>
      </c>
      <c r="B4974" s="1" t="s">
        <v>4830</v>
      </c>
      <c r="C4974" s="1" t="s">
        <v>5022</v>
      </c>
      <c r="D4974">
        <v>1011</v>
      </c>
      <c r="E4974">
        <f>100*Comuni[[#This Row],[Popolazione2011]]/$D$7916</f>
        <v>1.7640240127114418E-3</v>
      </c>
      <c r="F4974">
        <f>100*Comuni[[#This Row],[Popolazione2011]]/(SUMIFS($D$2:$D$7916,$B$2:$B$7916,"Marche"))</f>
        <v>6.5593170524725894E-2</v>
      </c>
      <c r="G4974" t="b">
        <f>IF(Comuni[[#This Row],[Popolazione2011]]&gt;300000,"MAGGIORE")</f>
        <v>0</v>
      </c>
      <c r="H4974">
        <f>100*Comuni[[#This Row],[Popolazione2011]]/(SUMIFS($D$2:$D$7916,$B$2:$B$7916,"Piemonte"))</f>
        <v>2.316726536441123E-2</v>
      </c>
      <c r="I4974" s="1" t="str">
        <f>_xlfn.XLOOKUP(Comuni[[#This Row],[Regione]],Ripartizione_geografica[Regione],Ripartizione_geografica[Ripartizione geografica],,0)</f>
        <v>Centro</v>
      </c>
      <c r="J4974" s="1">
        <f>_xlfn.XLOOKUP(Comuni[[#This Row],[Regione]],Table_0[Regione],Table_0[Totale contagiati],,0)</f>
        <v>732570</v>
      </c>
      <c r="K4974" s="1">
        <f>_xlfn.XLOOKUP(Comuni[[#This Row],[Regione]],Table_0[Regione],Table_0[Guariti],,0)</f>
        <v>727781</v>
      </c>
      <c r="L4974" s="1">
        <f>_xlfn.XLOOKUP(Comuni[[#This Row],[Regione]],Table_0[Regione],Table_0[Deceduti],,0)</f>
        <v>4504</v>
      </c>
    </row>
    <row r="4975" spans="1:12" x14ac:dyDescent="0.25">
      <c r="A4975" s="1" t="s">
        <v>5049</v>
      </c>
      <c r="B4975" s="1" t="s">
        <v>4830</v>
      </c>
      <c r="C4975" s="1" t="s">
        <v>5022</v>
      </c>
      <c r="D4975">
        <v>605</v>
      </c>
      <c r="E4975">
        <f>100*Comuni[[#This Row],[Popolazione2011]]/$D$7916</f>
        <v>1.0556226782298935E-3</v>
      </c>
      <c r="F4975">
        <f>100*Comuni[[#This Row],[Popolazione2011]]/(SUMIFS($D$2:$D$7916,$B$2:$B$7916,"Marche"))</f>
        <v>3.9252095121126776E-2</v>
      </c>
      <c r="G4975" t="b">
        <f>IF(Comuni[[#This Row],[Popolazione2011]]&gt;300000,"MAGGIORE")</f>
        <v>0</v>
      </c>
      <c r="H4975">
        <f>100*Comuni[[#This Row],[Popolazione2011]]/(SUMIFS($D$2:$D$7916,$B$2:$B$7916,"Piemonte"))</f>
        <v>1.3863694901551725E-2</v>
      </c>
      <c r="I4975" s="1" t="str">
        <f>_xlfn.XLOOKUP(Comuni[[#This Row],[Regione]],Ripartizione_geografica[Regione],Ripartizione_geografica[Ripartizione geografica],,0)</f>
        <v>Centro</v>
      </c>
      <c r="J4975" s="1">
        <f>_xlfn.XLOOKUP(Comuni[[#This Row],[Regione]],Table_0[Regione],Table_0[Totale contagiati],,0)</f>
        <v>732570</v>
      </c>
      <c r="K4975" s="1">
        <f>_xlfn.XLOOKUP(Comuni[[#This Row],[Regione]],Table_0[Regione],Table_0[Guariti],,0)</f>
        <v>727781</v>
      </c>
      <c r="L4975" s="1">
        <f>_xlfn.XLOOKUP(Comuni[[#This Row],[Regione]],Table_0[Regione],Table_0[Deceduti],,0)</f>
        <v>4504</v>
      </c>
    </row>
    <row r="4976" spans="1:12" x14ac:dyDescent="0.25">
      <c r="A4976" s="1" t="s">
        <v>5050</v>
      </c>
      <c r="B4976" s="1" t="s">
        <v>4830</v>
      </c>
      <c r="C4976" s="1" t="s">
        <v>5022</v>
      </c>
      <c r="D4976">
        <v>791</v>
      </c>
      <c r="E4976">
        <f>100*Comuni[[#This Row],[Popolazione2011]]/$D$7916</f>
        <v>1.3801612206278443E-3</v>
      </c>
      <c r="F4976">
        <f>100*Comuni[[#This Row],[Popolazione2011]]/(SUMIFS($D$2:$D$7916,$B$2:$B$7916,"Marche"))</f>
        <v>5.1319681389770708E-2</v>
      </c>
      <c r="G4976" t="b">
        <f>IF(Comuni[[#This Row],[Popolazione2011]]&gt;300000,"MAGGIORE")</f>
        <v>0</v>
      </c>
      <c r="H4976">
        <f>100*Comuni[[#This Row],[Popolazione2011]]/(SUMIFS($D$2:$D$7916,$B$2:$B$7916,"Piemonte"))</f>
        <v>1.8125921763846968E-2</v>
      </c>
      <c r="I4976" s="1" t="str">
        <f>_xlfn.XLOOKUP(Comuni[[#This Row],[Regione]],Ripartizione_geografica[Regione],Ripartizione_geografica[Ripartizione geografica],,0)</f>
        <v>Centro</v>
      </c>
      <c r="J4976" s="1">
        <f>_xlfn.XLOOKUP(Comuni[[#This Row],[Regione]],Table_0[Regione],Table_0[Totale contagiati],,0)</f>
        <v>732570</v>
      </c>
      <c r="K4976" s="1">
        <f>_xlfn.XLOOKUP(Comuni[[#This Row],[Regione]],Table_0[Regione],Table_0[Guariti],,0)</f>
        <v>727781</v>
      </c>
      <c r="L4976" s="1">
        <f>_xlfn.XLOOKUP(Comuni[[#This Row],[Regione]],Table_0[Regione],Table_0[Deceduti],,0)</f>
        <v>4504</v>
      </c>
    </row>
    <row r="4977" spans="1:12" x14ac:dyDescent="0.25">
      <c r="A4977" s="1" t="s">
        <v>5051</v>
      </c>
      <c r="B4977" s="1" t="s">
        <v>4830</v>
      </c>
      <c r="C4977" s="1" t="s">
        <v>5022</v>
      </c>
      <c r="D4977">
        <v>2771</v>
      </c>
      <c r="E4977">
        <f>100*Comuni[[#This Row],[Popolazione2011]]/$D$7916</f>
        <v>4.8349263493802233E-3</v>
      </c>
      <c r="F4977">
        <f>100*Comuni[[#This Row],[Popolazione2011]]/(SUMIFS($D$2:$D$7916,$B$2:$B$7916,"Marche"))</f>
        <v>0.17978108360436743</v>
      </c>
      <c r="G4977" t="b">
        <f>IF(Comuni[[#This Row],[Popolazione2011]]&gt;300000,"MAGGIORE")</f>
        <v>0</v>
      </c>
      <c r="H4977">
        <f>100*Comuni[[#This Row],[Popolazione2011]]/(SUMIFS($D$2:$D$7916,$B$2:$B$7916,"Piemonte"))</f>
        <v>6.3498014168925337E-2</v>
      </c>
      <c r="I4977" s="1" t="str">
        <f>_xlfn.XLOOKUP(Comuni[[#This Row],[Regione]],Ripartizione_geografica[Regione],Ripartizione_geografica[Ripartizione geografica],,0)</f>
        <v>Centro</v>
      </c>
      <c r="J4977" s="1">
        <f>_xlfn.XLOOKUP(Comuni[[#This Row],[Regione]],Table_0[Regione],Table_0[Totale contagiati],,0)</f>
        <v>732570</v>
      </c>
      <c r="K4977" s="1">
        <f>_xlfn.XLOOKUP(Comuni[[#This Row],[Regione]],Table_0[Regione],Table_0[Guariti],,0)</f>
        <v>727781</v>
      </c>
      <c r="L4977" s="1">
        <f>_xlfn.XLOOKUP(Comuni[[#This Row],[Regione]],Table_0[Regione],Table_0[Deceduti],,0)</f>
        <v>4504</v>
      </c>
    </row>
    <row r="4978" spans="1:12" x14ac:dyDescent="0.25">
      <c r="A4978" s="1" t="s">
        <v>5052</v>
      </c>
      <c r="B4978" s="1" t="s">
        <v>4830</v>
      </c>
      <c r="C4978" s="1" t="s">
        <v>5022</v>
      </c>
      <c r="D4978">
        <v>2440</v>
      </c>
      <c r="E4978">
        <f>100*Comuni[[#This Row],[Popolazione2011]]/$D$7916</f>
        <v>4.257387330381719E-3</v>
      </c>
      <c r="F4978">
        <f>100*Comuni[[#This Row],[Popolazione2011]]/(SUMIFS($D$2:$D$7916,$B$2:$B$7916,"Marche"))</f>
        <v>0.15830597040586666</v>
      </c>
      <c r="G4978" t="b">
        <f>IF(Comuni[[#This Row],[Popolazione2011]]&gt;300000,"MAGGIORE")</f>
        <v>0</v>
      </c>
      <c r="H4978">
        <f>100*Comuni[[#This Row],[Popolazione2011]]/(SUMIFS($D$2:$D$7916,$B$2:$B$7916,"Piemonte"))</f>
        <v>5.5913083569894564E-2</v>
      </c>
      <c r="I4978" s="1" t="str">
        <f>_xlfn.XLOOKUP(Comuni[[#This Row],[Regione]],Ripartizione_geografica[Regione],Ripartizione_geografica[Ripartizione geografica],,0)</f>
        <v>Centro</v>
      </c>
      <c r="J4978" s="1">
        <f>_xlfn.XLOOKUP(Comuni[[#This Row],[Regione]],Table_0[Regione],Table_0[Totale contagiati],,0)</f>
        <v>732570</v>
      </c>
      <c r="K4978" s="1">
        <f>_xlfn.XLOOKUP(Comuni[[#This Row],[Regione]],Table_0[Regione],Table_0[Guariti],,0)</f>
        <v>727781</v>
      </c>
      <c r="L4978" s="1">
        <f>_xlfn.XLOOKUP(Comuni[[#This Row],[Regione]],Table_0[Regione],Table_0[Deceduti],,0)</f>
        <v>4504</v>
      </c>
    </row>
    <row r="4979" spans="1:12" x14ac:dyDescent="0.25">
      <c r="A4979" s="1" t="s">
        <v>5053</v>
      </c>
      <c r="B4979" s="1" t="s">
        <v>4830</v>
      </c>
      <c r="C4979" s="1" t="s">
        <v>5022</v>
      </c>
      <c r="D4979">
        <v>1708</v>
      </c>
      <c r="E4979">
        <f>100*Comuni[[#This Row],[Popolazione2011]]/$D$7916</f>
        <v>2.9801711312672035E-3</v>
      </c>
      <c r="F4979">
        <f>100*Comuni[[#This Row],[Popolazione2011]]/(SUMIFS($D$2:$D$7916,$B$2:$B$7916,"Marche"))</f>
        <v>0.11081417928410667</v>
      </c>
      <c r="G4979" t="b">
        <f>IF(Comuni[[#This Row],[Popolazione2011]]&gt;300000,"MAGGIORE")</f>
        <v>0</v>
      </c>
      <c r="H4979">
        <f>100*Comuni[[#This Row],[Popolazione2011]]/(SUMIFS($D$2:$D$7916,$B$2:$B$7916,"Piemonte"))</f>
        <v>3.9139158498926192E-2</v>
      </c>
      <c r="I4979" s="1" t="str">
        <f>_xlfn.XLOOKUP(Comuni[[#This Row],[Regione]],Ripartizione_geografica[Regione],Ripartizione_geografica[Ripartizione geografica],,0)</f>
        <v>Centro</v>
      </c>
      <c r="J4979" s="1">
        <f>_xlfn.XLOOKUP(Comuni[[#This Row],[Regione]],Table_0[Regione],Table_0[Totale contagiati],,0)</f>
        <v>732570</v>
      </c>
      <c r="K4979" s="1">
        <f>_xlfn.XLOOKUP(Comuni[[#This Row],[Regione]],Table_0[Regione],Table_0[Guariti],,0)</f>
        <v>727781</v>
      </c>
      <c r="L4979" s="1">
        <f>_xlfn.XLOOKUP(Comuni[[#This Row],[Regione]],Table_0[Regione],Table_0[Deceduti],,0)</f>
        <v>4504</v>
      </c>
    </row>
    <row r="4980" spans="1:12" x14ac:dyDescent="0.25">
      <c r="A4980" s="1" t="s">
        <v>5054</v>
      </c>
      <c r="B4980" s="1" t="s">
        <v>4830</v>
      </c>
      <c r="C4980" s="1" t="s">
        <v>5022</v>
      </c>
      <c r="D4980">
        <v>15957</v>
      </c>
      <c r="E4980">
        <f>100*Comuni[[#This Row],[Popolazione2011]]/$D$7916</f>
        <v>2.7842266242172578E-2</v>
      </c>
      <c r="F4980">
        <f>100*Comuni[[#This Row],[Popolazione2011]]/(SUMIFS($D$2:$D$7916,$B$2:$B$7916,"Marche"))</f>
        <v>1.0352821187567272</v>
      </c>
      <c r="G4980" t="b">
        <f>IF(Comuni[[#This Row],[Popolazione2011]]&gt;300000,"MAGGIORE")</f>
        <v>0</v>
      </c>
      <c r="H4980">
        <f>100*Comuni[[#This Row],[Popolazione2011]]/(SUMIFS($D$2:$D$7916,$B$2:$B$7916,"Piemonte"))</f>
        <v>0.36565781742819981</v>
      </c>
      <c r="I4980" s="1" t="str">
        <f>_xlfn.XLOOKUP(Comuni[[#This Row],[Regione]],Ripartizione_geografica[Regione],Ripartizione_geografica[Ripartizione geografica],,0)</f>
        <v>Centro</v>
      </c>
      <c r="J4980" s="1">
        <f>_xlfn.XLOOKUP(Comuni[[#This Row],[Regione]],Table_0[Regione],Table_0[Totale contagiati],,0)</f>
        <v>732570</v>
      </c>
      <c r="K4980" s="1">
        <f>_xlfn.XLOOKUP(Comuni[[#This Row],[Regione]],Table_0[Regione],Table_0[Guariti],,0)</f>
        <v>727781</v>
      </c>
      <c r="L4980" s="1">
        <f>_xlfn.XLOOKUP(Comuni[[#This Row],[Regione]],Table_0[Regione],Table_0[Deceduti],,0)</f>
        <v>4504</v>
      </c>
    </row>
    <row r="4981" spans="1:12" x14ac:dyDescent="0.25">
      <c r="A4981" s="1" t="s">
        <v>5055</v>
      </c>
      <c r="B4981" s="1" t="s">
        <v>4830</v>
      </c>
      <c r="C4981" s="1" t="s">
        <v>5022</v>
      </c>
      <c r="D4981">
        <v>25324</v>
      </c>
      <c r="E4981">
        <f>100*Comuni[[#This Row],[Popolazione2011]]/$D$7916</f>
        <v>4.4186097030568305E-2</v>
      </c>
      <c r="F4981">
        <f>100*Comuni[[#This Row],[Popolazione2011]]/(SUMIFS($D$2:$D$7916,$B$2:$B$7916,"Marche"))</f>
        <v>1.6430083584254784</v>
      </c>
      <c r="G4981" t="b">
        <f>IF(Comuni[[#This Row],[Popolazione2011]]&gt;300000,"MAGGIORE")</f>
        <v>0</v>
      </c>
      <c r="H4981">
        <f>100*Comuni[[#This Row],[Popolazione2011]]/(SUMIFS($D$2:$D$7916,$B$2:$B$7916,"Piemonte"))</f>
        <v>0.58030447882131553</v>
      </c>
      <c r="I4981" s="1" t="str">
        <f>_xlfn.XLOOKUP(Comuni[[#This Row],[Regione]],Ripartizione_geografica[Regione],Ripartizione_geografica[Ripartizione geografica],,0)</f>
        <v>Centro</v>
      </c>
      <c r="J4981" s="1">
        <f>_xlfn.XLOOKUP(Comuni[[#This Row],[Regione]],Table_0[Regione],Table_0[Totale contagiati],,0)</f>
        <v>732570</v>
      </c>
      <c r="K4981" s="1">
        <f>_xlfn.XLOOKUP(Comuni[[#This Row],[Regione]],Table_0[Regione],Table_0[Guariti],,0)</f>
        <v>727781</v>
      </c>
      <c r="L4981" s="1">
        <f>_xlfn.XLOOKUP(Comuni[[#This Row],[Regione]],Table_0[Regione],Table_0[Deceduti],,0)</f>
        <v>4504</v>
      </c>
    </row>
    <row r="4982" spans="1:12" x14ac:dyDescent="0.25">
      <c r="A4982" s="1" t="s">
        <v>5056</v>
      </c>
      <c r="B4982" s="1" t="s">
        <v>4830</v>
      </c>
      <c r="C4982" s="1" t="s">
        <v>5022</v>
      </c>
      <c r="D4982">
        <v>2044</v>
      </c>
      <c r="E4982">
        <f>100*Comuni[[#This Row],[Popolazione2011]]/$D$7916</f>
        <v>3.5664343046312437E-3</v>
      </c>
      <c r="F4982">
        <f>100*Comuni[[#This Row],[Popolazione2011]]/(SUMIFS($D$2:$D$7916,$B$2:$B$7916,"Marche"))</f>
        <v>0.13261368996294731</v>
      </c>
      <c r="G4982" t="b">
        <f>IF(Comuni[[#This Row],[Popolazione2011]]&gt;300000,"MAGGIORE")</f>
        <v>0</v>
      </c>
      <c r="H4982">
        <f>100*Comuni[[#This Row],[Popolazione2011]]/(SUMIFS($D$2:$D$7916,$B$2:$B$7916,"Piemonte"))</f>
        <v>4.6838665088878885E-2</v>
      </c>
      <c r="I4982" s="1" t="str">
        <f>_xlfn.XLOOKUP(Comuni[[#This Row],[Regione]],Ripartizione_geografica[Regione],Ripartizione_geografica[Ripartizione geografica],,0)</f>
        <v>Centro</v>
      </c>
      <c r="J4982" s="1">
        <f>_xlfn.XLOOKUP(Comuni[[#This Row],[Regione]],Table_0[Regione],Table_0[Totale contagiati],,0)</f>
        <v>732570</v>
      </c>
      <c r="K4982" s="1">
        <f>_xlfn.XLOOKUP(Comuni[[#This Row],[Regione]],Table_0[Regione],Table_0[Guariti],,0)</f>
        <v>727781</v>
      </c>
      <c r="L4982" s="1">
        <f>_xlfn.XLOOKUP(Comuni[[#This Row],[Regione]],Table_0[Regione],Table_0[Deceduti],,0)</f>
        <v>4504</v>
      </c>
    </row>
    <row r="4983" spans="1:12" x14ac:dyDescent="0.25">
      <c r="A4983" s="1" t="s">
        <v>5057</v>
      </c>
      <c r="B4983" s="1" t="s">
        <v>4830</v>
      </c>
      <c r="C4983" s="1" t="s">
        <v>5022</v>
      </c>
      <c r="D4983">
        <v>1422</v>
      </c>
      <c r="E4983">
        <f>100*Comuni[[#This Row],[Popolazione2011]]/$D$7916</f>
        <v>2.4811495015585267E-3</v>
      </c>
      <c r="F4983">
        <f>100*Comuni[[#This Row],[Popolazione2011]]/(SUMIFS($D$2:$D$7916,$B$2:$B$7916,"Marche"))</f>
        <v>9.2258643408664923E-2</v>
      </c>
      <c r="G4983" t="b">
        <f>IF(Comuni[[#This Row],[Popolazione2011]]&gt;300000,"MAGGIORE")</f>
        <v>0</v>
      </c>
      <c r="H4983">
        <f>100*Comuni[[#This Row],[Popolazione2011]]/(SUMIFS($D$2:$D$7916,$B$2:$B$7916,"Piemonte"))</f>
        <v>3.2585411818192654E-2</v>
      </c>
      <c r="I4983" s="1" t="str">
        <f>_xlfn.XLOOKUP(Comuni[[#This Row],[Regione]],Ripartizione_geografica[Regione],Ripartizione_geografica[Ripartizione geografica],,0)</f>
        <v>Centro</v>
      </c>
      <c r="J4983" s="1">
        <f>_xlfn.XLOOKUP(Comuni[[#This Row],[Regione]],Table_0[Regione],Table_0[Totale contagiati],,0)</f>
        <v>732570</v>
      </c>
      <c r="K4983" s="1">
        <f>_xlfn.XLOOKUP(Comuni[[#This Row],[Regione]],Table_0[Regione],Table_0[Guariti],,0)</f>
        <v>727781</v>
      </c>
      <c r="L4983" s="1">
        <f>_xlfn.XLOOKUP(Comuni[[#This Row],[Regione]],Table_0[Regione],Table_0[Deceduti],,0)</f>
        <v>4504</v>
      </c>
    </row>
    <row r="4984" spans="1:12" x14ac:dyDescent="0.25">
      <c r="A4984" s="1" t="s">
        <v>5058</v>
      </c>
      <c r="B4984" s="1" t="s">
        <v>4830</v>
      </c>
      <c r="C4984" s="1" t="s">
        <v>5022</v>
      </c>
      <c r="D4984">
        <v>16968</v>
      </c>
      <c r="E4984">
        <f>100*Comuni[[#This Row],[Popolazione2011]]/$D$7916</f>
        <v>2.9606290254884021E-2</v>
      </c>
      <c r="F4984">
        <f>100*Comuni[[#This Row],[Popolazione2011]]/(SUMIFS($D$2:$D$7916,$B$2:$B$7916,"Marche"))</f>
        <v>1.1008752892814531</v>
      </c>
      <c r="G4984" t="b">
        <f>IF(Comuni[[#This Row],[Popolazione2011]]&gt;300000,"MAGGIORE")</f>
        <v>0</v>
      </c>
      <c r="H4984">
        <f>100*Comuni[[#This Row],[Popolazione2011]]/(SUMIFS($D$2:$D$7916,$B$2:$B$7916,"Piemonte"))</f>
        <v>0.38882508279261102</v>
      </c>
      <c r="I4984" s="1" t="str">
        <f>_xlfn.XLOOKUP(Comuni[[#This Row],[Regione]],Ripartizione_geografica[Regione],Ripartizione_geografica[Ripartizione geografica],,0)</f>
        <v>Centro</v>
      </c>
      <c r="J4984" s="1">
        <f>_xlfn.XLOOKUP(Comuni[[#This Row],[Regione]],Table_0[Regione],Table_0[Totale contagiati],,0)</f>
        <v>732570</v>
      </c>
      <c r="K4984" s="1">
        <f>_xlfn.XLOOKUP(Comuni[[#This Row],[Regione]],Table_0[Regione],Table_0[Guariti],,0)</f>
        <v>727781</v>
      </c>
      <c r="L4984" s="1">
        <f>_xlfn.XLOOKUP(Comuni[[#This Row],[Regione]],Table_0[Regione],Table_0[Deceduti],,0)</f>
        <v>4504</v>
      </c>
    </row>
    <row r="4985" spans="1:12" x14ac:dyDescent="0.25">
      <c r="A4985" s="1" t="s">
        <v>5059</v>
      </c>
      <c r="B4985" s="1" t="s">
        <v>4830</v>
      </c>
      <c r="C4985" s="1" t="s">
        <v>5022</v>
      </c>
      <c r="D4985">
        <v>2347</v>
      </c>
      <c r="E4985">
        <f>100*Comuni[[#This Row],[Popolazione2011]]/$D$7916</f>
        <v>4.0951180591827438E-3</v>
      </c>
      <c r="F4985">
        <f>100*Comuni[[#This Row],[Popolazione2011]]/(SUMIFS($D$2:$D$7916,$B$2:$B$7916,"Marche"))</f>
        <v>0.15227217727154468</v>
      </c>
      <c r="G4985" t="b">
        <f>IF(Comuni[[#This Row],[Popolazione2011]]&gt;300000,"MAGGIORE")</f>
        <v>0</v>
      </c>
      <c r="H4985">
        <f>100*Comuni[[#This Row],[Popolazione2011]]/(SUMIFS($D$2:$D$7916,$B$2:$B$7916,"Piemonte"))</f>
        <v>5.3781970138746943E-2</v>
      </c>
      <c r="I4985" s="1" t="str">
        <f>_xlfn.XLOOKUP(Comuni[[#This Row],[Regione]],Ripartizione_geografica[Regione],Ripartizione_geografica[Ripartizione geografica],,0)</f>
        <v>Centro</v>
      </c>
      <c r="J4985" s="1">
        <f>_xlfn.XLOOKUP(Comuni[[#This Row],[Regione]],Table_0[Regione],Table_0[Totale contagiati],,0)</f>
        <v>732570</v>
      </c>
      <c r="K4985" s="1">
        <f>_xlfn.XLOOKUP(Comuni[[#This Row],[Regione]],Table_0[Regione],Table_0[Guariti],,0)</f>
        <v>727781</v>
      </c>
      <c r="L4985" s="1">
        <f>_xlfn.XLOOKUP(Comuni[[#This Row],[Regione]],Table_0[Regione],Table_0[Deceduti],,0)</f>
        <v>4504</v>
      </c>
    </row>
    <row r="4986" spans="1:12" x14ac:dyDescent="0.25">
      <c r="A4986" s="1" t="s">
        <v>5060</v>
      </c>
      <c r="B4986" s="1" t="s">
        <v>4830</v>
      </c>
      <c r="C4986" s="1" t="s">
        <v>5022</v>
      </c>
      <c r="D4986">
        <v>389</v>
      </c>
      <c r="E4986">
        <f>100*Comuni[[#This Row],[Popolazione2011]]/$D$7916</f>
        <v>6.7873920963872493E-4</v>
      </c>
      <c r="F4986">
        <f>100*Comuni[[#This Row],[Popolazione2011]]/(SUMIFS($D$2:$D$7916,$B$2:$B$7916,"Marche"))</f>
        <v>2.5238123970443498E-2</v>
      </c>
      <c r="G4986" t="b">
        <f>IF(Comuni[[#This Row],[Popolazione2011]]&gt;300000,"MAGGIORE")</f>
        <v>0</v>
      </c>
      <c r="H4986">
        <f>100*Comuni[[#This Row],[Popolazione2011]]/(SUMIFS($D$2:$D$7916,$B$2:$B$7916,"Piemonte"))</f>
        <v>8.9140120937249937E-3</v>
      </c>
      <c r="I4986" s="1" t="str">
        <f>_xlfn.XLOOKUP(Comuni[[#This Row],[Regione]],Ripartizione_geografica[Regione],Ripartizione_geografica[Ripartizione geografica],,0)</f>
        <v>Centro</v>
      </c>
      <c r="J4986" s="1">
        <f>_xlfn.XLOOKUP(Comuni[[#This Row],[Regione]],Table_0[Regione],Table_0[Totale contagiati],,0)</f>
        <v>732570</v>
      </c>
      <c r="K4986" s="1">
        <f>_xlfn.XLOOKUP(Comuni[[#This Row],[Regione]],Table_0[Regione],Table_0[Guariti],,0)</f>
        <v>727781</v>
      </c>
      <c r="L4986" s="1">
        <f>_xlfn.XLOOKUP(Comuni[[#This Row],[Regione]],Table_0[Regione],Table_0[Deceduti],,0)</f>
        <v>4504</v>
      </c>
    </row>
    <row r="4987" spans="1:12" x14ac:dyDescent="0.25">
      <c r="A4987" s="1" t="s">
        <v>5061</v>
      </c>
      <c r="B4987" s="1" t="s">
        <v>4830</v>
      </c>
      <c r="C4987" s="1" t="s">
        <v>5022</v>
      </c>
      <c r="D4987">
        <v>2078</v>
      </c>
      <c r="E4987">
        <f>100*Comuni[[#This Row],[Popolazione2011]]/$D$7916</f>
        <v>3.6257585543168903E-3</v>
      </c>
      <c r="F4987">
        <f>100*Comuni[[#This Row],[Popolazione2011]]/(SUMIFS($D$2:$D$7916,$B$2:$B$7916,"Marche"))</f>
        <v>0.13481959282925857</v>
      </c>
      <c r="G4987" t="b">
        <f>IF(Comuni[[#This Row],[Popolazione2011]]&gt;300000,"MAGGIORE")</f>
        <v>0</v>
      </c>
      <c r="H4987">
        <f>100*Comuni[[#This Row],[Popolazione2011]]/(SUMIFS($D$2:$D$7916,$B$2:$B$7916,"Piemonte"))</f>
        <v>4.7617781827147911E-2</v>
      </c>
      <c r="I4987" s="1" t="str">
        <f>_xlfn.XLOOKUP(Comuni[[#This Row],[Regione]],Ripartizione_geografica[Regione],Ripartizione_geografica[Ripartizione geografica],,0)</f>
        <v>Centro</v>
      </c>
      <c r="J4987" s="1">
        <f>_xlfn.XLOOKUP(Comuni[[#This Row],[Regione]],Table_0[Regione],Table_0[Totale contagiati],,0)</f>
        <v>732570</v>
      </c>
      <c r="K4987" s="1">
        <f>_xlfn.XLOOKUP(Comuni[[#This Row],[Regione]],Table_0[Regione],Table_0[Guariti],,0)</f>
        <v>727781</v>
      </c>
      <c r="L4987" s="1">
        <f>_xlfn.XLOOKUP(Comuni[[#This Row],[Regione]],Table_0[Regione],Table_0[Deceduti],,0)</f>
        <v>4504</v>
      </c>
    </row>
    <row r="4988" spans="1:12" x14ac:dyDescent="0.25">
      <c r="A4988" s="1" t="s">
        <v>5062</v>
      </c>
      <c r="B4988" s="1" t="s">
        <v>5063</v>
      </c>
      <c r="C4988" s="1" t="s">
        <v>5064</v>
      </c>
      <c r="D4988">
        <v>5655</v>
      </c>
      <c r="E4988">
        <f>100*Comuni[[#This Row],[Popolazione2011]]/$D$7916</f>
        <v>9.8670185874215662E-3</v>
      </c>
      <c r="F4988">
        <f>100*Comuni[[#This Row],[Popolazione2011]]/(SUMIFS($D$2:$D$7916,$B$2:$B$7916,"Lazio"))</f>
        <v>0.10276425860902806</v>
      </c>
      <c r="G4988" t="b">
        <f>IF(Comuni[[#This Row],[Popolazione2011]]&gt;300000,"MAGGIORE")</f>
        <v>0</v>
      </c>
      <c r="H4988">
        <f>100*Comuni[[#This Row],[Popolazione2011]]/(SUMIFS($D$2:$D$7916,$B$2:$B$7916,"Piemonte"))</f>
        <v>0.12958544573268596</v>
      </c>
      <c r="I4988" s="1" t="str">
        <f>_xlfn.XLOOKUP(Comuni[[#This Row],[Regione]],Ripartizione_geografica[Regione],Ripartizione_geografica[Ripartizione geografica],,0)</f>
        <v>Centro</v>
      </c>
      <c r="J4988" s="1">
        <f>_xlfn.XLOOKUP(Comuni[[#This Row],[Regione]],Table_0[Regione],Table_0[Totale contagiati],,0)</f>
        <v>2498960</v>
      </c>
      <c r="K4988" s="1">
        <f>_xlfn.XLOOKUP(Comuni[[#This Row],[Regione]],Table_0[Regione],Table_0[Guariti],,0)</f>
        <v>2438883</v>
      </c>
      <c r="L4988" s="1">
        <f>_xlfn.XLOOKUP(Comuni[[#This Row],[Regione]],Table_0[Regione],Table_0[Deceduti],,0)</f>
        <v>13122</v>
      </c>
    </row>
    <row r="4989" spans="1:12" x14ac:dyDescent="0.25">
      <c r="A4989" s="1" t="s">
        <v>5065</v>
      </c>
      <c r="B4989" s="1" t="s">
        <v>5063</v>
      </c>
      <c r="C4989" s="1" t="s">
        <v>5064</v>
      </c>
      <c r="D4989">
        <v>886</v>
      </c>
      <c r="E4989">
        <f>100*Comuni[[#This Row],[Popolazione2011]]/$D$7916</f>
        <v>1.5459201535730342E-3</v>
      </c>
      <c r="F4989">
        <f>100*Comuni[[#This Row],[Popolazione2011]]/(SUMIFS($D$2:$D$7916,$B$2:$B$7916,"Lazio"))</f>
        <v>1.6100642462882203E-2</v>
      </c>
      <c r="G4989" t="b">
        <f>IF(Comuni[[#This Row],[Popolazione2011]]&gt;300000,"MAGGIORE")</f>
        <v>0</v>
      </c>
      <c r="H4989">
        <f>100*Comuni[[#This Row],[Popolazione2011]]/(SUMIFS($D$2:$D$7916,$B$2:$B$7916,"Piemonte"))</f>
        <v>2.0302865591363354E-2</v>
      </c>
      <c r="I4989" s="1" t="str">
        <f>_xlfn.XLOOKUP(Comuni[[#This Row],[Regione]],Ripartizione_geografica[Regione],Ripartizione_geografica[Ripartizione geografica],,0)</f>
        <v>Centro</v>
      </c>
      <c r="J4989" s="1">
        <f>_xlfn.XLOOKUP(Comuni[[#This Row],[Regione]],Table_0[Regione],Table_0[Totale contagiati],,0)</f>
        <v>2498960</v>
      </c>
      <c r="K4989" s="1">
        <f>_xlfn.XLOOKUP(Comuni[[#This Row],[Regione]],Table_0[Regione],Table_0[Guariti],,0)</f>
        <v>2438883</v>
      </c>
      <c r="L4989" s="1">
        <f>_xlfn.XLOOKUP(Comuni[[#This Row],[Regione]],Table_0[Regione],Table_0[Deceduti],,0)</f>
        <v>13122</v>
      </c>
    </row>
    <row r="4990" spans="1:12" x14ac:dyDescent="0.25">
      <c r="A4990" s="1" t="s">
        <v>5066</v>
      </c>
      <c r="B4990" s="1" t="s">
        <v>5063</v>
      </c>
      <c r="C4990" s="1" t="s">
        <v>5064</v>
      </c>
      <c r="D4990">
        <v>3674</v>
      </c>
      <c r="E4990">
        <f>100*Comuni[[#This Row],[Popolazione2011]]/$D$7916</f>
        <v>6.4105086277960804E-3</v>
      </c>
      <c r="F4990">
        <f>100*Comuni[[#This Row],[Popolazione2011]]/(SUMIFS($D$2:$D$7916,$B$2:$B$7916,"Lazio"))</f>
        <v>6.6764966601161643E-2</v>
      </c>
      <c r="G4990" t="b">
        <f>IF(Comuni[[#This Row],[Popolazione2011]]&gt;300000,"MAGGIORE")</f>
        <v>0</v>
      </c>
      <c r="H4990">
        <f>100*Comuni[[#This Row],[Popolazione2011]]/(SUMIFS($D$2:$D$7916,$B$2:$B$7916,"Piemonte"))</f>
        <v>8.4190438129423201E-2</v>
      </c>
      <c r="I4990" s="1" t="str">
        <f>_xlfn.XLOOKUP(Comuni[[#This Row],[Regione]],Ripartizione_geografica[Regione],Ripartizione_geografica[Ripartizione geografica],,0)</f>
        <v>Centro</v>
      </c>
      <c r="J4990" s="1">
        <f>_xlfn.XLOOKUP(Comuni[[#This Row],[Regione]],Table_0[Regione],Table_0[Totale contagiati],,0)</f>
        <v>2498960</v>
      </c>
      <c r="K4990" s="1">
        <f>_xlfn.XLOOKUP(Comuni[[#This Row],[Regione]],Table_0[Regione],Table_0[Guariti],,0)</f>
        <v>2438883</v>
      </c>
      <c r="L4990" s="1">
        <f>_xlfn.XLOOKUP(Comuni[[#This Row],[Regione]],Table_0[Regione],Table_0[Deceduti],,0)</f>
        <v>13122</v>
      </c>
    </row>
    <row r="4991" spans="1:12" x14ac:dyDescent="0.25">
      <c r="A4991" s="1" t="s">
        <v>5067</v>
      </c>
      <c r="B4991" s="1" t="s">
        <v>5063</v>
      </c>
      <c r="C4991" s="1" t="s">
        <v>5064</v>
      </c>
      <c r="D4991">
        <v>1085</v>
      </c>
      <c r="E4991">
        <f>100*Comuni[[#This Row],[Popolazione2011]]/$D$7916</f>
        <v>1.8931414973213793E-3</v>
      </c>
      <c r="F4991">
        <f>100*Comuni[[#This Row],[Popolazione2011]]/(SUMIFS($D$2:$D$7916,$B$2:$B$7916,"Lazio"))</f>
        <v>1.9716926718089382E-2</v>
      </c>
      <c r="G4991" t="b">
        <f>IF(Comuni[[#This Row],[Popolazione2011]]&gt;300000,"MAGGIORE")</f>
        <v>0</v>
      </c>
      <c r="H4991">
        <f>100*Comuni[[#This Row],[Popolazione2011]]/(SUMIFS($D$2:$D$7916,$B$2:$B$7916,"Piemonte"))</f>
        <v>2.4862990030055574E-2</v>
      </c>
      <c r="I4991" s="1" t="str">
        <f>_xlfn.XLOOKUP(Comuni[[#This Row],[Regione]],Ripartizione_geografica[Regione],Ripartizione_geografica[Ripartizione geografica],,0)</f>
        <v>Centro</v>
      </c>
      <c r="J4991" s="1">
        <f>_xlfn.XLOOKUP(Comuni[[#This Row],[Regione]],Table_0[Regione],Table_0[Totale contagiati],,0)</f>
        <v>2498960</v>
      </c>
      <c r="K4991" s="1">
        <f>_xlfn.XLOOKUP(Comuni[[#This Row],[Regione]],Table_0[Regione],Table_0[Guariti],,0)</f>
        <v>2438883</v>
      </c>
      <c r="L4991" s="1">
        <f>_xlfn.XLOOKUP(Comuni[[#This Row],[Regione]],Table_0[Regione],Table_0[Deceduti],,0)</f>
        <v>13122</v>
      </c>
    </row>
    <row r="4992" spans="1:12" x14ac:dyDescent="0.25">
      <c r="A4992" s="1" t="s">
        <v>5068</v>
      </c>
      <c r="B4992" s="1" t="s">
        <v>5063</v>
      </c>
      <c r="C4992" s="1" t="s">
        <v>5064</v>
      </c>
      <c r="D4992">
        <v>4834</v>
      </c>
      <c r="E4992">
        <f>100*Comuni[[#This Row],[Popolazione2011]]/$D$7916</f>
        <v>8.4345124406005039E-3</v>
      </c>
      <c r="F4992">
        <f>100*Comuni[[#This Row],[Popolazione2011]]/(SUMIFS($D$2:$D$7916,$B$2:$B$7916,"Lazio"))</f>
        <v>8.7844814520962267E-2</v>
      </c>
      <c r="G4992" t="b">
        <f>IF(Comuni[[#This Row],[Popolazione2011]]&gt;300000,"MAGGIORE")</f>
        <v>0</v>
      </c>
      <c r="H4992">
        <f>100*Comuni[[#This Row],[Popolazione2011]]/(SUMIFS($D$2:$D$7916,$B$2:$B$7916,"Piemonte"))</f>
        <v>0.11077206802330751</v>
      </c>
      <c r="I4992" s="1" t="str">
        <f>_xlfn.XLOOKUP(Comuni[[#This Row],[Regione]],Ripartizione_geografica[Regione],Ripartizione_geografica[Ripartizione geografica],,0)</f>
        <v>Centro</v>
      </c>
      <c r="J4992" s="1">
        <f>_xlfn.XLOOKUP(Comuni[[#This Row],[Regione]],Table_0[Regione],Table_0[Totale contagiati],,0)</f>
        <v>2498960</v>
      </c>
      <c r="K4992" s="1">
        <f>_xlfn.XLOOKUP(Comuni[[#This Row],[Regione]],Table_0[Regione],Table_0[Guariti],,0)</f>
        <v>2438883</v>
      </c>
      <c r="L4992" s="1">
        <f>_xlfn.XLOOKUP(Comuni[[#This Row],[Regione]],Table_0[Regione],Table_0[Deceduti],,0)</f>
        <v>13122</v>
      </c>
    </row>
    <row r="4993" spans="1:12" x14ac:dyDescent="0.25">
      <c r="A4993" s="1" t="s">
        <v>5069</v>
      </c>
      <c r="B4993" s="1" t="s">
        <v>5063</v>
      </c>
      <c r="C4993" s="1" t="s">
        <v>5064</v>
      </c>
      <c r="D4993">
        <v>1277</v>
      </c>
      <c r="E4993">
        <f>100*Comuni[[#This Row],[Popolazione2011]]/$D$7916</f>
        <v>2.2281490249579736E-3</v>
      </c>
      <c r="F4993">
        <f>100*Comuni[[#This Row],[Popolazione2011]]/(SUMIFS($D$2:$D$7916,$B$2:$B$7916,"Lazio"))</f>
        <v>2.3206004994470175E-2</v>
      </c>
      <c r="G4993" t="b">
        <f>IF(Comuni[[#This Row],[Popolazione2011]]&gt;300000,"MAGGIORE")</f>
        <v>0</v>
      </c>
      <c r="H4993">
        <f>100*Comuni[[#This Row],[Popolazione2011]]/(SUMIFS($D$2:$D$7916,$B$2:$B$7916,"Piemonte"))</f>
        <v>2.9262708081457114E-2</v>
      </c>
      <c r="I4993" s="1" t="str">
        <f>_xlfn.XLOOKUP(Comuni[[#This Row],[Regione]],Ripartizione_geografica[Regione],Ripartizione_geografica[Ripartizione geografica],,0)</f>
        <v>Centro</v>
      </c>
      <c r="J4993" s="1">
        <f>_xlfn.XLOOKUP(Comuni[[#This Row],[Regione]],Table_0[Regione],Table_0[Totale contagiati],,0)</f>
        <v>2498960</v>
      </c>
      <c r="K4993" s="1">
        <f>_xlfn.XLOOKUP(Comuni[[#This Row],[Regione]],Table_0[Regione],Table_0[Guariti],,0)</f>
        <v>2438883</v>
      </c>
      <c r="L4993" s="1">
        <f>_xlfn.XLOOKUP(Comuni[[#This Row],[Regione]],Table_0[Regione],Table_0[Deceduti],,0)</f>
        <v>13122</v>
      </c>
    </row>
    <row r="4994" spans="1:12" x14ac:dyDescent="0.25">
      <c r="A4994" s="1" t="s">
        <v>5070</v>
      </c>
      <c r="B4994" s="1" t="s">
        <v>5063</v>
      </c>
      <c r="C4994" s="1" t="s">
        <v>5064</v>
      </c>
      <c r="D4994">
        <v>3356</v>
      </c>
      <c r="E4994">
        <f>100*Comuni[[#This Row],[Popolazione2011]]/$D$7916</f>
        <v>5.8556524101479714E-3</v>
      </c>
      <c r="F4994">
        <f>100*Comuni[[#This Row],[Popolazione2011]]/(SUMIFS($D$2:$D$7916,$B$2:$B$7916,"Lazio"))</f>
        <v>6.0986180705905953E-2</v>
      </c>
      <c r="G4994" t="b">
        <f>IF(Comuni[[#This Row],[Popolazione2011]]&gt;300000,"MAGGIORE")</f>
        <v>0</v>
      </c>
      <c r="H4994">
        <f>100*Comuni[[#This Row],[Popolazione2011]]/(SUMIFS($D$2:$D$7916,$B$2:$B$7916,"Piemonte"))</f>
        <v>7.6903405106789405E-2</v>
      </c>
      <c r="I4994" s="1" t="str">
        <f>_xlfn.XLOOKUP(Comuni[[#This Row],[Regione]],Ripartizione_geografica[Regione],Ripartizione_geografica[Ripartizione geografica],,0)</f>
        <v>Centro</v>
      </c>
      <c r="J4994" s="1">
        <f>_xlfn.XLOOKUP(Comuni[[#This Row],[Regione]],Table_0[Regione],Table_0[Totale contagiati],,0)</f>
        <v>2498960</v>
      </c>
      <c r="K4994" s="1">
        <f>_xlfn.XLOOKUP(Comuni[[#This Row],[Regione]],Table_0[Regione],Table_0[Guariti],,0)</f>
        <v>2438883</v>
      </c>
      <c r="L4994" s="1">
        <f>_xlfn.XLOOKUP(Comuni[[#This Row],[Regione]],Table_0[Regione],Table_0[Deceduti],,0)</f>
        <v>13122</v>
      </c>
    </row>
    <row r="4995" spans="1:12" x14ac:dyDescent="0.25">
      <c r="A4995" s="1" t="s">
        <v>5071</v>
      </c>
      <c r="B4995" s="1" t="s">
        <v>5063</v>
      </c>
      <c r="C4995" s="1" t="s">
        <v>5064</v>
      </c>
      <c r="D4995">
        <v>4137</v>
      </c>
      <c r="E4995">
        <f>100*Comuni[[#This Row],[Popolazione2011]]/$D$7916</f>
        <v>7.2183653220447425E-3</v>
      </c>
      <c r="F4995">
        <f>100*Comuni[[#This Row],[Popolazione2011]]/(SUMIFS($D$2:$D$7916,$B$2:$B$7916,"Lazio"))</f>
        <v>7.517873348639241E-2</v>
      </c>
      <c r="G4995" t="b">
        <f>IF(Comuni[[#This Row],[Popolazione2011]]&gt;300000,"MAGGIORE")</f>
        <v>0</v>
      </c>
      <c r="H4995">
        <f>100*Comuni[[#This Row],[Popolazione2011]]/(SUMIFS($D$2:$D$7916,$B$2:$B$7916,"Piemonte"))</f>
        <v>9.4800174888792541E-2</v>
      </c>
      <c r="I4995" s="1" t="str">
        <f>_xlfn.XLOOKUP(Comuni[[#This Row],[Regione]],Ripartizione_geografica[Regione],Ripartizione_geografica[Ripartizione geografica],,0)</f>
        <v>Centro</v>
      </c>
      <c r="J4995" s="1">
        <f>_xlfn.XLOOKUP(Comuni[[#This Row],[Regione]],Table_0[Regione],Table_0[Totale contagiati],,0)</f>
        <v>2498960</v>
      </c>
      <c r="K4995" s="1">
        <f>_xlfn.XLOOKUP(Comuni[[#This Row],[Regione]],Table_0[Regione],Table_0[Guariti],,0)</f>
        <v>2438883</v>
      </c>
      <c r="L4995" s="1">
        <f>_xlfn.XLOOKUP(Comuni[[#This Row],[Regione]],Table_0[Regione],Table_0[Deceduti],,0)</f>
        <v>13122</v>
      </c>
    </row>
    <row r="4996" spans="1:12" x14ac:dyDescent="0.25">
      <c r="A4996" s="1" t="s">
        <v>5072</v>
      </c>
      <c r="B4996" s="1" t="s">
        <v>5063</v>
      </c>
      <c r="C4996" s="1" t="s">
        <v>5064</v>
      </c>
      <c r="D4996">
        <v>1814</v>
      </c>
      <c r="E4996">
        <f>100*Comuni[[#This Row],[Popolazione2011]]/$D$7916</f>
        <v>3.1651232038165731E-3</v>
      </c>
      <c r="F4996">
        <f>100*Comuni[[#This Row],[Popolazione2011]]/(SUMIFS($D$2:$D$7916,$B$2:$B$7916,"Lazio"))</f>
        <v>3.2964520798722703E-2</v>
      </c>
      <c r="G4996" t="b">
        <f>IF(Comuni[[#This Row],[Popolazione2011]]&gt;300000,"MAGGIORE")</f>
        <v>0</v>
      </c>
      <c r="H4996">
        <f>100*Comuni[[#This Row],[Popolazione2011]]/(SUMIFS($D$2:$D$7916,$B$2:$B$7916,"Piemonte"))</f>
        <v>4.1568169506470791E-2</v>
      </c>
      <c r="I4996" s="1" t="str">
        <f>_xlfn.XLOOKUP(Comuni[[#This Row],[Regione]],Ripartizione_geografica[Regione],Ripartizione_geografica[Ripartizione geografica],,0)</f>
        <v>Centro</v>
      </c>
      <c r="J4996" s="1">
        <f>_xlfn.XLOOKUP(Comuni[[#This Row],[Regione]],Table_0[Regione],Table_0[Totale contagiati],,0)</f>
        <v>2498960</v>
      </c>
      <c r="K4996" s="1">
        <f>_xlfn.XLOOKUP(Comuni[[#This Row],[Regione]],Table_0[Regione],Table_0[Guariti],,0)</f>
        <v>2438883</v>
      </c>
      <c r="L4996" s="1">
        <f>_xlfn.XLOOKUP(Comuni[[#This Row],[Regione]],Table_0[Regione],Table_0[Deceduti],,0)</f>
        <v>13122</v>
      </c>
    </row>
    <row r="4997" spans="1:12" x14ac:dyDescent="0.25">
      <c r="A4997" s="1" t="s">
        <v>5073</v>
      </c>
      <c r="B4997" s="1" t="s">
        <v>5063</v>
      </c>
      <c r="C4997" s="1" t="s">
        <v>5064</v>
      </c>
      <c r="D4997">
        <v>905</v>
      </c>
      <c r="E4997">
        <f>100*Comuni[[#This Row],[Popolazione2011]]/$D$7916</f>
        <v>1.5790719401620721E-3</v>
      </c>
      <c r="F4997">
        <f>100*Comuni[[#This Row],[Popolazione2011]]/(SUMIFS($D$2:$D$7916,$B$2:$B$7916,"Lazio"))</f>
        <v>1.6445915833982385E-2</v>
      </c>
      <c r="G4997" t="b">
        <f>IF(Comuni[[#This Row],[Popolazione2011]]&gt;300000,"MAGGIORE")</f>
        <v>0</v>
      </c>
      <c r="H4997">
        <f>100*Comuni[[#This Row],[Popolazione2011]]/(SUMIFS($D$2:$D$7916,$B$2:$B$7916,"Piemonte"))</f>
        <v>2.0738254356866631E-2</v>
      </c>
      <c r="I4997" s="1" t="str">
        <f>_xlfn.XLOOKUP(Comuni[[#This Row],[Regione]],Ripartizione_geografica[Regione],Ripartizione_geografica[Ripartizione geografica],,0)</f>
        <v>Centro</v>
      </c>
      <c r="J4997" s="1">
        <f>_xlfn.XLOOKUP(Comuni[[#This Row],[Regione]],Table_0[Regione],Table_0[Totale contagiati],,0)</f>
        <v>2498960</v>
      </c>
      <c r="K4997" s="1">
        <f>_xlfn.XLOOKUP(Comuni[[#This Row],[Regione]],Table_0[Regione],Table_0[Guariti],,0)</f>
        <v>2438883</v>
      </c>
      <c r="L4997" s="1">
        <f>_xlfn.XLOOKUP(Comuni[[#This Row],[Regione]],Table_0[Regione],Table_0[Deceduti],,0)</f>
        <v>13122</v>
      </c>
    </row>
    <row r="4998" spans="1:12" x14ac:dyDescent="0.25">
      <c r="A4998" s="1" t="s">
        <v>5074</v>
      </c>
      <c r="B4998" s="1" t="s">
        <v>5063</v>
      </c>
      <c r="C4998" s="1" t="s">
        <v>5064</v>
      </c>
      <c r="D4998">
        <v>3149</v>
      </c>
      <c r="E4998">
        <f>100*Comuni[[#This Row],[Popolazione2011]]/$D$7916</f>
        <v>5.4944724194147679E-3</v>
      </c>
      <c r="F4998">
        <f>100*Comuni[[#This Row],[Popolazione2011]]/(SUMIFS($D$2:$D$7916,$B$2:$B$7916,"Lazio"))</f>
        <v>5.7224518189182914E-2</v>
      </c>
      <c r="G4998" t="b">
        <f>IF(Comuni[[#This Row],[Popolazione2011]]&gt;300000,"MAGGIORE")</f>
        <v>0</v>
      </c>
      <c r="H4998">
        <f>100*Comuni[[#This Row],[Popolazione2011]]/(SUMIFS($D$2:$D$7916,$B$2:$B$7916,"Piemonte"))</f>
        <v>7.2159959082622127E-2</v>
      </c>
      <c r="I4998" s="1" t="str">
        <f>_xlfn.XLOOKUP(Comuni[[#This Row],[Regione]],Ripartizione_geografica[Regione],Ripartizione_geografica[Ripartizione geografica],,0)</f>
        <v>Centro</v>
      </c>
      <c r="J4998" s="1">
        <f>_xlfn.XLOOKUP(Comuni[[#This Row],[Regione]],Table_0[Regione],Table_0[Totale contagiati],,0)</f>
        <v>2498960</v>
      </c>
      <c r="K4998" s="1">
        <f>_xlfn.XLOOKUP(Comuni[[#This Row],[Regione]],Table_0[Regione],Table_0[Guariti],,0)</f>
        <v>2438883</v>
      </c>
      <c r="L4998" s="1">
        <f>_xlfn.XLOOKUP(Comuni[[#This Row],[Regione]],Table_0[Regione],Table_0[Deceduti],,0)</f>
        <v>13122</v>
      </c>
    </row>
    <row r="4999" spans="1:12" x14ac:dyDescent="0.25">
      <c r="A4999" s="1" t="s">
        <v>5075</v>
      </c>
      <c r="B4999" s="1" t="s">
        <v>5063</v>
      </c>
      <c r="C4999" s="1" t="s">
        <v>5064</v>
      </c>
      <c r="D4999">
        <v>5270</v>
      </c>
      <c r="E4999">
        <f>100*Comuni[[#This Row],[Popolazione2011]]/$D$7916</f>
        <v>9.19525870127527E-3</v>
      </c>
      <c r="F4999">
        <f>100*Comuni[[#This Row],[Popolazione2011]]/(SUMIFS($D$2:$D$7916,$B$2:$B$7916,"Lazio"))</f>
        <v>9.5767929773576996E-2</v>
      </c>
      <c r="G4999" t="b">
        <f>IF(Comuni[[#This Row],[Popolazione2011]]&gt;300000,"MAGGIORE")</f>
        <v>0</v>
      </c>
      <c r="H4999">
        <f>100*Comuni[[#This Row],[Popolazione2011]]/(SUMIFS($D$2:$D$7916,$B$2:$B$7916,"Piemonte"))</f>
        <v>0.1207630944316985</v>
      </c>
      <c r="I4999" s="1" t="str">
        <f>_xlfn.XLOOKUP(Comuni[[#This Row],[Regione]],Ripartizione_geografica[Regione],Ripartizione_geografica[Ripartizione geografica],,0)</f>
        <v>Centro</v>
      </c>
      <c r="J4999" s="1">
        <f>_xlfn.XLOOKUP(Comuni[[#This Row],[Regione]],Table_0[Regione],Table_0[Totale contagiati],,0)</f>
        <v>2498960</v>
      </c>
      <c r="K4999" s="1">
        <f>_xlfn.XLOOKUP(Comuni[[#This Row],[Regione]],Table_0[Regione],Table_0[Guariti],,0)</f>
        <v>2438883</v>
      </c>
      <c r="L4999" s="1">
        <f>_xlfn.XLOOKUP(Comuni[[#This Row],[Regione]],Table_0[Regione],Table_0[Deceduti],,0)</f>
        <v>13122</v>
      </c>
    </row>
    <row r="5000" spans="1:12" x14ac:dyDescent="0.25">
      <c r="A5000" s="1" t="s">
        <v>5076</v>
      </c>
      <c r="B5000" s="1" t="s">
        <v>5063</v>
      </c>
      <c r="C5000" s="1" t="s">
        <v>5064</v>
      </c>
      <c r="D5000">
        <v>1741</v>
      </c>
      <c r="E5000">
        <f>100*Comuni[[#This Row],[Popolazione2011]]/$D$7916</f>
        <v>3.0377505500797431E-3</v>
      </c>
      <c r="F5000">
        <f>100*Comuni[[#This Row],[Popolazione2011]]/(SUMIFS($D$2:$D$7916,$B$2:$B$7916,"Lazio"))</f>
        <v>3.1637944162390429E-2</v>
      </c>
      <c r="G5000" t="b">
        <f>IF(Comuni[[#This Row],[Popolazione2011]]&gt;300000,"MAGGIORE")</f>
        <v>0</v>
      </c>
      <c r="H5000">
        <f>100*Comuni[[#This Row],[Popolazione2011]]/(SUMIFS($D$2:$D$7916,$B$2:$B$7916,"Piemonte"))</f>
        <v>3.9895360039010834E-2</v>
      </c>
      <c r="I5000" s="1" t="str">
        <f>_xlfn.XLOOKUP(Comuni[[#This Row],[Regione]],Ripartizione_geografica[Regione],Ripartizione_geografica[Ripartizione geografica],,0)</f>
        <v>Centro</v>
      </c>
      <c r="J5000" s="1">
        <f>_xlfn.XLOOKUP(Comuni[[#This Row],[Regione]],Table_0[Regione],Table_0[Totale contagiati],,0)</f>
        <v>2498960</v>
      </c>
      <c r="K5000" s="1">
        <f>_xlfn.XLOOKUP(Comuni[[#This Row],[Regione]],Table_0[Regione],Table_0[Guariti],,0)</f>
        <v>2438883</v>
      </c>
      <c r="L5000" s="1">
        <f>_xlfn.XLOOKUP(Comuni[[#This Row],[Regione]],Table_0[Regione],Table_0[Deceduti],,0)</f>
        <v>13122</v>
      </c>
    </row>
    <row r="5001" spans="1:12" x14ac:dyDescent="0.25">
      <c r="A5001" s="1" t="s">
        <v>5077</v>
      </c>
      <c r="B5001" s="1" t="s">
        <v>5063</v>
      </c>
      <c r="C5001" s="1" t="s">
        <v>5064</v>
      </c>
      <c r="D5001">
        <v>6644</v>
      </c>
      <c r="E5001">
        <f>100*Comuni[[#This Row],[Popolazione2011]]/$D$7916</f>
        <v>1.1592656320924649E-2</v>
      </c>
      <c r="F5001">
        <f>100*Comuni[[#This Row],[Popolazione2011]]/(SUMIFS($D$2:$D$7916,$B$2:$B$7916,"Lazio"))</f>
        <v>0.12073664618892704</v>
      </c>
      <c r="G5001" t="b">
        <f>IF(Comuni[[#This Row],[Popolazione2011]]&gt;300000,"MAGGIORE")</f>
        <v>0</v>
      </c>
      <c r="H5001">
        <f>100*Comuni[[#This Row],[Popolazione2011]]/(SUMIFS($D$2:$D$7916,$B$2:$B$7916,"Piemonte"))</f>
        <v>0.15224857673704076</v>
      </c>
      <c r="I5001" s="1" t="str">
        <f>_xlfn.XLOOKUP(Comuni[[#This Row],[Regione]],Ripartizione_geografica[Regione],Ripartizione_geografica[Ripartizione geografica],,0)</f>
        <v>Centro</v>
      </c>
      <c r="J5001" s="1">
        <f>_xlfn.XLOOKUP(Comuni[[#This Row],[Regione]],Table_0[Regione],Table_0[Totale contagiati],,0)</f>
        <v>2498960</v>
      </c>
      <c r="K5001" s="1">
        <f>_xlfn.XLOOKUP(Comuni[[#This Row],[Regione]],Table_0[Regione],Table_0[Guariti],,0)</f>
        <v>2438883</v>
      </c>
      <c r="L5001" s="1">
        <f>_xlfn.XLOOKUP(Comuni[[#This Row],[Regione]],Table_0[Regione],Table_0[Deceduti],,0)</f>
        <v>13122</v>
      </c>
    </row>
    <row r="5002" spans="1:12" x14ac:dyDescent="0.25">
      <c r="A5002" s="1" t="s">
        <v>5078</v>
      </c>
      <c r="B5002" s="1" t="s">
        <v>5063</v>
      </c>
      <c r="C5002" s="1" t="s">
        <v>5064</v>
      </c>
      <c r="D5002">
        <v>5345</v>
      </c>
      <c r="E5002">
        <f>100*Comuni[[#This Row],[Popolazione2011]]/$D$7916</f>
        <v>9.3261210167583149E-3</v>
      </c>
      <c r="F5002">
        <f>100*Comuni[[#This Row],[Popolazione2011]]/(SUMIFS($D$2:$D$7916,$B$2:$B$7916,"Lazio"))</f>
        <v>9.7130850975288244E-2</v>
      </c>
      <c r="G5002" t="b">
        <f>IF(Comuni[[#This Row],[Popolazione2011]]&gt;300000,"MAGGIORE")</f>
        <v>0</v>
      </c>
      <c r="H5002">
        <f>100*Comuni[[#This Row],[Popolazione2011]]/(SUMIFS($D$2:$D$7916,$B$2:$B$7916,"Piemonte"))</f>
        <v>0.12248173429552722</v>
      </c>
      <c r="I5002" s="1" t="str">
        <f>_xlfn.XLOOKUP(Comuni[[#This Row],[Regione]],Ripartizione_geografica[Regione],Ripartizione_geografica[Ripartizione geografica],,0)</f>
        <v>Centro</v>
      </c>
      <c r="J5002" s="1">
        <f>_xlfn.XLOOKUP(Comuni[[#This Row],[Regione]],Table_0[Regione],Table_0[Totale contagiati],,0)</f>
        <v>2498960</v>
      </c>
      <c r="K5002" s="1">
        <f>_xlfn.XLOOKUP(Comuni[[#This Row],[Regione]],Table_0[Regione],Table_0[Guariti],,0)</f>
        <v>2438883</v>
      </c>
      <c r="L5002" s="1">
        <f>_xlfn.XLOOKUP(Comuni[[#This Row],[Regione]],Table_0[Regione],Table_0[Deceduti],,0)</f>
        <v>13122</v>
      </c>
    </row>
    <row r="5003" spans="1:12" x14ac:dyDescent="0.25">
      <c r="A5003" s="1" t="s">
        <v>5079</v>
      </c>
      <c r="B5003" s="1" t="s">
        <v>5063</v>
      </c>
      <c r="C5003" s="1" t="s">
        <v>5064</v>
      </c>
      <c r="D5003">
        <v>2042</v>
      </c>
      <c r="E5003">
        <f>100*Comuni[[#This Row],[Popolazione2011]]/$D$7916</f>
        <v>3.5629446428850288E-3</v>
      </c>
      <c r="F5003">
        <f>100*Comuni[[#This Row],[Popolazione2011]]/(SUMIFS($D$2:$D$7916,$B$2:$B$7916,"Lazio"))</f>
        <v>3.71078012519249E-2</v>
      </c>
      <c r="G5003" t="b">
        <f>IF(Comuni[[#This Row],[Popolazione2011]]&gt;300000,"MAGGIORE")</f>
        <v>0</v>
      </c>
      <c r="H5003">
        <f>100*Comuni[[#This Row],[Popolazione2011]]/(SUMIFS($D$2:$D$7916,$B$2:$B$7916,"Piemonte"))</f>
        <v>4.6792834692510124E-2</v>
      </c>
      <c r="I5003" s="1" t="str">
        <f>_xlfn.XLOOKUP(Comuni[[#This Row],[Regione]],Ripartizione_geografica[Regione],Ripartizione_geografica[Ripartizione geografica],,0)</f>
        <v>Centro</v>
      </c>
      <c r="J5003" s="1">
        <f>_xlfn.XLOOKUP(Comuni[[#This Row],[Regione]],Table_0[Regione],Table_0[Totale contagiati],,0)</f>
        <v>2498960</v>
      </c>
      <c r="K5003" s="1">
        <f>_xlfn.XLOOKUP(Comuni[[#This Row],[Regione]],Table_0[Regione],Table_0[Guariti],,0)</f>
        <v>2438883</v>
      </c>
      <c r="L5003" s="1">
        <f>_xlfn.XLOOKUP(Comuni[[#This Row],[Regione]],Table_0[Regione],Table_0[Deceduti],,0)</f>
        <v>13122</v>
      </c>
    </row>
    <row r="5004" spans="1:12" x14ac:dyDescent="0.25">
      <c r="A5004" s="1" t="s">
        <v>5080</v>
      </c>
      <c r="B5004" s="1" t="s">
        <v>5063</v>
      </c>
      <c r="C5004" s="1" t="s">
        <v>5064</v>
      </c>
      <c r="D5004">
        <v>2558</v>
      </c>
      <c r="E5004">
        <f>100*Comuni[[#This Row],[Popolazione2011]]/$D$7916</f>
        <v>4.4632773734083761E-3</v>
      </c>
      <c r="F5004">
        <f>100*Comuni[[#This Row],[Popolazione2011]]/(SUMIFS($D$2:$D$7916,$B$2:$B$7916,"Lazio"))</f>
        <v>4.6484699119698283E-2</v>
      </c>
      <c r="G5004" t="b">
        <f>IF(Comuni[[#This Row],[Popolazione2011]]&gt;300000,"MAGGIORE")</f>
        <v>0</v>
      </c>
      <c r="H5004">
        <f>100*Comuni[[#This Row],[Popolazione2011]]/(SUMIFS($D$2:$D$7916,$B$2:$B$7916,"Piemonte"))</f>
        <v>5.8617076955651756E-2</v>
      </c>
      <c r="I5004" s="1" t="str">
        <f>_xlfn.XLOOKUP(Comuni[[#This Row],[Regione]],Ripartizione_geografica[Regione],Ripartizione_geografica[Ripartizione geografica],,0)</f>
        <v>Centro</v>
      </c>
      <c r="J5004" s="1">
        <f>_xlfn.XLOOKUP(Comuni[[#This Row],[Regione]],Table_0[Regione],Table_0[Totale contagiati],,0)</f>
        <v>2498960</v>
      </c>
      <c r="K5004" s="1">
        <f>_xlfn.XLOOKUP(Comuni[[#This Row],[Regione]],Table_0[Regione],Table_0[Guariti],,0)</f>
        <v>2438883</v>
      </c>
      <c r="L5004" s="1">
        <f>_xlfn.XLOOKUP(Comuni[[#This Row],[Regione]],Table_0[Regione],Table_0[Deceduti],,0)</f>
        <v>13122</v>
      </c>
    </row>
    <row r="5005" spans="1:12" x14ac:dyDescent="0.25">
      <c r="A5005" s="1" t="s">
        <v>5081</v>
      </c>
      <c r="B5005" s="1" t="s">
        <v>5063</v>
      </c>
      <c r="C5005" s="1" t="s">
        <v>5064</v>
      </c>
      <c r="D5005">
        <v>2385</v>
      </c>
      <c r="E5005">
        <f>100*Comuni[[#This Row],[Popolazione2011]]/$D$7916</f>
        <v>4.1614216323608202E-3</v>
      </c>
      <c r="F5005">
        <f>100*Comuni[[#This Row],[Popolazione2011]]/(SUMIFS($D$2:$D$7916,$B$2:$B$7916,"Lazio"))</f>
        <v>4.3340894214417669E-2</v>
      </c>
      <c r="G5005" t="b">
        <f>IF(Comuni[[#This Row],[Popolazione2011]]&gt;300000,"MAGGIORE")</f>
        <v>0</v>
      </c>
      <c r="H5005">
        <f>100*Comuni[[#This Row],[Popolazione2011]]/(SUMIFS($D$2:$D$7916,$B$2:$B$7916,"Piemonte"))</f>
        <v>5.4652747669753497E-2</v>
      </c>
      <c r="I5005" s="1" t="str">
        <f>_xlfn.XLOOKUP(Comuni[[#This Row],[Regione]],Ripartizione_geografica[Regione],Ripartizione_geografica[Ripartizione geografica],,0)</f>
        <v>Centro</v>
      </c>
      <c r="J5005" s="1">
        <f>_xlfn.XLOOKUP(Comuni[[#This Row],[Regione]],Table_0[Regione],Table_0[Totale contagiati],,0)</f>
        <v>2498960</v>
      </c>
      <c r="K5005" s="1">
        <f>_xlfn.XLOOKUP(Comuni[[#This Row],[Regione]],Table_0[Regione],Table_0[Guariti],,0)</f>
        <v>2438883</v>
      </c>
      <c r="L5005" s="1">
        <f>_xlfn.XLOOKUP(Comuni[[#This Row],[Regione]],Table_0[Regione],Table_0[Deceduti],,0)</f>
        <v>13122</v>
      </c>
    </row>
    <row r="5006" spans="1:12" x14ac:dyDescent="0.25">
      <c r="A5006" s="1" t="s">
        <v>5082</v>
      </c>
      <c r="B5006" s="1" t="s">
        <v>5063</v>
      </c>
      <c r="C5006" s="1" t="s">
        <v>5064</v>
      </c>
      <c r="D5006">
        <v>1343</v>
      </c>
      <c r="E5006">
        <f>100*Comuni[[#This Row],[Popolazione2011]]/$D$7916</f>
        <v>2.3433078625830529E-3</v>
      </c>
      <c r="F5006">
        <f>100*Comuni[[#This Row],[Popolazione2011]]/(SUMIFS($D$2:$D$7916,$B$2:$B$7916,"Lazio"))</f>
        <v>2.4405375651976074E-2</v>
      </c>
      <c r="G5006" t="b">
        <f>IF(Comuni[[#This Row],[Popolazione2011]]&gt;300000,"MAGGIORE")</f>
        <v>0</v>
      </c>
      <c r="H5006">
        <f>100*Comuni[[#This Row],[Popolazione2011]]/(SUMIFS($D$2:$D$7916,$B$2:$B$7916,"Piemonte"))</f>
        <v>3.0775111161626394E-2</v>
      </c>
      <c r="I5006" s="1" t="str">
        <f>_xlfn.XLOOKUP(Comuni[[#This Row],[Regione]],Ripartizione_geografica[Regione],Ripartizione_geografica[Ripartizione geografica],,0)</f>
        <v>Centro</v>
      </c>
      <c r="J5006" s="1">
        <f>_xlfn.XLOOKUP(Comuni[[#This Row],[Regione]],Table_0[Regione],Table_0[Totale contagiati],,0)</f>
        <v>2498960</v>
      </c>
      <c r="K5006" s="1">
        <f>_xlfn.XLOOKUP(Comuni[[#This Row],[Regione]],Table_0[Regione],Table_0[Guariti],,0)</f>
        <v>2438883</v>
      </c>
      <c r="L5006" s="1">
        <f>_xlfn.XLOOKUP(Comuni[[#This Row],[Regione]],Table_0[Regione],Table_0[Deceduti],,0)</f>
        <v>13122</v>
      </c>
    </row>
    <row r="5007" spans="1:12" x14ac:dyDescent="0.25">
      <c r="A5007" s="1" t="s">
        <v>5083</v>
      </c>
      <c r="B5007" s="1" t="s">
        <v>5063</v>
      </c>
      <c r="C5007" s="1" t="s">
        <v>5064</v>
      </c>
      <c r="D5007">
        <v>1230</v>
      </c>
      <c r="E5007">
        <f>100*Comuni[[#This Row],[Popolazione2011]]/$D$7916</f>
        <v>2.1461419739219321E-3</v>
      </c>
      <c r="F5007">
        <f>100*Comuni[[#This Row],[Popolazione2011]]/(SUMIFS($D$2:$D$7916,$B$2:$B$7916,"Lazio"))</f>
        <v>2.2351907708064458E-2</v>
      </c>
      <c r="G5007" t="b">
        <f>IF(Comuni[[#This Row],[Popolazione2011]]&gt;300000,"MAGGIORE")</f>
        <v>0</v>
      </c>
      <c r="H5007">
        <f>100*Comuni[[#This Row],[Popolazione2011]]/(SUMIFS($D$2:$D$7916,$B$2:$B$7916,"Piemonte"))</f>
        <v>2.8185693766791111E-2</v>
      </c>
      <c r="I5007" s="1" t="str">
        <f>_xlfn.XLOOKUP(Comuni[[#This Row],[Regione]],Ripartizione_geografica[Regione],Ripartizione_geografica[Ripartizione geografica],,0)</f>
        <v>Centro</v>
      </c>
      <c r="J5007" s="1">
        <f>_xlfn.XLOOKUP(Comuni[[#This Row],[Regione]],Table_0[Regione],Table_0[Totale contagiati],,0)</f>
        <v>2498960</v>
      </c>
      <c r="K5007" s="1">
        <f>_xlfn.XLOOKUP(Comuni[[#This Row],[Regione]],Table_0[Regione],Table_0[Guariti],,0)</f>
        <v>2438883</v>
      </c>
      <c r="L5007" s="1">
        <f>_xlfn.XLOOKUP(Comuni[[#This Row],[Regione]],Table_0[Regione],Table_0[Deceduti],,0)</f>
        <v>13122</v>
      </c>
    </row>
    <row r="5008" spans="1:12" x14ac:dyDescent="0.25">
      <c r="A5008" s="1" t="s">
        <v>5084</v>
      </c>
      <c r="B5008" s="1" t="s">
        <v>5063</v>
      </c>
      <c r="C5008" s="1" t="s">
        <v>5064</v>
      </c>
      <c r="D5008">
        <v>15596</v>
      </c>
      <c r="E5008">
        <f>100*Comuni[[#This Row],[Popolazione2011]]/$D$7916</f>
        <v>2.7212382296980857E-2</v>
      </c>
      <c r="F5008">
        <f>100*Comuni[[#This Row],[Popolazione2011]]/(SUMIFS($D$2:$D$7916,$B$2:$B$7916,"Lazio"))</f>
        <v>0.28341492082518155</v>
      </c>
      <c r="G5008" t="b">
        <f>IF(Comuni[[#This Row],[Popolazione2011]]&gt;300000,"MAGGIORE")</f>
        <v>0</v>
      </c>
      <c r="H5008">
        <f>100*Comuni[[#This Row],[Popolazione2011]]/(SUMIFS($D$2:$D$7916,$B$2:$B$7916,"Piemonte"))</f>
        <v>0.35738543088363756</v>
      </c>
      <c r="I5008" s="1" t="str">
        <f>_xlfn.XLOOKUP(Comuni[[#This Row],[Regione]],Ripartizione_geografica[Regione],Ripartizione_geografica[Ripartizione geografica],,0)</f>
        <v>Centro</v>
      </c>
      <c r="J5008" s="1">
        <f>_xlfn.XLOOKUP(Comuni[[#This Row],[Regione]],Table_0[Regione],Table_0[Totale contagiati],,0)</f>
        <v>2498960</v>
      </c>
      <c r="K5008" s="1">
        <f>_xlfn.XLOOKUP(Comuni[[#This Row],[Regione]],Table_0[Regione],Table_0[Guariti],,0)</f>
        <v>2438883</v>
      </c>
      <c r="L5008" s="1">
        <f>_xlfn.XLOOKUP(Comuni[[#This Row],[Regione]],Table_0[Regione],Table_0[Deceduti],,0)</f>
        <v>13122</v>
      </c>
    </row>
    <row r="5009" spans="1:12" x14ac:dyDescent="0.25">
      <c r="A5009" s="1" t="s">
        <v>5085</v>
      </c>
      <c r="B5009" s="1" t="s">
        <v>5063</v>
      </c>
      <c r="C5009" s="1" t="s">
        <v>5064</v>
      </c>
      <c r="D5009">
        <v>1658</v>
      </c>
      <c r="E5009">
        <f>100*Comuni[[#This Row],[Popolazione2011]]/$D$7916</f>
        <v>2.8929295876118405E-3</v>
      </c>
      <c r="F5009">
        <f>100*Comuni[[#This Row],[Popolazione2011]]/(SUMIFS($D$2:$D$7916,$B$2:$B$7916,"Lazio"))</f>
        <v>3.0129644699163311E-2</v>
      </c>
      <c r="G5009" t="b">
        <f>IF(Comuni[[#This Row],[Popolazione2011]]&gt;300000,"MAGGIORE")</f>
        <v>0</v>
      </c>
      <c r="H5009">
        <f>100*Comuni[[#This Row],[Popolazione2011]]/(SUMIFS($D$2:$D$7916,$B$2:$B$7916,"Piemonte"))</f>
        <v>3.7993398589707045E-2</v>
      </c>
      <c r="I5009" s="1" t="str">
        <f>_xlfn.XLOOKUP(Comuni[[#This Row],[Regione]],Ripartizione_geografica[Regione],Ripartizione_geografica[Ripartizione geografica],,0)</f>
        <v>Centro</v>
      </c>
      <c r="J5009" s="1">
        <f>_xlfn.XLOOKUP(Comuni[[#This Row],[Regione]],Table_0[Regione],Table_0[Totale contagiati],,0)</f>
        <v>2498960</v>
      </c>
      <c r="K5009" s="1">
        <f>_xlfn.XLOOKUP(Comuni[[#This Row],[Regione]],Table_0[Regione],Table_0[Guariti],,0)</f>
        <v>2438883</v>
      </c>
      <c r="L5009" s="1">
        <f>_xlfn.XLOOKUP(Comuni[[#This Row],[Regione]],Table_0[Regione],Table_0[Deceduti],,0)</f>
        <v>13122</v>
      </c>
    </row>
    <row r="5010" spans="1:12" x14ac:dyDescent="0.25">
      <c r="A5010" s="1" t="s">
        <v>5086</v>
      </c>
      <c r="B5010" s="1" t="s">
        <v>5063</v>
      </c>
      <c r="C5010" s="1" t="s">
        <v>5064</v>
      </c>
      <c r="D5010">
        <v>3740</v>
      </c>
      <c r="E5010">
        <f>100*Comuni[[#This Row],[Popolazione2011]]/$D$7916</f>
        <v>6.5256674654211597E-3</v>
      </c>
      <c r="F5010">
        <f>100*Comuni[[#This Row],[Popolazione2011]]/(SUMIFS($D$2:$D$7916,$B$2:$B$7916,"Lazio"))</f>
        <v>6.7964337258667545E-2</v>
      </c>
      <c r="G5010" t="b">
        <f>IF(Comuni[[#This Row],[Popolazione2011]]&gt;300000,"MAGGIORE")</f>
        <v>0</v>
      </c>
      <c r="H5010">
        <f>100*Comuni[[#This Row],[Popolazione2011]]/(SUMIFS($D$2:$D$7916,$B$2:$B$7916,"Piemonte"))</f>
        <v>8.5702841209592484E-2</v>
      </c>
      <c r="I5010" s="1" t="str">
        <f>_xlfn.XLOOKUP(Comuni[[#This Row],[Regione]],Ripartizione_geografica[Regione],Ripartizione_geografica[Ripartizione geografica],,0)</f>
        <v>Centro</v>
      </c>
      <c r="J5010" s="1">
        <f>_xlfn.XLOOKUP(Comuni[[#This Row],[Regione]],Table_0[Regione],Table_0[Totale contagiati],,0)</f>
        <v>2498960</v>
      </c>
      <c r="K5010" s="1">
        <f>_xlfn.XLOOKUP(Comuni[[#This Row],[Regione]],Table_0[Regione],Table_0[Guariti],,0)</f>
        <v>2438883</v>
      </c>
      <c r="L5010" s="1">
        <f>_xlfn.XLOOKUP(Comuni[[#This Row],[Regione]],Table_0[Regione],Table_0[Deceduti],,0)</f>
        <v>13122</v>
      </c>
    </row>
    <row r="5011" spans="1:12" x14ac:dyDescent="0.25">
      <c r="A5011" s="1" t="s">
        <v>5087</v>
      </c>
      <c r="B5011" s="1" t="s">
        <v>5063</v>
      </c>
      <c r="C5011" s="1" t="s">
        <v>5064</v>
      </c>
      <c r="D5011">
        <v>8136</v>
      </c>
      <c r="E5011">
        <f>100*Comuni[[#This Row],[Popolazione2011]]/$D$7916</f>
        <v>1.4195943983600684E-2</v>
      </c>
      <c r="F5011">
        <f>100*Comuni[[#This Row],[Popolazione2011]]/(SUMIFS($D$2:$D$7916,$B$2:$B$7916,"Lazio"))</f>
        <v>0.14784969196163614</v>
      </c>
      <c r="G5011" t="b">
        <f>IF(Comuni[[#This Row],[Popolazione2011]]&gt;300000,"MAGGIORE")</f>
        <v>0</v>
      </c>
      <c r="H5011">
        <f>100*Comuni[[#This Row],[Popolazione2011]]/(SUMIFS($D$2:$D$7916,$B$2:$B$7916,"Piemonte"))</f>
        <v>0.18643805242814024</v>
      </c>
      <c r="I5011" s="1" t="str">
        <f>_xlfn.XLOOKUP(Comuni[[#This Row],[Regione]],Ripartizione_geografica[Regione],Ripartizione_geografica[Ripartizione geografica],,0)</f>
        <v>Centro</v>
      </c>
      <c r="J5011" s="1">
        <f>_xlfn.XLOOKUP(Comuni[[#This Row],[Regione]],Table_0[Regione],Table_0[Totale contagiati],,0)</f>
        <v>2498960</v>
      </c>
      <c r="K5011" s="1">
        <f>_xlfn.XLOOKUP(Comuni[[#This Row],[Regione]],Table_0[Regione],Table_0[Guariti],,0)</f>
        <v>2438883</v>
      </c>
      <c r="L5011" s="1">
        <f>_xlfn.XLOOKUP(Comuni[[#This Row],[Regione]],Table_0[Regione],Table_0[Deceduti],,0)</f>
        <v>13122</v>
      </c>
    </row>
    <row r="5012" spans="1:12" x14ac:dyDescent="0.25">
      <c r="A5012" s="1" t="s">
        <v>5088</v>
      </c>
      <c r="B5012" s="1" t="s">
        <v>5063</v>
      </c>
      <c r="C5012" s="1" t="s">
        <v>5064</v>
      </c>
      <c r="D5012">
        <v>2115</v>
      </c>
      <c r="E5012">
        <f>100*Comuni[[#This Row],[Popolazione2011]]/$D$7916</f>
        <v>3.6903172966218593E-3</v>
      </c>
      <c r="F5012">
        <f>100*Comuni[[#This Row],[Popolazione2011]]/(SUMIFS($D$2:$D$7916,$B$2:$B$7916,"Lazio"))</f>
        <v>3.8434377888257182E-2</v>
      </c>
      <c r="G5012" t="b">
        <f>IF(Comuni[[#This Row],[Popolazione2011]]&gt;300000,"MAGGIORE")</f>
        <v>0</v>
      </c>
      <c r="H5012">
        <f>100*Comuni[[#This Row],[Popolazione2011]]/(SUMIFS($D$2:$D$7916,$B$2:$B$7916,"Piemonte"))</f>
        <v>4.8465644159970081E-2</v>
      </c>
      <c r="I5012" s="1" t="str">
        <f>_xlfn.XLOOKUP(Comuni[[#This Row],[Regione]],Ripartizione_geografica[Regione],Ripartizione_geografica[Ripartizione geografica],,0)</f>
        <v>Centro</v>
      </c>
      <c r="J5012" s="1">
        <f>_xlfn.XLOOKUP(Comuni[[#This Row],[Regione]],Table_0[Regione],Table_0[Totale contagiati],,0)</f>
        <v>2498960</v>
      </c>
      <c r="K5012" s="1">
        <f>_xlfn.XLOOKUP(Comuni[[#This Row],[Regione]],Table_0[Regione],Table_0[Guariti],,0)</f>
        <v>2438883</v>
      </c>
      <c r="L5012" s="1">
        <f>_xlfn.XLOOKUP(Comuni[[#This Row],[Regione]],Table_0[Regione],Table_0[Deceduti],,0)</f>
        <v>13122</v>
      </c>
    </row>
    <row r="5013" spans="1:12" x14ac:dyDescent="0.25">
      <c r="A5013" s="1" t="s">
        <v>5089</v>
      </c>
      <c r="B5013" s="1" t="s">
        <v>5063</v>
      </c>
      <c r="C5013" s="1" t="s">
        <v>5064</v>
      </c>
      <c r="D5013">
        <v>1631</v>
      </c>
      <c r="E5013">
        <f>100*Comuni[[#This Row],[Popolazione2011]]/$D$7916</f>
        <v>2.8458191540379442E-3</v>
      </c>
      <c r="F5013">
        <f>100*Comuni[[#This Row],[Popolazione2011]]/(SUMIFS($D$2:$D$7916,$B$2:$B$7916,"Lazio"))</f>
        <v>2.9638993066547263E-2</v>
      </c>
      <c r="G5013" t="b">
        <f>IF(Comuni[[#This Row],[Popolazione2011]]&gt;300000,"MAGGIORE")</f>
        <v>0</v>
      </c>
      <c r="H5013">
        <f>100*Comuni[[#This Row],[Popolazione2011]]/(SUMIFS($D$2:$D$7916,$B$2:$B$7916,"Piemonte"))</f>
        <v>3.73746882387287E-2</v>
      </c>
      <c r="I5013" s="1" t="str">
        <f>_xlfn.XLOOKUP(Comuni[[#This Row],[Regione]],Ripartizione_geografica[Regione],Ripartizione_geografica[Ripartizione geografica],,0)</f>
        <v>Centro</v>
      </c>
      <c r="J5013" s="1">
        <f>_xlfn.XLOOKUP(Comuni[[#This Row],[Regione]],Table_0[Regione],Table_0[Totale contagiati],,0)</f>
        <v>2498960</v>
      </c>
      <c r="K5013" s="1">
        <f>_xlfn.XLOOKUP(Comuni[[#This Row],[Regione]],Table_0[Regione],Table_0[Guariti],,0)</f>
        <v>2438883</v>
      </c>
      <c r="L5013" s="1">
        <f>_xlfn.XLOOKUP(Comuni[[#This Row],[Regione]],Table_0[Regione],Table_0[Deceduti],,0)</f>
        <v>13122</v>
      </c>
    </row>
    <row r="5014" spans="1:12" x14ac:dyDescent="0.25">
      <c r="A5014" s="1" t="s">
        <v>5090</v>
      </c>
      <c r="B5014" s="1" t="s">
        <v>5063</v>
      </c>
      <c r="C5014" s="1" t="s">
        <v>5064</v>
      </c>
      <c r="D5014">
        <v>2994</v>
      </c>
      <c r="E5014">
        <f>100*Comuni[[#This Row],[Popolazione2011]]/$D$7916</f>
        <v>5.2240236340831423E-3</v>
      </c>
      <c r="F5014">
        <f>100*Comuni[[#This Row],[Popolazione2011]]/(SUMIFS($D$2:$D$7916,$B$2:$B$7916,"Lazio"))</f>
        <v>5.4407814372312999E-2</v>
      </c>
      <c r="G5014" t="b">
        <f>IF(Comuni[[#This Row],[Popolazione2011]]&gt;300000,"MAGGIORE")</f>
        <v>0</v>
      </c>
      <c r="H5014">
        <f>100*Comuni[[#This Row],[Popolazione2011]]/(SUMIFS($D$2:$D$7916,$B$2:$B$7916,"Piemonte"))</f>
        <v>6.8608103364042758E-2</v>
      </c>
      <c r="I5014" s="1" t="str">
        <f>_xlfn.XLOOKUP(Comuni[[#This Row],[Regione]],Ripartizione_geografica[Regione],Ripartizione_geografica[Ripartizione geografica],,0)</f>
        <v>Centro</v>
      </c>
      <c r="J5014" s="1">
        <f>_xlfn.XLOOKUP(Comuni[[#This Row],[Regione]],Table_0[Regione],Table_0[Totale contagiati],,0)</f>
        <v>2498960</v>
      </c>
      <c r="K5014" s="1">
        <f>_xlfn.XLOOKUP(Comuni[[#This Row],[Regione]],Table_0[Regione],Table_0[Guariti],,0)</f>
        <v>2438883</v>
      </c>
      <c r="L5014" s="1">
        <f>_xlfn.XLOOKUP(Comuni[[#This Row],[Regione]],Table_0[Regione],Table_0[Deceduti],,0)</f>
        <v>13122</v>
      </c>
    </row>
    <row r="5015" spans="1:12" x14ac:dyDescent="0.25">
      <c r="A5015" s="1" t="s">
        <v>5091</v>
      </c>
      <c r="B5015" s="1" t="s">
        <v>5063</v>
      </c>
      <c r="C5015" s="1" t="s">
        <v>5064</v>
      </c>
      <c r="D5015">
        <v>1474</v>
      </c>
      <c r="E5015">
        <f>100*Comuni[[#This Row],[Popolazione2011]]/$D$7916</f>
        <v>2.5718807069601041E-3</v>
      </c>
      <c r="F5015">
        <f>100*Comuni[[#This Row],[Popolazione2011]]/(SUMIFS($D$2:$D$7916,$B$2:$B$7916,"Lazio"))</f>
        <v>2.6785944684298384E-2</v>
      </c>
      <c r="G5015" t="b">
        <f>IF(Comuni[[#This Row],[Popolazione2011]]&gt;300000,"MAGGIORE")</f>
        <v>0</v>
      </c>
      <c r="H5015">
        <f>100*Comuni[[#This Row],[Popolazione2011]]/(SUMIFS($D$2:$D$7916,$B$2:$B$7916,"Piemonte"))</f>
        <v>3.377700212378057E-2</v>
      </c>
      <c r="I5015" s="1" t="str">
        <f>_xlfn.XLOOKUP(Comuni[[#This Row],[Regione]],Ripartizione_geografica[Regione],Ripartizione_geografica[Ripartizione geografica],,0)</f>
        <v>Centro</v>
      </c>
      <c r="J5015" s="1">
        <f>_xlfn.XLOOKUP(Comuni[[#This Row],[Regione]],Table_0[Regione],Table_0[Totale contagiati],,0)</f>
        <v>2498960</v>
      </c>
      <c r="K5015" s="1">
        <f>_xlfn.XLOOKUP(Comuni[[#This Row],[Regione]],Table_0[Regione],Table_0[Guariti],,0)</f>
        <v>2438883</v>
      </c>
      <c r="L5015" s="1">
        <f>_xlfn.XLOOKUP(Comuni[[#This Row],[Regione]],Table_0[Regione],Table_0[Deceduti],,0)</f>
        <v>13122</v>
      </c>
    </row>
    <row r="5016" spans="1:12" x14ac:dyDescent="0.25">
      <c r="A5016" s="1" t="s">
        <v>5092</v>
      </c>
      <c r="B5016" s="1" t="s">
        <v>5063</v>
      </c>
      <c r="C5016" s="1" t="s">
        <v>5064</v>
      </c>
      <c r="D5016">
        <v>2319</v>
      </c>
      <c r="E5016">
        <f>100*Comuni[[#This Row],[Popolazione2011]]/$D$7916</f>
        <v>4.0462627947357409E-3</v>
      </c>
      <c r="F5016">
        <f>100*Comuni[[#This Row],[Popolazione2011]]/(SUMIFS($D$2:$D$7916,$B$2:$B$7916,"Lazio"))</f>
        <v>4.2141523556911774E-2</v>
      </c>
      <c r="G5016" t="b">
        <f>IF(Comuni[[#This Row],[Popolazione2011]]&gt;300000,"MAGGIORE")</f>
        <v>0</v>
      </c>
      <c r="H5016">
        <f>100*Comuni[[#This Row],[Popolazione2011]]/(SUMIFS($D$2:$D$7916,$B$2:$B$7916,"Piemonte"))</f>
        <v>5.3140344589584221E-2</v>
      </c>
      <c r="I5016" s="1" t="str">
        <f>_xlfn.XLOOKUP(Comuni[[#This Row],[Regione]],Ripartizione_geografica[Regione],Ripartizione_geografica[Ripartizione geografica],,0)</f>
        <v>Centro</v>
      </c>
      <c r="J5016" s="1">
        <f>_xlfn.XLOOKUP(Comuni[[#This Row],[Regione]],Table_0[Regione],Table_0[Totale contagiati],,0)</f>
        <v>2498960</v>
      </c>
      <c r="K5016" s="1">
        <f>_xlfn.XLOOKUP(Comuni[[#This Row],[Regione]],Table_0[Regione],Table_0[Guariti],,0)</f>
        <v>2438883</v>
      </c>
      <c r="L5016" s="1">
        <f>_xlfn.XLOOKUP(Comuni[[#This Row],[Regione]],Table_0[Regione],Table_0[Deceduti],,0)</f>
        <v>13122</v>
      </c>
    </row>
    <row r="5017" spans="1:12" x14ac:dyDescent="0.25">
      <c r="A5017" s="1" t="s">
        <v>5093</v>
      </c>
      <c r="B5017" s="1" t="s">
        <v>5063</v>
      </c>
      <c r="C5017" s="1" t="s">
        <v>5064</v>
      </c>
      <c r="D5017">
        <v>2795</v>
      </c>
      <c r="E5017">
        <f>100*Comuni[[#This Row],[Popolazione2011]]/$D$7916</f>
        <v>4.8768022903347974E-3</v>
      </c>
      <c r="F5017">
        <f>100*Comuni[[#This Row],[Popolazione2011]]/(SUMIFS($D$2:$D$7916,$B$2:$B$7916,"Lazio"))</f>
        <v>5.0791530117105826E-2</v>
      </c>
      <c r="G5017" t="b">
        <f>IF(Comuni[[#This Row],[Popolazione2011]]&gt;300000,"MAGGIORE")</f>
        <v>0</v>
      </c>
      <c r="H5017">
        <f>100*Comuni[[#This Row],[Popolazione2011]]/(SUMIFS($D$2:$D$7916,$B$2:$B$7916,"Piemonte"))</f>
        <v>6.4047978925350538E-2</v>
      </c>
      <c r="I5017" s="1" t="str">
        <f>_xlfn.XLOOKUP(Comuni[[#This Row],[Regione]],Ripartizione_geografica[Regione],Ripartizione_geografica[Ripartizione geografica],,0)</f>
        <v>Centro</v>
      </c>
      <c r="J5017" s="1">
        <f>_xlfn.XLOOKUP(Comuni[[#This Row],[Regione]],Table_0[Regione],Table_0[Totale contagiati],,0)</f>
        <v>2498960</v>
      </c>
      <c r="K5017" s="1">
        <f>_xlfn.XLOOKUP(Comuni[[#This Row],[Regione]],Table_0[Regione],Table_0[Guariti],,0)</f>
        <v>2438883</v>
      </c>
      <c r="L5017" s="1">
        <f>_xlfn.XLOOKUP(Comuni[[#This Row],[Regione]],Table_0[Regione],Table_0[Deceduti],,0)</f>
        <v>13122</v>
      </c>
    </row>
    <row r="5018" spans="1:12" x14ac:dyDescent="0.25">
      <c r="A5018" s="1" t="s">
        <v>5094</v>
      </c>
      <c r="B5018" s="1" t="s">
        <v>5063</v>
      </c>
      <c r="C5018" s="1" t="s">
        <v>5064</v>
      </c>
      <c r="D5018">
        <v>2377</v>
      </c>
      <c r="E5018">
        <f>100*Comuni[[#This Row],[Popolazione2011]]/$D$7916</f>
        <v>4.1474629853759616E-3</v>
      </c>
      <c r="F5018">
        <f>100*Comuni[[#This Row],[Popolazione2011]]/(SUMIFS($D$2:$D$7916,$B$2:$B$7916,"Lazio"))</f>
        <v>4.3195515952901803E-2</v>
      </c>
      <c r="G5018" t="b">
        <f>IF(Comuni[[#This Row],[Popolazione2011]]&gt;300000,"MAGGIORE")</f>
        <v>0</v>
      </c>
      <c r="H5018">
        <f>100*Comuni[[#This Row],[Popolazione2011]]/(SUMIFS($D$2:$D$7916,$B$2:$B$7916,"Piemonte"))</f>
        <v>5.4469426084278433E-2</v>
      </c>
      <c r="I5018" s="1" t="str">
        <f>_xlfn.XLOOKUP(Comuni[[#This Row],[Regione]],Ripartizione_geografica[Regione],Ripartizione_geografica[Ripartizione geografica],,0)</f>
        <v>Centro</v>
      </c>
      <c r="J5018" s="1">
        <f>_xlfn.XLOOKUP(Comuni[[#This Row],[Regione]],Table_0[Regione],Table_0[Totale contagiati],,0)</f>
        <v>2498960</v>
      </c>
      <c r="K5018" s="1">
        <f>_xlfn.XLOOKUP(Comuni[[#This Row],[Regione]],Table_0[Regione],Table_0[Guariti],,0)</f>
        <v>2438883</v>
      </c>
      <c r="L5018" s="1">
        <f>_xlfn.XLOOKUP(Comuni[[#This Row],[Regione]],Table_0[Regione],Table_0[Deceduti],,0)</f>
        <v>13122</v>
      </c>
    </row>
    <row r="5019" spans="1:12" x14ac:dyDescent="0.25">
      <c r="A5019" s="1" t="s">
        <v>5095</v>
      </c>
      <c r="B5019" s="1" t="s">
        <v>5063</v>
      </c>
      <c r="C5019" s="1" t="s">
        <v>5064</v>
      </c>
      <c r="D5019">
        <v>933</v>
      </c>
      <c r="E5019">
        <f>100*Comuni[[#This Row],[Popolazione2011]]/$D$7916</f>
        <v>1.6279272046090755E-3</v>
      </c>
      <c r="F5019">
        <f>100*Comuni[[#This Row],[Popolazione2011]]/(SUMIFS($D$2:$D$7916,$B$2:$B$7916,"Lazio"))</f>
        <v>1.695473974928792E-2</v>
      </c>
      <c r="G5019" t="b">
        <f>IF(Comuni[[#This Row],[Popolazione2011]]&gt;300000,"MAGGIORE")</f>
        <v>0</v>
      </c>
      <c r="H5019">
        <f>100*Comuni[[#This Row],[Popolazione2011]]/(SUMIFS($D$2:$D$7916,$B$2:$B$7916,"Piemonte"))</f>
        <v>2.1379879906029357E-2</v>
      </c>
      <c r="I5019" s="1" t="str">
        <f>_xlfn.XLOOKUP(Comuni[[#This Row],[Regione]],Ripartizione_geografica[Regione],Ripartizione_geografica[Ripartizione geografica],,0)</f>
        <v>Centro</v>
      </c>
      <c r="J5019" s="1">
        <f>_xlfn.XLOOKUP(Comuni[[#This Row],[Regione]],Table_0[Regione],Table_0[Totale contagiati],,0)</f>
        <v>2498960</v>
      </c>
      <c r="K5019" s="1">
        <f>_xlfn.XLOOKUP(Comuni[[#This Row],[Regione]],Table_0[Regione],Table_0[Guariti],,0)</f>
        <v>2438883</v>
      </c>
      <c r="L5019" s="1">
        <f>_xlfn.XLOOKUP(Comuni[[#This Row],[Regione]],Table_0[Regione],Table_0[Deceduti],,0)</f>
        <v>13122</v>
      </c>
    </row>
    <row r="5020" spans="1:12" x14ac:dyDescent="0.25">
      <c r="A5020" s="1" t="s">
        <v>5096</v>
      </c>
      <c r="B5020" s="1" t="s">
        <v>5063</v>
      </c>
      <c r="C5020" s="1" t="s">
        <v>5064</v>
      </c>
      <c r="D5020">
        <v>919</v>
      </c>
      <c r="E5020">
        <f>100*Comuni[[#This Row],[Popolazione2011]]/$D$7916</f>
        <v>1.6034995723855738E-3</v>
      </c>
      <c r="F5020">
        <f>100*Comuni[[#This Row],[Popolazione2011]]/(SUMIFS($D$2:$D$7916,$B$2:$B$7916,"Lazio"))</f>
        <v>1.6700327791635154E-2</v>
      </c>
      <c r="G5020" t="b">
        <f>IF(Comuni[[#This Row],[Popolazione2011]]&gt;300000,"MAGGIORE")</f>
        <v>0</v>
      </c>
      <c r="H5020">
        <f>100*Comuni[[#This Row],[Popolazione2011]]/(SUMIFS($D$2:$D$7916,$B$2:$B$7916,"Piemonte"))</f>
        <v>2.1059067131447992E-2</v>
      </c>
      <c r="I5020" s="1" t="str">
        <f>_xlfn.XLOOKUP(Comuni[[#This Row],[Regione]],Ripartizione_geografica[Regione],Ripartizione_geografica[Ripartizione geografica],,0)</f>
        <v>Centro</v>
      </c>
      <c r="J5020" s="1">
        <f>_xlfn.XLOOKUP(Comuni[[#This Row],[Regione]],Table_0[Regione],Table_0[Totale contagiati],,0)</f>
        <v>2498960</v>
      </c>
      <c r="K5020" s="1">
        <f>_xlfn.XLOOKUP(Comuni[[#This Row],[Regione]],Table_0[Regione],Table_0[Guariti],,0)</f>
        <v>2438883</v>
      </c>
      <c r="L5020" s="1">
        <f>_xlfn.XLOOKUP(Comuni[[#This Row],[Regione]],Table_0[Regione],Table_0[Deceduti],,0)</f>
        <v>13122</v>
      </c>
    </row>
    <row r="5021" spans="1:12" x14ac:dyDescent="0.25">
      <c r="A5021" s="1" t="s">
        <v>5097</v>
      </c>
      <c r="B5021" s="1" t="s">
        <v>5063</v>
      </c>
      <c r="C5021" s="1" t="s">
        <v>5064</v>
      </c>
      <c r="D5021">
        <v>3520</v>
      </c>
      <c r="E5021">
        <f>100*Comuni[[#This Row],[Popolazione2011]]/$D$7916</f>
        <v>6.1418046733375626E-3</v>
      </c>
      <c r="F5021">
        <f>100*Comuni[[#This Row],[Popolazione2011]]/(SUMIFS($D$2:$D$7916,$B$2:$B$7916,"Lazio"))</f>
        <v>6.3966435066981214E-2</v>
      </c>
      <c r="G5021" t="b">
        <f>IF(Comuni[[#This Row],[Popolazione2011]]&gt;300000,"MAGGIORE")</f>
        <v>0</v>
      </c>
      <c r="H5021">
        <f>100*Comuni[[#This Row],[Popolazione2011]]/(SUMIFS($D$2:$D$7916,$B$2:$B$7916,"Piemonte"))</f>
        <v>8.0661497609028215E-2</v>
      </c>
      <c r="I5021" s="1" t="str">
        <f>_xlfn.XLOOKUP(Comuni[[#This Row],[Regione]],Ripartizione_geografica[Regione],Ripartizione_geografica[Ripartizione geografica],,0)</f>
        <v>Centro</v>
      </c>
      <c r="J5021" s="1">
        <f>_xlfn.XLOOKUP(Comuni[[#This Row],[Regione]],Table_0[Regione],Table_0[Totale contagiati],,0)</f>
        <v>2498960</v>
      </c>
      <c r="K5021" s="1">
        <f>_xlfn.XLOOKUP(Comuni[[#This Row],[Regione]],Table_0[Regione],Table_0[Guariti],,0)</f>
        <v>2438883</v>
      </c>
      <c r="L5021" s="1">
        <f>_xlfn.XLOOKUP(Comuni[[#This Row],[Regione]],Table_0[Regione],Table_0[Deceduti],,0)</f>
        <v>13122</v>
      </c>
    </row>
    <row r="5022" spans="1:12" x14ac:dyDescent="0.25">
      <c r="A5022" s="1" t="s">
        <v>5098</v>
      </c>
      <c r="B5022" s="1" t="s">
        <v>5063</v>
      </c>
      <c r="C5022" s="1" t="s">
        <v>5064</v>
      </c>
      <c r="D5022">
        <v>8770</v>
      </c>
      <c r="E5022">
        <f>100*Comuni[[#This Row],[Popolazione2011]]/$D$7916</f>
        <v>1.5302166757150688E-2</v>
      </c>
      <c r="F5022">
        <f>100*Comuni[[#This Row],[Popolazione2011]]/(SUMIFS($D$2:$D$7916,$B$2:$B$7916,"Lazio"))</f>
        <v>0.15937091918676854</v>
      </c>
      <c r="G5022" t="b">
        <f>IF(Comuni[[#This Row],[Popolazione2011]]&gt;300000,"MAGGIORE")</f>
        <v>0</v>
      </c>
      <c r="H5022">
        <f>100*Comuni[[#This Row],[Popolazione2011]]/(SUMIFS($D$2:$D$7916,$B$2:$B$7916,"Piemonte"))</f>
        <v>0.20096628807703906</v>
      </c>
      <c r="I5022" s="1" t="str">
        <f>_xlfn.XLOOKUP(Comuni[[#This Row],[Regione]],Ripartizione_geografica[Regione],Ripartizione_geografica[Ripartizione geografica],,0)</f>
        <v>Centro</v>
      </c>
      <c r="J5022" s="1">
        <f>_xlfn.XLOOKUP(Comuni[[#This Row],[Regione]],Table_0[Regione],Table_0[Totale contagiati],,0)</f>
        <v>2498960</v>
      </c>
      <c r="K5022" s="1">
        <f>_xlfn.XLOOKUP(Comuni[[#This Row],[Regione]],Table_0[Regione],Table_0[Guariti],,0)</f>
        <v>2438883</v>
      </c>
      <c r="L5022" s="1">
        <f>_xlfn.XLOOKUP(Comuni[[#This Row],[Regione]],Table_0[Regione],Table_0[Deceduti],,0)</f>
        <v>13122</v>
      </c>
    </row>
    <row r="5023" spans="1:12" x14ac:dyDescent="0.25">
      <c r="A5023" s="1" t="s">
        <v>5099</v>
      </c>
      <c r="B5023" s="1" t="s">
        <v>5063</v>
      </c>
      <c r="C5023" s="1" t="s">
        <v>5064</v>
      </c>
      <c r="D5023">
        <v>13388</v>
      </c>
      <c r="E5023">
        <f>100*Comuni[[#This Row],[Popolazione2011]]/$D$7916</f>
        <v>2.3359795729160023E-2</v>
      </c>
      <c r="F5023">
        <f>100*Comuni[[#This Row],[Popolazione2011]]/(SUMIFS($D$2:$D$7916,$B$2:$B$7916,"Lazio"))</f>
        <v>0.24329052064680243</v>
      </c>
      <c r="G5023" t="b">
        <f>IF(Comuni[[#This Row],[Popolazione2011]]&gt;300000,"MAGGIORE")</f>
        <v>0</v>
      </c>
      <c r="H5023">
        <f>100*Comuni[[#This Row],[Popolazione2011]]/(SUMIFS($D$2:$D$7916,$B$2:$B$7916,"Piemonte"))</f>
        <v>0.30678867329251985</v>
      </c>
      <c r="I5023" s="1" t="str">
        <f>_xlfn.XLOOKUP(Comuni[[#This Row],[Regione]],Ripartizione_geografica[Regione],Ripartizione_geografica[Ripartizione geografica],,0)</f>
        <v>Centro</v>
      </c>
      <c r="J5023" s="1">
        <f>_xlfn.XLOOKUP(Comuni[[#This Row],[Regione]],Table_0[Regione],Table_0[Totale contagiati],,0)</f>
        <v>2498960</v>
      </c>
      <c r="K5023" s="1">
        <f>_xlfn.XLOOKUP(Comuni[[#This Row],[Regione]],Table_0[Regione],Table_0[Guariti],,0)</f>
        <v>2438883</v>
      </c>
      <c r="L5023" s="1">
        <f>_xlfn.XLOOKUP(Comuni[[#This Row],[Regione]],Table_0[Regione],Table_0[Deceduti],,0)</f>
        <v>13122</v>
      </c>
    </row>
    <row r="5024" spans="1:12" x14ac:dyDescent="0.25">
      <c r="A5024" s="1" t="s">
        <v>5100</v>
      </c>
      <c r="B5024" s="1" t="s">
        <v>5063</v>
      </c>
      <c r="C5024" s="1" t="s">
        <v>5064</v>
      </c>
      <c r="D5024">
        <v>2007</v>
      </c>
      <c r="E5024">
        <f>100*Comuni[[#This Row],[Popolazione2011]]/$D$7916</f>
        <v>3.5018755623262747E-3</v>
      </c>
      <c r="F5024">
        <f>100*Comuni[[#This Row],[Popolazione2011]]/(SUMIFS($D$2:$D$7916,$B$2:$B$7916,"Lazio"))</f>
        <v>3.6471771357792983E-2</v>
      </c>
      <c r="G5024" t="b">
        <f>IF(Comuni[[#This Row],[Popolazione2011]]&gt;300000,"MAGGIORE")</f>
        <v>0</v>
      </c>
      <c r="H5024">
        <f>100*Comuni[[#This Row],[Popolazione2011]]/(SUMIFS($D$2:$D$7916,$B$2:$B$7916,"Piemonte"))</f>
        <v>4.5990802756056715E-2</v>
      </c>
      <c r="I5024" s="1" t="str">
        <f>_xlfn.XLOOKUP(Comuni[[#This Row],[Regione]],Ripartizione_geografica[Regione],Ripartizione_geografica[Ripartizione geografica],,0)</f>
        <v>Centro</v>
      </c>
      <c r="J5024" s="1">
        <f>_xlfn.XLOOKUP(Comuni[[#This Row],[Regione]],Table_0[Regione],Table_0[Totale contagiati],,0)</f>
        <v>2498960</v>
      </c>
      <c r="K5024" s="1">
        <f>_xlfn.XLOOKUP(Comuni[[#This Row],[Regione]],Table_0[Regione],Table_0[Guariti],,0)</f>
        <v>2438883</v>
      </c>
      <c r="L5024" s="1">
        <f>_xlfn.XLOOKUP(Comuni[[#This Row],[Regione]],Table_0[Regione],Table_0[Deceduti],,0)</f>
        <v>13122</v>
      </c>
    </row>
    <row r="5025" spans="1:12" x14ac:dyDescent="0.25">
      <c r="A5025" s="1" t="s">
        <v>5101</v>
      </c>
      <c r="B5025" s="1" t="s">
        <v>5063</v>
      </c>
      <c r="C5025" s="1" t="s">
        <v>5064</v>
      </c>
      <c r="D5025">
        <v>3868</v>
      </c>
      <c r="E5025">
        <f>100*Comuni[[#This Row],[Popolazione2011]]/$D$7916</f>
        <v>6.7490058171788894E-3</v>
      </c>
      <c r="F5025">
        <f>100*Comuni[[#This Row],[Popolazione2011]]/(SUMIFS($D$2:$D$7916,$B$2:$B$7916,"Lazio"))</f>
        <v>7.0290389442921403E-2</v>
      </c>
      <c r="G5025" t="b">
        <f>IF(Comuni[[#This Row],[Popolazione2011]]&gt;300000,"MAGGIORE")</f>
        <v>0</v>
      </c>
      <c r="H5025">
        <f>100*Comuni[[#This Row],[Popolazione2011]]/(SUMIFS($D$2:$D$7916,$B$2:$B$7916,"Piemonte"))</f>
        <v>8.8635986577193515E-2</v>
      </c>
      <c r="I5025" s="1" t="str">
        <f>_xlfn.XLOOKUP(Comuni[[#This Row],[Regione]],Ripartizione_geografica[Regione],Ripartizione_geografica[Ripartizione geografica],,0)</f>
        <v>Centro</v>
      </c>
      <c r="J5025" s="1">
        <f>_xlfn.XLOOKUP(Comuni[[#This Row],[Regione]],Table_0[Regione],Table_0[Totale contagiati],,0)</f>
        <v>2498960</v>
      </c>
      <c r="K5025" s="1">
        <f>_xlfn.XLOOKUP(Comuni[[#This Row],[Regione]],Table_0[Regione],Table_0[Guariti],,0)</f>
        <v>2438883</v>
      </c>
      <c r="L5025" s="1">
        <f>_xlfn.XLOOKUP(Comuni[[#This Row],[Regione]],Table_0[Regione],Table_0[Deceduti],,0)</f>
        <v>13122</v>
      </c>
    </row>
    <row r="5026" spans="1:12" x14ac:dyDescent="0.25">
      <c r="A5026" s="1" t="s">
        <v>5102</v>
      </c>
      <c r="B5026" s="1" t="s">
        <v>5063</v>
      </c>
      <c r="C5026" s="1" t="s">
        <v>5064</v>
      </c>
      <c r="D5026">
        <v>9353</v>
      </c>
      <c r="E5026">
        <f>100*Comuni[[#This Row],[Popolazione2011]]/$D$7916</f>
        <v>1.6319403156172221E-2</v>
      </c>
      <c r="F5026">
        <f>100*Comuni[[#This Row],[Popolazione2011]]/(SUMIFS($D$2:$D$7916,$B$2:$B$7916,"Lazio"))</f>
        <v>0.1699653599947373</v>
      </c>
      <c r="G5026" t="b">
        <f>IF(Comuni[[#This Row],[Popolazione2011]]&gt;300000,"MAGGIORE")</f>
        <v>0</v>
      </c>
      <c r="H5026">
        <f>100*Comuni[[#This Row],[Popolazione2011]]/(SUMIFS($D$2:$D$7916,$B$2:$B$7916,"Piemonte"))</f>
        <v>0.21432584861853438</v>
      </c>
      <c r="I5026" s="1" t="str">
        <f>_xlfn.XLOOKUP(Comuni[[#This Row],[Regione]],Ripartizione_geografica[Regione],Ripartizione_geografica[Ripartizione geografica],,0)</f>
        <v>Centro</v>
      </c>
      <c r="J5026" s="1">
        <f>_xlfn.XLOOKUP(Comuni[[#This Row],[Regione]],Table_0[Regione],Table_0[Totale contagiati],,0)</f>
        <v>2498960</v>
      </c>
      <c r="K5026" s="1">
        <f>_xlfn.XLOOKUP(Comuni[[#This Row],[Regione]],Table_0[Regione],Table_0[Guariti],,0)</f>
        <v>2438883</v>
      </c>
      <c r="L5026" s="1">
        <f>_xlfn.XLOOKUP(Comuni[[#This Row],[Regione]],Table_0[Regione],Table_0[Deceduti],,0)</f>
        <v>13122</v>
      </c>
    </row>
    <row r="5027" spans="1:12" x14ac:dyDescent="0.25">
      <c r="A5027" s="1" t="s">
        <v>5103</v>
      </c>
      <c r="B5027" s="1" t="s">
        <v>5063</v>
      </c>
      <c r="C5027" s="1" t="s">
        <v>5064</v>
      </c>
      <c r="D5027">
        <v>1017</v>
      </c>
      <c r="E5027">
        <f>100*Comuni[[#This Row],[Popolazione2011]]/$D$7916</f>
        <v>1.7744929979500855E-3</v>
      </c>
      <c r="F5027">
        <f>100*Comuni[[#This Row],[Popolazione2011]]/(SUMIFS($D$2:$D$7916,$B$2:$B$7916,"Lazio"))</f>
        <v>1.8481211495204517E-2</v>
      </c>
      <c r="G5027" t="b">
        <f>IF(Comuni[[#This Row],[Popolazione2011]]&gt;300000,"MAGGIORE")</f>
        <v>0</v>
      </c>
      <c r="H5027">
        <f>100*Comuni[[#This Row],[Popolazione2011]]/(SUMIFS($D$2:$D$7916,$B$2:$B$7916,"Piemonte"))</f>
        <v>2.330475655351753E-2</v>
      </c>
      <c r="I5027" s="1" t="str">
        <f>_xlfn.XLOOKUP(Comuni[[#This Row],[Regione]],Ripartizione_geografica[Regione],Ripartizione_geografica[Ripartizione geografica],,0)</f>
        <v>Centro</v>
      </c>
      <c r="J5027" s="1">
        <f>_xlfn.XLOOKUP(Comuni[[#This Row],[Regione]],Table_0[Regione],Table_0[Totale contagiati],,0)</f>
        <v>2498960</v>
      </c>
      <c r="K5027" s="1">
        <f>_xlfn.XLOOKUP(Comuni[[#This Row],[Regione]],Table_0[Regione],Table_0[Guariti],,0)</f>
        <v>2438883</v>
      </c>
      <c r="L5027" s="1">
        <f>_xlfn.XLOOKUP(Comuni[[#This Row],[Regione]],Table_0[Regione],Table_0[Deceduti],,0)</f>
        <v>13122</v>
      </c>
    </row>
    <row r="5028" spans="1:12" x14ac:dyDescent="0.25">
      <c r="A5028" s="1" t="s">
        <v>5104</v>
      </c>
      <c r="B5028" s="1" t="s">
        <v>5063</v>
      </c>
      <c r="C5028" s="1" t="s">
        <v>5064</v>
      </c>
      <c r="D5028">
        <v>3648</v>
      </c>
      <c r="E5028">
        <f>100*Comuni[[#This Row],[Popolazione2011]]/$D$7916</f>
        <v>6.3651430250952915E-3</v>
      </c>
      <c r="F5028">
        <f>100*Comuni[[#This Row],[Popolazione2011]]/(SUMIFS($D$2:$D$7916,$B$2:$B$7916,"Lazio"))</f>
        <v>6.6292487251235085E-2</v>
      </c>
      <c r="G5028" t="b">
        <f>IF(Comuni[[#This Row],[Popolazione2011]]&gt;300000,"MAGGIORE")</f>
        <v>0</v>
      </c>
      <c r="H5028">
        <f>100*Comuni[[#This Row],[Popolazione2011]]/(SUMIFS($D$2:$D$7916,$B$2:$B$7916,"Piemonte"))</f>
        <v>8.3594642976629246E-2</v>
      </c>
      <c r="I5028" s="1" t="str">
        <f>_xlfn.XLOOKUP(Comuni[[#This Row],[Regione]],Ripartizione_geografica[Regione],Ripartizione_geografica[Ripartizione geografica],,0)</f>
        <v>Centro</v>
      </c>
      <c r="J5028" s="1">
        <f>_xlfn.XLOOKUP(Comuni[[#This Row],[Regione]],Table_0[Regione],Table_0[Totale contagiati],,0)</f>
        <v>2498960</v>
      </c>
      <c r="K5028" s="1">
        <f>_xlfn.XLOOKUP(Comuni[[#This Row],[Regione]],Table_0[Regione],Table_0[Guariti],,0)</f>
        <v>2438883</v>
      </c>
      <c r="L5028" s="1">
        <f>_xlfn.XLOOKUP(Comuni[[#This Row],[Regione]],Table_0[Regione],Table_0[Deceduti],,0)</f>
        <v>13122</v>
      </c>
    </row>
    <row r="5029" spans="1:12" x14ac:dyDescent="0.25">
      <c r="A5029" s="1" t="s">
        <v>5105</v>
      </c>
      <c r="B5029" s="1" t="s">
        <v>5063</v>
      </c>
      <c r="C5029" s="1" t="s">
        <v>5064</v>
      </c>
      <c r="D5029">
        <v>8665</v>
      </c>
      <c r="E5029">
        <f>100*Comuni[[#This Row],[Popolazione2011]]/$D$7916</f>
        <v>1.5118959515474425E-2</v>
      </c>
      <c r="F5029">
        <f>100*Comuni[[#This Row],[Popolazione2011]]/(SUMIFS($D$2:$D$7916,$B$2:$B$7916,"Lazio"))</f>
        <v>0.15746282950437279</v>
      </c>
      <c r="G5029" t="b">
        <f>IF(Comuni[[#This Row],[Popolazione2011]]&gt;300000,"MAGGIORE")</f>
        <v>0</v>
      </c>
      <c r="H5029">
        <f>100*Comuni[[#This Row],[Popolazione2011]]/(SUMIFS($D$2:$D$7916,$B$2:$B$7916,"Piemonte"))</f>
        <v>0.19856019226767885</v>
      </c>
      <c r="I5029" s="1" t="str">
        <f>_xlfn.XLOOKUP(Comuni[[#This Row],[Regione]],Ripartizione_geografica[Regione],Ripartizione_geografica[Ripartizione geografica],,0)</f>
        <v>Centro</v>
      </c>
      <c r="J5029" s="1">
        <f>_xlfn.XLOOKUP(Comuni[[#This Row],[Regione]],Table_0[Regione],Table_0[Totale contagiati],,0)</f>
        <v>2498960</v>
      </c>
      <c r="K5029" s="1">
        <f>_xlfn.XLOOKUP(Comuni[[#This Row],[Regione]],Table_0[Regione],Table_0[Guariti],,0)</f>
        <v>2438883</v>
      </c>
      <c r="L5029" s="1">
        <f>_xlfn.XLOOKUP(Comuni[[#This Row],[Regione]],Table_0[Regione],Table_0[Deceduti],,0)</f>
        <v>13122</v>
      </c>
    </row>
    <row r="5030" spans="1:12" x14ac:dyDescent="0.25">
      <c r="A5030" s="1" t="s">
        <v>5106</v>
      </c>
      <c r="B5030" s="1" t="s">
        <v>5063</v>
      </c>
      <c r="C5030" s="1" t="s">
        <v>5064</v>
      </c>
      <c r="D5030">
        <v>2147</v>
      </c>
      <c r="E5030">
        <f>100*Comuni[[#This Row],[Popolazione2011]]/$D$7916</f>
        <v>3.7461518845612915E-3</v>
      </c>
      <c r="F5030">
        <f>100*Comuni[[#This Row],[Popolazione2011]]/(SUMIFS($D$2:$D$7916,$B$2:$B$7916,"Lazio"))</f>
        <v>3.9015890934320646E-2</v>
      </c>
      <c r="G5030" t="b">
        <f>IF(Comuni[[#This Row],[Popolazione2011]]&gt;300000,"MAGGIORE")</f>
        <v>0</v>
      </c>
      <c r="H5030">
        <f>100*Comuni[[#This Row],[Popolazione2011]]/(SUMIFS($D$2:$D$7916,$B$2:$B$7916,"Piemonte"))</f>
        <v>4.9198930501870339E-2</v>
      </c>
      <c r="I5030" s="1" t="str">
        <f>_xlfn.XLOOKUP(Comuni[[#This Row],[Regione]],Ripartizione_geografica[Regione],Ripartizione_geografica[Ripartizione geografica],,0)</f>
        <v>Centro</v>
      </c>
      <c r="J5030" s="1">
        <f>_xlfn.XLOOKUP(Comuni[[#This Row],[Regione]],Table_0[Regione],Table_0[Totale contagiati],,0)</f>
        <v>2498960</v>
      </c>
      <c r="K5030" s="1">
        <f>_xlfn.XLOOKUP(Comuni[[#This Row],[Regione]],Table_0[Regione],Table_0[Guariti],,0)</f>
        <v>2438883</v>
      </c>
      <c r="L5030" s="1">
        <f>_xlfn.XLOOKUP(Comuni[[#This Row],[Regione]],Table_0[Regione],Table_0[Deceduti],,0)</f>
        <v>13122</v>
      </c>
    </row>
    <row r="5031" spans="1:12" x14ac:dyDescent="0.25">
      <c r="A5031" s="1" t="s">
        <v>5107</v>
      </c>
      <c r="B5031" s="1" t="s">
        <v>5063</v>
      </c>
      <c r="C5031" s="1" t="s">
        <v>5064</v>
      </c>
      <c r="D5031">
        <v>605</v>
      </c>
      <c r="E5031">
        <f>100*Comuni[[#This Row],[Popolazione2011]]/$D$7916</f>
        <v>1.0556226782298935E-3</v>
      </c>
      <c r="F5031">
        <f>100*Comuni[[#This Row],[Popolazione2011]]/(SUMIFS($D$2:$D$7916,$B$2:$B$7916,"Lazio"))</f>
        <v>1.0994231027137397E-2</v>
      </c>
      <c r="G5031" t="b">
        <f>IF(Comuni[[#This Row],[Popolazione2011]]&gt;300000,"MAGGIORE")</f>
        <v>0</v>
      </c>
      <c r="H5031">
        <f>100*Comuni[[#This Row],[Popolazione2011]]/(SUMIFS($D$2:$D$7916,$B$2:$B$7916,"Piemonte"))</f>
        <v>1.3863694901551725E-2</v>
      </c>
      <c r="I5031" s="1" t="str">
        <f>_xlfn.XLOOKUP(Comuni[[#This Row],[Regione]],Ripartizione_geografica[Regione],Ripartizione_geografica[Ripartizione geografica],,0)</f>
        <v>Centro</v>
      </c>
      <c r="J5031" s="1">
        <f>_xlfn.XLOOKUP(Comuni[[#This Row],[Regione]],Table_0[Regione],Table_0[Totale contagiati],,0)</f>
        <v>2498960</v>
      </c>
      <c r="K5031" s="1">
        <f>_xlfn.XLOOKUP(Comuni[[#This Row],[Regione]],Table_0[Regione],Table_0[Guariti],,0)</f>
        <v>2438883</v>
      </c>
      <c r="L5031" s="1">
        <f>_xlfn.XLOOKUP(Comuni[[#This Row],[Regione]],Table_0[Regione],Table_0[Deceduti],,0)</f>
        <v>13122</v>
      </c>
    </row>
    <row r="5032" spans="1:12" x14ac:dyDescent="0.25">
      <c r="A5032" s="1" t="s">
        <v>5108</v>
      </c>
      <c r="B5032" s="1" t="s">
        <v>5063</v>
      </c>
      <c r="C5032" s="1" t="s">
        <v>5064</v>
      </c>
      <c r="D5032">
        <v>8308</v>
      </c>
      <c r="E5032">
        <f>100*Comuni[[#This Row],[Popolazione2011]]/$D$7916</f>
        <v>1.4496054893775133E-2</v>
      </c>
      <c r="F5032">
        <f>100*Comuni[[#This Row],[Popolazione2011]]/(SUMIFS($D$2:$D$7916,$B$2:$B$7916,"Lazio"))</f>
        <v>0.15097532458422727</v>
      </c>
      <c r="G5032" t="b">
        <f>IF(Comuni[[#This Row],[Popolazione2011]]&gt;300000,"MAGGIORE")</f>
        <v>0</v>
      </c>
      <c r="H5032">
        <f>100*Comuni[[#This Row],[Popolazione2011]]/(SUMIFS($D$2:$D$7916,$B$2:$B$7916,"Piemonte"))</f>
        <v>0.19037946651585411</v>
      </c>
      <c r="I5032" s="1" t="str">
        <f>_xlfn.XLOOKUP(Comuni[[#This Row],[Regione]],Ripartizione_geografica[Regione],Ripartizione_geografica[Ripartizione geografica],,0)</f>
        <v>Centro</v>
      </c>
      <c r="J5032" s="1">
        <f>_xlfn.XLOOKUP(Comuni[[#This Row],[Regione]],Table_0[Regione],Table_0[Totale contagiati],,0)</f>
        <v>2498960</v>
      </c>
      <c r="K5032" s="1">
        <f>_xlfn.XLOOKUP(Comuni[[#This Row],[Regione]],Table_0[Regione],Table_0[Guariti],,0)</f>
        <v>2438883</v>
      </c>
      <c r="L5032" s="1">
        <f>_xlfn.XLOOKUP(Comuni[[#This Row],[Regione]],Table_0[Regione],Table_0[Deceduti],,0)</f>
        <v>13122</v>
      </c>
    </row>
    <row r="5033" spans="1:12" x14ac:dyDescent="0.25">
      <c r="A5033" s="1" t="s">
        <v>5109</v>
      </c>
      <c r="B5033" s="1" t="s">
        <v>5063</v>
      </c>
      <c r="C5033" s="1" t="s">
        <v>5064</v>
      </c>
      <c r="D5033">
        <v>1313</v>
      </c>
      <c r="E5033">
        <f>100*Comuni[[#This Row],[Popolazione2011]]/$D$7916</f>
        <v>2.2909629363898351E-3</v>
      </c>
      <c r="F5033">
        <f>100*Comuni[[#This Row],[Popolazione2011]]/(SUMIFS($D$2:$D$7916,$B$2:$B$7916,"Lazio"))</f>
        <v>2.3860207171291573E-2</v>
      </c>
      <c r="G5033" t="b">
        <f>IF(Comuni[[#This Row],[Popolazione2011]]&gt;300000,"MAGGIORE")</f>
        <v>0</v>
      </c>
      <c r="H5033">
        <f>100*Comuni[[#This Row],[Popolazione2011]]/(SUMIFS($D$2:$D$7916,$B$2:$B$7916,"Piemonte"))</f>
        <v>3.00876552160949E-2</v>
      </c>
      <c r="I5033" s="1" t="str">
        <f>_xlfn.XLOOKUP(Comuni[[#This Row],[Regione]],Ripartizione_geografica[Regione],Ripartizione_geografica[Ripartizione geografica],,0)</f>
        <v>Centro</v>
      </c>
      <c r="J5033" s="1">
        <f>_xlfn.XLOOKUP(Comuni[[#This Row],[Regione]],Table_0[Regione],Table_0[Totale contagiati],,0)</f>
        <v>2498960</v>
      </c>
      <c r="K5033" s="1">
        <f>_xlfn.XLOOKUP(Comuni[[#This Row],[Regione]],Table_0[Regione],Table_0[Guariti],,0)</f>
        <v>2438883</v>
      </c>
      <c r="L5033" s="1">
        <f>_xlfn.XLOOKUP(Comuni[[#This Row],[Regione]],Table_0[Regione],Table_0[Deceduti],,0)</f>
        <v>13122</v>
      </c>
    </row>
    <row r="5034" spans="1:12" x14ac:dyDescent="0.25">
      <c r="A5034" s="1" t="s">
        <v>5110</v>
      </c>
      <c r="B5034" s="1" t="s">
        <v>5063</v>
      </c>
      <c r="C5034" s="1" t="s">
        <v>5064</v>
      </c>
      <c r="D5034">
        <v>2166</v>
      </c>
      <c r="E5034">
        <f>100*Comuni[[#This Row],[Popolazione2011]]/$D$7916</f>
        <v>3.7793036711503297E-3</v>
      </c>
      <c r="F5034">
        <f>100*Comuni[[#This Row],[Popolazione2011]]/(SUMIFS($D$2:$D$7916,$B$2:$B$7916,"Lazio"))</f>
        <v>3.9361164305420832E-2</v>
      </c>
      <c r="G5034" t="b">
        <f>IF(Comuni[[#This Row],[Popolazione2011]]&gt;300000,"MAGGIORE")</f>
        <v>0</v>
      </c>
      <c r="H5034">
        <f>100*Comuni[[#This Row],[Popolazione2011]]/(SUMIFS($D$2:$D$7916,$B$2:$B$7916,"Piemonte"))</f>
        <v>4.9634319267373612E-2</v>
      </c>
      <c r="I5034" s="1" t="str">
        <f>_xlfn.XLOOKUP(Comuni[[#This Row],[Regione]],Ripartizione_geografica[Regione],Ripartizione_geografica[Ripartizione geografica],,0)</f>
        <v>Centro</v>
      </c>
      <c r="J5034" s="1">
        <f>_xlfn.XLOOKUP(Comuni[[#This Row],[Regione]],Table_0[Regione],Table_0[Totale contagiati],,0)</f>
        <v>2498960</v>
      </c>
      <c r="K5034" s="1">
        <f>_xlfn.XLOOKUP(Comuni[[#This Row],[Regione]],Table_0[Regione],Table_0[Guariti],,0)</f>
        <v>2438883</v>
      </c>
      <c r="L5034" s="1">
        <f>_xlfn.XLOOKUP(Comuni[[#This Row],[Regione]],Table_0[Regione],Table_0[Deceduti],,0)</f>
        <v>13122</v>
      </c>
    </row>
    <row r="5035" spans="1:12" x14ac:dyDescent="0.25">
      <c r="A5035" s="1" t="s">
        <v>5111</v>
      </c>
      <c r="B5035" s="1" t="s">
        <v>5063</v>
      </c>
      <c r="C5035" s="1" t="s">
        <v>5064</v>
      </c>
      <c r="D5035">
        <v>8544</v>
      </c>
      <c r="E5035">
        <f>100*Comuni[[#This Row],[Popolazione2011]]/$D$7916</f>
        <v>1.4907834979828446E-2</v>
      </c>
      <c r="F5035">
        <f>100*Comuni[[#This Row],[Popolazione2011]]/(SUMIFS($D$2:$D$7916,$B$2:$B$7916,"Lazio"))</f>
        <v>0.15526398329894531</v>
      </c>
      <c r="G5035" t="b">
        <f>IF(Comuni[[#This Row],[Popolazione2011]]&gt;300000,"MAGGIORE")</f>
        <v>0</v>
      </c>
      <c r="H5035">
        <f>100*Comuni[[#This Row],[Popolazione2011]]/(SUMIFS($D$2:$D$7916,$B$2:$B$7916,"Piemonte"))</f>
        <v>0.19578745328736849</v>
      </c>
      <c r="I5035" s="1" t="str">
        <f>_xlfn.XLOOKUP(Comuni[[#This Row],[Regione]],Ripartizione_geografica[Regione],Ripartizione_geografica[Ripartizione geografica],,0)</f>
        <v>Centro</v>
      </c>
      <c r="J5035" s="1">
        <f>_xlfn.XLOOKUP(Comuni[[#This Row],[Regione]],Table_0[Regione],Table_0[Totale contagiati],,0)</f>
        <v>2498960</v>
      </c>
      <c r="K5035" s="1">
        <f>_xlfn.XLOOKUP(Comuni[[#This Row],[Regione]],Table_0[Regione],Table_0[Guariti],,0)</f>
        <v>2438883</v>
      </c>
      <c r="L5035" s="1">
        <f>_xlfn.XLOOKUP(Comuni[[#This Row],[Regione]],Table_0[Regione],Table_0[Deceduti],,0)</f>
        <v>13122</v>
      </c>
    </row>
    <row r="5036" spans="1:12" x14ac:dyDescent="0.25">
      <c r="A5036" s="1" t="s">
        <v>5112</v>
      </c>
      <c r="B5036" s="1" t="s">
        <v>5063</v>
      </c>
      <c r="C5036" s="1" t="s">
        <v>5064</v>
      </c>
      <c r="D5036">
        <v>6552</v>
      </c>
      <c r="E5036">
        <f>100*Comuni[[#This Row],[Popolazione2011]]/$D$7916</f>
        <v>1.1432131880598781E-2</v>
      </c>
      <c r="F5036">
        <f>100*Comuni[[#This Row],[Popolazione2011]]/(SUMIFS($D$2:$D$7916,$B$2:$B$7916,"Lazio"))</f>
        <v>0.11906479618149458</v>
      </c>
      <c r="G5036" t="b">
        <f>IF(Comuni[[#This Row],[Popolazione2011]]&gt;300000,"MAGGIORE")</f>
        <v>0</v>
      </c>
      <c r="H5036">
        <f>100*Comuni[[#This Row],[Popolazione2011]]/(SUMIFS($D$2:$D$7916,$B$2:$B$7916,"Piemonte"))</f>
        <v>0.15014037850407752</v>
      </c>
      <c r="I5036" s="1" t="str">
        <f>_xlfn.XLOOKUP(Comuni[[#This Row],[Regione]],Ripartizione_geografica[Regione],Ripartizione_geografica[Ripartizione geografica],,0)</f>
        <v>Centro</v>
      </c>
      <c r="J5036" s="1">
        <f>_xlfn.XLOOKUP(Comuni[[#This Row],[Regione]],Table_0[Regione],Table_0[Totale contagiati],,0)</f>
        <v>2498960</v>
      </c>
      <c r="K5036" s="1">
        <f>_xlfn.XLOOKUP(Comuni[[#This Row],[Regione]],Table_0[Regione],Table_0[Guariti],,0)</f>
        <v>2438883</v>
      </c>
      <c r="L5036" s="1">
        <f>_xlfn.XLOOKUP(Comuni[[#This Row],[Regione]],Table_0[Regione],Table_0[Deceduti],,0)</f>
        <v>13122</v>
      </c>
    </row>
    <row r="5037" spans="1:12" x14ac:dyDescent="0.25">
      <c r="A5037" s="1" t="s">
        <v>5113</v>
      </c>
      <c r="B5037" s="1" t="s">
        <v>5063</v>
      </c>
      <c r="C5037" s="1" t="s">
        <v>5064</v>
      </c>
      <c r="D5037">
        <v>16016</v>
      </c>
      <c r="E5037">
        <f>100*Comuni[[#This Row],[Popolazione2011]]/$D$7916</f>
        <v>2.7945211263685907E-2</v>
      </c>
      <c r="F5037">
        <f>100*Comuni[[#This Row],[Popolazione2011]]/(SUMIFS($D$2:$D$7916,$B$2:$B$7916,"Lazio"))</f>
        <v>0.29104727955476456</v>
      </c>
      <c r="G5037" t="b">
        <f>IF(Comuni[[#This Row],[Popolazione2011]]&gt;300000,"MAGGIORE")</f>
        <v>0</v>
      </c>
      <c r="H5037">
        <f>100*Comuni[[#This Row],[Popolazione2011]]/(SUMIFS($D$2:$D$7916,$B$2:$B$7916,"Piemonte"))</f>
        <v>0.36700981412107841</v>
      </c>
      <c r="I5037" s="1" t="str">
        <f>_xlfn.XLOOKUP(Comuni[[#This Row],[Regione]],Ripartizione_geografica[Regione],Ripartizione_geografica[Ripartizione geografica],,0)</f>
        <v>Centro</v>
      </c>
      <c r="J5037" s="1">
        <f>_xlfn.XLOOKUP(Comuni[[#This Row],[Regione]],Table_0[Regione],Table_0[Totale contagiati],,0)</f>
        <v>2498960</v>
      </c>
      <c r="K5037" s="1">
        <f>_xlfn.XLOOKUP(Comuni[[#This Row],[Regione]],Table_0[Regione],Table_0[Guariti],,0)</f>
        <v>2438883</v>
      </c>
      <c r="L5037" s="1">
        <f>_xlfn.XLOOKUP(Comuni[[#This Row],[Regione]],Table_0[Regione],Table_0[Deceduti],,0)</f>
        <v>13122</v>
      </c>
    </row>
    <row r="5038" spans="1:12" x14ac:dyDescent="0.25">
      <c r="A5038" s="1" t="s">
        <v>5114</v>
      </c>
      <c r="B5038" s="1" t="s">
        <v>5063</v>
      </c>
      <c r="C5038" s="1" t="s">
        <v>5064</v>
      </c>
      <c r="D5038">
        <v>350</v>
      </c>
      <c r="E5038">
        <f>100*Comuni[[#This Row],[Popolazione2011]]/$D$7916</f>
        <v>6.1069080558754166E-4</v>
      </c>
      <c r="F5038">
        <f>100*Comuni[[#This Row],[Popolazione2011]]/(SUMIFS($D$2:$D$7916,$B$2:$B$7916,"Lazio"))</f>
        <v>6.3602989413191549E-3</v>
      </c>
      <c r="G5038" t="b">
        <f>IF(Comuni[[#This Row],[Popolazione2011]]&gt;300000,"MAGGIORE")</f>
        <v>0</v>
      </c>
      <c r="H5038">
        <f>100*Comuni[[#This Row],[Popolazione2011]]/(SUMIFS($D$2:$D$7916,$B$2:$B$7916,"Piemonte"))</f>
        <v>8.0203193645340554E-3</v>
      </c>
      <c r="I5038" s="1" t="str">
        <f>_xlfn.XLOOKUP(Comuni[[#This Row],[Regione]],Ripartizione_geografica[Regione],Ripartizione_geografica[Ripartizione geografica],,0)</f>
        <v>Centro</v>
      </c>
      <c r="J5038" s="1">
        <f>_xlfn.XLOOKUP(Comuni[[#This Row],[Regione]],Table_0[Regione],Table_0[Totale contagiati],,0)</f>
        <v>2498960</v>
      </c>
      <c r="K5038" s="1">
        <f>_xlfn.XLOOKUP(Comuni[[#This Row],[Regione]],Table_0[Regione],Table_0[Guariti],,0)</f>
        <v>2438883</v>
      </c>
      <c r="L5038" s="1">
        <f>_xlfn.XLOOKUP(Comuni[[#This Row],[Regione]],Table_0[Regione],Table_0[Deceduti],,0)</f>
        <v>13122</v>
      </c>
    </row>
    <row r="5039" spans="1:12" x14ac:dyDescent="0.25">
      <c r="A5039" s="1" t="s">
        <v>5115</v>
      </c>
      <c r="B5039" s="1" t="s">
        <v>5063</v>
      </c>
      <c r="C5039" s="1" t="s">
        <v>5064</v>
      </c>
      <c r="D5039">
        <v>8145</v>
      </c>
      <c r="E5039">
        <f>100*Comuni[[#This Row],[Popolazione2011]]/$D$7916</f>
        <v>1.4211647461458648E-2</v>
      </c>
      <c r="F5039">
        <f>100*Comuni[[#This Row],[Popolazione2011]]/(SUMIFS($D$2:$D$7916,$B$2:$B$7916,"Lazio"))</f>
        <v>0.14801324250584147</v>
      </c>
      <c r="G5039" t="b">
        <f>IF(Comuni[[#This Row],[Popolazione2011]]&gt;300000,"MAGGIORE")</f>
        <v>0</v>
      </c>
      <c r="H5039">
        <f>100*Comuni[[#This Row],[Popolazione2011]]/(SUMIFS($D$2:$D$7916,$B$2:$B$7916,"Piemonte"))</f>
        <v>0.18664428921179968</v>
      </c>
      <c r="I5039" s="1" t="str">
        <f>_xlfn.XLOOKUP(Comuni[[#This Row],[Regione]],Ripartizione_geografica[Regione],Ripartizione_geografica[Ripartizione geografica],,0)</f>
        <v>Centro</v>
      </c>
      <c r="J5039" s="1">
        <f>_xlfn.XLOOKUP(Comuni[[#This Row],[Regione]],Table_0[Regione],Table_0[Totale contagiati],,0)</f>
        <v>2498960</v>
      </c>
      <c r="K5039" s="1">
        <f>_xlfn.XLOOKUP(Comuni[[#This Row],[Regione]],Table_0[Regione],Table_0[Guariti],,0)</f>
        <v>2438883</v>
      </c>
      <c r="L5039" s="1">
        <f>_xlfn.XLOOKUP(Comuni[[#This Row],[Regione]],Table_0[Regione],Table_0[Deceduti],,0)</f>
        <v>13122</v>
      </c>
    </row>
    <row r="5040" spans="1:12" x14ac:dyDescent="0.25">
      <c r="A5040" s="1" t="s">
        <v>5116</v>
      </c>
      <c r="B5040" s="1" t="s">
        <v>5063</v>
      </c>
      <c r="C5040" s="1" t="s">
        <v>5064</v>
      </c>
      <c r="D5040">
        <v>2895</v>
      </c>
      <c r="E5040">
        <f>100*Comuni[[#This Row],[Popolazione2011]]/$D$7916</f>
        <v>5.0512853776455233E-3</v>
      </c>
      <c r="F5040">
        <f>100*Comuni[[#This Row],[Popolazione2011]]/(SUMIFS($D$2:$D$7916,$B$2:$B$7916,"Lazio"))</f>
        <v>5.2608758386054152E-2</v>
      </c>
      <c r="G5040" t="b">
        <f>IF(Comuni[[#This Row],[Popolazione2011]]&gt;300000,"MAGGIORE")</f>
        <v>0</v>
      </c>
      <c r="H5040">
        <f>100*Comuni[[#This Row],[Popolazione2011]]/(SUMIFS($D$2:$D$7916,$B$2:$B$7916,"Piemonte"))</f>
        <v>6.6339498743788833E-2</v>
      </c>
      <c r="I5040" s="1" t="str">
        <f>_xlfn.XLOOKUP(Comuni[[#This Row],[Regione]],Ripartizione_geografica[Regione],Ripartizione_geografica[Ripartizione geografica],,0)</f>
        <v>Centro</v>
      </c>
      <c r="J5040" s="1">
        <f>_xlfn.XLOOKUP(Comuni[[#This Row],[Regione]],Table_0[Regione],Table_0[Totale contagiati],,0)</f>
        <v>2498960</v>
      </c>
      <c r="K5040" s="1">
        <f>_xlfn.XLOOKUP(Comuni[[#This Row],[Regione]],Table_0[Regione],Table_0[Guariti],,0)</f>
        <v>2438883</v>
      </c>
      <c r="L5040" s="1">
        <f>_xlfn.XLOOKUP(Comuni[[#This Row],[Regione]],Table_0[Regione],Table_0[Deceduti],,0)</f>
        <v>13122</v>
      </c>
    </row>
    <row r="5041" spans="1:12" x14ac:dyDescent="0.25">
      <c r="A5041" s="1" t="s">
        <v>5117</v>
      </c>
      <c r="B5041" s="1" t="s">
        <v>5063</v>
      </c>
      <c r="C5041" s="1" t="s">
        <v>5064</v>
      </c>
      <c r="D5041">
        <v>2613</v>
      </c>
      <c r="E5041">
        <f>100*Comuni[[#This Row],[Popolazione2011]]/$D$7916</f>
        <v>4.5592430714292758E-3</v>
      </c>
      <c r="F5041">
        <f>100*Comuni[[#This Row],[Popolazione2011]]/(SUMIFS($D$2:$D$7916,$B$2:$B$7916,"Lazio"))</f>
        <v>4.7484174667619866E-2</v>
      </c>
      <c r="G5041" t="b">
        <f>IF(Comuni[[#This Row],[Popolazione2011]]&gt;300000,"MAGGIORE")</f>
        <v>0</v>
      </c>
      <c r="H5041">
        <f>100*Comuni[[#This Row],[Popolazione2011]]/(SUMIFS($D$2:$D$7916,$B$2:$B$7916,"Piemonte"))</f>
        <v>5.9877412855792823E-2</v>
      </c>
      <c r="I5041" s="1" t="str">
        <f>_xlfn.XLOOKUP(Comuni[[#This Row],[Regione]],Ripartizione_geografica[Regione],Ripartizione_geografica[Ripartizione geografica],,0)</f>
        <v>Centro</v>
      </c>
      <c r="J5041" s="1">
        <f>_xlfn.XLOOKUP(Comuni[[#This Row],[Regione]],Table_0[Regione],Table_0[Totale contagiati],,0)</f>
        <v>2498960</v>
      </c>
      <c r="K5041" s="1">
        <f>_xlfn.XLOOKUP(Comuni[[#This Row],[Regione]],Table_0[Regione],Table_0[Guariti],,0)</f>
        <v>2438883</v>
      </c>
      <c r="L5041" s="1">
        <f>_xlfn.XLOOKUP(Comuni[[#This Row],[Regione]],Table_0[Regione],Table_0[Deceduti],,0)</f>
        <v>13122</v>
      </c>
    </row>
    <row r="5042" spans="1:12" x14ac:dyDescent="0.25">
      <c r="A5042" s="1" t="s">
        <v>5118</v>
      </c>
      <c r="B5042" s="1" t="s">
        <v>5063</v>
      </c>
      <c r="C5042" s="1" t="s">
        <v>5064</v>
      </c>
      <c r="D5042">
        <v>4161</v>
      </c>
      <c r="E5042">
        <f>100*Comuni[[#This Row],[Popolazione2011]]/$D$7916</f>
        <v>7.2602412629993174E-3</v>
      </c>
      <c r="F5042">
        <f>100*Comuni[[#This Row],[Popolazione2011]]/(SUMIFS($D$2:$D$7916,$B$2:$B$7916,"Lazio"))</f>
        <v>7.5614868270940008E-2</v>
      </c>
      <c r="G5042" t="b">
        <f>IF(Comuni[[#This Row],[Popolazione2011]]&gt;300000,"MAGGIORE")</f>
        <v>0</v>
      </c>
      <c r="H5042">
        <f>100*Comuni[[#This Row],[Popolazione2011]]/(SUMIFS($D$2:$D$7916,$B$2:$B$7916,"Piemonte"))</f>
        <v>9.5350139645217741E-2</v>
      </c>
      <c r="I5042" s="1" t="str">
        <f>_xlfn.XLOOKUP(Comuni[[#This Row],[Regione]],Ripartizione_geografica[Regione],Ripartizione_geografica[Ripartizione geografica],,0)</f>
        <v>Centro</v>
      </c>
      <c r="J5042" s="1">
        <f>_xlfn.XLOOKUP(Comuni[[#This Row],[Regione]],Table_0[Regione],Table_0[Totale contagiati],,0)</f>
        <v>2498960</v>
      </c>
      <c r="K5042" s="1">
        <f>_xlfn.XLOOKUP(Comuni[[#This Row],[Regione]],Table_0[Regione],Table_0[Guariti],,0)</f>
        <v>2438883</v>
      </c>
      <c r="L5042" s="1">
        <f>_xlfn.XLOOKUP(Comuni[[#This Row],[Regione]],Table_0[Regione],Table_0[Deceduti],,0)</f>
        <v>13122</v>
      </c>
    </row>
    <row r="5043" spans="1:12" x14ac:dyDescent="0.25">
      <c r="A5043" s="1" t="s">
        <v>5119</v>
      </c>
      <c r="B5043" s="1" t="s">
        <v>5063</v>
      </c>
      <c r="C5043" s="1" t="s">
        <v>5064</v>
      </c>
      <c r="D5043">
        <v>2298</v>
      </c>
      <c r="E5043">
        <f>100*Comuni[[#This Row],[Popolazione2011]]/$D$7916</f>
        <v>4.0096213464004878E-3</v>
      </c>
      <c r="F5043">
        <f>100*Comuni[[#This Row],[Popolazione2011]]/(SUMIFS($D$2:$D$7916,$B$2:$B$7916,"Lazio"))</f>
        <v>4.1759905620432622E-2</v>
      </c>
      <c r="G5043" t="b">
        <f>IF(Comuni[[#This Row],[Popolazione2011]]&gt;300000,"MAGGIORE")</f>
        <v>0</v>
      </c>
      <c r="H5043">
        <f>100*Comuni[[#This Row],[Popolazione2011]]/(SUMIFS($D$2:$D$7916,$B$2:$B$7916,"Piemonte"))</f>
        <v>5.2659125427712172E-2</v>
      </c>
      <c r="I5043" s="1" t="str">
        <f>_xlfn.XLOOKUP(Comuni[[#This Row],[Regione]],Ripartizione_geografica[Regione],Ripartizione_geografica[Ripartizione geografica],,0)</f>
        <v>Centro</v>
      </c>
      <c r="J5043" s="1">
        <f>_xlfn.XLOOKUP(Comuni[[#This Row],[Regione]],Table_0[Regione],Table_0[Totale contagiati],,0)</f>
        <v>2498960</v>
      </c>
      <c r="K5043" s="1">
        <f>_xlfn.XLOOKUP(Comuni[[#This Row],[Regione]],Table_0[Regione],Table_0[Guariti],,0)</f>
        <v>2438883</v>
      </c>
      <c r="L5043" s="1">
        <f>_xlfn.XLOOKUP(Comuni[[#This Row],[Regione]],Table_0[Regione],Table_0[Deceduti],,0)</f>
        <v>13122</v>
      </c>
    </row>
    <row r="5044" spans="1:12" x14ac:dyDescent="0.25">
      <c r="A5044" s="1" t="s">
        <v>5120</v>
      </c>
      <c r="B5044" s="1" t="s">
        <v>5063</v>
      </c>
      <c r="C5044" s="1" t="s">
        <v>5064</v>
      </c>
      <c r="D5044">
        <v>13507</v>
      </c>
      <c r="E5044">
        <f>100*Comuni[[#This Row],[Popolazione2011]]/$D$7916</f>
        <v>2.3567430603059786E-2</v>
      </c>
      <c r="F5044">
        <f>100*Comuni[[#This Row],[Popolazione2011]]/(SUMIFS($D$2:$D$7916,$B$2:$B$7916,"Lazio"))</f>
        <v>0.24545302228685092</v>
      </c>
      <c r="G5044" t="b">
        <f>IF(Comuni[[#This Row],[Popolazione2011]]&gt;300000,"MAGGIORE")</f>
        <v>0</v>
      </c>
      <c r="H5044">
        <f>100*Comuni[[#This Row],[Popolazione2011]]/(SUMIFS($D$2:$D$7916,$B$2:$B$7916,"Piemonte"))</f>
        <v>0.30951558187646144</v>
      </c>
      <c r="I5044" s="1" t="str">
        <f>_xlfn.XLOOKUP(Comuni[[#This Row],[Regione]],Ripartizione_geografica[Regione],Ripartizione_geografica[Ripartizione geografica],,0)</f>
        <v>Centro</v>
      </c>
      <c r="J5044" s="1">
        <f>_xlfn.XLOOKUP(Comuni[[#This Row],[Regione]],Table_0[Regione],Table_0[Totale contagiati],,0)</f>
        <v>2498960</v>
      </c>
      <c r="K5044" s="1">
        <f>_xlfn.XLOOKUP(Comuni[[#This Row],[Regione]],Table_0[Regione],Table_0[Guariti],,0)</f>
        <v>2438883</v>
      </c>
      <c r="L5044" s="1">
        <f>_xlfn.XLOOKUP(Comuni[[#This Row],[Regione]],Table_0[Regione],Table_0[Deceduti],,0)</f>
        <v>13122</v>
      </c>
    </row>
    <row r="5045" spans="1:12" x14ac:dyDescent="0.25">
      <c r="A5045" s="1" t="s">
        <v>5121</v>
      </c>
      <c r="B5045" s="1" t="s">
        <v>5063</v>
      </c>
      <c r="C5045" s="1" t="s">
        <v>5064</v>
      </c>
      <c r="D5045">
        <v>4826</v>
      </c>
      <c r="E5045">
        <f>100*Comuni[[#This Row],[Popolazione2011]]/$D$7916</f>
        <v>8.4205537936156462E-3</v>
      </c>
      <c r="F5045">
        <f>100*Comuni[[#This Row],[Popolazione2011]]/(SUMIFS($D$2:$D$7916,$B$2:$B$7916,"Lazio"))</f>
        <v>8.7699436259446401E-2</v>
      </c>
      <c r="G5045" t="b">
        <f>IF(Comuni[[#This Row],[Popolazione2011]]&gt;300000,"MAGGIORE")</f>
        <v>0</v>
      </c>
      <c r="H5045">
        <f>100*Comuni[[#This Row],[Popolazione2011]]/(SUMIFS($D$2:$D$7916,$B$2:$B$7916,"Piemonte"))</f>
        <v>0.11058874643783244</v>
      </c>
      <c r="I5045" s="1" t="str">
        <f>_xlfn.XLOOKUP(Comuni[[#This Row],[Regione]],Ripartizione_geografica[Regione],Ripartizione_geografica[Ripartizione geografica],,0)</f>
        <v>Centro</v>
      </c>
      <c r="J5045" s="1">
        <f>_xlfn.XLOOKUP(Comuni[[#This Row],[Regione]],Table_0[Regione],Table_0[Totale contagiati],,0)</f>
        <v>2498960</v>
      </c>
      <c r="K5045" s="1">
        <f>_xlfn.XLOOKUP(Comuni[[#This Row],[Regione]],Table_0[Regione],Table_0[Guariti],,0)</f>
        <v>2438883</v>
      </c>
      <c r="L5045" s="1">
        <f>_xlfn.XLOOKUP(Comuni[[#This Row],[Regione]],Table_0[Regione],Table_0[Deceduti],,0)</f>
        <v>13122</v>
      </c>
    </row>
    <row r="5046" spans="1:12" x14ac:dyDescent="0.25">
      <c r="A5046" s="1" t="s">
        <v>5122</v>
      </c>
      <c r="B5046" s="1" t="s">
        <v>5063</v>
      </c>
      <c r="C5046" s="1" t="s">
        <v>5064</v>
      </c>
      <c r="D5046">
        <v>63209</v>
      </c>
      <c r="E5046">
        <f>100*Comuni[[#This Row],[Popolazione2011]]/$D$7916</f>
        <v>0.11028901465823693</v>
      </c>
      <c r="F5046">
        <f>100*Comuni[[#This Row],[Popolazione2011]]/(SUMIFS($D$2:$D$7916,$B$2:$B$7916,"Lazio"))</f>
        <v>1.1486518165195498</v>
      </c>
      <c r="G5046" t="b">
        <f>IF(Comuni[[#This Row],[Popolazione2011]]&gt;300000,"MAGGIORE")</f>
        <v>0</v>
      </c>
      <c r="H5046">
        <f>100*Comuni[[#This Row],[Popolazione2011]]/(SUMIFS($D$2:$D$7916,$B$2:$B$7916,"Piemonte"))</f>
        <v>1.4484467620366661</v>
      </c>
      <c r="I5046" s="1" t="str">
        <f>_xlfn.XLOOKUP(Comuni[[#This Row],[Regione]],Ripartizione_geografica[Regione],Ripartizione_geografica[Ripartizione geografica],,0)</f>
        <v>Centro</v>
      </c>
      <c r="J5046" s="1">
        <f>_xlfn.XLOOKUP(Comuni[[#This Row],[Regione]],Table_0[Regione],Table_0[Totale contagiati],,0)</f>
        <v>2498960</v>
      </c>
      <c r="K5046" s="1">
        <f>_xlfn.XLOOKUP(Comuni[[#This Row],[Regione]],Table_0[Regione],Table_0[Guariti],,0)</f>
        <v>2438883</v>
      </c>
      <c r="L5046" s="1">
        <f>_xlfn.XLOOKUP(Comuni[[#This Row],[Regione]],Table_0[Regione],Table_0[Deceduti],,0)</f>
        <v>13122</v>
      </c>
    </row>
    <row r="5047" spans="1:12" x14ac:dyDescent="0.25">
      <c r="A5047" s="1" t="s">
        <v>5123</v>
      </c>
      <c r="B5047" s="1" t="s">
        <v>5063</v>
      </c>
      <c r="C5047" s="1" t="s">
        <v>5064</v>
      </c>
      <c r="D5047">
        <v>4956</v>
      </c>
      <c r="E5047">
        <f>100*Comuni[[#This Row],[Popolazione2011]]/$D$7916</f>
        <v>8.6473818071195908E-3</v>
      </c>
      <c r="F5047">
        <f>100*Comuni[[#This Row],[Popolazione2011]]/(SUMIFS($D$2:$D$7916,$B$2:$B$7916,"Lazio"))</f>
        <v>9.0061833009079231E-2</v>
      </c>
      <c r="G5047" t="b">
        <f>IF(Comuni[[#This Row],[Popolazione2011]]&gt;300000,"MAGGIORE")</f>
        <v>0</v>
      </c>
      <c r="H5047">
        <f>100*Comuni[[#This Row],[Popolazione2011]]/(SUMIFS($D$2:$D$7916,$B$2:$B$7916,"Piemonte"))</f>
        <v>0.11356772220180224</v>
      </c>
      <c r="I5047" s="1" t="str">
        <f>_xlfn.XLOOKUP(Comuni[[#This Row],[Regione]],Ripartizione_geografica[Regione],Ripartizione_geografica[Ripartizione geografica],,0)</f>
        <v>Centro</v>
      </c>
      <c r="J5047" s="1">
        <f>_xlfn.XLOOKUP(Comuni[[#This Row],[Regione]],Table_0[Regione],Table_0[Totale contagiati],,0)</f>
        <v>2498960</v>
      </c>
      <c r="K5047" s="1">
        <f>_xlfn.XLOOKUP(Comuni[[#This Row],[Regione]],Table_0[Regione],Table_0[Guariti],,0)</f>
        <v>2438883</v>
      </c>
      <c r="L5047" s="1">
        <f>_xlfn.XLOOKUP(Comuni[[#This Row],[Regione]],Table_0[Regione],Table_0[Deceduti],,0)</f>
        <v>13122</v>
      </c>
    </row>
    <row r="5048" spans="1:12" x14ac:dyDescent="0.25">
      <c r="A5048" s="1" t="s">
        <v>5124</v>
      </c>
      <c r="B5048" s="1" t="s">
        <v>5063</v>
      </c>
      <c r="C5048" s="1" t="s">
        <v>5125</v>
      </c>
      <c r="D5048">
        <v>653</v>
      </c>
      <c r="E5048">
        <f>100*Comuni[[#This Row],[Popolazione2011]]/$D$7916</f>
        <v>1.139374560139042E-3</v>
      </c>
      <c r="F5048">
        <f>100*Comuni[[#This Row],[Popolazione2011]]/(SUMIFS($D$2:$D$7916,$B$2:$B$7916,"Lazio"))</f>
        <v>1.1866500596232595E-2</v>
      </c>
      <c r="G5048" t="b">
        <f>IF(Comuni[[#This Row],[Popolazione2011]]&gt;300000,"MAGGIORE")</f>
        <v>0</v>
      </c>
      <c r="H5048">
        <f>100*Comuni[[#This Row],[Popolazione2011]]/(SUMIFS($D$2:$D$7916,$B$2:$B$7916,"Piemonte"))</f>
        <v>1.496362441440211E-2</v>
      </c>
      <c r="I5048" s="1" t="str">
        <f>_xlfn.XLOOKUP(Comuni[[#This Row],[Regione]],Ripartizione_geografica[Regione],Ripartizione_geografica[Ripartizione geografica],,0)</f>
        <v>Centro</v>
      </c>
      <c r="J5048" s="1">
        <f>_xlfn.XLOOKUP(Comuni[[#This Row],[Regione]],Table_0[Regione],Table_0[Totale contagiati],,0)</f>
        <v>2498960</v>
      </c>
      <c r="K5048" s="1">
        <f>_xlfn.XLOOKUP(Comuni[[#This Row],[Regione]],Table_0[Regione],Table_0[Guariti],,0)</f>
        <v>2438883</v>
      </c>
      <c r="L5048" s="1">
        <f>_xlfn.XLOOKUP(Comuni[[#This Row],[Regione]],Table_0[Regione],Table_0[Deceduti],,0)</f>
        <v>13122</v>
      </c>
    </row>
    <row r="5049" spans="1:12" x14ac:dyDescent="0.25">
      <c r="A5049" s="1" t="s">
        <v>5126</v>
      </c>
      <c r="B5049" s="1" t="s">
        <v>5063</v>
      </c>
      <c r="C5049" s="1" t="s">
        <v>5125</v>
      </c>
      <c r="D5049">
        <v>2646</v>
      </c>
      <c r="E5049">
        <f>100*Comuni[[#This Row],[Popolazione2011]]/$D$7916</f>
        <v>4.6168224902418155E-3</v>
      </c>
      <c r="F5049">
        <f>100*Comuni[[#This Row],[Popolazione2011]]/(SUMIFS($D$2:$D$7916,$B$2:$B$7916,"Lazio"))</f>
        <v>4.808385999637281E-2</v>
      </c>
      <c r="G5049" t="b">
        <f>IF(Comuni[[#This Row],[Popolazione2011]]&gt;300000,"MAGGIORE")</f>
        <v>0</v>
      </c>
      <c r="H5049">
        <f>100*Comuni[[#This Row],[Popolazione2011]]/(SUMIFS($D$2:$D$7916,$B$2:$B$7916,"Piemonte"))</f>
        <v>6.0633614395877465E-2</v>
      </c>
      <c r="I5049" s="1" t="str">
        <f>_xlfn.XLOOKUP(Comuni[[#This Row],[Regione]],Ripartizione_geografica[Regione],Ripartizione_geografica[Ripartizione geografica],,0)</f>
        <v>Centro</v>
      </c>
      <c r="J5049" s="1">
        <f>_xlfn.XLOOKUP(Comuni[[#This Row],[Regione]],Table_0[Regione],Table_0[Totale contagiati],,0)</f>
        <v>2498960</v>
      </c>
      <c r="K5049" s="1">
        <f>_xlfn.XLOOKUP(Comuni[[#This Row],[Regione]],Table_0[Regione],Table_0[Guariti],,0)</f>
        <v>2438883</v>
      </c>
      <c r="L5049" s="1">
        <f>_xlfn.XLOOKUP(Comuni[[#This Row],[Regione]],Table_0[Regione],Table_0[Deceduti],,0)</f>
        <v>13122</v>
      </c>
    </row>
    <row r="5050" spans="1:12" x14ac:dyDescent="0.25">
      <c r="A5050" s="1" t="s">
        <v>5127</v>
      </c>
      <c r="B5050" s="1" t="s">
        <v>5063</v>
      </c>
      <c r="C5050" s="1" t="s">
        <v>5125</v>
      </c>
      <c r="D5050">
        <v>2704</v>
      </c>
      <c r="E5050">
        <f>100*Comuni[[#This Row],[Popolazione2011]]/$D$7916</f>
        <v>4.7180226808820362E-3</v>
      </c>
      <c r="F5050">
        <f>100*Comuni[[#This Row],[Popolazione2011]]/(SUMIFS($D$2:$D$7916,$B$2:$B$7916,"Lazio"))</f>
        <v>4.9137852392362846E-2</v>
      </c>
      <c r="G5050" t="b">
        <f>IF(Comuni[[#This Row],[Popolazione2011]]&gt;300000,"MAGGIORE")</f>
        <v>0</v>
      </c>
      <c r="H5050">
        <f>100*Comuni[[#This Row],[Popolazione2011]]/(SUMIFS($D$2:$D$7916,$B$2:$B$7916,"Piemonte"))</f>
        <v>6.1962695890571677E-2</v>
      </c>
      <c r="I5050" s="1" t="str">
        <f>_xlfn.XLOOKUP(Comuni[[#This Row],[Regione]],Ripartizione_geografica[Regione],Ripartizione_geografica[Ripartizione geografica],,0)</f>
        <v>Centro</v>
      </c>
      <c r="J5050" s="1">
        <f>_xlfn.XLOOKUP(Comuni[[#This Row],[Regione]],Table_0[Regione],Table_0[Totale contagiati],,0)</f>
        <v>2498960</v>
      </c>
      <c r="K5050" s="1">
        <f>_xlfn.XLOOKUP(Comuni[[#This Row],[Regione]],Table_0[Regione],Table_0[Guariti],,0)</f>
        <v>2438883</v>
      </c>
      <c r="L5050" s="1">
        <f>_xlfn.XLOOKUP(Comuni[[#This Row],[Regione]],Table_0[Regione],Table_0[Deceduti],,0)</f>
        <v>13122</v>
      </c>
    </row>
    <row r="5051" spans="1:12" x14ac:dyDescent="0.25">
      <c r="A5051" s="1" t="s">
        <v>5128</v>
      </c>
      <c r="B5051" s="1" t="s">
        <v>5063</v>
      </c>
      <c r="C5051" s="1" t="s">
        <v>5125</v>
      </c>
      <c r="D5051">
        <v>266</v>
      </c>
      <c r="E5051">
        <f>100*Comuni[[#This Row],[Popolazione2011]]/$D$7916</f>
        <v>4.6412501224653172E-4</v>
      </c>
      <c r="F5051">
        <f>100*Comuni[[#This Row],[Popolazione2011]]/(SUMIFS($D$2:$D$7916,$B$2:$B$7916,"Lazio"))</f>
        <v>4.8338271954025576E-3</v>
      </c>
      <c r="G5051" t="b">
        <f>IF(Comuni[[#This Row],[Popolazione2011]]&gt;300000,"MAGGIORE")</f>
        <v>0</v>
      </c>
      <c r="H5051">
        <f>100*Comuni[[#This Row],[Popolazione2011]]/(SUMIFS($D$2:$D$7916,$B$2:$B$7916,"Piemonte"))</f>
        <v>6.0954427170458823E-3</v>
      </c>
      <c r="I5051" s="1" t="str">
        <f>_xlfn.XLOOKUP(Comuni[[#This Row],[Regione]],Ripartizione_geografica[Regione],Ripartizione_geografica[Ripartizione geografica],,0)</f>
        <v>Centro</v>
      </c>
      <c r="J5051" s="1">
        <f>_xlfn.XLOOKUP(Comuni[[#This Row],[Regione]],Table_0[Regione],Table_0[Totale contagiati],,0)</f>
        <v>2498960</v>
      </c>
      <c r="K5051" s="1">
        <f>_xlfn.XLOOKUP(Comuni[[#This Row],[Regione]],Table_0[Regione],Table_0[Guariti],,0)</f>
        <v>2438883</v>
      </c>
      <c r="L5051" s="1">
        <f>_xlfn.XLOOKUP(Comuni[[#This Row],[Regione]],Table_0[Regione],Table_0[Deceduti],,0)</f>
        <v>13122</v>
      </c>
    </row>
    <row r="5052" spans="1:12" x14ac:dyDescent="0.25">
      <c r="A5052" s="1" t="s">
        <v>5129</v>
      </c>
      <c r="B5052" s="1" t="s">
        <v>5063</v>
      </c>
      <c r="C5052" s="1" t="s">
        <v>5125</v>
      </c>
      <c r="D5052">
        <v>649</v>
      </c>
      <c r="E5052">
        <f>100*Comuni[[#This Row],[Popolazione2011]]/$D$7916</f>
        <v>1.1323952366466131E-3</v>
      </c>
      <c r="F5052">
        <f>100*Comuni[[#This Row],[Popolazione2011]]/(SUMIFS($D$2:$D$7916,$B$2:$B$7916,"Lazio"))</f>
        <v>1.1793811465474662E-2</v>
      </c>
      <c r="G5052" t="b">
        <f>IF(Comuni[[#This Row],[Popolazione2011]]&gt;300000,"MAGGIORE")</f>
        <v>0</v>
      </c>
      <c r="H5052">
        <f>100*Comuni[[#This Row],[Popolazione2011]]/(SUMIFS($D$2:$D$7916,$B$2:$B$7916,"Piemonte"))</f>
        <v>1.4871963621664578E-2</v>
      </c>
      <c r="I5052" s="1" t="str">
        <f>_xlfn.XLOOKUP(Comuni[[#This Row],[Regione]],Ripartizione_geografica[Regione],Ripartizione_geografica[Ripartizione geografica],,0)</f>
        <v>Centro</v>
      </c>
      <c r="J5052" s="1">
        <f>_xlfn.XLOOKUP(Comuni[[#This Row],[Regione]],Table_0[Regione],Table_0[Totale contagiati],,0)</f>
        <v>2498960</v>
      </c>
      <c r="K5052" s="1">
        <f>_xlfn.XLOOKUP(Comuni[[#This Row],[Regione]],Table_0[Regione],Table_0[Guariti],,0)</f>
        <v>2438883</v>
      </c>
      <c r="L5052" s="1">
        <f>_xlfn.XLOOKUP(Comuni[[#This Row],[Regione]],Table_0[Regione],Table_0[Deceduti],,0)</f>
        <v>13122</v>
      </c>
    </row>
    <row r="5053" spans="1:12" x14ac:dyDescent="0.25">
      <c r="A5053" s="1" t="s">
        <v>5130</v>
      </c>
      <c r="B5053" s="1" t="s">
        <v>5063</v>
      </c>
      <c r="C5053" s="1" t="s">
        <v>5125</v>
      </c>
      <c r="D5053">
        <v>650</v>
      </c>
      <c r="E5053">
        <f>100*Comuni[[#This Row],[Popolazione2011]]/$D$7916</f>
        <v>1.1341400675197203E-3</v>
      </c>
      <c r="F5053">
        <f>100*Comuni[[#This Row],[Popolazione2011]]/(SUMIFS($D$2:$D$7916,$B$2:$B$7916,"Lazio"))</f>
        <v>1.1811983748164145E-2</v>
      </c>
      <c r="G5053" t="b">
        <f>IF(Comuni[[#This Row],[Popolazione2011]]&gt;300000,"MAGGIORE")</f>
        <v>0</v>
      </c>
      <c r="H5053">
        <f>100*Comuni[[#This Row],[Popolazione2011]]/(SUMIFS($D$2:$D$7916,$B$2:$B$7916,"Piemonte"))</f>
        <v>1.4894878819848962E-2</v>
      </c>
      <c r="I5053" s="1" t="str">
        <f>_xlfn.XLOOKUP(Comuni[[#This Row],[Regione]],Ripartizione_geografica[Regione],Ripartizione_geografica[Ripartizione geografica],,0)</f>
        <v>Centro</v>
      </c>
      <c r="J5053" s="1">
        <f>_xlfn.XLOOKUP(Comuni[[#This Row],[Regione]],Table_0[Regione],Table_0[Totale contagiati],,0)</f>
        <v>2498960</v>
      </c>
      <c r="K5053" s="1">
        <f>_xlfn.XLOOKUP(Comuni[[#This Row],[Regione]],Table_0[Regione],Table_0[Guariti],,0)</f>
        <v>2438883</v>
      </c>
      <c r="L5053" s="1">
        <f>_xlfn.XLOOKUP(Comuni[[#This Row],[Regione]],Table_0[Regione],Table_0[Deceduti],,0)</f>
        <v>13122</v>
      </c>
    </row>
    <row r="5054" spans="1:12" x14ac:dyDescent="0.25">
      <c r="A5054" s="1" t="s">
        <v>5131</v>
      </c>
      <c r="B5054" s="1" t="s">
        <v>5063</v>
      </c>
      <c r="C5054" s="1" t="s">
        <v>5125</v>
      </c>
      <c r="D5054">
        <v>4615</v>
      </c>
      <c r="E5054">
        <f>100*Comuni[[#This Row],[Popolazione2011]]/$D$7916</f>
        <v>8.0523944793900147E-3</v>
      </c>
      <c r="F5054">
        <f>100*Comuni[[#This Row],[Popolazione2011]]/(SUMIFS($D$2:$D$7916,$B$2:$B$7916,"Lazio"))</f>
        <v>8.3865084611965429E-2</v>
      </c>
      <c r="G5054" t="b">
        <f>IF(Comuni[[#This Row],[Popolazione2011]]&gt;300000,"MAGGIORE")</f>
        <v>0</v>
      </c>
      <c r="H5054">
        <f>100*Comuni[[#This Row],[Popolazione2011]]/(SUMIFS($D$2:$D$7916,$B$2:$B$7916,"Piemonte"))</f>
        <v>0.10575363962092763</v>
      </c>
      <c r="I5054" s="1" t="str">
        <f>_xlfn.XLOOKUP(Comuni[[#This Row],[Regione]],Ripartizione_geografica[Regione],Ripartizione_geografica[Ripartizione geografica],,0)</f>
        <v>Centro</v>
      </c>
      <c r="J5054" s="1">
        <f>_xlfn.XLOOKUP(Comuni[[#This Row],[Regione]],Table_0[Regione],Table_0[Totale contagiati],,0)</f>
        <v>2498960</v>
      </c>
      <c r="K5054" s="1">
        <f>_xlfn.XLOOKUP(Comuni[[#This Row],[Regione]],Table_0[Regione],Table_0[Guariti],,0)</f>
        <v>2438883</v>
      </c>
      <c r="L5054" s="1">
        <f>_xlfn.XLOOKUP(Comuni[[#This Row],[Regione]],Table_0[Regione],Table_0[Deceduti],,0)</f>
        <v>13122</v>
      </c>
    </row>
    <row r="5055" spans="1:12" x14ac:dyDescent="0.25">
      <c r="A5055" s="1" t="s">
        <v>5132</v>
      </c>
      <c r="B5055" s="1" t="s">
        <v>5063</v>
      </c>
      <c r="C5055" s="1" t="s">
        <v>5125</v>
      </c>
      <c r="D5055">
        <v>990</v>
      </c>
      <c r="E5055">
        <f>100*Comuni[[#This Row],[Popolazione2011]]/$D$7916</f>
        <v>1.7273825643761894E-3</v>
      </c>
      <c r="F5055">
        <f>100*Comuni[[#This Row],[Popolazione2011]]/(SUMIFS($D$2:$D$7916,$B$2:$B$7916,"Lazio"))</f>
        <v>1.7990559862588466E-2</v>
      </c>
      <c r="G5055" t="b">
        <f>IF(Comuni[[#This Row],[Popolazione2011]]&gt;300000,"MAGGIORE")</f>
        <v>0</v>
      </c>
      <c r="H5055">
        <f>100*Comuni[[#This Row],[Popolazione2011]]/(SUMIFS($D$2:$D$7916,$B$2:$B$7916,"Piemonte"))</f>
        <v>2.2686046202539188E-2</v>
      </c>
      <c r="I5055" s="1" t="str">
        <f>_xlfn.XLOOKUP(Comuni[[#This Row],[Regione]],Ripartizione_geografica[Regione],Ripartizione_geografica[Ripartizione geografica],,0)</f>
        <v>Centro</v>
      </c>
      <c r="J5055" s="1">
        <f>_xlfn.XLOOKUP(Comuni[[#This Row],[Regione]],Table_0[Regione],Table_0[Totale contagiati],,0)</f>
        <v>2498960</v>
      </c>
      <c r="K5055" s="1">
        <f>_xlfn.XLOOKUP(Comuni[[#This Row],[Regione]],Table_0[Regione],Table_0[Guariti],,0)</f>
        <v>2438883</v>
      </c>
      <c r="L5055" s="1">
        <f>_xlfn.XLOOKUP(Comuni[[#This Row],[Regione]],Table_0[Regione],Table_0[Deceduti],,0)</f>
        <v>13122</v>
      </c>
    </row>
    <row r="5056" spans="1:12" x14ac:dyDescent="0.25">
      <c r="A5056" s="1" t="s">
        <v>5133</v>
      </c>
      <c r="B5056" s="1" t="s">
        <v>5063</v>
      </c>
      <c r="C5056" s="1" t="s">
        <v>5125</v>
      </c>
      <c r="D5056">
        <v>2726</v>
      </c>
      <c r="E5056">
        <f>100*Comuni[[#This Row],[Popolazione2011]]/$D$7916</f>
        <v>4.7564089600903962E-3</v>
      </c>
      <c r="F5056">
        <f>100*Comuni[[#This Row],[Popolazione2011]]/(SUMIFS($D$2:$D$7916,$B$2:$B$7916,"Lazio"))</f>
        <v>4.9537642611531478E-2</v>
      </c>
      <c r="G5056" t="b">
        <f>IF(Comuni[[#This Row],[Popolazione2011]]&gt;300000,"MAGGIORE")</f>
        <v>0</v>
      </c>
      <c r="H5056">
        <f>100*Comuni[[#This Row],[Popolazione2011]]/(SUMIFS($D$2:$D$7916,$B$2:$B$7916,"Piemonte"))</f>
        <v>6.2466830250628103E-2</v>
      </c>
      <c r="I5056" s="1" t="str">
        <f>_xlfn.XLOOKUP(Comuni[[#This Row],[Regione]],Ripartizione_geografica[Regione],Ripartizione_geografica[Ripartizione geografica],,0)</f>
        <v>Centro</v>
      </c>
      <c r="J5056" s="1">
        <f>_xlfn.XLOOKUP(Comuni[[#This Row],[Regione]],Table_0[Regione],Table_0[Totale contagiati],,0)</f>
        <v>2498960</v>
      </c>
      <c r="K5056" s="1">
        <f>_xlfn.XLOOKUP(Comuni[[#This Row],[Regione]],Table_0[Regione],Table_0[Guariti],,0)</f>
        <v>2438883</v>
      </c>
      <c r="L5056" s="1">
        <f>_xlfn.XLOOKUP(Comuni[[#This Row],[Regione]],Table_0[Regione],Table_0[Deceduti],,0)</f>
        <v>13122</v>
      </c>
    </row>
    <row r="5057" spans="1:12" x14ac:dyDescent="0.25">
      <c r="A5057" s="1" t="s">
        <v>5134</v>
      </c>
      <c r="B5057" s="1" t="s">
        <v>5063</v>
      </c>
      <c r="C5057" s="1" t="s">
        <v>5125</v>
      </c>
      <c r="D5057">
        <v>1736</v>
      </c>
      <c r="E5057">
        <f>100*Comuni[[#This Row],[Popolazione2011]]/$D$7916</f>
        <v>3.0290263957142068E-3</v>
      </c>
      <c r="F5057">
        <f>100*Comuni[[#This Row],[Popolazione2011]]/(SUMIFS($D$2:$D$7916,$B$2:$B$7916,"Lazio"))</f>
        <v>3.1547082748943009E-2</v>
      </c>
      <c r="G5057" t="b">
        <f>IF(Comuni[[#This Row],[Popolazione2011]]&gt;300000,"MAGGIORE")</f>
        <v>0</v>
      </c>
      <c r="H5057">
        <f>100*Comuni[[#This Row],[Popolazione2011]]/(SUMIFS($D$2:$D$7916,$B$2:$B$7916,"Piemonte"))</f>
        <v>3.9780784048088921E-2</v>
      </c>
      <c r="I5057" s="1" t="str">
        <f>_xlfn.XLOOKUP(Comuni[[#This Row],[Regione]],Ripartizione_geografica[Regione],Ripartizione_geografica[Ripartizione geografica],,0)</f>
        <v>Centro</v>
      </c>
      <c r="J5057" s="1">
        <f>_xlfn.XLOOKUP(Comuni[[#This Row],[Regione]],Table_0[Regione],Table_0[Totale contagiati],,0)</f>
        <v>2498960</v>
      </c>
      <c r="K5057" s="1">
        <f>_xlfn.XLOOKUP(Comuni[[#This Row],[Regione]],Table_0[Regione],Table_0[Guariti],,0)</f>
        <v>2438883</v>
      </c>
      <c r="L5057" s="1">
        <f>_xlfn.XLOOKUP(Comuni[[#This Row],[Regione]],Table_0[Regione],Table_0[Deceduti],,0)</f>
        <v>13122</v>
      </c>
    </row>
    <row r="5058" spans="1:12" x14ac:dyDescent="0.25">
      <c r="A5058" s="1" t="s">
        <v>5135</v>
      </c>
      <c r="B5058" s="1" t="s">
        <v>5063</v>
      </c>
      <c r="C5058" s="1" t="s">
        <v>5125</v>
      </c>
      <c r="D5058">
        <v>723</v>
      </c>
      <c r="E5058">
        <f>100*Comuni[[#This Row],[Popolazione2011]]/$D$7916</f>
        <v>1.2615127212565504E-3</v>
      </c>
      <c r="F5058">
        <f>100*Comuni[[#This Row],[Popolazione2011]]/(SUMIFS($D$2:$D$7916,$B$2:$B$7916,"Lazio"))</f>
        <v>1.3138560384496427E-2</v>
      </c>
      <c r="G5058" t="b">
        <f>IF(Comuni[[#This Row],[Popolazione2011]]&gt;300000,"MAGGIORE")</f>
        <v>0</v>
      </c>
      <c r="H5058">
        <f>100*Comuni[[#This Row],[Popolazione2011]]/(SUMIFS($D$2:$D$7916,$B$2:$B$7916,"Piemonte"))</f>
        <v>1.656768828730892E-2</v>
      </c>
      <c r="I5058" s="1" t="str">
        <f>_xlfn.XLOOKUP(Comuni[[#This Row],[Regione]],Ripartizione_geografica[Regione],Ripartizione_geografica[Ripartizione geografica],,0)</f>
        <v>Centro</v>
      </c>
      <c r="J5058" s="1">
        <f>_xlfn.XLOOKUP(Comuni[[#This Row],[Regione]],Table_0[Regione],Table_0[Totale contagiati],,0)</f>
        <v>2498960</v>
      </c>
      <c r="K5058" s="1">
        <f>_xlfn.XLOOKUP(Comuni[[#This Row],[Regione]],Table_0[Regione],Table_0[Guariti],,0)</f>
        <v>2438883</v>
      </c>
      <c r="L5058" s="1">
        <f>_xlfn.XLOOKUP(Comuni[[#This Row],[Regione]],Table_0[Regione],Table_0[Deceduti],,0)</f>
        <v>13122</v>
      </c>
    </row>
    <row r="5059" spans="1:12" x14ac:dyDescent="0.25">
      <c r="A5059" s="1" t="s">
        <v>5136</v>
      </c>
      <c r="B5059" s="1" t="s">
        <v>5063</v>
      </c>
      <c r="C5059" s="1" t="s">
        <v>5125</v>
      </c>
      <c r="D5059">
        <v>1231</v>
      </c>
      <c r="E5059">
        <f>100*Comuni[[#This Row],[Popolazione2011]]/$D$7916</f>
        <v>2.1478868047950395E-3</v>
      </c>
      <c r="F5059">
        <f>100*Comuni[[#This Row],[Popolazione2011]]/(SUMIFS($D$2:$D$7916,$B$2:$B$7916,"Lazio"))</f>
        <v>2.2370079990753942E-2</v>
      </c>
      <c r="G5059" t="b">
        <f>IF(Comuni[[#This Row],[Popolazione2011]]&gt;300000,"MAGGIORE")</f>
        <v>0</v>
      </c>
      <c r="H5059">
        <f>100*Comuni[[#This Row],[Popolazione2011]]/(SUMIFS($D$2:$D$7916,$B$2:$B$7916,"Piemonte"))</f>
        <v>2.8208608964975495E-2</v>
      </c>
      <c r="I5059" s="1" t="str">
        <f>_xlfn.XLOOKUP(Comuni[[#This Row],[Regione]],Ripartizione_geografica[Regione],Ripartizione_geografica[Ripartizione geografica],,0)</f>
        <v>Centro</v>
      </c>
      <c r="J5059" s="1">
        <f>_xlfn.XLOOKUP(Comuni[[#This Row],[Regione]],Table_0[Regione],Table_0[Totale contagiati],,0)</f>
        <v>2498960</v>
      </c>
      <c r="K5059" s="1">
        <f>_xlfn.XLOOKUP(Comuni[[#This Row],[Regione]],Table_0[Regione],Table_0[Guariti],,0)</f>
        <v>2438883</v>
      </c>
      <c r="L5059" s="1">
        <f>_xlfn.XLOOKUP(Comuni[[#This Row],[Regione]],Table_0[Regione],Table_0[Deceduti],,0)</f>
        <v>13122</v>
      </c>
    </row>
    <row r="5060" spans="1:12" x14ac:dyDescent="0.25">
      <c r="A5060" s="1" t="s">
        <v>5137</v>
      </c>
      <c r="B5060" s="1" t="s">
        <v>5063</v>
      </c>
      <c r="C5060" s="1" t="s">
        <v>5125</v>
      </c>
      <c r="D5060">
        <v>299</v>
      </c>
      <c r="E5060">
        <f>100*Comuni[[#This Row],[Popolazione2011]]/$D$7916</f>
        <v>5.2170443105907136E-4</v>
      </c>
      <c r="F5060">
        <f>100*Comuni[[#This Row],[Popolazione2011]]/(SUMIFS($D$2:$D$7916,$B$2:$B$7916,"Lazio"))</f>
        <v>5.4335125241555069E-3</v>
      </c>
      <c r="G5060" t="b">
        <f>IF(Comuni[[#This Row],[Popolazione2011]]&gt;300000,"MAGGIORE")</f>
        <v>0</v>
      </c>
      <c r="H5060">
        <f>100*Comuni[[#This Row],[Popolazione2011]]/(SUMIFS($D$2:$D$7916,$B$2:$B$7916,"Piemonte"))</f>
        <v>6.8516442571305222E-3</v>
      </c>
      <c r="I5060" s="1" t="str">
        <f>_xlfn.XLOOKUP(Comuni[[#This Row],[Regione]],Ripartizione_geografica[Regione],Ripartizione_geografica[Ripartizione geografica],,0)</f>
        <v>Centro</v>
      </c>
      <c r="J5060" s="1">
        <f>_xlfn.XLOOKUP(Comuni[[#This Row],[Regione]],Table_0[Regione],Table_0[Totale contagiati],,0)</f>
        <v>2498960</v>
      </c>
      <c r="K5060" s="1">
        <f>_xlfn.XLOOKUP(Comuni[[#This Row],[Regione]],Table_0[Regione],Table_0[Guariti],,0)</f>
        <v>2438883</v>
      </c>
      <c r="L5060" s="1">
        <f>_xlfn.XLOOKUP(Comuni[[#This Row],[Regione]],Table_0[Regione],Table_0[Deceduti],,0)</f>
        <v>13122</v>
      </c>
    </row>
    <row r="5061" spans="1:12" x14ac:dyDescent="0.25">
      <c r="A5061" s="1" t="s">
        <v>5138</v>
      </c>
      <c r="B5061" s="1" t="s">
        <v>5063</v>
      </c>
      <c r="C5061" s="1" t="s">
        <v>5125</v>
      </c>
      <c r="D5061">
        <v>1047</v>
      </c>
      <c r="E5061">
        <f>100*Comuni[[#This Row],[Popolazione2011]]/$D$7916</f>
        <v>1.8268379241433033E-3</v>
      </c>
      <c r="F5061">
        <f>100*Comuni[[#This Row],[Popolazione2011]]/(SUMIFS($D$2:$D$7916,$B$2:$B$7916,"Lazio"))</f>
        <v>1.9026379975889015E-2</v>
      </c>
      <c r="G5061" t="b">
        <f>IF(Comuni[[#This Row],[Popolazione2011]]&gt;300000,"MAGGIORE")</f>
        <v>0</v>
      </c>
      <c r="H5061">
        <f>100*Comuni[[#This Row],[Popolazione2011]]/(SUMIFS($D$2:$D$7916,$B$2:$B$7916,"Piemonte"))</f>
        <v>2.399221249904902E-2</v>
      </c>
      <c r="I5061" s="1" t="str">
        <f>_xlfn.XLOOKUP(Comuni[[#This Row],[Regione]],Ripartizione_geografica[Regione],Ripartizione_geografica[Ripartizione geografica],,0)</f>
        <v>Centro</v>
      </c>
      <c r="J5061" s="1">
        <f>_xlfn.XLOOKUP(Comuni[[#This Row],[Regione]],Table_0[Regione],Table_0[Totale contagiati],,0)</f>
        <v>2498960</v>
      </c>
      <c r="K5061" s="1">
        <f>_xlfn.XLOOKUP(Comuni[[#This Row],[Regione]],Table_0[Regione],Table_0[Guariti],,0)</f>
        <v>2438883</v>
      </c>
      <c r="L5061" s="1">
        <f>_xlfn.XLOOKUP(Comuni[[#This Row],[Regione]],Table_0[Regione],Table_0[Deceduti],,0)</f>
        <v>13122</v>
      </c>
    </row>
    <row r="5062" spans="1:12" x14ac:dyDescent="0.25">
      <c r="A5062" s="1" t="s">
        <v>5139</v>
      </c>
      <c r="B5062" s="1" t="s">
        <v>5063</v>
      </c>
      <c r="C5062" s="1" t="s">
        <v>5125</v>
      </c>
      <c r="D5062">
        <v>1289</v>
      </c>
      <c r="E5062">
        <f>100*Comuni[[#This Row],[Popolazione2011]]/$D$7916</f>
        <v>2.2490869954352607E-3</v>
      </c>
      <c r="F5062">
        <f>100*Comuni[[#This Row],[Popolazione2011]]/(SUMIFS($D$2:$D$7916,$B$2:$B$7916,"Lazio"))</f>
        <v>2.3424072386743974E-2</v>
      </c>
      <c r="G5062" t="b">
        <f>IF(Comuni[[#This Row],[Popolazione2011]]&gt;300000,"MAGGIORE")</f>
        <v>0</v>
      </c>
      <c r="H5062">
        <f>100*Comuni[[#This Row],[Popolazione2011]]/(SUMIFS($D$2:$D$7916,$B$2:$B$7916,"Piemonte"))</f>
        <v>2.953769045966971E-2</v>
      </c>
      <c r="I5062" s="1" t="str">
        <f>_xlfn.XLOOKUP(Comuni[[#This Row],[Regione]],Ripartizione_geografica[Regione],Ripartizione_geografica[Ripartizione geografica],,0)</f>
        <v>Centro</v>
      </c>
      <c r="J5062" s="1">
        <f>_xlfn.XLOOKUP(Comuni[[#This Row],[Regione]],Table_0[Regione],Table_0[Totale contagiati],,0)</f>
        <v>2498960</v>
      </c>
      <c r="K5062" s="1">
        <f>_xlfn.XLOOKUP(Comuni[[#This Row],[Regione]],Table_0[Regione],Table_0[Guariti],,0)</f>
        <v>2438883</v>
      </c>
      <c r="L5062" s="1">
        <f>_xlfn.XLOOKUP(Comuni[[#This Row],[Regione]],Table_0[Regione],Table_0[Deceduti],,0)</f>
        <v>13122</v>
      </c>
    </row>
    <row r="5063" spans="1:12" x14ac:dyDescent="0.25">
      <c r="A5063" s="1" t="s">
        <v>5140</v>
      </c>
      <c r="B5063" s="1" t="s">
        <v>5063</v>
      </c>
      <c r="C5063" s="1" t="s">
        <v>5125</v>
      </c>
      <c r="D5063">
        <v>6900</v>
      </c>
      <c r="E5063">
        <f>100*Comuni[[#This Row],[Popolazione2011]]/$D$7916</f>
        <v>1.2039333024440107E-2</v>
      </c>
      <c r="F5063">
        <f>100*Comuni[[#This Row],[Popolazione2011]]/(SUMIFS($D$2:$D$7916,$B$2:$B$7916,"Lazio"))</f>
        <v>0.12538875055743476</v>
      </c>
      <c r="G5063" t="b">
        <f>IF(Comuni[[#This Row],[Popolazione2011]]&gt;300000,"MAGGIORE")</f>
        <v>0</v>
      </c>
      <c r="H5063">
        <f>100*Comuni[[#This Row],[Popolazione2011]]/(SUMIFS($D$2:$D$7916,$B$2:$B$7916,"Piemonte"))</f>
        <v>0.15811486747224282</v>
      </c>
      <c r="I5063" s="1" t="str">
        <f>_xlfn.XLOOKUP(Comuni[[#This Row],[Regione]],Ripartizione_geografica[Regione],Ripartizione_geografica[Ripartizione geografica],,0)</f>
        <v>Centro</v>
      </c>
      <c r="J5063" s="1">
        <f>_xlfn.XLOOKUP(Comuni[[#This Row],[Regione]],Table_0[Regione],Table_0[Totale contagiati],,0)</f>
        <v>2498960</v>
      </c>
      <c r="K5063" s="1">
        <f>_xlfn.XLOOKUP(Comuni[[#This Row],[Regione]],Table_0[Regione],Table_0[Guariti],,0)</f>
        <v>2438883</v>
      </c>
      <c r="L5063" s="1">
        <f>_xlfn.XLOOKUP(Comuni[[#This Row],[Regione]],Table_0[Regione],Table_0[Deceduti],,0)</f>
        <v>13122</v>
      </c>
    </row>
    <row r="5064" spans="1:12" x14ac:dyDescent="0.25">
      <c r="A5064" s="1" t="s">
        <v>5141</v>
      </c>
      <c r="B5064" s="1" t="s">
        <v>5063</v>
      </c>
      <c r="C5064" s="1" t="s">
        <v>5125</v>
      </c>
      <c r="D5064">
        <v>470</v>
      </c>
      <c r="E5064">
        <f>100*Comuni[[#This Row],[Popolazione2011]]/$D$7916</f>
        <v>8.2007051036041311E-4</v>
      </c>
      <c r="F5064">
        <f>100*Comuni[[#This Row],[Popolazione2011]]/(SUMIFS($D$2:$D$7916,$B$2:$B$7916,"Lazio"))</f>
        <v>8.5409728640571513E-3</v>
      </c>
      <c r="G5064" t="b">
        <f>IF(Comuni[[#This Row],[Popolazione2011]]&gt;300000,"MAGGIORE")</f>
        <v>0</v>
      </c>
      <c r="H5064">
        <f>100*Comuni[[#This Row],[Popolazione2011]]/(SUMIFS($D$2:$D$7916,$B$2:$B$7916,"Piemonte"))</f>
        <v>1.0770143146660019E-2</v>
      </c>
      <c r="I5064" s="1" t="str">
        <f>_xlfn.XLOOKUP(Comuni[[#This Row],[Regione]],Ripartizione_geografica[Regione],Ripartizione_geografica[Ripartizione geografica],,0)</f>
        <v>Centro</v>
      </c>
      <c r="J5064" s="1">
        <f>_xlfn.XLOOKUP(Comuni[[#This Row],[Regione]],Table_0[Regione],Table_0[Totale contagiati],,0)</f>
        <v>2498960</v>
      </c>
      <c r="K5064" s="1">
        <f>_xlfn.XLOOKUP(Comuni[[#This Row],[Regione]],Table_0[Regione],Table_0[Guariti],,0)</f>
        <v>2438883</v>
      </c>
      <c r="L5064" s="1">
        <f>_xlfn.XLOOKUP(Comuni[[#This Row],[Regione]],Table_0[Regione],Table_0[Deceduti],,0)</f>
        <v>13122</v>
      </c>
    </row>
    <row r="5065" spans="1:12" x14ac:dyDescent="0.25">
      <c r="A5065" s="1" t="s">
        <v>5142</v>
      </c>
      <c r="B5065" s="1" t="s">
        <v>5063</v>
      </c>
      <c r="C5065" s="1" t="s">
        <v>5125</v>
      </c>
      <c r="D5065">
        <v>440</v>
      </c>
      <c r="E5065">
        <f>100*Comuni[[#This Row],[Popolazione2011]]/$D$7916</f>
        <v>7.6772558416719533E-4</v>
      </c>
      <c r="F5065">
        <f>100*Comuni[[#This Row],[Popolazione2011]]/(SUMIFS($D$2:$D$7916,$B$2:$B$7916,"Lazio"))</f>
        <v>7.9958043833726518E-3</v>
      </c>
      <c r="G5065" t="b">
        <f>IF(Comuni[[#This Row],[Popolazione2011]]&gt;300000,"MAGGIORE")</f>
        <v>0</v>
      </c>
      <c r="H5065">
        <f>100*Comuni[[#This Row],[Popolazione2011]]/(SUMIFS($D$2:$D$7916,$B$2:$B$7916,"Piemonte"))</f>
        <v>1.0082687201128527E-2</v>
      </c>
      <c r="I5065" s="1" t="str">
        <f>_xlfn.XLOOKUP(Comuni[[#This Row],[Regione]],Ripartizione_geografica[Regione],Ripartizione_geografica[Ripartizione geografica],,0)</f>
        <v>Centro</v>
      </c>
      <c r="J5065" s="1">
        <f>_xlfn.XLOOKUP(Comuni[[#This Row],[Regione]],Table_0[Regione],Table_0[Totale contagiati],,0)</f>
        <v>2498960</v>
      </c>
      <c r="K5065" s="1">
        <f>_xlfn.XLOOKUP(Comuni[[#This Row],[Regione]],Table_0[Regione],Table_0[Guariti],,0)</f>
        <v>2438883</v>
      </c>
      <c r="L5065" s="1">
        <f>_xlfn.XLOOKUP(Comuni[[#This Row],[Regione]],Table_0[Regione],Table_0[Deceduti],,0)</f>
        <v>13122</v>
      </c>
    </row>
    <row r="5066" spans="1:12" x14ac:dyDescent="0.25">
      <c r="A5066" s="1" t="s">
        <v>5143</v>
      </c>
      <c r="B5066" s="1" t="s">
        <v>5063</v>
      </c>
      <c r="C5066" s="1" t="s">
        <v>5125</v>
      </c>
      <c r="D5066">
        <v>384</v>
      </c>
      <c r="E5066">
        <f>100*Comuni[[#This Row],[Popolazione2011]]/$D$7916</f>
        <v>6.7001505527318863E-4</v>
      </c>
      <c r="F5066">
        <f>100*Comuni[[#This Row],[Popolazione2011]]/(SUMIFS($D$2:$D$7916,$B$2:$B$7916,"Lazio"))</f>
        <v>6.9781565527615875E-3</v>
      </c>
      <c r="G5066" t="b">
        <f>IF(Comuni[[#This Row],[Popolazione2011]]&gt;300000,"MAGGIORE")</f>
        <v>0</v>
      </c>
      <c r="H5066">
        <f>100*Comuni[[#This Row],[Popolazione2011]]/(SUMIFS($D$2:$D$7916,$B$2:$B$7916,"Piemonte"))</f>
        <v>8.7994361028030793E-3</v>
      </c>
      <c r="I5066" s="1" t="str">
        <f>_xlfn.XLOOKUP(Comuni[[#This Row],[Regione]],Ripartizione_geografica[Regione],Ripartizione_geografica[Ripartizione geografica],,0)</f>
        <v>Centro</v>
      </c>
      <c r="J5066" s="1">
        <f>_xlfn.XLOOKUP(Comuni[[#This Row],[Regione]],Table_0[Regione],Table_0[Totale contagiati],,0)</f>
        <v>2498960</v>
      </c>
      <c r="K5066" s="1">
        <f>_xlfn.XLOOKUP(Comuni[[#This Row],[Regione]],Table_0[Regione],Table_0[Guariti],,0)</f>
        <v>2438883</v>
      </c>
      <c r="L5066" s="1">
        <f>_xlfn.XLOOKUP(Comuni[[#This Row],[Regione]],Table_0[Regione],Table_0[Deceduti],,0)</f>
        <v>13122</v>
      </c>
    </row>
    <row r="5067" spans="1:12" x14ac:dyDescent="0.25">
      <c r="A5067" s="1" t="s">
        <v>5144</v>
      </c>
      <c r="B5067" s="1" t="s">
        <v>5063</v>
      </c>
      <c r="C5067" s="1" t="s">
        <v>5125</v>
      </c>
      <c r="D5067">
        <v>169</v>
      </c>
      <c r="E5067">
        <f>100*Comuni[[#This Row],[Popolazione2011]]/$D$7916</f>
        <v>2.9487641755512726E-4</v>
      </c>
      <c r="F5067">
        <f>100*Comuni[[#This Row],[Popolazione2011]]/(SUMIFS($D$2:$D$7916,$B$2:$B$7916,"Lazio"))</f>
        <v>3.0711157745226779E-3</v>
      </c>
      <c r="G5067" t="b">
        <f>IF(Comuni[[#This Row],[Popolazione2011]]&gt;300000,"MAGGIORE")</f>
        <v>0</v>
      </c>
      <c r="H5067">
        <f>100*Comuni[[#This Row],[Popolazione2011]]/(SUMIFS($D$2:$D$7916,$B$2:$B$7916,"Piemonte"))</f>
        <v>3.8726684931607298E-3</v>
      </c>
      <c r="I5067" s="1" t="str">
        <f>_xlfn.XLOOKUP(Comuni[[#This Row],[Regione]],Ripartizione_geografica[Regione],Ripartizione_geografica[Ripartizione geografica],,0)</f>
        <v>Centro</v>
      </c>
      <c r="J5067" s="1">
        <f>_xlfn.XLOOKUP(Comuni[[#This Row],[Regione]],Table_0[Regione],Table_0[Totale contagiati],,0)</f>
        <v>2498960</v>
      </c>
      <c r="K5067" s="1">
        <f>_xlfn.XLOOKUP(Comuni[[#This Row],[Regione]],Table_0[Regione],Table_0[Guariti],,0)</f>
        <v>2438883</v>
      </c>
      <c r="L5067" s="1">
        <f>_xlfn.XLOOKUP(Comuni[[#This Row],[Regione]],Table_0[Regione],Table_0[Deceduti],,0)</f>
        <v>13122</v>
      </c>
    </row>
    <row r="5068" spans="1:12" x14ac:dyDescent="0.25">
      <c r="A5068" s="1" t="s">
        <v>5145</v>
      </c>
      <c r="B5068" s="1" t="s">
        <v>5063</v>
      </c>
      <c r="C5068" s="1" t="s">
        <v>5125</v>
      </c>
      <c r="D5068">
        <v>1595</v>
      </c>
      <c r="E5068">
        <f>100*Comuni[[#This Row],[Popolazione2011]]/$D$7916</f>
        <v>2.7830052426060831E-3</v>
      </c>
      <c r="F5068">
        <f>100*Comuni[[#This Row],[Popolazione2011]]/(SUMIFS($D$2:$D$7916,$B$2:$B$7916,"Lazio"))</f>
        <v>2.8984790889725862E-2</v>
      </c>
      <c r="G5068" t="b">
        <f>IF(Comuni[[#This Row],[Popolazione2011]]&gt;300000,"MAGGIORE")</f>
        <v>0</v>
      </c>
      <c r="H5068">
        <f>100*Comuni[[#This Row],[Popolazione2011]]/(SUMIFS($D$2:$D$7916,$B$2:$B$7916,"Piemonte"))</f>
        <v>3.6549741104090913E-2</v>
      </c>
      <c r="I5068" s="1" t="str">
        <f>_xlfn.XLOOKUP(Comuni[[#This Row],[Regione]],Ripartizione_geografica[Regione],Ripartizione_geografica[Ripartizione geografica],,0)</f>
        <v>Centro</v>
      </c>
      <c r="J5068" s="1">
        <f>_xlfn.XLOOKUP(Comuni[[#This Row],[Regione]],Table_0[Regione],Table_0[Totale contagiati],,0)</f>
        <v>2498960</v>
      </c>
      <c r="K5068" s="1">
        <f>_xlfn.XLOOKUP(Comuni[[#This Row],[Regione]],Table_0[Regione],Table_0[Guariti],,0)</f>
        <v>2438883</v>
      </c>
      <c r="L5068" s="1">
        <f>_xlfn.XLOOKUP(Comuni[[#This Row],[Regione]],Table_0[Regione],Table_0[Deceduti],,0)</f>
        <v>13122</v>
      </c>
    </row>
    <row r="5069" spans="1:12" x14ac:dyDescent="0.25">
      <c r="A5069" s="1" t="s">
        <v>5146</v>
      </c>
      <c r="B5069" s="1" t="s">
        <v>5063</v>
      </c>
      <c r="C5069" s="1" t="s">
        <v>5125</v>
      </c>
      <c r="D5069">
        <v>524</v>
      </c>
      <c r="E5069">
        <f>100*Comuni[[#This Row],[Popolazione2011]]/$D$7916</f>
        <v>9.1429137750820527E-4</v>
      </c>
      <c r="F5069">
        <f>100*Comuni[[#This Row],[Popolazione2011]]/(SUMIFS($D$2:$D$7916,$B$2:$B$7916,"Lazio"))</f>
        <v>9.5222761292892491E-3</v>
      </c>
      <c r="G5069" t="b">
        <f>IF(Comuni[[#This Row],[Popolazione2011]]&gt;300000,"MAGGIORE")</f>
        <v>0</v>
      </c>
      <c r="H5069">
        <f>100*Comuni[[#This Row],[Popolazione2011]]/(SUMIFS($D$2:$D$7916,$B$2:$B$7916,"Piemonte"))</f>
        <v>1.2007563848616702E-2</v>
      </c>
      <c r="I5069" s="1" t="str">
        <f>_xlfn.XLOOKUP(Comuni[[#This Row],[Regione]],Ripartizione_geografica[Regione],Ripartizione_geografica[Ripartizione geografica],,0)</f>
        <v>Centro</v>
      </c>
      <c r="J5069" s="1">
        <f>_xlfn.XLOOKUP(Comuni[[#This Row],[Regione]],Table_0[Regione],Table_0[Totale contagiati],,0)</f>
        <v>2498960</v>
      </c>
      <c r="K5069" s="1">
        <f>_xlfn.XLOOKUP(Comuni[[#This Row],[Regione]],Table_0[Regione],Table_0[Guariti],,0)</f>
        <v>2438883</v>
      </c>
      <c r="L5069" s="1">
        <f>_xlfn.XLOOKUP(Comuni[[#This Row],[Regione]],Table_0[Regione],Table_0[Deceduti],,0)</f>
        <v>13122</v>
      </c>
    </row>
    <row r="5070" spans="1:12" x14ac:dyDescent="0.25">
      <c r="A5070" s="1" t="s">
        <v>5147</v>
      </c>
      <c r="B5070" s="1" t="s">
        <v>5063</v>
      </c>
      <c r="C5070" s="1" t="s">
        <v>5125</v>
      </c>
      <c r="D5070">
        <v>311</v>
      </c>
      <c r="E5070">
        <f>100*Comuni[[#This Row],[Popolazione2011]]/$D$7916</f>
        <v>5.426424015363585E-4</v>
      </c>
      <c r="F5070">
        <f>100*Comuni[[#This Row],[Popolazione2011]]/(SUMIFS($D$2:$D$7916,$B$2:$B$7916,"Lazio"))</f>
        <v>5.651579916429306E-3</v>
      </c>
      <c r="G5070" t="b">
        <f>IF(Comuni[[#This Row],[Popolazione2011]]&gt;300000,"MAGGIORE")</f>
        <v>0</v>
      </c>
      <c r="H5070">
        <f>100*Comuni[[#This Row],[Popolazione2011]]/(SUMIFS($D$2:$D$7916,$B$2:$B$7916,"Piemonte"))</f>
        <v>7.126626635343118E-3</v>
      </c>
      <c r="I5070" s="1" t="str">
        <f>_xlfn.XLOOKUP(Comuni[[#This Row],[Regione]],Ripartizione_geografica[Regione],Ripartizione_geografica[Ripartizione geografica],,0)</f>
        <v>Centro</v>
      </c>
      <c r="J5070" s="1">
        <f>_xlfn.XLOOKUP(Comuni[[#This Row],[Regione]],Table_0[Regione],Table_0[Totale contagiati],,0)</f>
        <v>2498960</v>
      </c>
      <c r="K5070" s="1">
        <f>_xlfn.XLOOKUP(Comuni[[#This Row],[Regione]],Table_0[Regione],Table_0[Guariti],,0)</f>
        <v>2438883</v>
      </c>
      <c r="L5070" s="1">
        <f>_xlfn.XLOOKUP(Comuni[[#This Row],[Regione]],Table_0[Regione],Table_0[Deceduti],,0)</f>
        <v>13122</v>
      </c>
    </row>
    <row r="5071" spans="1:12" x14ac:dyDescent="0.25">
      <c r="A5071" s="1" t="s">
        <v>5148</v>
      </c>
      <c r="B5071" s="1" t="s">
        <v>5063</v>
      </c>
      <c r="C5071" s="1" t="s">
        <v>5125</v>
      </c>
      <c r="D5071">
        <v>672</v>
      </c>
      <c r="E5071">
        <f>100*Comuni[[#This Row],[Popolazione2011]]/$D$7916</f>
        <v>1.17252634672808E-3</v>
      </c>
      <c r="F5071">
        <f>100*Comuni[[#This Row],[Popolazione2011]]/(SUMIFS($D$2:$D$7916,$B$2:$B$7916,"Lazio"))</f>
        <v>1.2211773967332779E-2</v>
      </c>
      <c r="G5071" t="b">
        <f>IF(Comuni[[#This Row],[Popolazione2011]]&gt;300000,"MAGGIORE")</f>
        <v>0</v>
      </c>
      <c r="H5071">
        <f>100*Comuni[[#This Row],[Popolazione2011]]/(SUMIFS($D$2:$D$7916,$B$2:$B$7916,"Piemonte"))</f>
        <v>1.5399013179905387E-2</v>
      </c>
      <c r="I5071" s="1" t="str">
        <f>_xlfn.XLOOKUP(Comuni[[#This Row],[Regione]],Ripartizione_geografica[Regione],Ripartizione_geografica[Ripartizione geografica],,0)</f>
        <v>Centro</v>
      </c>
      <c r="J5071" s="1">
        <f>_xlfn.XLOOKUP(Comuni[[#This Row],[Regione]],Table_0[Regione],Table_0[Totale contagiati],,0)</f>
        <v>2498960</v>
      </c>
      <c r="K5071" s="1">
        <f>_xlfn.XLOOKUP(Comuni[[#This Row],[Regione]],Table_0[Regione],Table_0[Guariti],,0)</f>
        <v>2438883</v>
      </c>
      <c r="L5071" s="1">
        <f>_xlfn.XLOOKUP(Comuni[[#This Row],[Regione]],Table_0[Regione],Table_0[Deceduti],,0)</f>
        <v>13122</v>
      </c>
    </row>
    <row r="5072" spans="1:12" x14ac:dyDescent="0.25">
      <c r="A5072" s="1" t="s">
        <v>5149</v>
      </c>
      <c r="B5072" s="1" t="s">
        <v>5063</v>
      </c>
      <c r="C5072" s="1" t="s">
        <v>5125</v>
      </c>
      <c r="D5072">
        <v>3601</v>
      </c>
      <c r="E5072">
        <f>100*Comuni[[#This Row],[Popolazione2011]]/$D$7916</f>
        <v>6.2831359740592504E-3</v>
      </c>
      <c r="F5072">
        <f>100*Comuni[[#This Row],[Popolazione2011]]/(SUMIFS($D$2:$D$7916,$B$2:$B$7916,"Lazio"))</f>
        <v>6.5438389964829369E-2</v>
      </c>
      <c r="G5072" t="b">
        <f>IF(Comuni[[#This Row],[Popolazione2011]]&gt;300000,"MAGGIORE")</f>
        <v>0</v>
      </c>
      <c r="H5072">
        <f>100*Comuni[[#This Row],[Popolazione2011]]/(SUMIFS($D$2:$D$7916,$B$2:$B$7916,"Piemonte"))</f>
        <v>8.2517628661963244E-2</v>
      </c>
      <c r="I5072" s="1" t="str">
        <f>_xlfn.XLOOKUP(Comuni[[#This Row],[Regione]],Ripartizione_geografica[Regione],Ripartizione_geografica[Ripartizione geografica],,0)</f>
        <v>Centro</v>
      </c>
      <c r="J5072" s="1">
        <f>_xlfn.XLOOKUP(Comuni[[#This Row],[Regione]],Table_0[Regione],Table_0[Totale contagiati],,0)</f>
        <v>2498960</v>
      </c>
      <c r="K5072" s="1">
        <f>_xlfn.XLOOKUP(Comuni[[#This Row],[Regione]],Table_0[Regione],Table_0[Guariti],,0)</f>
        <v>2438883</v>
      </c>
      <c r="L5072" s="1">
        <f>_xlfn.XLOOKUP(Comuni[[#This Row],[Regione]],Table_0[Regione],Table_0[Deceduti],,0)</f>
        <v>13122</v>
      </c>
    </row>
    <row r="5073" spans="1:12" x14ac:dyDescent="0.25">
      <c r="A5073" s="1" t="s">
        <v>5150</v>
      </c>
      <c r="B5073" s="1" t="s">
        <v>5063</v>
      </c>
      <c r="C5073" s="1" t="s">
        <v>5125</v>
      </c>
      <c r="D5073">
        <v>562</v>
      </c>
      <c r="E5073">
        <f>100*Comuni[[#This Row],[Popolazione2011]]/$D$7916</f>
        <v>9.8059495068628121E-4</v>
      </c>
      <c r="F5073">
        <f>100*Comuni[[#This Row],[Popolazione2011]]/(SUMIFS($D$2:$D$7916,$B$2:$B$7916,"Lazio"))</f>
        <v>1.0212822871489615E-2</v>
      </c>
      <c r="G5073" t="b">
        <f>IF(Comuni[[#This Row],[Popolazione2011]]&gt;300000,"MAGGIORE")</f>
        <v>0</v>
      </c>
      <c r="H5073">
        <f>100*Comuni[[#This Row],[Popolazione2011]]/(SUMIFS($D$2:$D$7916,$B$2:$B$7916,"Piemonte"))</f>
        <v>1.2878341379623256E-2</v>
      </c>
      <c r="I5073" s="1" t="str">
        <f>_xlfn.XLOOKUP(Comuni[[#This Row],[Regione]],Ripartizione_geografica[Regione],Ripartizione_geografica[Ripartizione geografica],,0)</f>
        <v>Centro</v>
      </c>
      <c r="J5073" s="1">
        <f>_xlfn.XLOOKUP(Comuni[[#This Row],[Regione]],Table_0[Regione],Table_0[Totale contagiati],,0)</f>
        <v>2498960</v>
      </c>
      <c r="K5073" s="1">
        <f>_xlfn.XLOOKUP(Comuni[[#This Row],[Regione]],Table_0[Regione],Table_0[Guariti],,0)</f>
        <v>2438883</v>
      </c>
      <c r="L5073" s="1">
        <f>_xlfn.XLOOKUP(Comuni[[#This Row],[Regione]],Table_0[Regione],Table_0[Deceduti],,0)</f>
        <v>13122</v>
      </c>
    </row>
    <row r="5074" spans="1:12" x14ac:dyDescent="0.25">
      <c r="A5074" s="1" t="s">
        <v>5151</v>
      </c>
      <c r="B5074" s="1" t="s">
        <v>5063</v>
      </c>
      <c r="C5074" s="1" t="s">
        <v>5125</v>
      </c>
      <c r="D5074">
        <v>12326</v>
      </c>
      <c r="E5074">
        <f>100*Comuni[[#This Row],[Popolazione2011]]/$D$7916</f>
        <v>2.1506785341920111E-2</v>
      </c>
      <c r="F5074">
        <f>100*Comuni[[#This Row],[Popolazione2011]]/(SUMIFS($D$2:$D$7916,$B$2:$B$7916,"Lazio"))</f>
        <v>0.22399155643057117</v>
      </c>
      <c r="G5074" t="b">
        <f>IF(Comuni[[#This Row],[Popolazione2011]]&gt;300000,"MAGGIORE")</f>
        <v>0</v>
      </c>
      <c r="H5074">
        <f>100*Comuni[[#This Row],[Popolazione2011]]/(SUMIFS($D$2:$D$7916,$B$2:$B$7916,"Piemonte"))</f>
        <v>0.2824527328207051</v>
      </c>
      <c r="I5074" s="1" t="str">
        <f>_xlfn.XLOOKUP(Comuni[[#This Row],[Regione]],Ripartizione_geografica[Regione],Ripartizione_geografica[Ripartizione geografica],,0)</f>
        <v>Centro</v>
      </c>
      <c r="J5074" s="1">
        <f>_xlfn.XLOOKUP(Comuni[[#This Row],[Regione]],Table_0[Regione],Table_0[Totale contagiati],,0)</f>
        <v>2498960</v>
      </c>
      <c r="K5074" s="1">
        <f>_xlfn.XLOOKUP(Comuni[[#This Row],[Regione]],Table_0[Regione],Table_0[Guariti],,0)</f>
        <v>2438883</v>
      </c>
      <c r="L5074" s="1">
        <f>_xlfn.XLOOKUP(Comuni[[#This Row],[Regione]],Table_0[Regione],Table_0[Deceduti],,0)</f>
        <v>13122</v>
      </c>
    </row>
    <row r="5075" spans="1:12" x14ac:dyDescent="0.25">
      <c r="A5075" s="1" t="s">
        <v>5152</v>
      </c>
      <c r="B5075" s="1" t="s">
        <v>5063</v>
      </c>
      <c r="C5075" s="1" t="s">
        <v>5125</v>
      </c>
      <c r="D5075">
        <v>1455</v>
      </c>
      <c r="E5075">
        <f>100*Comuni[[#This Row],[Popolazione2011]]/$D$7916</f>
        <v>2.5387289203710663E-3</v>
      </c>
      <c r="F5075">
        <f>100*Comuni[[#This Row],[Popolazione2011]]/(SUMIFS($D$2:$D$7916,$B$2:$B$7916,"Lazio"))</f>
        <v>2.6440671313198202E-2</v>
      </c>
      <c r="G5075" t="b">
        <f>IF(Comuni[[#This Row],[Popolazione2011]]&gt;300000,"MAGGIORE")</f>
        <v>0</v>
      </c>
      <c r="H5075">
        <f>100*Comuni[[#This Row],[Popolazione2011]]/(SUMIFS($D$2:$D$7916,$B$2:$B$7916,"Piemonte"))</f>
        <v>3.3341613358277289E-2</v>
      </c>
      <c r="I5075" s="1" t="str">
        <f>_xlfn.XLOOKUP(Comuni[[#This Row],[Regione]],Ripartizione_geografica[Regione],Ripartizione_geografica[Ripartizione geografica],,0)</f>
        <v>Centro</v>
      </c>
      <c r="J5075" s="1">
        <f>_xlfn.XLOOKUP(Comuni[[#This Row],[Regione]],Table_0[Regione],Table_0[Totale contagiati],,0)</f>
        <v>2498960</v>
      </c>
      <c r="K5075" s="1">
        <f>_xlfn.XLOOKUP(Comuni[[#This Row],[Regione]],Table_0[Regione],Table_0[Guariti],,0)</f>
        <v>2438883</v>
      </c>
      <c r="L5075" s="1">
        <f>_xlfn.XLOOKUP(Comuni[[#This Row],[Regione]],Table_0[Regione],Table_0[Deceduti],,0)</f>
        <v>13122</v>
      </c>
    </row>
    <row r="5076" spans="1:12" x14ac:dyDescent="0.25">
      <c r="A5076" s="1" t="s">
        <v>5153</v>
      </c>
      <c r="B5076" s="1" t="s">
        <v>5063</v>
      </c>
      <c r="C5076" s="1" t="s">
        <v>5125</v>
      </c>
      <c r="D5076">
        <v>2933</v>
      </c>
      <c r="E5076">
        <f>100*Comuni[[#This Row],[Popolazione2011]]/$D$7916</f>
        <v>5.1175889508235997E-3</v>
      </c>
      <c r="F5076">
        <f>100*Comuni[[#This Row],[Popolazione2011]]/(SUMIFS($D$2:$D$7916,$B$2:$B$7916,"Lazio"))</f>
        <v>5.3299305128254516E-2</v>
      </c>
      <c r="G5076" t="b">
        <f>IF(Comuni[[#This Row],[Popolazione2011]]&gt;300000,"MAGGIORE")</f>
        <v>0</v>
      </c>
      <c r="H5076">
        <f>100*Comuni[[#This Row],[Popolazione2011]]/(SUMIFS($D$2:$D$7916,$B$2:$B$7916,"Piemonte"))</f>
        <v>6.7210276274795394E-2</v>
      </c>
      <c r="I5076" s="1" t="str">
        <f>_xlfn.XLOOKUP(Comuni[[#This Row],[Regione]],Ripartizione_geografica[Regione],Ripartizione_geografica[Ripartizione geografica],,0)</f>
        <v>Centro</v>
      </c>
      <c r="J5076" s="1">
        <f>_xlfn.XLOOKUP(Comuni[[#This Row],[Regione]],Table_0[Regione],Table_0[Totale contagiati],,0)</f>
        <v>2498960</v>
      </c>
      <c r="K5076" s="1">
        <f>_xlfn.XLOOKUP(Comuni[[#This Row],[Regione]],Table_0[Regione],Table_0[Guariti],,0)</f>
        <v>2438883</v>
      </c>
      <c r="L5076" s="1">
        <f>_xlfn.XLOOKUP(Comuni[[#This Row],[Regione]],Table_0[Regione],Table_0[Deceduti],,0)</f>
        <v>13122</v>
      </c>
    </row>
    <row r="5077" spans="1:12" x14ac:dyDescent="0.25">
      <c r="A5077" s="1" t="s">
        <v>5154</v>
      </c>
      <c r="B5077" s="1" t="s">
        <v>5063</v>
      </c>
      <c r="C5077" s="1" t="s">
        <v>5125</v>
      </c>
      <c r="D5077">
        <v>688</v>
      </c>
      <c r="E5077">
        <f>100*Comuni[[#This Row],[Popolazione2011]]/$D$7916</f>
        <v>1.2004436406977963E-3</v>
      </c>
      <c r="F5077">
        <f>100*Comuni[[#This Row],[Popolazione2011]]/(SUMIFS($D$2:$D$7916,$B$2:$B$7916,"Lazio"))</f>
        <v>1.2502530490364511E-2</v>
      </c>
      <c r="G5077" t="b">
        <f>IF(Comuni[[#This Row],[Popolazione2011]]&gt;300000,"MAGGIORE")</f>
        <v>0</v>
      </c>
      <c r="H5077">
        <f>100*Comuni[[#This Row],[Popolazione2011]]/(SUMIFS($D$2:$D$7916,$B$2:$B$7916,"Piemonte"))</f>
        <v>1.5765656350855518E-2</v>
      </c>
      <c r="I5077" s="1" t="str">
        <f>_xlfn.XLOOKUP(Comuni[[#This Row],[Regione]],Ripartizione_geografica[Regione],Ripartizione_geografica[Ripartizione geografica],,0)</f>
        <v>Centro</v>
      </c>
      <c r="J5077" s="1">
        <f>_xlfn.XLOOKUP(Comuni[[#This Row],[Regione]],Table_0[Regione],Table_0[Totale contagiati],,0)</f>
        <v>2498960</v>
      </c>
      <c r="K5077" s="1">
        <f>_xlfn.XLOOKUP(Comuni[[#This Row],[Regione]],Table_0[Regione],Table_0[Guariti],,0)</f>
        <v>2438883</v>
      </c>
      <c r="L5077" s="1">
        <f>_xlfn.XLOOKUP(Comuni[[#This Row],[Regione]],Table_0[Regione],Table_0[Deceduti],,0)</f>
        <v>13122</v>
      </c>
    </row>
    <row r="5078" spans="1:12" x14ac:dyDescent="0.25">
      <c r="A5078" s="1" t="s">
        <v>5155</v>
      </c>
      <c r="B5078" s="1" t="s">
        <v>5063</v>
      </c>
      <c r="C5078" s="1" t="s">
        <v>5125</v>
      </c>
      <c r="D5078">
        <v>1520</v>
      </c>
      <c r="E5078">
        <f>100*Comuni[[#This Row],[Popolazione2011]]/$D$7916</f>
        <v>2.6521429271230382E-3</v>
      </c>
      <c r="F5078">
        <f>100*Comuni[[#This Row],[Popolazione2011]]/(SUMIFS($D$2:$D$7916,$B$2:$B$7916,"Lazio"))</f>
        <v>2.7621869688014618E-2</v>
      </c>
      <c r="G5078" t="b">
        <f>IF(Comuni[[#This Row],[Popolazione2011]]&gt;300000,"MAGGIORE")</f>
        <v>0</v>
      </c>
      <c r="H5078">
        <f>100*Comuni[[#This Row],[Popolazione2011]]/(SUMIFS($D$2:$D$7916,$B$2:$B$7916,"Piemonte"))</f>
        <v>3.4831101240262188E-2</v>
      </c>
      <c r="I5078" s="1" t="str">
        <f>_xlfn.XLOOKUP(Comuni[[#This Row],[Regione]],Ripartizione_geografica[Regione],Ripartizione_geografica[Ripartizione geografica],,0)</f>
        <v>Centro</v>
      </c>
      <c r="J5078" s="1">
        <f>_xlfn.XLOOKUP(Comuni[[#This Row],[Regione]],Table_0[Regione],Table_0[Totale contagiati],,0)</f>
        <v>2498960</v>
      </c>
      <c r="K5078" s="1">
        <f>_xlfn.XLOOKUP(Comuni[[#This Row],[Regione]],Table_0[Regione],Table_0[Guariti],,0)</f>
        <v>2438883</v>
      </c>
      <c r="L5078" s="1">
        <f>_xlfn.XLOOKUP(Comuni[[#This Row],[Regione]],Table_0[Regione],Table_0[Deceduti],,0)</f>
        <v>13122</v>
      </c>
    </row>
    <row r="5079" spans="1:12" x14ac:dyDescent="0.25">
      <c r="A5079" s="1" t="s">
        <v>5156</v>
      </c>
      <c r="B5079" s="1" t="s">
        <v>5063</v>
      </c>
      <c r="C5079" s="1" t="s">
        <v>5125</v>
      </c>
      <c r="D5079">
        <v>344</v>
      </c>
      <c r="E5079">
        <f>100*Comuni[[#This Row],[Popolazione2011]]/$D$7916</f>
        <v>6.0022182034889814E-4</v>
      </c>
      <c r="F5079">
        <f>100*Comuni[[#This Row],[Popolazione2011]]/(SUMIFS($D$2:$D$7916,$B$2:$B$7916,"Lazio"))</f>
        <v>6.2512652451822553E-3</v>
      </c>
      <c r="G5079" t="b">
        <f>IF(Comuni[[#This Row],[Popolazione2011]]&gt;300000,"MAGGIORE")</f>
        <v>0</v>
      </c>
      <c r="H5079">
        <f>100*Comuni[[#This Row],[Popolazione2011]]/(SUMIFS($D$2:$D$7916,$B$2:$B$7916,"Piemonte"))</f>
        <v>7.8828281754277588E-3</v>
      </c>
      <c r="I5079" s="1" t="str">
        <f>_xlfn.XLOOKUP(Comuni[[#This Row],[Regione]],Ripartizione_geografica[Regione],Ripartizione_geografica[Ripartizione geografica],,0)</f>
        <v>Centro</v>
      </c>
      <c r="J5079" s="1">
        <f>_xlfn.XLOOKUP(Comuni[[#This Row],[Regione]],Table_0[Regione],Table_0[Totale contagiati],,0)</f>
        <v>2498960</v>
      </c>
      <c r="K5079" s="1">
        <f>_xlfn.XLOOKUP(Comuni[[#This Row],[Regione]],Table_0[Regione],Table_0[Guariti],,0)</f>
        <v>2438883</v>
      </c>
      <c r="L5079" s="1">
        <f>_xlfn.XLOOKUP(Comuni[[#This Row],[Regione]],Table_0[Regione],Table_0[Deceduti],,0)</f>
        <v>13122</v>
      </c>
    </row>
    <row r="5080" spans="1:12" x14ac:dyDescent="0.25">
      <c r="A5080" s="1" t="s">
        <v>5157</v>
      </c>
      <c r="B5080" s="1" t="s">
        <v>5063</v>
      </c>
      <c r="C5080" s="1" t="s">
        <v>5125</v>
      </c>
      <c r="D5080">
        <v>2480</v>
      </c>
      <c r="E5080">
        <f>100*Comuni[[#This Row],[Popolazione2011]]/$D$7916</f>
        <v>4.3271805653060094E-3</v>
      </c>
      <c r="F5080">
        <f>100*Comuni[[#This Row],[Popolazione2011]]/(SUMIFS($D$2:$D$7916,$B$2:$B$7916,"Lazio"))</f>
        <v>4.5067261069918582E-2</v>
      </c>
      <c r="G5080" t="b">
        <f>IF(Comuni[[#This Row],[Popolazione2011]]&gt;300000,"MAGGIORE")</f>
        <v>0</v>
      </c>
      <c r="H5080">
        <f>100*Comuni[[#This Row],[Popolazione2011]]/(SUMIFS($D$2:$D$7916,$B$2:$B$7916,"Piemonte"))</f>
        <v>5.6829691497269887E-2</v>
      </c>
      <c r="I5080" s="1" t="str">
        <f>_xlfn.XLOOKUP(Comuni[[#This Row],[Regione]],Ripartizione_geografica[Regione],Ripartizione_geografica[Ripartizione geografica],,0)</f>
        <v>Centro</v>
      </c>
      <c r="J5080" s="1">
        <f>_xlfn.XLOOKUP(Comuni[[#This Row],[Regione]],Table_0[Regione],Table_0[Totale contagiati],,0)</f>
        <v>2498960</v>
      </c>
      <c r="K5080" s="1">
        <f>_xlfn.XLOOKUP(Comuni[[#This Row],[Regione]],Table_0[Regione],Table_0[Guariti],,0)</f>
        <v>2438883</v>
      </c>
      <c r="L5080" s="1">
        <f>_xlfn.XLOOKUP(Comuni[[#This Row],[Regione]],Table_0[Regione],Table_0[Deceduti],,0)</f>
        <v>13122</v>
      </c>
    </row>
    <row r="5081" spans="1:12" x14ac:dyDescent="0.25">
      <c r="A5081" s="1" t="s">
        <v>5158</v>
      </c>
      <c r="B5081" s="1" t="s">
        <v>5063</v>
      </c>
      <c r="C5081" s="1" t="s">
        <v>5125</v>
      </c>
      <c r="D5081">
        <v>583</v>
      </c>
      <c r="E5081">
        <f>100*Comuni[[#This Row],[Popolazione2011]]/$D$7916</f>
        <v>1.0172363990215338E-3</v>
      </c>
      <c r="F5081">
        <f>100*Comuni[[#This Row],[Popolazione2011]]/(SUMIFS($D$2:$D$7916,$B$2:$B$7916,"Lazio"))</f>
        <v>1.0594440807968763E-2</v>
      </c>
      <c r="G5081" t="b">
        <f>IF(Comuni[[#This Row],[Popolazione2011]]&gt;300000,"MAGGIORE")</f>
        <v>0</v>
      </c>
      <c r="H5081">
        <f>100*Comuni[[#This Row],[Popolazione2011]]/(SUMIFS($D$2:$D$7916,$B$2:$B$7916,"Piemonte"))</f>
        <v>1.3359560541495299E-2</v>
      </c>
      <c r="I5081" s="1" t="str">
        <f>_xlfn.XLOOKUP(Comuni[[#This Row],[Regione]],Ripartizione_geografica[Regione],Ripartizione_geografica[Ripartizione geografica],,0)</f>
        <v>Centro</v>
      </c>
      <c r="J5081" s="1">
        <f>_xlfn.XLOOKUP(Comuni[[#This Row],[Regione]],Table_0[Regione],Table_0[Totale contagiati],,0)</f>
        <v>2498960</v>
      </c>
      <c r="K5081" s="1">
        <f>_xlfn.XLOOKUP(Comuni[[#This Row],[Regione]],Table_0[Regione],Table_0[Guariti],,0)</f>
        <v>2438883</v>
      </c>
      <c r="L5081" s="1">
        <f>_xlfn.XLOOKUP(Comuni[[#This Row],[Regione]],Table_0[Regione],Table_0[Deceduti],,0)</f>
        <v>13122</v>
      </c>
    </row>
    <row r="5082" spans="1:12" x14ac:dyDescent="0.25">
      <c r="A5082" s="1" t="s">
        <v>5159</v>
      </c>
      <c r="B5082" s="1" t="s">
        <v>5063</v>
      </c>
      <c r="C5082" s="1" t="s">
        <v>5125</v>
      </c>
      <c r="D5082">
        <v>3799</v>
      </c>
      <c r="E5082">
        <f>100*Comuni[[#This Row],[Popolazione2011]]/$D$7916</f>
        <v>6.6286124869344883E-3</v>
      </c>
      <c r="F5082">
        <f>100*Comuni[[#This Row],[Popolazione2011]]/(SUMIFS($D$2:$D$7916,$B$2:$B$7916,"Lazio"))</f>
        <v>6.9036501937347061E-2</v>
      </c>
      <c r="G5082" t="b">
        <f>IF(Comuni[[#This Row],[Popolazione2011]]&gt;300000,"MAGGIORE")</f>
        <v>0</v>
      </c>
      <c r="H5082">
        <f>100*Comuni[[#This Row],[Popolazione2011]]/(SUMIFS($D$2:$D$7916,$B$2:$B$7916,"Piemonte"))</f>
        <v>8.705483790247108E-2</v>
      </c>
      <c r="I5082" s="1" t="str">
        <f>_xlfn.XLOOKUP(Comuni[[#This Row],[Regione]],Ripartizione_geografica[Regione],Ripartizione_geografica[Ripartizione geografica],,0)</f>
        <v>Centro</v>
      </c>
      <c r="J5082" s="1">
        <f>_xlfn.XLOOKUP(Comuni[[#This Row],[Regione]],Table_0[Regione],Table_0[Totale contagiati],,0)</f>
        <v>2498960</v>
      </c>
      <c r="K5082" s="1">
        <f>_xlfn.XLOOKUP(Comuni[[#This Row],[Regione]],Table_0[Regione],Table_0[Guariti],,0)</f>
        <v>2438883</v>
      </c>
      <c r="L5082" s="1">
        <f>_xlfn.XLOOKUP(Comuni[[#This Row],[Regione]],Table_0[Regione],Table_0[Deceduti],,0)</f>
        <v>13122</v>
      </c>
    </row>
    <row r="5083" spans="1:12" x14ac:dyDescent="0.25">
      <c r="A5083" s="1" t="s">
        <v>5160</v>
      </c>
      <c r="B5083" s="1" t="s">
        <v>5063</v>
      </c>
      <c r="C5083" s="1" t="s">
        <v>5125</v>
      </c>
      <c r="D5083">
        <v>97</v>
      </c>
      <c r="E5083">
        <f>100*Comuni[[#This Row],[Popolazione2011]]/$D$7916</f>
        <v>1.692485946914044E-4</v>
      </c>
      <c r="F5083">
        <f>100*Comuni[[#This Row],[Popolazione2011]]/(SUMIFS($D$2:$D$7916,$B$2:$B$7916,"Lazio"))</f>
        <v>1.7627114208798801E-3</v>
      </c>
      <c r="G5083" t="b">
        <f>IF(Comuni[[#This Row],[Popolazione2011]]&gt;300000,"MAGGIORE")</f>
        <v>0</v>
      </c>
      <c r="H5083">
        <f>100*Comuni[[#This Row],[Popolazione2011]]/(SUMIFS($D$2:$D$7916,$B$2:$B$7916,"Piemonte"))</f>
        <v>2.2227742238851529E-3</v>
      </c>
      <c r="I5083" s="1" t="str">
        <f>_xlfn.XLOOKUP(Comuni[[#This Row],[Regione]],Ripartizione_geografica[Regione],Ripartizione_geografica[Ripartizione geografica],,0)</f>
        <v>Centro</v>
      </c>
      <c r="J5083" s="1">
        <f>_xlfn.XLOOKUP(Comuni[[#This Row],[Regione]],Table_0[Regione],Table_0[Totale contagiati],,0)</f>
        <v>2498960</v>
      </c>
      <c r="K5083" s="1">
        <f>_xlfn.XLOOKUP(Comuni[[#This Row],[Regione]],Table_0[Regione],Table_0[Guariti],,0)</f>
        <v>2438883</v>
      </c>
      <c r="L5083" s="1">
        <f>_xlfn.XLOOKUP(Comuni[[#This Row],[Regione]],Table_0[Regione],Table_0[Deceduti],,0)</f>
        <v>13122</v>
      </c>
    </row>
    <row r="5084" spans="1:12" x14ac:dyDescent="0.25">
      <c r="A5084" s="1" t="s">
        <v>5161</v>
      </c>
      <c r="B5084" s="1" t="s">
        <v>5063</v>
      </c>
      <c r="C5084" s="1" t="s">
        <v>5125</v>
      </c>
      <c r="D5084">
        <v>131</v>
      </c>
      <c r="E5084">
        <f>100*Comuni[[#This Row],[Popolazione2011]]/$D$7916</f>
        <v>2.2857284437705132E-4</v>
      </c>
      <c r="F5084">
        <f>100*Comuni[[#This Row],[Popolazione2011]]/(SUMIFS($D$2:$D$7916,$B$2:$B$7916,"Lazio"))</f>
        <v>2.3805690323223123E-3</v>
      </c>
      <c r="G5084" t="b">
        <f>IF(Comuni[[#This Row],[Popolazione2011]]&gt;300000,"MAGGIORE")</f>
        <v>0</v>
      </c>
      <c r="H5084">
        <f>100*Comuni[[#This Row],[Popolazione2011]]/(SUMIFS($D$2:$D$7916,$B$2:$B$7916,"Piemonte"))</f>
        <v>3.0018909621541755E-3</v>
      </c>
      <c r="I5084" s="1" t="str">
        <f>_xlfn.XLOOKUP(Comuni[[#This Row],[Regione]],Ripartizione_geografica[Regione],Ripartizione_geografica[Ripartizione geografica],,0)</f>
        <v>Centro</v>
      </c>
      <c r="J5084" s="1">
        <f>_xlfn.XLOOKUP(Comuni[[#This Row],[Regione]],Table_0[Regione],Table_0[Totale contagiati],,0)</f>
        <v>2498960</v>
      </c>
      <c r="K5084" s="1">
        <f>_xlfn.XLOOKUP(Comuni[[#This Row],[Regione]],Table_0[Regione],Table_0[Guariti],,0)</f>
        <v>2438883</v>
      </c>
      <c r="L5084" s="1">
        <f>_xlfn.XLOOKUP(Comuni[[#This Row],[Regione]],Table_0[Regione],Table_0[Deceduti],,0)</f>
        <v>13122</v>
      </c>
    </row>
    <row r="5085" spans="1:12" x14ac:dyDescent="0.25">
      <c r="A5085" s="1" t="s">
        <v>5162</v>
      </c>
      <c r="B5085" s="1" t="s">
        <v>5063</v>
      </c>
      <c r="C5085" s="1" t="s">
        <v>5125</v>
      </c>
      <c r="D5085">
        <v>534</v>
      </c>
      <c r="E5085">
        <f>100*Comuni[[#This Row],[Popolazione2011]]/$D$7916</f>
        <v>9.3173968623927786E-4</v>
      </c>
      <c r="F5085">
        <f>100*Comuni[[#This Row],[Popolazione2011]]/(SUMIFS($D$2:$D$7916,$B$2:$B$7916,"Lazio"))</f>
        <v>9.7039989561840817E-3</v>
      </c>
      <c r="G5085" t="b">
        <f>IF(Comuni[[#This Row],[Popolazione2011]]&gt;300000,"MAGGIORE")</f>
        <v>0</v>
      </c>
      <c r="H5085">
        <f>100*Comuni[[#This Row],[Popolazione2011]]/(SUMIFS($D$2:$D$7916,$B$2:$B$7916,"Piemonte"))</f>
        <v>1.2236715830460531E-2</v>
      </c>
      <c r="I5085" s="1" t="str">
        <f>_xlfn.XLOOKUP(Comuni[[#This Row],[Regione]],Ripartizione_geografica[Regione],Ripartizione_geografica[Ripartizione geografica],,0)</f>
        <v>Centro</v>
      </c>
      <c r="J5085" s="1">
        <f>_xlfn.XLOOKUP(Comuni[[#This Row],[Regione]],Table_0[Regione],Table_0[Totale contagiati],,0)</f>
        <v>2498960</v>
      </c>
      <c r="K5085" s="1">
        <f>_xlfn.XLOOKUP(Comuni[[#This Row],[Regione]],Table_0[Regione],Table_0[Guariti],,0)</f>
        <v>2438883</v>
      </c>
      <c r="L5085" s="1">
        <f>_xlfn.XLOOKUP(Comuni[[#This Row],[Regione]],Table_0[Regione],Table_0[Deceduti],,0)</f>
        <v>13122</v>
      </c>
    </row>
    <row r="5086" spans="1:12" x14ac:dyDescent="0.25">
      <c r="A5086" s="1" t="s">
        <v>5163</v>
      </c>
      <c r="B5086" s="1" t="s">
        <v>5063</v>
      </c>
      <c r="C5086" s="1" t="s">
        <v>5125</v>
      </c>
      <c r="D5086">
        <v>403</v>
      </c>
      <c r="E5086">
        <f>100*Comuni[[#This Row],[Popolazione2011]]/$D$7916</f>
        <v>7.031668418622266E-4</v>
      </c>
      <c r="F5086">
        <f>100*Comuni[[#This Row],[Popolazione2011]]/(SUMIFS($D$2:$D$7916,$B$2:$B$7916,"Lazio"))</f>
        <v>7.3234299238617703E-3</v>
      </c>
      <c r="G5086" t="b">
        <f>IF(Comuni[[#This Row],[Popolazione2011]]&gt;300000,"MAGGIORE")</f>
        <v>0</v>
      </c>
      <c r="H5086">
        <f>100*Comuni[[#This Row],[Popolazione2011]]/(SUMIFS($D$2:$D$7916,$B$2:$B$7916,"Piemonte"))</f>
        <v>9.2348248683063565E-3</v>
      </c>
      <c r="I5086" s="1" t="str">
        <f>_xlfn.XLOOKUP(Comuni[[#This Row],[Regione]],Ripartizione_geografica[Regione],Ripartizione_geografica[Ripartizione geografica],,0)</f>
        <v>Centro</v>
      </c>
      <c r="J5086" s="1">
        <f>_xlfn.XLOOKUP(Comuni[[#This Row],[Regione]],Table_0[Regione],Table_0[Totale contagiati],,0)</f>
        <v>2498960</v>
      </c>
      <c r="K5086" s="1">
        <f>_xlfn.XLOOKUP(Comuni[[#This Row],[Regione]],Table_0[Regione],Table_0[Guariti],,0)</f>
        <v>2438883</v>
      </c>
      <c r="L5086" s="1">
        <f>_xlfn.XLOOKUP(Comuni[[#This Row],[Regione]],Table_0[Regione],Table_0[Deceduti],,0)</f>
        <v>13122</v>
      </c>
    </row>
    <row r="5087" spans="1:12" x14ac:dyDescent="0.25">
      <c r="A5087" s="1" t="s">
        <v>5164</v>
      </c>
      <c r="B5087" s="1" t="s">
        <v>5063</v>
      </c>
      <c r="C5087" s="1" t="s">
        <v>5125</v>
      </c>
      <c r="D5087">
        <v>917</v>
      </c>
      <c r="E5087">
        <f>100*Comuni[[#This Row],[Popolazione2011]]/$D$7916</f>
        <v>1.6000099106393592E-3</v>
      </c>
      <c r="F5087">
        <f>100*Comuni[[#This Row],[Popolazione2011]]/(SUMIFS($D$2:$D$7916,$B$2:$B$7916,"Lazio"))</f>
        <v>1.6663983226256188E-2</v>
      </c>
      <c r="G5087" t="b">
        <f>IF(Comuni[[#This Row],[Popolazione2011]]&gt;300000,"MAGGIORE")</f>
        <v>0</v>
      </c>
      <c r="H5087">
        <f>100*Comuni[[#This Row],[Popolazione2011]]/(SUMIFS($D$2:$D$7916,$B$2:$B$7916,"Piemonte"))</f>
        <v>2.1013236735079228E-2</v>
      </c>
      <c r="I5087" s="1" t="str">
        <f>_xlfn.XLOOKUP(Comuni[[#This Row],[Regione]],Ripartizione_geografica[Regione],Ripartizione_geografica[Ripartizione geografica],,0)</f>
        <v>Centro</v>
      </c>
      <c r="J5087" s="1">
        <f>_xlfn.XLOOKUP(Comuni[[#This Row],[Regione]],Table_0[Regione],Table_0[Totale contagiati],,0)</f>
        <v>2498960</v>
      </c>
      <c r="K5087" s="1">
        <f>_xlfn.XLOOKUP(Comuni[[#This Row],[Regione]],Table_0[Regione],Table_0[Guariti],,0)</f>
        <v>2438883</v>
      </c>
      <c r="L5087" s="1">
        <f>_xlfn.XLOOKUP(Comuni[[#This Row],[Regione]],Table_0[Regione],Table_0[Deceduti],,0)</f>
        <v>13122</v>
      </c>
    </row>
    <row r="5088" spans="1:12" x14ac:dyDescent="0.25">
      <c r="A5088" s="1" t="s">
        <v>5165</v>
      </c>
      <c r="B5088" s="1" t="s">
        <v>5063</v>
      </c>
      <c r="C5088" s="1" t="s">
        <v>5125</v>
      </c>
      <c r="D5088">
        <v>1232</v>
      </c>
      <c r="E5088">
        <f>100*Comuni[[#This Row],[Popolazione2011]]/$D$7916</f>
        <v>2.149631635668147E-3</v>
      </c>
      <c r="F5088">
        <f>100*Comuni[[#This Row],[Popolazione2011]]/(SUMIFS($D$2:$D$7916,$B$2:$B$7916,"Lazio"))</f>
        <v>2.2388252273443425E-2</v>
      </c>
      <c r="G5088" t="b">
        <f>IF(Comuni[[#This Row],[Popolazione2011]]&gt;300000,"MAGGIORE")</f>
        <v>0</v>
      </c>
      <c r="H5088">
        <f>100*Comuni[[#This Row],[Popolazione2011]]/(SUMIFS($D$2:$D$7916,$B$2:$B$7916,"Piemonte"))</f>
        <v>2.8231524163159879E-2</v>
      </c>
      <c r="I5088" s="1" t="str">
        <f>_xlfn.XLOOKUP(Comuni[[#This Row],[Regione]],Ripartizione_geografica[Regione],Ripartizione_geografica[Ripartizione geografica],,0)</f>
        <v>Centro</v>
      </c>
      <c r="J5088" s="1">
        <f>_xlfn.XLOOKUP(Comuni[[#This Row],[Regione]],Table_0[Regione],Table_0[Totale contagiati],,0)</f>
        <v>2498960</v>
      </c>
      <c r="K5088" s="1">
        <f>_xlfn.XLOOKUP(Comuni[[#This Row],[Regione]],Table_0[Regione],Table_0[Guariti],,0)</f>
        <v>2438883</v>
      </c>
      <c r="L5088" s="1">
        <f>_xlfn.XLOOKUP(Comuni[[#This Row],[Regione]],Table_0[Regione],Table_0[Deceduti],,0)</f>
        <v>13122</v>
      </c>
    </row>
    <row r="5089" spans="1:12" x14ac:dyDescent="0.25">
      <c r="A5089" s="1" t="s">
        <v>5166</v>
      </c>
      <c r="B5089" s="1" t="s">
        <v>5063</v>
      </c>
      <c r="C5089" s="1" t="s">
        <v>5125</v>
      </c>
      <c r="D5089">
        <v>295</v>
      </c>
      <c r="E5089">
        <f>100*Comuni[[#This Row],[Popolazione2011]]/$D$7916</f>
        <v>5.1472510756664228E-4</v>
      </c>
      <c r="F5089">
        <f>100*Comuni[[#This Row],[Popolazione2011]]/(SUMIFS($D$2:$D$7916,$B$2:$B$7916,"Lazio"))</f>
        <v>5.3608233933975739E-3</v>
      </c>
      <c r="G5089" t="b">
        <f>IF(Comuni[[#This Row],[Popolazione2011]]&gt;300000,"MAGGIORE")</f>
        <v>0</v>
      </c>
      <c r="H5089">
        <f>100*Comuni[[#This Row],[Popolazione2011]]/(SUMIFS($D$2:$D$7916,$B$2:$B$7916,"Piemonte"))</f>
        <v>6.75998346439299E-3</v>
      </c>
      <c r="I5089" s="1" t="str">
        <f>_xlfn.XLOOKUP(Comuni[[#This Row],[Regione]],Ripartizione_geografica[Regione],Ripartizione_geografica[Ripartizione geografica],,0)</f>
        <v>Centro</v>
      </c>
      <c r="J5089" s="1">
        <f>_xlfn.XLOOKUP(Comuni[[#This Row],[Regione]],Table_0[Regione],Table_0[Totale contagiati],,0)</f>
        <v>2498960</v>
      </c>
      <c r="K5089" s="1">
        <f>_xlfn.XLOOKUP(Comuni[[#This Row],[Regione]],Table_0[Regione],Table_0[Guariti],,0)</f>
        <v>2438883</v>
      </c>
      <c r="L5089" s="1">
        <f>_xlfn.XLOOKUP(Comuni[[#This Row],[Regione]],Table_0[Regione],Table_0[Deceduti],,0)</f>
        <v>13122</v>
      </c>
    </row>
    <row r="5090" spans="1:12" x14ac:dyDescent="0.25">
      <c r="A5090" s="1" t="s">
        <v>5167</v>
      </c>
      <c r="B5090" s="1" t="s">
        <v>5063</v>
      </c>
      <c r="C5090" s="1" t="s">
        <v>5125</v>
      </c>
      <c r="D5090">
        <v>752</v>
      </c>
      <c r="E5090">
        <f>100*Comuni[[#This Row],[Popolazione2011]]/$D$7916</f>
        <v>1.3121128165766609E-3</v>
      </c>
      <c r="F5090">
        <f>100*Comuni[[#This Row],[Popolazione2011]]/(SUMIFS($D$2:$D$7916,$B$2:$B$7916,"Lazio"))</f>
        <v>1.3665556582491441E-2</v>
      </c>
      <c r="G5090" t="b">
        <f>IF(Comuni[[#This Row],[Popolazione2011]]&gt;300000,"MAGGIORE")</f>
        <v>0</v>
      </c>
      <c r="H5090">
        <f>100*Comuni[[#This Row],[Popolazione2011]]/(SUMIFS($D$2:$D$7916,$B$2:$B$7916,"Piemonte"))</f>
        <v>1.723222903465603E-2</v>
      </c>
      <c r="I5090" s="1" t="str">
        <f>_xlfn.XLOOKUP(Comuni[[#This Row],[Regione]],Ripartizione_geografica[Regione],Ripartizione_geografica[Ripartizione geografica],,0)</f>
        <v>Centro</v>
      </c>
      <c r="J5090" s="1">
        <f>_xlfn.XLOOKUP(Comuni[[#This Row],[Regione]],Table_0[Regione],Table_0[Totale contagiati],,0)</f>
        <v>2498960</v>
      </c>
      <c r="K5090" s="1">
        <f>_xlfn.XLOOKUP(Comuni[[#This Row],[Regione]],Table_0[Regione],Table_0[Guariti],,0)</f>
        <v>2438883</v>
      </c>
      <c r="L5090" s="1">
        <f>_xlfn.XLOOKUP(Comuni[[#This Row],[Regione]],Table_0[Regione],Table_0[Deceduti],,0)</f>
        <v>13122</v>
      </c>
    </row>
    <row r="5091" spans="1:12" x14ac:dyDescent="0.25">
      <c r="A5091" s="1" t="s">
        <v>5168</v>
      </c>
      <c r="B5091" s="1" t="s">
        <v>5063</v>
      </c>
      <c r="C5091" s="1" t="s">
        <v>5125</v>
      </c>
      <c r="D5091">
        <v>4222</v>
      </c>
      <c r="E5091">
        <f>100*Comuni[[#This Row],[Popolazione2011]]/$D$7916</f>
        <v>7.3666759462588599E-3</v>
      </c>
      <c r="F5091">
        <f>100*Comuni[[#This Row],[Popolazione2011]]/(SUMIFS($D$2:$D$7916,$B$2:$B$7916,"Lazio"))</f>
        <v>7.6723377514998498E-2</v>
      </c>
      <c r="G5091" t="b">
        <f>IF(Comuni[[#This Row],[Popolazione2011]]&gt;300000,"MAGGIORE")</f>
        <v>0</v>
      </c>
      <c r="H5091">
        <f>100*Comuni[[#This Row],[Popolazione2011]]/(SUMIFS($D$2:$D$7916,$B$2:$B$7916,"Piemonte"))</f>
        <v>9.6747966734465105E-2</v>
      </c>
      <c r="I5091" s="1" t="str">
        <f>_xlfn.XLOOKUP(Comuni[[#This Row],[Regione]],Ripartizione_geografica[Regione],Ripartizione_geografica[Ripartizione geografica],,0)</f>
        <v>Centro</v>
      </c>
      <c r="J5091" s="1">
        <f>_xlfn.XLOOKUP(Comuni[[#This Row],[Regione]],Table_0[Regione],Table_0[Totale contagiati],,0)</f>
        <v>2498960</v>
      </c>
      <c r="K5091" s="1">
        <f>_xlfn.XLOOKUP(Comuni[[#This Row],[Regione]],Table_0[Regione],Table_0[Guariti],,0)</f>
        <v>2438883</v>
      </c>
      <c r="L5091" s="1">
        <f>_xlfn.XLOOKUP(Comuni[[#This Row],[Regione]],Table_0[Regione],Table_0[Deceduti],,0)</f>
        <v>13122</v>
      </c>
    </row>
    <row r="5092" spans="1:12" x14ac:dyDescent="0.25">
      <c r="A5092" s="1" t="s">
        <v>5169</v>
      </c>
      <c r="B5092" s="1" t="s">
        <v>5063</v>
      </c>
      <c r="C5092" s="1" t="s">
        <v>5125</v>
      </c>
      <c r="D5092">
        <v>356</v>
      </c>
      <c r="E5092">
        <f>100*Comuni[[#This Row],[Popolazione2011]]/$D$7916</f>
        <v>6.2115979082618528E-4</v>
      </c>
      <c r="F5092">
        <f>100*Comuni[[#This Row],[Popolazione2011]]/(SUMIFS($D$2:$D$7916,$B$2:$B$7916,"Lazio"))</f>
        <v>6.4693326374560545E-3</v>
      </c>
      <c r="G5092" t="b">
        <f>IF(Comuni[[#This Row],[Popolazione2011]]&gt;300000,"MAGGIORE")</f>
        <v>0</v>
      </c>
      <c r="H5092">
        <f>100*Comuni[[#This Row],[Popolazione2011]]/(SUMIFS($D$2:$D$7916,$B$2:$B$7916,"Piemonte"))</f>
        <v>8.1578105536403538E-3</v>
      </c>
      <c r="I5092" s="1" t="str">
        <f>_xlfn.XLOOKUP(Comuni[[#This Row],[Regione]],Ripartizione_geografica[Regione],Ripartizione_geografica[Ripartizione geografica],,0)</f>
        <v>Centro</v>
      </c>
      <c r="J5092" s="1">
        <f>_xlfn.XLOOKUP(Comuni[[#This Row],[Regione]],Table_0[Regione],Table_0[Totale contagiati],,0)</f>
        <v>2498960</v>
      </c>
      <c r="K5092" s="1">
        <f>_xlfn.XLOOKUP(Comuni[[#This Row],[Regione]],Table_0[Regione],Table_0[Guariti],,0)</f>
        <v>2438883</v>
      </c>
      <c r="L5092" s="1">
        <f>_xlfn.XLOOKUP(Comuni[[#This Row],[Regione]],Table_0[Regione],Table_0[Deceduti],,0)</f>
        <v>13122</v>
      </c>
    </row>
    <row r="5093" spans="1:12" x14ac:dyDescent="0.25">
      <c r="A5093" s="1" t="s">
        <v>5170</v>
      </c>
      <c r="B5093" s="1" t="s">
        <v>5063</v>
      </c>
      <c r="C5093" s="1" t="s">
        <v>5125</v>
      </c>
      <c r="D5093">
        <v>274</v>
      </c>
      <c r="E5093">
        <f>100*Comuni[[#This Row],[Popolazione2011]]/$D$7916</f>
        <v>4.7808365923138977E-4</v>
      </c>
      <c r="F5093">
        <f>100*Comuni[[#This Row],[Popolazione2011]]/(SUMIFS($D$2:$D$7916,$B$2:$B$7916,"Lazio"))</f>
        <v>4.9792054569184245E-3</v>
      </c>
      <c r="G5093" t="b">
        <f>IF(Comuni[[#This Row],[Popolazione2011]]&gt;300000,"MAGGIORE")</f>
        <v>0</v>
      </c>
      <c r="H5093">
        <f>100*Comuni[[#This Row],[Popolazione2011]]/(SUMIFS($D$2:$D$7916,$B$2:$B$7916,"Piemonte"))</f>
        <v>6.2787643025209467E-3</v>
      </c>
      <c r="I5093" s="1" t="str">
        <f>_xlfn.XLOOKUP(Comuni[[#This Row],[Regione]],Ripartizione_geografica[Regione],Ripartizione_geografica[Ripartizione geografica],,0)</f>
        <v>Centro</v>
      </c>
      <c r="J5093" s="1">
        <f>_xlfn.XLOOKUP(Comuni[[#This Row],[Regione]],Table_0[Regione],Table_0[Totale contagiati],,0)</f>
        <v>2498960</v>
      </c>
      <c r="K5093" s="1">
        <f>_xlfn.XLOOKUP(Comuni[[#This Row],[Regione]],Table_0[Regione],Table_0[Guariti],,0)</f>
        <v>2438883</v>
      </c>
      <c r="L5093" s="1">
        <f>_xlfn.XLOOKUP(Comuni[[#This Row],[Regione]],Table_0[Regione],Table_0[Deceduti],,0)</f>
        <v>13122</v>
      </c>
    </row>
    <row r="5094" spans="1:12" x14ac:dyDescent="0.25">
      <c r="A5094" s="1" t="s">
        <v>5171</v>
      </c>
      <c r="B5094" s="1" t="s">
        <v>5063</v>
      </c>
      <c r="C5094" s="1" t="s">
        <v>5125</v>
      </c>
      <c r="D5094">
        <v>448</v>
      </c>
      <c r="E5094">
        <f>100*Comuni[[#This Row],[Popolazione2011]]/$D$7916</f>
        <v>7.8168423115205338E-4</v>
      </c>
      <c r="F5094">
        <f>100*Comuni[[#This Row],[Popolazione2011]]/(SUMIFS($D$2:$D$7916,$B$2:$B$7916,"Lazio"))</f>
        <v>8.1411826448885179E-3</v>
      </c>
      <c r="G5094" t="b">
        <f>IF(Comuni[[#This Row],[Popolazione2011]]&gt;300000,"MAGGIORE")</f>
        <v>0</v>
      </c>
      <c r="H5094">
        <f>100*Comuni[[#This Row],[Popolazione2011]]/(SUMIFS($D$2:$D$7916,$B$2:$B$7916,"Piemonte"))</f>
        <v>1.0266008786603591E-2</v>
      </c>
      <c r="I5094" s="1" t="str">
        <f>_xlfn.XLOOKUP(Comuni[[#This Row],[Regione]],Ripartizione_geografica[Regione],Ripartizione_geografica[Ripartizione geografica],,0)</f>
        <v>Centro</v>
      </c>
      <c r="J5094" s="1">
        <f>_xlfn.XLOOKUP(Comuni[[#This Row],[Regione]],Table_0[Regione],Table_0[Totale contagiati],,0)</f>
        <v>2498960</v>
      </c>
      <c r="K5094" s="1">
        <f>_xlfn.XLOOKUP(Comuni[[#This Row],[Regione]],Table_0[Regione],Table_0[Guariti],,0)</f>
        <v>2438883</v>
      </c>
      <c r="L5094" s="1">
        <f>_xlfn.XLOOKUP(Comuni[[#This Row],[Regione]],Table_0[Regione],Table_0[Deceduti],,0)</f>
        <v>13122</v>
      </c>
    </row>
    <row r="5095" spans="1:12" x14ac:dyDescent="0.25">
      <c r="A5095" s="1" t="s">
        <v>5172</v>
      </c>
      <c r="B5095" s="1" t="s">
        <v>5063</v>
      </c>
      <c r="C5095" s="1" t="s">
        <v>5125</v>
      </c>
      <c r="D5095">
        <v>172</v>
      </c>
      <c r="E5095">
        <f>100*Comuni[[#This Row],[Popolazione2011]]/$D$7916</f>
        <v>3.0011091017444907E-4</v>
      </c>
      <c r="F5095">
        <f>100*Comuni[[#This Row],[Popolazione2011]]/(SUMIFS($D$2:$D$7916,$B$2:$B$7916,"Lazio"))</f>
        <v>3.1256326225911277E-3</v>
      </c>
      <c r="G5095" t="b">
        <f>IF(Comuni[[#This Row],[Popolazione2011]]&gt;300000,"MAGGIORE")</f>
        <v>0</v>
      </c>
      <c r="H5095">
        <f>100*Comuni[[#This Row],[Popolazione2011]]/(SUMIFS($D$2:$D$7916,$B$2:$B$7916,"Piemonte"))</f>
        <v>3.9414140877138794E-3</v>
      </c>
      <c r="I5095" s="1" t="str">
        <f>_xlfn.XLOOKUP(Comuni[[#This Row],[Regione]],Ripartizione_geografica[Regione],Ripartizione_geografica[Ripartizione geografica],,0)</f>
        <v>Centro</v>
      </c>
      <c r="J5095" s="1">
        <f>_xlfn.XLOOKUP(Comuni[[#This Row],[Regione]],Table_0[Regione],Table_0[Totale contagiati],,0)</f>
        <v>2498960</v>
      </c>
      <c r="K5095" s="1">
        <f>_xlfn.XLOOKUP(Comuni[[#This Row],[Regione]],Table_0[Regione],Table_0[Guariti],,0)</f>
        <v>2438883</v>
      </c>
      <c r="L5095" s="1">
        <f>_xlfn.XLOOKUP(Comuni[[#This Row],[Regione]],Table_0[Regione],Table_0[Deceduti],,0)</f>
        <v>13122</v>
      </c>
    </row>
    <row r="5096" spans="1:12" x14ac:dyDescent="0.25">
      <c r="A5096" s="1" t="s">
        <v>5173</v>
      </c>
      <c r="B5096" s="1" t="s">
        <v>5063</v>
      </c>
      <c r="C5096" s="1" t="s">
        <v>5125</v>
      </c>
      <c r="D5096">
        <v>2211</v>
      </c>
      <c r="E5096">
        <f>100*Comuni[[#This Row],[Popolazione2011]]/$D$7916</f>
        <v>3.8578210604401563E-3</v>
      </c>
      <c r="F5096">
        <f>100*Comuni[[#This Row],[Popolazione2011]]/(SUMIFS($D$2:$D$7916,$B$2:$B$7916,"Lazio"))</f>
        <v>4.0178917026447575E-2</v>
      </c>
      <c r="G5096" t="b">
        <f>IF(Comuni[[#This Row],[Popolazione2011]]&gt;300000,"MAGGIORE")</f>
        <v>0</v>
      </c>
      <c r="H5096">
        <f>100*Comuni[[#This Row],[Popolazione2011]]/(SUMIFS($D$2:$D$7916,$B$2:$B$7916,"Piemonte"))</f>
        <v>5.0665503185670854E-2</v>
      </c>
      <c r="I5096" s="1" t="str">
        <f>_xlfn.XLOOKUP(Comuni[[#This Row],[Regione]],Ripartizione_geografica[Regione],Ripartizione_geografica[Ripartizione geografica],,0)</f>
        <v>Centro</v>
      </c>
      <c r="J5096" s="1">
        <f>_xlfn.XLOOKUP(Comuni[[#This Row],[Regione]],Table_0[Regione],Table_0[Totale contagiati],,0)</f>
        <v>2498960</v>
      </c>
      <c r="K5096" s="1">
        <f>_xlfn.XLOOKUP(Comuni[[#This Row],[Regione]],Table_0[Regione],Table_0[Guariti],,0)</f>
        <v>2438883</v>
      </c>
      <c r="L5096" s="1">
        <f>_xlfn.XLOOKUP(Comuni[[#This Row],[Regione]],Table_0[Regione],Table_0[Deceduti],,0)</f>
        <v>13122</v>
      </c>
    </row>
    <row r="5097" spans="1:12" x14ac:dyDescent="0.25">
      <c r="A5097" s="1" t="s">
        <v>5174</v>
      </c>
      <c r="B5097" s="1" t="s">
        <v>5063</v>
      </c>
      <c r="C5097" s="1" t="s">
        <v>5125</v>
      </c>
      <c r="D5097">
        <v>1212</v>
      </c>
      <c r="E5097">
        <f>100*Comuni[[#This Row],[Popolazione2011]]/$D$7916</f>
        <v>2.1147350182060013E-3</v>
      </c>
      <c r="F5097">
        <f>100*Comuni[[#This Row],[Popolazione2011]]/(SUMIFS($D$2:$D$7916,$B$2:$B$7916,"Lazio"))</f>
        <v>2.202480661965376E-2</v>
      </c>
      <c r="G5097" t="b">
        <f>IF(Comuni[[#This Row],[Popolazione2011]]&gt;300000,"MAGGIORE")</f>
        <v>0</v>
      </c>
      <c r="H5097">
        <f>100*Comuni[[#This Row],[Popolazione2011]]/(SUMIFS($D$2:$D$7916,$B$2:$B$7916,"Piemonte"))</f>
        <v>2.7773220199472218E-2</v>
      </c>
      <c r="I5097" s="1" t="str">
        <f>_xlfn.XLOOKUP(Comuni[[#This Row],[Regione]],Ripartizione_geografica[Regione],Ripartizione_geografica[Ripartizione geografica],,0)</f>
        <v>Centro</v>
      </c>
      <c r="J5097" s="1">
        <f>_xlfn.XLOOKUP(Comuni[[#This Row],[Regione]],Table_0[Regione],Table_0[Totale contagiati],,0)</f>
        <v>2498960</v>
      </c>
      <c r="K5097" s="1">
        <f>_xlfn.XLOOKUP(Comuni[[#This Row],[Regione]],Table_0[Regione],Table_0[Guariti],,0)</f>
        <v>2438883</v>
      </c>
      <c r="L5097" s="1">
        <f>_xlfn.XLOOKUP(Comuni[[#This Row],[Regione]],Table_0[Regione],Table_0[Deceduti],,0)</f>
        <v>13122</v>
      </c>
    </row>
    <row r="5098" spans="1:12" x14ac:dyDescent="0.25">
      <c r="A5098" s="1" t="s">
        <v>5175</v>
      </c>
      <c r="B5098" s="1" t="s">
        <v>5063</v>
      </c>
      <c r="C5098" s="1" t="s">
        <v>5125</v>
      </c>
      <c r="D5098">
        <v>2130</v>
      </c>
      <c r="E5098">
        <f>100*Comuni[[#This Row],[Popolazione2011]]/$D$7916</f>
        <v>3.7164897597184682E-3</v>
      </c>
      <c r="F5098">
        <f>100*Comuni[[#This Row],[Popolazione2011]]/(SUMIFS($D$2:$D$7916,$B$2:$B$7916,"Lazio"))</f>
        <v>3.8706962128599427E-2</v>
      </c>
      <c r="G5098" t="b">
        <f>IF(Comuni[[#This Row],[Popolazione2011]]&gt;300000,"MAGGIORE")</f>
        <v>0</v>
      </c>
      <c r="H5098">
        <f>100*Comuni[[#This Row],[Popolazione2011]]/(SUMIFS($D$2:$D$7916,$B$2:$B$7916,"Piemonte"))</f>
        <v>4.8809372132735826E-2</v>
      </c>
      <c r="I5098" s="1" t="str">
        <f>_xlfn.XLOOKUP(Comuni[[#This Row],[Regione]],Ripartizione_geografica[Regione],Ripartizione_geografica[Ripartizione geografica],,0)</f>
        <v>Centro</v>
      </c>
      <c r="J5098" s="1">
        <f>_xlfn.XLOOKUP(Comuni[[#This Row],[Regione]],Table_0[Regione],Table_0[Totale contagiati],,0)</f>
        <v>2498960</v>
      </c>
      <c r="K5098" s="1">
        <f>_xlfn.XLOOKUP(Comuni[[#This Row],[Regione]],Table_0[Regione],Table_0[Guariti],,0)</f>
        <v>2438883</v>
      </c>
      <c r="L5098" s="1">
        <f>_xlfn.XLOOKUP(Comuni[[#This Row],[Regione]],Table_0[Regione],Table_0[Deceduti],,0)</f>
        <v>13122</v>
      </c>
    </row>
    <row r="5099" spans="1:12" x14ac:dyDescent="0.25">
      <c r="A5099" s="1" t="s">
        <v>5176</v>
      </c>
      <c r="B5099" s="1" t="s">
        <v>5063</v>
      </c>
      <c r="C5099" s="1" t="s">
        <v>5125</v>
      </c>
      <c r="D5099">
        <v>1335</v>
      </c>
      <c r="E5099">
        <f>100*Comuni[[#This Row],[Popolazione2011]]/$D$7916</f>
        <v>2.3293492155981948E-3</v>
      </c>
      <c r="F5099">
        <f>100*Comuni[[#This Row],[Popolazione2011]]/(SUMIFS($D$2:$D$7916,$B$2:$B$7916,"Lazio"))</f>
        <v>2.4259997390460204E-2</v>
      </c>
      <c r="G5099" t="b">
        <f>IF(Comuni[[#This Row],[Popolazione2011]]&gt;300000,"MAGGIORE")</f>
        <v>0</v>
      </c>
      <c r="H5099">
        <f>100*Comuni[[#This Row],[Popolazione2011]]/(SUMIFS($D$2:$D$7916,$B$2:$B$7916,"Piemonte"))</f>
        <v>3.0591789576151329E-2</v>
      </c>
      <c r="I5099" s="1" t="str">
        <f>_xlfn.XLOOKUP(Comuni[[#This Row],[Regione]],Ripartizione_geografica[Regione],Ripartizione_geografica[Ripartizione geografica],,0)</f>
        <v>Centro</v>
      </c>
      <c r="J5099" s="1">
        <f>_xlfn.XLOOKUP(Comuni[[#This Row],[Regione]],Table_0[Regione],Table_0[Totale contagiati],,0)</f>
        <v>2498960</v>
      </c>
      <c r="K5099" s="1">
        <f>_xlfn.XLOOKUP(Comuni[[#This Row],[Regione]],Table_0[Regione],Table_0[Guariti],,0)</f>
        <v>2438883</v>
      </c>
      <c r="L5099" s="1">
        <f>_xlfn.XLOOKUP(Comuni[[#This Row],[Regione]],Table_0[Regione],Table_0[Deceduti],,0)</f>
        <v>13122</v>
      </c>
    </row>
    <row r="5100" spans="1:12" x14ac:dyDescent="0.25">
      <c r="A5100" s="1" t="s">
        <v>5177</v>
      </c>
      <c r="B5100" s="1" t="s">
        <v>5063</v>
      </c>
      <c r="C5100" s="1" t="s">
        <v>5125</v>
      </c>
      <c r="D5100">
        <v>5995</v>
      </c>
      <c r="E5100">
        <f>100*Comuni[[#This Row],[Popolazione2011]]/$D$7916</f>
        <v>1.0460261084278036E-2</v>
      </c>
      <c r="F5100">
        <f>100*Comuni[[#This Row],[Popolazione2011]]/(SUMIFS($D$2:$D$7916,$B$2:$B$7916,"Lazio"))</f>
        <v>0.10894283472345238</v>
      </c>
      <c r="G5100" t="b">
        <f>IF(Comuni[[#This Row],[Popolazione2011]]&gt;300000,"MAGGIORE")</f>
        <v>0</v>
      </c>
      <c r="H5100">
        <f>100*Comuni[[#This Row],[Popolazione2011]]/(SUMIFS($D$2:$D$7916,$B$2:$B$7916,"Piemonte"))</f>
        <v>0.13737661311537619</v>
      </c>
      <c r="I5100" s="1" t="str">
        <f>_xlfn.XLOOKUP(Comuni[[#This Row],[Regione]],Ripartizione_geografica[Regione],Ripartizione_geografica[Ripartizione geografica],,0)</f>
        <v>Centro</v>
      </c>
      <c r="J5100" s="1">
        <f>_xlfn.XLOOKUP(Comuni[[#This Row],[Regione]],Table_0[Regione],Table_0[Totale contagiati],,0)</f>
        <v>2498960</v>
      </c>
      <c r="K5100" s="1">
        <f>_xlfn.XLOOKUP(Comuni[[#This Row],[Regione]],Table_0[Regione],Table_0[Guariti],,0)</f>
        <v>2438883</v>
      </c>
      <c r="L5100" s="1">
        <f>_xlfn.XLOOKUP(Comuni[[#This Row],[Regione]],Table_0[Regione],Table_0[Deceduti],,0)</f>
        <v>13122</v>
      </c>
    </row>
    <row r="5101" spans="1:12" x14ac:dyDescent="0.25">
      <c r="A5101" s="1" t="s">
        <v>5178</v>
      </c>
      <c r="B5101" s="1" t="s">
        <v>5063</v>
      </c>
      <c r="C5101" s="1" t="s">
        <v>5125</v>
      </c>
      <c r="D5101">
        <v>2798</v>
      </c>
      <c r="E5101">
        <f>100*Comuni[[#This Row],[Popolazione2011]]/$D$7916</f>
        <v>4.8820367829541193E-3</v>
      </c>
      <c r="F5101">
        <f>100*Comuni[[#This Row],[Popolazione2011]]/(SUMIFS($D$2:$D$7916,$B$2:$B$7916,"Lazio"))</f>
        <v>5.0846046965174273E-2</v>
      </c>
      <c r="G5101" t="b">
        <f>IF(Comuni[[#This Row],[Popolazione2011]]&gt;300000,"MAGGIORE")</f>
        <v>0</v>
      </c>
      <c r="H5101">
        <f>100*Comuni[[#This Row],[Popolazione2011]]/(SUMIFS($D$2:$D$7916,$B$2:$B$7916,"Piemonte"))</f>
        <v>6.4116724519903689E-2</v>
      </c>
      <c r="I5101" s="1" t="str">
        <f>_xlfn.XLOOKUP(Comuni[[#This Row],[Regione]],Ripartizione_geografica[Regione],Ripartizione_geografica[Ripartizione geografica],,0)</f>
        <v>Centro</v>
      </c>
      <c r="J5101" s="1">
        <f>_xlfn.XLOOKUP(Comuni[[#This Row],[Regione]],Table_0[Regione],Table_0[Totale contagiati],,0)</f>
        <v>2498960</v>
      </c>
      <c r="K5101" s="1">
        <f>_xlfn.XLOOKUP(Comuni[[#This Row],[Regione]],Table_0[Regione],Table_0[Guariti],,0)</f>
        <v>2438883</v>
      </c>
      <c r="L5101" s="1">
        <f>_xlfn.XLOOKUP(Comuni[[#This Row],[Regione]],Table_0[Regione],Table_0[Deceduti],,0)</f>
        <v>13122</v>
      </c>
    </row>
    <row r="5102" spans="1:12" x14ac:dyDescent="0.25">
      <c r="A5102" s="1" t="s">
        <v>5179</v>
      </c>
      <c r="B5102" s="1" t="s">
        <v>5063</v>
      </c>
      <c r="C5102" s="1" t="s">
        <v>5125</v>
      </c>
      <c r="D5102">
        <v>2456</v>
      </c>
      <c r="E5102">
        <f>100*Comuni[[#This Row],[Popolazione2011]]/$D$7916</f>
        <v>4.2853046243514353E-3</v>
      </c>
      <c r="F5102">
        <f>100*Comuni[[#This Row],[Popolazione2011]]/(SUMIFS($D$2:$D$7916,$B$2:$B$7916,"Lazio"))</f>
        <v>4.4631126285370984E-2</v>
      </c>
      <c r="G5102" t="b">
        <f>IF(Comuni[[#This Row],[Popolazione2011]]&gt;300000,"MAGGIORE")</f>
        <v>0</v>
      </c>
      <c r="H5102">
        <f>100*Comuni[[#This Row],[Popolazione2011]]/(SUMIFS($D$2:$D$7916,$B$2:$B$7916,"Piemonte"))</f>
        <v>5.6279726740844693E-2</v>
      </c>
      <c r="I5102" s="1" t="str">
        <f>_xlfn.XLOOKUP(Comuni[[#This Row],[Regione]],Ripartizione_geografica[Regione],Ripartizione_geografica[Ripartizione geografica],,0)</f>
        <v>Centro</v>
      </c>
      <c r="J5102" s="1">
        <f>_xlfn.XLOOKUP(Comuni[[#This Row],[Regione]],Table_0[Regione],Table_0[Totale contagiati],,0)</f>
        <v>2498960</v>
      </c>
      <c r="K5102" s="1">
        <f>_xlfn.XLOOKUP(Comuni[[#This Row],[Regione]],Table_0[Regione],Table_0[Guariti],,0)</f>
        <v>2438883</v>
      </c>
      <c r="L5102" s="1">
        <f>_xlfn.XLOOKUP(Comuni[[#This Row],[Regione]],Table_0[Regione],Table_0[Deceduti],,0)</f>
        <v>13122</v>
      </c>
    </row>
    <row r="5103" spans="1:12" x14ac:dyDescent="0.25">
      <c r="A5103" s="1" t="s">
        <v>5180</v>
      </c>
      <c r="B5103" s="1" t="s">
        <v>5063</v>
      </c>
      <c r="C5103" s="1" t="s">
        <v>5125</v>
      </c>
      <c r="D5103">
        <v>580</v>
      </c>
      <c r="E5103">
        <f>100*Comuni[[#This Row],[Popolazione2011]]/$D$7916</f>
        <v>1.012001906402212E-3</v>
      </c>
      <c r="F5103">
        <f>100*Comuni[[#This Row],[Popolazione2011]]/(SUMIFS($D$2:$D$7916,$B$2:$B$7916,"Lazio"))</f>
        <v>1.0539923959900313E-2</v>
      </c>
      <c r="G5103" t="b">
        <f>IF(Comuni[[#This Row],[Popolazione2011]]&gt;300000,"MAGGIORE")</f>
        <v>0</v>
      </c>
      <c r="H5103">
        <f>100*Comuni[[#This Row],[Popolazione2011]]/(SUMIFS($D$2:$D$7916,$B$2:$B$7916,"Piemonte"))</f>
        <v>1.3290814946942149E-2</v>
      </c>
      <c r="I5103" s="1" t="str">
        <f>_xlfn.XLOOKUP(Comuni[[#This Row],[Regione]],Ripartizione_geografica[Regione],Ripartizione_geografica[Ripartizione geografica],,0)</f>
        <v>Centro</v>
      </c>
      <c r="J5103" s="1">
        <f>_xlfn.XLOOKUP(Comuni[[#This Row],[Regione]],Table_0[Regione],Table_0[Totale contagiati],,0)</f>
        <v>2498960</v>
      </c>
      <c r="K5103" s="1">
        <f>_xlfn.XLOOKUP(Comuni[[#This Row],[Regione]],Table_0[Regione],Table_0[Guariti],,0)</f>
        <v>2438883</v>
      </c>
      <c r="L5103" s="1">
        <f>_xlfn.XLOOKUP(Comuni[[#This Row],[Regione]],Table_0[Regione],Table_0[Deceduti],,0)</f>
        <v>13122</v>
      </c>
    </row>
    <row r="5104" spans="1:12" x14ac:dyDescent="0.25">
      <c r="A5104" s="1" t="s">
        <v>5181</v>
      </c>
      <c r="B5104" s="1" t="s">
        <v>5063</v>
      </c>
      <c r="C5104" s="1" t="s">
        <v>5125</v>
      </c>
      <c r="D5104">
        <v>686</v>
      </c>
      <c r="E5104">
        <f>100*Comuni[[#This Row],[Popolazione2011]]/$D$7916</f>
        <v>1.1969539789515816E-3</v>
      </c>
      <c r="F5104">
        <f>100*Comuni[[#This Row],[Popolazione2011]]/(SUMIFS($D$2:$D$7916,$B$2:$B$7916,"Lazio"))</f>
        <v>1.2466185924985544E-2</v>
      </c>
      <c r="G5104" t="b">
        <f>IF(Comuni[[#This Row],[Popolazione2011]]&gt;300000,"MAGGIORE")</f>
        <v>0</v>
      </c>
      <c r="H5104">
        <f>100*Comuni[[#This Row],[Popolazione2011]]/(SUMIFS($D$2:$D$7916,$B$2:$B$7916,"Piemonte"))</f>
        <v>1.571982595448675E-2</v>
      </c>
      <c r="I5104" s="1" t="str">
        <f>_xlfn.XLOOKUP(Comuni[[#This Row],[Regione]],Ripartizione_geografica[Regione],Ripartizione_geografica[Ripartizione geografica],,0)</f>
        <v>Centro</v>
      </c>
      <c r="J5104" s="1">
        <f>_xlfn.XLOOKUP(Comuni[[#This Row],[Regione]],Table_0[Regione],Table_0[Totale contagiati],,0)</f>
        <v>2498960</v>
      </c>
      <c r="K5104" s="1">
        <f>_xlfn.XLOOKUP(Comuni[[#This Row],[Regione]],Table_0[Regione],Table_0[Guariti],,0)</f>
        <v>2438883</v>
      </c>
      <c r="L5104" s="1">
        <f>_xlfn.XLOOKUP(Comuni[[#This Row],[Regione]],Table_0[Regione],Table_0[Deceduti],,0)</f>
        <v>13122</v>
      </c>
    </row>
    <row r="5105" spans="1:12" x14ac:dyDescent="0.25">
      <c r="A5105" s="1" t="s">
        <v>5182</v>
      </c>
      <c r="B5105" s="1" t="s">
        <v>5063</v>
      </c>
      <c r="C5105" s="1" t="s">
        <v>5125</v>
      </c>
      <c r="D5105">
        <v>361</v>
      </c>
      <c r="E5105">
        <f>100*Comuni[[#This Row],[Popolazione2011]]/$D$7916</f>
        <v>6.2988394519172158E-4</v>
      </c>
      <c r="F5105">
        <f>100*Comuni[[#This Row],[Popolazione2011]]/(SUMIFS($D$2:$D$7916,$B$2:$B$7916,"Lazio"))</f>
        <v>6.5601940509034716E-3</v>
      </c>
      <c r="G5105" t="b">
        <f>IF(Comuni[[#This Row],[Popolazione2011]]&gt;300000,"MAGGIORE")</f>
        <v>0</v>
      </c>
      <c r="H5105">
        <f>100*Comuni[[#This Row],[Popolazione2011]]/(SUMIFS($D$2:$D$7916,$B$2:$B$7916,"Piemonte"))</f>
        <v>8.2723865445622699E-3</v>
      </c>
      <c r="I5105" s="1" t="str">
        <f>_xlfn.XLOOKUP(Comuni[[#This Row],[Regione]],Ripartizione_geografica[Regione],Ripartizione_geografica[Ripartizione geografica],,0)</f>
        <v>Centro</v>
      </c>
      <c r="J5105" s="1">
        <f>_xlfn.XLOOKUP(Comuni[[#This Row],[Regione]],Table_0[Regione],Table_0[Totale contagiati],,0)</f>
        <v>2498960</v>
      </c>
      <c r="K5105" s="1">
        <f>_xlfn.XLOOKUP(Comuni[[#This Row],[Regione]],Table_0[Regione],Table_0[Guariti],,0)</f>
        <v>2438883</v>
      </c>
      <c r="L5105" s="1">
        <f>_xlfn.XLOOKUP(Comuni[[#This Row],[Regione]],Table_0[Regione],Table_0[Deceduti],,0)</f>
        <v>13122</v>
      </c>
    </row>
    <row r="5106" spans="1:12" x14ac:dyDescent="0.25">
      <c r="A5106" s="1" t="s">
        <v>5183</v>
      </c>
      <c r="B5106" s="1" t="s">
        <v>5063</v>
      </c>
      <c r="C5106" s="1" t="s">
        <v>5125</v>
      </c>
      <c r="D5106">
        <v>46187</v>
      </c>
      <c r="E5106">
        <f>100*Comuni[[#This Row],[Popolazione2011]]/$D$7916</f>
        <v>8.0588503536205114E-2</v>
      </c>
      <c r="F5106">
        <f>100*Comuni[[#This Row],[Popolazione2011]]/(SUMIFS($D$2:$D$7916,$B$2:$B$7916,"Lazio"))</f>
        <v>0.8393232205791652</v>
      </c>
      <c r="G5106" t="b">
        <f>IF(Comuni[[#This Row],[Popolazione2011]]&gt;300000,"MAGGIORE")</f>
        <v>0</v>
      </c>
      <c r="H5106">
        <f>100*Comuni[[#This Row],[Popolazione2011]]/(SUMIFS($D$2:$D$7916,$B$2:$B$7916,"Piemonte"))</f>
        <v>1.0583842585420984</v>
      </c>
      <c r="I5106" s="1" t="str">
        <f>_xlfn.XLOOKUP(Comuni[[#This Row],[Regione]],Ripartizione_geografica[Regione],Ripartizione_geografica[Ripartizione geografica],,0)</f>
        <v>Centro</v>
      </c>
      <c r="J5106" s="1">
        <f>_xlfn.XLOOKUP(Comuni[[#This Row],[Regione]],Table_0[Regione],Table_0[Totale contagiati],,0)</f>
        <v>2498960</v>
      </c>
      <c r="K5106" s="1">
        <f>_xlfn.XLOOKUP(Comuni[[#This Row],[Regione]],Table_0[Regione],Table_0[Guariti],,0)</f>
        <v>2438883</v>
      </c>
      <c r="L5106" s="1">
        <f>_xlfn.XLOOKUP(Comuni[[#This Row],[Regione]],Table_0[Regione],Table_0[Deceduti],,0)</f>
        <v>13122</v>
      </c>
    </row>
    <row r="5107" spans="1:12" x14ac:dyDescent="0.25">
      <c r="A5107" s="1" t="s">
        <v>5184</v>
      </c>
      <c r="B5107" s="1" t="s">
        <v>5063</v>
      </c>
      <c r="C5107" s="1" t="s">
        <v>5125</v>
      </c>
      <c r="D5107">
        <v>1297</v>
      </c>
      <c r="E5107">
        <f>100*Comuni[[#This Row],[Popolazione2011]]/$D$7916</f>
        <v>2.2630456424201188E-3</v>
      </c>
      <c r="F5107">
        <f>100*Comuni[[#This Row],[Popolazione2011]]/(SUMIFS($D$2:$D$7916,$B$2:$B$7916,"Lazio"))</f>
        <v>2.356945064825984E-2</v>
      </c>
      <c r="G5107" t="b">
        <f>IF(Comuni[[#This Row],[Popolazione2011]]&gt;300000,"MAGGIORE")</f>
        <v>0</v>
      </c>
      <c r="H5107">
        <f>100*Comuni[[#This Row],[Popolazione2011]]/(SUMIFS($D$2:$D$7916,$B$2:$B$7916,"Piemonte"))</f>
        <v>2.9721012045144775E-2</v>
      </c>
      <c r="I5107" s="1" t="str">
        <f>_xlfn.XLOOKUP(Comuni[[#This Row],[Regione]],Ripartizione_geografica[Regione],Ripartizione_geografica[Ripartizione geografica],,0)</f>
        <v>Centro</v>
      </c>
      <c r="J5107" s="1">
        <f>_xlfn.XLOOKUP(Comuni[[#This Row],[Regione]],Table_0[Regione],Table_0[Totale contagiati],,0)</f>
        <v>2498960</v>
      </c>
      <c r="K5107" s="1">
        <f>_xlfn.XLOOKUP(Comuni[[#This Row],[Regione]],Table_0[Regione],Table_0[Guariti],,0)</f>
        <v>2438883</v>
      </c>
      <c r="L5107" s="1">
        <f>_xlfn.XLOOKUP(Comuni[[#This Row],[Regione]],Table_0[Regione],Table_0[Deceduti],,0)</f>
        <v>13122</v>
      </c>
    </row>
    <row r="5108" spans="1:12" x14ac:dyDescent="0.25">
      <c r="A5108" s="1" t="s">
        <v>5185</v>
      </c>
      <c r="B5108" s="1" t="s">
        <v>5063</v>
      </c>
      <c r="C5108" s="1" t="s">
        <v>5125</v>
      </c>
      <c r="D5108">
        <v>605</v>
      </c>
      <c r="E5108">
        <f>100*Comuni[[#This Row],[Popolazione2011]]/$D$7916</f>
        <v>1.0556226782298935E-3</v>
      </c>
      <c r="F5108">
        <f>100*Comuni[[#This Row],[Popolazione2011]]/(SUMIFS($D$2:$D$7916,$B$2:$B$7916,"Lazio"))</f>
        <v>1.0994231027137397E-2</v>
      </c>
      <c r="G5108" t="b">
        <f>IF(Comuni[[#This Row],[Popolazione2011]]&gt;300000,"MAGGIORE")</f>
        <v>0</v>
      </c>
      <c r="H5108">
        <f>100*Comuni[[#This Row],[Popolazione2011]]/(SUMIFS($D$2:$D$7916,$B$2:$B$7916,"Piemonte"))</f>
        <v>1.3863694901551725E-2</v>
      </c>
      <c r="I5108" s="1" t="str">
        <f>_xlfn.XLOOKUP(Comuni[[#This Row],[Regione]],Ripartizione_geografica[Regione],Ripartizione_geografica[Ripartizione geografica],,0)</f>
        <v>Centro</v>
      </c>
      <c r="J5108" s="1">
        <f>_xlfn.XLOOKUP(Comuni[[#This Row],[Regione]],Table_0[Regione],Table_0[Totale contagiati],,0)</f>
        <v>2498960</v>
      </c>
      <c r="K5108" s="1">
        <f>_xlfn.XLOOKUP(Comuni[[#This Row],[Regione]],Table_0[Regione],Table_0[Guariti],,0)</f>
        <v>2438883</v>
      </c>
      <c r="L5108" s="1">
        <f>_xlfn.XLOOKUP(Comuni[[#This Row],[Regione]],Table_0[Regione],Table_0[Deceduti],,0)</f>
        <v>13122</v>
      </c>
    </row>
    <row r="5109" spans="1:12" x14ac:dyDescent="0.25">
      <c r="A5109" s="1" t="s">
        <v>5186</v>
      </c>
      <c r="B5109" s="1" t="s">
        <v>5063</v>
      </c>
      <c r="C5109" s="1" t="s">
        <v>5125</v>
      </c>
      <c r="D5109">
        <v>853</v>
      </c>
      <c r="E5109">
        <f>100*Comuni[[#This Row],[Popolazione2011]]/$D$7916</f>
        <v>1.4883407347604945E-3</v>
      </c>
      <c r="F5109">
        <f>100*Comuni[[#This Row],[Popolazione2011]]/(SUMIFS($D$2:$D$7916,$B$2:$B$7916,"Lazio"))</f>
        <v>1.5500957134129256E-2</v>
      </c>
      <c r="G5109" t="b">
        <f>IF(Comuni[[#This Row],[Popolazione2011]]&gt;300000,"MAGGIORE")</f>
        <v>0</v>
      </c>
      <c r="H5109">
        <f>100*Comuni[[#This Row],[Popolazione2011]]/(SUMIFS($D$2:$D$7916,$B$2:$B$7916,"Piemonte"))</f>
        <v>1.9546664051278712E-2</v>
      </c>
      <c r="I5109" s="1" t="str">
        <f>_xlfn.XLOOKUP(Comuni[[#This Row],[Regione]],Ripartizione_geografica[Regione],Ripartizione_geografica[Ripartizione geografica],,0)</f>
        <v>Centro</v>
      </c>
      <c r="J5109" s="1">
        <f>_xlfn.XLOOKUP(Comuni[[#This Row],[Regione]],Table_0[Regione],Table_0[Totale contagiati],,0)</f>
        <v>2498960</v>
      </c>
      <c r="K5109" s="1">
        <f>_xlfn.XLOOKUP(Comuni[[#This Row],[Regione]],Table_0[Regione],Table_0[Guariti],,0)</f>
        <v>2438883</v>
      </c>
      <c r="L5109" s="1">
        <f>_xlfn.XLOOKUP(Comuni[[#This Row],[Regione]],Table_0[Regione],Table_0[Deceduti],,0)</f>
        <v>13122</v>
      </c>
    </row>
    <row r="5110" spans="1:12" x14ac:dyDescent="0.25">
      <c r="A5110" s="1" t="s">
        <v>5187</v>
      </c>
      <c r="B5110" s="1" t="s">
        <v>5063</v>
      </c>
      <c r="C5110" s="1" t="s">
        <v>5125</v>
      </c>
      <c r="D5110">
        <v>558</v>
      </c>
      <c r="E5110">
        <f>100*Comuni[[#This Row],[Popolazione2011]]/$D$7916</f>
        <v>9.7361562719385224E-4</v>
      </c>
      <c r="F5110">
        <f>100*Comuni[[#This Row],[Popolazione2011]]/(SUMIFS($D$2:$D$7916,$B$2:$B$7916,"Lazio"))</f>
        <v>1.0140133740731682E-2</v>
      </c>
      <c r="G5110" t="b">
        <f>IF(Comuni[[#This Row],[Popolazione2011]]&gt;300000,"MAGGIORE")</f>
        <v>0</v>
      </c>
      <c r="H5110">
        <f>100*Comuni[[#This Row],[Popolazione2011]]/(SUMIFS($D$2:$D$7916,$B$2:$B$7916,"Piemonte"))</f>
        <v>1.2786680586885724E-2</v>
      </c>
      <c r="I5110" s="1" t="str">
        <f>_xlfn.XLOOKUP(Comuni[[#This Row],[Regione]],Ripartizione_geografica[Regione],Ripartizione_geografica[Ripartizione geografica],,0)</f>
        <v>Centro</v>
      </c>
      <c r="J5110" s="1">
        <f>_xlfn.XLOOKUP(Comuni[[#This Row],[Regione]],Table_0[Regione],Table_0[Totale contagiati],,0)</f>
        <v>2498960</v>
      </c>
      <c r="K5110" s="1">
        <f>_xlfn.XLOOKUP(Comuni[[#This Row],[Regione]],Table_0[Regione],Table_0[Guariti],,0)</f>
        <v>2438883</v>
      </c>
      <c r="L5110" s="1">
        <f>_xlfn.XLOOKUP(Comuni[[#This Row],[Regione]],Table_0[Regione],Table_0[Deceduti],,0)</f>
        <v>13122</v>
      </c>
    </row>
    <row r="5111" spans="1:12" x14ac:dyDescent="0.25">
      <c r="A5111" s="1" t="s">
        <v>5188</v>
      </c>
      <c r="B5111" s="1" t="s">
        <v>5063</v>
      </c>
      <c r="C5111" s="1" t="s">
        <v>5125</v>
      </c>
      <c r="D5111">
        <v>2934</v>
      </c>
      <c r="E5111">
        <f>100*Comuni[[#This Row],[Popolazione2011]]/$D$7916</f>
        <v>5.1193337816967067E-3</v>
      </c>
      <c r="F5111">
        <f>100*Comuni[[#This Row],[Popolazione2011]]/(SUMIFS($D$2:$D$7916,$B$2:$B$7916,"Lazio"))</f>
        <v>5.3317477410944003E-2</v>
      </c>
      <c r="G5111" t="b">
        <f>IF(Comuni[[#This Row],[Popolazione2011]]&gt;300000,"MAGGIORE")</f>
        <v>0</v>
      </c>
      <c r="H5111">
        <f>100*Comuni[[#This Row],[Popolazione2011]]/(SUMIFS($D$2:$D$7916,$B$2:$B$7916,"Piemonte"))</f>
        <v>6.7233191472979778E-2</v>
      </c>
      <c r="I5111" s="1" t="str">
        <f>_xlfn.XLOOKUP(Comuni[[#This Row],[Regione]],Ripartizione_geografica[Regione],Ripartizione_geografica[Ripartizione geografica],,0)</f>
        <v>Centro</v>
      </c>
      <c r="J5111" s="1">
        <f>_xlfn.XLOOKUP(Comuni[[#This Row],[Regione]],Table_0[Regione],Table_0[Totale contagiati],,0)</f>
        <v>2498960</v>
      </c>
      <c r="K5111" s="1">
        <f>_xlfn.XLOOKUP(Comuni[[#This Row],[Regione]],Table_0[Regione],Table_0[Guariti],,0)</f>
        <v>2438883</v>
      </c>
      <c r="L5111" s="1">
        <f>_xlfn.XLOOKUP(Comuni[[#This Row],[Regione]],Table_0[Regione],Table_0[Deceduti],,0)</f>
        <v>13122</v>
      </c>
    </row>
    <row r="5112" spans="1:12" x14ac:dyDescent="0.25">
      <c r="A5112" s="1" t="s">
        <v>5189</v>
      </c>
      <c r="B5112" s="1" t="s">
        <v>5063</v>
      </c>
      <c r="C5112" s="1" t="s">
        <v>5125</v>
      </c>
      <c r="D5112">
        <v>1106</v>
      </c>
      <c r="E5112">
        <f>100*Comuni[[#This Row],[Popolazione2011]]/$D$7916</f>
        <v>1.9297829456566317E-3</v>
      </c>
      <c r="F5112">
        <f>100*Comuni[[#This Row],[Popolazione2011]]/(SUMIFS($D$2:$D$7916,$B$2:$B$7916,"Lazio"))</f>
        <v>2.0098544654568531E-2</v>
      </c>
      <c r="G5112" t="b">
        <f>IF(Comuni[[#This Row],[Popolazione2011]]&gt;300000,"MAGGIORE")</f>
        <v>0</v>
      </c>
      <c r="H5112">
        <f>100*Comuni[[#This Row],[Popolazione2011]]/(SUMIFS($D$2:$D$7916,$B$2:$B$7916,"Piemonte"))</f>
        <v>2.5344209191927616E-2</v>
      </c>
      <c r="I5112" s="1" t="str">
        <f>_xlfn.XLOOKUP(Comuni[[#This Row],[Regione]],Ripartizione_geografica[Regione],Ripartizione_geografica[Ripartizione geografica],,0)</f>
        <v>Centro</v>
      </c>
      <c r="J5112" s="1">
        <f>_xlfn.XLOOKUP(Comuni[[#This Row],[Regione]],Table_0[Regione],Table_0[Totale contagiati],,0)</f>
        <v>2498960</v>
      </c>
      <c r="K5112" s="1">
        <f>_xlfn.XLOOKUP(Comuni[[#This Row],[Regione]],Table_0[Regione],Table_0[Guariti],,0)</f>
        <v>2438883</v>
      </c>
      <c r="L5112" s="1">
        <f>_xlfn.XLOOKUP(Comuni[[#This Row],[Regione]],Table_0[Regione],Table_0[Deceduti],,0)</f>
        <v>13122</v>
      </c>
    </row>
    <row r="5113" spans="1:12" x14ac:dyDescent="0.25">
      <c r="A5113" s="1" t="s">
        <v>5190</v>
      </c>
      <c r="B5113" s="1" t="s">
        <v>5063</v>
      </c>
      <c r="C5113" s="1" t="s">
        <v>5125</v>
      </c>
      <c r="D5113">
        <v>2241</v>
      </c>
      <c r="E5113">
        <f>100*Comuni[[#This Row],[Popolazione2011]]/$D$7916</f>
        <v>3.9101659866333741E-3</v>
      </c>
      <c r="F5113">
        <f>100*Comuni[[#This Row],[Popolazione2011]]/(SUMIFS($D$2:$D$7916,$B$2:$B$7916,"Lazio"))</f>
        <v>4.0724085507132073E-2</v>
      </c>
      <c r="G5113" t="b">
        <f>IF(Comuni[[#This Row],[Popolazione2011]]&gt;300000,"MAGGIORE")</f>
        <v>0</v>
      </c>
      <c r="H5113">
        <f>100*Comuni[[#This Row],[Popolazione2011]]/(SUMIFS($D$2:$D$7916,$B$2:$B$7916,"Piemonte"))</f>
        <v>5.1352959131202344E-2</v>
      </c>
      <c r="I5113" s="1" t="str">
        <f>_xlfn.XLOOKUP(Comuni[[#This Row],[Regione]],Ripartizione_geografica[Regione],Ripartizione_geografica[Ripartizione geografica],,0)</f>
        <v>Centro</v>
      </c>
      <c r="J5113" s="1">
        <f>_xlfn.XLOOKUP(Comuni[[#This Row],[Regione]],Table_0[Regione],Table_0[Totale contagiati],,0)</f>
        <v>2498960</v>
      </c>
      <c r="K5113" s="1">
        <f>_xlfn.XLOOKUP(Comuni[[#This Row],[Regione]],Table_0[Regione],Table_0[Guariti],,0)</f>
        <v>2438883</v>
      </c>
      <c r="L5113" s="1">
        <f>_xlfn.XLOOKUP(Comuni[[#This Row],[Regione]],Table_0[Regione],Table_0[Deceduti],,0)</f>
        <v>13122</v>
      </c>
    </row>
    <row r="5114" spans="1:12" x14ac:dyDescent="0.25">
      <c r="A5114" s="1" t="s">
        <v>5191</v>
      </c>
      <c r="B5114" s="1" t="s">
        <v>5063</v>
      </c>
      <c r="C5114" s="1" t="s">
        <v>5125</v>
      </c>
      <c r="D5114">
        <v>1431</v>
      </c>
      <c r="E5114">
        <f>100*Comuni[[#This Row],[Popolazione2011]]/$D$7916</f>
        <v>2.4968529794164918E-3</v>
      </c>
      <c r="F5114">
        <f>100*Comuni[[#This Row],[Popolazione2011]]/(SUMIFS($D$2:$D$7916,$B$2:$B$7916,"Lazio"))</f>
        <v>2.6004536528650604E-2</v>
      </c>
      <c r="G5114" t="b">
        <f>IF(Comuni[[#This Row],[Popolazione2011]]&gt;300000,"MAGGIORE")</f>
        <v>0</v>
      </c>
      <c r="H5114">
        <f>100*Comuni[[#This Row],[Popolazione2011]]/(SUMIFS($D$2:$D$7916,$B$2:$B$7916,"Piemonte"))</f>
        <v>3.2791648601852096E-2</v>
      </c>
      <c r="I5114" s="1" t="str">
        <f>_xlfn.XLOOKUP(Comuni[[#This Row],[Regione]],Ripartizione_geografica[Regione],Ripartizione_geografica[Ripartizione geografica],,0)</f>
        <v>Centro</v>
      </c>
      <c r="J5114" s="1">
        <f>_xlfn.XLOOKUP(Comuni[[#This Row],[Regione]],Table_0[Regione],Table_0[Totale contagiati],,0)</f>
        <v>2498960</v>
      </c>
      <c r="K5114" s="1">
        <f>_xlfn.XLOOKUP(Comuni[[#This Row],[Regione]],Table_0[Regione],Table_0[Guariti],,0)</f>
        <v>2438883</v>
      </c>
      <c r="L5114" s="1">
        <f>_xlfn.XLOOKUP(Comuni[[#This Row],[Regione]],Table_0[Regione],Table_0[Deceduti],,0)</f>
        <v>13122</v>
      </c>
    </row>
    <row r="5115" spans="1:12" x14ac:dyDescent="0.25">
      <c r="A5115" s="1" t="s">
        <v>5192</v>
      </c>
      <c r="B5115" s="1" t="s">
        <v>5063</v>
      </c>
      <c r="C5115" s="1" t="s">
        <v>5125</v>
      </c>
      <c r="D5115">
        <v>1002</v>
      </c>
      <c r="E5115">
        <f>100*Comuni[[#This Row],[Popolazione2011]]/$D$7916</f>
        <v>1.7483205348534764E-3</v>
      </c>
      <c r="F5115">
        <f>100*Comuni[[#This Row],[Popolazione2011]]/(SUMIFS($D$2:$D$7916,$B$2:$B$7916,"Lazio"))</f>
        <v>1.8208627254862268E-2</v>
      </c>
      <c r="G5115" t="b">
        <f>IF(Comuni[[#This Row],[Popolazione2011]]&gt;300000,"MAGGIORE")</f>
        <v>0</v>
      </c>
      <c r="H5115">
        <f>100*Comuni[[#This Row],[Popolazione2011]]/(SUMIFS($D$2:$D$7916,$B$2:$B$7916,"Piemonte"))</f>
        <v>2.2961028580751785E-2</v>
      </c>
      <c r="I5115" s="1" t="str">
        <f>_xlfn.XLOOKUP(Comuni[[#This Row],[Regione]],Ripartizione_geografica[Regione],Ripartizione_geografica[Ripartizione geografica],,0)</f>
        <v>Centro</v>
      </c>
      <c r="J5115" s="1">
        <f>_xlfn.XLOOKUP(Comuni[[#This Row],[Regione]],Table_0[Regione],Table_0[Totale contagiati],,0)</f>
        <v>2498960</v>
      </c>
      <c r="K5115" s="1">
        <f>_xlfn.XLOOKUP(Comuni[[#This Row],[Regione]],Table_0[Regione],Table_0[Guariti],,0)</f>
        <v>2438883</v>
      </c>
      <c r="L5115" s="1">
        <f>_xlfn.XLOOKUP(Comuni[[#This Row],[Regione]],Table_0[Regione],Table_0[Deceduti],,0)</f>
        <v>13122</v>
      </c>
    </row>
    <row r="5116" spans="1:12" x14ac:dyDescent="0.25">
      <c r="A5116" s="1" t="s">
        <v>5193</v>
      </c>
      <c r="B5116" s="1" t="s">
        <v>5063</v>
      </c>
      <c r="C5116" s="1" t="s">
        <v>5125</v>
      </c>
      <c r="D5116">
        <v>1405</v>
      </c>
      <c r="E5116">
        <f>100*Comuni[[#This Row],[Popolazione2011]]/$D$7916</f>
        <v>2.4514873767157029E-3</v>
      </c>
      <c r="F5116">
        <f>100*Comuni[[#This Row],[Popolazione2011]]/(SUMIFS($D$2:$D$7916,$B$2:$B$7916,"Lazio"))</f>
        <v>2.5532057178724036E-2</v>
      </c>
      <c r="G5116" t="b">
        <f>IF(Comuni[[#This Row],[Popolazione2011]]&gt;300000,"MAGGIORE")</f>
        <v>0</v>
      </c>
      <c r="H5116">
        <f>100*Comuni[[#This Row],[Popolazione2011]]/(SUMIFS($D$2:$D$7916,$B$2:$B$7916,"Piemonte"))</f>
        <v>3.2195853449058141E-2</v>
      </c>
      <c r="I5116" s="1" t="str">
        <f>_xlfn.XLOOKUP(Comuni[[#This Row],[Regione]],Ripartizione_geografica[Regione],Ripartizione_geografica[Ripartizione geografica],,0)</f>
        <v>Centro</v>
      </c>
      <c r="J5116" s="1">
        <f>_xlfn.XLOOKUP(Comuni[[#This Row],[Regione]],Table_0[Regione],Table_0[Totale contagiati],,0)</f>
        <v>2498960</v>
      </c>
      <c r="K5116" s="1">
        <f>_xlfn.XLOOKUP(Comuni[[#This Row],[Regione]],Table_0[Regione],Table_0[Guariti],,0)</f>
        <v>2438883</v>
      </c>
      <c r="L5116" s="1">
        <f>_xlfn.XLOOKUP(Comuni[[#This Row],[Regione]],Table_0[Regione],Table_0[Deceduti],,0)</f>
        <v>13122</v>
      </c>
    </row>
    <row r="5117" spans="1:12" x14ac:dyDescent="0.25">
      <c r="A5117" s="1" t="s">
        <v>5194</v>
      </c>
      <c r="B5117" s="1" t="s">
        <v>5063</v>
      </c>
      <c r="C5117" s="1" t="s">
        <v>5125</v>
      </c>
      <c r="D5117">
        <v>1249</v>
      </c>
      <c r="E5117">
        <f>100*Comuni[[#This Row],[Popolazione2011]]/$D$7916</f>
        <v>2.1792937605109703E-3</v>
      </c>
      <c r="F5117">
        <f>100*Comuni[[#This Row],[Popolazione2011]]/(SUMIFS($D$2:$D$7916,$B$2:$B$7916,"Lazio"))</f>
        <v>2.269718107916464E-2</v>
      </c>
      <c r="G5117" t="b">
        <f>IF(Comuni[[#This Row],[Popolazione2011]]&gt;300000,"MAGGIORE")</f>
        <v>0</v>
      </c>
      <c r="H5117">
        <f>100*Comuni[[#This Row],[Popolazione2011]]/(SUMIFS($D$2:$D$7916,$B$2:$B$7916,"Piemonte"))</f>
        <v>2.8621082532294388E-2</v>
      </c>
      <c r="I5117" s="1" t="str">
        <f>_xlfn.XLOOKUP(Comuni[[#This Row],[Regione]],Ripartizione_geografica[Regione],Ripartizione_geografica[Ripartizione geografica],,0)</f>
        <v>Centro</v>
      </c>
      <c r="J5117" s="1">
        <f>_xlfn.XLOOKUP(Comuni[[#This Row],[Regione]],Table_0[Regione],Table_0[Totale contagiati],,0)</f>
        <v>2498960</v>
      </c>
      <c r="K5117" s="1">
        <f>_xlfn.XLOOKUP(Comuni[[#This Row],[Regione]],Table_0[Regione],Table_0[Guariti],,0)</f>
        <v>2438883</v>
      </c>
      <c r="L5117" s="1">
        <f>_xlfn.XLOOKUP(Comuni[[#This Row],[Regione]],Table_0[Regione],Table_0[Deceduti],,0)</f>
        <v>13122</v>
      </c>
    </row>
    <row r="5118" spans="1:12" x14ac:dyDescent="0.25">
      <c r="A5118" s="1" t="s">
        <v>5195</v>
      </c>
      <c r="B5118" s="1" t="s">
        <v>5063</v>
      </c>
      <c r="C5118" s="1" t="s">
        <v>5125</v>
      </c>
      <c r="D5118">
        <v>245</v>
      </c>
      <c r="E5118">
        <f>100*Comuni[[#This Row],[Popolazione2011]]/$D$7916</f>
        <v>4.274835639112792E-4</v>
      </c>
      <c r="F5118">
        <f>100*Comuni[[#This Row],[Popolazione2011]]/(SUMIFS($D$2:$D$7916,$B$2:$B$7916,"Lazio"))</f>
        <v>4.4522092589234083E-3</v>
      </c>
      <c r="G5118" t="b">
        <f>IF(Comuni[[#This Row],[Popolazione2011]]&gt;300000,"MAGGIORE")</f>
        <v>0</v>
      </c>
      <c r="H5118">
        <f>100*Comuni[[#This Row],[Popolazione2011]]/(SUMIFS($D$2:$D$7916,$B$2:$B$7916,"Piemonte"))</f>
        <v>5.614223555173839E-3</v>
      </c>
      <c r="I5118" s="1" t="str">
        <f>_xlfn.XLOOKUP(Comuni[[#This Row],[Regione]],Ripartizione_geografica[Regione],Ripartizione_geografica[Ripartizione geografica],,0)</f>
        <v>Centro</v>
      </c>
      <c r="J5118" s="1">
        <f>_xlfn.XLOOKUP(Comuni[[#This Row],[Regione]],Table_0[Regione],Table_0[Totale contagiati],,0)</f>
        <v>2498960</v>
      </c>
      <c r="K5118" s="1">
        <f>_xlfn.XLOOKUP(Comuni[[#This Row],[Regione]],Table_0[Regione],Table_0[Guariti],,0)</f>
        <v>2438883</v>
      </c>
      <c r="L5118" s="1">
        <f>_xlfn.XLOOKUP(Comuni[[#This Row],[Regione]],Table_0[Regione],Table_0[Deceduti],,0)</f>
        <v>13122</v>
      </c>
    </row>
    <row r="5119" spans="1:12" x14ac:dyDescent="0.25">
      <c r="A5119" s="1" t="s">
        <v>5196</v>
      </c>
      <c r="B5119" s="1" t="s">
        <v>5063</v>
      </c>
      <c r="C5119" s="1" t="s">
        <v>5125</v>
      </c>
      <c r="D5119">
        <v>264</v>
      </c>
      <c r="E5119">
        <f>100*Comuni[[#This Row],[Popolazione2011]]/$D$7916</f>
        <v>4.6063535050031718E-4</v>
      </c>
      <c r="F5119">
        <f>100*Comuni[[#This Row],[Popolazione2011]]/(SUMIFS($D$2:$D$7916,$B$2:$B$7916,"Lazio"))</f>
        <v>4.7974826300235911E-3</v>
      </c>
      <c r="G5119" t="b">
        <f>IF(Comuni[[#This Row],[Popolazione2011]]&gt;300000,"MAGGIORE")</f>
        <v>0</v>
      </c>
      <c r="H5119">
        <f>100*Comuni[[#This Row],[Popolazione2011]]/(SUMIFS($D$2:$D$7916,$B$2:$B$7916,"Piemonte"))</f>
        <v>6.049612320677117E-3</v>
      </c>
      <c r="I5119" s="1" t="str">
        <f>_xlfn.XLOOKUP(Comuni[[#This Row],[Regione]],Ripartizione_geografica[Regione],Ripartizione_geografica[Ripartizione geografica],,0)</f>
        <v>Centro</v>
      </c>
      <c r="J5119" s="1">
        <f>_xlfn.XLOOKUP(Comuni[[#This Row],[Regione]],Table_0[Regione],Table_0[Totale contagiati],,0)</f>
        <v>2498960</v>
      </c>
      <c r="K5119" s="1">
        <f>_xlfn.XLOOKUP(Comuni[[#This Row],[Regione]],Table_0[Regione],Table_0[Guariti],,0)</f>
        <v>2438883</v>
      </c>
      <c r="L5119" s="1">
        <f>_xlfn.XLOOKUP(Comuni[[#This Row],[Regione]],Table_0[Regione],Table_0[Deceduti],,0)</f>
        <v>13122</v>
      </c>
    </row>
    <row r="5120" spans="1:12" x14ac:dyDescent="0.25">
      <c r="A5120" s="1" t="s">
        <v>5197</v>
      </c>
      <c r="B5120" s="1" t="s">
        <v>5063</v>
      </c>
      <c r="C5120" s="1" t="s">
        <v>5125</v>
      </c>
      <c r="D5120">
        <v>210</v>
      </c>
      <c r="E5120">
        <f>100*Comuni[[#This Row],[Popolazione2011]]/$D$7916</f>
        <v>3.6641448335252502E-4</v>
      </c>
      <c r="F5120">
        <f>100*Comuni[[#This Row],[Popolazione2011]]/(SUMIFS($D$2:$D$7916,$B$2:$B$7916,"Lazio"))</f>
        <v>3.8161793647914929E-3</v>
      </c>
      <c r="G5120" t="b">
        <f>IF(Comuni[[#This Row],[Popolazione2011]]&gt;300000,"MAGGIORE")</f>
        <v>0</v>
      </c>
      <c r="H5120">
        <f>100*Comuni[[#This Row],[Popolazione2011]]/(SUMIFS($D$2:$D$7916,$B$2:$B$7916,"Piemonte"))</f>
        <v>4.8121916187204338E-3</v>
      </c>
      <c r="I5120" s="1" t="str">
        <f>_xlfn.XLOOKUP(Comuni[[#This Row],[Regione]],Ripartizione_geografica[Regione],Ripartizione_geografica[Ripartizione geografica],,0)</f>
        <v>Centro</v>
      </c>
      <c r="J5120" s="1">
        <f>_xlfn.XLOOKUP(Comuni[[#This Row],[Regione]],Table_0[Regione],Table_0[Totale contagiati],,0)</f>
        <v>2498960</v>
      </c>
      <c r="K5120" s="1">
        <f>_xlfn.XLOOKUP(Comuni[[#This Row],[Regione]],Table_0[Regione],Table_0[Guariti],,0)</f>
        <v>2438883</v>
      </c>
      <c r="L5120" s="1">
        <f>_xlfn.XLOOKUP(Comuni[[#This Row],[Regione]],Table_0[Regione],Table_0[Deceduti],,0)</f>
        <v>13122</v>
      </c>
    </row>
    <row r="5121" spans="1:12" x14ac:dyDescent="0.25">
      <c r="A5121" s="1" t="s">
        <v>5198</v>
      </c>
      <c r="B5121" s="1" t="s">
        <v>5063</v>
      </c>
      <c r="C5121" s="1" t="s">
        <v>5199</v>
      </c>
      <c r="D5121">
        <v>1552</v>
      </c>
      <c r="E5121">
        <f>100*Comuni[[#This Row],[Popolazione2011]]/$D$7916</f>
        <v>2.7079775150624704E-3</v>
      </c>
      <c r="F5121">
        <f>100*Comuni[[#This Row],[Popolazione2011]]/(SUMIFS($D$2:$D$7916,$B$2:$B$7916,"Lazio"))</f>
        <v>2.8203382734078082E-2</v>
      </c>
      <c r="G5121" t="b">
        <f>IF(Comuni[[#This Row],[Popolazione2011]]&gt;300000,"MAGGIORE")</f>
        <v>0</v>
      </c>
      <c r="H5121">
        <f>100*Comuni[[#This Row],[Popolazione2011]]/(SUMIFS($D$2:$D$7916,$B$2:$B$7916,"Piemonte"))</f>
        <v>3.5564387582162446E-2</v>
      </c>
      <c r="I5121" s="1" t="str">
        <f>_xlfn.XLOOKUP(Comuni[[#This Row],[Regione]],Ripartizione_geografica[Regione],Ripartizione_geografica[Ripartizione geografica],,0)</f>
        <v>Centro</v>
      </c>
      <c r="J5121" s="1">
        <f>_xlfn.XLOOKUP(Comuni[[#This Row],[Regione]],Table_0[Regione],Table_0[Totale contagiati],,0)</f>
        <v>2498960</v>
      </c>
      <c r="K5121" s="1">
        <f>_xlfn.XLOOKUP(Comuni[[#This Row],[Regione]],Table_0[Regione],Table_0[Guariti],,0)</f>
        <v>2438883</v>
      </c>
      <c r="L5121" s="1">
        <f>_xlfn.XLOOKUP(Comuni[[#This Row],[Regione]],Table_0[Regione],Table_0[Deceduti],,0)</f>
        <v>13122</v>
      </c>
    </row>
    <row r="5122" spans="1:12" x14ac:dyDescent="0.25">
      <c r="A5122" s="1" t="s">
        <v>5200</v>
      </c>
      <c r="B5122" s="1" t="s">
        <v>5063</v>
      </c>
      <c r="C5122" s="1" t="s">
        <v>5199</v>
      </c>
      <c r="D5122">
        <v>1760</v>
      </c>
      <c r="E5122">
        <f>100*Comuni[[#This Row],[Popolazione2011]]/$D$7916</f>
        <v>3.0709023366687813E-3</v>
      </c>
      <c r="F5122">
        <f>100*Comuni[[#This Row],[Popolazione2011]]/(SUMIFS($D$2:$D$7916,$B$2:$B$7916,"Lazio"))</f>
        <v>3.1983217533490607E-2</v>
      </c>
      <c r="G5122" t="b">
        <f>IF(Comuni[[#This Row],[Popolazione2011]]&gt;300000,"MAGGIORE")</f>
        <v>0</v>
      </c>
      <c r="H5122">
        <f>100*Comuni[[#This Row],[Popolazione2011]]/(SUMIFS($D$2:$D$7916,$B$2:$B$7916,"Piemonte"))</f>
        <v>4.0330748804514108E-2</v>
      </c>
      <c r="I5122" s="1" t="str">
        <f>_xlfn.XLOOKUP(Comuni[[#This Row],[Regione]],Ripartizione_geografica[Regione],Ripartizione_geografica[Ripartizione geografica],,0)</f>
        <v>Centro</v>
      </c>
      <c r="J5122" s="1">
        <f>_xlfn.XLOOKUP(Comuni[[#This Row],[Regione]],Table_0[Regione],Table_0[Totale contagiati],,0)</f>
        <v>2498960</v>
      </c>
      <c r="K5122" s="1">
        <f>_xlfn.XLOOKUP(Comuni[[#This Row],[Regione]],Table_0[Regione],Table_0[Guariti],,0)</f>
        <v>2438883</v>
      </c>
      <c r="L5122" s="1">
        <f>_xlfn.XLOOKUP(Comuni[[#This Row],[Regione]],Table_0[Regione],Table_0[Deceduti],,0)</f>
        <v>13122</v>
      </c>
    </row>
    <row r="5123" spans="1:12" x14ac:dyDescent="0.25">
      <c r="A5123" s="1" t="s">
        <v>5201</v>
      </c>
      <c r="B5123" s="1" t="s">
        <v>5063</v>
      </c>
      <c r="C5123" s="1" t="s">
        <v>5199</v>
      </c>
      <c r="D5123">
        <v>38433</v>
      </c>
      <c r="E5123">
        <f>100*Comuni[[#This Row],[Popolazione2011]]/$D$7916</f>
        <v>6.70590849461314E-2</v>
      </c>
      <c r="F5123">
        <f>100*Comuni[[#This Row],[Popolazione2011]]/(SUMIFS($D$2:$D$7916,$B$2:$B$7916,"Lazio"))</f>
        <v>0.69841534060491173</v>
      </c>
      <c r="G5123" t="b">
        <f>IF(Comuni[[#This Row],[Popolazione2011]]&gt;300000,"MAGGIORE")</f>
        <v>0</v>
      </c>
      <c r="H5123">
        <f>100*Comuni[[#This Row],[Popolazione2011]]/(SUMIFS($D$2:$D$7916,$B$2:$B$7916,"Piemonte"))</f>
        <v>0.88069981182039248</v>
      </c>
      <c r="I5123" s="1" t="str">
        <f>_xlfn.XLOOKUP(Comuni[[#This Row],[Regione]],Ripartizione_geografica[Regione],Ripartizione_geografica[Ripartizione geografica],,0)</f>
        <v>Centro</v>
      </c>
      <c r="J5123" s="1">
        <f>_xlfn.XLOOKUP(Comuni[[#This Row],[Regione]],Table_0[Regione],Table_0[Totale contagiati],,0)</f>
        <v>2498960</v>
      </c>
      <c r="K5123" s="1">
        <f>_xlfn.XLOOKUP(Comuni[[#This Row],[Regione]],Table_0[Regione],Table_0[Guariti],,0)</f>
        <v>2438883</v>
      </c>
      <c r="L5123" s="1">
        <f>_xlfn.XLOOKUP(Comuni[[#This Row],[Regione]],Table_0[Regione],Table_0[Deceduti],,0)</f>
        <v>13122</v>
      </c>
    </row>
    <row r="5124" spans="1:12" x14ac:dyDescent="0.25">
      <c r="A5124" s="1" t="s">
        <v>5202</v>
      </c>
      <c r="B5124" s="1" t="s">
        <v>5063</v>
      </c>
      <c r="C5124" s="1" t="s">
        <v>5199</v>
      </c>
      <c r="D5124">
        <v>4133</v>
      </c>
      <c r="E5124">
        <f>100*Comuni[[#This Row],[Popolazione2011]]/$D$7916</f>
        <v>7.2113859985523136E-3</v>
      </c>
      <c r="F5124">
        <f>100*Comuni[[#This Row],[Popolazione2011]]/(SUMIFS($D$2:$D$7916,$B$2:$B$7916,"Lazio"))</f>
        <v>7.5106044355634477E-2</v>
      </c>
      <c r="G5124" t="b">
        <f>IF(Comuni[[#This Row],[Popolazione2011]]&gt;300000,"MAGGIORE")</f>
        <v>0</v>
      </c>
      <c r="H5124">
        <f>100*Comuni[[#This Row],[Popolazione2011]]/(SUMIFS($D$2:$D$7916,$B$2:$B$7916,"Piemonte"))</f>
        <v>9.4708514096055005E-2</v>
      </c>
      <c r="I5124" s="1" t="str">
        <f>_xlfn.XLOOKUP(Comuni[[#This Row],[Regione]],Ripartizione_geografica[Regione],Ripartizione_geografica[Ripartizione geografica],,0)</f>
        <v>Centro</v>
      </c>
      <c r="J5124" s="1">
        <f>_xlfn.XLOOKUP(Comuni[[#This Row],[Regione]],Table_0[Regione],Table_0[Totale contagiati],,0)</f>
        <v>2498960</v>
      </c>
      <c r="K5124" s="1">
        <f>_xlfn.XLOOKUP(Comuni[[#This Row],[Regione]],Table_0[Regione],Table_0[Guariti],,0)</f>
        <v>2438883</v>
      </c>
      <c r="L5124" s="1">
        <f>_xlfn.XLOOKUP(Comuni[[#This Row],[Regione]],Table_0[Regione],Table_0[Deceduti],,0)</f>
        <v>13122</v>
      </c>
    </row>
    <row r="5125" spans="1:12" x14ac:dyDescent="0.25">
      <c r="A5125" s="1" t="s">
        <v>5203</v>
      </c>
      <c r="B5125" s="1" t="s">
        <v>5063</v>
      </c>
      <c r="C5125" s="1" t="s">
        <v>5199</v>
      </c>
      <c r="D5125">
        <v>18575</v>
      </c>
      <c r="E5125">
        <f>100*Comuni[[#This Row],[Popolazione2011]]/$D$7916</f>
        <v>3.2410233467967391E-2</v>
      </c>
      <c r="F5125">
        <f>100*Comuni[[#This Row],[Popolazione2011]]/(SUMIFS($D$2:$D$7916,$B$2:$B$7916,"Lazio"))</f>
        <v>0.3375501509571523</v>
      </c>
      <c r="G5125" t="b">
        <f>IF(Comuni[[#This Row],[Popolazione2011]]&gt;300000,"MAGGIORE")</f>
        <v>0</v>
      </c>
      <c r="H5125">
        <f>100*Comuni[[#This Row],[Popolazione2011]]/(SUMIFS($D$2:$D$7916,$B$2:$B$7916,"Piemonte"))</f>
        <v>0.42564980627491456</v>
      </c>
      <c r="I5125" s="1" t="str">
        <f>_xlfn.XLOOKUP(Comuni[[#This Row],[Regione]],Ripartizione_geografica[Regione],Ripartizione_geografica[Ripartizione geografica],,0)</f>
        <v>Centro</v>
      </c>
      <c r="J5125" s="1">
        <f>_xlfn.XLOOKUP(Comuni[[#This Row],[Regione]],Table_0[Regione],Table_0[Totale contagiati],,0)</f>
        <v>2498960</v>
      </c>
      <c r="K5125" s="1">
        <f>_xlfn.XLOOKUP(Comuni[[#This Row],[Regione]],Table_0[Regione],Table_0[Guariti],,0)</f>
        <v>2438883</v>
      </c>
      <c r="L5125" s="1">
        <f>_xlfn.XLOOKUP(Comuni[[#This Row],[Regione]],Table_0[Regione],Table_0[Deceduti],,0)</f>
        <v>13122</v>
      </c>
    </row>
    <row r="5126" spans="1:12" x14ac:dyDescent="0.25">
      <c r="A5126" s="1" t="s">
        <v>5204</v>
      </c>
      <c r="B5126" s="1" t="s">
        <v>5063</v>
      </c>
      <c r="C5126" s="1" t="s">
        <v>5199</v>
      </c>
      <c r="D5126">
        <v>942</v>
      </c>
      <c r="E5126">
        <f>100*Comuni[[#This Row],[Popolazione2011]]/$D$7916</f>
        <v>1.6436306824670409E-3</v>
      </c>
      <c r="F5126">
        <f>100*Comuni[[#This Row],[Popolazione2011]]/(SUMIFS($D$2:$D$7916,$B$2:$B$7916,"Lazio"))</f>
        <v>1.7118290293493269E-2</v>
      </c>
      <c r="G5126" t="b">
        <f>IF(Comuni[[#This Row],[Popolazione2011]]&gt;300000,"MAGGIORE")</f>
        <v>0</v>
      </c>
      <c r="H5126">
        <f>100*Comuni[[#This Row],[Popolazione2011]]/(SUMIFS($D$2:$D$7916,$B$2:$B$7916,"Piemonte"))</f>
        <v>2.1586116689688802E-2</v>
      </c>
      <c r="I5126" s="1" t="str">
        <f>_xlfn.XLOOKUP(Comuni[[#This Row],[Regione]],Ripartizione_geografica[Regione],Ripartizione_geografica[Ripartizione geografica],,0)</f>
        <v>Centro</v>
      </c>
      <c r="J5126" s="1">
        <f>_xlfn.XLOOKUP(Comuni[[#This Row],[Regione]],Table_0[Regione],Table_0[Totale contagiati],,0)</f>
        <v>2498960</v>
      </c>
      <c r="K5126" s="1">
        <f>_xlfn.XLOOKUP(Comuni[[#This Row],[Regione]],Table_0[Regione],Table_0[Guariti],,0)</f>
        <v>2438883</v>
      </c>
      <c r="L5126" s="1">
        <f>_xlfn.XLOOKUP(Comuni[[#This Row],[Regione]],Table_0[Regione],Table_0[Deceduti],,0)</f>
        <v>13122</v>
      </c>
    </row>
    <row r="5127" spans="1:12" x14ac:dyDescent="0.25">
      <c r="A5127" s="1" t="s">
        <v>5205</v>
      </c>
      <c r="B5127" s="1" t="s">
        <v>5063</v>
      </c>
      <c r="C5127" s="1" t="s">
        <v>5199</v>
      </c>
      <c r="D5127">
        <v>49731</v>
      </c>
      <c r="E5127">
        <f>100*Comuni[[#This Row],[Popolazione2011]]/$D$7916</f>
        <v>8.6772184150497242E-2</v>
      </c>
      <c r="F5127">
        <f>100*Comuni[[#This Row],[Popolazione2011]]/(SUMIFS($D$2:$D$7916,$B$2:$B$7916,"Lazio"))</f>
        <v>0.90372579043069401</v>
      </c>
      <c r="G5127" t="b">
        <f>IF(Comuni[[#This Row],[Popolazione2011]]&gt;300000,"MAGGIORE")</f>
        <v>0</v>
      </c>
      <c r="H5127">
        <f>100*Comuni[[#This Row],[Popolazione2011]]/(SUMIFS($D$2:$D$7916,$B$2:$B$7916,"Piemonte"))</f>
        <v>1.1395957209075518</v>
      </c>
      <c r="I5127" s="1" t="str">
        <f>_xlfn.XLOOKUP(Comuni[[#This Row],[Regione]],Ripartizione_geografica[Regione],Ripartizione_geografica[Ripartizione geografica],,0)</f>
        <v>Centro</v>
      </c>
      <c r="J5127" s="1">
        <f>_xlfn.XLOOKUP(Comuni[[#This Row],[Regione]],Table_0[Regione],Table_0[Totale contagiati],,0)</f>
        <v>2498960</v>
      </c>
      <c r="K5127" s="1">
        <f>_xlfn.XLOOKUP(Comuni[[#This Row],[Regione]],Table_0[Regione],Table_0[Guariti],,0)</f>
        <v>2438883</v>
      </c>
      <c r="L5127" s="1">
        <f>_xlfn.XLOOKUP(Comuni[[#This Row],[Regione]],Table_0[Regione],Table_0[Deceduti],,0)</f>
        <v>13122</v>
      </c>
    </row>
    <row r="5128" spans="1:12" x14ac:dyDescent="0.25">
      <c r="A5128" s="1" t="s">
        <v>5206</v>
      </c>
      <c r="B5128" s="1" t="s">
        <v>5063</v>
      </c>
      <c r="C5128" s="1" t="s">
        <v>5199</v>
      </c>
      <c r="D5128">
        <v>1394</v>
      </c>
      <c r="E5128">
        <f>100*Comuni[[#This Row],[Popolazione2011]]/$D$7916</f>
        <v>2.4322942371115233E-3</v>
      </c>
      <c r="F5128">
        <f>100*Comuni[[#This Row],[Popolazione2011]]/(SUMIFS($D$2:$D$7916,$B$2:$B$7916,"Lazio"))</f>
        <v>2.533216206913972E-2</v>
      </c>
      <c r="G5128" t="b">
        <f>IF(Comuni[[#This Row],[Popolazione2011]]&gt;300000,"MAGGIORE")</f>
        <v>0</v>
      </c>
      <c r="H5128">
        <f>100*Comuni[[#This Row],[Popolazione2011]]/(SUMIFS($D$2:$D$7916,$B$2:$B$7916,"Piemonte"))</f>
        <v>3.1943786269029925E-2</v>
      </c>
      <c r="I5128" s="1" t="str">
        <f>_xlfn.XLOOKUP(Comuni[[#This Row],[Regione]],Ripartizione_geografica[Regione],Ripartizione_geografica[Ripartizione geografica],,0)</f>
        <v>Centro</v>
      </c>
      <c r="J5128" s="1">
        <f>_xlfn.XLOOKUP(Comuni[[#This Row],[Regione]],Table_0[Regione],Table_0[Totale contagiati],,0)</f>
        <v>2498960</v>
      </c>
      <c r="K5128" s="1">
        <f>_xlfn.XLOOKUP(Comuni[[#This Row],[Regione]],Table_0[Regione],Table_0[Guariti],,0)</f>
        <v>2438883</v>
      </c>
      <c r="L5128" s="1">
        <f>_xlfn.XLOOKUP(Comuni[[#This Row],[Regione]],Table_0[Regione],Table_0[Deceduti],,0)</f>
        <v>13122</v>
      </c>
    </row>
    <row r="5129" spans="1:12" x14ac:dyDescent="0.25">
      <c r="A5129" s="1" t="s">
        <v>5207</v>
      </c>
      <c r="B5129" s="1" t="s">
        <v>5063</v>
      </c>
      <c r="C5129" s="1" t="s">
        <v>5199</v>
      </c>
      <c r="D5129">
        <v>18311</v>
      </c>
      <c r="E5129">
        <f>100*Comuni[[#This Row],[Popolazione2011]]/$D$7916</f>
        <v>3.1949598117467073E-2</v>
      </c>
      <c r="F5129">
        <f>100*Comuni[[#This Row],[Popolazione2011]]/(SUMIFS($D$2:$D$7916,$B$2:$B$7916,"Lazio"))</f>
        <v>0.33275266832712869</v>
      </c>
      <c r="G5129" t="b">
        <f>IF(Comuni[[#This Row],[Popolazione2011]]&gt;300000,"MAGGIORE")</f>
        <v>0</v>
      </c>
      <c r="H5129">
        <f>100*Comuni[[#This Row],[Popolazione2011]]/(SUMIFS($D$2:$D$7916,$B$2:$B$7916,"Piemonte"))</f>
        <v>0.41960019395423742</v>
      </c>
      <c r="I5129" s="1" t="str">
        <f>_xlfn.XLOOKUP(Comuni[[#This Row],[Regione]],Ripartizione_geografica[Regione],Ripartizione_geografica[Ripartizione geografica],,0)</f>
        <v>Centro</v>
      </c>
      <c r="J5129" s="1">
        <f>_xlfn.XLOOKUP(Comuni[[#This Row],[Regione]],Table_0[Regione],Table_0[Totale contagiati],,0)</f>
        <v>2498960</v>
      </c>
      <c r="K5129" s="1">
        <f>_xlfn.XLOOKUP(Comuni[[#This Row],[Regione]],Table_0[Regione],Table_0[Guariti],,0)</f>
        <v>2438883</v>
      </c>
      <c r="L5129" s="1">
        <f>_xlfn.XLOOKUP(Comuni[[#This Row],[Regione]],Table_0[Regione],Table_0[Deceduti],,0)</f>
        <v>13122</v>
      </c>
    </row>
    <row r="5130" spans="1:12" x14ac:dyDescent="0.25">
      <c r="A5130" s="1" t="s">
        <v>5208</v>
      </c>
      <c r="B5130" s="1" t="s">
        <v>5063</v>
      </c>
      <c r="C5130" s="1" t="s">
        <v>5199</v>
      </c>
      <c r="D5130">
        <v>1647</v>
      </c>
      <c r="E5130">
        <f>100*Comuni[[#This Row],[Popolazione2011]]/$D$7916</f>
        <v>2.8737364480076605E-3</v>
      </c>
      <c r="F5130">
        <f>100*Comuni[[#This Row],[Popolazione2011]]/(SUMIFS($D$2:$D$7916,$B$2:$B$7916,"Lazio"))</f>
        <v>2.9929749589578995E-2</v>
      </c>
      <c r="G5130" t="b">
        <f>IF(Comuni[[#This Row],[Popolazione2011]]&gt;300000,"MAGGIORE")</f>
        <v>0</v>
      </c>
      <c r="H5130">
        <f>100*Comuni[[#This Row],[Popolazione2011]]/(SUMIFS($D$2:$D$7916,$B$2:$B$7916,"Piemonte"))</f>
        <v>3.7741331409678829E-2</v>
      </c>
      <c r="I5130" s="1" t="str">
        <f>_xlfn.XLOOKUP(Comuni[[#This Row],[Regione]],Ripartizione_geografica[Regione],Ripartizione_geografica[Ripartizione geografica],,0)</f>
        <v>Centro</v>
      </c>
      <c r="J5130" s="1">
        <f>_xlfn.XLOOKUP(Comuni[[#This Row],[Regione]],Table_0[Regione],Table_0[Totale contagiati],,0)</f>
        <v>2498960</v>
      </c>
      <c r="K5130" s="1">
        <f>_xlfn.XLOOKUP(Comuni[[#This Row],[Regione]],Table_0[Regione],Table_0[Guariti],,0)</f>
        <v>2438883</v>
      </c>
      <c r="L5130" s="1">
        <f>_xlfn.XLOOKUP(Comuni[[#This Row],[Regione]],Table_0[Regione],Table_0[Deceduti],,0)</f>
        <v>13122</v>
      </c>
    </row>
    <row r="5131" spans="1:12" x14ac:dyDescent="0.25">
      <c r="A5131" s="1" t="s">
        <v>5209</v>
      </c>
      <c r="B5131" s="1" t="s">
        <v>5063</v>
      </c>
      <c r="C5131" s="1" t="s">
        <v>5199</v>
      </c>
      <c r="D5131">
        <v>13665</v>
      </c>
      <c r="E5131">
        <f>100*Comuni[[#This Row],[Popolazione2011]]/$D$7916</f>
        <v>2.3843113881010736E-2</v>
      </c>
      <c r="F5131">
        <f>100*Comuni[[#This Row],[Popolazione2011]]/(SUMIFS($D$2:$D$7916,$B$2:$B$7916,"Lazio"))</f>
        <v>0.24832424295178929</v>
      </c>
      <c r="G5131" t="b">
        <f>IF(Comuni[[#This Row],[Popolazione2011]]&gt;300000,"MAGGIORE")</f>
        <v>0</v>
      </c>
      <c r="H5131">
        <f>100*Comuni[[#This Row],[Popolazione2011]]/(SUMIFS($D$2:$D$7916,$B$2:$B$7916,"Piemonte"))</f>
        <v>0.31313618318959391</v>
      </c>
      <c r="I5131" s="1" t="str">
        <f>_xlfn.XLOOKUP(Comuni[[#This Row],[Regione]],Ripartizione_geografica[Regione],Ripartizione_geografica[Ripartizione geografica],,0)</f>
        <v>Centro</v>
      </c>
      <c r="J5131" s="1">
        <f>_xlfn.XLOOKUP(Comuni[[#This Row],[Regione]],Table_0[Regione],Table_0[Totale contagiati],,0)</f>
        <v>2498960</v>
      </c>
      <c r="K5131" s="1">
        <f>_xlfn.XLOOKUP(Comuni[[#This Row],[Regione]],Table_0[Regione],Table_0[Guariti],,0)</f>
        <v>2438883</v>
      </c>
      <c r="L5131" s="1">
        <f>_xlfn.XLOOKUP(Comuni[[#This Row],[Regione]],Table_0[Regione],Table_0[Deceduti],,0)</f>
        <v>13122</v>
      </c>
    </row>
    <row r="5132" spans="1:12" x14ac:dyDescent="0.25">
      <c r="A5132" s="1" t="s">
        <v>5210</v>
      </c>
      <c r="B5132" s="1" t="s">
        <v>5063</v>
      </c>
      <c r="C5132" s="1" t="s">
        <v>5199</v>
      </c>
      <c r="D5132">
        <v>2948</v>
      </c>
      <c r="E5132">
        <f>100*Comuni[[#This Row],[Popolazione2011]]/$D$7916</f>
        <v>5.1437614139202082E-3</v>
      </c>
      <c r="F5132">
        <f>100*Comuni[[#This Row],[Popolazione2011]]/(SUMIFS($D$2:$D$7916,$B$2:$B$7916,"Lazio"))</f>
        <v>5.3571889368596769E-2</v>
      </c>
      <c r="G5132" t="b">
        <f>IF(Comuni[[#This Row],[Popolazione2011]]&gt;300000,"MAGGIORE")</f>
        <v>0</v>
      </c>
      <c r="H5132">
        <f>100*Comuni[[#This Row],[Popolazione2011]]/(SUMIFS($D$2:$D$7916,$B$2:$B$7916,"Piemonte"))</f>
        <v>6.7554004247561139E-2</v>
      </c>
      <c r="I5132" s="1" t="str">
        <f>_xlfn.XLOOKUP(Comuni[[#This Row],[Regione]],Ripartizione_geografica[Regione],Ripartizione_geografica[Ripartizione geografica],,0)</f>
        <v>Centro</v>
      </c>
      <c r="J5132" s="1">
        <f>_xlfn.XLOOKUP(Comuni[[#This Row],[Regione]],Table_0[Regione],Table_0[Totale contagiati],,0)</f>
        <v>2498960</v>
      </c>
      <c r="K5132" s="1">
        <f>_xlfn.XLOOKUP(Comuni[[#This Row],[Regione]],Table_0[Regione],Table_0[Guariti],,0)</f>
        <v>2438883</v>
      </c>
      <c r="L5132" s="1">
        <f>_xlfn.XLOOKUP(Comuni[[#This Row],[Regione]],Table_0[Regione],Table_0[Deceduti],,0)</f>
        <v>13122</v>
      </c>
    </row>
    <row r="5133" spans="1:12" x14ac:dyDescent="0.25">
      <c r="A5133" s="1" t="s">
        <v>5211</v>
      </c>
      <c r="B5133" s="1" t="s">
        <v>5063</v>
      </c>
      <c r="C5133" s="1" t="s">
        <v>5199</v>
      </c>
      <c r="D5133">
        <v>18549</v>
      </c>
      <c r="E5133">
        <f>100*Comuni[[#This Row],[Popolazione2011]]/$D$7916</f>
        <v>3.23648678652666E-2</v>
      </c>
      <c r="F5133">
        <f>100*Comuni[[#This Row],[Popolazione2011]]/(SUMIFS($D$2:$D$7916,$B$2:$B$7916,"Lazio"))</f>
        <v>0.33707767160722574</v>
      </c>
      <c r="G5133" t="b">
        <f>IF(Comuni[[#This Row],[Popolazione2011]]&gt;300000,"MAGGIORE")</f>
        <v>0</v>
      </c>
      <c r="H5133">
        <f>100*Comuni[[#This Row],[Popolazione2011]]/(SUMIFS($D$2:$D$7916,$B$2:$B$7916,"Piemonte"))</f>
        <v>0.4250540111221206</v>
      </c>
      <c r="I5133" s="1" t="str">
        <f>_xlfn.XLOOKUP(Comuni[[#This Row],[Regione]],Ripartizione_geografica[Regione],Ripartizione_geografica[Ripartizione geografica],,0)</f>
        <v>Centro</v>
      </c>
      <c r="J5133" s="1">
        <f>_xlfn.XLOOKUP(Comuni[[#This Row],[Regione]],Table_0[Regione],Table_0[Totale contagiati],,0)</f>
        <v>2498960</v>
      </c>
      <c r="K5133" s="1">
        <f>_xlfn.XLOOKUP(Comuni[[#This Row],[Regione]],Table_0[Regione],Table_0[Guariti],,0)</f>
        <v>2438883</v>
      </c>
      <c r="L5133" s="1">
        <f>_xlfn.XLOOKUP(Comuni[[#This Row],[Regione]],Table_0[Regione],Table_0[Deceduti],,0)</f>
        <v>13122</v>
      </c>
    </row>
    <row r="5134" spans="1:12" x14ac:dyDescent="0.25">
      <c r="A5134" s="1" t="s">
        <v>5212</v>
      </c>
      <c r="B5134" s="1" t="s">
        <v>5063</v>
      </c>
      <c r="C5134" s="1" t="s">
        <v>5199</v>
      </c>
      <c r="D5134">
        <v>460</v>
      </c>
      <c r="E5134">
        <f>100*Comuni[[#This Row],[Popolazione2011]]/$D$7916</f>
        <v>8.0262220162934052E-4</v>
      </c>
      <c r="F5134">
        <f>100*Comuni[[#This Row],[Popolazione2011]]/(SUMIFS($D$2:$D$7916,$B$2:$B$7916,"Lazio"))</f>
        <v>8.3592500371623187E-3</v>
      </c>
      <c r="G5134" t="b">
        <f>IF(Comuni[[#This Row],[Popolazione2011]]&gt;300000,"MAGGIORE")</f>
        <v>0</v>
      </c>
      <c r="H5134">
        <f>100*Comuni[[#This Row],[Popolazione2011]]/(SUMIFS($D$2:$D$7916,$B$2:$B$7916,"Piemonte"))</f>
        <v>1.0540991164816188E-2</v>
      </c>
      <c r="I5134" s="1" t="str">
        <f>_xlfn.XLOOKUP(Comuni[[#This Row],[Regione]],Ripartizione_geografica[Regione],Ripartizione_geografica[Ripartizione geografica],,0)</f>
        <v>Centro</v>
      </c>
      <c r="J5134" s="1">
        <f>_xlfn.XLOOKUP(Comuni[[#This Row],[Regione]],Table_0[Regione],Table_0[Totale contagiati],,0)</f>
        <v>2498960</v>
      </c>
      <c r="K5134" s="1">
        <f>_xlfn.XLOOKUP(Comuni[[#This Row],[Regione]],Table_0[Regione],Table_0[Guariti],,0)</f>
        <v>2438883</v>
      </c>
      <c r="L5134" s="1">
        <f>_xlfn.XLOOKUP(Comuni[[#This Row],[Regione]],Table_0[Regione],Table_0[Deceduti],,0)</f>
        <v>13122</v>
      </c>
    </row>
    <row r="5135" spans="1:12" x14ac:dyDescent="0.25">
      <c r="A5135" s="1" t="s">
        <v>5213</v>
      </c>
      <c r="B5135" s="1" t="s">
        <v>5063</v>
      </c>
      <c r="C5135" s="1" t="s">
        <v>5199</v>
      </c>
      <c r="D5135">
        <v>11107</v>
      </c>
      <c r="E5135">
        <f>100*Comuni[[#This Row],[Popolazione2011]]/$D$7916</f>
        <v>1.937983650760236E-2</v>
      </c>
      <c r="F5135">
        <f>100*Comuni[[#This Row],[Popolazione2011]]/(SUMIFS($D$2:$D$7916,$B$2:$B$7916,"Lazio"))</f>
        <v>0.20183954383209102</v>
      </c>
      <c r="G5135" t="b">
        <f>IF(Comuni[[#This Row],[Popolazione2011]]&gt;300000,"MAGGIORE")</f>
        <v>0</v>
      </c>
      <c r="H5135">
        <f>100*Comuni[[#This Row],[Popolazione2011]]/(SUMIFS($D$2:$D$7916,$B$2:$B$7916,"Piemonte"))</f>
        <v>0.25451910623394219</v>
      </c>
      <c r="I5135" s="1" t="str">
        <f>_xlfn.XLOOKUP(Comuni[[#This Row],[Regione]],Ripartizione_geografica[Regione],Ripartizione_geografica[Ripartizione geografica],,0)</f>
        <v>Centro</v>
      </c>
      <c r="J5135" s="1">
        <f>_xlfn.XLOOKUP(Comuni[[#This Row],[Regione]],Table_0[Regione],Table_0[Totale contagiati],,0)</f>
        <v>2498960</v>
      </c>
      <c r="K5135" s="1">
        <f>_xlfn.XLOOKUP(Comuni[[#This Row],[Regione]],Table_0[Regione],Table_0[Guariti],,0)</f>
        <v>2438883</v>
      </c>
      <c r="L5135" s="1">
        <f>_xlfn.XLOOKUP(Comuni[[#This Row],[Regione]],Table_0[Regione],Table_0[Deceduti],,0)</f>
        <v>13122</v>
      </c>
    </row>
    <row r="5136" spans="1:12" x14ac:dyDescent="0.25">
      <c r="A5136" s="1" t="s">
        <v>5214</v>
      </c>
      <c r="B5136" s="1" t="s">
        <v>5063</v>
      </c>
      <c r="C5136" s="1" t="s">
        <v>5199</v>
      </c>
      <c r="D5136">
        <v>4071</v>
      </c>
      <c r="E5136">
        <f>100*Comuni[[#This Row],[Popolazione2011]]/$D$7916</f>
        <v>7.1032064844196632E-3</v>
      </c>
      <c r="F5136">
        <f>100*Comuni[[#This Row],[Popolazione2011]]/(SUMIFS($D$2:$D$7916,$B$2:$B$7916,"Lazio"))</f>
        <v>7.3979362828886522E-2</v>
      </c>
      <c r="G5136" t="b">
        <f>IF(Comuni[[#This Row],[Popolazione2011]]&gt;300000,"MAGGIORE")</f>
        <v>0</v>
      </c>
      <c r="H5136">
        <f>100*Comuni[[#This Row],[Popolazione2011]]/(SUMIFS($D$2:$D$7916,$B$2:$B$7916,"Piemonte"))</f>
        <v>9.3287771808623257E-2</v>
      </c>
      <c r="I5136" s="1" t="str">
        <f>_xlfn.XLOOKUP(Comuni[[#This Row],[Regione]],Ripartizione_geografica[Regione],Ripartizione_geografica[Ripartizione geografica],,0)</f>
        <v>Centro</v>
      </c>
      <c r="J5136" s="1">
        <f>_xlfn.XLOOKUP(Comuni[[#This Row],[Regione]],Table_0[Regione],Table_0[Totale contagiati],,0)</f>
        <v>2498960</v>
      </c>
      <c r="K5136" s="1">
        <f>_xlfn.XLOOKUP(Comuni[[#This Row],[Regione]],Table_0[Regione],Table_0[Guariti],,0)</f>
        <v>2438883</v>
      </c>
      <c r="L5136" s="1">
        <f>_xlfn.XLOOKUP(Comuni[[#This Row],[Regione]],Table_0[Regione],Table_0[Deceduti],,0)</f>
        <v>13122</v>
      </c>
    </row>
    <row r="5137" spans="1:12" x14ac:dyDescent="0.25">
      <c r="A5137" s="1" t="s">
        <v>5215</v>
      </c>
      <c r="B5137" s="1" t="s">
        <v>5063</v>
      </c>
      <c r="C5137" s="1" t="s">
        <v>5199</v>
      </c>
      <c r="D5137">
        <v>359</v>
      </c>
      <c r="E5137">
        <f>100*Comuni[[#This Row],[Popolazione2011]]/$D$7916</f>
        <v>6.2639428344550704E-4</v>
      </c>
      <c r="F5137">
        <f>100*Comuni[[#This Row],[Popolazione2011]]/(SUMIFS($D$2:$D$7916,$B$2:$B$7916,"Lazio"))</f>
        <v>6.5238494855245051E-3</v>
      </c>
      <c r="G5137" t="b">
        <f>IF(Comuni[[#This Row],[Popolazione2011]]&gt;300000,"MAGGIORE")</f>
        <v>0</v>
      </c>
      <c r="H5137">
        <f>100*Comuni[[#This Row],[Popolazione2011]]/(SUMIFS($D$2:$D$7916,$B$2:$B$7916,"Piemonte"))</f>
        <v>8.2265561481935038E-3</v>
      </c>
      <c r="I5137" s="1" t="str">
        <f>_xlfn.XLOOKUP(Comuni[[#This Row],[Regione]],Ripartizione_geografica[Regione],Ripartizione_geografica[Ripartizione geografica],,0)</f>
        <v>Centro</v>
      </c>
      <c r="J5137" s="1">
        <f>_xlfn.XLOOKUP(Comuni[[#This Row],[Regione]],Table_0[Regione],Table_0[Totale contagiati],,0)</f>
        <v>2498960</v>
      </c>
      <c r="K5137" s="1">
        <f>_xlfn.XLOOKUP(Comuni[[#This Row],[Regione]],Table_0[Regione],Table_0[Guariti],,0)</f>
        <v>2438883</v>
      </c>
      <c r="L5137" s="1">
        <f>_xlfn.XLOOKUP(Comuni[[#This Row],[Regione]],Table_0[Regione],Table_0[Deceduti],,0)</f>
        <v>13122</v>
      </c>
    </row>
    <row r="5138" spans="1:12" x14ac:dyDescent="0.25">
      <c r="A5138" s="1" t="s">
        <v>5216</v>
      </c>
      <c r="B5138" s="1" t="s">
        <v>5063</v>
      </c>
      <c r="C5138" s="1" t="s">
        <v>5199</v>
      </c>
      <c r="D5138">
        <v>9488</v>
      </c>
      <c r="E5138">
        <f>100*Comuni[[#This Row],[Popolazione2011]]/$D$7916</f>
        <v>1.6554955324041703E-2</v>
      </c>
      <c r="F5138">
        <f>100*Comuni[[#This Row],[Popolazione2011]]/(SUMIFS($D$2:$D$7916,$B$2:$B$7916,"Lazio"))</f>
        <v>0.17241861815781756</v>
      </c>
      <c r="G5138" t="b">
        <f>IF(Comuni[[#This Row],[Popolazione2011]]&gt;300000,"MAGGIORE")</f>
        <v>0</v>
      </c>
      <c r="H5138">
        <f>100*Comuni[[#This Row],[Popolazione2011]]/(SUMIFS($D$2:$D$7916,$B$2:$B$7916,"Piemonte"))</f>
        <v>0.21741940037342608</v>
      </c>
      <c r="I5138" s="1" t="str">
        <f>_xlfn.XLOOKUP(Comuni[[#This Row],[Regione]],Ripartizione_geografica[Regione],Ripartizione_geografica[Ripartizione geografica],,0)</f>
        <v>Centro</v>
      </c>
      <c r="J5138" s="1">
        <f>_xlfn.XLOOKUP(Comuni[[#This Row],[Regione]],Table_0[Regione],Table_0[Totale contagiati],,0)</f>
        <v>2498960</v>
      </c>
      <c r="K5138" s="1">
        <f>_xlfn.XLOOKUP(Comuni[[#This Row],[Regione]],Table_0[Regione],Table_0[Guariti],,0)</f>
        <v>2438883</v>
      </c>
      <c r="L5138" s="1">
        <f>_xlfn.XLOOKUP(Comuni[[#This Row],[Regione]],Table_0[Regione],Table_0[Deceduti],,0)</f>
        <v>13122</v>
      </c>
    </row>
    <row r="5139" spans="1:12" x14ac:dyDescent="0.25">
      <c r="A5139" s="1" t="s">
        <v>5217</v>
      </c>
      <c r="B5139" s="1" t="s">
        <v>5063</v>
      </c>
      <c r="C5139" s="1" t="s">
        <v>5199</v>
      </c>
      <c r="D5139">
        <v>330</v>
      </c>
      <c r="E5139">
        <f>100*Comuni[[#This Row],[Popolazione2011]]/$D$7916</f>
        <v>5.7579418812539647E-4</v>
      </c>
      <c r="F5139">
        <f>100*Comuni[[#This Row],[Popolazione2011]]/(SUMIFS($D$2:$D$7916,$B$2:$B$7916,"Lazio"))</f>
        <v>5.9968532875294888E-3</v>
      </c>
      <c r="G5139" t="b">
        <f>IF(Comuni[[#This Row],[Popolazione2011]]&gt;300000,"MAGGIORE")</f>
        <v>0</v>
      </c>
      <c r="H5139">
        <f>100*Comuni[[#This Row],[Popolazione2011]]/(SUMIFS($D$2:$D$7916,$B$2:$B$7916,"Piemonte"))</f>
        <v>7.5620154008463961E-3</v>
      </c>
      <c r="I5139" s="1" t="str">
        <f>_xlfn.XLOOKUP(Comuni[[#This Row],[Regione]],Ripartizione_geografica[Regione],Ripartizione_geografica[Ripartizione geografica],,0)</f>
        <v>Centro</v>
      </c>
      <c r="J5139" s="1">
        <f>_xlfn.XLOOKUP(Comuni[[#This Row],[Regione]],Table_0[Regione],Table_0[Totale contagiati],,0)</f>
        <v>2498960</v>
      </c>
      <c r="K5139" s="1">
        <f>_xlfn.XLOOKUP(Comuni[[#This Row],[Regione]],Table_0[Regione],Table_0[Guariti],,0)</f>
        <v>2438883</v>
      </c>
      <c r="L5139" s="1">
        <f>_xlfn.XLOOKUP(Comuni[[#This Row],[Regione]],Table_0[Regione],Table_0[Deceduti],,0)</f>
        <v>13122</v>
      </c>
    </row>
    <row r="5140" spans="1:12" x14ac:dyDescent="0.25">
      <c r="A5140" s="1" t="s">
        <v>5218</v>
      </c>
      <c r="B5140" s="1" t="s">
        <v>5063</v>
      </c>
      <c r="C5140" s="1" t="s">
        <v>5199</v>
      </c>
      <c r="D5140">
        <v>4649</v>
      </c>
      <c r="E5140">
        <f>100*Comuni[[#This Row],[Popolazione2011]]/$D$7916</f>
        <v>8.1117187290756614E-3</v>
      </c>
      <c r="F5140">
        <f>100*Comuni[[#This Row],[Popolazione2011]]/(SUMIFS($D$2:$D$7916,$B$2:$B$7916,"Lazio"))</f>
        <v>8.4482942223407867E-2</v>
      </c>
      <c r="G5140" t="b">
        <f>IF(Comuni[[#This Row],[Popolazione2011]]&gt;300000,"MAGGIORE")</f>
        <v>0</v>
      </c>
      <c r="H5140">
        <f>100*Comuni[[#This Row],[Popolazione2011]]/(SUMIFS($D$2:$D$7916,$B$2:$B$7916,"Piemonte"))</f>
        <v>0.10653275635919665</v>
      </c>
      <c r="I5140" s="1" t="str">
        <f>_xlfn.XLOOKUP(Comuni[[#This Row],[Regione]],Ripartizione_geografica[Regione],Ripartizione_geografica[Ripartizione geografica],,0)</f>
        <v>Centro</v>
      </c>
      <c r="J5140" s="1">
        <f>_xlfn.XLOOKUP(Comuni[[#This Row],[Regione]],Table_0[Regione],Table_0[Totale contagiati],,0)</f>
        <v>2498960</v>
      </c>
      <c r="K5140" s="1">
        <f>_xlfn.XLOOKUP(Comuni[[#This Row],[Regione]],Table_0[Regione],Table_0[Guariti],,0)</f>
        <v>2438883</v>
      </c>
      <c r="L5140" s="1">
        <f>_xlfn.XLOOKUP(Comuni[[#This Row],[Regione]],Table_0[Regione],Table_0[Deceduti],,0)</f>
        <v>13122</v>
      </c>
    </row>
    <row r="5141" spans="1:12" x14ac:dyDescent="0.25">
      <c r="A5141" s="1" t="s">
        <v>5219</v>
      </c>
      <c r="B5141" s="1" t="s">
        <v>5063</v>
      </c>
      <c r="C5141" s="1" t="s">
        <v>5199</v>
      </c>
      <c r="D5141">
        <v>737</v>
      </c>
      <c r="E5141">
        <f>100*Comuni[[#This Row],[Popolazione2011]]/$D$7916</f>
        <v>1.285940353480052E-3</v>
      </c>
      <c r="F5141">
        <f>100*Comuni[[#This Row],[Popolazione2011]]/(SUMIFS($D$2:$D$7916,$B$2:$B$7916,"Lazio"))</f>
        <v>1.3392972342149192E-2</v>
      </c>
      <c r="G5141" t="b">
        <f>IF(Comuni[[#This Row],[Popolazione2011]]&gt;300000,"MAGGIORE")</f>
        <v>0</v>
      </c>
      <c r="H5141">
        <f>100*Comuni[[#This Row],[Popolazione2011]]/(SUMIFS($D$2:$D$7916,$B$2:$B$7916,"Piemonte"))</f>
        <v>1.6888501061890285E-2</v>
      </c>
      <c r="I5141" s="1" t="str">
        <f>_xlfn.XLOOKUP(Comuni[[#This Row],[Regione]],Ripartizione_geografica[Regione],Ripartizione_geografica[Ripartizione geografica],,0)</f>
        <v>Centro</v>
      </c>
      <c r="J5141" s="1">
        <f>_xlfn.XLOOKUP(Comuni[[#This Row],[Regione]],Table_0[Regione],Table_0[Totale contagiati],,0)</f>
        <v>2498960</v>
      </c>
      <c r="K5141" s="1">
        <f>_xlfn.XLOOKUP(Comuni[[#This Row],[Regione]],Table_0[Regione],Table_0[Guariti],,0)</f>
        <v>2438883</v>
      </c>
      <c r="L5141" s="1">
        <f>_xlfn.XLOOKUP(Comuni[[#This Row],[Regione]],Table_0[Regione],Table_0[Deceduti],,0)</f>
        <v>13122</v>
      </c>
    </row>
    <row r="5142" spans="1:12" x14ac:dyDescent="0.25">
      <c r="A5142" s="1" t="s">
        <v>5220</v>
      </c>
      <c r="B5142" s="1" t="s">
        <v>5063</v>
      </c>
      <c r="C5142" s="1" t="s">
        <v>5199</v>
      </c>
      <c r="D5142">
        <v>8782</v>
      </c>
      <c r="E5142">
        <f>100*Comuni[[#This Row],[Popolazione2011]]/$D$7916</f>
        <v>1.5323104727627974E-2</v>
      </c>
      <c r="F5142">
        <f>100*Comuni[[#This Row],[Popolazione2011]]/(SUMIFS($D$2:$D$7916,$B$2:$B$7916,"Lazio"))</f>
        <v>0.15958898657904233</v>
      </c>
      <c r="G5142" t="b">
        <f>IF(Comuni[[#This Row],[Popolazione2011]]&gt;300000,"MAGGIORE")</f>
        <v>0</v>
      </c>
      <c r="H5142">
        <f>100*Comuni[[#This Row],[Popolazione2011]]/(SUMIFS($D$2:$D$7916,$B$2:$B$7916,"Piemonte"))</f>
        <v>0.20124127045525167</v>
      </c>
      <c r="I5142" s="1" t="str">
        <f>_xlfn.XLOOKUP(Comuni[[#This Row],[Regione]],Ripartizione_geografica[Regione],Ripartizione_geografica[Ripartizione geografica],,0)</f>
        <v>Centro</v>
      </c>
      <c r="J5142" s="1">
        <f>_xlfn.XLOOKUP(Comuni[[#This Row],[Regione]],Table_0[Regione],Table_0[Totale contagiati],,0)</f>
        <v>2498960</v>
      </c>
      <c r="K5142" s="1">
        <f>_xlfn.XLOOKUP(Comuni[[#This Row],[Regione]],Table_0[Regione],Table_0[Guariti],,0)</f>
        <v>2438883</v>
      </c>
      <c r="L5142" s="1">
        <f>_xlfn.XLOOKUP(Comuni[[#This Row],[Regione]],Table_0[Regione],Table_0[Deceduti],,0)</f>
        <v>13122</v>
      </c>
    </row>
    <row r="5143" spans="1:12" x14ac:dyDescent="0.25">
      <c r="A5143" s="1" t="s">
        <v>5221</v>
      </c>
      <c r="B5143" s="1" t="s">
        <v>5063</v>
      </c>
      <c r="C5143" s="1" t="s">
        <v>5199</v>
      </c>
      <c r="D5143">
        <v>7328</v>
      </c>
      <c r="E5143">
        <f>100*Comuni[[#This Row],[Popolazione2011]]/$D$7916</f>
        <v>1.2786120638130016E-2</v>
      </c>
      <c r="F5143">
        <f>100*Comuni[[#This Row],[Popolazione2011]]/(SUMIFS($D$2:$D$7916,$B$2:$B$7916,"Lazio"))</f>
        <v>0.13316648754853364</v>
      </c>
      <c r="G5143" t="b">
        <f>IF(Comuni[[#This Row],[Popolazione2011]]&gt;300000,"MAGGIORE")</f>
        <v>0</v>
      </c>
      <c r="H5143">
        <f>100*Comuni[[#This Row],[Popolazione2011]]/(SUMIFS($D$2:$D$7916,$B$2:$B$7916,"Piemonte"))</f>
        <v>0.16792257229515875</v>
      </c>
      <c r="I5143" s="1" t="str">
        <f>_xlfn.XLOOKUP(Comuni[[#This Row],[Regione]],Ripartizione_geografica[Regione],Ripartizione_geografica[Ripartizione geografica],,0)</f>
        <v>Centro</v>
      </c>
      <c r="J5143" s="1">
        <f>_xlfn.XLOOKUP(Comuni[[#This Row],[Regione]],Table_0[Regione],Table_0[Totale contagiati],,0)</f>
        <v>2498960</v>
      </c>
      <c r="K5143" s="1">
        <f>_xlfn.XLOOKUP(Comuni[[#This Row],[Regione]],Table_0[Regione],Table_0[Guariti],,0)</f>
        <v>2438883</v>
      </c>
      <c r="L5143" s="1">
        <f>_xlfn.XLOOKUP(Comuni[[#This Row],[Regione]],Table_0[Regione],Table_0[Deceduti],,0)</f>
        <v>13122</v>
      </c>
    </row>
    <row r="5144" spans="1:12" x14ac:dyDescent="0.25">
      <c r="A5144" s="1" t="s">
        <v>5222</v>
      </c>
      <c r="B5144" s="1" t="s">
        <v>5063</v>
      </c>
      <c r="C5144" s="1" t="s">
        <v>5199</v>
      </c>
      <c r="D5144">
        <v>8059</v>
      </c>
      <c r="E5144">
        <f>100*Comuni[[#This Row],[Popolazione2011]]/$D$7916</f>
        <v>1.4061592006371424E-2</v>
      </c>
      <c r="F5144">
        <f>100*Comuni[[#This Row],[Popolazione2011]]/(SUMIFS($D$2:$D$7916,$B$2:$B$7916,"Lazio"))</f>
        <v>0.14645042619454593</v>
      </c>
      <c r="G5144" t="b">
        <f>IF(Comuni[[#This Row],[Popolazione2011]]&gt;300000,"MAGGIORE")</f>
        <v>0</v>
      </c>
      <c r="H5144">
        <f>100*Comuni[[#This Row],[Popolazione2011]]/(SUMIFS($D$2:$D$7916,$B$2:$B$7916,"Piemonte"))</f>
        <v>0.18467358216794275</v>
      </c>
      <c r="I5144" s="1" t="str">
        <f>_xlfn.XLOOKUP(Comuni[[#This Row],[Regione]],Ripartizione_geografica[Regione],Ripartizione_geografica[Ripartizione geografica],,0)</f>
        <v>Centro</v>
      </c>
      <c r="J5144" s="1">
        <f>_xlfn.XLOOKUP(Comuni[[#This Row],[Regione]],Table_0[Regione],Table_0[Totale contagiati],,0)</f>
        <v>2498960</v>
      </c>
      <c r="K5144" s="1">
        <f>_xlfn.XLOOKUP(Comuni[[#This Row],[Regione]],Table_0[Regione],Table_0[Guariti],,0)</f>
        <v>2438883</v>
      </c>
      <c r="L5144" s="1">
        <f>_xlfn.XLOOKUP(Comuni[[#This Row],[Regione]],Table_0[Regione],Table_0[Deceduti],,0)</f>
        <v>13122</v>
      </c>
    </row>
    <row r="5145" spans="1:12" x14ac:dyDescent="0.25">
      <c r="A5145" s="1" t="s">
        <v>5223</v>
      </c>
      <c r="B5145" s="1" t="s">
        <v>5063</v>
      </c>
      <c r="C5145" s="1" t="s">
        <v>5199</v>
      </c>
      <c r="D5145">
        <v>855</v>
      </c>
      <c r="E5145">
        <f>100*Comuni[[#This Row],[Popolazione2011]]/$D$7916</f>
        <v>1.491830396506709E-3</v>
      </c>
      <c r="F5145">
        <f>100*Comuni[[#This Row],[Popolazione2011]]/(SUMIFS($D$2:$D$7916,$B$2:$B$7916,"Lazio"))</f>
        <v>1.5537301699508222E-2</v>
      </c>
      <c r="G5145" t="b">
        <f>IF(Comuni[[#This Row],[Popolazione2011]]&gt;300000,"MAGGIORE")</f>
        <v>0</v>
      </c>
      <c r="H5145">
        <f>100*Comuni[[#This Row],[Popolazione2011]]/(SUMIFS($D$2:$D$7916,$B$2:$B$7916,"Piemonte"))</f>
        <v>1.959249444764748E-2</v>
      </c>
      <c r="I5145" s="1" t="str">
        <f>_xlfn.XLOOKUP(Comuni[[#This Row],[Regione]],Ripartizione_geografica[Regione],Ripartizione_geografica[Ripartizione geografica],,0)</f>
        <v>Centro</v>
      </c>
      <c r="J5145" s="1">
        <f>_xlfn.XLOOKUP(Comuni[[#This Row],[Regione]],Table_0[Regione],Table_0[Totale contagiati],,0)</f>
        <v>2498960</v>
      </c>
      <c r="K5145" s="1">
        <f>_xlfn.XLOOKUP(Comuni[[#This Row],[Regione]],Table_0[Regione],Table_0[Guariti],,0)</f>
        <v>2438883</v>
      </c>
      <c r="L5145" s="1">
        <f>_xlfn.XLOOKUP(Comuni[[#This Row],[Regione]],Table_0[Regione],Table_0[Deceduti],,0)</f>
        <v>13122</v>
      </c>
    </row>
    <row r="5146" spans="1:12" x14ac:dyDescent="0.25">
      <c r="A5146" s="1" t="s">
        <v>5224</v>
      </c>
      <c r="B5146" s="1" t="s">
        <v>5063</v>
      </c>
      <c r="C5146" s="1" t="s">
        <v>5199</v>
      </c>
      <c r="D5146">
        <v>10421</v>
      </c>
      <c r="E5146">
        <f>100*Comuni[[#This Row],[Popolazione2011]]/$D$7916</f>
        <v>1.8182882528650777E-2</v>
      </c>
      <c r="F5146">
        <f>100*Comuni[[#This Row],[Popolazione2011]]/(SUMIFS($D$2:$D$7916,$B$2:$B$7916,"Lazio"))</f>
        <v>0.18937335790710547</v>
      </c>
      <c r="G5146" t="b">
        <f>IF(Comuni[[#This Row],[Popolazione2011]]&gt;300000,"MAGGIORE")</f>
        <v>0</v>
      </c>
      <c r="H5146">
        <f>100*Comuni[[#This Row],[Popolazione2011]]/(SUMIFS($D$2:$D$7916,$B$2:$B$7916,"Piemonte"))</f>
        <v>0.23879928027945543</v>
      </c>
      <c r="I5146" s="1" t="str">
        <f>_xlfn.XLOOKUP(Comuni[[#This Row],[Regione]],Ripartizione_geografica[Regione],Ripartizione_geografica[Ripartizione geografica],,0)</f>
        <v>Centro</v>
      </c>
      <c r="J5146" s="1">
        <f>_xlfn.XLOOKUP(Comuni[[#This Row],[Regione]],Table_0[Regione],Table_0[Totale contagiati],,0)</f>
        <v>2498960</v>
      </c>
      <c r="K5146" s="1">
        <f>_xlfn.XLOOKUP(Comuni[[#This Row],[Regione]],Table_0[Regione],Table_0[Guariti],,0)</f>
        <v>2438883</v>
      </c>
      <c r="L5146" s="1">
        <f>_xlfn.XLOOKUP(Comuni[[#This Row],[Regione]],Table_0[Regione],Table_0[Deceduti],,0)</f>
        <v>13122</v>
      </c>
    </row>
    <row r="5147" spans="1:12" x14ac:dyDescent="0.25">
      <c r="A5147" s="1" t="s">
        <v>5225</v>
      </c>
      <c r="B5147" s="1" t="s">
        <v>5063</v>
      </c>
      <c r="C5147" s="1" t="s">
        <v>5199</v>
      </c>
      <c r="D5147">
        <v>1192</v>
      </c>
      <c r="E5147">
        <f>100*Comuni[[#This Row],[Popolazione2011]]/$D$7916</f>
        <v>2.0798384007438562E-3</v>
      </c>
      <c r="F5147">
        <f>100*Comuni[[#This Row],[Popolazione2011]]/(SUMIFS($D$2:$D$7916,$B$2:$B$7916,"Lazio"))</f>
        <v>2.1661360965864095E-2</v>
      </c>
      <c r="G5147" t="b">
        <f>IF(Comuni[[#This Row],[Popolazione2011]]&gt;300000,"MAGGIORE")</f>
        <v>0</v>
      </c>
      <c r="H5147">
        <f>100*Comuni[[#This Row],[Popolazione2011]]/(SUMIFS($D$2:$D$7916,$B$2:$B$7916,"Piemonte"))</f>
        <v>2.7314916235784557E-2</v>
      </c>
      <c r="I5147" s="1" t="str">
        <f>_xlfn.XLOOKUP(Comuni[[#This Row],[Regione]],Ripartizione_geografica[Regione],Ripartizione_geografica[Ripartizione geografica],,0)</f>
        <v>Centro</v>
      </c>
      <c r="J5147" s="1">
        <f>_xlfn.XLOOKUP(Comuni[[#This Row],[Regione]],Table_0[Regione],Table_0[Totale contagiati],,0)</f>
        <v>2498960</v>
      </c>
      <c r="K5147" s="1">
        <f>_xlfn.XLOOKUP(Comuni[[#This Row],[Regione]],Table_0[Regione],Table_0[Guariti],,0)</f>
        <v>2438883</v>
      </c>
      <c r="L5147" s="1">
        <f>_xlfn.XLOOKUP(Comuni[[#This Row],[Regione]],Table_0[Regione],Table_0[Deceduti],,0)</f>
        <v>13122</v>
      </c>
    </row>
    <row r="5148" spans="1:12" x14ac:dyDescent="0.25">
      <c r="A5148" s="1" t="s">
        <v>5226</v>
      </c>
      <c r="B5148" s="1" t="s">
        <v>5063</v>
      </c>
      <c r="C5148" s="1" t="s">
        <v>5199</v>
      </c>
      <c r="D5148">
        <v>472</v>
      </c>
      <c r="E5148">
        <f>100*Comuni[[#This Row],[Popolazione2011]]/$D$7916</f>
        <v>8.2356017210662765E-4</v>
      </c>
      <c r="F5148">
        <f>100*Comuni[[#This Row],[Popolazione2011]]/(SUMIFS($D$2:$D$7916,$B$2:$B$7916,"Lazio"))</f>
        <v>8.5773174294361178E-3</v>
      </c>
      <c r="G5148" t="b">
        <f>IF(Comuni[[#This Row],[Popolazione2011]]&gt;300000,"MAGGIORE")</f>
        <v>0</v>
      </c>
      <c r="H5148">
        <f>100*Comuni[[#This Row],[Popolazione2011]]/(SUMIFS($D$2:$D$7916,$B$2:$B$7916,"Piemonte"))</f>
        <v>1.0815973543028785E-2</v>
      </c>
      <c r="I5148" s="1" t="str">
        <f>_xlfn.XLOOKUP(Comuni[[#This Row],[Regione]],Ripartizione_geografica[Regione],Ripartizione_geografica[Ripartizione geografica],,0)</f>
        <v>Centro</v>
      </c>
      <c r="J5148" s="1">
        <f>_xlfn.XLOOKUP(Comuni[[#This Row],[Regione]],Table_0[Regione],Table_0[Totale contagiati],,0)</f>
        <v>2498960</v>
      </c>
      <c r="K5148" s="1">
        <f>_xlfn.XLOOKUP(Comuni[[#This Row],[Regione]],Table_0[Regione],Table_0[Guariti],,0)</f>
        <v>2438883</v>
      </c>
      <c r="L5148" s="1">
        <f>_xlfn.XLOOKUP(Comuni[[#This Row],[Regione]],Table_0[Regione],Table_0[Deceduti],,0)</f>
        <v>13122</v>
      </c>
    </row>
    <row r="5149" spans="1:12" x14ac:dyDescent="0.25">
      <c r="A5149" s="1" t="s">
        <v>5227</v>
      </c>
      <c r="B5149" s="1" t="s">
        <v>5063</v>
      </c>
      <c r="C5149" s="1" t="s">
        <v>5199</v>
      </c>
      <c r="D5149">
        <v>35207</v>
      </c>
      <c r="E5149">
        <f>100*Comuni[[#This Row],[Popolazione2011]]/$D$7916</f>
        <v>6.1430260549487373E-2</v>
      </c>
      <c r="F5149">
        <f>100*Comuni[[#This Row],[Popolazione2011]]/(SUMIFS($D$2:$D$7916,$B$2:$B$7916,"Lazio"))</f>
        <v>0.63979155664863852</v>
      </c>
      <c r="G5149" t="b">
        <f>IF(Comuni[[#This Row],[Popolazione2011]]&gt;300000,"MAGGIORE")</f>
        <v>0</v>
      </c>
      <c r="H5149">
        <f>100*Comuni[[#This Row],[Popolazione2011]]/(SUMIFS($D$2:$D$7916,$B$2:$B$7916,"Piemonte"))</f>
        <v>0.80677538247757286</v>
      </c>
      <c r="I5149" s="1" t="str">
        <f>_xlfn.XLOOKUP(Comuni[[#This Row],[Regione]],Ripartizione_geografica[Regione],Ripartizione_geografica[Ripartizione geografica],,0)</f>
        <v>Centro</v>
      </c>
      <c r="J5149" s="1">
        <f>_xlfn.XLOOKUP(Comuni[[#This Row],[Regione]],Table_0[Regione],Table_0[Totale contagiati],,0)</f>
        <v>2498960</v>
      </c>
      <c r="K5149" s="1">
        <f>_xlfn.XLOOKUP(Comuni[[#This Row],[Regione]],Table_0[Regione],Table_0[Guariti],,0)</f>
        <v>2438883</v>
      </c>
      <c r="L5149" s="1">
        <f>_xlfn.XLOOKUP(Comuni[[#This Row],[Regione]],Table_0[Regione],Table_0[Deceduti],,0)</f>
        <v>13122</v>
      </c>
    </row>
    <row r="5150" spans="1:12" x14ac:dyDescent="0.25">
      <c r="A5150" s="1" t="s">
        <v>5228</v>
      </c>
      <c r="B5150" s="1" t="s">
        <v>5063</v>
      </c>
      <c r="C5150" s="1" t="s">
        <v>5199</v>
      </c>
      <c r="D5150">
        <v>1353</v>
      </c>
      <c r="E5150">
        <f>100*Comuni[[#This Row],[Popolazione2011]]/$D$7916</f>
        <v>2.3607561713141255E-3</v>
      </c>
      <c r="F5150">
        <f>100*Comuni[[#This Row],[Popolazione2011]]/(SUMIFS($D$2:$D$7916,$B$2:$B$7916,"Lazio"))</f>
        <v>2.4587098478870906E-2</v>
      </c>
      <c r="G5150" t="b">
        <f>IF(Comuni[[#This Row],[Popolazione2011]]&gt;300000,"MAGGIORE")</f>
        <v>0</v>
      </c>
      <c r="H5150">
        <f>100*Comuni[[#This Row],[Popolazione2011]]/(SUMIFS($D$2:$D$7916,$B$2:$B$7916,"Piemonte"))</f>
        <v>3.1004263143470222E-2</v>
      </c>
      <c r="I5150" s="1" t="str">
        <f>_xlfn.XLOOKUP(Comuni[[#This Row],[Regione]],Ripartizione_geografica[Regione],Ripartizione_geografica[Ripartizione geografica],,0)</f>
        <v>Centro</v>
      </c>
      <c r="J5150" s="1">
        <f>_xlfn.XLOOKUP(Comuni[[#This Row],[Regione]],Table_0[Regione],Table_0[Totale contagiati],,0)</f>
        <v>2498960</v>
      </c>
      <c r="K5150" s="1">
        <f>_xlfn.XLOOKUP(Comuni[[#This Row],[Regione]],Table_0[Regione],Table_0[Guariti],,0)</f>
        <v>2438883</v>
      </c>
      <c r="L5150" s="1">
        <f>_xlfn.XLOOKUP(Comuni[[#This Row],[Regione]],Table_0[Regione],Table_0[Deceduti],,0)</f>
        <v>13122</v>
      </c>
    </row>
    <row r="5151" spans="1:12" x14ac:dyDescent="0.25">
      <c r="A5151" s="1" t="s">
        <v>5229</v>
      </c>
      <c r="B5151" s="1" t="s">
        <v>5063</v>
      </c>
      <c r="C5151" s="1" t="s">
        <v>5199</v>
      </c>
      <c r="D5151">
        <v>641</v>
      </c>
      <c r="E5151">
        <f>100*Comuni[[#This Row],[Popolazione2011]]/$D$7916</f>
        <v>1.118436589661755E-3</v>
      </c>
      <c r="F5151">
        <f>100*Comuni[[#This Row],[Popolazione2011]]/(SUMIFS($D$2:$D$7916,$B$2:$B$7916,"Lazio"))</f>
        <v>1.1648433203958796E-2</v>
      </c>
      <c r="G5151" t="b">
        <f>IF(Comuni[[#This Row],[Popolazione2011]]&gt;300000,"MAGGIORE")</f>
        <v>0</v>
      </c>
      <c r="H5151">
        <f>100*Comuni[[#This Row],[Popolazione2011]]/(SUMIFS($D$2:$D$7916,$B$2:$B$7916,"Piemonte"))</f>
        <v>1.4688642036189515E-2</v>
      </c>
      <c r="I5151" s="1" t="str">
        <f>_xlfn.XLOOKUP(Comuni[[#This Row],[Regione]],Ripartizione_geografica[Regione],Ripartizione_geografica[Ripartizione geografica],,0)</f>
        <v>Centro</v>
      </c>
      <c r="J5151" s="1">
        <f>_xlfn.XLOOKUP(Comuni[[#This Row],[Regione]],Table_0[Regione],Table_0[Totale contagiati],,0)</f>
        <v>2498960</v>
      </c>
      <c r="K5151" s="1">
        <f>_xlfn.XLOOKUP(Comuni[[#This Row],[Regione]],Table_0[Regione],Table_0[Guariti],,0)</f>
        <v>2438883</v>
      </c>
      <c r="L5151" s="1">
        <f>_xlfn.XLOOKUP(Comuni[[#This Row],[Regione]],Table_0[Regione],Table_0[Deceduti],,0)</f>
        <v>13122</v>
      </c>
    </row>
    <row r="5152" spans="1:12" x14ac:dyDescent="0.25">
      <c r="A5152" s="1" t="s">
        <v>5230</v>
      </c>
      <c r="B5152" s="1" t="s">
        <v>5063</v>
      </c>
      <c r="C5152" s="1" t="s">
        <v>5199</v>
      </c>
      <c r="D5152">
        <v>51229</v>
      </c>
      <c r="E5152">
        <f>100*Comuni[[#This Row],[Popolazione2011]]/$D$7916</f>
        <v>8.9385940798411931E-2</v>
      </c>
      <c r="F5152">
        <f>100*Comuni[[#This Row],[Popolazione2011]]/(SUMIFS($D$2:$D$7916,$B$2:$B$7916,"Lazio"))</f>
        <v>0.93094786989954004</v>
      </c>
      <c r="G5152" t="b">
        <f>IF(Comuni[[#This Row],[Popolazione2011]]&gt;300000,"MAGGIORE")</f>
        <v>0</v>
      </c>
      <c r="H5152">
        <f>100*Comuni[[#This Row],[Popolazione2011]]/(SUMIFS($D$2:$D$7916,$B$2:$B$7916,"Piemonte"))</f>
        <v>1.1739226877877575</v>
      </c>
      <c r="I5152" s="1" t="str">
        <f>_xlfn.XLOOKUP(Comuni[[#This Row],[Regione]],Ripartizione_geografica[Regione],Ripartizione_geografica[Ripartizione geografica],,0)</f>
        <v>Centro</v>
      </c>
      <c r="J5152" s="1">
        <f>_xlfn.XLOOKUP(Comuni[[#This Row],[Regione]],Table_0[Regione],Table_0[Totale contagiati],,0)</f>
        <v>2498960</v>
      </c>
      <c r="K5152" s="1">
        <f>_xlfn.XLOOKUP(Comuni[[#This Row],[Regione]],Table_0[Regione],Table_0[Guariti],,0)</f>
        <v>2438883</v>
      </c>
      <c r="L5152" s="1">
        <f>_xlfn.XLOOKUP(Comuni[[#This Row],[Regione]],Table_0[Regione],Table_0[Deceduti],,0)</f>
        <v>13122</v>
      </c>
    </row>
    <row r="5153" spans="1:12" x14ac:dyDescent="0.25">
      <c r="A5153" s="1" t="s">
        <v>5231</v>
      </c>
      <c r="B5153" s="1" t="s">
        <v>5063</v>
      </c>
      <c r="C5153" s="1" t="s">
        <v>5199</v>
      </c>
      <c r="D5153">
        <v>1754</v>
      </c>
      <c r="E5153">
        <f>100*Comuni[[#This Row],[Popolazione2011]]/$D$7916</f>
        <v>3.0604333514301376E-3</v>
      </c>
      <c r="F5153">
        <f>100*Comuni[[#This Row],[Popolazione2011]]/(SUMIFS($D$2:$D$7916,$B$2:$B$7916,"Lazio"))</f>
        <v>3.1874183837353708E-2</v>
      </c>
      <c r="G5153" t="b">
        <f>IF(Comuni[[#This Row],[Popolazione2011]]&gt;300000,"MAGGIORE")</f>
        <v>0</v>
      </c>
      <c r="H5153">
        <f>100*Comuni[[#This Row],[Popolazione2011]]/(SUMIFS($D$2:$D$7916,$B$2:$B$7916,"Piemonte"))</f>
        <v>4.0193257615407811E-2</v>
      </c>
      <c r="I5153" s="1" t="str">
        <f>_xlfn.XLOOKUP(Comuni[[#This Row],[Regione]],Ripartizione_geografica[Regione],Ripartizione_geografica[Ripartizione geografica],,0)</f>
        <v>Centro</v>
      </c>
      <c r="J5153" s="1">
        <f>_xlfn.XLOOKUP(Comuni[[#This Row],[Regione]],Table_0[Regione],Table_0[Totale contagiati],,0)</f>
        <v>2498960</v>
      </c>
      <c r="K5153" s="1">
        <f>_xlfn.XLOOKUP(Comuni[[#This Row],[Regione]],Table_0[Regione],Table_0[Guariti],,0)</f>
        <v>2438883</v>
      </c>
      <c r="L5153" s="1">
        <f>_xlfn.XLOOKUP(Comuni[[#This Row],[Regione]],Table_0[Regione],Table_0[Deceduti],,0)</f>
        <v>13122</v>
      </c>
    </row>
    <row r="5154" spans="1:12" x14ac:dyDescent="0.25">
      <c r="A5154" s="1" t="s">
        <v>5232</v>
      </c>
      <c r="B5154" s="1" t="s">
        <v>5063</v>
      </c>
      <c r="C5154" s="1" t="s">
        <v>5199</v>
      </c>
      <c r="D5154">
        <v>21574</v>
      </c>
      <c r="E5154">
        <f>100*Comuni[[#This Row],[Popolazione2011]]/$D$7916</f>
        <v>3.7642981256416068E-2</v>
      </c>
      <c r="F5154">
        <f>100*Comuni[[#This Row],[Popolazione2011]]/(SUMIFS($D$2:$D$7916,$B$2:$B$7916,"Lazio"))</f>
        <v>0.39204882674291269</v>
      </c>
      <c r="G5154" t="b">
        <f>IF(Comuni[[#This Row],[Popolazione2011]]&gt;300000,"MAGGIORE")</f>
        <v>0</v>
      </c>
      <c r="H5154">
        <f>100*Comuni[[#This Row],[Popolazione2011]]/(SUMIFS($D$2:$D$7916,$B$2:$B$7916,"Piemonte"))</f>
        <v>0.49437248562987923</v>
      </c>
      <c r="I5154" s="1" t="str">
        <f>_xlfn.XLOOKUP(Comuni[[#This Row],[Regione]],Ripartizione_geografica[Regione],Ripartizione_geografica[Ripartizione geografica],,0)</f>
        <v>Centro</v>
      </c>
      <c r="J5154" s="1">
        <f>_xlfn.XLOOKUP(Comuni[[#This Row],[Regione]],Table_0[Regione],Table_0[Totale contagiati],,0)</f>
        <v>2498960</v>
      </c>
      <c r="K5154" s="1">
        <f>_xlfn.XLOOKUP(Comuni[[#This Row],[Regione]],Table_0[Regione],Table_0[Guariti],,0)</f>
        <v>2438883</v>
      </c>
      <c r="L5154" s="1">
        <f>_xlfn.XLOOKUP(Comuni[[#This Row],[Regione]],Table_0[Regione],Table_0[Deceduti],,0)</f>
        <v>13122</v>
      </c>
    </row>
    <row r="5155" spans="1:12" x14ac:dyDescent="0.25">
      <c r="A5155" s="1" t="s">
        <v>5233</v>
      </c>
      <c r="B5155" s="1" t="s">
        <v>5063</v>
      </c>
      <c r="C5155" s="1" t="s">
        <v>5199</v>
      </c>
      <c r="D5155">
        <v>4002</v>
      </c>
      <c r="E5155">
        <f>100*Comuni[[#This Row],[Popolazione2011]]/$D$7916</f>
        <v>6.9828131541752629E-3</v>
      </c>
      <c r="F5155">
        <f>100*Comuni[[#This Row],[Popolazione2011]]/(SUMIFS($D$2:$D$7916,$B$2:$B$7916,"Lazio"))</f>
        <v>7.2725475323312166E-2</v>
      </c>
      <c r="G5155" t="b">
        <f>IF(Comuni[[#This Row],[Popolazione2011]]&gt;300000,"MAGGIORE")</f>
        <v>0</v>
      </c>
      <c r="H5155">
        <f>100*Comuni[[#This Row],[Popolazione2011]]/(SUMIFS($D$2:$D$7916,$B$2:$B$7916,"Piemonte"))</f>
        <v>9.1706623133900836E-2</v>
      </c>
      <c r="I5155" s="1" t="str">
        <f>_xlfn.XLOOKUP(Comuni[[#This Row],[Regione]],Ripartizione_geografica[Regione],Ripartizione_geografica[Ripartizione geografica],,0)</f>
        <v>Centro</v>
      </c>
      <c r="J5155" s="1">
        <f>_xlfn.XLOOKUP(Comuni[[#This Row],[Regione]],Table_0[Regione],Table_0[Totale contagiati],,0)</f>
        <v>2498960</v>
      </c>
      <c r="K5155" s="1">
        <f>_xlfn.XLOOKUP(Comuni[[#This Row],[Regione]],Table_0[Regione],Table_0[Guariti],,0)</f>
        <v>2438883</v>
      </c>
      <c r="L5155" s="1">
        <f>_xlfn.XLOOKUP(Comuni[[#This Row],[Regione]],Table_0[Regione],Table_0[Deceduti],,0)</f>
        <v>13122</v>
      </c>
    </row>
    <row r="5156" spans="1:12" x14ac:dyDescent="0.25">
      <c r="A5156" s="1" t="s">
        <v>5234</v>
      </c>
      <c r="B5156" s="1" t="s">
        <v>5063</v>
      </c>
      <c r="C5156" s="1" t="s">
        <v>5199</v>
      </c>
      <c r="D5156">
        <v>13059</v>
      </c>
      <c r="E5156">
        <f>100*Comuni[[#This Row],[Popolazione2011]]/$D$7916</f>
        <v>2.2785746371907733E-2</v>
      </c>
      <c r="F5156">
        <f>100*Comuni[[#This Row],[Popolazione2011]]/(SUMIFS($D$2:$D$7916,$B$2:$B$7916,"Lazio"))</f>
        <v>0.23731183964196242</v>
      </c>
      <c r="G5156" t="b">
        <f>IF(Comuni[[#This Row],[Popolazione2011]]&gt;300000,"MAGGIORE")</f>
        <v>0</v>
      </c>
      <c r="H5156">
        <f>100*Comuni[[#This Row],[Popolazione2011]]/(SUMIFS($D$2:$D$7916,$B$2:$B$7916,"Piemonte"))</f>
        <v>0.29924957308985783</v>
      </c>
      <c r="I5156" s="1" t="str">
        <f>_xlfn.XLOOKUP(Comuni[[#This Row],[Regione]],Ripartizione_geografica[Regione],Ripartizione_geografica[Ripartizione geografica],,0)</f>
        <v>Centro</v>
      </c>
      <c r="J5156" s="1">
        <f>_xlfn.XLOOKUP(Comuni[[#This Row],[Regione]],Table_0[Regione],Table_0[Totale contagiati],,0)</f>
        <v>2498960</v>
      </c>
      <c r="K5156" s="1">
        <f>_xlfn.XLOOKUP(Comuni[[#This Row],[Regione]],Table_0[Regione],Table_0[Guariti],,0)</f>
        <v>2438883</v>
      </c>
      <c r="L5156" s="1">
        <f>_xlfn.XLOOKUP(Comuni[[#This Row],[Regione]],Table_0[Regione],Table_0[Deceduti],,0)</f>
        <v>13122</v>
      </c>
    </row>
    <row r="5157" spans="1:12" x14ac:dyDescent="0.25">
      <c r="A5157" s="1" t="s">
        <v>5235</v>
      </c>
      <c r="B5157" s="1" t="s">
        <v>5063</v>
      </c>
      <c r="C5157" s="1" t="s">
        <v>5199</v>
      </c>
      <c r="D5157">
        <v>490</v>
      </c>
      <c r="E5157">
        <f>100*Comuni[[#This Row],[Popolazione2011]]/$D$7916</f>
        <v>8.5496712782255841E-4</v>
      </c>
      <c r="F5157">
        <f>100*Comuni[[#This Row],[Popolazione2011]]/(SUMIFS($D$2:$D$7916,$B$2:$B$7916,"Lazio"))</f>
        <v>8.9044185178468165E-3</v>
      </c>
      <c r="G5157" t="b">
        <f>IF(Comuni[[#This Row],[Popolazione2011]]&gt;300000,"MAGGIORE")</f>
        <v>0</v>
      </c>
      <c r="H5157">
        <f>100*Comuni[[#This Row],[Popolazione2011]]/(SUMIFS($D$2:$D$7916,$B$2:$B$7916,"Piemonte"))</f>
        <v>1.1228447110347678E-2</v>
      </c>
      <c r="I5157" s="1" t="str">
        <f>_xlfn.XLOOKUP(Comuni[[#This Row],[Regione]],Ripartizione_geografica[Regione],Ripartizione_geografica[Ripartizione geografica],,0)</f>
        <v>Centro</v>
      </c>
      <c r="J5157" s="1">
        <f>_xlfn.XLOOKUP(Comuni[[#This Row],[Regione]],Table_0[Regione],Table_0[Totale contagiati],,0)</f>
        <v>2498960</v>
      </c>
      <c r="K5157" s="1">
        <f>_xlfn.XLOOKUP(Comuni[[#This Row],[Regione]],Table_0[Regione],Table_0[Guariti],,0)</f>
        <v>2438883</v>
      </c>
      <c r="L5157" s="1">
        <f>_xlfn.XLOOKUP(Comuni[[#This Row],[Regione]],Table_0[Regione],Table_0[Deceduti],,0)</f>
        <v>13122</v>
      </c>
    </row>
    <row r="5158" spans="1:12" x14ac:dyDescent="0.25">
      <c r="A5158" s="1" t="s">
        <v>5236</v>
      </c>
      <c r="B5158" s="1" t="s">
        <v>5063</v>
      </c>
      <c r="C5158" s="1" t="s">
        <v>5199</v>
      </c>
      <c r="D5158">
        <v>11909</v>
      </c>
      <c r="E5158">
        <f>100*Comuni[[#This Row],[Popolazione2011]]/$D$7916</f>
        <v>2.0779190867834384E-2</v>
      </c>
      <c r="F5158">
        <f>100*Comuni[[#This Row],[Popolazione2011]]/(SUMIFS($D$2:$D$7916,$B$2:$B$7916,"Lazio"))</f>
        <v>0.21641371454905661</v>
      </c>
      <c r="G5158" t="b">
        <f>IF(Comuni[[#This Row],[Popolazione2011]]&gt;300000,"MAGGIORE")</f>
        <v>0</v>
      </c>
      <c r="H5158">
        <f>100*Comuni[[#This Row],[Popolazione2011]]/(SUMIFS($D$2:$D$7916,$B$2:$B$7916,"Piemonte"))</f>
        <v>0.27289709517781735</v>
      </c>
      <c r="I5158" s="1" t="str">
        <f>_xlfn.XLOOKUP(Comuni[[#This Row],[Regione]],Ripartizione_geografica[Regione],Ripartizione_geografica[Ripartizione geografica],,0)</f>
        <v>Centro</v>
      </c>
      <c r="J5158" s="1">
        <f>_xlfn.XLOOKUP(Comuni[[#This Row],[Regione]],Table_0[Regione],Table_0[Totale contagiati],,0)</f>
        <v>2498960</v>
      </c>
      <c r="K5158" s="1">
        <f>_xlfn.XLOOKUP(Comuni[[#This Row],[Regione]],Table_0[Regione],Table_0[Guariti],,0)</f>
        <v>2438883</v>
      </c>
      <c r="L5158" s="1">
        <f>_xlfn.XLOOKUP(Comuni[[#This Row],[Regione]],Table_0[Regione],Table_0[Deceduti],,0)</f>
        <v>13122</v>
      </c>
    </row>
    <row r="5159" spans="1:12" x14ac:dyDescent="0.25">
      <c r="A5159" s="1" t="s">
        <v>5237</v>
      </c>
      <c r="B5159" s="1" t="s">
        <v>5063</v>
      </c>
      <c r="C5159" s="1" t="s">
        <v>5199</v>
      </c>
      <c r="D5159">
        <v>20755</v>
      </c>
      <c r="E5159">
        <f>100*Comuni[[#This Row],[Popolazione2011]]/$D$7916</f>
        <v>3.6213964771341221E-2</v>
      </c>
      <c r="F5159">
        <f>100*Comuni[[#This Row],[Popolazione2011]]/(SUMIFS($D$2:$D$7916,$B$2:$B$7916,"Lazio"))</f>
        <v>0.3771657272202259</v>
      </c>
      <c r="G5159" t="b">
        <f>IF(Comuni[[#This Row],[Popolazione2011]]&gt;300000,"MAGGIORE")</f>
        <v>0</v>
      </c>
      <c r="H5159">
        <f>100*Comuni[[#This Row],[Popolazione2011]]/(SUMIFS($D$2:$D$7916,$B$2:$B$7916,"Piemonte"))</f>
        <v>0.47560493831686951</v>
      </c>
      <c r="I5159" s="1" t="str">
        <f>_xlfn.XLOOKUP(Comuni[[#This Row],[Regione]],Ripartizione_geografica[Regione],Ripartizione_geografica[Ripartizione geografica],,0)</f>
        <v>Centro</v>
      </c>
      <c r="J5159" s="1">
        <f>_xlfn.XLOOKUP(Comuni[[#This Row],[Regione]],Table_0[Regione],Table_0[Totale contagiati],,0)</f>
        <v>2498960</v>
      </c>
      <c r="K5159" s="1">
        <f>_xlfn.XLOOKUP(Comuni[[#This Row],[Regione]],Table_0[Regione],Table_0[Guariti],,0)</f>
        <v>2438883</v>
      </c>
      <c r="L5159" s="1">
        <f>_xlfn.XLOOKUP(Comuni[[#This Row],[Regione]],Table_0[Regione],Table_0[Deceduti],,0)</f>
        <v>13122</v>
      </c>
    </row>
    <row r="5160" spans="1:12" x14ac:dyDescent="0.25">
      <c r="A5160" s="1" t="s">
        <v>5238</v>
      </c>
      <c r="B5160" s="1" t="s">
        <v>5063</v>
      </c>
      <c r="C5160" s="1" t="s">
        <v>5199</v>
      </c>
      <c r="D5160">
        <v>5749</v>
      </c>
      <c r="E5160">
        <f>100*Comuni[[#This Row],[Popolazione2011]]/$D$7916</f>
        <v>1.0031032689493648E-2</v>
      </c>
      <c r="F5160">
        <f>100*Comuni[[#This Row],[Popolazione2011]]/(SUMIFS($D$2:$D$7916,$B$2:$B$7916,"Lazio"))</f>
        <v>0.10447245318183949</v>
      </c>
      <c r="G5160" t="b">
        <f>IF(Comuni[[#This Row],[Popolazione2011]]&gt;300000,"MAGGIORE")</f>
        <v>0</v>
      </c>
      <c r="H5160">
        <f>100*Comuni[[#This Row],[Popolazione2011]]/(SUMIFS($D$2:$D$7916,$B$2:$B$7916,"Piemonte"))</f>
        <v>0.13173947436201797</v>
      </c>
      <c r="I5160" s="1" t="str">
        <f>_xlfn.XLOOKUP(Comuni[[#This Row],[Regione]],Ripartizione_geografica[Regione],Ripartizione_geografica[Ripartizione geografica],,0)</f>
        <v>Centro</v>
      </c>
      <c r="J5160" s="1">
        <f>_xlfn.XLOOKUP(Comuni[[#This Row],[Regione]],Table_0[Regione],Table_0[Totale contagiati],,0)</f>
        <v>2498960</v>
      </c>
      <c r="K5160" s="1">
        <f>_xlfn.XLOOKUP(Comuni[[#This Row],[Regione]],Table_0[Regione],Table_0[Guariti],,0)</f>
        <v>2438883</v>
      </c>
      <c r="L5160" s="1">
        <f>_xlfn.XLOOKUP(Comuni[[#This Row],[Regione]],Table_0[Regione],Table_0[Deceduti],,0)</f>
        <v>13122</v>
      </c>
    </row>
    <row r="5161" spans="1:12" x14ac:dyDescent="0.25">
      <c r="A5161" s="1" t="s">
        <v>5239</v>
      </c>
      <c r="B5161" s="1" t="s">
        <v>5063</v>
      </c>
      <c r="C5161" s="1" t="s">
        <v>5199</v>
      </c>
      <c r="D5161">
        <v>1956</v>
      </c>
      <c r="E5161">
        <f>100*Comuni[[#This Row],[Popolazione2011]]/$D$7916</f>
        <v>3.4128891877978043E-3</v>
      </c>
      <c r="F5161">
        <f>100*Comuni[[#This Row],[Popolazione2011]]/(SUMIFS($D$2:$D$7916,$B$2:$B$7916,"Lazio"))</f>
        <v>3.5544984940629333E-2</v>
      </c>
      <c r="G5161" t="b">
        <f>IF(Comuni[[#This Row],[Popolazione2011]]&gt;300000,"MAGGIORE")</f>
        <v>0</v>
      </c>
      <c r="H5161">
        <f>100*Comuni[[#This Row],[Popolazione2011]]/(SUMIFS($D$2:$D$7916,$B$2:$B$7916,"Piemonte"))</f>
        <v>4.4822127648653183E-2</v>
      </c>
      <c r="I5161" s="1" t="str">
        <f>_xlfn.XLOOKUP(Comuni[[#This Row],[Regione]],Ripartizione_geografica[Regione],Ripartizione_geografica[Ripartizione geografica],,0)</f>
        <v>Centro</v>
      </c>
      <c r="J5161" s="1">
        <f>_xlfn.XLOOKUP(Comuni[[#This Row],[Regione]],Table_0[Regione],Table_0[Totale contagiati],,0)</f>
        <v>2498960</v>
      </c>
      <c r="K5161" s="1">
        <f>_xlfn.XLOOKUP(Comuni[[#This Row],[Regione]],Table_0[Regione],Table_0[Guariti],,0)</f>
        <v>2438883</v>
      </c>
      <c r="L5161" s="1">
        <f>_xlfn.XLOOKUP(Comuni[[#This Row],[Regione]],Table_0[Regione],Table_0[Deceduti],,0)</f>
        <v>13122</v>
      </c>
    </row>
    <row r="5162" spans="1:12" x14ac:dyDescent="0.25">
      <c r="A5162" s="1" t="s">
        <v>5240</v>
      </c>
      <c r="B5162" s="1" t="s">
        <v>5063</v>
      </c>
      <c r="C5162" s="1" t="s">
        <v>5199</v>
      </c>
      <c r="D5162">
        <v>5959</v>
      </c>
      <c r="E5162">
        <f>100*Comuni[[#This Row],[Popolazione2011]]/$D$7916</f>
        <v>1.0397447172846174E-2</v>
      </c>
      <c r="F5162">
        <f>100*Comuni[[#This Row],[Popolazione2011]]/(SUMIFS($D$2:$D$7916,$B$2:$B$7916,"Lazio"))</f>
        <v>0.10828863254663099</v>
      </c>
      <c r="G5162" t="b">
        <f>IF(Comuni[[#This Row],[Popolazione2011]]&gt;300000,"MAGGIORE")</f>
        <v>0</v>
      </c>
      <c r="H5162">
        <f>100*Comuni[[#This Row],[Popolazione2011]]/(SUMIFS($D$2:$D$7916,$B$2:$B$7916,"Piemonte"))</f>
        <v>0.1365516659807384</v>
      </c>
      <c r="I5162" s="1" t="str">
        <f>_xlfn.XLOOKUP(Comuni[[#This Row],[Regione]],Ripartizione_geografica[Regione],Ripartizione_geografica[Ripartizione geografica],,0)</f>
        <v>Centro</v>
      </c>
      <c r="J5162" s="1">
        <f>_xlfn.XLOOKUP(Comuni[[#This Row],[Regione]],Table_0[Regione],Table_0[Totale contagiati],,0)</f>
        <v>2498960</v>
      </c>
      <c r="K5162" s="1">
        <f>_xlfn.XLOOKUP(Comuni[[#This Row],[Regione]],Table_0[Regione],Table_0[Guariti],,0)</f>
        <v>2438883</v>
      </c>
      <c r="L5162" s="1">
        <f>_xlfn.XLOOKUP(Comuni[[#This Row],[Regione]],Table_0[Regione],Table_0[Deceduti],,0)</f>
        <v>13122</v>
      </c>
    </row>
    <row r="5163" spans="1:12" x14ac:dyDescent="0.25">
      <c r="A5163" s="1" t="s">
        <v>5241</v>
      </c>
      <c r="B5163" s="1" t="s">
        <v>5063</v>
      </c>
      <c r="C5163" s="1" t="s">
        <v>5199</v>
      </c>
      <c r="D5163">
        <v>23780</v>
      </c>
      <c r="E5163">
        <f>100*Comuni[[#This Row],[Popolazione2011]]/$D$7916</f>
        <v>4.1492078162490689E-2</v>
      </c>
      <c r="F5163">
        <f>100*Comuni[[#This Row],[Popolazione2011]]/(SUMIFS($D$2:$D$7916,$B$2:$B$7916,"Lazio"))</f>
        <v>0.43213688235591285</v>
      </c>
      <c r="G5163" t="b">
        <f>IF(Comuni[[#This Row],[Popolazione2011]]&gt;300000,"MAGGIORE")</f>
        <v>0</v>
      </c>
      <c r="H5163">
        <f>100*Comuni[[#This Row],[Popolazione2011]]/(SUMIFS($D$2:$D$7916,$B$2:$B$7916,"Piemonte"))</f>
        <v>0.54492341282462819</v>
      </c>
      <c r="I5163" s="1" t="str">
        <f>_xlfn.XLOOKUP(Comuni[[#This Row],[Regione]],Ripartizione_geografica[Regione],Ripartizione_geografica[Ripartizione geografica],,0)</f>
        <v>Centro</v>
      </c>
      <c r="J5163" s="1">
        <f>_xlfn.XLOOKUP(Comuni[[#This Row],[Regione]],Table_0[Regione],Table_0[Totale contagiati],,0)</f>
        <v>2498960</v>
      </c>
      <c r="K5163" s="1">
        <f>_xlfn.XLOOKUP(Comuni[[#This Row],[Regione]],Table_0[Regione],Table_0[Guariti],,0)</f>
        <v>2438883</v>
      </c>
      <c r="L5163" s="1">
        <f>_xlfn.XLOOKUP(Comuni[[#This Row],[Regione]],Table_0[Regione],Table_0[Deceduti],,0)</f>
        <v>13122</v>
      </c>
    </row>
    <row r="5164" spans="1:12" x14ac:dyDescent="0.25">
      <c r="A5164" s="1" t="s">
        <v>5242</v>
      </c>
      <c r="B5164" s="1" t="s">
        <v>5063</v>
      </c>
      <c r="C5164" s="1" t="s">
        <v>5199</v>
      </c>
      <c r="D5164">
        <v>1248</v>
      </c>
      <c r="E5164">
        <f>100*Comuni[[#This Row],[Popolazione2011]]/$D$7916</f>
        <v>2.1775489296378629E-3</v>
      </c>
      <c r="F5164">
        <f>100*Comuni[[#This Row],[Popolazione2011]]/(SUMIFS($D$2:$D$7916,$B$2:$B$7916,"Lazio"))</f>
        <v>2.2679008796475157E-2</v>
      </c>
      <c r="G5164" t="b">
        <f>IF(Comuni[[#This Row],[Popolazione2011]]&gt;300000,"MAGGIORE")</f>
        <v>0</v>
      </c>
      <c r="H5164">
        <f>100*Comuni[[#This Row],[Popolazione2011]]/(SUMIFS($D$2:$D$7916,$B$2:$B$7916,"Piemonte"))</f>
        <v>2.8598167334110004E-2</v>
      </c>
      <c r="I5164" s="1" t="str">
        <f>_xlfn.XLOOKUP(Comuni[[#This Row],[Regione]],Ripartizione_geografica[Regione],Ripartizione_geografica[Ripartizione geografica],,0)</f>
        <v>Centro</v>
      </c>
      <c r="J5164" s="1">
        <f>_xlfn.XLOOKUP(Comuni[[#This Row],[Regione]],Table_0[Regione],Table_0[Totale contagiati],,0)</f>
        <v>2498960</v>
      </c>
      <c r="K5164" s="1">
        <f>_xlfn.XLOOKUP(Comuni[[#This Row],[Regione]],Table_0[Regione],Table_0[Guariti],,0)</f>
        <v>2438883</v>
      </c>
      <c r="L5164" s="1">
        <f>_xlfn.XLOOKUP(Comuni[[#This Row],[Regione]],Table_0[Regione],Table_0[Deceduti],,0)</f>
        <v>13122</v>
      </c>
    </row>
    <row r="5165" spans="1:12" x14ac:dyDescent="0.25">
      <c r="A5165" s="1" t="s">
        <v>5243</v>
      </c>
      <c r="B5165" s="1" t="s">
        <v>5063</v>
      </c>
      <c r="C5165" s="1" t="s">
        <v>5199</v>
      </c>
      <c r="D5165">
        <v>767</v>
      </c>
      <c r="E5165">
        <f>100*Comuni[[#This Row],[Popolazione2011]]/$D$7916</f>
        <v>1.33828527967327E-3</v>
      </c>
      <c r="F5165">
        <f>100*Comuni[[#This Row],[Popolazione2011]]/(SUMIFS($D$2:$D$7916,$B$2:$B$7916,"Lazio"))</f>
        <v>1.3938140822833692E-2</v>
      </c>
      <c r="G5165" t="b">
        <f>IF(Comuni[[#This Row],[Popolazione2011]]&gt;300000,"MAGGIORE")</f>
        <v>0</v>
      </c>
      <c r="H5165">
        <f>100*Comuni[[#This Row],[Popolazione2011]]/(SUMIFS($D$2:$D$7916,$B$2:$B$7916,"Piemonte"))</f>
        <v>1.7575957007421775E-2</v>
      </c>
      <c r="I5165" s="1" t="str">
        <f>_xlfn.XLOOKUP(Comuni[[#This Row],[Regione]],Ripartizione_geografica[Regione],Ripartizione_geografica[Ripartizione geografica],,0)</f>
        <v>Centro</v>
      </c>
      <c r="J5165" s="1">
        <f>_xlfn.XLOOKUP(Comuni[[#This Row],[Regione]],Table_0[Regione],Table_0[Totale contagiati],,0)</f>
        <v>2498960</v>
      </c>
      <c r="K5165" s="1">
        <f>_xlfn.XLOOKUP(Comuni[[#This Row],[Regione]],Table_0[Regione],Table_0[Guariti],,0)</f>
        <v>2438883</v>
      </c>
      <c r="L5165" s="1">
        <f>_xlfn.XLOOKUP(Comuni[[#This Row],[Regione]],Table_0[Regione],Table_0[Deceduti],,0)</f>
        <v>13122</v>
      </c>
    </row>
    <row r="5166" spans="1:12" x14ac:dyDescent="0.25">
      <c r="A5166" s="1" t="s">
        <v>5244</v>
      </c>
      <c r="B5166" s="1" t="s">
        <v>5063</v>
      </c>
      <c r="C5166" s="1" t="s">
        <v>5199</v>
      </c>
      <c r="D5166">
        <v>19156</v>
      </c>
      <c r="E5166">
        <f>100*Comuni[[#This Row],[Popolazione2011]]/$D$7916</f>
        <v>3.3423980205242711E-2</v>
      </c>
      <c r="F5166">
        <f>100*Comuni[[#This Row],[Popolazione2011]]/(SUMIFS($D$2:$D$7916,$B$2:$B$7916,"Lazio"))</f>
        <v>0.34810824719974209</v>
      </c>
      <c r="G5166" t="b">
        <f>IF(Comuni[[#This Row],[Popolazione2011]]&gt;300000,"MAGGIORE")</f>
        <v>0</v>
      </c>
      <c r="H5166">
        <f>100*Comuni[[#This Row],[Popolazione2011]]/(SUMIFS($D$2:$D$7916,$B$2:$B$7916,"Piemonte"))</f>
        <v>0.4389635364200411</v>
      </c>
      <c r="I5166" s="1" t="str">
        <f>_xlfn.XLOOKUP(Comuni[[#This Row],[Regione]],Ripartizione_geografica[Regione],Ripartizione_geografica[Ripartizione geografica],,0)</f>
        <v>Centro</v>
      </c>
      <c r="J5166" s="1">
        <f>_xlfn.XLOOKUP(Comuni[[#This Row],[Regione]],Table_0[Regione],Table_0[Totale contagiati],,0)</f>
        <v>2498960</v>
      </c>
      <c r="K5166" s="1">
        <f>_xlfn.XLOOKUP(Comuni[[#This Row],[Regione]],Table_0[Regione],Table_0[Guariti],,0)</f>
        <v>2438883</v>
      </c>
      <c r="L5166" s="1">
        <f>_xlfn.XLOOKUP(Comuni[[#This Row],[Regione]],Table_0[Regione],Table_0[Deceduti],,0)</f>
        <v>13122</v>
      </c>
    </row>
    <row r="5167" spans="1:12" x14ac:dyDescent="0.25">
      <c r="A5167" s="1" t="s">
        <v>5245</v>
      </c>
      <c r="B5167" s="1" t="s">
        <v>5063</v>
      </c>
      <c r="C5167" s="1" t="s">
        <v>5199</v>
      </c>
      <c r="D5167">
        <v>81447</v>
      </c>
      <c r="E5167">
        <f>100*Comuni[[#This Row],[Popolazione2011]]/$D$7916</f>
        <v>0.14211124012196716</v>
      </c>
      <c r="F5167">
        <f>100*Comuni[[#This Row],[Popolazione2011]]/(SUMIFS($D$2:$D$7916,$B$2:$B$7916,"Lazio"))</f>
        <v>1.4800779082103463</v>
      </c>
      <c r="G5167" t="b">
        <f>IF(Comuni[[#This Row],[Popolazione2011]]&gt;300000,"MAGGIORE")</f>
        <v>0</v>
      </c>
      <c r="H5167">
        <f>100*Comuni[[#This Row],[Popolazione2011]]/(SUMIFS($D$2:$D$7916,$B$2:$B$7916,"Piemonte"))</f>
        <v>1.8663741465234436</v>
      </c>
      <c r="I5167" s="1" t="str">
        <f>_xlfn.XLOOKUP(Comuni[[#This Row],[Regione]],Ripartizione_geografica[Regione],Ripartizione_geografica[Ripartizione geografica],,0)</f>
        <v>Centro</v>
      </c>
      <c r="J5167" s="1">
        <f>_xlfn.XLOOKUP(Comuni[[#This Row],[Regione]],Table_0[Regione],Table_0[Totale contagiati],,0)</f>
        <v>2498960</v>
      </c>
      <c r="K5167" s="1">
        <f>_xlfn.XLOOKUP(Comuni[[#This Row],[Regione]],Table_0[Regione],Table_0[Guariti],,0)</f>
        <v>2438883</v>
      </c>
      <c r="L5167" s="1">
        <f>_xlfn.XLOOKUP(Comuni[[#This Row],[Regione]],Table_0[Regione],Table_0[Deceduti],,0)</f>
        <v>13122</v>
      </c>
    </row>
    <row r="5168" spans="1:12" x14ac:dyDescent="0.25">
      <c r="A5168" s="1" t="s">
        <v>5246</v>
      </c>
      <c r="B5168" s="1" t="s">
        <v>5063</v>
      </c>
      <c r="C5168" s="1" t="s">
        <v>5199</v>
      </c>
      <c r="D5168">
        <v>398</v>
      </c>
      <c r="E5168">
        <f>100*Comuni[[#This Row],[Popolazione2011]]/$D$7916</f>
        <v>6.944426874966903E-4</v>
      </c>
      <c r="F5168">
        <f>100*Comuni[[#This Row],[Popolazione2011]]/(SUMIFS($D$2:$D$7916,$B$2:$B$7916,"Lazio"))</f>
        <v>7.2325685104143531E-3</v>
      </c>
      <c r="G5168" t="b">
        <f>IF(Comuni[[#This Row],[Popolazione2011]]&gt;300000,"MAGGIORE")</f>
        <v>0</v>
      </c>
      <c r="H5168">
        <f>100*Comuni[[#This Row],[Popolazione2011]]/(SUMIFS($D$2:$D$7916,$B$2:$B$7916,"Piemonte"))</f>
        <v>9.1202488773844403E-3</v>
      </c>
      <c r="I5168" s="1" t="str">
        <f>_xlfn.XLOOKUP(Comuni[[#This Row],[Regione]],Ripartizione_geografica[Regione],Ripartizione_geografica[Ripartizione geografica],,0)</f>
        <v>Centro</v>
      </c>
      <c r="J5168" s="1">
        <f>_xlfn.XLOOKUP(Comuni[[#This Row],[Regione]],Table_0[Regione],Table_0[Totale contagiati],,0)</f>
        <v>2498960</v>
      </c>
      <c r="K5168" s="1">
        <f>_xlfn.XLOOKUP(Comuni[[#This Row],[Regione]],Table_0[Regione],Table_0[Guariti],,0)</f>
        <v>2438883</v>
      </c>
      <c r="L5168" s="1">
        <f>_xlfn.XLOOKUP(Comuni[[#This Row],[Regione]],Table_0[Regione],Table_0[Deceduti],,0)</f>
        <v>13122</v>
      </c>
    </row>
    <row r="5169" spans="1:12" x14ac:dyDescent="0.25">
      <c r="A5169" s="1" t="s">
        <v>5247</v>
      </c>
      <c r="B5169" s="1" t="s">
        <v>5063</v>
      </c>
      <c r="C5169" s="1" t="s">
        <v>5199</v>
      </c>
      <c r="D5169">
        <v>5979</v>
      </c>
      <c r="E5169">
        <f>100*Comuni[[#This Row],[Popolazione2011]]/$D$7916</f>
        <v>1.0432343790308319E-2</v>
      </c>
      <c r="F5169">
        <f>100*Comuni[[#This Row],[Popolazione2011]]/(SUMIFS($D$2:$D$7916,$B$2:$B$7916,"Lazio"))</f>
        <v>0.10865207820042065</v>
      </c>
      <c r="G5169" t="b">
        <f>IF(Comuni[[#This Row],[Popolazione2011]]&gt;300000,"MAGGIORE")</f>
        <v>0</v>
      </c>
      <c r="H5169">
        <f>100*Comuni[[#This Row],[Popolazione2011]]/(SUMIFS($D$2:$D$7916,$B$2:$B$7916,"Piemonte"))</f>
        <v>0.13700996994442607</v>
      </c>
      <c r="I5169" s="1" t="str">
        <f>_xlfn.XLOOKUP(Comuni[[#This Row],[Regione]],Ripartizione_geografica[Regione],Ripartizione_geografica[Ripartizione geografica],,0)</f>
        <v>Centro</v>
      </c>
      <c r="J5169" s="1">
        <f>_xlfn.XLOOKUP(Comuni[[#This Row],[Regione]],Table_0[Regione],Table_0[Totale contagiati],,0)</f>
        <v>2498960</v>
      </c>
      <c r="K5169" s="1">
        <f>_xlfn.XLOOKUP(Comuni[[#This Row],[Regione]],Table_0[Regione],Table_0[Guariti],,0)</f>
        <v>2438883</v>
      </c>
      <c r="L5169" s="1">
        <f>_xlfn.XLOOKUP(Comuni[[#This Row],[Regione]],Table_0[Regione],Table_0[Deceduti],,0)</f>
        <v>13122</v>
      </c>
    </row>
    <row r="5170" spans="1:12" x14ac:dyDescent="0.25">
      <c r="A5170" s="1" t="s">
        <v>5248</v>
      </c>
      <c r="B5170" s="1" t="s">
        <v>5063</v>
      </c>
      <c r="C5170" s="1" t="s">
        <v>5199</v>
      </c>
      <c r="D5170">
        <v>13006</v>
      </c>
      <c r="E5170">
        <f>100*Comuni[[#This Row],[Popolazione2011]]/$D$7916</f>
        <v>2.2693270335633051E-2</v>
      </c>
      <c r="F5170">
        <f>100*Comuni[[#This Row],[Popolazione2011]]/(SUMIFS($D$2:$D$7916,$B$2:$B$7916,"Lazio"))</f>
        <v>0.23634870865941981</v>
      </c>
      <c r="G5170" t="b">
        <f>IF(Comuni[[#This Row],[Popolazione2011]]&gt;300000,"MAGGIORE")</f>
        <v>0</v>
      </c>
      <c r="H5170">
        <f>100*Comuni[[#This Row],[Popolazione2011]]/(SUMIFS($D$2:$D$7916,$B$2:$B$7916,"Piemonte"))</f>
        <v>0.2980350675860855</v>
      </c>
      <c r="I5170" s="1" t="str">
        <f>_xlfn.XLOOKUP(Comuni[[#This Row],[Regione]],Ripartizione_geografica[Regione],Ripartizione_geografica[Ripartizione geografica],,0)</f>
        <v>Centro</v>
      </c>
      <c r="J5170" s="1">
        <f>_xlfn.XLOOKUP(Comuni[[#This Row],[Regione]],Table_0[Regione],Table_0[Totale contagiati],,0)</f>
        <v>2498960</v>
      </c>
      <c r="K5170" s="1">
        <f>_xlfn.XLOOKUP(Comuni[[#This Row],[Regione]],Table_0[Regione],Table_0[Guariti],,0)</f>
        <v>2438883</v>
      </c>
      <c r="L5170" s="1">
        <f>_xlfn.XLOOKUP(Comuni[[#This Row],[Regione]],Table_0[Regione],Table_0[Deceduti],,0)</f>
        <v>13122</v>
      </c>
    </row>
    <row r="5171" spans="1:12" x14ac:dyDescent="0.25">
      <c r="A5171" s="1" t="s">
        <v>5249</v>
      </c>
      <c r="B5171" s="1" t="s">
        <v>5063</v>
      </c>
      <c r="C5171" s="1" t="s">
        <v>5199</v>
      </c>
      <c r="D5171">
        <v>1012</v>
      </c>
      <c r="E5171">
        <f>100*Comuni[[#This Row],[Popolazione2011]]/$D$7916</f>
        <v>1.7657688435845492E-3</v>
      </c>
      <c r="F5171">
        <f>100*Comuni[[#This Row],[Popolazione2011]]/(SUMIFS($D$2:$D$7916,$B$2:$B$7916,"Lazio"))</f>
        <v>1.8390350081757101E-2</v>
      </c>
      <c r="G5171" t="b">
        <f>IF(Comuni[[#This Row],[Popolazione2011]]&gt;300000,"MAGGIORE")</f>
        <v>0</v>
      </c>
      <c r="H5171">
        <f>100*Comuni[[#This Row],[Popolazione2011]]/(SUMIFS($D$2:$D$7916,$B$2:$B$7916,"Piemonte"))</f>
        <v>2.3190180562595614E-2</v>
      </c>
      <c r="I5171" s="1" t="str">
        <f>_xlfn.XLOOKUP(Comuni[[#This Row],[Regione]],Ripartizione_geografica[Regione],Ripartizione_geografica[Ripartizione geografica],,0)</f>
        <v>Centro</v>
      </c>
      <c r="J5171" s="1">
        <f>_xlfn.XLOOKUP(Comuni[[#This Row],[Regione]],Table_0[Regione],Table_0[Totale contagiati],,0)</f>
        <v>2498960</v>
      </c>
      <c r="K5171" s="1">
        <f>_xlfn.XLOOKUP(Comuni[[#This Row],[Regione]],Table_0[Regione],Table_0[Guariti],,0)</f>
        <v>2438883</v>
      </c>
      <c r="L5171" s="1">
        <f>_xlfn.XLOOKUP(Comuni[[#This Row],[Regione]],Table_0[Regione],Table_0[Deceduti],,0)</f>
        <v>13122</v>
      </c>
    </row>
    <row r="5172" spans="1:12" x14ac:dyDescent="0.25">
      <c r="A5172" s="1" t="s">
        <v>5250</v>
      </c>
      <c r="B5172" s="1" t="s">
        <v>5063</v>
      </c>
      <c r="C5172" s="1" t="s">
        <v>5199</v>
      </c>
      <c r="D5172">
        <v>1470</v>
      </c>
      <c r="E5172">
        <f>100*Comuni[[#This Row],[Popolazione2011]]/$D$7916</f>
        <v>2.5649013834676752E-3</v>
      </c>
      <c r="F5172">
        <f>100*Comuni[[#This Row],[Popolazione2011]]/(SUMIFS($D$2:$D$7916,$B$2:$B$7916,"Lazio"))</f>
        <v>2.6713255553540451E-2</v>
      </c>
      <c r="G5172" t="b">
        <f>IF(Comuni[[#This Row],[Popolazione2011]]&gt;300000,"MAGGIORE")</f>
        <v>0</v>
      </c>
      <c r="H5172">
        <f>100*Comuni[[#This Row],[Popolazione2011]]/(SUMIFS($D$2:$D$7916,$B$2:$B$7916,"Piemonte"))</f>
        <v>3.3685341331043034E-2</v>
      </c>
      <c r="I5172" s="1" t="str">
        <f>_xlfn.XLOOKUP(Comuni[[#This Row],[Regione]],Ripartizione_geografica[Regione],Ripartizione_geografica[Ripartizione geografica],,0)</f>
        <v>Centro</v>
      </c>
      <c r="J5172" s="1">
        <f>_xlfn.XLOOKUP(Comuni[[#This Row],[Regione]],Table_0[Regione],Table_0[Totale contagiati],,0)</f>
        <v>2498960</v>
      </c>
      <c r="K5172" s="1">
        <f>_xlfn.XLOOKUP(Comuni[[#This Row],[Regione]],Table_0[Regione],Table_0[Guariti],,0)</f>
        <v>2438883</v>
      </c>
      <c r="L5172" s="1">
        <f>_xlfn.XLOOKUP(Comuni[[#This Row],[Regione]],Table_0[Regione],Table_0[Deceduti],,0)</f>
        <v>13122</v>
      </c>
    </row>
    <row r="5173" spans="1:12" x14ac:dyDescent="0.25">
      <c r="A5173" s="1" t="s">
        <v>5251</v>
      </c>
      <c r="B5173" s="1" t="s">
        <v>5063</v>
      </c>
      <c r="C5173" s="1" t="s">
        <v>5199</v>
      </c>
      <c r="D5173">
        <v>897</v>
      </c>
      <c r="E5173">
        <f>100*Comuni[[#This Row],[Popolazione2011]]/$D$7916</f>
        <v>1.565113293177214E-3</v>
      </c>
      <c r="F5173">
        <f>100*Comuni[[#This Row],[Popolazione2011]]/(SUMIFS($D$2:$D$7916,$B$2:$B$7916,"Lazio"))</f>
        <v>1.6300537572466519E-2</v>
      </c>
      <c r="G5173" t="b">
        <f>IF(Comuni[[#This Row],[Popolazione2011]]&gt;300000,"MAGGIORE")</f>
        <v>0</v>
      </c>
      <c r="H5173">
        <f>100*Comuni[[#This Row],[Popolazione2011]]/(SUMIFS($D$2:$D$7916,$B$2:$B$7916,"Piemonte"))</f>
        <v>2.0554932771391567E-2</v>
      </c>
      <c r="I5173" s="1" t="str">
        <f>_xlfn.XLOOKUP(Comuni[[#This Row],[Regione]],Ripartizione_geografica[Regione],Ripartizione_geografica[Ripartizione geografica],,0)</f>
        <v>Centro</v>
      </c>
      <c r="J5173" s="1">
        <f>_xlfn.XLOOKUP(Comuni[[#This Row],[Regione]],Table_0[Regione],Table_0[Totale contagiati],,0)</f>
        <v>2498960</v>
      </c>
      <c r="K5173" s="1">
        <f>_xlfn.XLOOKUP(Comuni[[#This Row],[Regione]],Table_0[Regione],Table_0[Guariti],,0)</f>
        <v>2438883</v>
      </c>
      <c r="L5173" s="1">
        <f>_xlfn.XLOOKUP(Comuni[[#This Row],[Regione]],Table_0[Regione],Table_0[Deceduti],,0)</f>
        <v>13122</v>
      </c>
    </row>
    <row r="5174" spans="1:12" x14ac:dyDescent="0.25">
      <c r="A5174" s="1" t="s">
        <v>5252</v>
      </c>
      <c r="B5174" s="1" t="s">
        <v>5063</v>
      </c>
      <c r="C5174" s="1" t="s">
        <v>5199</v>
      </c>
      <c r="D5174">
        <v>7082</v>
      </c>
      <c r="E5174">
        <f>100*Comuni[[#This Row],[Popolazione2011]]/$D$7916</f>
        <v>1.235689224334563E-2</v>
      </c>
      <c r="F5174">
        <f>100*Comuni[[#This Row],[Popolazione2011]]/(SUMIFS($D$2:$D$7916,$B$2:$B$7916,"Lazio"))</f>
        <v>0.12869610600692072</v>
      </c>
      <c r="G5174" t="b">
        <f>IF(Comuni[[#This Row],[Popolazione2011]]&gt;300000,"MAGGIORE")</f>
        <v>0</v>
      </c>
      <c r="H5174">
        <f>100*Comuni[[#This Row],[Popolazione2011]]/(SUMIFS($D$2:$D$7916,$B$2:$B$7916,"Piemonte"))</f>
        <v>0.16228543354180053</v>
      </c>
      <c r="I5174" s="1" t="str">
        <f>_xlfn.XLOOKUP(Comuni[[#This Row],[Regione]],Ripartizione_geografica[Regione],Ripartizione_geografica[Ripartizione geografica],,0)</f>
        <v>Centro</v>
      </c>
      <c r="J5174" s="1">
        <f>_xlfn.XLOOKUP(Comuni[[#This Row],[Regione]],Table_0[Regione],Table_0[Totale contagiati],,0)</f>
        <v>2498960</v>
      </c>
      <c r="K5174" s="1">
        <f>_xlfn.XLOOKUP(Comuni[[#This Row],[Regione]],Table_0[Regione],Table_0[Guariti],,0)</f>
        <v>2438883</v>
      </c>
      <c r="L5174" s="1">
        <f>_xlfn.XLOOKUP(Comuni[[#This Row],[Regione]],Table_0[Regione],Table_0[Deceduti],,0)</f>
        <v>13122</v>
      </c>
    </row>
    <row r="5175" spans="1:12" x14ac:dyDescent="0.25">
      <c r="A5175" s="1" t="s">
        <v>5253</v>
      </c>
      <c r="B5175" s="1" t="s">
        <v>5063</v>
      </c>
      <c r="C5175" s="1" t="s">
        <v>5199</v>
      </c>
      <c r="D5175">
        <v>786</v>
      </c>
      <c r="E5175">
        <f>100*Comuni[[#This Row],[Popolazione2011]]/$D$7916</f>
        <v>1.371437066262308E-3</v>
      </c>
      <c r="F5175">
        <f>100*Comuni[[#This Row],[Popolazione2011]]/(SUMIFS($D$2:$D$7916,$B$2:$B$7916,"Lazio"))</f>
        <v>1.4283414193933874E-2</v>
      </c>
      <c r="G5175" t="b">
        <f>IF(Comuni[[#This Row],[Popolazione2011]]&gt;300000,"MAGGIORE")</f>
        <v>0</v>
      </c>
      <c r="H5175">
        <f>100*Comuni[[#This Row],[Popolazione2011]]/(SUMIFS($D$2:$D$7916,$B$2:$B$7916,"Piemonte"))</f>
        <v>1.8011345772925052E-2</v>
      </c>
      <c r="I5175" s="1" t="str">
        <f>_xlfn.XLOOKUP(Comuni[[#This Row],[Regione]],Ripartizione_geografica[Regione],Ripartizione_geografica[Ripartizione geografica],,0)</f>
        <v>Centro</v>
      </c>
      <c r="J5175" s="1">
        <f>_xlfn.XLOOKUP(Comuni[[#This Row],[Regione]],Table_0[Regione],Table_0[Totale contagiati],,0)</f>
        <v>2498960</v>
      </c>
      <c r="K5175" s="1">
        <f>_xlfn.XLOOKUP(Comuni[[#This Row],[Regione]],Table_0[Regione],Table_0[Guariti],,0)</f>
        <v>2438883</v>
      </c>
      <c r="L5175" s="1">
        <f>_xlfn.XLOOKUP(Comuni[[#This Row],[Regione]],Table_0[Regione],Table_0[Deceduti],,0)</f>
        <v>13122</v>
      </c>
    </row>
    <row r="5176" spans="1:12" x14ac:dyDescent="0.25">
      <c r="A5176" s="1" t="s">
        <v>5254</v>
      </c>
      <c r="B5176" s="1" t="s">
        <v>5063</v>
      </c>
      <c r="C5176" s="1" t="s">
        <v>5199</v>
      </c>
      <c r="D5176">
        <v>6901</v>
      </c>
      <c r="E5176">
        <f>100*Comuni[[#This Row],[Popolazione2011]]/$D$7916</f>
        <v>1.2041077855313215E-2</v>
      </c>
      <c r="F5176">
        <f>100*Comuni[[#This Row],[Popolazione2011]]/(SUMIFS($D$2:$D$7916,$B$2:$B$7916,"Lazio"))</f>
        <v>0.12540692284012425</v>
      </c>
      <c r="G5176" t="b">
        <f>IF(Comuni[[#This Row],[Popolazione2011]]&gt;300000,"MAGGIORE")</f>
        <v>0</v>
      </c>
      <c r="H5176">
        <f>100*Comuni[[#This Row],[Popolazione2011]]/(SUMIFS($D$2:$D$7916,$B$2:$B$7916,"Piemonte"))</f>
        <v>0.15813778267042719</v>
      </c>
      <c r="I5176" s="1" t="str">
        <f>_xlfn.XLOOKUP(Comuni[[#This Row],[Regione]],Ripartizione_geografica[Regione],Ripartizione_geografica[Ripartizione geografica],,0)</f>
        <v>Centro</v>
      </c>
      <c r="J5176" s="1">
        <f>_xlfn.XLOOKUP(Comuni[[#This Row],[Regione]],Table_0[Regione],Table_0[Totale contagiati],,0)</f>
        <v>2498960</v>
      </c>
      <c r="K5176" s="1">
        <f>_xlfn.XLOOKUP(Comuni[[#This Row],[Regione]],Table_0[Regione],Table_0[Guariti],,0)</f>
        <v>2438883</v>
      </c>
      <c r="L5176" s="1">
        <f>_xlfn.XLOOKUP(Comuni[[#This Row],[Regione]],Table_0[Regione],Table_0[Deceduti],,0)</f>
        <v>13122</v>
      </c>
    </row>
    <row r="5177" spans="1:12" x14ac:dyDescent="0.25">
      <c r="A5177" s="1" t="s">
        <v>5255</v>
      </c>
      <c r="B5177" s="1" t="s">
        <v>5063</v>
      </c>
      <c r="C5177" s="1" t="s">
        <v>5199</v>
      </c>
      <c r="D5177">
        <v>38245</v>
      </c>
      <c r="E5177">
        <f>100*Comuni[[#This Row],[Popolazione2011]]/$D$7916</f>
        <v>6.6731056741987232E-2</v>
      </c>
      <c r="F5177">
        <f>100*Comuni[[#This Row],[Popolazione2011]]/(SUMIFS($D$2:$D$7916,$B$2:$B$7916,"Lazio"))</f>
        <v>0.69499895145928881</v>
      </c>
      <c r="G5177" t="b">
        <f>IF(Comuni[[#This Row],[Popolazione2011]]&gt;300000,"MAGGIORE")</f>
        <v>0</v>
      </c>
      <c r="H5177">
        <f>100*Comuni[[#This Row],[Popolazione2011]]/(SUMIFS($D$2:$D$7916,$B$2:$B$7916,"Piemonte"))</f>
        <v>0.87639175456172846</v>
      </c>
      <c r="I5177" s="1" t="str">
        <f>_xlfn.XLOOKUP(Comuni[[#This Row],[Regione]],Ripartizione_geografica[Regione],Ripartizione_geografica[Ripartizione geografica],,0)</f>
        <v>Centro</v>
      </c>
      <c r="J5177" s="1">
        <f>_xlfn.XLOOKUP(Comuni[[#This Row],[Regione]],Table_0[Regione],Table_0[Totale contagiati],,0)</f>
        <v>2498960</v>
      </c>
      <c r="K5177" s="1">
        <f>_xlfn.XLOOKUP(Comuni[[#This Row],[Regione]],Table_0[Regione],Table_0[Guariti],,0)</f>
        <v>2438883</v>
      </c>
      <c r="L5177" s="1">
        <f>_xlfn.XLOOKUP(Comuni[[#This Row],[Regione]],Table_0[Regione],Table_0[Deceduti],,0)</f>
        <v>13122</v>
      </c>
    </row>
    <row r="5178" spans="1:12" x14ac:dyDescent="0.25">
      <c r="A5178" s="1" t="s">
        <v>5256</v>
      </c>
      <c r="B5178" s="1" t="s">
        <v>5063</v>
      </c>
      <c r="C5178" s="1" t="s">
        <v>5199</v>
      </c>
      <c r="D5178">
        <v>3056</v>
      </c>
      <c r="E5178">
        <f>100*Comuni[[#This Row],[Popolazione2011]]/$D$7916</f>
        <v>5.3322031482157927E-3</v>
      </c>
      <c r="F5178">
        <f>100*Comuni[[#This Row],[Popolazione2011]]/(SUMIFS($D$2:$D$7916,$B$2:$B$7916,"Lazio"))</f>
        <v>5.5534495899060968E-2</v>
      </c>
      <c r="G5178" t="b">
        <f>IF(Comuni[[#This Row],[Popolazione2011]]&gt;300000,"MAGGIORE")</f>
        <v>0</v>
      </c>
      <c r="H5178">
        <f>100*Comuni[[#This Row],[Popolazione2011]]/(SUMIFS($D$2:$D$7916,$B$2:$B$7916,"Piemonte"))</f>
        <v>7.0028845651474506E-2</v>
      </c>
      <c r="I5178" s="1" t="str">
        <f>_xlfn.XLOOKUP(Comuni[[#This Row],[Regione]],Ripartizione_geografica[Regione],Ripartizione_geografica[Ripartizione geografica],,0)</f>
        <v>Centro</v>
      </c>
      <c r="J5178" s="1">
        <f>_xlfn.XLOOKUP(Comuni[[#This Row],[Regione]],Table_0[Regione],Table_0[Totale contagiati],,0)</f>
        <v>2498960</v>
      </c>
      <c r="K5178" s="1">
        <f>_xlfn.XLOOKUP(Comuni[[#This Row],[Regione]],Table_0[Regione],Table_0[Guariti],,0)</f>
        <v>2438883</v>
      </c>
      <c r="L5178" s="1">
        <f>_xlfn.XLOOKUP(Comuni[[#This Row],[Regione]],Table_0[Regione],Table_0[Deceduti],,0)</f>
        <v>13122</v>
      </c>
    </row>
    <row r="5179" spans="1:12" x14ac:dyDescent="0.25">
      <c r="A5179" s="1" t="s">
        <v>5257</v>
      </c>
      <c r="B5179" s="1" t="s">
        <v>5063</v>
      </c>
      <c r="C5179" s="1" t="s">
        <v>5199</v>
      </c>
      <c r="D5179">
        <v>20772</v>
      </c>
      <c r="E5179">
        <f>100*Comuni[[#This Row],[Popolazione2011]]/$D$7916</f>
        <v>3.6243626896184045E-2</v>
      </c>
      <c r="F5179">
        <f>100*Comuni[[#This Row],[Popolazione2011]]/(SUMIFS($D$2:$D$7916,$B$2:$B$7916,"Lazio"))</f>
        <v>0.3774746560259471</v>
      </c>
      <c r="G5179" t="b">
        <f>IF(Comuni[[#This Row],[Popolazione2011]]&gt;300000,"MAGGIORE")</f>
        <v>0</v>
      </c>
      <c r="H5179">
        <f>100*Comuni[[#This Row],[Popolazione2011]]/(SUMIFS($D$2:$D$7916,$B$2:$B$7916,"Piemonte"))</f>
        <v>0.47599449668600402</v>
      </c>
      <c r="I5179" s="1" t="str">
        <f>_xlfn.XLOOKUP(Comuni[[#This Row],[Regione]],Ripartizione_geografica[Regione],Ripartizione_geografica[Ripartizione geografica],,0)</f>
        <v>Centro</v>
      </c>
      <c r="J5179" s="1">
        <f>_xlfn.XLOOKUP(Comuni[[#This Row],[Regione]],Table_0[Regione],Table_0[Totale contagiati],,0)</f>
        <v>2498960</v>
      </c>
      <c r="K5179" s="1">
        <f>_xlfn.XLOOKUP(Comuni[[#This Row],[Regione]],Table_0[Regione],Table_0[Guariti],,0)</f>
        <v>2438883</v>
      </c>
      <c r="L5179" s="1">
        <f>_xlfn.XLOOKUP(Comuni[[#This Row],[Regione]],Table_0[Regione],Table_0[Deceduti],,0)</f>
        <v>13122</v>
      </c>
    </row>
    <row r="5180" spans="1:12" x14ac:dyDescent="0.25">
      <c r="A5180" s="1" t="s">
        <v>5258</v>
      </c>
      <c r="B5180" s="1" t="s">
        <v>5063</v>
      </c>
      <c r="C5180" s="1" t="s">
        <v>5199</v>
      </c>
      <c r="D5180">
        <v>11234</v>
      </c>
      <c r="E5180">
        <f>100*Comuni[[#This Row],[Popolazione2011]]/$D$7916</f>
        <v>1.960143002848698E-2</v>
      </c>
      <c r="F5180">
        <f>100*Comuni[[#This Row],[Popolazione2011]]/(SUMIFS($D$2:$D$7916,$B$2:$B$7916,"Lazio"))</f>
        <v>0.20414742373365538</v>
      </c>
      <c r="G5180" t="b">
        <f>IF(Comuni[[#This Row],[Popolazione2011]]&gt;300000,"MAGGIORE")</f>
        <v>0</v>
      </c>
      <c r="H5180">
        <f>100*Comuni[[#This Row],[Popolazione2011]]/(SUMIFS($D$2:$D$7916,$B$2:$B$7916,"Piemonte"))</f>
        <v>0.2574293364033588</v>
      </c>
      <c r="I5180" s="1" t="str">
        <f>_xlfn.XLOOKUP(Comuni[[#This Row],[Regione]],Ripartizione_geografica[Regione],Ripartizione_geografica[Ripartizione geografica],,0)</f>
        <v>Centro</v>
      </c>
      <c r="J5180" s="1">
        <f>_xlfn.XLOOKUP(Comuni[[#This Row],[Regione]],Table_0[Regione],Table_0[Totale contagiati],,0)</f>
        <v>2498960</v>
      </c>
      <c r="K5180" s="1">
        <f>_xlfn.XLOOKUP(Comuni[[#This Row],[Regione]],Table_0[Regione],Table_0[Guariti],,0)</f>
        <v>2438883</v>
      </c>
      <c r="L5180" s="1">
        <f>_xlfn.XLOOKUP(Comuni[[#This Row],[Regione]],Table_0[Regione],Table_0[Deceduti],,0)</f>
        <v>13122</v>
      </c>
    </row>
    <row r="5181" spans="1:12" x14ac:dyDescent="0.25">
      <c r="A5181" s="1" t="s">
        <v>5259</v>
      </c>
      <c r="B5181" s="1" t="s">
        <v>5063</v>
      </c>
      <c r="C5181" s="1" t="s">
        <v>5199</v>
      </c>
      <c r="D5181">
        <v>1399</v>
      </c>
      <c r="E5181">
        <f>100*Comuni[[#This Row],[Popolazione2011]]/$D$7916</f>
        <v>2.4410183914770596E-3</v>
      </c>
      <c r="F5181">
        <f>100*Comuni[[#This Row],[Popolazione2011]]/(SUMIFS($D$2:$D$7916,$B$2:$B$7916,"Lazio"))</f>
        <v>2.5423023482587136E-2</v>
      </c>
      <c r="G5181" t="b">
        <f>IF(Comuni[[#This Row],[Popolazione2011]]&gt;300000,"MAGGIORE")</f>
        <v>0</v>
      </c>
      <c r="H5181">
        <f>100*Comuni[[#This Row],[Popolazione2011]]/(SUMIFS($D$2:$D$7916,$B$2:$B$7916,"Piemonte"))</f>
        <v>3.2058362259951845E-2</v>
      </c>
      <c r="I5181" s="1" t="str">
        <f>_xlfn.XLOOKUP(Comuni[[#This Row],[Regione]],Ripartizione_geografica[Regione],Ripartizione_geografica[Ripartizione geografica],,0)</f>
        <v>Centro</v>
      </c>
      <c r="J5181" s="1">
        <f>_xlfn.XLOOKUP(Comuni[[#This Row],[Regione]],Table_0[Regione],Table_0[Totale contagiati],,0)</f>
        <v>2498960</v>
      </c>
      <c r="K5181" s="1">
        <f>_xlfn.XLOOKUP(Comuni[[#This Row],[Regione]],Table_0[Regione],Table_0[Guariti],,0)</f>
        <v>2438883</v>
      </c>
      <c r="L5181" s="1">
        <f>_xlfn.XLOOKUP(Comuni[[#This Row],[Regione]],Table_0[Regione],Table_0[Deceduti],,0)</f>
        <v>13122</v>
      </c>
    </row>
    <row r="5182" spans="1:12" x14ac:dyDescent="0.25">
      <c r="A5182" s="1" t="s">
        <v>5260</v>
      </c>
      <c r="B5182" s="1" t="s">
        <v>5063</v>
      </c>
      <c r="C5182" s="1" t="s">
        <v>5199</v>
      </c>
      <c r="D5182">
        <v>2152</v>
      </c>
      <c r="E5182">
        <f>100*Comuni[[#This Row],[Popolazione2011]]/$D$7916</f>
        <v>3.7548760389268278E-3</v>
      </c>
      <c r="F5182">
        <f>100*Comuni[[#This Row],[Popolazione2011]]/(SUMIFS($D$2:$D$7916,$B$2:$B$7916,"Lazio"))</f>
        <v>3.9106752347768059E-2</v>
      </c>
      <c r="G5182" t="b">
        <f>IF(Comuni[[#This Row],[Popolazione2011]]&gt;300000,"MAGGIORE")</f>
        <v>0</v>
      </c>
      <c r="H5182">
        <f>100*Comuni[[#This Row],[Popolazione2011]]/(SUMIFS($D$2:$D$7916,$B$2:$B$7916,"Piemonte"))</f>
        <v>4.9313506492792251E-2</v>
      </c>
      <c r="I5182" s="1" t="str">
        <f>_xlfn.XLOOKUP(Comuni[[#This Row],[Regione]],Ripartizione_geografica[Regione],Ripartizione_geografica[Ripartizione geografica],,0)</f>
        <v>Centro</v>
      </c>
      <c r="J5182" s="1">
        <f>_xlfn.XLOOKUP(Comuni[[#This Row],[Regione]],Table_0[Regione],Table_0[Totale contagiati],,0)</f>
        <v>2498960</v>
      </c>
      <c r="K5182" s="1">
        <f>_xlfn.XLOOKUP(Comuni[[#This Row],[Regione]],Table_0[Regione],Table_0[Guariti],,0)</f>
        <v>2438883</v>
      </c>
      <c r="L5182" s="1">
        <f>_xlfn.XLOOKUP(Comuni[[#This Row],[Regione]],Table_0[Regione],Table_0[Deceduti],,0)</f>
        <v>13122</v>
      </c>
    </row>
    <row r="5183" spans="1:12" x14ac:dyDescent="0.25">
      <c r="A5183" s="1" t="s">
        <v>5261</v>
      </c>
      <c r="B5183" s="1" t="s">
        <v>5063</v>
      </c>
      <c r="C5183" s="1" t="s">
        <v>5199</v>
      </c>
      <c r="D5183">
        <v>5213</v>
      </c>
      <c r="E5183">
        <f>100*Comuni[[#This Row],[Popolazione2011]]/$D$7916</f>
        <v>9.0958033415081564E-3</v>
      </c>
      <c r="F5183">
        <f>100*Comuni[[#This Row],[Popolazione2011]]/(SUMIFS($D$2:$D$7916,$B$2:$B$7916,"Lazio"))</f>
        <v>9.473210966027644E-2</v>
      </c>
      <c r="G5183" t="b">
        <f>IF(Comuni[[#This Row],[Popolazione2011]]&gt;300000,"MAGGIORE")</f>
        <v>0</v>
      </c>
      <c r="H5183">
        <f>100*Comuni[[#This Row],[Popolazione2011]]/(SUMIFS($D$2:$D$7916,$B$2:$B$7916,"Piemonte"))</f>
        <v>0.11945692813518867</v>
      </c>
      <c r="I5183" s="1" t="str">
        <f>_xlfn.XLOOKUP(Comuni[[#This Row],[Regione]],Ripartizione_geografica[Regione],Ripartizione_geografica[Ripartizione geografica],,0)</f>
        <v>Centro</v>
      </c>
      <c r="J5183" s="1">
        <f>_xlfn.XLOOKUP(Comuni[[#This Row],[Regione]],Table_0[Regione],Table_0[Totale contagiati],,0)</f>
        <v>2498960</v>
      </c>
      <c r="K5183" s="1">
        <f>_xlfn.XLOOKUP(Comuni[[#This Row],[Regione]],Table_0[Regione],Table_0[Guariti],,0)</f>
        <v>2438883</v>
      </c>
      <c r="L5183" s="1">
        <f>_xlfn.XLOOKUP(Comuni[[#This Row],[Regione]],Table_0[Regione],Table_0[Deceduti],,0)</f>
        <v>13122</v>
      </c>
    </row>
    <row r="5184" spans="1:12" x14ac:dyDescent="0.25">
      <c r="A5184" s="1" t="s">
        <v>5262</v>
      </c>
      <c r="B5184" s="1" t="s">
        <v>5063</v>
      </c>
      <c r="C5184" s="1" t="s">
        <v>5199</v>
      </c>
      <c r="D5184">
        <v>8617</v>
      </c>
      <c r="E5184">
        <f>100*Comuni[[#This Row],[Popolazione2011]]/$D$7916</f>
        <v>1.5035207633565277E-2</v>
      </c>
      <c r="F5184">
        <f>100*Comuni[[#This Row],[Popolazione2011]]/(SUMIFS($D$2:$D$7916,$B$2:$B$7916,"Lazio"))</f>
        <v>0.1565905599352776</v>
      </c>
      <c r="G5184" t="b">
        <f>IF(Comuni[[#This Row],[Popolazione2011]]&gt;300000,"MAGGIORE")</f>
        <v>0</v>
      </c>
      <c r="H5184">
        <f>100*Comuni[[#This Row],[Popolazione2011]]/(SUMIFS($D$2:$D$7916,$B$2:$B$7916,"Piemonte"))</f>
        <v>0.19746026275482848</v>
      </c>
      <c r="I5184" s="1" t="str">
        <f>_xlfn.XLOOKUP(Comuni[[#This Row],[Regione]],Ripartizione_geografica[Regione],Ripartizione_geografica[Ripartizione geografica],,0)</f>
        <v>Centro</v>
      </c>
      <c r="J5184" s="1">
        <f>_xlfn.XLOOKUP(Comuni[[#This Row],[Regione]],Table_0[Regione],Table_0[Totale contagiati],,0)</f>
        <v>2498960</v>
      </c>
      <c r="K5184" s="1">
        <f>_xlfn.XLOOKUP(Comuni[[#This Row],[Regione]],Table_0[Regione],Table_0[Guariti],,0)</f>
        <v>2438883</v>
      </c>
      <c r="L5184" s="1">
        <f>_xlfn.XLOOKUP(Comuni[[#This Row],[Regione]],Table_0[Regione],Table_0[Deceduti],,0)</f>
        <v>13122</v>
      </c>
    </row>
    <row r="5185" spans="1:12" x14ac:dyDescent="0.25">
      <c r="A5185" s="1" t="s">
        <v>5263</v>
      </c>
      <c r="B5185" s="1" t="s">
        <v>5063</v>
      </c>
      <c r="C5185" s="1" t="s">
        <v>5199</v>
      </c>
      <c r="D5185">
        <v>39502</v>
      </c>
      <c r="E5185">
        <f>100*Comuni[[#This Row],[Popolazione2011]]/$D$7916</f>
        <v>6.8924309149483068E-2</v>
      </c>
      <c r="F5185">
        <f>100*Comuni[[#This Row],[Popolazione2011]]/(SUMIFS($D$2:$D$7916,$B$2:$B$7916,"Lazio"))</f>
        <v>0.71784151079996927</v>
      </c>
      <c r="G5185" t="b">
        <f>IF(Comuni[[#This Row],[Popolazione2011]]&gt;300000,"MAGGIORE")</f>
        <v>0</v>
      </c>
      <c r="H5185">
        <f>100*Comuni[[#This Row],[Popolazione2011]]/(SUMIFS($D$2:$D$7916,$B$2:$B$7916,"Piemonte"))</f>
        <v>0.90519615867949799</v>
      </c>
      <c r="I5185" s="1" t="str">
        <f>_xlfn.XLOOKUP(Comuni[[#This Row],[Regione]],Ripartizione_geografica[Regione],Ripartizione_geografica[Ripartizione geografica],,0)</f>
        <v>Centro</v>
      </c>
      <c r="J5185" s="1">
        <f>_xlfn.XLOOKUP(Comuni[[#This Row],[Regione]],Table_0[Regione],Table_0[Totale contagiati],,0)</f>
        <v>2498960</v>
      </c>
      <c r="K5185" s="1">
        <f>_xlfn.XLOOKUP(Comuni[[#This Row],[Regione]],Table_0[Regione],Table_0[Guariti],,0)</f>
        <v>2438883</v>
      </c>
      <c r="L5185" s="1">
        <f>_xlfn.XLOOKUP(Comuni[[#This Row],[Regione]],Table_0[Regione],Table_0[Deceduti],,0)</f>
        <v>13122</v>
      </c>
    </row>
    <row r="5186" spans="1:12" x14ac:dyDescent="0.25">
      <c r="A5186" s="1" t="s">
        <v>5264</v>
      </c>
      <c r="B5186" s="1" t="s">
        <v>5063</v>
      </c>
      <c r="C5186" s="1" t="s">
        <v>5199</v>
      </c>
      <c r="D5186">
        <v>2035</v>
      </c>
      <c r="E5186">
        <f>100*Comuni[[#This Row],[Popolazione2011]]/$D$7916</f>
        <v>3.5507308267732781E-3</v>
      </c>
      <c r="F5186">
        <f>100*Comuni[[#This Row],[Popolazione2011]]/(SUMIFS($D$2:$D$7916,$B$2:$B$7916,"Lazio"))</f>
        <v>3.6980595273098514E-2</v>
      </c>
      <c r="G5186" t="b">
        <f>IF(Comuni[[#This Row],[Popolazione2011]]&gt;300000,"MAGGIORE")</f>
        <v>0</v>
      </c>
      <c r="H5186">
        <f>100*Comuni[[#This Row],[Popolazione2011]]/(SUMIFS($D$2:$D$7916,$B$2:$B$7916,"Piemonte"))</f>
        <v>4.6632428305219444E-2</v>
      </c>
      <c r="I5186" s="1" t="str">
        <f>_xlfn.XLOOKUP(Comuni[[#This Row],[Regione]],Ripartizione_geografica[Regione],Ripartizione_geografica[Ripartizione geografica],,0)</f>
        <v>Centro</v>
      </c>
      <c r="J5186" s="1">
        <f>_xlfn.XLOOKUP(Comuni[[#This Row],[Regione]],Table_0[Regione],Table_0[Totale contagiati],,0)</f>
        <v>2498960</v>
      </c>
      <c r="K5186" s="1">
        <f>_xlfn.XLOOKUP(Comuni[[#This Row],[Regione]],Table_0[Regione],Table_0[Guariti],,0)</f>
        <v>2438883</v>
      </c>
      <c r="L5186" s="1">
        <f>_xlfn.XLOOKUP(Comuni[[#This Row],[Regione]],Table_0[Regione],Table_0[Deceduti],,0)</f>
        <v>13122</v>
      </c>
    </row>
    <row r="5187" spans="1:12" x14ac:dyDescent="0.25">
      <c r="A5187" s="1" t="s">
        <v>5265</v>
      </c>
      <c r="B5187" s="1" t="s">
        <v>5063</v>
      </c>
      <c r="C5187" s="1" t="s">
        <v>5199</v>
      </c>
      <c r="D5187">
        <v>2683</v>
      </c>
      <c r="E5187">
        <f>100*Comuni[[#This Row],[Popolazione2011]]/$D$7916</f>
        <v>4.681381232546784E-3</v>
      </c>
      <c r="F5187">
        <f>100*Comuni[[#This Row],[Popolazione2011]]/(SUMIFS($D$2:$D$7916,$B$2:$B$7916,"Lazio"))</f>
        <v>4.8756234455883694E-2</v>
      </c>
      <c r="G5187" t="b">
        <f>IF(Comuni[[#This Row],[Popolazione2011]]&gt;300000,"MAGGIORE")</f>
        <v>0</v>
      </c>
      <c r="H5187">
        <f>100*Comuni[[#This Row],[Popolazione2011]]/(SUMIFS($D$2:$D$7916,$B$2:$B$7916,"Piemonte"))</f>
        <v>6.1481476728699636E-2</v>
      </c>
      <c r="I5187" s="1" t="str">
        <f>_xlfn.XLOOKUP(Comuni[[#This Row],[Regione]],Ripartizione_geografica[Regione],Ripartizione_geografica[Ripartizione geografica],,0)</f>
        <v>Centro</v>
      </c>
      <c r="J5187" s="1">
        <f>_xlfn.XLOOKUP(Comuni[[#This Row],[Regione]],Table_0[Regione],Table_0[Totale contagiati],,0)</f>
        <v>2498960</v>
      </c>
      <c r="K5187" s="1">
        <f>_xlfn.XLOOKUP(Comuni[[#This Row],[Regione]],Table_0[Regione],Table_0[Guariti],,0)</f>
        <v>2438883</v>
      </c>
      <c r="L5187" s="1">
        <f>_xlfn.XLOOKUP(Comuni[[#This Row],[Regione]],Table_0[Regione],Table_0[Deceduti],,0)</f>
        <v>13122</v>
      </c>
    </row>
    <row r="5188" spans="1:12" x14ac:dyDescent="0.25">
      <c r="A5188" s="1" t="s">
        <v>5266</v>
      </c>
      <c r="B5188" s="1" t="s">
        <v>5063</v>
      </c>
      <c r="C5188" s="1" t="s">
        <v>5199</v>
      </c>
      <c r="D5188">
        <v>8122</v>
      </c>
      <c r="E5188">
        <f>100*Comuni[[#This Row],[Popolazione2011]]/$D$7916</f>
        <v>1.4171516351377181E-2</v>
      </c>
      <c r="F5188">
        <f>100*Comuni[[#This Row],[Popolazione2011]]/(SUMIFS($D$2:$D$7916,$B$2:$B$7916,"Lazio"))</f>
        <v>0.14759528000398336</v>
      </c>
      <c r="G5188" t="b">
        <f>IF(Comuni[[#This Row],[Popolazione2011]]&gt;300000,"MAGGIORE")</f>
        <v>0</v>
      </c>
      <c r="H5188">
        <f>100*Comuni[[#This Row],[Popolazione2011]]/(SUMIFS($D$2:$D$7916,$B$2:$B$7916,"Piemonte"))</f>
        <v>0.18611723965355886</v>
      </c>
      <c r="I5188" s="1" t="str">
        <f>_xlfn.XLOOKUP(Comuni[[#This Row],[Regione]],Ripartizione_geografica[Regione],Ripartizione_geografica[Ripartizione geografica],,0)</f>
        <v>Centro</v>
      </c>
      <c r="J5188" s="1">
        <f>_xlfn.XLOOKUP(Comuni[[#This Row],[Regione]],Table_0[Regione],Table_0[Totale contagiati],,0)</f>
        <v>2498960</v>
      </c>
      <c r="K5188" s="1">
        <f>_xlfn.XLOOKUP(Comuni[[#This Row],[Regione]],Table_0[Regione],Table_0[Guariti],,0)</f>
        <v>2438883</v>
      </c>
      <c r="L5188" s="1">
        <f>_xlfn.XLOOKUP(Comuni[[#This Row],[Regione]],Table_0[Regione],Table_0[Deceduti],,0)</f>
        <v>13122</v>
      </c>
    </row>
    <row r="5189" spans="1:12" x14ac:dyDescent="0.25">
      <c r="A5189" s="1" t="s">
        <v>5267</v>
      </c>
      <c r="B5189" s="1" t="s">
        <v>5063</v>
      </c>
      <c r="C5189" s="1" t="s">
        <v>5199</v>
      </c>
      <c r="D5189">
        <v>1361</v>
      </c>
      <c r="E5189">
        <f>100*Comuni[[#This Row],[Popolazione2011]]/$D$7916</f>
        <v>2.3747148182989837E-3</v>
      </c>
      <c r="F5189">
        <f>100*Comuni[[#This Row],[Popolazione2011]]/(SUMIFS($D$2:$D$7916,$B$2:$B$7916,"Lazio"))</f>
        <v>2.4732476740386772E-2</v>
      </c>
      <c r="G5189" t="b">
        <f>IF(Comuni[[#This Row],[Popolazione2011]]&gt;300000,"MAGGIORE")</f>
        <v>0</v>
      </c>
      <c r="H5189">
        <f>100*Comuni[[#This Row],[Popolazione2011]]/(SUMIFS($D$2:$D$7916,$B$2:$B$7916,"Piemonte"))</f>
        <v>3.1187584728945287E-2</v>
      </c>
      <c r="I5189" s="1" t="str">
        <f>_xlfn.XLOOKUP(Comuni[[#This Row],[Regione]],Ripartizione_geografica[Regione],Ripartizione_geografica[Ripartizione geografica],,0)</f>
        <v>Centro</v>
      </c>
      <c r="J5189" s="1">
        <f>_xlfn.XLOOKUP(Comuni[[#This Row],[Regione]],Table_0[Regione],Table_0[Totale contagiati],,0)</f>
        <v>2498960</v>
      </c>
      <c r="K5189" s="1">
        <f>_xlfn.XLOOKUP(Comuni[[#This Row],[Regione]],Table_0[Regione],Table_0[Guariti],,0)</f>
        <v>2438883</v>
      </c>
      <c r="L5189" s="1">
        <f>_xlfn.XLOOKUP(Comuni[[#This Row],[Regione]],Table_0[Regione],Table_0[Deceduti],,0)</f>
        <v>13122</v>
      </c>
    </row>
    <row r="5190" spans="1:12" x14ac:dyDescent="0.25">
      <c r="A5190" s="1" t="s">
        <v>5268</v>
      </c>
      <c r="B5190" s="1" t="s">
        <v>5063</v>
      </c>
      <c r="C5190" s="1" t="s">
        <v>5199</v>
      </c>
      <c r="D5190">
        <v>1925</v>
      </c>
      <c r="E5190">
        <f>100*Comuni[[#This Row],[Popolazione2011]]/$D$7916</f>
        <v>3.3587994307314795E-3</v>
      </c>
      <c r="F5190">
        <f>100*Comuni[[#This Row],[Popolazione2011]]/(SUMIFS($D$2:$D$7916,$B$2:$B$7916,"Lazio"))</f>
        <v>3.4981644177255355E-2</v>
      </c>
      <c r="G5190" t="b">
        <f>IF(Comuni[[#This Row],[Popolazione2011]]&gt;300000,"MAGGIORE")</f>
        <v>0</v>
      </c>
      <c r="H5190">
        <f>100*Comuni[[#This Row],[Popolazione2011]]/(SUMIFS($D$2:$D$7916,$B$2:$B$7916,"Piemonte"))</f>
        <v>4.4111756504937309E-2</v>
      </c>
      <c r="I5190" s="1" t="str">
        <f>_xlfn.XLOOKUP(Comuni[[#This Row],[Regione]],Ripartizione_geografica[Regione],Ripartizione_geografica[Ripartizione geografica],,0)</f>
        <v>Centro</v>
      </c>
      <c r="J5190" s="1">
        <f>_xlfn.XLOOKUP(Comuni[[#This Row],[Regione]],Table_0[Regione],Table_0[Totale contagiati],,0)</f>
        <v>2498960</v>
      </c>
      <c r="K5190" s="1">
        <f>_xlfn.XLOOKUP(Comuni[[#This Row],[Regione]],Table_0[Regione],Table_0[Guariti],,0)</f>
        <v>2438883</v>
      </c>
      <c r="L5190" s="1">
        <f>_xlfn.XLOOKUP(Comuni[[#This Row],[Regione]],Table_0[Regione],Table_0[Deceduti],,0)</f>
        <v>13122</v>
      </c>
    </row>
    <row r="5191" spans="1:12" x14ac:dyDescent="0.25">
      <c r="A5191" s="1" t="s">
        <v>5269</v>
      </c>
      <c r="B5191" s="1" t="s">
        <v>5063</v>
      </c>
      <c r="C5191" s="1" t="s">
        <v>5199</v>
      </c>
      <c r="D5191">
        <v>1821</v>
      </c>
      <c r="E5191">
        <f>100*Comuni[[#This Row],[Popolazione2011]]/$D$7916</f>
        <v>3.1773370199283239E-3</v>
      </c>
      <c r="F5191">
        <f>100*Comuni[[#This Row],[Popolazione2011]]/(SUMIFS($D$2:$D$7916,$B$2:$B$7916,"Lazio"))</f>
        <v>3.3091726777549089E-2</v>
      </c>
      <c r="G5191" t="b">
        <f>IF(Comuni[[#This Row],[Popolazione2011]]&gt;300000,"MAGGIORE")</f>
        <v>0</v>
      </c>
      <c r="H5191">
        <f>100*Comuni[[#This Row],[Popolazione2011]]/(SUMIFS($D$2:$D$7916,$B$2:$B$7916,"Piemonte"))</f>
        <v>4.1728575893761471E-2</v>
      </c>
      <c r="I5191" s="1" t="str">
        <f>_xlfn.XLOOKUP(Comuni[[#This Row],[Regione]],Ripartizione_geografica[Regione],Ripartizione_geografica[Ripartizione geografica],,0)</f>
        <v>Centro</v>
      </c>
      <c r="J5191" s="1">
        <f>_xlfn.XLOOKUP(Comuni[[#This Row],[Regione]],Table_0[Regione],Table_0[Totale contagiati],,0)</f>
        <v>2498960</v>
      </c>
      <c r="K5191" s="1">
        <f>_xlfn.XLOOKUP(Comuni[[#This Row],[Regione]],Table_0[Regione],Table_0[Guariti],,0)</f>
        <v>2438883</v>
      </c>
      <c r="L5191" s="1">
        <f>_xlfn.XLOOKUP(Comuni[[#This Row],[Regione]],Table_0[Regione],Table_0[Deceduti],,0)</f>
        <v>13122</v>
      </c>
    </row>
    <row r="5192" spans="1:12" x14ac:dyDescent="0.25">
      <c r="A5192" s="1" t="s">
        <v>5270</v>
      </c>
      <c r="B5192" s="1" t="s">
        <v>5063</v>
      </c>
      <c r="C5192" s="1" t="s">
        <v>5199</v>
      </c>
      <c r="D5192">
        <v>45460</v>
      </c>
      <c r="E5192">
        <f>100*Comuni[[#This Row],[Popolazione2011]]/$D$7916</f>
        <v>7.9320011491456135E-2</v>
      </c>
      <c r="F5192">
        <f>100*Comuni[[#This Row],[Popolazione2011]]/(SUMIFS($D$2:$D$7916,$B$2:$B$7916,"Lazio"))</f>
        <v>0.82611197106391088</v>
      </c>
      <c r="G5192" t="b">
        <f>IF(Comuni[[#This Row],[Popolazione2011]]&gt;300000,"MAGGIORE")</f>
        <v>0</v>
      </c>
      <c r="H5192">
        <f>100*Comuni[[#This Row],[Popolazione2011]]/(SUMIFS($D$2:$D$7916,$B$2:$B$7916,"Piemonte"))</f>
        <v>1.041724909462052</v>
      </c>
      <c r="I5192" s="1" t="str">
        <f>_xlfn.XLOOKUP(Comuni[[#This Row],[Regione]],Ripartizione_geografica[Regione],Ripartizione_geografica[Ripartizione geografica],,0)</f>
        <v>Centro</v>
      </c>
      <c r="J5192" s="1">
        <f>_xlfn.XLOOKUP(Comuni[[#This Row],[Regione]],Table_0[Regione],Table_0[Totale contagiati],,0)</f>
        <v>2498960</v>
      </c>
      <c r="K5192" s="1">
        <f>_xlfn.XLOOKUP(Comuni[[#This Row],[Regione]],Table_0[Regione],Table_0[Guariti],,0)</f>
        <v>2438883</v>
      </c>
      <c r="L5192" s="1">
        <f>_xlfn.XLOOKUP(Comuni[[#This Row],[Regione]],Table_0[Regione],Table_0[Deceduti],,0)</f>
        <v>13122</v>
      </c>
    </row>
    <row r="5193" spans="1:12" x14ac:dyDescent="0.25">
      <c r="A5193" s="1" t="s">
        <v>5271</v>
      </c>
      <c r="B5193" s="1" t="s">
        <v>5063</v>
      </c>
      <c r="C5193" s="1" t="s">
        <v>5199</v>
      </c>
      <c r="D5193">
        <v>6742</v>
      </c>
      <c r="E5193">
        <f>100*Comuni[[#This Row],[Popolazione2011]]/$D$7916</f>
        <v>1.176364974648916E-2</v>
      </c>
      <c r="F5193">
        <f>100*Comuni[[#This Row],[Popolazione2011]]/(SUMIFS($D$2:$D$7916,$B$2:$B$7916,"Lazio"))</f>
        <v>0.12251752989249641</v>
      </c>
      <c r="G5193" t="b">
        <f>IF(Comuni[[#This Row],[Popolazione2011]]&gt;300000,"MAGGIORE")</f>
        <v>0</v>
      </c>
      <c r="H5193">
        <f>100*Comuni[[#This Row],[Popolazione2011]]/(SUMIFS($D$2:$D$7916,$B$2:$B$7916,"Piemonte"))</f>
        <v>0.1544942661591103</v>
      </c>
      <c r="I5193" s="1" t="str">
        <f>_xlfn.XLOOKUP(Comuni[[#This Row],[Regione]],Ripartizione_geografica[Regione],Ripartizione_geografica[Ripartizione geografica],,0)</f>
        <v>Centro</v>
      </c>
      <c r="J5193" s="1">
        <f>_xlfn.XLOOKUP(Comuni[[#This Row],[Regione]],Table_0[Regione],Table_0[Totale contagiati],,0)</f>
        <v>2498960</v>
      </c>
      <c r="K5193" s="1">
        <f>_xlfn.XLOOKUP(Comuni[[#This Row],[Regione]],Table_0[Regione],Table_0[Guariti],,0)</f>
        <v>2438883</v>
      </c>
      <c r="L5193" s="1">
        <f>_xlfn.XLOOKUP(Comuni[[#This Row],[Regione]],Table_0[Regione],Table_0[Deceduti],,0)</f>
        <v>13122</v>
      </c>
    </row>
    <row r="5194" spans="1:12" x14ac:dyDescent="0.25">
      <c r="A5194" s="1" t="s">
        <v>5272</v>
      </c>
      <c r="B5194" s="1" t="s">
        <v>5063</v>
      </c>
      <c r="C5194" s="1" t="s">
        <v>5199</v>
      </c>
      <c r="D5194">
        <v>20498</v>
      </c>
      <c r="E5194">
        <f>100*Comuni[[#This Row],[Popolazione2011]]/$D$7916</f>
        <v>3.5765543236952656E-2</v>
      </c>
      <c r="F5194">
        <f>100*Comuni[[#This Row],[Popolazione2011]]/(SUMIFS($D$2:$D$7916,$B$2:$B$7916,"Lazio"))</f>
        <v>0.37249545056902866</v>
      </c>
      <c r="G5194" t="b">
        <f>IF(Comuni[[#This Row],[Popolazione2011]]&gt;300000,"MAGGIORE")</f>
        <v>0</v>
      </c>
      <c r="H5194">
        <f>100*Comuni[[#This Row],[Popolazione2011]]/(SUMIFS($D$2:$D$7916,$B$2:$B$7916,"Piemonte"))</f>
        <v>0.46971573238348308</v>
      </c>
      <c r="I5194" s="1" t="str">
        <f>_xlfn.XLOOKUP(Comuni[[#This Row],[Regione]],Ripartizione_geografica[Regione],Ripartizione_geografica[Ripartizione geografica],,0)</f>
        <v>Centro</v>
      </c>
      <c r="J5194" s="1">
        <f>_xlfn.XLOOKUP(Comuni[[#This Row],[Regione]],Table_0[Regione],Table_0[Totale contagiati],,0)</f>
        <v>2498960</v>
      </c>
      <c r="K5194" s="1">
        <f>_xlfn.XLOOKUP(Comuni[[#This Row],[Regione]],Table_0[Regione],Table_0[Guariti],,0)</f>
        <v>2438883</v>
      </c>
      <c r="L5194" s="1">
        <f>_xlfn.XLOOKUP(Comuni[[#This Row],[Regione]],Table_0[Regione],Table_0[Deceduti],,0)</f>
        <v>13122</v>
      </c>
    </row>
    <row r="5195" spans="1:12" x14ac:dyDescent="0.25">
      <c r="A5195" s="1" t="s">
        <v>5273</v>
      </c>
      <c r="B5195" s="1" t="s">
        <v>5063</v>
      </c>
      <c r="C5195" s="1" t="s">
        <v>5199</v>
      </c>
      <c r="D5195">
        <v>12167</v>
      </c>
      <c r="E5195">
        <f>100*Comuni[[#This Row],[Popolazione2011]]/$D$7916</f>
        <v>2.1229357233096057E-2</v>
      </c>
      <c r="F5195">
        <f>100*Comuni[[#This Row],[Popolazione2011]]/(SUMIFS($D$2:$D$7916,$B$2:$B$7916,"Lazio"))</f>
        <v>0.22110216348294331</v>
      </c>
      <c r="G5195" t="b">
        <f>IF(Comuni[[#This Row],[Popolazione2011]]&gt;300000,"MAGGIORE")</f>
        <v>0</v>
      </c>
      <c r="H5195">
        <f>100*Comuni[[#This Row],[Popolazione2011]]/(SUMIFS($D$2:$D$7916,$B$2:$B$7916,"Piemonte"))</f>
        <v>0.27880921630938815</v>
      </c>
      <c r="I5195" s="1" t="str">
        <f>_xlfn.XLOOKUP(Comuni[[#This Row],[Regione]],Ripartizione_geografica[Regione],Ripartizione_geografica[Ripartizione geografica],,0)</f>
        <v>Centro</v>
      </c>
      <c r="J5195" s="1">
        <f>_xlfn.XLOOKUP(Comuni[[#This Row],[Regione]],Table_0[Regione],Table_0[Totale contagiati],,0)</f>
        <v>2498960</v>
      </c>
      <c r="K5195" s="1">
        <f>_xlfn.XLOOKUP(Comuni[[#This Row],[Regione]],Table_0[Regione],Table_0[Guariti],,0)</f>
        <v>2438883</v>
      </c>
      <c r="L5195" s="1">
        <f>_xlfn.XLOOKUP(Comuni[[#This Row],[Regione]],Table_0[Regione],Table_0[Deceduti],,0)</f>
        <v>13122</v>
      </c>
    </row>
    <row r="5196" spans="1:12" x14ac:dyDescent="0.25">
      <c r="A5196" s="1" t="s">
        <v>5274</v>
      </c>
      <c r="B5196" s="1" t="s">
        <v>5063</v>
      </c>
      <c r="C5196" s="1" t="s">
        <v>5199</v>
      </c>
      <c r="D5196">
        <v>277</v>
      </c>
      <c r="E5196">
        <f>100*Comuni[[#This Row],[Popolazione2011]]/$D$7916</f>
        <v>4.8331815185071158E-4</v>
      </c>
      <c r="F5196">
        <f>100*Comuni[[#This Row],[Popolazione2011]]/(SUMIFS($D$2:$D$7916,$B$2:$B$7916,"Lazio"))</f>
        <v>5.0337223049868743E-3</v>
      </c>
      <c r="G5196" t="b">
        <f>IF(Comuni[[#This Row],[Popolazione2011]]&gt;300000,"MAGGIORE")</f>
        <v>0</v>
      </c>
      <c r="H5196">
        <f>100*Comuni[[#This Row],[Popolazione2011]]/(SUMIFS($D$2:$D$7916,$B$2:$B$7916,"Piemonte"))</f>
        <v>6.3475098970740959E-3</v>
      </c>
      <c r="I5196" s="1" t="str">
        <f>_xlfn.XLOOKUP(Comuni[[#This Row],[Regione]],Ripartizione_geografica[Regione],Ripartizione_geografica[Ripartizione geografica],,0)</f>
        <v>Centro</v>
      </c>
      <c r="J5196" s="1">
        <f>_xlfn.XLOOKUP(Comuni[[#This Row],[Regione]],Table_0[Regione],Table_0[Totale contagiati],,0)</f>
        <v>2498960</v>
      </c>
      <c r="K5196" s="1">
        <f>_xlfn.XLOOKUP(Comuni[[#This Row],[Regione]],Table_0[Regione],Table_0[Guariti],,0)</f>
        <v>2438883</v>
      </c>
      <c r="L5196" s="1">
        <f>_xlfn.XLOOKUP(Comuni[[#This Row],[Regione]],Table_0[Regione],Table_0[Deceduti],,0)</f>
        <v>13122</v>
      </c>
    </row>
    <row r="5197" spans="1:12" x14ac:dyDescent="0.25">
      <c r="A5197" s="1" t="s">
        <v>5275</v>
      </c>
      <c r="B5197" s="1" t="s">
        <v>5063</v>
      </c>
      <c r="C5197" s="1" t="s">
        <v>5199</v>
      </c>
      <c r="D5197">
        <v>803</v>
      </c>
      <c r="E5197">
        <f>100*Comuni[[#This Row],[Popolazione2011]]/$D$7916</f>
        <v>1.4010991911051313E-3</v>
      </c>
      <c r="F5197">
        <f>100*Comuni[[#This Row],[Popolazione2011]]/(SUMIFS($D$2:$D$7916,$B$2:$B$7916,"Lazio"))</f>
        <v>1.4592342999655091E-2</v>
      </c>
      <c r="G5197" t="b">
        <f>IF(Comuni[[#This Row],[Popolazione2011]]&gt;300000,"MAGGIORE")</f>
        <v>0</v>
      </c>
      <c r="H5197">
        <f>100*Comuni[[#This Row],[Popolazione2011]]/(SUMIFS($D$2:$D$7916,$B$2:$B$7916,"Piemonte"))</f>
        <v>1.8400904142059565E-2</v>
      </c>
      <c r="I5197" s="1" t="str">
        <f>_xlfn.XLOOKUP(Comuni[[#This Row],[Regione]],Ripartizione_geografica[Regione],Ripartizione_geografica[Ripartizione geografica],,0)</f>
        <v>Centro</v>
      </c>
      <c r="J5197" s="1">
        <f>_xlfn.XLOOKUP(Comuni[[#This Row],[Regione]],Table_0[Regione],Table_0[Totale contagiati],,0)</f>
        <v>2498960</v>
      </c>
      <c r="K5197" s="1">
        <f>_xlfn.XLOOKUP(Comuni[[#This Row],[Regione]],Table_0[Regione],Table_0[Guariti],,0)</f>
        <v>2438883</v>
      </c>
      <c r="L5197" s="1">
        <f>_xlfn.XLOOKUP(Comuni[[#This Row],[Regione]],Table_0[Regione],Table_0[Deceduti],,0)</f>
        <v>13122</v>
      </c>
    </row>
    <row r="5198" spans="1:12" x14ac:dyDescent="0.25">
      <c r="A5198" s="1" t="s">
        <v>5276</v>
      </c>
      <c r="B5198" s="1" t="s">
        <v>5063</v>
      </c>
      <c r="C5198" s="1" t="s">
        <v>5199</v>
      </c>
      <c r="D5198">
        <v>2433</v>
      </c>
      <c r="E5198">
        <f>100*Comuni[[#This Row],[Popolazione2011]]/$D$7916</f>
        <v>4.2451735142699683E-3</v>
      </c>
      <c r="F5198">
        <f>100*Comuni[[#This Row],[Popolazione2011]]/(SUMIFS($D$2:$D$7916,$B$2:$B$7916,"Lazio"))</f>
        <v>4.4213163783512872E-2</v>
      </c>
      <c r="G5198" t="b">
        <f>IF(Comuni[[#This Row],[Popolazione2011]]&gt;300000,"MAGGIORE")</f>
        <v>0</v>
      </c>
      <c r="H5198">
        <f>100*Comuni[[#This Row],[Popolazione2011]]/(SUMIFS($D$2:$D$7916,$B$2:$B$7916,"Piemonte"))</f>
        <v>5.5752677182603884E-2</v>
      </c>
      <c r="I5198" s="1" t="str">
        <f>_xlfn.XLOOKUP(Comuni[[#This Row],[Regione]],Ripartizione_geografica[Regione],Ripartizione_geografica[Ripartizione geografica],,0)</f>
        <v>Centro</v>
      </c>
      <c r="J5198" s="1">
        <f>_xlfn.XLOOKUP(Comuni[[#This Row],[Regione]],Table_0[Regione],Table_0[Totale contagiati],,0)</f>
        <v>2498960</v>
      </c>
      <c r="K5198" s="1">
        <f>_xlfn.XLOOKUP(Comuni[[#This Row],[Regione]],Table_0[Regione],Table_0[Guariti],,0)</f>
        <v>2438883</v>
      </c>
      <c r="L5198" s="1">
        <f>_xlfn.XLOOKUP(Comuni[[#This Row],[Regione]],Table_0[Regione],Table_0[Deceduti],,0)</f>
        <v>13122</v>
      </c>
    </row>
    <row r="5199" spans="1:12" x14ac:dyDescent="0.25">
      <c r="A5199" s="1" t="s">
        <v>5277</v>
      </c>
      <c r="B5199" s="1" t="s">
        <v>5063</v>
      </c>
      <c r="C5199" s="1" t="s">
        <v>5199</v>
      </c>
      <c r="D5199">
        <v>56372</v>
      </c>
      <c r="E5199">
        <f>100*Comuni[[#This Row],[Popolazione2011]]/$D$7916</f>
        <v>9.835960597880257E-2</v>
      </c>
      <c r="F5199">
        <f>100*Comuni[[#This Row],[Popolazione2011]]/(SUMIFS($D$2:$D$7916,$B$2:$B$7916,"Lazio"))</f>
        <v>1.0244079197715525</v>
      </c>
      <c r="G5199" t="b">
        <f>IF(Comuni[[#This Row],[Popolazione2011]]&gt;300000,"MAGGIORE")</f>
        <v>0</v>
      </c>
      <c r="H5199">
        <f>100*Comuni[[#This Row],[Popolazione2011]]/(SUMIFS($D$2:$D$7916,$B$2:$B$7916,"Piemonte"))</f>
        <v>1.2917755520500394</v>
      </c>
      <c r="I5199" s="1" t="str">
        <f>_xlfn.XLOOKUP(Comuni[[#This Row],[Regione]],Ripartizione_geografica[Regione],Ripartizione_geografica[Ripartizione geografica],,0)</f>
        <v>Centro</v>
      </c>
      <c r="J5199" s="1">
        <f>_xlfn.XLOOKUP(Comuni[[#This Row],[Regione]],Table_0[Regione],Table_0[Totale contagiati],,0)</f>
        <v>2498960</v>
      </c>
      <c r="K5199" s="1">
        <f>_xlfn.XLOOKUP(Comuni[[#This Row],[Regione]],Table_0[Regione],Table_0[Guariti],,0)</f>
        <v>2438883</v>
      </c>
      <c r="L5199" s="1">
        <f>_xlfn.XLOOKUP(Comuni[[#This Row],[Regione]],Table_0[Regione],Table_0[Deceduti],,0)</f>
        <v>13122</v>
      </c>
    </row>
    <row r="5200" spans="1:12" x14ac:dyDescent="0.25">
      <c r="A5200" s="1" t="s">
        <v>5278</v>
      </c>
      <c r="B5200" s="1" t="s">
        <v>5063</v>
      </c>
      <c r="C5200" s="1" t="s">
        <v>5199</v>
      </c>
      <c r="D5200">
        <v>1158</v>
      </c>
      <c r="E5200">
        <f>100*Comuni[[#This Row],[Popolazione2011]]/$D$7916</f>
        <v>2.0205141510582095E-3</v>
      </c>
      <c r="F5200">
        <f>100*Comuni[[#This Row],[Popolazione2011]]/(SUMIFS($D$2:$D$7916,$B$2:$B$7916,"Lazio"))</f>
        <v>2.104350335442166E-2</v>
      </c>
      <c r="G5200" t="b">
        <f>IF(Comuni[[#This Row],[Popolazione2011]]&gt;300000,"MAGGIORE")</f>
        <v>0</v>
      </c>
      <c r="H5200">
        <f>100*Comuni[[#This Row],[Popolazione2011]]/(SUMIFS($D$2:$D$7916,$B$2:$B$7916,"Piemonte"))</f>
        <v>2.6535799497515535E-2</v>
      </c>
      <c r="I5200" s="1" t="str">
        <f>_xlfn.XLOOKUP(Comuni[[#This Row],[Regione]],Ripartizione_geografica[Regione],Ripartizione_geografica[Ripartizione geografica],,0)</f>
        <v>Centro</v>
      </c>
      <c r="J5200" s="1">
        <f>_xlfn.XLOOKUP(Comuni[[#This Row],[Regione]],Table_0[Regione],Table_0[Totale contagiati],,0)</f>
        <v>2498960</v>
      </c>
      <c r="K5200" s="1">
        <f>_xlfn.XLOOKUP(Comuni[[#This Row],[Regione]],Table_0[Regione],Table_0[Guariti],,0)</f>
        <v>2438883</v>
      </c>
      <c r="L5200" s="1">
        <f>_xlfn.XLOOKUP(Comuni[[#This Row],[Regione]],Table_0[Regione],Table_0[Deceduti],,0)</f>
        <v>13122</v>
      </c>
    </row>
    <row r="5201" spans="1:12" x14ac:dyDescent="0.25">
      <c r="A5201" s="1" t="s">
        <v>5279</v>
      </c>
      <c r="B5201" s="1" t="s">
        <v>5063</v>
      </c>
      <c r="C5201" s="1" t="s">
        <v>5199</v>
      </c>
      <c r="D5201">
        <v>9536</v>
      </c>
      <c r="E5201">
        <f>100*Comuni[[#This Row],[Popolazione2011]]/$D$7916</f>
        <v>1.6638707205950849E-2</v>
      </c>
      <c r="F5201">
        <f>100*Comuni[[#This Row],[Popolazione2011]]/(SUMIFS($D$2:$D$7916,$B$2:$B$7916,"Lazio"))</f>
        <v>0.17329088772691276</v>
      </c>
      <c r="G5201" t="b">
        <f>IF(Comuni[[#This Row],[Popolazione2011]]&gt;300000,"MAGGIORE")</f>
        <v>0</v>
      </c>
      <c r="H5201">
        <f>100*Comuni[[#This Row],[Popolazione2011]]/(SUMIFS($D$2:$D$7916,$B$2:$B$7916,"Piemonte"))</f>
        <v>0.21851932988627645</v>
      </c>
      <c r="I5201" s="1" t="str">
        <f>_xlfn.XLOOKUP(Comuni[[#This Row],[Regione]],Ripartizione_geografica[Regione],Ripartizione_geografica[Ripartizione geografica],,0)</f>
        <v>Centro</v>
      </c>
      <c r="J5201" s="1">
        <f>_xlfn.XLOOKUP(Comuni[[#This Row],[Regione]],Table_0[Regione],Table_0[Totale contagiati],,0)</f>
        <v>2498960</v>
      </c>
      <c r="K5201" s="1">
        <f>_xlfn.XLOOKUP(Comuni[[#This Row],[Regione]],Table_0[Regione],Table_0[Guariti],,0)</f>
        <v>2438883</v>
      </c>
      <c r="L5201" s="1">
        <f>_xlfn.XLOOKUP(Comuni[[#This Row],[Regione]],Table_0[Regione],Table_0[Deceduti],,0)</f>
        <v>13122</v>
      </c>
    </row>
    <row r="5202" spans="1:12" x14ac:dyDescent="0.25">
      <c r="A5202" s="1" t="s">
        <v>5280</v>
      </c>
      <c r="B5202" s="1" t="s">
        <v>5063</v>
      </c>
      <c r="C5202" s="1" t="s">
        <v>5199</v>
      </c>
      <c r="D5202">
        <v>9573</v>
      </c>
      <c r="E5202">
        <f>100*Comuni[[#This Row],[Popolazione2011]]/$D$7916</f>
        <v>1.6703265948255819E-2</v>
      </c>
      <c r="F5202">
        <f>100*Comuni[[#This Row],[Popolazione2011]]/(SUMIFS($D$2:$D$7916,$B$2:$B$7916,"Lazio"))</f>
        <v>0.17396326218642363</v>
      </c>
      <c r="G5202" t="b">
        <f>IF(Comuni[[#This Row],[Popolazione2011]]&gt;300000,"MAGGIORE")</f>
        <v>0</v>
      </c>
      <c r="H5202">
        <f>100*Comuni[[#This Row],[Popolazione2011]]/(SUMIFS($D$2:$D$7916,$B$2:$B$7916,"Piemonte"))</f>
        <v>0.21936719221909862</v>
      </c>
      <c r="I5202" s="1" t="str">
        <f>_xlfn.XLOOKUP(Comuni[[#This Row],[Regione]],Ripartizione_geografica[Regione],Ripartizione_geografica[Ripartizione geografica],,0)</f>
        <v>Centro</v>
      </c>
      <c r="J5202" s="1">
        <f>_xlfn.XLOOKUP(Comuni[[#This Row],[Regione]],Table_0[Regione],Table_0[Totale contagiati],,0)</f>
        <v>2498960</v>
      </c>
      <c r="K5202" s="1">
        <f>_xlfn.XLOOKUP(Comuni[[#This Row],[Regione]],Table_0[Regione],Table_0[Guariti],,0)</f>
        <v>2438883</v>
      </c>
      <c r="L5202" s="1">
        <f>_xlfn.XLOOKUP(Comuni[[#This Row],[Regione]],Table_0[Regione],Table_0[Deceduti],,0)</f>
        <v>13122</v>
      </c>
    </row>
    <row r="5203" spans="1:12" x14ac:dyDescent="0.25">
      <c r="A5203" s="1" t="s">
        <v>5281</v>
      </c>
      <c r="B5203" s="1" t="s">
        <v>5063</v>
      </c>
      <c r="C5203" s="1" t="s">
        <v>5199</v>
      </c>
      <c r="D5203">
        <v>762</v>
      </c>
      <c r="E5203">
        <f>100*Comuni[[#This Row],[Popolazione2011]]/$D$7916</f>
        <v>1.3295611253077337E-3</v>
      </c>
      <c r="F5203">
        <f>100*Comuni[[#This Row],[Popolazione2011]]/(SUMIFS($D$2:$D$7916,$B$2:$B$7916,"Lazio"))</f>
        <v>1.3847279409386275E-2</v>
      </c>
      <c r="G5203" t="b">
        <f>IF(Comuni[[#This Row],[Popolazione2011]]&gt;300000,"MAGGIORE")</f>
        <v>0</v>
      </c>
      <c r="H5203">
        <f>100*Comuni[[#This Row],[Popolazione2011]]/(SUMIFS($D$2:$D$7916,$B$2:$B$7916,"Piemonte"))</f>
        <v>1.7461381016499859E-2</v>
      </c>
      <c r="I5203" s="1" t="str">
        <f>_xlfn.XLOOKUP(Comuni[[#This Row],[Regione]],Ripartizione_geografica[Regione],Ripartizione_geografica[Ripartizione geografica],,0)</f>
        <v>Centro</v>
      </c>
      <c r="J5203" s="1">
        <f>_xlfn.XLOOKUP(Comuni[[#This Row],[Regione]],Table_0[Regione],Table_0[Totale contagiati],,0)</f>
        <v>2498960</v>
      </c>
      <c r="K5203" s="1">
        <f>_xlfn.XLOOKUP(Comuni[[#This Row],[Regione]],Table_0[Regione],Table_0[Guariti],,0)</f>
        <v>2438883</v>
      </c>
      <c r="L5203" s="1">
        <f>_xlfn.XLOOKUP(Comuni[[#This Row],[Regione]],Table_0[Regione],Table_0[Deceduti],,0)</f>
        <v>13122</v>
      </c>
    </row>
    <row r="5204" spans="1:12" x14ac:dyDescent="0.25">
      <c r="A5204" s="1" t="s">
        <v>5282</v>
      </c>
      <c r="B5204" s="1" t="s">
        <v>5063</v>
      </c>
      <c r="C5204" s="1" t="s">
        <v>5199</v>
      </c>
      <c r="D5204">
        <v>207</v>
      </c>
      <c r="E5204">
        <f>100*Comuni[[#This Row],[Popolazione2011]]/$D$7916</f>
        <v>3.6117999073320326E-4</v>
      </c>
      <c r="F5204">
        <f>100*Comuni[[#This Row],[Popolazione2011]]/(SUMIFS($D$2:$D$7916,$B$2:$B$7916,"Lazio"))</f>
        <v>3.7616625167230431E-3</v>
      </c>
      <c r="G5204" t="b">
        <f>IF(Comuni[[#This Row],[Popolazione2011]]&gt;300000,"MAGGIORE")</f>
        <v>0</v>
      </c>
      <c r="H5204">
        <f>100*Comuni[[#This Row],[Popolazione2011]]/(SUMIFS($D$2:$D$7916,$B$2:$B$7916,"Piemonte"))</f>
        <v>4.7434460241672846E-3</v>
      </c>
      <c r="I5204" s="1" t="str">
        <f>_xlfn.XLOOKUP(Comuni[[#This Row],[Regione]],Ripartizione_geografica[Regione],Ripartizione_geografica[Ripartizione geografica],,0)</f>
        <v>Centro</v>
      </c>
      <c r="J5204" s="1">
        <f>_xlfn.XLOOKUP(Comuni[[#This Row],[Regione]],Table_0[Regione],Table_0[Totale contagiati],,0)</f>
        <v>2498960</v>
      </c>
      <c r="K5204" s="1">
        <f>_xlfn.XLOOKUP(Comuni[[#This Row],[Regione]],Table_0[Regione],Table_0[Guariti],,0)</f>
        <v>2438883</v>
      </c>
      <c r="L5204" s="1">
        <f>_xlfn.XLOOKUP(Comuni[[#This Row],[Regione]],Table_0[Regione],Table_0[Deceduti],,0)</f>
        <v>13122</v>
      </c>
    </row>
    <row r="5205" spans="1:12" x14ac:dyDescent="0.25">
      <c r="A5205" s="1" t="s">
        <v>5283</v>
      </c>
      <c r="B5205" s="1" t="s">
        <v>5063</v>
      </c>
      <c r="C5205" s="1" t="s">
        <v>5199</v>
      </c>
      <c r="D5205">
        <v>396</v>
      </c>
      <c r="E5205">
        <f>100*Comuni[[#This Row],[Popolazione2011]]/$D$7916</f>
        <v>6.9095302575047576E-4</v>
      </c>
      <c r="F5205">
        <f>100*Comuni[[#This Row],[Popolazione2011]]/(SUMIFS($D$2:$D$7916,$B$2:$B$7916,"Lazio"))</f>
        <v>7.1962239450353866E-3</v>
      </c>
      <c r="G5205" t="b">
        <f>IF(Comuni[[#This Row],[Popolazione2011]]&gt;300000,"MAGGIORE")</f>
        <v>0</v>
      </c>
      <c r="H5205">
        <f>100*Comuni[[#This Row],[Popolazione2011]]/(SUMIFS($D$2:$D$7916,$B$2:$B$7916,"Piemonte"))</f>
        <v>9.0744184810156742E-3</v>
      </c>
      <c r="I5205" s="1" t="str">
        <f>_xlfn.XLOOKUP(Comuni[[#This Row],[Regione]],Ripartizione_geografica[Regione],Ripartizione_geografica[Ripartizione geografica],,0)</f>
        <v>Centro</v>
      </c>
      <c r="J5205" s="1">
        <f>_xlfn.XLOOKUP(Comuni[[#This Row],[Regione]],Table_0[Regione],Table_0[Totale contagiati],,0)</f>
        <v>2498960</v>
      </c>
      <c r="K5205" s="1">
        <f>_xlfn.XLOOKUP(Comuni[[#This Row],[Regione]],Table_0[Regione],Table_0[Guariti],,0)</f>
        <v>2438883</v>
      </c>
      <c r="L5205" s="1">
        <f>_xlfn.XLOOKUP(Comuni[[#This Row],[Regione]],Table_0[Regione],Table_0[Deceduti],,0)</f>
        <v>13122</v>
      </c>
    </row>
    <row r="5206" spans="1:12" x14ac:dyDescent="0.25">
      <c r="A5206" s="1" t="s">
        <v>5284</v>
      </c>
      <c r="B5206" s="1" t="s">
        <v>5063</v>
      </c>
      <c r="C5206" s="1" t="s">
        <v>5199</v>
      </c>
      <c r="D5206">
        <v>15576</v>
      </c>
      <c r="E5206">
        <f>100*Comuni[[#This Row],[Popolazione2011]]/$D$7916</f>
        <v>2.7177485679518713E-2</v>
      </c>
      <c r="F5206">
        <f>100*Comuni[[#This Row],[Popolazione2011]]/(SUMIFS($D$2:$D$7916,$B$2:$B$7916,"Lazio"))</f>
        <v>0.2830514751713919</v>
      </c>
      <c r="G5206" t="b">
        <f>IF(Comuni[[#This Row],[Popolazione2011]]&gt;300000,"MAGGIORE")</f>
        <v>0</v>
      </c>
      <c r="H5206">
        <f>100*Comuni[[#This Row],[Popolazione2011]]/(SUMIFS($D$2:$D$7916,$B$2:$B$7916,"Piemonte"))</f>
        <v>0.35692712691994988</v>
      </c>
      <c r="I5206" s="1" t="str">
        <f>_xlfn.XLOOKUP(Comuni[[#This Row],[Regione]],Ripartizione_geografica[Regione],Ripartizione_geografica[Ripartizione geografica],,0)</f>
        <v>Centro</v>
      </c>
      <c r="J5206" s="1">
        <f>_xlfn.XLOOKUP(Comuni[[#This Row],[Regione]],Table_0[Regione],Table_0[Totale contagiati],,0)</f>
        <v>2498960</v>
      </c>
      <c r="K5206" s="1">
        <f>_xlfn.XLOOKUP(Comuni[[#This Row],[Regione]],Table_0[Regione],Table_0[Guariti],,0)</f>
        <v>2438883</v>
      </c>
      <c r="L5206" s="1">
        <f>_xlfn.XLOOKUP(Comuni[[#This Row],[Regione]],Table_0[Regione],Table_0[Deceduti],,0)</f>
        <v>13122</v>
      </c>
    </row>
    <row r="5207" spans="1:12" x14ac:dyDescent="0.25">
      <c r="A5207" s="1" t="s">
        <v>5285</v>
      </c>
      <c r="B5207" s="1" t="s">
        <v>5063</v>
      </c>
      <c r="C5207" s="1" t="s">
        <v>5199</v>
      </c>
      <c r="D5207">
        <v>280</v>
      </c>
      <c r="E5207">
        <f>100*Comuni[[#This Row],[Popolazione2011]]/$D$7916</f>
        <v>4.8855264447003339E-4</v>
      </c>
      <c r="F5207">
        <f>100*Comuni[[#This Row],[Popolazione2011]]/(SUMIFS($D$2:$D$7916,$B$2:$B$7916,"Lazio"))</f>
        <v>5.0882391530553241E-3</v>
      </c>
      <c r="G5207" t="b">
        <f>IF(Comuni[[#This Row],[Popolazione2011]]&gt;300000,"MAGGIORE")</f>
        <v>0</v>
      </c>
      <c r="H5207">
        <f>100*Comuni[[#This Row],[Popolazione2011]]/(SUMIFS($D$2:$D$7916,$B$2:$B$7916,"Piemonte"))</f>
        <v>6.416255491627245E-3</v>
      </c>
      <c r="I5207" s="1" t="str">
        <f>_xlfn.XLOOKUP(Comuni[[#This Row],[Regione]],Ripartizione_geografica[Regione],Ripartizione_geografica[Ripartizione geografica],,0)</f>
        <v>Centro</v>
      </c>
      <c r="J5207" s="1">
        <f>_xlfn.XLOOKUP(Comuni[[#This Row],[Regione]],Table_0[Regione],Table_0[Totale contagiati],,0)</f>
        <v>2498960</v>
      </c>
      <c r="K5207" s="1">
        <f>_xlfn.XLOOKUP(Comuni[[#This Row],[Regione]],Table_0[Regione],Table_0[Guariti],,0)</f>
        <v>2438883</v>
      </c>
      <c r="L5207" s="1">
        <f>_xlfn.XLOOKUP(Comuni[[#This Row],[Regione]],Table_0[Regione],Table_0[Deceduti],,0)</f>
        <v>13122</v>
      </c>
    </row>
    <row r="5208" spans="1:12" x14ac:dyDescent="0.25">
      <c r="A5208" s="1" t="s">
        <v>5286</v>
      </c>
      <c r="B5208" s="1" t="s">
        <v>5063</v>
      </c>
      <c r="C5208" s="1" t="s">
        <v>5199</v>
      </c>
      <c r="D5208">
        <v>10819</v>
      </c>
      <c r="E5208">
        <f>100*Comuni[[#This Row],[Popolazione2011]]/$D$7916</f>
        <v>1.8877325216147468E-2</v>
      </c>
      <c r="F5208">
        <f>100*Comuni[[#This Row],[Popolazione2011]]/(SUMIFS($D$2:$D$7916,$B$2:$B$7916,"Lazio"))</f>
        <v>0.19660592641751984</v>
      </c>
      <c r="G5208" t="b">
        <f>IF(Comuni[[#This Row],[Popolazione2011]]&gt;300000,"MAGGIORE")</f>
        <v>0</v>
      </c>
      <c r="H5208">
        <f>100*Comuni[[#This Row],[Popolazione2011]]/(SUMIFS($D$2:$D$7916,$B$2:$B$7916,"Piemonte"))</f>
        <v>0.24791952915683987</v>
      </c>
      <c r="I5208" s="1" t="str">
        <f>_xlfn.XLOOKUP(Comuni[[#This Row],[Regione]],Ripartizione_geografica[Regione],Ripartizione_geografica[Ripartizione geografica],,0)</f>
        <v>Centro</v>
      </c>
      <c r="J5208" s="1">
        <f>_xlfn.XLOOKUP(Comuni[[#This Row],[Regione]],Table_0[Regione],Table_0[Totale contagiati],,0)</f>
        <v>2498960</v>
      </c>
      <c r="K5208" s="1">
        <f>_xlfn.XLOOKUP(Comuni[[#This Row],[Regione]],Table_0[Regione],Table_0[Guariti],,0)</f>
        <v>2438883</v>
      </c>
      <c r="L5208" s="1">
        <f>_xlfn.XLOOKUP(Comuni[[#This Row],[Regione]],Table_0[Regione],Table_0[Deceduti],,0)</f>
        <v>13122</v>
      </c>
    </row>
    <row r="5209" spans="1:12" x14ac:dyDescent="0.25">
      <c r="A5209" s="1" t="s">
        <v>5287</v>
      </c>
      <c r="B5209" s="1" t="s">
        <v>5063</v>
      </c>
      <c r="C5209" s="1" t="s">
        <v>5199</v>
      </c>
      <c r="D5209">
        <v>1028</v>
      </c>
      <c r="E5209">
        <f>100*Comuni[[#This Row],[Popolazione2011]]/$D$7916</f>
        <v>1.7936861375542654E-3</v>
      </c>
      <c r="F5209">
        <f>100*Comuni[[#This Row],[Popolazione2011]]/(SUMIFS($D$2:$D$7916,$B$2:$B$7916,"Lazio"))</f>
        <v>1.8681106604788833E-2</v>
      </c>
      <c r="G5209" t="b">
        <f>IF(Comuni[[#This Row],[Popolazione2011]]&gt;300000,"MAGGIORE")</f>
        <v>0</v>
      </c>
      <c r="H5209">
        <f>100*Comuni[[#This Row],[Popolazione2011]]/(SUMIFS($D$2:$D$7916,$B$2:$B$7916,"Piemonte"))</f>
        <v>2.3556823733545743E-2</v>
      </c>
      <c r="I5209" s="1" t="str">
        <f>_xlfn.XLOOKUP(Comuni[[#This Row],[Regione]],Ripartizione_geografica[Regione],Ripartizione_geografica[Ripartizione geografica],,0)</f>
        <v>Centro</v>
      </c>
      <c r="J5209" s="1">
        <f>_xlfn.XLOOKUP(Comuni[[#This Row],[Regione]],Table_0[Regione],Table_0[Totale contagiati],,0)</f>
        <v>2498960</v>
      </c>
      <c r="K5209" s="1">
        <f>_xlfn.XLOOKUP(Comuni[[#This Row],[Regione]],Table_0[Regione],Table_0[Guariti],,0)</f>
        <v>2438883</v>
      </c>
      <c r="L5209" s="1">
        <f>_xlfn.XLOOKUP(Comuni[[#This Row],[Regione]],Table_0[Regione],Table_0[Deceduti],,0)</f>
        <v>13122</v>
      </c>
    </row>
    <row r="5210" spans="1:12" x14ac:dyDescent="0.25">
      <c r="A5210" s="1" t="s">
        <v>5288</v>
      </c>
      <c r="B5210" s="1" t="s">
        <v>5063</v>
      </c>
      <c r="C5210" s="1" t="s">
        <v>5199</v>
      </c>
      <c r="D5210">
        <v>749</v>
      </c>
      <c r="E5210">
        <f>100*Comuni[[#This Row],[Popolazione2011]]/$D$7916</f>
        <v>1.3068783239573393E-3</v>
      </c>
      <c r="F5210">
        <f>100*Comuni[[#This Row],[Popolazione2011]]/(SUMIFS($D$2:$D$7916,$B$2:$B$7916,"Lazio"))</f>
        <v>1.3611039734422991E-2</v>
      </c>
      <c r="G5210" t="b">
        <f>IF(Comuni[[#This Row],[Popolazione2011]]&gt;300000,"MAGGIORE")</f>
        <v>0</v>
      </c>
      <c r="H5210">
        <f>100*Comuni[[#This Row],[Popolazione2011]]/(SUMIFS($D$2:$D$7916,$B$2:$B$7916,"Piemonte"))</f>
        <v>1.7163483440102881E-2</v>
      </c>
      <c r="I5210" s="1" t="str">
        <f>_xlfn.XLOOKUP(Comuni[[#This Row],[Regione]],Ripartizione_geografica[Regione],Ripartizione_geografica[Ripartizione geografica],,0)</f>
        <v>Centro</v>
      </c>
      <c r="J5210" s="1">
        <f>_xlfn.XLOOKUP(Comuni[[#This Row],[Regione]],Table_0[Regione],Table_0[Totale contagiati],,0)</f>
        <v>2498960</v>
      </c>
      <c r="K5210" s="1">
        <f>_xlfn.XLOOKUP(Comuni[[#This Row],[Regione]],Table_0[Regione],Table_0[Guariti],,0)</f>
        <v>2438883</v>
      </c>
      <c r="L5210" s="1">
        <f>_xlfn.XLOOKUP(Comuni[[#This Row],[Regione]],Table_0[Regione],Table_0[Deceduti],,0)</f>
        <v>13122</v>
      </c>
    </row>
    <row r="5211" spans="1:12" x14ac:dyDescent="0.25">
      <c r="A5211" s="1" t="s">
        <v>5289</v>
      </c>
      <c r="B5211" s="1" t="s">
        <v>5063</v>
      </c>
      <c r="C5211" s="1" t="s">
        <v>5199</v>
      </c>
      <c r="D5211">
        <v>2617175</v>
      </c>
      <c r="E5211">
        <f>100*Comuni[[#This Row],[Popolazione2011]]/$D$7916</f>
        <v>4.5665277403244984</v>
      </c>
      <c r="F5211">
        <f>100*Comuni[[#This Row],[Popolazione2011]]/(SUMIFS($D$2:$D$7916,$B$2:$B$7916,"Lazio"))</f>
        <v>47.560043947848456</v>
      </c>
      <c r="G5211" t="str">
        <f>IF(Comuni[[#This Row],[Popolazione2011]]&gt;300000,"MAGGIORE")</f>
        <v>MAGGIORE</v>
      </c>
      <c r="H5211">
        <f>100*Comuni[[#This Row],[Popolazione2011]]/(SUMIFS($D$2:$D$7916,$B$2:$B$7916,"Piemonte"))</f>
        <v>59.973083808212621</v>
      </c>
      <c r="I5211" s="1" t="str">
        <f>_xlfn.XLOOKUP(Comuni[[#This Row],[Regione]],Ripartizione_geografica[Regione],Ripartizione_geografica[Ripartizione geografica],,0)</f>
        <v>Centro</v>
      </c>
      <c r="J5211" s="1">
        <f>_xlfn.XLOOKUP(Comuni[[#This Row],[Regione]],Table_0[Regione],Table_0[Totale contagiati],,0)</f>
        <v>2498960</v>
      </c>
      <c r="K5211" s="1">
        <f>_xlfn.XLOOKUP(Comuni[[#This Row],[Regione]],Table_0[Regione],Table_0[Guariti],,0)</f>
        <v>2438883</v>
      </c>
      <c r="L5211" s="1">
        <f>_xlfn.XLOOKUP(Comuni[[#This Row],[Regione]],Table_0[Regione],Table_0[Deceduti],,0)</f>
        <v>13122</v>
      </c>
    </row>
    <row r="5212" spans="1:12" x14ac:dyDescent="0.25">
      <c r="A5212" s="1" t="s">
        <v>5290</v>
      </c>
      <c r="B5212" s="1" t="s">
        <v>5063</v>
      </c>
      <c r="C5212" s="1" t="s">
        <v>5199</v>
      </c>
      <c r="D5212">
        <v>1392</v>
      </c>
      <c r="E5212">
        <f>100*Comuni[[#This Row],[Popolazione2011]]/$D$7916</f>
        <v>2.4288045753653089E-3</v>
      </c>
      <c r="F5212">
        <f>100*Comuni[[#This Row],[Popolazione2011]]/(SUMIFS($D$2:$D$7916,$B$2:$B$7916,"Lazio"))</f>
        <v>2.5295817503760754E-2</v>
      </c>
      <c r="G5212" t="b">
        <f>IF(Comuni[[#This Row],[Popolazione2011]]&gt;300000,"MAGGIORE")</f>
        <v>0</v>
      </c>
      <c r="H5212">
        <f>100*Comuni[[#This Row],[Popolazione2011]]/(SUMIFS($D$2:$D$7916,$B$2:$B$7916,"Piemonte"))</f>
        <v>3.1897955872661157E-2</v>
      </c>
      <c r="I5212" s="1" t="str">
        <f>_xlfn.XLOOKUP(Comuni[[#This Row],[Regione]],Ripartizione_geografica[Regione],Ripartizione_geografica[Ripartizione geografica],,0)</f>
        <v>Centro</v>
      </c>
      <c r="J5212" s="1">
        <f>_xlfn.XLOOKUP(Comuni[[#This Row],[Regione]],Table_0[Regione],Table_0[Totale contagiati],,0)</f>
        <v>2498960</v>
      </c>
      <c r="K5212" s="1">
        <f>_xlfn.XLOOKUP(Comuni[[#This Row],[Regione]],Table_0[Regione],Table_0[Guariti],,0)</f>
        <v>2438883</v>
      </c>
      <c r="L5212" s="1">
        <f>_xlfn.XLOOKUP(Comuni[[#This Row],[Regione]],Table_0[Regione],Table_0[Deceduti],,0)</f>
        <v>13122</v>
      </c>
    </row>
    <row r="5213" spans="1:12" x14ac:dyDescent="0.25">
      <c r="A5213" s="1" t="s">
        <v>5291</v>
      </c>
      <c r="B5213" s="1" t="s">
        <v>5063</v>
      </c>
      <c r="C5213" s="1" t="s">
        <v>5199</v>
      </c>
      <c r="D5213">
        <v>6668</v>
      </c>
      <c r="E5213">
        <f>100*Comuni[[#This Row],[Popolazione2011]]/$D$7916</f>
        <v>1.1634532261879223E-2</v>
      </c>
      <c r="F5213">
        <f>100*Comuni[[#This Row],[Popolazione2011]]/(SUMIFS($D$2:$D$7916,$B$2:$B$7916,"Lazio"))</f>
        <v>0.12117278097347464</v>
      </c>
      <c r="G5213" t="b">
        <f>IF(Comuni[[#This Row],[Popolazione2011]]&gt;300000,"MAGGIORE")</f>
        <v>0</v>
      </c>
      <c r="H5213">
        <f>100*Comuni[[#This Row],[Popolazione2011]]/(SUMIFS($D$2:$D$7916,$B$2:$B$7916,"Piemonte"))</f>
        <v>0.15279854149346597</v>
      </c>
      <c r="I5213" s="1" t="str">
        <f>_xlfn.XLOOKUP(Comuni[[#This Row],[Regione]],Ripartizione_geografica[Regione],Ripartizione_geografica[Ripartizione geografica],,0)</f>
        <v>Centro</v>
      </c>
      <c r="J5213" s="1">
        <f>_xlfn.XLOOKUP(Comuni[[#This Row],[Regione]],Table_0[Regione],Table_0[Totale contagiati],,0)</f>
        <v>2498960</v>
      </c>
      <c r="K5213" s="1">
        <f>_xlfn.XLOOKUP(Comuni[[#This Row],[Regione]],Table_0[Regione],Table_0[Guariti],,0)</f>
        <v>2438883</v>
      </c>
      <c r="L5213" s="1">
        <f>_xlfn.XLOOKUP(Comuni[[#This Row],[Regione]],Table_0[Regione],Table_0[Deceduti],,0)</f>
        <v>13122</v>
      </c>
    </row>
    <row r="5214" spans="1:12" x14ac:dyDescent="0.25">
      <c r="A5214" s="1" t="s">
        <v>5292</v>
      </c>
      <c r="B5214" s="1" t="s">
        <v>5063</v>
      </c>
      <c r="C5214" s="1" t="s">
        <v>5199</v>
      </c>
      <c r="D5214">
        <v>936</v>
      </c>
      <c r="E5214">
        <f>100*Comuni[[#This Row],[Popolazione2011]]/$D$7916</f>
        <v>1.6331616972283971E-3</v>
      </c>
      <c r="F5214">
        <f>100*Comuni[[#This Row],[Popolazione2011]]/(SUMIFS($D$2:$D$7916,$B$2:$B$7916,"Lazio"))</f>
        <v>1.700925659735637E-2</v>
      </c>
      <c r="G5214" t="b">
        <f>IF(Comuni[[#This Row],[Popolazione2011]]&gt;300000,"MAGGIORE")</f>
        <v>0</v>
      </c>
      <c r="H5214">
        <f>100*Comuni[[#This Row],[Popolazione2011]]/(SUMIFS($D$2:$D$7916,$B$2:$B$7916,"Piemonte"))</f>
        <v>2.1448625500582505E-2</v>
      </c>
      <c r="I5214" s="1" t="str">
        <f>_xlfn.XLOOKUP(Comuni[[#This Row],[Regione]],Ripartizione_geografica[Regione],Ripartizione_geografica[Ripartizione geografica],,0)</f>
        <v>Centro</v>
      </c>
      <c r="J5214" s="1">
        <f>_xlfn.XLOOKUP(Comuni[[#This Row],[Regione]],Table_0[Regione],Table_0[Totale contagiati],,0)</f>
        <v>2498960</v>
      </c>
      <c r="K5214" s="1">
        <f>_xlfn.XLOOKUP(Comuni[[#This Row],[Regione]],Table_0[Regione],Table_0[Guariti],,0)</f>
        <v>2438883</v>
      </c>
      <c r="L5214" s="1">
        <f>_xlfn.XLOOKUP(Comuni[[#This Row],[Regione]],Table_0[Regione],Table_0[Deceduti],,0)</f>
        <v>13122</v>
      </c>
    </row>
    <row r="5215" spans="1:12" x14ac:dyDescent="0.25">
      <c r="A5215" s="1" t="s">
        <v>5293</v>
      </c>
      <c r="B5215" s="1" t="s">
        <v>5063</v>
      </c>
      <c r="C5215" s="1" t="s">
        <v>5199</v>
      </c>
      <c r="D5215">
        <v>1553</v>
      </c>
      <c r="E5215">
        <f>100*Comuni[[#This Row],[Popolazione2011]]/$D$7916</f>
        <v>2.7097223459355778E-3</v>
      </c>
      <c r="F5215">
        <f>100*Comuni[[#This Row],[Popolazione2011]]/(SUMIFS($D$2:$D$7916,$B$2:$B$7916,"Lazio"))</f>
        <v>2.8221555016767565E-2</v>
      </c>
      <c r="G5215" t="b">
        <f>IF(Comuni[[#This Row],[Popolazione2011]]&gt;300000,"MAGGIORE")</f>
        <v>0</v>
      </c>
      <c r="H5215">
        <f>100*Comuni[[#This Row],[Popolazione2011]]/(SUMIFS($D$2:$D$7916,$B$2:$B$7916,"Piemonte"))</f>
        <v>3.5587302780346823E-2</v>
      </c>
      <c r="I5215" s="1" t="str">
        <f>_xlfn.XLOOKUP(Comuni[[#This Row],[Regione]],Ripartizione_geografica[Regione],Ripartizione_geografica[Ripartizione geografica],,0)</f>
        <v>Centro</v>
      </c>
      <c r="J5215" s="1">
        <f>_xlfn.XLOOKUP(Comuni[[#This Row],[Regione]],Table_0[Regione],Table_0[Totale contagiati],,0)</f>
        <v>2498960</v>
      </c>
      <c r="K5215" s="1">
        <f>_xlfn.XLOOKUP(Comuni[[#This Row],[Regione]],Table_0[Regione],Table_0[Guariti],,0)</f>
        <v>2438883</v>
      </c>
      <c r="L5215" s="1">
        <f>_xlfn.XLOOKUP(Comuni[[#This Row],[Regione]],Table_0[Regione],Table_0[Deceduti],,0)</f>
        <v>13122</v>
      </c>
    </row>
    <row r="5216" spans="1:12" x14ac:dyDescent="0.25">
      <c r="A5216" s="1" t="s">
        <v>5294</v>
      </c>
      <c r="B5216" s="1" t="s">
        <v>5063</v>
      </c>
      <c r="C5216" s="1" t="s">
        <v>5199</v>
      </c>
      <c r="D5216">
        <v>2984</v>
      </c>
      <c r="E5216">
        <f>100*Comuni[[#This Row],[Popolazione2011]]/$D$7916</f>
        <v>5.2065753253520697E-3</v>
      </c>
      <c r="F5216">
        <f>100*Comuni[[#This Row],[Popolazione2011]]/(SUMIFS($D$2:$D$7916,$B$2:$B$7916,"Lazio"))</f>
        <v>5.4226091545418166E-2</v>
      </c>
      <c r="G5216" t="b">
        <f>IF(Comuni[[#This Row],[Popolazione2011]]&gt;300000,"MAGGIORE")</f>
        <v>0</v>
      </c>
      <c r="H5216">
        <f>100*Comuni[[#This Row],[Popolazione2011]]/(SUMIFS($D$2:$D$7916,$B$2:$B$7916,"Piemonte"))</f>
        <v>6.8378951382198919E-2</v>
      </c>
      <c r="I5216" s="1" t="str">
        <f>_xlfn.XLOOKUP(Comuni[[#This Row],[Regione]],Ripartizione_geografica[Regione],Ripartizione_geografica[Ripartizione geografica],,0)</f>
        <v>Centro</v>
      </c>
      <c r="J5216" s="1">
        <f>_xlfn.XLOOKUP(Comuni[[#This Row],[Regione]],Table_0[Regione],Table_0[Totale contagiati],,0)</f>
        <v>2498960</v>
      </c>
      <c r="K5216" s="1">
        <f>_xlfn.XLOOKUP(Comuni[[#This Row],[Regione]],Table_0[Regione],Table_0[Guariti],,0)</f>
        <v>2438883</v>
      </c>
      <c r="L5216" s="1">
        <f>_xlfn.XLOOKUP(Comuni[[#This Row],[Regione]],Table_0[Regione],Table_0[Deceduti],,0)</f>
        <v>13122</v>
      </c>
    </row>
    <row r="5217" spans="1:12" x14ac:dyDescent="0.25">
      <c r="A5217" s="1" t="s">
        <v>5295</v>
      </c>
      <c r="B5217" s="1" t="s">
        <v>5063</v>
      </c>
      <c r="C5217" s="1" t="s">
        <v>5199</v>
      </c>
      <c r="D5217">
        <v>17403</v>
      </c>
      <c r="E5217">
        <f>100*Comuni[[#This Row],[Popolazione2011]]/$D$7916</f>
        <v>3.0365291684685679E-2</v>
      </c>
      <c r="F5217">
        <f>100*Comuni[[#This Row],[Popolazione2011]]/(SUMIFS($D$2:$D$7916,$B$2:$B$7916,"Lazio"))</f>
        <v>0.31625223564507787</v>
      </c>
      <c r="G5217" t="b">
        <f>IF(Comuni[[#This Row],[Popolazione2011]]&gt;300000,"MAGGIORE")</f>
        <v>0</v>
      </c>
      <c r="H5217">
        <f>100*Comuni[[#This Row],[Popolazione2011]]/(SUMIFS($D$2:$D$7916,$B$2:$B$7916,"Piemonte"))</f>
        <v>0.39879319400281765</v>
      </c>
      <c r="I5217" s="1" t="str">
        <f>_xlfn.XLOOKUP(Comuni[[#This Row],[Regione]],Ripartizione_geografica[Regione],Ripartizione_geografica[Ripartizione geografica],,0)</f>
        <v>Centro</v>
      </c>
      <c r="J5217" s="1">
        <f>_xlfn.XLOOKUP(Comuni[[#This Row],[Regione]],Table_0[Regione],Table_0[Totale contagiati],,0)</f>
        <v>2498960</v>
      </c>
      <c r="K5217" s="1">
        <f>_xlfn.XLOOKUP(Comuni[[#This Row],[Regione]],Table_0[Regione],Table_0[Guariti],,0)</f>
        <v>2438883</v>
      </c>
      <c r="L5217" s="1">
        <f>_xlfn.XLOOKUP(Comuni[[#This Row],[Regione]],Table_0[Regione],Table_0[Deceduti],,0)</f>
        <v>13122</v>
      </c>
    </row>
    <row r="5218" spans="1:12" x14ac:dyDescent="0.25">
      <c r="A5218" s="1" t="s">
        <v>5296</v>
      </c>
      <c r="B5218" s="1" t="s">
        <v>5063</v>
      </c>
      <c r="C5218" s="1" t="s">
        <v>5199</v>
      </c>
      <c r="D5218">
        <v>4488</v>
      </c>
      <c r="E5218">
        <f>100*Comuni[[#This Row],[Popolazione2011]]/$D$7916</f>
        <v>7.830800958505392E-3</v>
      </c>
      <c r="F5218">
        <f>100*Comuni[[#This Row],[Popolazione2011]]/(SUMIFS($D$2:$D$7916,$B$2:$B$7916,"Lazio"))</f>
        <v>8.1557204710401052E-2</v>
      </c>
      <c r="G5218" t="b">
        <f>IF(Comuni[[#This Row],[Popolazione2011]]&gt;300000,"MAGGIORE")</f>
        <v>0</v>
      </c>
      <c r="H5218">
        <f>100*Comuni[[#This Row],[Popolazione2011]]/(SUMIFS($D$2:$D$7916,$B$2:$B$7916,"Piemonte"))</f>
        <v>0.10284340945151098</v>
      </c>
      <c r="I5218" s="1" t="str">
        <f>_xlfn.XLOOKUP(Comuni[[#This Row],[Regione]],Ripartizione_geografica[Regione],Ripartizione_geografica[Ripartizione geografica],,0)</f>
        <v>Centro</v>
      </c>
      <c r="J5218" s="1">
        <f>_xlfn.XLOOKUP(Comuni[[#This Row],[Regione]],Table_0[Regione],Table_0[Totale contagiati],,0)</f>
        <v>2498960</v>
      </c>
      <c r="K5218" s="1">
        <f>_xlfn.XLOOKUP(Comuni[[#This Row],[Regione]],Table_0[Regione],Table_0[Guariti],,0)</f>
        <v>2438883</v>
      </c>
      <c r="L5218" s="1">
        <f>_xlfn.XLOOKUP(Comuni[[#This Row],[Regione]],Table_0[Regione],Table_0[Deceduti],,0)</f>
        <v>13122</v>
      </c>
    </row>
    <row r="5219" spans="1:12" x14ac:dyDescent="0.25">
      <c r="A5219" s="1" t="s">
        <v>5297</v>
      </c>
      <c r="B5219" s="1" t="s">
        <v>5063</v>
      </c>
      <c r="C5219" s="1" t="s">
        <v>5199</v>
      </c>
      <c r="D5219">
        <v>3702</v>
      </c>
      <c r="E5219">
        <f>100*Comuni[[#This Row],[Popolazione2011]]/$D$7916</f>
        <v>6.4593638922430842E-3</v>
      </c>
      <c r="F5219">
        <f>100*Comuni[[#This Row],[Popolazione2011]]/(SUMIFS($D$2:$D$7916,$B$2:$B$7916,"Lazio"))</f>
        <v>6.7273790516467175E-2</v>
      </c>
      <c r="G5219" t="b">
        <f>IF(Comuni[[#This Row],[Popolazione2011]]&gt;300000,"MAGGIORE")</f>
        <v>0</v>
      </c>
      <c r="H5219">
        <f>100*Comuni[[#This Row],[Popolazione2011]]/(SUMIFS($D$2:$D$7916,$B$2:$B$7916,"Piemonte"))</f>
        <v>8.4832063678585937E-2</v>
      </c>
      <c r="I5219" s="1" t="str">
        <f>_xlfn.XLOOKUP(Comuni[[#This Row],[Regione]],Ripartizione_geografica[Regione],Ripartizione_geografica[Ripartizione geografica],,0)</f>
        <v>Centro</v>
      </c>
      <c r="J5219" s="1">
        <f>_xlfn.XLOOKUP(Comuni[[#This Row],[Regione]],Table_0[Regione],Table_0[Totale contagiati],,0)</f>
        <v>2498960</v>
      </c>
      <c r="K5219" s="1">
        <f>_xlfn.XLOOKUP(Comuni[[#This Row],[Regione]],Table_0[Regione],Table_0[Guariti],,0)</f>
        <v>2438883</v>
      </c>
      <c r="L5219" s="1">
        <f>_xlfn.XLOOKUP(Comuni[[#This Row],[Regione]],Table_0[Regione],Table_0[Deceduti],,0)</f>
        <v>13122</v>
      </c>
    </row>
    <row r="5220" spans="1:12" x14ac:dyDescent="0.25">
      <c r="A5220" s="1" t="s">
        <v>5298</v>
      </c>
      <c r="B5220" s="1" t="s">
        <v>5063</v>
      </c>
      <c r="C5220" s="1" t="s">
        <v>5199</v>
      </c>
      <c r="D5220">
        <v>3366</v>
      </c>
      <c r="E5220">
        <f>100*Comuni[[#This Row],[Popolazione2011]]/$D$7916</f>
        <v>5.873100718879044E-3</v>
      </c>
      <c r="F5220">
        <f>100*Comuni[[#This Row],[Popolazione2011]]/(SUMIFS($D$2:$D$7916,$B$2:$B$7916,"Lazio"))</f>
        <v>6.1167903532800785E-2</v>
      </c>
      <c r="G5220" t="b">
        <f>IF(Comuni[[#This Row],[Popolazione2011]]&gt;300000,"MAGGIORE")</f>
        <v>0</v>
      </c>
      <c r="H5220">
        <f>100*Comuni[[#This Row],[Popolazione2011]]/(SUMIFS($D$2:$D$7916,$B$2:$B$7916,"Piemonte"))</f>
        <v>7.713255708863323E-2</v>
      </c>
      <c r="I5220" s="1" t="str">
        <f>_xlfn.XLOOKUP(Comuni[[#This Row],[Regione]],Ripartizione_geografica[Regione],Ripartizione_geografica[Ripartizione geografica],,0)</f>
        <v>Centro</v>
      </c>
      <c r="J5220" s="1">
        <f>_xlfn.XLOOKUP(Comuni[[#This Row],[Regione]],Table_0[Regione],Table_0[Totale contagiati],,0)</f>
        <v>2498960</v>
      </c>
      <c r="K5220" s="1">
        <f>_xlfn.XLOOKUP(Comuni[[#This Row],[Regione]],Table_0[Regione],Table_0[Guariti],,0)</f>
        <v>2438883</v>
      </c>
      <c r="L5220" s="1">
        <f>_xlfn.XLOOKUP(Comuni[[#This Row],[Regione]],Table_0[Regione],Table_0[Deceduti],,0)</f>
        <v>13122</v>
      </c>
    </row>
    <row r="5221" spans="1:12" x14ac:dyDescent="0.25">
      <c r="A5221" s="1" t="s">
        <v>5299</v>
      </c>
      <c r="B5221" s="1" t="s">
        <v>5063</v>
      </c>
      <c r="C5221" s="1" t="s">
        <v>5199</v>
      </c>
      <c r="D5221">
        <v>184</v>
      </c>
      <c r="E5221">
        <f>100*Comuni[[#This Row],[Popolazione2011]]/$D$7916</f>
        <v>3.2104888065173621E-4</v>
      </c>
      <c r="F5221">
        <f>100*Comuni[[#This Row],[Popolazione2011]]/(SUMIFS($D$2:$D$7916,$B$2:$B$7916,"Lazio"))</f>
        <v>3.3437000148649272E-3</v>
      </c>
      <c r="G5221" t="b">
        <f>IF(Comuni[[#This Row],[Popolazione2011]]&gt;300000,"MAGGIORE")</f>
        <v>0</v>
      </c>
      <c r="H5221">
        <f>100*Comuni[[#This Row],[Popolazione2011]]/(SUMIFS($D$2:$D$7916,$B$2:$B$7916,"Piemonte"))</f>
        <v>4.2163964659264752E-3</v>
      </c>
      <c r="I5221" s="1" t="str">
        <f>_xlfn.XLOOKUP(Comuni[[#This Row],[Regione]],Ripartizione_geografica[Regione],Ripartizione_geografica[Ripartizione geografica],,0)</f>
        <v>Centro</v>
      </c>
      <c r="J5221" s="1">
        <f>_xlfn.XLOOKUP(Comuni[[#This Row],[Regione]],Table_0[Regione],Table_0[Totale contagiati],,0)</f>
        <v>2498960</v>
      </c>
      <c r="K5221" s="1">
        <f>_xlfn.XLOOKUP(Comuni[[#This Row],[Regione]],Table_0[Regione],Table_0[Guariti],,0)</f>
        <v>2438883</v>
      </c>
      <c r="L5221" s="1">
        <f>_xlfn.XLOOKUP(Comuni[[#This Row],[Regione]],Table_0[Regione],Table_0[Deceduti],,0)</f>
        <v>13122</v>
      </c>
    </row>
    <row r="5222" spans="1:12" x14ac:dyDescent="0.25">
      <c r="A5222" s="1" t="s">
        <v>5300</v>
      </c>
      <c r="B5222" s="1" t="s">
        <v>5063</v>
      </c>
      <c r="C5222" s="1" t="s">
        <v>5199</v>
      </c>
      <c r="D5222">
        <v>9101</v>
      </c>
      <c r="E5222">
        <f>100*Comuni[[#This Row],[Popolazione2011]]/$D$7916</f>
        <v>1.5879705776149191E-2</v>
      </c>
      <c r="F5222">
        <f>100*Comuni[[#This Row],[Popolazione2011]]/(SUMIFS($D$2:$D$7916,$B$2:$B$7916,"Lazio"))</f>
        <v>0.16538594475698751</v>
      </c>
      <c r="G5222" t="b">
        <f>IF(Comuni[[#This Row],[Popolazione2011]]&gt;300000,"MAGGIORE")</f>
        <v>0</v>
      </c>
      <c r="H5222">
        <f>100*Comuni[[#This Row],[Popolazione2011]]/(SUMIFS($D$2:$D$7916,$B$2:$B$7916,"Piemonte"))</f>
        <v>0.20855121867606985</v>
      </c>
      <c r="I5222" s="1" t="str">
        <f>_xlfn.XLOOKUP(Comuni[[#This Row],[Regione]],Ripartizione_geografica[Regione],Ripartizione_geografica[Ripartizione geografica],,0)</f>
        <v>Centro</v>
      </c>
      <c r="J5222" s="1">
        <f>_xlfn.XLOOKUP(Comuni[[#This Row],[Regione]],Table_0[Regione],Table_0[Totale contagiati],,0)</f>
        <v>2498960</v>
      </c>
      <c r="K5222" s="1">
        <f>_xlfn.XLOOKUP(Comuni[[#This Row],[Regione]],Table_0[Regione],Table_0[Guariti],,0)</f>
        <v>2438883</v>
      </c>
      <c r="L5222" s="1">
        <f>_xlfn.XLOOKUP(Comuni[[#This Row],[Regione]],Table_0[Regione],Table_0[Deceduti],,0)</f>
        <v>13122</v>
      </c>
    </row>
    <row r="5223" spans="1:12" x14ac:dyDescent="0.25">
      <c r="A5223" s="1" t="s">
        <v>5301</v>
      </c>
      <c r="B5223" s="1" t="s">
        <v>5063</v>
      </c>
      <c r="C5223" s="1" t="s">
        <v>5199</v>
      </c>
      <c r="D5223">
        <v>9066</v>
      </c>
      <c r="E5223">
        <f>100*Comuni[[#This Row],[Popolazione2011]]/$D$7916</f>
        <v>1.5818636695590436E-2</v>
      </c>
      <c r="F5223">
        <f>100*Comuni[[#This Row],[Popolazione2011]]/(SUMIFS($D$2:$D$7916,$B$2:$B$7916,"Lazio"))</f>
        <v>0.16474991486285559</v>
      </c>
      <c r="G5223" t="b">
        <f>IF(Comuni[[#This Row],[Popolazione2011]]&gt;300000,"MAGGIORE")</f>
        <v>0</v>
      </c>
      <c r="H5223">
        <f>100*Comuni[[#This Row],[Popolazione2011]]/(SUMIFS($D$2:$D$7916,$B$2:$B$7916,"Piemonte"))</f>
        <v>0.20774918673961643</v>
      </c>
      <c r="I5223" s="1" t="str">
        <f>_xlfn.XLOOKUP(Comuni[[#This Row],[Regione]],Ripartizione_geografica[Regione],Ripartizione_geografica[Ripartizione geografica],,0)</f>
        <v>Centro</v>
      </c>
      <c r="J5223" s="1">
        <f>_xlfn.XLOOKUP(Comuni[[#This Row],[Regione]],Table_0[Regione],Table_0[Totale contagiati],,0)</f>
        <v>2498960</v>
      </c>
      <c r="K5223" s="1">
        <f>_xlfn.XLOOKUP(Comuni[[#This Row],[Regione]],Table_0[Regione],Table_0[Guariti],,0)</f>
        <v>2438883</v>
      </c>
      <c r="L5223" s="1">
        <f>_xlfn.XLOOKUP(Comuni[[#This Row],[Regione]],Table_0[Regione],Table_0[Deceduti],,0)</f>
        <v>13122</v>
      </c>
    </row>
    <row r="5224" spans="1:12" x14ac:dyDescent="0.25">
      <c r="A5224" s="1" t="s">
        <v>5302</v>
      </c>
      <c r="B5224" s="1" t="s">
        <v>5063</v>
      </c>
      <c r="C5224" s="1" t="s">
        <v>5199</v>
      </c>
      <c r="D5224">
        <v>52910</v>
      </c>
      <c r="E5224">
        <f>100*Comuni[[#This Row],[Popolazione2011]]/$D$7916</f>
        <v>9.2319001496105238E-2</v>
      </c>
      <c r="F5224">
        <f>100*Comuni[[#This Row],[Popolazione2011]]/(SUMIFS($D$2:$D$7916,$B$2:$B$7916,"Lazio"))</f>
        <v>0.96149547710056138</v>
      </c>
      <c r="G5224" t="b">
        <f>IF(Comuni[[#This Row],[Popolazione2011]]&gt;300000,"MAGGIORE")</f>
        <v>0</v>
      </c>
      <c r="H5224">
        <f>100*Comuni[[#This Row],[Popolazione2011]]/(SUMIFS($D$2:$D$7916,$B$2:$B$7916,"Piemonte"))</f>
        <v>1.2124431359357055</v>
      </c>
      <c r="I5224" s="1" t="str">
        <f>_xlfn.XLOOKUP(Comuni[[#This Row],[Regione]],Ripartizione_geografica[Regione],Ripartizione_geografica[Ripartizione geografica],,0)</f>
        <v>Centro</v>
      </c>
      <c r="J5224" s="1">
        <f>_xlfn.XLOOKUP(Comuni[[#This Row],[Regione]],Table_0[Regione],Table_0[Totale contagiati],,0)</f>
        <v>2498960</v>
      </c>
      <c r="K5224" s="1">
        <f>_xlfn.XLOOKUP(Comuni[[#This Row],[Regione]],Table_0[Regione],Table_0[Guariti],,0)</f>
        <v>2438883</v>
      </c>
      <c r="L5224" s="1">
        <f>_xlfn.XLOOKUP(Comuni[[#This Row],[Regione]],Table_0[Regione],Table_0[Deceduti],,0)</f>
        <v>13122</v>
      </c>
    </row>
    <row r="5225" spans="1:12" x14ac:dyDescent="0.25">
      <c r="A5225" s="1" t="s">
        <v>5303</v>
      </c>
      <c r="B5225" s="1" t="s">
        <v>5063</v>
      </c>
      <c r="C5225" s="1" t="s">
        <v>5199</v>
      </c>
      <c r="D5225">
        <v>5147</v>
      </c>
      <c r="E5225">
        <f>100*Comuni[[#This Row],[Popolazione2011]]/$D$7916</f>
        <v>8.9806445038830771E-3</v>
      </c>
      <c r="F5225">
        <f>100*Comuni[[#This Row],[Popolazione2011]]/(SUMIFS($D$2:$D$7916,$B$2:$B$7916,"Lazio"))</f>
        <v>9.3532739002770551E-2</v>
      </c>
      <c r="G5225" t="b">
        <f>IF(Comuni[[#This Row],[Popolazione2011]]&gt;300000,"MAGGIORE")</f>
        <v>0</v>
      </c>
      <c r="H5225">
        <f>100*Comuni[[#This Row],[Popolazione2011]]/(SUMIFS($D$2:$D$7916,$B$2:$B$7916,"Piemonte"))</f>
        <v>0.11794452505501939</v>
      </c>
      <c r="I5225" s="1" t="str">
        <f>_xlfn.XLOOKUP(Comuni[[#This Row],[Regione]],Ripartizione_geografica[Regione],Ripartizione_geografica[Ripartizione geografica],,0)</f>
        <v>Centro</v>
      </c>
      <c r="J5225" s="1">
        <f>_xlfn.XLOOKUP(Comuni[[#This Row],[Regione]],Table_0[Regione],Table_0[Totale contagiati],,0)</f>
        <v>2498960</v>
      </c>
      <c r="K5225" s="1">
        <f>_xlfn.XLOOKUP(Comuni[[#This Row],[Regione]],Table_0[Regione],Table_0[Guariti],,0)</f>
        <v>2438883</v>
      </c>
      <c r="L5225" s="1">
        <f>_xlfn.XLOOKUP(Comuni[[#This Row],[Regione]],Table_0[Regione],Table_0[Deceduti],,0)</f>
        <v>13122</v>
      </c>
    </row>
    <row r="5226" spans="1:12" x14ac:dyDescent="0.25">
      <c r="A5226" s="1" t="s">
        <v>5304</v>
      </c>
      <c r="B5226" s="1" t="s">
        <v>5063</v>
      </c>
      <c r="C5226" s="1" t="s">
        <v>5199</v>
      </c>
      <c r="D5226">
        <v>1071</v>
      </c>
      <c r="E5226">
        <f>100*Comuni[[#This Row],[Popolazione2011]]/$D$7916</f>
        <v>1.8687138650978776E-3</v>
      </c>
      <c r="F5226">
        <f>100*Comuni[[#This Row],[Popolazione2011]]/(SUMIFS($D$2:$D$7916,$B$2:$B$7916,"Lazio"))</f>
        <v>1.9462514760436613E-2</v>
      </c>
      <c r="G5226" t="b">
        <f>IF(Comuni[[#This Row],[Popolazione2011]]&gt;300000,"MAGGIORE")</f>
        <v>0</v>
      </c>
      <c r="H5226">
        <f>100*Comuni[[#This Row],[Popolazione2011]]/(SUMIFS($D$2:$D$7916,$B$2:$B$7916,"Piemonte"))</f>
        <v>2.4542177255474213E-2</v>
      </c>
      <c r="I5226" s="1" t="str">
        <f>_xlfn.XLOOKUP(Comuni[[#This Row],[Regione]],Ripartizione_geografica[Regione],Ripartizione_geografica[Ripartizione geografica],,0)</f>
        <v>Centro</v>
      </c>
      <c r="J5226" s="1">
        <f>_xlfn.XLOOKUP(Comuni[[#This Row],[Regione]],Table_0[Regione],Table_0[Totale contagiati],,0)</f>
        <v>2498960</v>
      </c>
      <c r="K5226" s="1">
        <f>_xlfn.XLOOKUP(Comuni[[#This Row],[Regione]],Table_0[Regione],Table_0[Guariti],,0)</f>
        <v>2438883</v>
      </c>
      <c r="L5226" s="1">
        <f>_xlfn.XLOOKUP(Comuni[[#This Row],[Regione]],Table_0[Regione],Table_0[Deceduti],,0)</f>
        <v>13122</v>
      </c>
    </row>
    <row r="5227" spans="1:12" x14ac:dyDescent="0.25">
      <c r="A5227" s="1" t="s">
        <v>5305</v>
      </c>
      <c r="B5227" s="1" t="s">
        <v>5063</v>
      </c>
      <c r="C5227" s="1" t="s">
        <v>5199</v>
      </c>
      <c r="D5227">
        <v>5274</v>
      </c>
      <c r="E5227">
        <f>100*Comuni[[#This Row],[Popolazione2011]]/$D$7916</f>
        <v>9.2022380247676998E-3</v>
      </c>
      <c r="F5227">
        <f>100*Comuni[[#This Row],[Popolazione2011]]/(SUMIFS($D$2:$D$7916,$B$2:$B$7916,"Lazio"))</f>
        <v>9.5840618904334929E-2</v>
      </c>
      <c r="G5227" t="b">
        <f>IF(Comuni[[#This Row],[Popolazione2011]]&gt;300000,"MAGGIORE")</f>
        <v>0</v>
      </c>
      <c r="H5227">
        <f>100*Comuni[[#This Row],[Popolazione2011]]/(SUMIFS($D$2:$D$7916,$B$2:$B$7916,"Piemonte"))</f>
        <v>0.12085475522443603</v>
      </c>
      <c r="I5227" s="1" t="str">
        <f>_xlfn.XLOOKUP(Comuni[[#This Row],[Regione]],Ripartizione_geografica[Regione],Ripartizione_geografica[Ripartizione geografica],,0)</f>
        <v>Centro</v>
      </c>
      <c r="J5227" s="1">
        <f>_xlfn.XLOOKUP(Comuni[[#This Row],[Regione]],Table_0[Regione],Table_0[Totale contagiati],,0)</f>
        <v>2498960</v>
      </c>
      <c r="K5227" s="1">
        <f>_xlfn.XLOOKUP(Comuni[[#This Row],[Regione]],Table_0[Regione],Table_0[Guariti],,0)</f>
        <v>2438883</v>
      </c>
      <c r="L5227" s="1">
        <f>_xlfn.XLOOKUP(Comuni[[#This Row],[Regione]],Table_0[Regione],Table_0[Deceduti],,0)</f>
        <v>13122</v>
      </c>
    </row>
    <row r="5228" spans="1:12" x14ac:dyDescent="0.25">
      <c r="A5228" s="1" t="s">
        <v>5306</v>
      </c>
      <c r="B5228" s="1" t="s">
        <v>5063</v>
      </c>
      <c r="C5228" s="1" t="s">
        <v>5199</v>
      </c>
      <c r="D5228">
        <v>306</v>
      </c>
      <c r="E5228">
        <f>100*Comuni[[#This Row],[Popolazione2011]]/$D$7916</f>
        <v>5.339182471708222E-4</v>
      </c>
      <c r="F5228">
        <f>100*Comuni[[#This Row],[Popolazione2011]]/(SUMIFS($D$2:$D$7916,$B$2:$B$7916,"Lazio"))</f>
        <v>5.5607185029818897E-3</v>
      </c>
      <c r="G5228" t="b">
        <f>IF(Comuni[[#This Row],[Popolazione2011]]&gt;300000,"MAGGIORE")</f>
        <v>0</v>
      </c>
      <c r="H5228">
        <f>100*Comuni[[#This Row],[Popolazione2011]]/(SUMIFS($D$2:$D$7916,$B$2:$B$7916,"Piemonte"))</f>
        <v>7.0120506444212036E-3</v>
      </c>
      <c r="I5228" s="1" t="str">
        <f>_xlfn.XLOOKUP(Comuni[[#This Row],[Regione]],Ripartizione_geografica[Regione],Ripartizione_geografica[Ripartizione geografica],,0)</f>
        <v>Centro</v>
      </c>
      <c r="J5228" s="1">
        <f>_xlfn.XLOOKUP(Comuni[[#This Row],[Regione]],Table_0[Regione],Table_0[Totale contagiati],,0)</f>
        <v>2498960</v>
      </c>
      <c r="K5228" s="1">
        <f>_xlfn.XLOOKUP(Comuni[[#This Row],[Regione]],Table_0[Regione],Table_0[Guariti],,0)</f>
        <v>2438883</v>
      </c>
      <c r="L5228" s="1">
        <f>_xlfn.XLOOKUP(Comuni[[#This Row],[Regione]],Table_0[Regione],Table_0[Deceduti],,0)</f>
        <v>13122</v>
      </c>
    </row>
    <row r="5229" spans="1:12" x14ac:dyDescent="0.25">
      <c r="A5229" s="1" t="s">
        <v>5307</v>
      </c>
      <c r="B5229" s="1" t="s">
        <v>5063</v>
      </c>
      <c r="C5229" s="1" t="s">
        <v>5199</v>
      </c>
      <c r="D5229">
        <v>317</v>
      </c>
      <c r="E5229">
        <f>100*Comuni[[#This Row],[Popolazione2011]]/$D$7916</f>
        <v>5.5311138677500201E-4</v>
      </c>
      <c r="F5229">
        <f>100*Comuni[[#This Row],[Popolazione2011]]/(SUMIFS($D$2:$D$7916,$B$2:$B$7916,"Lazio"))</f>
        <v>5.7606136125662065E-3</v>
      </c>
      <c r="G5229" t="b">
        <f>IF(Comuni[[#This Row],[Popolazione2011]]&gt;300000,"MAGGIORE")</f>
        <v>0</v>
      </c>
      <c r="H5229">
        <f>100*Comuni[[#This Row],[Popolazione2011]]/(SUMIFS($D$2:$D$7916,$B$2:$B$7916,"Piemonte"))</f>
        <v>7.2641178244494163E-3</v>
      </c>
      <c r="I5229" s="1" t="str">
        <f>_xlfn.XLOOKUP(Comuni[[#This Row],[Regione]],Ripartizione_geografica[Regione],Ripartizione_geografica[Ripartizione geografica],,0)</f>
        <v>Centro</v>
      </c>
      <c r="J5229" s="1">
        <f>_xlfn.XLOOKUP(Comuni[[#This Row],[Regione]],Table_0[Regione],Table_0[Totale contagiati],,0)</f>
        <v>2498960</v>
      </c>
      <c r="K5229" s="1">
        <f>_xlfn.XLOOKUP(Comuni[[#This Row],[Regione]],Table_0[Regione],Table_0[Guariti],,0)</f>
        <v>2438883</v>
      </c>
      <c r="L5229" s="1">
        <f>_xlfn.XLOOKUP(Comuni[[#This Row],[Regione]],Table_0[Regione],Table_0[Deceduti],,0)</f>
        <v>13122</v>
      </c>
    </row>
    <row r="5230" spans="1:12" x14ac:dyDescent="0.25">
      <c r="A5230" s="1" t="s">
        <v>5308</v>
      </c>
      <c r="B5230" s="1" t="s">
        <v>5063</v>
      </c>
      <c r="C5230" s="1" t="s">
        <v>5199</v>
      </c>
      <c r="D5230">
        <v>14975</v>
      </c>
      <c r="E5230">
        <f>100*Comuni[[#This Row],[Popolazione2011]]/$D$7916</f>
        <v>2.612884232478125E-2</v>
      </c>
      <c r="F5230">
        <f>100*Comuni[[#This Row],[Popolazione2011]]/(SUMIFS($D$2:$D$7916,$B$2:$B$7916,"Lazio"))</f>
        <v>0.27212993327501245</v>
      </c>
      <c r="G5230" t="b">
        <f>IF(Comuni[[#This Row],[Popolazione2011]]&gt;300000,"MAGGIORE")</f>
        <v>0</v>
      </c>
      <c r="H5230">
        <f>100*Comuni[[#This Row],[Popolazione2011]]/(SUMIFS($D$2:$D$7916,$B$2:$B$7916,"Piemonte"))</f>
        <v>0.34315509281113571</v>
      </c>
      <c r="I5230" s="1" t="str">
        <f>_xlfn.XLOOKUP(Comuni[[#This Row],[Regione]],Ripartizione_geografica[Regione],Ripartizione_geografica[Ripartizione geografica],,0)</f>
        <v>Centro</v>
      </c>
      <c r="J5230" s="1">
        <f>_xlfn.XLOOKUP(Comuni[[#This Row],[Regione]],Table_0[Regione],Table_0[Totale contagiati],,0)</f>
        <v>2498960</v>
      </c>
      <c r="K5230" s="1">
        <f>_xlfn.XLOOKUP(Comuni[[#This Row],[Regione]],Table_0[Regione],Table_0[Guariti],,0)</f>
        <v>2438883</v>
      </c>
      <c r="L5230" s="1">
        <f>_xlfn.XLOOKUP(Comuni[[#This Row],[Regione]],Table_0[Regione],Table_0[Deceduti],,0)</f>
        <v>13122</v>
      </c>
    </row>
    <row r="5231" spans="1:12" x14ac:dyDescent="0.25">
      <c r="A5231" s="1" t="s">
        <v>5309</v>
      </c>
      <c r="B5231" s="1" t="s">
        <v>5063</v>
      </c>
      <c r="C5231" s="1" t="s">
        <v>5199</v>
      </c>
      <c r="D5231">
        <v>52295</v>
      </c>
      <c r="E5231">
        <f>100*Comuni[[#This Row],[Popolazione2011]]/$D$7916</f>
        <v>9.1245930509144271E-2</v>
      </c>
      <c r="F5231">
        <f>100*Comuni[[#This Row],[Popolazione2011]]/(SUMIFS($D$2:$D$7916,$B$2:$B$7916,"Lazio"))</f>
        <v>0.95031952324652913</v>
      </c>
      <c r="G5231" t="b">
        <f>IF(Comuni[[#This Row],[Popolazione2011]]&gt;300000,"MAGGIORE")</f>
        <v>0</v>
      </c>
      <c r="H5231">
        <f>100*Comuni[[#This Row],[Popolazione2011]]/(SUMIFS($D$2:$D$7916,$B$2:$B$7916,"Piemonte"))</f>
        <v>1.1983502890523099</v>
      </c>
      <c r="I5231" s="1" t="str">
        <f>_xlfn.XLOOKUP(Comuni[[#This Row],[Regione]],Ripartizione_geografica[Regione],Ripartizione_geografica[Ripartizione geografica],,0)</f>
        <v>Centro</v>
      </c>
      <c r="J5231" s="1">
        <f>_xlfn.XLOOKUP(Comuni[[#This Row],[Regione]],Table_0[Regione],Table_0[Totale contagiati],,0)</f>
        <v>2498960</v>
      </c>
      <c r="K5231" s="1">
        <f>_xlfn.XLOOKUP(Comuni[[#This Row],[Regione]],Table_0[Regione],Table_0[Guariti],,0)</f>
        <v>2438883</v>
      </c>
      <c r="L5231" s="1">
        <f>_xlfn.XLOOKUP(Comuni[[#This Row],[Regione]],Table_0[Regione],Table_0[Deceduti],,0)</f>
        <v>13122</v>
      </c>
    </row>
    <row r="5232" spans="1:12" x14ac:dyDescent="0.25">
      <c r="A5232" s="1" t="s">
        <v>5310</v>
      </c>
      <c r="B5232" s="1" t="s">
        <v>5063</v>
      </c>
      <c r="C5232" s="1" t="s">
        <v>5199</v>
      </c>
      <c r="D5232">
        <v>3937</v>
      </c>
      <c r="E5232">
        <f>100*Comuni[[#This Row],[Popolazione2011]]/$D$7916</f>
        <v>6.8693991474232906E-3</v>
      </c>
      <c r="F5232">
        <f>100*Comuni[[#This Row],[Popolazione2011]]/(SUMIFS($D$2:$D$7916,$B$2:$B$7916,"Lazio"))</f>
        <v>7.1544276948495758E-2</v>
      </c>
      <c r="G5232" t="b">
        <f>IF(Comuni[[#This Row],[Popolazione2011]]&gt;300000,"MAGGIORE")</f>
        <v>0</v>
      </c>
      <c r="H5232">
        <f>100*Comuni[[#This Row],[Popolazione2011]]/(SUMIFS($D$2:$D$7916,$B$2:$B$7916,"Piemonte"))</f>
        <v>9.0217135251915936E-2</v>
      </c>
      <c r="I5232" s="1" t="str">
        <f>_xlfn.XLOOKUP(Comuni[[#This Row],[Regione]],Ripartizione_geografica[Regione],Ripartizione_geografica[Ripartizione geografica],,0)</f>
        <v>Centro</v>
      </c>
      <c r="J5232" s="1">
        <f>_xlfn.XLOOKUP(Comuni[[#This Row],[Regione]],Table_0[Regione],Table_0[Totale contagiati],,0)</f>
        <v>2498960</v>
      </c>
      <c r="K5232" s="1">
        <f>_xlfn.XLOOKUP(Comuni[[#This Row],[Regione]],Table_0[Regione],Table_0[Guariti],,0)</f>
        <v>2438883</v>
      </c>
      <c r="L5232" s="1">
        <f>_xlfn.XLOOKUP(Comuni[[#This Row],[Regione]],Table_0[Regione],Table_0[Deceduti],,0)</f>
        <v>13122</v>
      </c>
    </row>
    <row r="5233" spans="1:12" x14ac:dyDescent="0.25">
      <c r="A5233" s="1" t="s">
        <v>5311</v>
      </c>
      <c r="B5233" s="1" t="s">
        <v>5063</v>
      </c>
      <c r="C5233" s="1" t="s">
        <v>5199</v>
      </c>
      <c r="D5233">
        <v>177</v>
      </c>
      <c r="E5233">
        <f>100*Comuni[[#This Row],[Popolazione2011]]/$D$7916</f>
        <v>3.0883506453998537E-4</v>
      </c>
      <c r="F5233">
        <f>100*Comuni[[#This Row],[Popolazione2011]]/(SUMIFS($D$2:$D$7916,$B$2:$B$7916,"Lazio"))</f>
        <v>3.216494036038544E-3</v>
      </c>
      <c r="G5233" t="b">
        <f>IF(Comuni[[#This Row],[Popolazione2011]]&gt;300000,"MAGGIORE")</f>
        <v>0</v>
      </c>
      <c r="H5233">
        <f>100*Comuni[[#This Row],[Popolazione2011]]/(SUMIFS($D$2:$D$7916,$B$2:$B$7916,"Piemonte"))</f>
        <v>4.0559900786357938E-3</v>
      </c>
      <c r="I5233" s="1" t="str">
        <f>_xlfn.XLOOKUP(Comuni[[#This Row],[Regione]],Ripartizione_geografica[Regione],Ripartizione_geografica[Ripartizione geografica],,0)</f>
        <v>Centro</v>
      </c>
      <c r="J5233" s="1">
        <f>_xlfn.XLOOKUP(Comuni[[#This Row],[Regione]],Table_0[Regione],Table_0[Totale contagiati],,0)</f>
        <v>2498960</v>
      </c>
      <c r="K5233" s="1">
        <f>_xlfn.XLOOKUP(Comuni[[#This Row],[Regione]],Table_0[Regione],Table_0[Guariti],,0)</f>
        <v>2438883</v>
      </c>
      <c r="L5233" s="1">
        <f>_xlfn.XLOOKUP(Comuni[[#This Row],[Regione]],Table_0[Regione],Table_0[Deceduti],,0)</f>
        <v>13122</v>
      </c>
    </row>
    <row r="5234" spans="1:12" x14ac:dyDescent="0.25">
      <c r="A5234" s="1" t="s">
        <v>5312</v>
      </c>
      <c r="B5234" s="1" t="s">
        <v>5063</v>
      </c>
      <c r="C5234" s="1" t="s">
        <v>5199</v>
      </c>
      <c r="D5234">
        <v>16922</v>
      </c>
      <c r="E5234">
        <f>100*Comuni[[#This Row],[Popolazione2011]]/$D$7916</f>
        <v>2.9526028034721086E-2</v>
      </c>
      <c r="F5234">
        <f>100*Comuni[[#This Row],[Popolazione2011]]/(SUMIFS($D$2:$D$7916,$B$2:$B$7916,"Lazio"))</f>
        <v>0.30751136767143639</v>
      </c>
      <c r="G5234" t="b">
        <f>IF(Comuni[[#This Row],[Popolazione2011]]&gt;300000,"MAGGIORE")</f>
        <v>0</v>
      </c>
      <c r="H5234">
        <f>100*Comuni[[#This Row],[Popolazione2011]]/(SUMIFS($D$2:$D$7916,$B$2:$B$7916,"Piemonte"))</f>
        <v>0.38777098367612944</v>
      </c>
      <c r="I5234" s="1" t="str">
        <f>_xlfn.XLOOKUP(Comuni[[#This Row],[Regione]],Ripartizione_geografica[Regione],Ripartizione_geografica[Ripartizione geografica],,0)</f>
        <v>Centro</v>
      </c>
      <c r="J5234" s="1">
        <f>_xlfn.XLOOKUP(Comuni[[#This Row],[Regione]],Table_0[Regione],Table_0[Totale contagiati],,0)</f>
        <v>2498960</v>
      </c>
      <c r="K5234" s="1">
        <f>_xlfn.XLOOKUP(Comuni[[#This Row],[Regione]],Table_0[Regione],Table_0[Guariti],,0)</f>
        <v>2438883</v>
      </c>
      <c r="L5234" s="1">
        <f>_xlfn.XLOOKUP(Comuni[[#This Row],[Regione]],Table_0[Regione],Table_0[Deceduti],,0)</f>
        <v>13122</v>
      </c>
    </row>
    <row r="5235" spans="1:12" x14ac:dyDescent="0.25">
      <c r="A5235" s="1" t="s">
        <v>5313</v>
      </c>
      <c r="B5235" s="1" t="s">
        <v>5063</v>
      </c>
      <c r="C5235" s="1" t="s">
        <v>5199</v>
      </c>
      <c r="D5235">
        <v>12893</v>
      </c>
      <c r="E5235">
        <f>100*Comuni[[#This Row],[Popolazione2011]]/$D$7916</f>
        <v>2.2496104446971928E-2</v>
      </c>
      <c r="F5235">
        <f>100*Comuni[[#This Row],[Popolazione2011]]/(SUMIFS($D$2:$D$7916,$B$2:$B$7916,"Lazio"))</f>
        <v>0.2342952407155082</v>
      </c>
      <c r="G5235" t="b">
        <f>IF(Comuni[[#This Row],[Popolazione2011]]&gt;300000,"MAGGIORE")</f>
        <v>0</v>
      </c>
      <c r="H5235">
        <f>100*Comuni[[#This Row],[Popolazione2011]]/(SUMIFS($D$2:$D$7916,$B$2:$B$7916,"Piemonte"))</f>
        <v>0.29544565019125024</v>
      </c>
      <c r="I5235" s="1" t="str">
        <f>_xlfn.XLOOKUP(Comuni[[#This Row],[Regione]],Ripartizione_geografica[Regione],Ripartizione_geografica[Ripartizione geografica],,0)</f>
        <v>Centro</v>
      </c>
      <c r="J5235" s="1">
        <f>_xlfn.XLOOKUP(Comuni[[#This Row],[Regione]],Table_0[Regione],Table_0[Totale contagiati],,0)</f>
        <v>2498960</v>
      </c>
      <c r="K5235" s="1">
        <f>_xlfn.XLOOKUP(Comuni[[#This Row],[Regione]],Table_0[Regione],Table_0[Guariti],,0)</f>
        <v>2438883</v>
      </c>
      <c r="L5235" s="1">
        <f>_xlfn.XLOOKUP(Comuni[[#This Row],[Regione]],Table_0[Regione],Table_0[Deceduti],,0)</f>
        <v>13122</v>
      </c>
    </row>
    <row r="5236" spans="1:12" x14ac:dyDescent="0.25">
      <c r="A5236" s="1" t="s">
        <v>5314</v>
      </c>
      <c r="B5236" s="1" t="s">
        <v>5063</v>
      </c>
      <c r="C5236" s="1" t="s">
        <v>5199</v>
      </c>
      <c r="D5236">
        <v>37293</v>
      </c>
      <c r="E5236">
        <f>100*Comuni[[#This Row],[Popolazione2011]]/$D$7916</f>
        <v>6.5069977750789126E-2</v>
      </c>
      <c r="F5236">
        <f>100*Comuni[[#This Row],[Popolazione2011]]/(SUMIFS($D$2:$D$7916,$B$2:$B$7916,"Lazio"))</f>
        <v>0.67769893833890071</v>
      </c>
      <c r="G5236" t="b">
        <f>IF(Comuni[[#This Row],[Popolazione2011]]&gt;300000,"MAGGIORE")</f>
        <v>0</v>
      </c>
      <c r="H5236">
        <f>100*Comuni[[#This Row],[Popolazione2011]]/(SUMIFS($D$2:$D$7916,$B$2:$B$7916,"Piemonte"))</f>
        <v>0.85457648589019586</v>
      </c>
      <c r="I5236" s="1" t="str">
        <f>_xlfn.XLOOKUP(Comuni[[#This Row],[Regione]],Ripartizione_geografica[Regione],Ripartizione_geografica[Ripartizione geografica],,0)</f>
        <v>Centro</v>
      </c>
      <c r="J5236" s="1">
        <f>_xlfn.XLOOKUP(Comuni[[#This Row],[Regione]],Table_0[Regione],Table_0[Totale contagiati],,0)</f>
        <v>2498960</v>
      </c>
      <c r="K5236" s="1">
        <f>_xlfn.XLOOKUP(Comuni[[#This Row],[Regione]],Table_0[Regione],Table_0[Guariti],,0)</f>
        <v>2438883</v>
      </c>
      <c r="L5236" s="1">
        <f>_xlfn.XLOOKUP(Comuni[[#This Row],[Regione]],Table_0[Regione],Table_0[Deceduti],,0)</f>
        <v>13122</v>
      </c>
    </row>
    <row r="5237" spans="1:12" x14ac:dyDescent="0.25">
      <c r="A5237" s="1" t="s">
        <v>5315</v>
      </c>
      <c r="B5237" s="1" t="s">
        <v>5063</v>
      </c>
      <c r="C5237" s="1" t="s">
        <v>5199</v>
      </c>
      <c r="D5237">
        <v>44202</v>
      </c>
      <c r="E5237">
        <f>100*Comuni[[#This Row],[Popolazione2011]]/$D$7916</f>
        <v>7.7125014253087196E-2</v>
      </c>
      <c r="F5237">
        <f>100*Comuni[[#This Row],[Popolazione2011]]/(SUMIFS($D$2:$D$7916,$B$2:$B$7916,"Lazio"))</f>
        <v>0.80325123944054089</v>
      </c>
      <c r="G5237" t="b">
        <f>IF(Comuni[[#This Row],[Popolazione2011]]&gt;300000,"MAGGIORE")</f>
        <v>0</v>
      </c>
      <c r="H5237">
        <f>100*Comuni[[#This Row],[Popolazione2011]]/(SUMIFS($D$2:$D$7916,$B$2:$B$7916,"Piemonte"))</f>
        <v>1.0128975901460981</v>
      </c>
      <c r="I5237" s="1" t="str">
        <f>_xlfn.XLOOKUP(Comuni[[#This Row],[Regione]],Ripartizione_geografica[Regione],Ripartizione_geografica[Ripartizione geografica],,0)</f>
        <v>Centro</v>
      </c>
      <c r="J5237" s="1">
        <f>_xlfn.XLOOKUP(Comuni[[#This Row],[Regione]],Table_0[Regione],Table_0[Totale contagiati],,0)</f>
        <v>2498960</v>
      </c>
      <c r="K5237" s="1">
        <f>_xlfn.XLOOKUP(Comuni[[#This Row],[Regione]],Table_0[Regione],Table_0[Guariti],,0)</f>
        <v>2438883</v>
      </c>
      <c r="L5237" s="1">
        <f>_xlfn.XLOOKUP(Comuni[[#This Row],[Regione]],Table_0[Regione],Table_0[Deceduti],,0)</f>
        <v>13122</v>
      </c>
    </row>
    <row r="5238" spans="1:12" x14ac:dyDescent="0.25">
      <c r="A5238" s="1" t="s">
        <v>5316</v>
      </c>
      <c r="B5238" s="1" t="s">
        <v>5063</v>
      </c>
      <c r="C5238" s="1" t="s">
        <v>5199</v>
      </c>
      <c r="D5238">
        <v>37235</v>
      </c>
      <c r="E5238">
        <f>100*Comuni[[#This Row],[Popolazione2011]]/$D$7916</f>
        <v>6.4968777560148905E-2</v>
      </c>
      <c r="F5238">
        <f>100*Comuni[[#This Row],[Popolazione2011]]/(SUMIFS($D$2:$D$7916,$B$2:$B$7916,"Lazio"))</f>
        <v>0.67664494594291069</v>
      </c>
      <c r="G5238" t="b">
        <f>IF(Comuni[[#This Row],[Popolazione2011]]&gt;300000,"MAGGIORE")</f>
        <v>0</v>
      </c>
      <c r="H5238">
        <f>100*Comuni[[#This Row],[Popolazione2011]]/(SUMIFS($D$2:$D$7916,$B$2:$B$7916,"Piemonte"))</f>
        <v>0.85324740439550162</v>
      </c>
      <c r="I5238" s="1" t="str">
        <f>_xlfn.XLOOKUP(Comuni[[#This Row],[Regione]],Ripartizione_geografica[Regione],Ripartizione_geografica[Ripartizione geografica],,0)</f>
        <v>Centro</v>
      </c>
      <c r="J5238" s="1">
        <f>_xlfn.XLOOKUP(Comuni[[#This Row],[Regione]],Table_0[Regione],Table_0[Totale contagiati],,0)</f>
        <v>2498960</v>
      </c>
      <c r="K5238" s="1">
        <f>_xlfn.XLOOKUP(Comuni[[#This Row],[Regione]],Table_0[Regione],Table_0[Guariti],,0)</f>
        <v>2438883</v>
      </c>
      <c r="L5238" s="1">
        <f>_xlfn.XLOOKUP(Comuni[[#This Row],[Regione]],Table_0[Regione],Table_0[Deceduti],,0)</f>
        <v>13122</v>
      </c>
    </row>
    <row r="5239" spans="1:12" x14ac:dyDescent="0.25">
      <c r="A5239" s="1" t="s">
        <v>5317</v>
      </c>
      <c r="B5239" s="1" t="s">
        <v>5063</v>
      </c>
      <c r="C5239" s="1" t="s">
        <v>5199</v>
      </c>
      <c r="D5239">
        <v>13806</v>
      </c>
      <c r="E5239">
        <f>100*Comuni[[#This Row],[Popolazione2011]]/$D$7916</f>
        <v>2.4089135034118858E-2</v>
      </c>
      <c r="F5239">
        <f>100*Comuni[[#This Row],[Popolazione2011]]/(SUMIFS($D$2:$D$7916,$B$2:$B$7916,"Lazio"))</f>
        <v>0.25088653481100642</v>
      </c>
      <c r="G5239" t="b">
        <f>IF(Comuni[[#This Row],[Popolazione2011]]&gt;300000,"MAGGIORE")</f>
        <v>0</v>
      </c>
      <c r="H5239">
        <f>100*Comuni[[#This Row],[Popolazione2011]]/(SUMIFS($D$2:$D$7916,$B$2:$B$7916,"Piemonte"))</f>
        <v>0.31636722613359192</v>
      </c>
      <c r="I5239" s="1" t="str">
        <f>_xlfn.XLOOKUP(Comuni[[#This Row],[Regione]],Ripartizione_geografica[Regione],Ripartizione_geografica[Ripartizione geografica],,0)</f>
        <v>Centro</v>
      </c>
      <c r="J5239" s="1">
        <f>_xlfn.XLOOKUP(Comuni[[#This Row],[Regione]],Table_0[Regione],Table_0[Totale contagiati],,0)</f>
        <v>2498960</v>
      </c>
      <c r="K5239" s="1">
        <f>_xlfn.XLOOKUP(Comuni[[#This Row],[Regione]],Table_0[Regione],Table_0[Guariti],,0)</f>
        <v>2438883</v>
      </c>
      <c r="L5239" s="1">
        <f>_xlfn.XLOOKUP(Comuni[[#This Row],[Regione]],Table_0[Regione],Table_0[Deceduti],,0)</f>
        <v>13122</v>
      </c>
    </row>
    <row r="5240" spans="1:12" x14ac:dyDescent="0.25">
      <c r="A5240" s="1" t="s">
        <v>5318</v>
      </c>
      <c r="B5240" s="1" t="s">
        <v>5063</v>
      </c>
      <c r="C5240" s="1" t="s">
        <v>5199</v>
      </c>
      <c r="D5240">
        <v>67626</v>
      </c>
      <c r="E5240">
        <f>100*Comuni[[#This Row],[Popolazione2011]]/$D$7916</f>
        <v>0.11799593262475171</v>
      </c>
      <c r="F5240">
        <f>100*Comuni[[#This Row],[Popolazione2011]]/(SUMIFS($D$2:$D$7916,$B$2:$B$7916,"Lazio"))</f>
        <v>1.2289187891589977</v>
      </c>
      <c r="G5240" t="b">
        <f>IF(Comuni[[#This Row],[Popolazione2011]]&gt;300000,"MAGGIORE")</f>
        <v>0</v>
      </c>
      <c r="H5240">
        <f>100*Comuni[[#This Row],[Popolazione2011]]/(SUMIFS($D$2:$D$7916,$B$2:$B$7916,"Piemonte"))</f>
        <v>1.5496631924170858</v>
      </c>
      <c r="I5240" s="1" t="str">
        <f>_xlfn.XLOOKUP(Comuni[[#This Row],[Regione]],Ripartizione_geografica[Regione],Ripartizione_geografica[Ripartizione geografica],,0)</f>
        <v>Centro</v>
      </c>
      <c r="J5240" s="1">
        <f>_xlfn.XLOOKUP(Comuni[[#This Row],[Regione]],Table_0[Regione],Table_0[Totale contagiati],,0)</f>
        <v>2498960</v>
      </c>
      <c r="K5240" s="1">
        <f>_xlfn.XLOOKUP(Comuni[[#This Row],[Regione]],Table_0[Regione],Table_0[Guariti],,0)</f>
        <v>2438883</v>
      </c>
      <c r="L5240" s="1">
        <f>_xlfn.XLOOKUP(Comuni[[#This Row],[Regione]],Table_0[Regione],Table_0[Deceduti],,0)</f>
        <v>13122</v>
      </c>
    </row>
    <row r="5241" spans="1:12" x14ac:dyDescent="0.25">
      <c r="A5241" s="1" t="s">
        <v>5319</v>
      </c>
      <c r="B5241" s="1" t="s">
        <v>5063</v>
      </c>
      <c r="C5241" s="1" t="s">
        <v>5199</v>
      </c>
      <c r="D5241">
        <v>30572</v>
      </c>
      <c r="E5241">
        <f>100*Comuni[[#This Row],[Popolazione2011]]/$D$7916</f>
        <v>5.3342969452635211E-2</v>
      </c>
      <c r="F5241">
        <f>100*Comuni[[#This Row],[Popolazione2011]]/(SUMIFS($D$2:$D$7916,$B$2:$B$7916,"Lazio"))</f>
        <v>0.55556302638288346</v>
      </c>
      <c r="G5241" t="b">
        <f>IF(Comuni[[#This Row],[Popolazione2011]]&gt;300000,"MAGGIORE")</f>
        <v>0</v>
      </c>
      <c r="H5241">
        <f>100*Comuni[[#This Row],[Popolazione2011]]/(SUMIFS($D$2:$D$7916,$B$2:$B$7916,"Piemonte"))</f>
        <v>0.70056343889295758</v>
      </c>
      <c r="I5241" s="1" t="str">
        <f>_xlfn.XLOOKUP(Comuni[[#This Row],[Regione]],Ripartizione_geografica[Regione],Ripartizione_geografica[Ripartizione geografica],,0)</f>
        <v>Centro</v>
      </c>
      <c r="J5241" s="1">
        <f>_xlfn.XLOOKUP(Comuni[[#This Row],[Regione]],Table_0[Regione],Table_0[Totale contagiati],,0)</f>
        <v>2498960</v>
      </c>
      <c r="K5241" s="1">
        <f>_xlfn.XLOOKUP(Comuni[[#This Row],[Regione]],Table_0[Regione],Table_0[Guariti],,0)</f>
        <v>2438883</v>
      </c>
      <c r="L5241" s="1">
        <f>_xlfn.XLOOKUP(Comuni[[#This Row],[Regione]],Table_0[Regione],Table_0[Deceduti],,0)</f>
        <v>13122</v>
      </c>
    </row>
    <row r="5242" spans="1:12" x14ac:dyDescent="0.25">
      <c r="A5242" s="1" t="s">
        <v>5320</v>
      </c>
      <c r="B5242" s="1" t="s">
        <v>5063</v>
      </c>
      <c r="C5242" s="1" t="s">
        <v>5321</v>
      </c>
      <c r="D5242">
        <v>66979</v>
      </c>
      <c r="E5242">
        <f>100*Comuni[[#This Row],[Popolazione2011]]/$D$7916</f>
        <v>0.1168670270498513</v>
      </c>
      <c r="F5242">
        <f>100*Comuni[[#This Row],[Popolazione2011]]/(SUMIFS($D$2:$D$7916,$B$2:$B$7916,"Lazio"))</f>
        <v>1.2171613222589019</v>
      </c>
      <c r="G5242" t="b">
        <f>IF(Comuni[[#This Row],[Popolazione2011]]&gt;300000,"MAGGIORE")</f>
        <v>0</v>
      </c>
      <c r="H5242">
        <f>100*Comuni[[#This Row],[Popolazione2011]]/(SUMIFS($D$2:$D$7916,$B$2:$B$7916,"Piemonte"))</f>
        <v>1.5348370591917901</v>
      </c>
      <c r="I5242" s="1" t="str">
        <f>_xlfn.XLOOKUP(Comuni[[#This Row],[Regione]],Ripartizione_geografica[Regione],Ripartizione_geografica[Ripartizione geografica],,0)</f>
        <v>Centro</v>
      </c>
      <c r="J5242" s="1">
        <f>_xlfn.XLOOKUP(Comuni[[#This Row],[Regione]],Table_0[Regione],Table_0[Totale contagiati],,0)</f>
        <v>2498960</v>
      </c>
      <c r="K5242" s="1">
        <f>_xlfn.XLOOKUP(Comuni[[#This Row],[Regione]],Table_0[Regione],Table_0[Guariti],,0)</f>
        <v>2438883</v>
      </c>
      <c r="L5242" s="1">
        <f>_xlfn.XLOOKUP(Comuni[[#This Row],[Regione]],Table_0[Regione],Table_0[Deceduti],,0)</f>
        <v>13122</v>
      </c>
    </row>
    <row r="5243" spans="1:12" x14ac:dyDescent="0.25">
      <c r="A5243" s="1" t="s">
        <v>5322</v>
      </c>
      <c r="B5243" s="1" t="s">
        <v>5063</v>
      </c>
      <c r="C5243" s="1" t="s">
        <v>5321</v>
      </c>
      <c r="D5243">
        <v>1580</v>
      </c>
      <c r="E5243">
        <f>100*Comuni[[#This Row],[Popolazione2011]]/$D$7916</f>
        <v>2.7568327795094738E-3</v>
      </c>
      <c r="F5243">
        <f>100*Comuni[[#This Row],[Popolazione2011]]/(SUMIFS($D$2:$D$7916,$B$2:$B$7916,"Lazio"))</f>
        <v>2.8712206649383613E-2</v>
      </c>
      <c r="G5243" t="b">
        <f>IF(Comuni[[#This Row],[Popolazione2011]]&gt;300000,"MAGGIORE")</f>
        <v>0</v>
      </c>
      <c r="H5243">
        <f>100*Comuni[[#This Row],[Popolazione2011]]/(SUMIFS($D$2:$D$7916,$B$2:$B$7916,"Piemonte"))</f>
        <v>3.6206013131325168E-2</v>
      </c>
      <c r="I5243" s="1" t="str">
        <f>_xlfn.XLOOKUP(Comuni[[#This Row],[Regione]],Ripartizione_geografica[Regione],Ripartizione_geografica[Ripartizione geografica],,0)</f>
        <v>Centro</v>
      </c>
      <c r="J5243" s="1">
        <f>_xlfn.XLOOKUP(Comuni[[#This Row],[Regione]],Table_0[Regione],Table_0[Totale contagiati],,0)</f>
        <v>2498960</v>
      </c>
      <c r="K5243" s="1">
        <f>_xlfn.XLOOKUP(Comuni[[#This Row],[Regione]],Table_0[Regione],Table_0[Guariti],,0)</f>
        <v>2438883</v>
      </c>
      <c r="L5243" s="1">
        <f>_xlfn.XLOOKUP(Comuni[[#This Row],[Regione]],Table_0[Regione],Table_0[Deceduti],,0)</f>
        <v>13122</v>
      </c>
    </row>
    <row r="5244" spans="1:12" x14ac:dyDescent="0.25">
      <c r="A5244" s="1" t="s">
        <v>5323</v>
      </c>
      <c r="B5244" s="1" t="s">
        <v>5063</v>
      </c>
      <c r="C5244" s="1" t="s">
        <v>5321</v>
      </c>
      <c r="D5244">
        <v>638</v>
      </c>
      <c r="E5244">
        <f>100*Comuni[[#This Row],[Popolazione2011]]/$D$7916</f>
        <v>1.1132020970424331E-3</v>
      </c>
      <c r="F5244">
        <f>100*Comuni[[#This Row],[Popolazione2011]]/(SUMIFS($D$2:$D$7916,$B$2:$B$7916,"Lazio"))</f>
        <v>1.1593916355890346E-2</v>
      </c>
      <c r="G5244" t="b">
        <f>IF(Comuni[[#This Row],[Popolazione2011]]&gt;300000,"MAGGIORE")</f>
        <v>0</v>
      </c>
      <c r="H5244">
        <f>100*Comuni[[#This Row],[Popolazione2011]]/(SUMIFS($D$2:$D$7916,$B$2:$B$7916,"Piemonte"))</f>
        <v>1.4619896441636365E-2</v>
      </c>
      <c r="I5244" s="1" t="str">
        <f>_xlfn.XLOOKUP(Comuni[[#This Row],[Regione]],Ripartizione_geografica[Regione],Ripartizione_geografica[Ripartizione geografica],,0)</f>
        <v>Centro</v>
      </c>
      <c r="J5244" s="1">
        <f>_xlfn.XLOOKUP(Comuni[[#This Row],[Regione]],Table_0[Regione],Table_0[Totale contagiati],,0)</f>
        <v>2498960</v>
      </c>
      <c r="K5244" s="1">
        <f>_xlfn.XLOOKUP(Comuni[[#This Row],[Regione]],Table_0[Regione],Table_0[Guariti],,0)</f>
        <v>2438883</v>
      </c>
      <c r="L5244" s="1">
        <f>_xlfn.XLOOKUP(Comuni[[#This Row],[Regione]],Table_0[Regione],Table_0[Deceduti],,0)</f>
        <v>13122</v>
      </c>
    </row>
    <row r="5245" spans="1:12" x14ac:dyDescent="0.25">
      <c r="A5245" s="1" t="s">
        <v>5324</v>
      </c>
      <c r="B5245" s="1" t="s">
        <v>5063</v>
      </c>
      <c r="C5245" s="1" t="s">
        <v>5321</v>
      </c>
      <c r="D5245">
        <v>4401</v>
      </c>
      <c r="E5245">
        <f>100*Comuni[[#This Row],[Popolazione2011]]/$D$7916</f>
        <v>7.6790006725450596E-3</v>
      </c>
      <c r="F5245">
        <f>100*Comuni[[#This Row],[Popolazione2011]]/(SUMIFS($D$2:$D$7916,$B$2:$B$7916,"Lazio"))</f>
        <v>7.9976216116416005E-2</v>
      </c>
      <c r="G5245" t="b">
        <f>IF(Comuni[[#This Row],[Popolazione2011]]&gt;300000,"MAGGIORE")</f>
        <v>0</v>
      </c>
      <c r="H5245">
        <f>100*Comuni[[#This Row],[Popolazione2011]]/(SUMIFS($D$2:$D$7916,$B$2:$B$7916,"Piemonte"))</f>
        <v>0.10084978720946966</v>
      </c>
      <c r="I5245" s="1" t="str">
        <f>_xlfn.XLOOKUP(Comuni[[#This Row],[Regione]],Ripartizione_geografica[Regione],Ripartizione_geografica[Ripartizione geografica],,0)</f>
        <v>Centro</v>
      </c>
      <c r="J5245" s="1">
        <f>_xlfn.XLOOKUP(Comuni[[#This Row],[Regione]],Table_0[Regione],Table_0[Totale contagiati],,0)</f>
        <v>2498960</v>
      </c>
      <c r="K5245" s="1">
        <f>_xlfn.XLOOKUP(Comuni[[#This Row],[Regione]],Table_0[Regione],Table_0[Guariti],,0)</f>
        <v>2438883</v>
      </c>
      <c r="L5245" s="1">
        <f>_xlfn.XLOOKUP(Comuni[[#This Row],[Regione]],Table_0[Regione],Table_0[Deceduti],,0)</f>
        <v>13122</v>
      </c>
    </row>
    <row r="5246" spans="1:12" x14ac:dyDescent="0.25">
      <c r="A5246" s="1" t="s">
        <v>5325</v>
      </c>
      <c r="B5246" s="1" t="s">
        <v>5063</v>
      </c>
      <c r="C5246" s="1" t="s">
        <v>5321</v>
      </c>
      <c r="D5246">
        <v>35551</v>
      </c>
      <c r="E5246">
        <f>100*Comuni[[#This Row],[Popolazione2011]]/$D$7916</f>
        <v>6.2030482369836271E-2</v>
      </c>
      <c r="F5246">
        <f>100*Comuni[[#This Row],[Popolazione2011]]/(SUMIFS($D$2:$D$7916,$B$2:$B$7916,"Lazio"))</f>
        <v>0.64604282189382078</v>
      </c>
      <c r="G5246" t="b">
        <f>IF(Comuni[[#This Row],[Popolazione2011]]&gt;300000,"MAGGIORE")</f>
        <v>0</v>
      </c>
      <c r="H5246">
        <f>100*Comuni[[#This Row],[Popolazione2011]]/(SUMIFS($D$2:$D$7916,$B$2:$B$7916,"Piemonte"))</f>
        <v>0.8146582106530007</v>
      </c>
      <c r="I5246" s="1" t="str">
        <f>_xlfn.XLOOKUP(Comuni[[#This Row],[Regione]],Ripartizione_geografica[Regione],Ripartizione_geografica[Ripartizione geografica],,0)</f>
        <v>Centro</v>
      </c>
      <c r="J5246" s="1">
        <f>_xlfn.XLOOKUP(Comuni[[#This Row],[Regione]],Table_0[Regione],Table_0[Totale contagiati],,0)</f>
        <v>2498960</v>
      </c>
      <c r="K5246" s="1">
        <f>_xlfn.XLOOKUP(Comuni[[#This Row],[Regione]],Table_0[Regione],Table_0[Guariti],,0)</f>
        <v>2438883</v>
      </c>
      <c r="L5246" s="1">
        <f>_xlfn.XLOOKUP(Comuni[[#This Row],[Regione]],Table_0[Regione],Table_0[Deceduti],,0)</f>
        <v>13122</v>
      </c>
    </row>
    <row r="5247" spans="1:12" x14ac:dyDescent="0.25">
      <c r="A5247" s="1" t="s">
        <v>5326</v>
      </c>
      <c r="B5247" s="1" t="s">
        <v>5063</v>
      </c>
      <c r="C5247" s="1" t="s">
        <v>5321</v>
      </c>
      <c r="D5247">
        <v>11025</v>
      </c>
      <c r="E5247">
        <f>100*Comuni[[#This Row],[Popolazione2011]]/$D$7916</f>
        <v>1.9236760376007564E-2</v>
      </c>
      <c r="F5247">
        <f>100*Comuni[[#This Row],[Popolazione2011]]/(SUMIFS($D$2:$D$7916,$B$2:$B$7916,"Lazio"))</f>
        <v>0.2003494166515534</v>
      </c>
      <c r="G5247" t="b">
        <f>IF(Comuni[[#This Row],[Popolazione2011]]&gt;300000,"MAGGIORE")</f>
        <v>0</v>
      </c>
      <c r="H5247">
        <f>100*Comuni[[#This Row],[Popolazione2011]]/(SUMIFS($D$2:$D$7916,$B$2:$B$7916,"Piemonte"))</f>
        <v>0.25264005998282274</v>
      </c>
      <c r="I5247" s="1" t="str">
        <f>_xlfn.XLOOKUP(Comuni[[#This Row],[Regione]],Ripartizione_geografica[Regione],Ripartizione_geografica[Ripartizione geografica],,0)</f>
        <v>Centro</v>
      </c>
      <c r="J5247" s="1">
        <f>_xlfn.XLOOKUP(Comuni[[#This Row],[Regione]],Table_0[Regione],Table_0[Totale contagiati],,0)</f>
        <v>2498960</v>
      </c>
      <c r="K5247" s="1">
        <f>_xlfn.XLOOKUP(Comuni[[#This Row],[Regione]],Table_0[Regione],Table_0[Guariti],,0)</f>
        <v>2438883</v>
      </c>
      <c r="L5247" s="1">
        <f>_xlfn.XLOOKUP(Comuni[[#This Row],[Regione]],Table_0[Regione],Table_0[Deceduti],,0)</f>
        <v>13122</v>
      </c>
    </row>
    <row r="5248" spans="1:12" x14ac:dyDescent="0.25">
      <c r="A5248" s="1" t="s">
        <v>5327</v>
      </c>
      <c r="B5248" s="1" t="s">
        <v>5063</v>
      </c>
      <c r="C5248" s="1" t="s">
        <v>5321</v>
      </c>
      <c r="D5248">
        <v>37180</v>
      </c>
      <c r="E5248">
        <f>100*Comuni[[#This Row],[Popolazione2011]]/$D$7916</f>
        <v>6.4872811862127996E-2</v>
      </c>
      <c r="F5248">
        <f>100*Comuni[[#This Row],[Popolazione2011]]/(SUMIFS($D$2:$D$7916,$B$2:$B$7916,"Lazio"))</f>
        <v>0.67564547039498912</v>
      </c>
      <c r="G5248" t="b">
        <f>IF(Comuni[[#This Row],[Popolazione2011]]&gt;300000,"MAGGIORE")</f>
        <v>0</v>
      </c>
      <c r="H5248">
        <f>100*Comuni[[#This Row],[Popolazione2011]]/(SUMIFS($D$2:$D$7916,$B$2:$B$7916,"Piemonte"))</f>
        <v>0.85198706849536054</v>
      </c>
      <c r="I5248" s="1" t="str">
        <f>_xlfn.XLOOKUP(Comuni[[#This Row],[Regione]],Ripartizione_geografica[Regione],Ripartizione_geografica[Ripartizione geografica],,0)</f>
        <v>Centro</v>
      </c>
      <c r="J5248" s="1">
        <f>_xlfn.XLOOKUP(Comuni[[#This Row],[Regione]],Table_0[Regione],Table_0[Totale contagiati],,0)</f>
        <v>2498960</v>
      </c>
      <c r="K5248" s="1">
        <f>_xlfn.XLOOKUP(Comuni[[#This Row],[Regione]],Table_0[Regione],Table_0[Guariti],,0)</f>
        <v>2438883</v>
      </c>
      <c r="L5248" s="1">
        <f>_xlfn.XLOOKUP(Comuni[[#This Row],[Regione]],Table_0[Regione],Table_0[Deceduti],,0)</f>
        <v>13122</v>
      </c>
    </row>
    <row r="5249" spans="1:12" x14ac:dyDescent="0.25">
      <c r="A5249" s="1" t="s">
        <v>5328</v>
      </c>
      <c r="B5249" s="1" t="s">
        <v>5063</v>
      </c>
      <c r="C5249" s="1" t="s">
        <v>5321</v>
      </c>
      <c r="D5249">
        <v>36331</v>
      </c>
      <c r="E5249">
        <f>100*Comuni[[#This Row],[Popolazione2011]]/$D$7916</f>
        <v>6.3391450450859935E-2</v>
      </c>
      <c r="F5249">
        <f>100*Comuni[[#This Row],[Popolazione2011]]/(SUMIFS($D$2:$D$7916,$B$2:$B$7916,"Lazio"))</f>
        <v>0.66021720239161774</v>
      </c>
      <c r="G5249" t="b">
        <f>IF(Comuni[[#This Row],[Popolazione2011]]&gt;300000,"MAGGIORE")</f>
        <v>0</v>
      </c>
      <c r="H5249">
        <f>100*Comuni[[#This Row],[Popolazione2011]]/(SUMIFS($D$2:$D$7916,$B$2:$B$7916,"Piemonte"))</f>
        <v>0.83253206523681944</v>
      </c>
      <c r="I5249" s="1" t="str">
        <f>_xlfn.XLOOKUP(Comuni[[#This Row],[Regione]],Ripartizione_geografica[Regione],Ripartizione_geografica[Ripartizione geografica],,0)</f>
        <v>Centro</v>
      </c>
      <c r="J5249" s="1">
        <f>_xlfn.XLOOKUP(Comuni[[#This Row],[Regione]],Table_0[Regione],Table_0[Totale contagiati],,0)</f>
        <v>2498960</v>
      </c>
      <c r="K5249" s="1">
        <f>_xlfn.XLOOKUP(Comuni[[#This Row],[Regione]],Table_0[Regione],Table_0[Guariti],,0)</f>
        <v>2438883</v>
      </c>
      <c r="L5249" s="1">
        <f>_xlfn.XLOOKUP(Comuni[[#This Row],[Regione]],Table_0[Regione],Table_0[Deceduti],,0)</f>
        <v>13122</v>
      </c>
    </row>
    <row r="5250" spans="1:12" x14ac:dyDescent="0.25">
      <c r="A5250" s="1" t="s">
        <v>5329</v>
      </c>
      <c r="B5250" s="1" t="s">
        <v>5063</v>
      </c>
      <c r="C5250" s="1" t="s">
        <v>5321</v>
      </c>
      <c r="D5250">
        <v>20762</v>
      </c>
      <c r="E5250">
        <f>100*Comuni[[#This Row],[Popolazione2011]]/$D$7916</f>
        <v>3.6226178587452973E-2</v>
      </c>
      <c r="F5250">
        <f>100*Comuni[[#This Row],[Popolazione2011]]/(SUMIFS($D$2:$D$7916,$B$2:$B$7916,"Lazio"))</f>
        <v>0.37729293319905227</v>
      </c>
      <c r="G5250" t="b">
        <f>IF(Comuni[[#This Row],[Popolazione2011]]&gt;300000,"MAGGIORE")</f>
        <v>0</v>
      </c>
      <c r="H5250">
        <f>100*Comuni[[#This Row],[Popolazione2011]]/(SUMIFS($D$2:$D$7916,$B$2:$B$7916,"Piemonte"))</f>
        <v>0.47576534470416021</v>
      </c>
      <c r="I5250" s="1" t="str">
        <f>_xlfn.XLOOKUP(Comuni[[#This Row],[Regione]],Ripartizione_geografica[Regione],Ripartizione_geografica[Ripartizione geografica],,0)</f>
        <v>Centro</v>
      </c>
      <c r="J5250" s="1">
        <f>_xlfn.XLOOKUP(Comuni[[#This Row],[Regione]],Table_0[Regione],Table_0[Totale contagiati],,0)</f>
        <v>2498960</v>
      </c>
      <c r="K5250" s="1">
        <f>_xlfn.XLOOKUP(Comuni[[#This Row],[Regione]],Table_0[Regione],Table_0[Guariti],,0)</f>
        <v>2438883</v>
      </c>
      <c r="L5250" s="1">
        <f>_xlfn.XLOOKUP(Comuni[[#This Row],[Regione]],Table_0[Regione],Table_0[Deceduti],,0)</f>
        <v>13122</v>
      </c>
    </row>
    <row r="5251" spans="1:12" x14ac:dyDescent="0.25">
      <c r="A5251" s="1" t="s">
        <v>5330</v>
      </c>
      <c r="B5251" s="1" t="s">
        <v>5063</v>
      </c>
      <c r="C5251" s="1" t="s">
        <v>5321</v>
      </c>
      <c r="D5251">
        <v>10460</v>
      </c>
      <c r="E5251">
        <f>100*Comuni[[#This Row],[Popolazione2011]]/$D$7916</f>
        <v>1.8250930932701959E-2</v>
      </c>
      <c r="F5251">
        <f>100*Comuni[[#This Row],[Popolazione2011]]/(SUMIFS($D$2:$D$7916,$B$2:$B$7916,"Lazio"))</f>
        <v>0.19008207693199533</v>
      </c>
      <c r="G5251" t="b">
        <f>IF(Comuni[[#This Row],[Popolazione2011]]&gt;300000,"MAGGIORE")</f>
        <v>0</v>
      </c>
      <c r="H5251">
        <f>100*Comuni[[#This Row],[Popolazione2011]]/(SUMIFS($D$2:$D$7916,$B$2:$B$7916,"Piemonte"))</f>
        <v>0.23969297300864637</v>
      </c>
      <c r="I5251" s="1" t="str">
        <f>_xlfn.XLOOKUP(Comuni[[#This Row],[Regione]],Ripartizione_geografica[Regione],Ripartizione_geografica[Ripartizione geografica],,0)</f>
        <v>Centro</v>
      </c>
      <c r="J5251" s="1">
        <f>_xlfn.XLOOKUP(Comuni[[#This Row],[Regione]],Table_0[Regione],Table_0[Totale contagiati],,0)</f>
        <v>2498960</v>
      </c>
      <c r="K5251" s="1">
        <f>_xlfn.XLOOKUP(Comuni[[#This Row],[Regione]],Table_0[Regione],Table_0[Guariti],,0)</f>
        <v>2438883</v>
      </c>
      <c r="L5251" s="1">
        <f>_xlfn.XLOOKUP(Comuni[[#This Row],[Regione]],Table_0[Regione],Table_0[Deceduti],,0)</f>
        <v>13122</v>
      </c>
    </row>
    <row r="5252" spans="1:12" x14ac:dyDescent="0.25">
      <c r="A5252" s="1" t="s">
        <v>5331</v>
      </c>
      <c r="B5252" s="1" t="s">
        <v>5063</v>
      </c>
      <c r="C5252" s="1" t="s">
        <v>5321</v>
      </c>
      <c r="D5252">
        <v>117892</v>
      </c>
      <c r="E5252">
        <f>100*Comuni[[#This Row],[Popolazione2011]]/$D$7916</f>
        <v>0.20570160129236134</v>
      </c>
      <c r="F5252">
        <f>100*Comuni[[#This Row],[Popolazione2011]]/(SUMIFS($D$2:$D$7916,$B$2:$B$7916,"Lazio"))</f>
        <v>2.1423667508285651</v>
      </c>
      <c r="G5252" t="b">
        <f>IF(Comuni[[#This Row],[Popolazione2011]]&gt;300000,"MAGGIORE")</f>
        <v>0</v>
      </c>
      <c r="H5252">
        <f>100*Comuni[[#This Row],[Popolazione2011]]/(SUMIFS($D$2:$D$7916,$B$2:$B$7916,"Piemonte"))</f>
        <v>2.7015185443532825</v>
      </c>
      <c r="I5252" s="1" t="str">
        <f>_xlfn.XLOOKUP(Comuni[[#This Row],[Regione]],Ripartizione_geografica[Regione],Ripartizione_geografica[Ripartizione geografica],,0)</f>
        <v>Centro</v>
      </c>
      <c r="J5252" s="1">
        <f>_xlfn.XLOOKUP(Comuni[[#This Row],[Regione]],Table_0[Regione],Table_0[Totale contagiati],,0)</f>
        <v>2498960</v>
      </c>
      <c r="K5252" s="1">
        <f>_xlfn.XLOOKUP(Comuni[[#This Row],[Regione]],Table_0[Regione],Table_0[Guariti],,0)</f>
        <v>2438883</v>
      </c>
      <c r="L5252" s="1">
        <f>_xlfn.XLOOKUP(Comuni[[#This Row],[Regione]],Table_0[Regione],Table_0[Deceduti],,0)</f>
        <v>13122</v>
      </c>
    </row>
    <row r="5253" spans="1:12" x14ac:dyDescent="0.25">
      <c r="A5253" s="1" t="s">
        <v>5332</v>
      </c>
      <c r="B5253" s="1" t="s">
        <v>5063</v>
      </c>
      <c r="C5253" s="1" t="s">
        <v>5321</v>
      </c>
      <c r="D5253">
        <v>4155</v>
      </c>
      <c r="E5253">
        <f>100*Comuni[[#This Row],[Popolazione2011]]/$D$7916</f>
        <v>7.2497722777606736E-3</v>
      </c>
      <c r="F5253">
        <f>100*Comuni[[#This Row],[Popolazione2011]]/(SUMIFS($D$2:$D$7916,$B$2:$B$7916,"Lazio"))</f>
        <v>7.5505834574803116E-2</v>
      </c>
      <c r="G5253" t="b">
        <f>IF(Comuni[[#This Row],[Popolazione2011]]&gt;300000,"MAGGIORE")</f>
        <v>0</v>
      </c>
      <c r="H5253">
        <f>100*Comuni[[#This Row],[Popolazione2011]]/(SUMIFS($D$2:$D$7916,$B$2:$B$7916,"Piemonte"))</f>
        <v>9.5212648456111437E-2</v>
      </c>
      <c r="I5253" s="1" t="str">
        <f>_xlfn.XLOOKUP(Comuni[[#This Row],[Regione]],Ripartizione_geografica[Regione],Ripartizione_geografica[Ripartizione geografica],,0)</f>
        <v>Centro</v>
      </c>
      <c r="J5253" s="1">
        <f>_xlfn.XLOOKUP(Comuni[[#This Row],[Regione]],Table_0[Regione],Table_0[Totale contagiati],,0)</f>
        <v>2498960</v>
      </c>
      <c r="K5253" s="1">
        <f>_xlfn.XLOOKUP(Comuni[[#This Row],[Regione]],Table_0[Regione],Table_0[Guariti],,0)</f>
        <v>2438883</v>
      </c>
      <c r="L5253" s="1">
        <f>_xlfn.XLOOKUP(Comuni[[#This Row],[Regione]],Table_0[Regione],Table_0[Deceduti],,0)</f>
        <v>13122</v>
      </c>
    </row>
    <row r="5254" spans="1:12" x14ac:dyDescent="0.25">
      <c r="A5254" s="1" t="s">
        <v>5333</v>
      </c>
      <c r="B5254" s="1" t="s">
        <v>5063</v>
      </c>
      <c r="C5254" s="1" t="s">
        <v>5321</v>
      </c>
      <c r="D5254">
        <v>3078</v>
      </c>
      <c r="E5254">
        <f>100*Comuni[[#This Row],[Popolazione2011]]/$D$7916</f>
        <v>5.3705894274241528E-3</v>
      </c>
      <c r="F5254">
        <f>100*Comuni[[#This Row],[Popolazione2011]]/(SUMIFS($D$2:$D$7916,$B$2:$B$7916,"Lazio"))</f>
        <v>5.5934286118229599E-2</v>
      </c>
      <c r="G5254" t="b">
        <f>IF(Comuni[[#This Row],[Popolazione2011]]&gt;300000,"MAGGIORE")</f>
        <v>0</v>
      </c>
      <c r="H5254">
        <f>100*Comuni[[#This Row],[Popolazione2011]]/(SUMIFS($D$2:$D$7916,$B$2:$B$7916,"Piemonte"))</f>
        <v>7.0532980011530924E-2</v>
      </c>
      <c r="I5254" s="1" t="str">
        <f>_xlfn.XLOOKUP(Comuni[[#This Row],[Regione]],Ripartizione_geografica[Regione],Ripartizione_geografica[Ripartizione geografica],,0)</f>
        <v>Centro</v>
      </c>
      <c r="J5254" s="1">
        <f>_xlfn.XLOOKUP(Comuni[[#This Row],[Regione]],Table_0[Regione],Table_0[Totale contagiati],,0)</f>
        <v>2498960</v>
      </c>
      <c r="K5254" s="1">
        <f>_xlfn.XLOOKUP(Comuni[[#This Row],[Regione]],Table_0[Regione],Table_0[Guariti],,0)</f>
        <v>2438883</v>
      </c>
      <c r="L5254" s="1">
        <f>_xlfn.XLOOKUP(Comuni[[#This Row],[Regione]],Table_0[Regione],Table_0[Deceduti],,0)</f>
        <v>13122</v>
      </c>
    </row>
    <row r="5255" spans="1:12" x14ac:dyDescent="0.25">
      <c r="A5255" s="1" t="s">
        <v>5334</v>
      </c>
      <c r="B5255" s="1" t="s">
        <v>5063</v>
      </c>
      <c r="C5255" s="1" t="s">
        <v>5321</v>
      </c>
      <c r="D5255">
        <v>19472</v>
      </c>
      <c r="E5255">
        <f>100*Comuni[[#This Row],[Popolazione2011]]/$D$7916</f>
        <v>3.3975346761144602E-2</v>
      </c>
      <c r="F5255">
        <f>100*Comuni[[#This Row],[Popolazione2011]]/(SUMIFS($D$2:$D$7916,$B$2:$B$7916,"Lazio"))</f>
        <v>0.35385068852961882</v>
      </c>
      <c r="G5255" t="b">
        <f>IF(Comuni[[#This Row],[Popolazione2011]]&gt;300000,"MAGGIORE")</f>
        <v>0</v>
      </c>
      <c r="H5255">
        <f>100*Comuni[[#This Row],[Popolazione2011]]/(SUMIFS($D$2:$D$7916,$B$2:$B$7916,"Piemonte"))</f>
        <v>0.44620473904630614</v>
      </c>
      <c r="I5255" s="1" t="str">
        <f>_xlfn.XLOOKUP(Comuni[[#This Row],[Regione]],Ripartizione_geografica[Regione],Ripartizione_geografica[Ripartizione geografica],,0)</f>
        <v>Centro</v>
      </c>
      <c r="J5255" s="1">
        <f>_xlfn.XLOOKUP(Comuni[[#This Row],[Regione]],Table_0[Regione],Table_0[Totale contagiati],,0)</f>
        <v>2498960</v>
      </c>
      <c r="K5255" s="1">
        <f>_xlfn.XLOOKUP(Comuni[[#This Row],[Regione]],Table_0[Regione],Table_0[Guariti],,0)</f>
        <v>2438883</v>
      </c>
      <c r="L5255" s="1">
        <f>_xlfn.XLOOKUP(Comuni[[#This Row],[Regione]],Table_0[Regione],Table_0[Deceduti],,0)</f>
        <v>13122</v>
      </c>
    </row>
    <row r="5256" spans="1:12" x14ac:dyDescent="0.25">
      <c r="A5256" s="1" t="s">
        <v>5335</v>
      </c>
      <c r="B5256" s="1" t="s">
        <v>5063</v>
      </c>
      <c r="C5256" s="1" t="s">
        <v>5321</v>
      </c>
      <c r="D5256">
        <v>6144</v>
      </c>
      <c r="E5256">
        <f>100*Comuni[[#This Row],[Popolazione2011]]/$D$7916</f>
        <v>1.0720240884371018E-2</v>
      </c>
      <c r="F5256">
        <f>100*Comuni[[#This Row],[Popolazione2011]]/(SUMIFS($D$2:$D$7916,$B$2:$B$7916,"Lazio"))</f>
        <v>0.1116505048441854</v>
      </c>
      <c r="G5256" t="b">
        <f>IF(Comuni[[#This Row],[Popolazione2011]]&gt;300000,"MAGGIORE")</f>
        <v>0</v>
      </c>
      <c r="H5256">
        <f>100*Comuni[[#This Row],[Popolazione2011]]/(SUMIFS($D$2:$D$7916,$B$2:$B$7916,"Piemonte"))</f>
        <v>0.14079097764484927</v>
      </c>
      <c r="I5256" s="1" t="str">
        <f>_xlfn.XLOOKUP(Comuni[[#This Row],[Regione]],Ripartizione_geografica[Regione],Ripartizione_geografica[Ripartizione geografica],,0)</f>
        <v>Centro</v>
      </c>
      <c r="J5256" s="1">
        <f>_xlfn.XLOOKUP(Comuni[[#This Row],[Regione]],Table_0[Regione],Table_0[Totale contagiati],,0)</f>
        <v>2498960</v>
      </c>
      <c r="K5256" s="1">
        <f>_xlfn.XLOOKUP(Comuni[[#This Row],[Regione]],Table_0[Regione],Table_0[Guariti],,0)</f>
        <v>2438883</v>
      </c>
      <c r="L5256" s="1">
        <f>_xlfn.XLOOKUP(Comuni[[#This Row],[Regione]],Table_0[Regione],Table_0[Deceduti],,0)</f>
        <v>13122</v>
      </c>
    </row>
    <row r="5257" spans="1:12" x14ac:dyDescent="0.25">
      <c r="A5257" s="1" t="s">
        <v>5336</v>
      </c>
      <c r="B5257" s="1" t="s">
        <v>5063</v>
      </c>
      <c r="C5257" s="1" t="s">
        <v>5321</v>
      </c>
      <c r="D5257">
        <v>4035</v>
      </c>
      <c r="E5257">
        <f>100*Comuni[[#This Row],[Popolazione2011]]/$D$7916</f>
        <v>7.0403925729878025E-3</v>
      </c>
      <c r="F5257">
        <f>100*Comuni[[#This Row],[Popolazione2011]]/(SUMIFS($D$2:$D$7916,$B$2:$B$7916,"Lazio"))</f>
        <v>7.3325160652065111E-2</v>
      </c>
      <c r="G5257" t="b">
        <f>IF(Comuni[[#This Row],[Popolazione2011]]&gt;300000,"MAGGIORE")</f>
        <v>0</v>
      </c>
      <c r="H5257">
        <f>100*Comuni[[#This Row],[Popolazione2011]]/(SUMIFS($D$2:$D$7916,$B$2:$B$7916,"Piemonte"))</f>
        <v>9.2462824673985478E-2</v>
      </c>
      <c r="I5257" s="1" t="str">
        <f>_xlfn.XLOOKUP(Comuni[[#This Row],[Regione]],Ripartizione_geografica[Regione],Ripartizione_geografica[Ripartizione geografica],,0)</f>
        <v>Centro</v>
      </c>
      <c r="J5257" s="1">
        <f>_xlfn.XLOOKUP(Comuni[[#This Row],[Regione]],Table_0[Regione],Table_0[Totale contagiati],,0)</f>
        <v>2498960</v>
      </c>
      <c r="K5257" s="1">
        <f>_xlfn.XLOOKUP(Comuni[[#This Row],[Regione]],Table_0[Regione],Table_0[Guariti],,0)</f>
        <v>2438883</v>
      </c>
      <c r="L5257" s="1">
        <f>_xlfn.XLOOKUP(Comuni[[#This Row],[Regione]],Table_0[Regione],Table_0[Deceduti],,0)</f>
        <v>13122</v>
      </c>
    </row>
    <row r="5258" spans="1:12" x14ac:dyDescent="0.25">
      <c r="A5258" s="1" t="s">
        <v>5337</v>
      </c>
      <c r="B5258" s="1" t="s">
        <v>5063</v>
      </c>
      <c r="C5258" s="1" t="s">
        <v>5321</v>
      </c>
      <c r="D5258">
        <v>13812</v>
      </c>
      <c r="E5258">
        <f>100*Comuni[[#This Row],[Popolazione2011]]/$D$7916</f>
        <v>2.4099604019357502E-2</v>
      </c>
      <c r="F5258">
        <f>100*Comuni[[#This Row],[Popolazione2011]]/(SUMIFS($D$2:$D$7916,$B$2:$B$7916,"Lazio"))</f>
        <v>0.25099556850714333</v>
      </c>
      <c r="G5258" t="b">
        <f>IF(Comuni[[#This Row],[Popolazione2011]]&gt;300000,"MAGGIORE")</f>
        <v>0</v>
      </c>
      <c r="H5258">
        <f>100*Comuni[[#This Row],[Popolazione2011]]/(SUMIFS($D$2:$D$7916,$B$2:$B$7916,"Piemonte"))</f>
        <v>0.31650471732269825</v>
      </c>
      <c r="I5258" s="1" t="str">
        <f>_xlfn.XLOOKUP(Comuni[[#This Row],[Regione]],Ripartizione_geografica[Regione],Ripartizione_geografica[Ripartizione geografica],,0)</f>
        <v>Centro</v>
      </c>
      <c r="J5258" s="1">
        <f>_xlfn.XLOOKUP(Comuni[[#This Row],[Regione]],Table_0[Regione],Table_0[Totale contagiati],,0)</f>
        <v>2498960</v>
      </c>
      <c r="K5258" s="1">
        <f>_xlfn.XLOOKUP(Comuni[[#This Row],[Regione]],Table_0[Regione],Table_0[Guariti],,0)</f>
        <v>2438883</v>
      </c>
      <c r="L5258" s="1">
        <f>_xlfn.XLOOKUP(Comuni[[#This Row],[Regione]],Table_0[Regione],Table_0[Deceduti],,0)</f>
        <v>13122</v>
      </c>
    </row>
    <row r="5259" spans="1:12" x14ac:dyDescent="0.25">
      <c r="A5259" s="1" t="s">
        <v>5338</v>
      </c>
      <c r="B5259" s="1" t="s">
        <v>5063</v>
      </c>
      <c r="C5259" s="1" t="s">
        <v>5321</v>
      </c>
      <c r="D5259">
        <v>3255</v>
      </c>
      <c r="E5259">
        <f>100*Comuni[[#This Row],[Popolazione2011]]/$D$7916</f>
        <v>5.6794244919641376E-3</v>
      </c>
      <c r="F5259">
        <f>100*Comuni[[#This Row],[Popolazione2011]]/(SUMIFS($D$2:$D$7916,$B$2:$B$7916,"Lazio"))</f>
        <v>5.915078015426814E-2</v>
      </c>
      <c r="G5259" t="b">
        <f>IF(Comuni[[#This Row],[Popolazione2011]]&gt;300000,"MAGGIORE")</f>
        <v>0</v>
      </c>
      <c r="H5259">
        <f>100*Comuni[[#This Row],[Popolazione2011]]/(SUMIFS($D$2:$D$7916,$B$2:$B$7916,"Piemonte"))</f>
        <v>7.4588970090166726E-2</v>
      </c>
      <c r="I5259" s="1" t="str">
        <f>_xlfn.XLOOKUP(Comuni[[#This Row],[Regione]],Ripartizione_geografica[Regione],Ripartizione_geografica[Ripartizione geografica],,0)</f>
        <v>Centro</v>
      </c>
      <c r="J5259" s="1">
        <f>_xlfn.XLOOKUP(Comuni[[#This Row],[Regione]],Table_0[Regione],Table_0[Totale contagiati],,0)</f>
        <v>2498960</v>
      </c>
      <c r="K5259" s="1">
        <f>_xlfn.XLOOKUP(Comuni[[#This Row],[Regione]],Table_0[Regione],Table_0[Guariti],,0)</f>
        <v>2438883</v>
      </c>
      <c r="L5259" s="1">
        <f>_xlfn.XLOOKUP(Comuni[[#This Row],[Regione]],Table_0[Regione],Table_0[Deceduti],,0)</f>
        <v>13122</v>
      </c>
    </row>
    <row r="5260" spans="1:12" x14ac:dyDescent="0.25">
      <c r="A5260" s="1" t="s">
        <v>5339</v>
      </c>
      <c r="B5260" s="1" t="s">
        <v>5063</v>
      </c>
      <c r="C5260" s="1" t="s">
        <v>5321</v>
      </c>
      <c r="D5260">
        <v>13891</v>
      </c>
      <c r="E5260">
        <f>100*Comuni[[#This Row],[Popolazione2011]]/$D$7916</f>
        <v>2.4237445658332975E-2</v>
      </c>
      <c r="F5260">
        <f>100*Comuni[[#This Row],[Popolazione2011]]/(SUMIFS($D$2:$D$7916,$B$2:$B$7916,"Lazio"))</f>
        <v>0.25243117883961252</v>
      </c>
      <c r="G5260" t="b">
        <f>IF(Comuni[[#This Row],[Popolazione2011]]&gt;300000,"MAGGIORE")</f>
        <v>0</v>
      </c>
      <c r="H5260">
        <f>100*Comuni[[#This Row],[Popolazione2011]]/(SUMIFS($D$2:$D$7916,$B$2:$B$7916,"Piemonte"))</f>
        <v>0.31831501797926448</v>
      </c>
      <c r="I5260" s="1" t="str">
        <f>_xlfn.XLOOKUP(Comuni[[#This Row],[Regione]],Ripartizione_geografica[Regione],Ripartizione_geografica[Ripartizione geografica],,0)</f>
        <v>Centro</v>
      </c>
      <c r="J5260" s="1">
        <f>_xlfn.XLOOKUP(Comuni[[#This Row],[Regione]],Table_0[Regione],Table_0[Totale contagiati],,0)</f>
        <v>2498960</v>
      </c>
      <c r="K5260" s="1">
        <f>_xlfn.XLOOKUP(Comuni[[#This Row],[Regione]],Table_0[Regione],Table_0[Guariti],,0)</f>
        <v>2438883</v>
      </c>
      <c r="L5260" s="1">
        <f>_xlfn.XLOOKUP(Comuni[[#This Row],[Regione]],Table_0[Regione],Table_0[Deceduti],,0)</f>
        <v>13122</v>
      </c>
    </row>
    <row r="5261" spans="1:12" x14ac:dyDescent="0.25">
      <c r="A5261" s="1" t="s">
        <v>5340</v>
      </c>
      <c r="B5261" s="1" t="s">
        <v>5063</v>
      </c>
      <c r="C5261" s="1" t="s">
        <v>5321</v>
      </c>
      <c r="D5261">
        <v>1233</v>
      </c>
      <c r="E5261">
        <f>100*Comuni[[#This Row],[Popolazione2011]]/$D$7916</f>
        <v>2.151376466541254E-3</v>
      </c>
      <c r="F5261">
        <f>100*Comuni[[#This Row],[Popolazione2011]]/(SUMIFS($D$2:$D$7916,$B$2:$B$7916,"Lazio"))</f>
        <v>2.2406424556132908E-2</v>
      </c>
      <c r="G5261" t="b">
        <f>IF(Comuni[[#This Row],[Popolazione2011]]&gt;300000,"MAGGIORE")</f>
        <v>0</v>
      </c>
      <c r="H5261">
        <f>100*Comuni[[#This Row],[Popolazione2011]]/(SUMIFS($D$2:$D$7916,$B$2:$B$7916,"Piemonte"))</f>
        <v>2.8254439361344259E-2</v>
      </c>
      <c r="I5261" s="1" t="str">
        <f>_xlfn.XLOOKUP(Comuni[[#This Row],[Regione]],Ripartizione_geografica[Regione],Ripartizione_geografica[Ripartizione geografica],,0)</f>
        <v>Centro</v>
      </c>
      <c r="J5261" s="1">
        <f>_xlfn.XLOOKUP(Comuni[[#This Row],[Regione]],Table_0[Regione],Table_0[Totale contagiati],,0)</f>
        <v>2498960</v>
      </c>
      <c r="K5261" s="1">
        <f>_xlfn.XLOOKUP(Comuni[[#This Row],[Regione]],Table_0[Regione],Table_0[Guariti],,0)</f>
        <v>2438883</v>
      </c>
      <c r="L5261" s="1">
        <f>_xlfn.XLOOKUP(Comuni[[#This Row],[Regione]],Table_0[Regione],Table_0[Deceduti],,0)</f>
        <v>13122</v>
      </c>
    </row>
    <row r="5262" spans="1:12" x14ac:dyDescent="0.25">
      <c r="A5262" s="1" t="s">
        <v>5341</v>
      </c>
      <c r="B5262" s="1" t="s">
        <v>5063</v>
      </c>
      <c r="C5262" s="1" t="s">
        <v>5321</v>
      </c>
      <c r="D5262">
        <v>4552</v>
      </c>
      <c r="E5262">
        <f>100*Comuni[[#This Row],[Popolazione2011]]/$D$7916</f>
        <v>7.9424701343842573E-3</v>
      </c>
      <c r="F5262">
        <f>100*Comuni[[#This Row],[Popolazione2011]]/(SUMIFS($D$2:$D$7916,$B$2:$B$7916,"Lazio"))</f>
        <v>8.272023080252798E-2</v>
      </c>
      <c r="G5262" t="b">
        <f>IF(Comuni[[#This Row],[Popolazione2011]]&gt;300000,"MAGGIORE")</f>
        <v>0</v>
      </c>
      <c r="H5262">
        <f>100*Comuni[[#This Row],[Popolazione2011]]/(SUMIFS($D$2:$D$7916,$B$2:$B$7916,"Piemonte"))</f>
        <v>0.10430998213531149</v>
      </c>
      <c r="I5262" s="1" t="str">
        <f>_xlfn.XLOOKUP(Comuni[[#This Row],[Regione]],Ripartizione_geografica[Regione],Ripartizione_geografica[Ripartizione geografica],,0)</f>
        <v>Centro</v>
      </c>
      <c r="J5262" s="1">
        <f>_xlfn.XLOOKUP(Comuni[[#This Row],[Regione]],Table_0[Regione],Table_0[Totale contagiati],,0)</f>
        <v>2498960</v>
      </c>
      <c r="K5262" s="1">
        <f>_xlfn.XLOOKUP(Comuni[[#This Row],[Regione]],Table_0[Regione],Table_0[Guariti],,0)</f>
        <v>2438883</v>
      </c>
      <c r="L5262" s="1">
        <f>_xlfn.XLOOKUP(Comuni[[#This Row],[Regione]],Table_0[Regione],Table_0[Deceduti],,0)</f>
        <v>13122</v>
      </c>
    </row>
    <row r="5263" spans="1:12" x14ac:dyDescent="0.25">
      <c r="A5263" s="1" t="s">
        <v>5342</v>
      </c>
      <c r="B5263" s="1" t="s">
        <v>5063</v>
      </c>
      <c r="C5263" s="1" t="s">
        <v>5321</v>
      </c>
      <c r="D5263">
        <v>1094</v>
      </c>
      <c r="E5263">
        <f>100*Comuni[[#This Row],[Popolazione2011]]/$D$7916</f>
        <v>1.9088449751793446E-3</v>
      </c>
      <c r="F5263">
        <f>100*Comuni[[#This Row],[Popolazione2011]]/(SUMIFS($D$2:$D$7916,$B$2:$B$7916,"Lazio"))</f>
        <v>1.9880477262294732E-2</v>
      </c>
      <c r="G5263" t="b">
        <f>IF(Comuni[[#This Row],[Popolazione2011]]&gt;300000,"MAGGIORE")</f>
        <v>0</v>
      </c>
      <c r="H5263">
        <f>100*Comuni[[#This Row],[Popolazione2011]]/(SUMIFS($D$2:$D$7916,$B$2:$B$7916,"Piemonte"))</f>
        <v>2.5069226813715022E-2</v>
      </c>
      <c r="I5263" s="1" t="str">
        <f>_xlfn.XLOOKUP(Comuni[[#This Row],[Regione]],Ripartizione_geografica[Regione],Ripartizione_geografica[Ripartizione geografica],,0)</f>
        <v>Centro</v>
      </c>
      <c r="J5263" s="1">
        <f>_xlfn.XLOOKUP(Comuni[[#This Row],[Regione]],Table_0[Regione],Table_0[Totale contagiati],,0)</f>
        <v>2498960</v>
      </c>
      <c r="K5263" s="1">
        <f>_xlfn.XLOOKUP(Comuni[[#This Row],[Regione]],Table_0[Regione],Table_0[Guariti],,0)</f>
        <v>2438883</v>
      </c>
      <c r="L5263" s="1">
        <f>_xlfn.XLOOKUP(Comuni[[#This Row],[Regione]],Table_0[Regione],Table_0[Deceduti],,0)</f>
        <v>13122</v>
      </c>
    </row>
    <row r="5264" spans="1:12" x14ac:dyDescent="0.25">
      <c r="A5264" s="1" t="s">
        <v>5343</v>
      </c>
      <c r="B5264" s="1" t="s">
        <v>5063</v>
      </c>
      <c r="C5264" s="1" t="s">
        <v>5321</v>
      </c>
      <c r="D5264">
        <v>1126</v>
      </c>
      <c r="E5264">
        <f>100*Comuni[[#This Row],[Popolazione2011]]/$D$7916</f>
        <v>1.9646795631187769E-3</v>
      </c>
      <c r="F5264">
        <f>100*Comuni[[#This Row],[Popolazione2011]]/(SUMIFS($D$2:$D$7916,$B$2:$B$7916,"Lazio"))</f>
        <v>2.0461990308358196E-2</v>
      </c>
      <c r="G5264" t="b">
        <f>IF(Comuni[[#This Row],[Popolazione2011]]&gt;300000,"MAGGIORE")</f>
        <v>0</v>
      </c>
      <c r="H5264">
        <f>100*Comuni[[#This Row],[Popolazione2011]]/(SUMIFS($D$2:$D$7916,$B$2:$B$7916,"Piemonte"))</f>
        <v>2.5802513155615277E-2</v>
      </c>
      <c r="I5264" s="1" t="str">
        <f>_xlfn.XLOOKUP(Comuni[[#This Row],[Regione]],Ripartizione_geografica[Regione],Ripartizione_geografica[Ripartizione geografica],,0)</f>
        <v>Centro</v>
      </c>
      <c r="J5264" s="1">
        <f>_xlfn.XLOOKUP(Comuni[[#This Row],[Regione]],Table_0[Regione],Table_0[Totale contagiati],,0)</f>
        <v>2498960</v>
      </c>
      <c r="K5264" s="1">
        <f>_xlfn.XLOOKUP(Comuni[[#This Row],[Regione]],Table_0[Regione],Table_0[Guariti],,0)</f>
        <v>2438883</v>
      </c>
      <c r="L5264" s="1">
        <f>_xlfn.XLOOKUP(Comuni[[#This Row],[Regione]],Table_0[Regione],Table_0[Deceduti],,0)</f>
        <v>13122</v>
      </c>
    </row>
    <row r="5265" spans="1:12" x14ac:dyDescent="0.25">
      <c r="A5265" s="1" t="s">
        <v>5344</v>
      </c>
      <c r="B5265" s="1" t="s">
        <v>5063</v>
      </c>
      <c r="C5265" s="1" t="s">
        <v>5321</v>
      </c>
      <c r="D5265">
        <v>18812</v>
      </c>
      <c r="E5265">
        <f>100*Comuni[[#This Row],[Popolazione2011]]/$D$7916</f>
        <v>3.2823758384893813E-2</v>
      </c>
      <c r="F5265">
        <f>100*Comuni[[#This Row],[Popolazione2011]]/(SUMIFS($D$2:$D$7916,$B$2:$B$7916,"Lazio"))</f>
        <v>0.34185698195455982</v>
      </c>
      <c r="G5265" t="b">
        <f>IF(Comuni[[#This Row],[Popolazione2011]]&gt;300000,"MAGGIORE")</f>
        <v>0</v>
      </c>
      <c r="H5265">
        <f>100*Comuni[[#This Row],[Popolazione2011]]/(SUMIFS($D$2:$D$7916,$B$2:$B$7916,"Piemonte"))</f>
        <v>0.43108070824461331</v>
      </c>
      <c r="I5265" s="1" t="str">
        <f>_xlfn.XLOOKUP(Comuni[[#This Row],[Regione]],Ripartizione_geografica[Regione],Ripartizione_geografica[Ripartizione geografica],,0)</f>
        <v>Centro</v>
      </c>
      <c r="J5265" s="1">
        <f>_xlfn.XLOOKUP(Comuni[[#This Row],[Regione]],Table_0[Regione],Table_0[Totale contagiati],,0)</f>
        <v>2498960</v>
      </c>
      <c r="K5265" s="1">
        <f>_xlfn.XLOOKUP(Comuni[[#This Row],[Regione]],Table_0[Regione],Table_0[Guariti],,0)</f>
        <v>2438883</v>
      </c>
      <c r="L5265" s="1">
        <f>_xlfn.XLOOKUP(Comuni[[#This Row],[Regione]],Table_0[Regione],Table_0[Deceduti],,0)</f>
        <v>13122</v>
      </c>
    </row>
    <row r="5266" spans="1:12" x14ac:dyDescent="0.25">
      <c r="A5266" s="1" t="s">
        <v>5345</v>
      </c>
      <c r="B5266" s="1" t="s">
        <v>5063</v>
      </c>
      <c r="C5266" s="1" t="s">
        <v>5321</v>
      </c>
      <c r="D5266">
        <v>8709</v>
      </c>
      <c r="E5266">
        <f>100*Comuni[[#This Row],[Popolazione2011]]/$D$7916</f>
        <v>1.5195732073891145E-2</v>
      </c>
      <c r="F5266">
        <f>100*Comuni[[#This Row],[Popolazione2011]]/(SUMIFS($D$2:$D$7916,$B$2:$B$7916,"Lazio"))</f>
        <v>0.15826240994271007</v>
      </c>
      <c r="G5266" t="b">
        <f>IF(Comuni[[#This Row],[Popolazione2011]]&gt;300000,"MAGGIORE")</f>
        <v>0</v>
      </c>
      <c r="H5266">
        <f>100*Comuni[[#This Row],[Popolazione2011]]/(SUMIFS($D$2:$D$7916,$B$2:$B$7916,"Piemonte"))</f>
        <v>0.19956846098779171</v>
      </c>
      <c r="I5266" s="1" t="str">
        <f>_xlfn.XLOOKUP(Comuni[[#This Row],[Regione]],Ripartizione_geografica[Regione],Ripartizione_geografica[Ripartizione geografica],,0)</f>
        <v>Centro</v>
      </c>
      <c r="J5266" s="1">
        <f>_xlfn.XLOOKUP(Comuni[[#This Row],[Regione]],Table_0[Regione],Table_0[Totale contagiati],,0)</f>
        <v>2498960</v>
      </c>
      <c r="K5266" s="1">
        <f>_xlfn.XLOOKUP(Comuni[[#This Row],[Regione]],Table_0[Regione],Table_0[Guariti],,0)</f>
        <v>2438883</v>
      </c>
      <c r="L5266" s="1">
        <f>_xlfn.XLOOKUP(Comuni[[#This Row],[Regione]],Table_0[Regione],Table_0[Deceduti],,0)</f>
        <v>13122</v>
      </c>
    </row>
    <row r="5267" spans="1:12" x14ac:dyDescent="0.25">
      <c r="A5267" s="1" t="s">
        <v>5346</v>
      </c>
      <c r="B5267" s="1" t="s">
        <v>5063</v>
      </c>
      <c r="C5267" s="1" t="s">
        <v>5321</v>
      </c>
      <c r="D5267">
        <v>6882</v>
      </c>
      <c r="E5267">
        <f>100*Comuni[[#This Row],[Popolazione2011]]/$D$7916</f>
        <v>1.2007926068724178E-2</v>
      </c>
      <c r="F5267">
        <f>100*Comuni[[#This Row],[Popolazione2011]]/(SUMIFS($D$2:$D$7916,$B$2:$B$7916,"Lazio"))</f>
        <v>0.12506164946902407</v>
      </c>
      <c r="G5267" t="b">
        <f>IF(Comuni[[#This Row],[Popolazione2011]]&gt;300000,"MAGGIORE")</f>
        <v>0</v>
      </c>
      <c r="H5267">
        <f>100*Comuni[[#This Row],[Popolazione2011]]/(SUMIFS($D$2:$D$7916,$B$2:$B$7916,"Piemonte"))</f>
        <v>0.15770239390492394</v>
      </c>
      <c r="I5267" s="1" t="str">
        <f>_xlfn.XLOOKUP(Comuni[[#This Row],[Regione]],Ripartizione_geografica[Regione],Ripartizione_geografica[Ripartizione geografica],,0)</f>
        <v>Centro</v>
      </c>
      <c r="J5267" s="1">
        <f>_xlfn.XLOOKUP(Comuni[[#This Row],[Regione]],Table_0[Regione],Table_0[Totale contagiati],,0)</f>
        <v>2498960</v>
      </c>
      <c r="K5267" s="1">
        <f>_xlfn.XLOOKUP(Comuni[[#This Row],[Regione]],Table_0[Regione],Table_0[Guariti],,0)</f>
        <v>2438883</v>
      </c>
      <c r="L5267" s="1">
        <f>_xlfn.XLOOKUP(Comuni[[#This Row],[Regione]],Table_0[Regione],Table_0[Deceduti],,0)</f>
        <v>13122</v>
      </c>
    </row>
    <row r="5268" spans="1:12" x14ac:dyDescent="0.25">
      <c r="A5268" s="1" t="s">
        <v>5347</v>
      </c>
      <c r="B5268" s="1" t="s">
        <v>5063</v>
      </c>
      <c r="C5268" s="1" t="s">
        <v>5321</v>
      </c>
      <c r="D5268">
        <v>9129</v>
      </c>
      <c r="E5268">
        <f>100*Comuni[[#This Row],[Popolazione2011]]/$D$7916</f>
        <v>1.5928561040596194E-2</v>
      </c>
      <c r="F5268">
        <f>100*Comuni[[#This Row],[Popolazione2011]]/(SUMIFS($D$2:$D$7916,$B$2:$B$7916,"Lazio"))</f>
        <v>0.16589476867229305</v>
      </c>
      <c r="G5268" t="b">
        <f>IF(Comuni[[#This Row],[Popolazione2011]]&gt;300000,"MAGGIORE")</f>
        <v>0</v>
      </c>
      <c r="H5268">
        <f>100*Comuni[[#This Row],[Popolazione2011]]/(SUMIFS($D$2:$D$7916,$B$2:$B$7916,"Piemonte"))</f>
        <v>0.20919284422523257</v>
      </c>
      <c r="I5268" s="1" t="str">
        <f>_xlfn.XLOOKUP(Comuni[[#This Row],[Regione]],Ripartizione_geografica[Regione],Ripartizione_geografica[Ripartizione geografica],,0)</f>
        <v>Centro</v>
      </c>
      <c r="J5268" s="1">
        <f>_xlfn.XLOOKUP(Comuni[[#This Row],[Regione]],Table_0[Regione],Table_0[Totale contagiati],,0)</f>
        <v>2498960</v>
      </c>
      <c r="K5268" s="1">
        <f>_xlfn.XLOOKUP(Comuni[[#This Row],[Regione]],Table_0[Regione],Table_0[Guariti],,0)</f>
        <v>2438883</v>
      </c>
      <c r="L5268" s="1">
        <f>_xlfn.XLOOKUP(Comuni[[#This Row],[Regione]],Table_0[Regione],Table_0[Deceduti],,0)</f>
        <v>13122</v>
      </c>
    </row>
    <row r="5269" spans="1:12" x14ac:dyDescent="0.25">
      <c r="A5269" s="1" t="s">
        <v>5348</v>
      </c>
      <c r="B5269" s="1" t="s">
        <v>5063</v>
      </c>
      <c r="C5269" s="1" t="s">
        <v>5321</v>
      </c>
      <c r="D5269">
        <v>24114</v>
      </c>
      <c r="E5269">
        <f>100*Comuni[[#This Row],[Popolazione2011]]/$D$7916</f>
        <v>4.2074851674108515E-2</v>
      </c>
      <c r="F5269">
        <f>100*Comuni[[#This Row],[Popolazione2011]]/(SUMIFS($D$2:$D$7916,$B$2:$B$7916,"Lazio"))</f>
        <v>0.4382064247742003</v>
      </c>
      <c r="G5269" t="b">
        <f>IF(Comuni[[#This Row],[Popolazione2011]]&gt;300000,"MAGGIORE")</f>
        <v>0</v>
      </c>
      <c r="H5269">
        <f>100*Comuni[[#This Row],[Popolazione2011]]/(SUMIFS($D$2:$D$7916,$B$2:$B$7916,"Piemonte"))</f>
        <v>0.55257708901821212</v>
      </c>
      <c r="I5269" s="1" t="str">
        <f>_xlfn.XLOOKUP(Comuni[[#This Row],[Regione]],Ripartizione_geografica[Regione],Ripartizione_geografica[Ripartizione geografica],,0)</f>
        <v>Centro</v>
      </c>
      <c r="J5269" s="1">
        <f>_xlfn.XLOOKUP(Comuni[[#This Row],[Regione]],Table_0[Regione],Table_0[Totale contagiati],,0)</f>
        <v>2498960</v>
      </c>
      <c r="K5269" s="1">
        <f>_xlfn.XLOOKUP(Comuni[[#This Row],[Regione]],Table_0[Regione],Table_0[Guariti],,0)</f>
        <v>2438883</v>
      </c>
      <c r="L5269" s="1">
        <f>_xlfn.XLOOKUP(Comuni[[#This Row],[Regione]],Table_0[Regione],Table_0[Deceduti],,0)</f>
        <v>13122</v>
      </c>
    </row>
    <row r="5270" spans="1:12" x14ac:dyDescent="0.25">
      <c r="A5270" s="1" t="s">
        <v>5349</v>
      </c>
      <c r="B5270" s="1" t="s">
        <v>5063</v>
      </c>
      <c r="C5270" s="1" t="s">
        <v>5321</v>
      </c>
      <c r="D5270">
        <v>7279</v>
      </c>
      <c r="E5270">
        <f>100*Comuni[[#This Row],[Popolazione2011]]/$D$7916</f>
        <v>1.270062392534776E-2</v>
      </c>
      <c r="F5270">
        <f>100*Comuni[[#This Row],[Popolazione2011]]/(SUMIFS($D$2:$D$7916,$B$2:$B$7916,"Lazio"))</f>
        <v>0.13227604569674895</v>
      </c>
      <c r="G5270" t="b">
        <f>IF(Comuni[[#This Row],[Popolazione2011]]&gt;300000,"MAGGIORE")</f>
        <v>0</v>
      </c>
      <c r="H5270">
        <f>100*Comuni[[#This Row],[Popolazione2011]]/(SUMIFS($D$2:$D$7916,$B$2:$B$7916,"Piemonte"))</f>
        <v>0.16679972758412398</v>
      </c>
      <c r="I5270" s="1" t="str">
        <f>_xlfn.XLOOKUP(Comuni[[#This Row],[Regione]],Ripartizione_geografica[Regione],Ripartizione_geografica[Ripartizione geografica],,0)</f>
        <v>Centro</v>
      </c>
      <c r="J5270" s="1">
        <f>_xlfn.XLOOKUP(Comuni[[#This Row],[Regione]],Table_0[Regione],Table_0[Totale contagiati],,0)</f>
        <v>2498960</v>
      </c>
      <c r="K5270" s="1">
        <f>_xlfn.XLOOKUP(Comuni[[#This Row],[Regione]],Table_0[Regione],Table_0[Guariti],,0)</f>
        <v>2438883</v>
      </c>
      <c r="L5270" s="1">
        <f>_xlfn.XLOOKUP(Comuni[[#This Row],[Regione]],Table_0[Regione],Table_0[Deceduti],,0)</f>
        <v>13122</v>
      </c>
    </row>
    <row r="5271" spans="1:12" x14ac:dyDescent="0.25">
      <c r="A5271" s="1" t="s">
        <v>5350</v>
      </c>
      <c r="B5271" s="1" t="s">
        <v>5063</v>
      </c>
      <c r="C5271" s="1" t="s">
        <v>5321</v>
      </c>
      <c r="D5271">
        <v>3334</v>
      </c>
      <c r="E5271">
        <f>100*Comuni[[#This Row],[Popolazione2011]]/$D$7916</f>
        <v>5.8172661309396113E-3</v>
      </c>
      <c r="F5271">
        <f>100*Comuni[[#This Row],[Popolazione2011]]/(SUMIFS($D$2:$D$7916,$B$2:$B$7916,"Lazio"))</f>
        <v>6.0586390486737321E-2</v>
      </c>
      <c r="G5271" t="b">
        <f>IF(Comuni[[#This Row],[Popolazione2011]]&gt;300000,"MAGGIORE")</f>
        <v>0</v>
      </c>
      <c r="H5271">
        <f>100*Comuni[[#This Row],[Popolazione2011]]/(SUMIFS($D$2:$D$7916,$B$2:$B$7916,"Piemonte"))</f>
        <v>7.6399270746732986E-2</v>
      </c>
      <c r="I5271" s="1" t="str">
        <f>_xlfn.XLOOKUP(Comuni[[#This Row],[Regione]],Ripartizione_geografica[Regione],Ripartizione_geografica[Ripartizione geografica],,0)</f>
        <v>Centro</v>
      </c>
      <c r="J5271" s="1">
        <f>_xlfn.XLOOKUP(Comuni[[#This Row],[Regione]],Table_0[Regione],Table_0[Totale contagiati],,0)</f>
        <v>2498960</v>
      </c>
      <c r="K5271" s="1">
        <f>_xlfn.XLOOKUP(Comuni[[#This Row],[Regione]],Table_0[Regione],Table_0[Guariti],,0)</f>
        <v>2438883</v>
      </c>
      <c r="L5271" s="1">
        <f>_xlfn.XLOOKUP(Comuni[[#This Row],[Regione]],Table_0[Regione],Table_0[Deceduti],,0)</f>
        <v>13122</v>
      </c>
    </row>
    <row r="5272" spans="1:12" x14ac:dyDescent="0.25">
      <c r="A5272" s="1" t="s">
        <v>5351</v>
      </c>
      <c r="B5272" s="1" t="s">
        <v>5063</v>
      </c>
      <c r="C5272" s="1" t="s">
        <v>5321</v>
      </c>
      <c r="D5272">
        <v>2903</v>
      </c>
      <c r="E5272">
        <f>100*Comuni[[#This Row],[Popolazione2011]]/$D$7916</f>
        <v>5.0652440246303819E-3</v>
      </c>
      <c r="F5272">
        <f>100*Comuni[[#This Row],[Popolazione2011]]/(SUMIFS($D$2:$D$7916,$B$2:$B$7916,"Lazio"))</f>
        <v>5.2754136647570019E-2</v>
      </c>
      <c r="G5272" t="b">
        <f>IF(Comuni[[#This Row],[Popolazione2011]]&gt;300000,"MAGGIORE")</f>
        <v>0</v>
      </c>
      <c r="H5272">
        <f>100*Comuni[[#This Row],[Popolazione2011]]/(SUMIFS($D$2:$D$7916,$B$2:$B$7916,"Piemonte"))</f>
        <v>6.6522820329263904E-2</v>
      </c>
      <c r="I5272" s="1" t="str">
        <f>_xlfn.XLOOKUP(Comuni[[#This Row],[Regione]],Ripartizione_geografica[Regione],Ripartizione_geografica[Ripartizione geografica],,0)</f>
        <v>Centro</v>
      </c>
      <c r="J5272" s="1">
        <f>_xlfn.XLOOKUP(Comuni[[#This Row],[Regione]],Table_0[Regione],Table_0[Totale contagiati],,0)</f>
        <v>2498960</v>
      </c>
      <c r="K5272" s="1">
        <f>_xlfn.XLOOKUP(Comuni[[#This Row],[Regione]],Table_0[Regione],Table_0[Guariti],,0)</f>
        <v>2438883</v>
      </c>
      <c r="L5272" s="1">
        <f>_xlfn.XLOOKUP(Comuni[[#This Row],[Regione]],Table_0[Regione],Table_0[Deceduti],,0)</f>
        <v>13122</v>
      </c>
    </row>
    <row r="5273" spans="1:12" x14ac:dyDescent="0.25">
      <c r="A5273" s="1" t="s">
        <v>5352</v>
      </c>
      <c r="B5273" s="1" t="s">
        <v>5063</v>
      </c>
      <c r="C5273" s="1" t="s">
        <v>5321</v>
      </c>
      <c r="D5273">
        <v>44233</v>
      </c>
      <c r="E5273">
        <f>100*Comuni[[#This Row],[Popolazione2011]]/$D$7916</f>
        <v>7.7179104010153515E-2</v>
      </c>
      <c r="F5273">
        <f>100*Comuni[[#This Row],[Popolazione2011]]/(SUMIFS($D$2:$D$7916,$B$2:$B$7916,"Lazio"))</f>
        <v>0.80381458020391483</v>
      </c>
      <c r="G5273" t="b">
        <f>IF(Comuni[[#This Row],[Popolazione2011]]&gt;300000,"MAGGIORE")</f>
        <v>0</v>
      </c>
      <c r="H5273">
        <f>100*Comuni[[#This Row],[Popolazione2011]]/(SUMIFS($D$2:$D$7916,$B$2:$B$7916,"Piemonte"))</f>
        <v>1.0136079612898141</v>
      </c>
      <c r="I5273" s="1" t="str">
        <f>_xlfn.XLOOKUP(Comuni[[#This Row],[Regione]],Ripartizione_geografica[Regione],Ripartizione_geografica[Ripartizione geografica],,0)</f>
        <v>Centro</v>
      </c>
      <c r="J5273" s="1">
        <f>_xlfn.XLOOKUP(Comuni[[#This Row],[Regione]],Table_0[Regione],Table_0[Totale contagiati],,0)</f>
        <v>2498960</v>
      </c>
      <c r="K5273" s="1">
        <f>_xlfn.XLOOKUP(Comuni[[#This Row],[Regione]],Table_0[Regione],Table_0[Guariti],,0)</f>
        <v>2438883</v>
      </c>
      <c r="L5273" s="1">
        <f>_xlfn.XLOOKUP(Comuni[[#This Row],[Regione]],Table_0[Regione],Table_0[Deceduti],,0)</f>
        <v>13122</v>
      </c>
    </row>
    <row r="5274" spans="1:12" x14ac:dyDescent="0.25">
      <c r="A5274" s="1" t="s">
        <v>5353</v>
      </c>
      <c r="B5274" s="1" t="s">
        <v>5063</v>
      </c>
      <c r="C5274" s="1" t="s">
        <v>5321</v>
      </c>
      <c r="D5274">
        <v>691</v>
      </c>
      <c r="E5274">
        <f>100*Comuni[[#This Row],[Popolazione2011]]/$D$7916</f>
        <v>1.2056781333171179E-3</v>
      </c>
      <c r="F5274">
        <f>100*Comuni[[#This Row],[Popolazione2011]]/(SUMIFS($D$2:$D$7916,$B$2:$B$7916,"Lazio"))</f>
        <v>1.255704733843296E-2</v>
      </c>
      <c r="G5274" t="b">
        <f>IF(Comuni[[#This Row],[Popolazione2011]]&gt;300000,"MAGGIORE")</f>
        <v>0</v>
      </c>
      <c r="H5274">
        <f>100*Comuni[[#This Row],[Popolazione2011]]/(SUMIFS($D$2:$D$7916,$B$2:$B$7916,"Piemonte"))</f>
        <v>1.5834401945408666E-2</v>
      </c>
      <c r="I5274" s="1" t="str">
        <f>_xlfn.XLOOKUP(Comuni[[#This Row],[Regione]],Ripartizione_geografica[Regione],Ripartizione_geografica[Ripartizione geografica],,0)</f>
        <v>Centro</v>
      </c>
      <c r="J5274" s="1">
        <f>_xlfn.XLOOKUP(Comuni[[#This Row],[Regione]],Table_0[Regione],Table_0[Totale contagiati],,0)</f>
        <v>2498960</v>
      </c>
      <c r="K5274" s="1">
        <f>_xlfn.XLOOKUP(Comuni[[#This Row],[Regione]],Table_0[Regione],Table_0[Guariti],,0)</f>
        <v>2438883</v>
      </c>
      <c r="L5274" s="1">
        <f>_xlfn.XLOOKUP(Comuni[[#This Row],[Regione]],Table_0[Regione],Table_0[Deceduti],,0)</f>
        <v>13122</v>
      </c>
    </row>
    <row r="5275" spans="1:12" x14ac:dyDescent="0.25">
      <c r="A5275" s="1" t="s">
        <v>5354</v>
      </c>
      <c r="B5275" s="1" t="s">
        <v>5063</v>
      </c>
      <c r="C5275" s="1" t="s">
        <v>5355</v>
      </c>
      <c r="D5275">
        <v>282</v>
      </c>
      <c r="E5275">
        <f>100*Comuni[[#This Row],[Popolazione2011]]/$D$7916</f>
        <v>4.9204230621624793E-4</v>
      </c>
      <c r="F5275">
        <f>100*Comuni[[#This Row],[Popolazione2011]]/(SUMIFS($D$2:$D$7916,$B$2:$B$7916,"Lazio"))</f>
        <v>5.1245837184342906E-3</v>
      </c>
      <c r="G5275" t="b">
        <f>IF(Comuni[[#This Row],[Popolazione2011]]&gt;300000,"MAGGIORE")</f>
        <v>0</v>
      </c>
      <c r="H5275">
        <f>100*Comuni[[#This Row],[Popolazione2011]]/(SUMIFS($D$2:$D$7916,$B$2:$B$7916,"Piemonte"))</f>
        <v>6.4620858879960111E-3</v>
      </c>
      <c r="I5275" s="1" t="str">
        <f>_xlfn.XLOOKUP(Comuni[[#This Row],[Regione]],Ripartizione_geografica[Regione],Ripartizione_geografica[Ripartizione geografica],,0)</f>
        <v>Centro</v>
      </c>
      <c r="J5275" s="1">
        <f>_xlfn.XLOOKUP(Comuni[[#This Row],[Regione]],Table_0[Regione],Table_0[Totale contagiati],,0)</f>
        <v>2498960</v>
      </c>
      <c r="K5275" s="1">
        <f>_xlfn.XLOOKUP(Comuni[[#This Row],[Regione]],Table_0[Regione],Table_0[Guariti],,0)</f>
        <v>2438883</v>
      </c>
      <c r="L5275" s="1">
        <f>_xlfn.XLOOKUP(Comuni[[#This Row],[Regione]],Table_0[Regione],Table_0[Deceduti],,0)</f>
        <v>13122</v>
      </c>
    </row>
    <row r="5276" spans="1:12" x14ac:dyDescent="0.25">
      <c r="A5276" s="1" t="s">
        <v>5356</v>
      </c>
      <c r="B5276" s="1" t="s">
        <v>5063</v>
      </c>
      <c r="C5276" s="1" t="s">
        <v>5355</v>
      </c>
      <c r="D5276">
        <v>1910</v>
      </c>
      <c r="E5276">
        <f>100*Comuni[[#This Row],[Popolazione2011]]/$D$7916</f>
        <v>3.3326269676348702E-3</v>
      </c>
      <c r="F5276">
        <f>100*Comuni[[#This Row],[Popolazione2011]]/(SUMIFS($D$2:$D$7916,$B$2:$B$7916,"Lazio"))</f>
        <v>3.4709059936913103E-2</v>
      </c>
      <c r="G5276" t="b">
        <f>IF(Comuni[[#This Row],[Popolazione2011]]&gt;300000,"MAGGIORE")</f>
        <v>0</v>
      </c>
      <c r="H5276">
        <f>100*Comuni[[#This Row],[Popolazione2011]]/(SUMIFS($D$2:$D$7916,$B$2:$B$7916,"Piemonte"))</f>
        <v>4.3768028532171564E-2</v>
      </c>
      <c r="I5276" s="1" t="str">
        <f>_xlfn.XLOOKUP(Comuni[[#This Row],[Regione]],Ripartizione_geografica[Regione],Ripartizione_geografica[Ripartizione geografica],,0)</f>
        <v>Centro</v>
      </c>
      <c r="J5276" s="1">
        <f>_xlfn.XLOOKUP(Comuni[[#This Row],[Regione]],Table_0[Regione],Table_0[Totale contagiati],,0)</f>
        <v>2498960</v>
      </c>
      <c r="K5276" s="1">
        <f>_xlfn.XLOOKUP(Comuni[[#This Row],[Regione]],Table_0[Regione],Table_0[Guariti],,0)</f>
        <v>2438883</v>
      </c>
      <c r="L5276" s="1">
        <f>_xlfn.XLOOKUP(Comuni[[#This Row],[Regione]],Table_0[Regione],Table_0[Deceduti],,0)</f>
        <v>13122</v>
      </c>
    </row>
    <row r="5277" spans="1:12" x14ac:dyDescent="0.25">
      <c r="A5277" s="1" t="s">
        <v>5357</v>
      </c>
      <c r="B5277" s="1" t="s">
        <v>5063</v>
      </c>
      <c r="C5277" s="1" t="s">
        <v>5355</v>
      </c>
      <c r="D5277">
        <v>28609</v>
      </c>
      <c r="E5277">
        <f>100*Comuni[[#This Row],[Popolazione2011]]/$D$7916</f>
        <v>4.9917866448725659E-2</v>
      </c>
      <c r="F5277">
        <f>100*Comuni[[#This Row],[Popolazione2011]]/(SUMIFS($D$2:$D$7916,$B$2:$B$7916,"Lazio"))</f>
        <v>0.51989083546342774</v>
      </c>
      <c r="G5277" t="b">
        <f>IF(Comuni[[#This Row],[Popolazione2011]]&gt;300000,"MAGGIORE")</f>
        <v>0</v>
      </c>
      <c r="H5277">
        <f>100*Comuni[[#This Row],[Popolazione2011]]/(SUMIFS($D$2:$D$7916,$B$2:$B$7916,"Piemonte"))</f>
        <v>0.6555809048570137</v>
      </c>
      <c r="I5277" s="1" t="str">
        <f>_xlfn.XLOOKUP(Comuni[[#This Row],[Regione]],Ripartizione_geografica[Regione],Ripartizione_geografica[Ripartizione geografica],,0)</f>
        <v>Centro</v>
      </c>
      <c r="J5277" s="1">
        <f>_xlfn.XLOOKUP(Comuni[[#This Row],[Regione]],Table_0[Regione],Table_0[Totale contagiati],,0)</f>
        <v>2498960</v>
      </c>
      <c r="K5277" s="1">
        <f>_xlfn.XLOOKUP(Comuni[[#This Row],[Regione]],Table_0[Regione],Table_0[Guariti],,0)</f>
        <v>2438883</v>
      </c>
      <c r="L5277" s="1">
        <f>_xlfn.XLOOKUP(Comuni[[#This Row],[Regione]],Table_0[Regione],Table_0[Deceduti],,0)</f>
        <v>13122</v>
      </c>
    </row>
    <row r="5278" spans="1:12" x14ac:dyDescent="0.25">
      <c r="A5278" s="1" t="s">
        <v>5358</v>
      </c>
      <c r="B5278" s="1" t="s">
        <v>5063</v>
      </c>
      <c r="C5278" s="1" t="s">
        <v>5355</v>
      </c>
      <c r="D5278">
        <v>2852</v>
      </c>
      <c r="E5278">
        <f>100*Comuni[[#This Row],[Popolazione2011]]/$D$7916</f>
        <v>4.9762576501019111E-3</v>
      </c>
      <c r="F5278">
        <f>100*Comuni[[#This Row],[Popolazione2011]]/(SUMIFS($D$2:$D$7916,$B$2:$B$7916,"Lazio"))</f>
        <v>5.1827350230406369E-2</v>
      </c>
      <c r="G5278" t="b">
        <f>IF(Comuni[[#This Row],[Popolazione2011]]&gt;300000,"MAGGIORE")</f>
        <v>0</v>
      </c>
      <c r="H5278">
        <f>100*Comuni[[#This Row],[Popolazione2011]]/(SUMIFS($D$2:$D$7916,$B$2:$B$7916,"Piemonte"))</f>
        <v>6.5354145221860366E-2</v>
      </c>
      <c r="I5278" s="1" t="str">
        <f>_xlfn.XLOOKUP(Comuni[[#This Row],[Regione]],Ripartizione_geografica[Regione],Ripartizione_geografica[Ripartizione geografica],,0)</f>
        <v>Centro</v>
      </c>
      <c r="J5278" s="1">
        <f>_xlfn.XLOOKUP(Comuni[[#This Row],[Regione]],Table_0[Regione],Table_0[Totale contagiati],,0)</f>
        <v>2498960</v>
      </c>
      <c r="K5278" s="1">
        <f>_xlfn.XLOOKUP(Comuni[[#This Row],[Regione]],Table_0[Regione],Table_0[Guariti],,0)</f>
        <v>2438883</v>
      </c>
      <c r="L5278" s="1">
        <f>_xlfn.XLOOKUP(Comuni[[#This Row],[Regione]],Table_0[Regione],Table_0[Deceduti],,0)</f>
        <v>13122</v>
      </c>
    </row>
    <row r="5279" spans="1:12" x14ac:dyDescent="0.25">
      <c r="A5279" s="1" t="s">
        <v>5359</v>
      </c>
      <c r="B5279" s="1" t="s">
        <v>5063</v>
      </c>
      <c r="C5279" s="1" t="s">
        <v>5355</v>
      </c>
      <c r="D5279">
        <v>4314</v>
      </c>
      <c r="E5279">
        <f>100*Comuni[[#This Row],[Popolazione2011]]/$D$7916</f>
        <v>7.5272003865847282E-3</v>
      </c>
      <c r="F5279">
        <f>100*Comuni[[#This Row],[Popolazione2011]]/(SUMIFS($D$2:$D$7916,$B$2:$B$7916,"Lazio"))</f>
        <v>7.8395227522430957E-2</v>
      </c>
      <c r="G5279" t="b">
        <f>IF(Comuni[[#This Row],[Popolazione2011]]&gt;300000,"MAGGIORE")</f>
        <v>0</v>
      </c>
      <c r="H5279">
        <f>100*Comuni[[#This Row],[Popolazione2011]]/(SUMIFS($D$2:$D$7916,$B$2:$B$7916,"Piemonte"))</f>
        <v>9.8856164967428342E-2</v>
      </c>
      <c r="I5279" s="1" t="str">
        <f>_xlfn.XLOOKUP(Comuni[[#This Row],[Regione]],Ripartizione_geografica[Regione],Ripartizione_geografica[Ripartizione geografica],,0)</f>
        <v>Centro</v>
      </c>
      <c r="J5279" s="1">
        <f>_xlfn.XLOOKUP(Comuni[[#This Row],[Regione]],Table_0[Regione],Table_0[Totale contagiati],,0)</f>
        <v>2498960</v>
      </c>
      <c r="K5279" s="1">
        <f>_xlfn.XLOOKUP(Comuni[[#This Row],[Regione]],Table_0[Regione],Table_0[Guariti],,0)</f>
        <v>2438883</v>
      </c>
      <c r="L5279" s="1">
        <f>_xlfn.XLOOKUP(Comuni[[#This Row],[Regione]],Table_0[Regione],Table_0[Deceduti],,0)</f>
        <v>13122</v>
      </c>
    </row>
    <row r="5280" spans="1:12" x14ac:dyDescent="0.25">
      <c r="A5280" s="1" t="s">
        <v>5360</v>
      </c>
      <c r="B5280" s="1" t="s">
        <v>5063</v>
      </c>
      <c r="C5280" s="1" t="s">
        <v>5355</v>
      </c>
      <c r="D5280">
        <v>21441</v>
      </c>
      <c r="E5280">
        <f>100*Comuni[[#This Row],[Popolazione2011]]/$D$7916</f>
        <v>3.7410918750292801E-2</v>
      </c>
      <c r="F5280">
        <f>100*Comuni[[#This Row],[Popolazione2011]]/(SUMIFS($D$2:$D$7916,$B$2:$B$7916,"Lazio"))</f>
        <v>0.38963191314521145</v>
      </c>
      <c r="G5280" t="b">
        <f>IF(Comuni[[#This Row],[Popolazione2011]]&gt;300000,"MAGGIORE")</f>
        <v>0</v>
      </c>
      <c r="H5280">
        <f>100*Comuni[[#This Row],[Popolazione2011]]/(SUMIFS($D$2:$D$7916,$B$2:$B$7916,"Piemonte"))</f>
        <v>0.4913247642713563</v>
      </c>
      <c r="I5280" s="1" t="str">
        <f>_xlfn.XLOOKUP(Comuni[[#This Row],[Regione]],Ripartizione_geografica[Regione],Ripartizione_geografica[Ripartizione geografica],,0)</f>
        <v>Centro</v>
      </c>
      <c r="J5280" s="1">
        <f>_xlfn.XLOOKUP(Comuni[[#This Row],[Regione]],Table_0[Regione],Table_0[Totale contagiati],,0)</f>
        <v>2498960</v>
      </c>
      <c r="K5280" s="1">
        <f>_xlfn.XLOOKUP(Comuni[[#This Row],[Regione]],Table_0[Regione],Table_0[Guariti],,0)</f>
        <v>2438883</v>
      </c>
      <c r="L5280" s="1">
        <f>_xlfn.XLOOKUP(Comuni[[#This Row],[Regione]],Table_0[Regione],Table_0[Deceduti],,0)</f>
        <v>13122</v>
      </c>
    </row>
    <row r="5281" spans="1:12" x14ac:dyDescent="0.25">
      <c r="A5281" s="1" t="s">
        <v>5361</v>
      </c>
      <c r="B5281" s="1" t="s">
        <v>5063</v>
      </c>
      <c r="C5281" s="1" t="s">
        <v>5355</v>
      </c>
      <c r="D5281">
        <v>5309</v>
      </c>
      <c r="E5281">
        <f>100*Comuni[[#This Row],[Popolazione2011]]/$D$7916</f>
        <v>9.2633071053264543E-3</v>
      </c>
      <c r="F5281">
        <f>100*Comuni[[#This Row],[Popolazione2011]]/(SUMIFS($D$2:$D$7916,$B$2:$B$7916,"Lazio"))</f>
        <v>9.6476648798466846E-2</v>
      </c>
      <c r="G5281" t="b">
        <f>IF(Comuni[[#This Row],[Popolazione2011]]&gt;300000,"MAGGIORE")</f>
        <v>0</v>
      </c>
      <c r="H5281">
        <f>100*Comuni[[#This Row],[Popolazione2011]]/(SUMIFS($D$2:$D$7916,$B$2:$B$7916,"Piemonte"))</f>
        <v>0.12165678716088944</v>
      </c>
      <c r="I5281" s="1" t="str">
        <f>_xlfn.XLOOKUP(Comuni[[#This Row],[Regione]],Ripartizione_geografica[Regione],Ripartizione_geografica[Ripartizione geografica],,0)</f>
        <v>Centro</v>
      </c>
      <c r="J5281" s="1">
        <f>_xlfn.XLOOKUP(Comuni[[#This Row],[Regione]],Table_0[Regione],Table_0[Totale contagiati],,0)</f>
        <v>2498960</v>
      </c>
      <c r="K5281" s="1">
        <f>_xlfn.XLOOKUP(Comuni[[#This Row],[Regione]],Table_0[Regione],Table_0[Guariti],,0)</f>
        <v>2438883</v>
      </c>
      <c r="L5281" s="1">
        <f>_xlfn.XLOOKUP(Comuni[[#This Row],[Regione]],Table_0[Regione],Table_0[Deceduti],,0)</f>
        <v>13122</v>
      </c>
    </row>
    <row r="5282" spans="1:12" x14ac:dyDescent="0.25">
      <c r="A5282" s="1" t="s">
        <v>5362</v>
      </c>
      <c r="B5282" s="1" t="s">
        <v>5063</v>
      </c>
      <c r="C5282" s="1" t="s">
        <v>5355</v>
      </c>
      <c r="D5282">
        <v>5783</v>
      </c>
      <c r="E5282">
        <f>100*Comuni[[#This Row],[Popolazione2011]]/$D$7916</f>
        <v>1.0090356939179297E-2</v>
      </c>
      <c r="F5282">
        <f>100*Comuni[[#This Row],[Popolazione2011]]/(SUMIFS($D$2:$D$7916,$B$2:$B$7916,"Lazio"))</f>
        <v>0.10509031079328192</v>
      </c>
      <c r="G5282" t="b">
        <f>IF(Comuni[[#This Row],[Popolazione2011]]&gt;300000,"MAGGIORE")</f>
        <v>0</v>
      </c>
      <c r="H5282">
        <f>100*Comuni[[#This Row],[Popolazione2011]]/(SUMIFS($D$2:$D$7916,$B$2:$B$7916,"Piemonte"))</f>
        <v>0.13251859110028699</v>
      </c>
      <c r="I5282" s="1" t="str">
        <f>_xlfn.XLOOKUP(Comuni[[#This Row],[Regione]],Ripartizione_geografica[Regione],Ripartizione_geografica[Ripartizione geografica],,0)</f>
        <v>Centro</v>
      </c>
      <c r="J5282" s="1">
        <f>_xlfn.XLOOKUP(Comuni[[#This Row],[Regione]],Table_0[Regione],Table_0[Totale contagiati],,0)</f>
        <v>2498960</v>
      </c>
      <c r="K5282" s="1">
        <f>_xlfn.XLOOKUP(Comuni[[#This Row],[Regione]],Table_0[Regione],Table_0[Guariti],,0)</f>
        <v>2438883</v>
      </c>
      <c r="L5282" s="1">
        <f>_xlfn.XLOOKUP(Comuni[[#This Row],[Regione]],Table_0[Regione],Table_0[Deceduti],,0)</f>
        <v>13122</v>
      </c>
    </row>
    <row r="5283" spans="1:12" x14ac:dyDescent="0.25">
      <c r="A5283" s="1" t="s">
        <v>5363</v>
      </c>
      <c r="B5283" s="1" t="s">
        <v>5063</v>
      </c>
      <c r="C5283" s="1" t="s">
        <v>5355</v>
      </c>
      <c r="D5283">
        <v>2379</v>
      </c>
      <c r="E5283">
        <f>100*Comuni[[#This Row],[Popolazione2011]]/$D$7916</f>
        <v>4.1509526471221764E-3</v>
      </c>
      <c r="F5283">
        <f>100*Comuni[[#This Row],[Popolazione2011]]/(SUMIFS($D$2:$D$7916,$B$2:$B$7916,"Lazio"))</f>
        <v>4.3231860518280769E-2</v>
      </c>
      <c r="G5283" t="b">
        <f>IF(Comuni[[#This Row],[Popolazione2011]]&gt;300000,"MAGGIORE")</f>
        <v>0</v>
      </c>
      <c r="H5283">
        <f>100*Comuni[[#This Row],[Popolazione2011]]/(SUMIFS($D$2:$D$7916,$B$2:$B$7916,"Piemonte"))</f>
        <v>5.4515256480647201E-2</v>
      </c>
      <c r="I5283" s="1" t="str">
        <f>_xlfn.XLOOKUP(Comuni[[#This Row],[Regione]],Ripartizione_geografica[Regione],Ripartizione_geografica[Ripartizione geografica],,0)</f>
        <v>Centro</v>
      </c>
      <c r="J5283" s="1">
        <f>_xlfn.XLOOKUP(Comuni[[#This Row],[Regione]],Table_0[Regione],Table_0[Totale contagiati],,0)</f>
        <v>2498960</v>
      </c>
      <c r="K5283" s="1">
        <f>_xlfn.XLOOKUP(Comuni[[#This Row],[Regione]],Table_0[Regione],Table_0[Guariti],,0)</f>
        <v>2438883</v>
      </c>
      <c r="L5283" s="1">
        <f>_xlfn.XLOOKUP(Comuni[[#This Row],[Regione]],Table_0[Regione],Table_0[Deceduti],,0)</f>
        <v>13122</v>
      </c>
    </row>
    <row r="5284" spans="1:12" x14ac:dyDescent="0.25">
      <c r="A5284" s="1" t="s">
        <v>5364</v>
      </c>
      <c r="B5284" s="1" t="s">
        <v>5063</v>
      </c>
      <c r="C5284" s="1" t="s">
        <v>5355</v>
      </c>
      <c r="D5284">
        <v>7386</v>
      </c>
      <c r="E5284">
        <f>100*Comuni[[#This Row],[Popolazione2011]]/$D$7916</f>
        <v>1.2887320828770237E-2</v>
      </c>
      <c r="F5284">
        <f>100*Comuni[[#This Row],[Popolazione2011]]/(SUMIFS($D$2:$D$7916,$B$2:$B$7916,"Lazio"))</f>
        <v>0.13422047994452366</v>
      </c>
      <c r="G5284" t="b">
        <f>IF(Comuni[[#This Row],[Popolazione2011]]&gt;300000,"MAGGIORE")</f>
        <v>0</v>
      </c>
      <c r="H5284">
        <f>100*Comuni[[#This Row],[Popolazione2011]]/(SUMIFS($D$2:$D$7916,$B$2:$B$7916,"Piemonte"))</f>
        <v>0.16925165378985296</v>
      </c>
      <c r="I5284" s="1" t="str">
        <f>_xlfn.XLOOKUP(Comuni[[#This Row],[Regione]],Ripartizione_geografica[Regione],Ripartizione_geografica[Ripartizione geografica],,0)</f>
        <v>Centro</v>
      </c>
      <c r="J5284" s="1">
        <f>_xlfn.XLOOKUP(Comuni[[#This Row],[Regione]],Table_0[Regione],Table_0[Totale contagiati],,0)</f>
        <v>2498960</v>
      </c>
      <c r="K5284" s="1">
        <f>_xlfn.XLOOKUP(Comuni[[#This Row],[Regione]],Table_0[Regione],Table_0[Guariti],,0)</f>
        <v>2438883</v>
      </c>
      <c r="L5284" s="1">
        <f>_xlfn.XLOOKUP(Comuni[[#This Row],[Regione]],Table_0[Regione],Table_0[Deceduti],,0)</f>
        <v>13122</v>
      </c>
    </row>
    <row r="5285" spans="1:12" x14ac:dyDescent="0.25">
      <c r="A5285" s="1" t="s">
        <v>5365</v>
      </c>
      <c r="B5285" s="1" t="s">
        <v>5063</v>
      </c>
      <c r="C5285" s="1" t="s">
        <v>5355</v>
      </c>
      <c r="D5285">
        <v>4461</v>
      </c>
      <c r="E5285">
        <f>100*Comuni[[#This Row],[Popolazione2011]]/$D$7916</f>
        <v>7.7836905249314961E-3</v>
      </c>
      <c r="F5285">
        <f>100*Comuni[[#This Row],[Popolazione2011]]/(SUMIFS($D$2:$D$7916,$B$2:$B$7916,"Lazio"))</f>
        <v>8.1066553077785E-2</v>
      </c>
      <c r="G5285" t="b">
        <f>IF(Comuni[[#This Row],[Popolazione2011]]&gt;300000,"MAGGIORE")</f>
        <v>0</v>
      </c>
      <c r="H5285">
        <f>100*Comuni[[#This Row],[Popolazione2011]]/(SUMIFS($D$2:$D$7916,$B$2:$B$7916,"Piemonte"))</f>
        <v>0.10222469910053264</v>
      </c>
      <c r="I5285" s="1" t="str">
        <f>_xlfn.XLOOKUP(Comuni[[#This Row],[Regione]],Ripartizione_geografica[Regione],Ripartizione_geografica[Ripartizione geografica],,0)</f>
        <v>Centro</v>
      </c>
      <c r="J5285" s="1">
        <f>_xlfn.XLOOKUP(Comuni[[#This Row],[Regione]],Table_0[Regione],Table_0[Totale contagiati],,0)</f>
        <v>2498960</v>
      </c>
      <c r="K5285" s="1">
        <f>_xlfn.XLOOKUP(Comuni[[#This Row],[Regione]],Table_0[Regione],Table_0[Guariti],,0)</f>
        <v>2438883</v>
      </c>
      <c r="L5285" s="1">
        <f>_xlfn.XLOOKUP(Comuni[[#This Row],[Regione]],Table_0[Regione],Table_0[Deceduti],,0)</f>
        <v>13122</v>
      </c>
    </row>
    <row r="5286" spans="1:12" x14ac:dyDescent="0.25">
      <c r="A5286" s="1" t="s">
        <v>5366</v>
      </c>
      <c r="B5286" s="1" t="s">
        <v>5063</v>
      </c>
      <c r="C5286" s="1" t="s">
        <v>5355</v>
      </c>
      <c r="D5286">
        <v>2650</v>
      </c>
      <c r="E5286">
        <f>100*Comuni[[#This Row],[Popolazione2011]]/$D$7916</f>
        <v>4.6238018137342443E-3</v>
      </c>
      <c r="F5286">
        <f>100*Comuni[[#This Row],[Popolazione2011]]/(SUMIFS($D$2:$D$7916,$B$2:$B$7916,"Lazio"))</f>
        <v>4.8156549127130743E-2</v>
      </c>
      <c r="G5286" t="b">
        <f>IF(Comuni[[#This Row],[Popolazione2011]]&gt;300000,"MAGGIORE")</f>
        <v>0</v>
      </c>
      <c r="H5286">
        <f>100*Comuni[[#This Row],[Popolazione2011]]/(SUMIFS($D$2:$D$7916,$B$2:$B$7916,"Piemonte"))</f>
        <v>6.0725275188614994E-2</v>
      </c>
      <c r="I5286" s="1" t="str">
        <f>_xlfn.XLOOKUP(Comuni[[#This Row],[Regione]],Ripartizione_geografica[Regione],Ripartizione_geografica[Ripartizione geografica],,0)</f>
        <v>Centro</v>
      </c>
      <c r="J5286" s="1">
        <f>_xlfn.XLOOKUP(Comuni[[#This Row],[Regione]],Table_0[Regione],Table_0[Totale contagiati],,0)</f>
        <v>2498960</v>
      </c>
      <c r="K5286" s="1">
        <f>_xlfn.XLOOKUP(Comuni[[#This Row],[Regione]],Table_0[Regione],Table_0[Guariti],,0)</f>
        <v>2438883</v>
      </c>
      <c r="L5286" s="1">
        <f>_xlfn.XLOOKUP(Comuni[[#This Row],[Regione]],Table_0[Regione],Table_0[Deceduti],,0)</f>
        <v>13122</v>
      </c>
    </row>
    <row r="5287" spans="1:12" x14ac:dyDescent="0.25">
      <c r="A5287" s="1" t="s">
        <v>5367</v>
      </c>
      <c r="B5287" s="1" t="s">
        <v>5063</v>
      </c>
      <c r="C5287" s="1" t="s">
        <v>5355</v>
      </c>
      <c r="D5287">
        <v>778</v>
      </c>
      <c r="E5287">
        <f>100*Comuni[[#This Row],[Popolazione2011]]/$D$7916</f>
        <v>1.3574784192774499E-3</v>
      </c>
      <c r="F5287">
        <f>100*Comuni[[#This Row],[Popolazione2011]]/(SUMIFS($D$2:$D$7916,$B$2:$B$7916,"Lazio"))</f>
        <v>1.4138035932418008E-2</v>
      </c>
      <c r="G5287" t="b">
        <f>IF(Comuni[[#This Row],[Popolazione2011]]&gt;300000,"MAGGIORE")</f>
        <v>0</v>
      </c>
      <c r="H5287">
        <f>100*Comuni[[#This Row],[Popolazione2011]]/(SUMIFS($D$2:$D$7916,$B$2:$B$7916,"Piemonte"))</f>
        <v>1.7828024187449987E-2</v>
      </c>
      <c r="I5287" s="1" t="str">
        <f>_xlfn.XLOOKUP(Comuni[[#This Row],[Regione]],Ripartizione_geografica[Regione],Ripartizione_geografica[Ripartizione geografica],,0)</f>
        <v>Centro</v>
      </c>
      <c r="J5287" s="1">
        <f>_xlfn.XLOOKUP(Comuni[[#This Row],[Regione]],Table_0[Regione],Table_0[Totale contagiati],,0)</f>
        <v>2498960</v>
      </c>
      <c r="K5287" s="1">
        <f>_xlfn.XLOOKUP(Comuni[[#This Row],[Regione]],Table_0[Regione],Table_0[Guariti],,0)</f>
        <v>2438883</v>
      </c>
      <c r="L5287" s="1">
        <f>_xlfn.XLOOKUP(Comuni[[#This Row],[Regione]],Table_0[Regione],Table_0[Deceduti],,0)</f>
        <v>13122</v>
      </c>
    </row>
    <row r="5288" spans="1:12" x14ac:dyDescent="0.25">
      <c r="A5288" s="1" t="s">
        <v>5368</v>
      </c>
      <c r="B5288" s="1" t="s">
        <v>5063</v>
      </c>
      <c r="C5288" s="1" t="s">
        <v>5355</v>
      </c>
      <c r="D5288">
        <v>8811</v>
      </c>
      <c r="E5288">
        <f>100*Comuni[[#This Row],[Popolazione2011]]/$D$7916</f>
        <v>1.5373704822948085E-2</v>
      </c>
      <c r="F5288">
        <f>100*Comuni[[#This Row],[Popolazione2011]]/(SUMIFS($D$2:$D$7916,$B$2:$B$7916,"Lazio"))</f>
        <v>0.16011598277703737</v>
      </c>
      <c r="G5288" t="b">
        <f>IF(Comuni[[#This Row],[Popolazione2011]]&gt;300000,"MAGGIORE")</f>
        <v>0</v>
      </c>
      <c r="H5288">
        <f>100*Comuni[[#This Row],[Popolazione2011]]/(SUMIFS($D$2:$D$7916,$B$2:$B$7916,"Piemonte"))</f>
        <v>0.20190581120259876</v>
      </c>
      <c r="I5288" s="1" t="str">
        <f>_xlfn.XLOOKUP(Comuni[[#This Row],[Regione]],Ripartizione_geografica[Regione],Ripartizione_geografica[Ripartizione geografica],,0)</f>
        <v>Centro</v>
      </c>
      <c r="J5288" s="1">
        <f>_xlfn.XLOOKUP(Comuni[[#This Row],[Regione]],Table_0[Regione],Table_0[Totale contagiati],,0)</f>
        <v>2498960</v>
      </c>
      <c r="K5288" s="1">
        <f>_xlfn.XLOOKUP(Comuni[[#This Row],[Regione]],Table_0[Regione],Table_0[Guariti],,0)</f>
        <v>2438883</v>
      </c>
      <c r="L5288" s="1">
        <f>_xlfn.XLOOKUP(Comuni[[#This Row],[Regione]],Table_0[Regione],Table_0[Deceduti],,0)</f>
        <v>13122</v>
      </c>
    </row>
    <row r="5289" spans="1:12" x14ac:dyDescent="0.25">
      <c r="A5289" s="1" t="s">
        <v>5369</v>
      </c>
      <c r="B5289" s="1" t="s">
        <v>5063</v>
      </c>
      <c r="C5289" s="1" t="s">
        <v>5355</v>
      </c>
      <c r="D5289">
        <v>2807</v>
      </c>
      <c r="E5289">
        <f>100*Comuni[[#This Row],[Popolazione2011]]/$D$7916</f>
        <v>4.897740260812084E-3</v>
      </c>
      <c r="F5289">
        <f>100*Comuni[[#This Row],[Popolazione2011]]/(SUMIFS($D$2:$D$7916,$B$2:$B$7916,"Lazio"))</f>
        <v>5.1009597509379626E-2</v>
      </c>
      <c r="G5289" t="b">
        <f>IF(Comuni[[#This Row],[Popolazione2011]]&gt;300000,"MAGGIORE")</f>
        <v>0</v>
      </c>
      <c r="H5289">
        <f>100*Comuni[[#This Row],[Popolazione2011]]/(SUMIFS($D$2:$D$7916,$B$2:$B$7916,"Piemonte"))</f>
        <v>6.4322961303563131E-2</v>
      </c>
      <c r="I5289" s="1" t="str">
        <f>_xlfn.XLOOKUP(Comuni[[#This Row],[Regione]],Ripartizione_geografica[Regione],Ripartizione_geografica[Ripartizione geografica],,0)</f>
        <v>Centro</v>
      </c>
      <c r="J5289" s="1">
        <f>_xlfn.XLOOKUP(Comuni[[#This Row],[Regione]],Table_0[Regione],Table_0[Totale contagiati],,0)</f>
        <v>2498960</v>
      </c>
      <c r="K5289" s="1">
        <f>_xlfn.XLOOKUP(Comuni[[#This Row],[Regione]],Table_0[Regione],Table_0[Guariti],,0)</f>
        <v>2438883</v>
      </c>
      <c r="L5289" s="1">
        <f>_xlfn.XLOOKUP(Comuni[[#This Row],[Regione]],Table_0[Regione],Table_0[Deceduti],,0)</f>
        <v>13122</v>
      </c>
    </row>
    <row r="5290" spans="1:12" x14ac:dyDescent="0.25">
      <c r="A5290" s="1" t="s">
        <v>5370</v>
      </c>
      <c r="B5290" s="1" t="s">
        <v>5063</v>
      </c>
      <c r="C5290" s="1" t="s">
        <v>5355</v>
      </c>
      <c r="D5290">
        <v>1749</v>
      </c>
      <c r="E5290">
        <f>100*Comuni[[#This Row],[Popolazione2011]]/$D$7916</f>
        <v>3.0517091970646013E-3</v>
      </c>
      <c r="F5290">
        <f>100*Comuni[[#This Row],[Popolazione2011]]/(SUMIFS($D$2:$D$7916,$B$2:$B$7916,"Lazio"))</f>
        <v>3.1783322423906295E-2</v>
      </c>
      <c r="G5290" t="b">
        <f>IF(Comuni[[#This Row],[Popolazione2011]]&gt;300000,"MAGGIORE")</f>
        <v>0</v>
      </c>
      <c r="H5290">
        <f>100*Comuni[[#This Row],[Popolazione2011]]/(SUMIFS($D$2:$D$7916,$B$2:$B$7916,"Piemonte"))</f>
        <v>4.0078681624485898E-2</v>
      </c>
      <c r="I5290" s="1" t="str">
        <f>_xlfn.XLOOKUP(Comuni[[#This Row],[Regione]],Ripartizione_geografica[Regione],Ripartizione_geografica[Ripartizione geografica],,0)</f>
        <v>Centro</v>
      </c>
      <c r="J5290" s="1">
        <f>_xlfn.XLOOKUP(Comuni[[#This Row],[Regione]],Table_0[Regione],Table_0[Totale contagiati],,0)</f>
        <v>2498960</v>
      </c>
      <c r="K5290" s="1">
        <f>_xlfn.XLOOKUP(Comuni[[#This Row],[Regione]],Table_0[Regione],Table_0[Guariti],,0)</f>
        <v>2438883</v>
      </c>
      <c r="L5290" s="1">
        <f>_xlfn.XLOOKUP(Comuni[[#This Row],[Regione]],Table_0[Regione],Table_0[Deceduti],,0)</f>
        <v>13122</v>
      </c>
    </row>
    <row r="5291" spans="1:12" x14ac:dyDescent="0.25">
      <c r="A5291" s="1" t="s">
        <v>5371</v>
      </c>
      <c r="B5291" s="1" t="s">
        <v>5063</v>
      </c>
      <c r="C5291" s="1" t="s">
        <v>5355</v>
      </c>
      <c r="D5291">
        <v>641</v>
      </c>
      <c r="E5291">
        <f>100*Comuni[[#This Row],[Popolazione2011]]/$D$7916</f>
        <v>1.118436589661755E-3</v>
      </c>
      <c r="F5291">
        <f>100*Comuni[[#This Row],[Popolazione2011]]/(SUMIFS($D$2:$D$7916,$B$2:$B$7916,"Lazio"))</f>
        <v>1.1648433203958796E-2</v>
      </c>
      <c r="G5291" t="b">
        <f>IF(Comuni[[#This Row],[Popolazione2011]]&gt;300000,"MAGGIORE")</f>
        <v>0</v>
      </c>
      <c r="H5291">
        <f>100*Comuni[[#This Row],[Popolazione2011]]/(SUMIFS($D$2:$D$7916,$B$2:$B$7916,"Piemonte"))</f>
        <v>1.4688642036189515E-2</v>
      </c>
      <c r="I5291" s="1" t="str">
        <f>_xlfn.XLOOKUP(Comuni[[#This Row],[Regione]],Ripartizione_geografica[Regione],Ripartizione_geografica[Ripartizione geografica],,0)</f>
        <v>Centro</v>
      </c>
      <c r="J5291" s="1">
        <f>_xlfn.XLOOKUP(Comuni[[#This Row],[Regione]],Table_0[Regione],Table_0[Totale contagiati],,0)</f>
        <v>2498960</v>
      </c>
      <c r="K5291" s="1">
        <f>_xlfn.XLOOKUP(Comuni[[#This Row],[Regione]],Table_0[Regione],Table_0[Guariti],,0)</f>
        <v>2438883</v>
      </c>
      <c r="L5291" s="1">
        <f>_xlfn.XLOOKUP(Comuni[[#This Row],[Regione]],Table_0[Regione],Table_0[Deceduti],,0)</f>
        <v>13122</v>
      </c>
    </row>
    <row r="5292" spans="1:12" x14ac:dyDescent="0.25">
      <c r="A5292" s="1" t="s">
        <v>5372</v>
      </c>
      <c r="B5292" s="1" t="s">
        <v>5063</v>
      </c>
      <c r="C5292" s="1" t="s">
        <v>5355</v>
      </c>
      <c r="D5292">
        <v>2867</v>
      </c>
      <c r="E5292">
        <f>100*Comuni[[#This Row],[Popolazione2011]]/$D$7916</f>
        <v>5.0024301131985204E-3</v>
      </c>
      <c r="F5292">
        <f>100*Comuni[[#This Row],[Popolazione2011]]/(SUMIFS($D$2:$D$7916,$B$2:$B$7916,"Lazio"))</f>
        <v>5.2099934470748621E-2</v>
      </c>
      <c r="G5292" t="b">
        <f>IF(Comuni[[#This Row],[Popolazione2011]]&gt;300000,"MAGGIORE")</f>
        <v>0</v>
      </c>
      <c r="H5292">
        <f>100*Comuni[[#This Row],[Popolazione2011]]/(SUMIFS($D$2:$D$7916,$B$2:$B$7916,"Piemonte"))</f>
        <v>6.5697873194626111E-2</v>
      </c>
      <c r="I5292" s="1" t="str">
        <f>_xlfn.XLOOKUP(Comuni[[#This Row],[Regione]],Ripartizione_geografica[Regione],Ripartizione_geografica[Ripartizione geografica],,0)</f>
        <v>Centro</v>
      </c>
      <c r="J5292" s="1">
        <f>_xlfn.XLOOKUP(Comuni[[#This Row],[Regione]],Table_0[Regione],Table_0[Totale contagiati],,0)</f>
        <v>2498960</v>
      </c>
      <c r="K5292" s="1">
        <f>_xlfn.XLOOKUP(Comuni[[#This Row],[Regione]],Table_0[Regione],Table_0[Guariti],,0)</f>
        <v>2438883</v>
      </c>
      <c r="L5292" s="1">
        <f>_xlfn.XLOOKUP(Comuni[[#This Row],[Regione]],Table_0[Regione],Table_0[Deceduti],,0)</f>
        <v>13122</v>
      </c>
    </row>
    <row r="5293" spans="1:12" x14ac:dyDescent="0.25">
      <c r="A5293" s="1" t="s">
        <v>5373</v>
      </c>
      <c r="B5293" s="1" t="s">
        <v>5063</v>
      </c>
      <c r="C5293" s="1" t="s">
        <v>5355</v>
      </c>
      <c r="D5293">
        <v>33658</v>
      </c>
      <c r="E5293">
        <f>100*Comuni[[#This Row],[Popolazione2011]]/$D$7916</f>
        <v>5.8727517527044228E-2</v>
      </c>
      <c r="F5293">
        <f>100*Comuni[[#This Row],[Popolazione2011]]/(SUMIFS($D$2:$D$7916,$B$2:$B$7916,"Lazio"))</f>
        <v>0.61164269076262889</v>
      </c>
      <c r="G5293" t="b">
        <f>IF(Comuni[[#This Row],[Popolazione2011]]&gt;300000,"MAGGIORE")</f>
        <v>0</v>
      </c>
      <c r="H5293">
        <f>100*Comuni[[#This Row],[Popolazione2011]]/(SUMIFS($D$2:$D$7916,$B$2:$B$7916,"Piemonte"))</f>
        <v>0.77127974048996362</v>
      </c>
      <c r="I5293" s="1" t="str">
        <f>_xlfn.XLOOKUP(Comuni[[#This Row],[Regione]],Ripartizione_geografica[Regione],Ripartizione_geografica[Ripartizione geografica],,0)</f>
        <v>Centro</v>
      </c>
      <c r="J5293" s="1">
        <f>_xlfn.XLOOKUP(Comuni[[#This Row],[Regione]],Table_0[Regione],Table_0[Totale contagiati],,0)</f>
        <v>2498960</v>
      </c>
      <c r="K5293" s="1">
        <f>_xlfn.XLOOKUP(Comuni[[#This Row],[Regione]],Table_0[Regione],Table_0[Guariti],,0)</f>
        <v>2438883</v>
      </c>
      <c r="L5293" s="1">
        <f>_xlfn.XLOOKUP(Comuni[[#This Row],[Regione]],Table_0[Regione],Table_0[Deceduti],,0)</f>
        <v>13122</v>
      </c>
    </row>
    <row r="5294" spans="1:12" x14ac:dyDescent="0.25">
      <c r="A5294" s="1" t="s">
        <v>5374</v>
      </c>
      <c r="B5294" s="1" t="s">
        <v>5063</v>
      </c>
      <c r="C5294" s="1" t="s">
        <v>5355</v>
      </c>
      <c r="D5294">
        <v>3533</v>
      </c>
      <c r="E5294">
        <f>100*Comuni[[#This Row],[Popolazione2011]]/$D$7916</f>
        <v>6.1644874746879562E-3</v>
      </c>
      <c r="F5294">
        <f>100*Comuni[[#This Row],[Popolazione2011]]/(SUMIFS($D$2:$D$7916,$B$2:$B$7916,"Lazio"))</f>
        <v>6.4202674741944493E-2</v>
      </c>
      <c r="G5294" t="b">
        <f>IF(Comuni[[#This Row],[Popolazione2011]]&gt;300000,"MAGGIORE")</f>
        <v>0</v>
      </c>
      <c r="H5294">
        <f>100*Comuni[[#This Row],[Popolazione2011]]/(SUMIFS($D$2:$D$7916,$B$2:$B$7916,"Piemonte"))</f>
        <v>8.0959395185425206E-2</v>
      </c>
      <c r="I5294" s="1" t="str">
        <f>_xlfn.XLOOKUP(Comuni[[#This Row],[Regione]],Ripartizione_geografica[Regione],Ripartizione_geografica[Ripartizione geografica],,0)</f>
        <v>Centro</v>
      </c>
      <c r="J5294" s="1">
        <f>_xlfn.XLOOKUP(Comuni[[#This Row],[Regione]],Table_0[Regione],Table_0[Totale contagiati],,0)</f>
        <v>2498960</v>
      </c>
      <c r="K5294" s="1">
        <f>_xlfn.XLOOKUP(Comuni[[#This Row],[Regione]],Table_0[Regione],Table_0[Guariti],,0)</f>
        <v>2438883</v>
      </c>
      <c r="L5294" s="1">
        <f>_xlfn.XLOOKUP(Comuni[[#This Row],[Regione]],Table_0[Regione],Table_0[Deceduti],,0)</f>
        <v>13122</v>
      </c>
    </row>
    <row r="5295" spans="1:12" x14ac:dyDescent="0.25">
      <c r="A5295" s="1" t="s">
        <v>5375</v>
      </c>
      <c r="B5295" s="1" t="s">
        <v>5063</v>
      </c>
      <c r="C5295" s="1" t="s">
        <v>5355</v>
      </c>
      <c r="D5295">
        <v>902</v>
      </c>
      <c r="E5295">
        <f>100*Comuni[[#This Row],[Popolazione2011]]/$D$7916</f>
        <v>1.5738374475427503E-3</v>
      </c>
      <c r="F5295">
        <f>100*Comuni[[#This Row],[Popolazione2011]]/(SUMIFS($D$2:$D$7916,$B$2:$B$7916,"Lazio"))</f>
        <v>1.6391398985913935E-2</v>
      </c>
      <c r="G5295" t="b">
        <f>IF(Comuni[[#This Row],[Popolazione2011]]&gt;300000,"MAGGIORE")</f>
        <v>0</v>
      </c>
      <c r="H5295">
        <f>100*Comuni[[#This Row],[Popolazione2011]]/(SUMIFS($D$2:$D$7916,$B$2:$B$7916,"Piemonte"))</f>
        <v>2.0669508762313483E-2</v>
      </c>
      <c r="I5295" s="1" t="str">
        <f>_xlfn.XLOOKUP(Comuni[[#This Row],[Regione]],Ripartizione_geografica[Regione],Ripartizione_geografica[Ripartizione geografica],,0)</f>
        <v>Centro</v>
      </c>
      <c r="J5295" s="1">
        <f>_xlfn.XLOOKUP(Comuni[[#This Row],[Regione]],Table_0[Regione],Table_0[Totale contagiati],,0)</f>
        <v>2498960</v>
      </c>
      <c r="K5295" s="1">
        <f>_xlfn.XLOOKUP(Comuni[[#This Row],[Regione]],Table_0[Regione],Table_0[Guariti],,0)</f>
        <v>2438883</v>
      </c>
      <c r="L5295" s="1">
        <f>_xlfn.XLOOKUP(Comuni[[#This Row],[Regione]],Table_0[Regione],Table_0[Deceduti],,0)</f>
        <v>13122</v>
      </c>
    </row>
    <row r="5296" spans="1:12" x14ac:dyDescent="0.25">
      <c r="A5296" s="1" t="s">
        <v>5376</v>
      </c>
      <c r="B5296" s="1" t="s">
        <v>5063</v>
      </c>
      <c r="C5296" s="1" t="s">
        <v>5355</v>
      </c>
      <c r="D5296">
        <v>3969</v>
      </c>
      <c r="E5296">
        <f>100*Comuni[[#This Row],[Popolazione2011]]/$D$7916</f>
        <v>6.9252337353627232E-3</v>
      </c>
      <c r="F5296">
        <f>100*Comuni[[#This Row],[Popolazione2011]]/(SUMIFS($D$2:$D$7916,$B$2:$B$7916,"Lazio"))</f>
        <v>7.2125789994559222E-2</v>
      </c>
      <c r="G5296" t="b">
        <f>IF(Comuni[[#This Row],[Popolazione2011]]&gt;300000,"MAGGIORE")</f>
        <v>0</v>
      </c>
      <c r="H5296">
        <f>100*Comuni[[#This Row],[Popolazione2011]]/(SUMIFS($D$2:$D$7916,$B$2:$B$7916,"Piemonte"))</f>
        <v>9.0950421593816194E-2</v>
      </c>
      <c r="I5296" s="1" t="str">
        <f>_xlfn.XLOOKUP(Comuni[[#This Row],[Regione]],Ripartizione_geografica[Regione],Ripartizione_geografica[Ripartizione geografica],,0)</f>
        <v>Centro</v>
      </c>
      <c r="J5296" s="1">
        <f>_xlfn.XLOOKUP(Comuni[[#This Row],[Regione]],Table_0[Regione],Table_0[Totale contagiati],,0)</f>
        <v>2498960</v>
      </c>
      <c r="K5296" s="1">
        <f>_xlfn.XLOOKUP(Comuni[[#This Row],[Regione]],Table_0[Regione],Table_0[Guariti],,0)</f>
        <v>2438883</v>
      </c>
      <c r="L5296" s="1">
        <f>_xlfn.XLOOKUP(Comuni[[#This Row],[Regione]],Table_0[Regione],Table_0[Deceduti],,0)</f>
        <v>13122</v>
      </c>
    </row>
    <row r="5297" spans="1:12" x14ac:dyDescent="0.25">
      <c r="A5297" s="1" t="s">
        <v>5377</v>
      </c>
      <c r="B5297" s="1" t="s">
        <v>5063</v>
      </c>
      <c r="C5297" s="1" t="s">
        <v>5355</v>
      </c>
      <c r="D5297">
        <v>4903</v>
      </c>
      <c r="E5297">
        <f>100*Comuni[[#This Row],[Popolazione2011]]/$D$7916</f>
        <v>8.5549057708449051E-3</v>
      </c>
      <c r="F5297">
        <f>100*Comuni[[#This Row],[Popolazione2011]]/(SUMIFS($D$2:$D$7916,$B$2:$B$7916,"Lazio"))</f>
        <v>8.9098702026536622E-2</v>
      </c>
      <c r="G5297" t="b">
        <f>IF(Comuni[[#This Row],[Popolazione2011]]&gt;300000,"MAGGIORE")</f>
        <v>0</v>
      </c>
      <c r="H5297">
        <f>100*Comuni[[#This Row],[Popolazione2011]]/(SUMIFS($D$2:$D$7916,$B$2:$B$7916,"Piemonte"))</f>
        <v>0.11235321669802993</v>
      </c>
      <c r="I5297" s="1" t="str">
        <f>_xlfn.XLOOKUP(Comuni[[#This Row],[Regione]],Ripartizione_geografica[Regione],Ripartizione_geografica[Ripartizione geografica],,0)</f>
        <v>Centro</v>
      </c>
      <c r="J5297" s="1">
        <f>_xlfn.XLOOKUP(Comuni[[#This Row],[Regione]],Table_0[Regione],Table_0[Totale contagiati],,0)</f>
        <v>2498960</v>
      </c>
      <c r="K5297" s="1">
        <f>_xlfn.XLOOKUP(Comuni[[#This Row],[Regione]],Table_0[Regione],Table_0[Guariti],,0)</f>
        <v>2438883</v>
      </c>
      <c r="L5297" s="1">
        <f>_xlfn.XLOOKUP(Comuni[[#This Row],[Regione]],Table_0[Regione],Table_0[Deceduti],,0)</f>
        <v>13122</v>
      </c>
    </row>
    <row r="5298" spans="1:12" x14ac:dyDescent="0.25">
      <c r="A5298" s="1" t="s">
        <v>5378</v>
      </c>
      <c r="B5298" s="1" t="s">
        <v>5063</v>
      </c>
      <c r="C5298" s="1" t="s">
        <v>5355</v>
      </c>
      <c r="D5298">
        <v>23098</v>
      </c>
      <c r="E5298">
        <f>100*Comuni[[#This Row],[Popolazione2011]]/$D$7916</f>
        <v>4.0302103507031541E-2</v>
      </c>
      <c r="F5298">
        <f>100*Comuni[[#This Row],[Popolazione2011]]/(SUMIFS($D$2:$D$7916,$B$2:$B$7916,"Lazio"))</f>
        <v>0.41974338556168528</v>
      </c>
      <c r="G5298" t="b">
        <f>IF(Comuni[[#This Row],[Popolazione2011]]&gt;300000,"MAGGIORE")</f>
        <v>0</v>
      </c>
      <c r="H5298">
        <f>100*Comuni[[#This Row],[Popolazione2011]]/(SUMIFS($D$2:$D$7916,$B$2:$B$7916,"Piemonte"))</f>
        <v>0.52929524766287894</v>
      </c>
      <c r="I5298" s="1" t="str">
        <f>_xlfn.XLOOKUP(Comuni[[#This Row],[Regione]],Ripartizione_geografica[Regione],Ripartizione_geografica[Ripartizione geografica],,0)</f>
        <v>Centro</v>
      </c>
      <c r="J5298" s="1">
        <f>_xlfn.XLOOKUP(Comuni[[#This Row],[Regione]],Table_0[Regione],Table_0[Totale contagiati],,0)</f>
        <v>2498960</v>
      </c>
      <c r="K5298" s="1">
        <f>_xlfn.XLOOKUP(Comuni[[#This Row],[Regione]],Table_0[Regione],Table_0[Guariti],,0)</f>
        <v>2438883</v>
      </c>
      <c r="L5298" s="1">
        <f>_xlfn.XLOOKUP(Comuni[[#This Row],[Regione]],Table_0[Regione],Table_0[Deceduti],,0)</f>
        <v>13122</v>
      </c>
    </row>
    <row r="5299" spans="1:12" x14ac:dyDescent="0.25">
      <c r="A5299" s="1" t="s">
        <v>5379</v>
      </c>
      <c r="B5299" s="1" t="s">
        <v>5063</v>
      </c>
      <c r="C5299" s="1" t="s">
        <v>5355</v>
      </c>
      <c r="D5299">
        <v>8740</v>
      </c>
      <c r="E5299">
        <f>100*Comuni[[#This Row],[Popolazione2011]]/$D$7916</f>
        <v>1.524982183095747E-2</v>
      </c>
      <c r="F5299">
        <f>100*Comuni[[#This Row],[Popolazione2011]]/(SUMIFS($D$2:$D$7916,$B$2:$B$7916,"Lazio"))</f>
        <v>0.15882575070608404</v>
      </c>
      <c r="G5299" t="b">
        <f>IF(Comuni[[#This Row],[Popolazione2011]]&gt;300000,"MAGGIORE")</f>
        <v>0</v>
      </c>
      <c r="H5299">
        <f>100*Comuni[[#This Row],[Popolazione2011]]/(SUMIFS($D$2:$D$7916,$B$2:$B$7916,"Piemonte"))</f>
        <v>0.20027883213150757</v>
      </c>
      <c r="I5299" s="1" t="str">
        <f>_xlfn.XLOOKUP(Comuni[[#This Row],[Regione]],Ripartizione_geografica[Regione],Ripartizione_geografica[Ripartizione geografica],,0)</f>
        <v>Centro</v>
      </c>
      <c r="J5299" s="1">
        <f>_xlfn.XLOOKUP(Comuni[[#This Row],[Regione]],Table_0[Regione],Table_0[Totale contagiati],,0)</f>
        <v>2498960</v>
      </c>
      <c r="K5299" s="1">
        <f>_xlfn.XLOOKUP(Comuni[[#This Row],[Regione]],Table_0[Regione],Table_0[Guariti],,0)</f>
        <v>2438883</v>
      </c>
      <c r="L5299" s="1">
        <f>_xlfn.XLOOKUP(Comuni[[#This Row],[Regione]],Table_0[Regione],Table_0[Deceduti],,0)</f>
        <v>13122</v>
      </c>
    </row>
    <row r="5300" spans="1:12" x14ac:dyDescent="0.25">
      <c r="A5300" s="1" t="s">
        <v>5380</v>
      </c>
      <c r="B5300" s="1" t="s">
        <v>5063</v>
      </c>
      <c r="C5300" s="1" t="s">
        <v>5355</v>
      </c>
      <c r="D5300">
        <v>7744</v>
      </c>
      <c r="E5300">
        <f>100*Comuni[[#This Row],[Popolazione2011]]/$D$7916</f>
        <v>1.3511970281342637E-2</v>
      </c>
      <c r="F5300">
        <f>100*Comuni[[#This Row],[Popolazione2011]]/(SUMIFS($D$2:$D$7916,$B$2:$B$7916,"Lazio"))</f>
        <v>0.14072615714735867</v>
      </c>
      <c r="G5300" t="b">
        <f>IF(Comuni[[#This Row],[Popolazione2011]]&gt;300000,"MAGGIORE")</f>
        <v>0</v>
      </c>
      <c r="H5300">
        <f>100*Comuni[[#This Row],[Popolazione2011]]/(SUMIFS($D$2:$D$7916,$B$2:$B$7916,"Piemonte"))</f>
        <v>0.17745529473986207</v>
      </c>
      <c r="I5300" s="1" t="str">
        <f>_xlfn.XLOOKUP(Comuni[[#This Row],[Regione]],Ripartizione_geografica[Regione],Ripartizione_geografica[Ripartizione geografica],,0)</f>
        <v>Centro</v>
      </c>
      <c r="J5300" s="1">
        <f>_xlfn.XLOOKUP(Comuni[[#This Row],[Regione]],Table_0[Regione],Table_0[Totale contagiati],,0)</f>
        <v>2498960</v>
      </c>
      <c r="K5300" s="1">
        <f>_xlfn.XLOOKUP(Comuni[[#This Row],[Regione]],Table_0[Regione],Table_0[Guariti],,0)</f>
        <v>2438883</v>
      </c>
      <c r="L5300" s="1">
        <f>_xlfn.XLOOKUP(Comuni[[#This Row],[Regione]],Table_0[Regione],Table_0[Deceduti],,0)</f>
        <v>13122</v>
      </c>
    </row>
    <row r="5301" spans="1:12" x14ac:dyDescent="0.25">
      <c r="A5301" s="1" t="s">
        <v>5381</v>
      </c>
      <c r="B5301" s="1" t="s">
        <v>5063</v>
      </c>
      <c r="C5301" s="1" t="s">
        <v>5355</v>
      </c>
      <c r="D5301">
        <v>1853</v>
      </c>
      <c r="E5301">
        <f>100*Comuni[[#This Row],[Popolazione2011]]/$D$7916</f>
        <v>3.2331716078677565E-3</v>
      </c>
      <c r="F5301">
        <f>100*Comuni[[#This Row],[Popolazione2011]]/(SUMIFS($D$2:$D$7916,$B$2:$B$7916,"Lazio"))</f>
        <v>3.3673239823612554E-2</v>
      </c>
      <c r="G5301" t="b">
        <f>IF(Comuni[[#This Row],[Popolazione2011]]&gt;300000,"MAGGIORE")</f>
        <v>0</v>
      </c>
      <c r="H5301">
        <f>100*Comuni[[#This Row],[Popolazione2011]]/(SUMIFS($D$2:$D$7916,$B$2:$B$7916,"Piemonte"))</f>
        <v>4.2461862235661729E-2</v>
      </c>
      <c r="I5301" s="1" t="str">
        <f>_xlfn.XLOOKUP(Comuni[[#This Row],[Regione]],Ripartizione_geografica[Regione],Ripartizione_geografica[Ripartizione geografica],,0)</f>
        <v>Centro</v>
      </c>
      <c r="J5301" s="1">
        <f>_xlfn.XLOOKUP(Comuni[[#This Row],[Regione]],Table_0[Regione],Table_0[Totale contagiati],,0)</f>
        <v>2498960</v>
      </c>
      <c r="K5301" s="1">
        <f>_xlfn.XLOOKUP(Comuni[[#This Row],[Regione]],Table_0[Regione],Table_0[Guariti],,0)</f>
        <v>2438883</v>
      </c>
      <c r="L5301" s="1">
        <f>_xlfn.XLOOKUP(Comuni[[#This Row],[Regione]],Table_0[Regione],Table_0[Deceduti],,0)</f>
        <v>13122</v>
      </c>
    </row>
    <row r="5302" spans="1:12" x14ac:dyDescent="0.25">
      <c r="A5302" s="1" t="s">
        <v>5382</v>
      </c>
      <c r="B5302" s="1" t="s">
        <v>5063</v>
      </c>
      <c r="C5302" s="1" t="s">
        <v>5355</v>
      </c>
      <c r="D5302">
        <v>975</v>
      </c>
      <c r="E5302">
        <f>100*Comuni[[#This Row],[Popolazione2011]]/$D$7916</f>
        <v>1.7012101012795805E-3</v>
      </c>
      <c r="F5302">
        <f>100*Comuni[[#This Row],[Popolazione2011]]/(SUMIFS($D$2:$D$7916,$B$2:$B$7916,"Lazio"))</f>
        <v>1.7717975622246217E-2</v>
      </c>
      <c r="G5302" t="b">
        <f>IF(Comuni[[#This Row],[Popolazione2011]]&gt;300000,"MAGGIORE")</f>
        <v>0</v>
      </c>
      <c r="H5302">
        <f>100*Comuni[[#This Row],[Popolazione2011]]/(SUMIFS($D$2:$D$7916,$B$2:$B$7916,"Piemonte"))</f>
        <v>2.2342318229773443E-2</v>
      </c>
      <c r="I5302" s="1" t="str">
        <f>_xlfn.XLOOKUP(Comuni[[#This Row],[Regione]],Ripartizione_geografica[Regione],Ripartizione_geografica[Ripartizione geografica],,0)</f>
        <v>Centro</v>
      </c>
      <c r="J5302" s="1">
        <f>_xlfn.XLOOKUP(Comuni[[#This Row],[Regione]],Table_0[Regione],Table_0[Totale contagiati],,0)</f>
        <v>2498960</v>
      </c>
      <c r="K5302" s="1">
        <f>_xlfn.XLOOKUP(Comuni[[#This Row],[Regione]],Table_0[Regione],Table_0[Guariti],,0)</f>
        <v>2438883</v>
      </c>
      <c r="L5302" s="1">
        <f>_xlfn.XLOOKUP(Comuni[[#This Row],[Regione]],Table_0[Regione],Table_0[Deceduti],,0)</f>
        <v>13122</v>
      </c>
    </row>
    <row r="5303" spans="1:12" x14ac:dyDescent="0.25">
      <c r="A5303" s="1" t="s">
        <v>5383</v>
      </c>
      <c r="B5303" s="1" t="s">
        <v>5063</v>
      </c>
      <c r="C5303" s="1" t="s">
        <v>5355</v>
      </c>
      <c r="D5303">
        <v>744</v>
      </c>
      <c r="E5303">
        <f>100*Comuni[[#This Row],[Popolazione2011]]/$D$7916</f>
        <v>1.298154169591803E-3</v>
      </c>
      <c r="F5303">
        <f>100*Comuni[[#This Row],[Popolazione2011]]/(SUMIFS($D$2:$D$7916,$B$2:$B$7916,"Lazio"))</f>
        <v>1.3520178320975575E-2</v>
      </c>
      <c r="G5303" t="b">
        <f>IF(Comuni[[#This Row],[Popolazione2011]]&gt;300000,"MAGGIORE")</f>
        <v>0</v>
      </c>
      <c r="H5303">
        <f>100*Comuni[[#This Row],[Popolazione2011]]/(SUMIFS($D$2:$D$7916,$B$2:$B$7916,"Piemonte"))</f>
        <v>1.7048907449180965E-2</v>
      </c>
      <c r="I5303" s="1" t="str">
        <f>_xlfn.XLOOKUP(Comuni[[#This Row],[Regione]],Ripartizione_geografica[Regione],Ripartizione_geografica[Ripartizione geografica],,0)</f>
        <v>Centro</v>
      </c>
      <c r="J5303" s="1">
        <f>_xlfn.XLOOKUP(Comuni[[#This Row],[Regione]],Table_0[Regione],Table_0[Totale contagiati],,0)</f>
        <v>2498960</v>
      </c>
      <c r="K5303" s="1">
        <f>_xlfn.XLOOKUP(Comuni[[#This Row],[Regione]],Table_0[Regione],Table_0[Guariti],,0)</f>
        <v>2438883</v>
      </c>
      <c r="L5303" s="1">
        <f>_xlfn.XLOOKUP(Comuni[[#This Row],[Regione]],Table_0[Regione],Table_0[Deceduti],,0)</f>
        <v>13122</v>
      </c>
    </row>
    <row r="5304" spans="1:12" x14ac:dyDescent="0.25">
      <c r="A5304" s="1" t="s">
        <v>5384</v>
      </c>
      <c r="B5304" s="1" t="s">
        <v>5063</v>
      </c>
      <c r="C5304" s="1" t="s">
        <v>5355</v>
      </c>
      <c r="D5304">
        <v>1671</v>
      </c>
      <c r="E5304">
        <f>100*Comuni[[#This Row],[Popolazione2011]]/$D$7916</f>
        <v>2.915612388962235E-3</v>
      </c>
      <c r="F5304">
        <f>100*Comuni[[#This Row],[Popolazione2011]]/(SUMIFS($D$2:$D$7916,$B$2:$B$7916,"Lazio"))</f>
        <v>3.0365884374126594E-2</v>
      </c>
      <c r="G5304" t="b">
        <f>IF(Comuni[[#This Row],[Popolazione2011]]&gt;300000,"MAGGIORE")</f>
        <v>0</v>
      </c>
      <c r="H5304">
        <f>100*Comuni[[#This Row],[Popolazione2011]]/(SUMIFS($D$2:$D$7916,$B$2:$B$7916,"Piemonte"))</f>
        <v>3.8291296166104022E-2</v>
      </c>
      <c r="I5304" s="1" t="str">
        <f>_xlfn.XLOOKUP(Comuni[[#This Row],[Regione]],Ripartizione_geografica[Regione],Ripartizione_geografica[Ripartizione geografica],,0)</f>
        <v>Centro</v>
      </c>
      <c r="J5304" s="1">
        <f>_xlfn.XLOOKUP(Comuni[[#This Row],[Regione]],Table_0[Regione],Table_0[Totale contagiati],,0)</f>
        <v>2498960</v>
      </c>
      <c r="K5304" s="1">
        <f>_xlfn.XLOOKUP(Comuni[[#This Row],[Regione]],Table_0[Regione],Table_0[Guariti],,0)</f>
        <v>2438883</v>
      </c>
      <c r="L5304" s="1">
        <f>_xlfn.XLOOKUP(Comuni[[#This Row],[Regione]],Table_0[Regione],Table_0[Deceduti],,0)</f>
        <v>13122</v>
      </c>
    </row>
    <row r="5305" spans="1:12" x14ac:dyDescent="0.25">
      <c r="A5305" s="1" t="s">
        <v>5385</v>
      </c>
      <c r="B5305" s="1" t="s">
        <v>5063</v>
      </c>
      <c r="C5305" s="1" t="s">
        <v>5355</v>
      </c>
      <c r="D5305">
        <v>3903</v>
      </c>
      <c r="E5305">
        <f>100*Comuni[[#This Row],[Popolazione2011]]/$D$7916</f>
        <v>6.8100748977376439E-3</v>
      </c>
      <c r="F5305">
        <f>100*Comuni[[#This Row],[Popolazione2011]]/(SUMIFS($D$2:$D$7916,$B$2:$B$7916,"Lazio"))</f>
        <v>7.092641933705332E-2</v>
      </c>
      <c r="G5305" t="b">
        <f>IF(Comuni[[#This Row],[Popolazione2011]]&gt;300000,"MAGGIORE")</f>
        <v>0</v>
      </c>
      <c r="H5305">
        <f>100*Comuni[[#This Row],[Popolazione2011]]/(SUMIFS($D$2:$D$7916,$B$2:$B$7916,"Piemonte"))</f>
        <v>8.9438018513646911E-2</v>
      </c>
      <c r="I5305" s="1" t="str">
        <f>_xlfn.XLOOKUP(Comuni[[#This Row],[Regione]],Ripartizione_geografica[Regione],Ripartizione_geografica[Ripartizione geografica],,0)</f>
        <v>Centro</v>
      </c>
      <c r="J5305" s="1">
        <f>_xlfn.XLOOKUP(Comuni[[#This Row],[Regione]],Table_0[Regione],Table_0[Totale contagiati],,0)</f>
        <v>2498960</v>
      </c>
      <c r="K5305" s="1">
        <f>_xlfn.XLOOKUP(Comuni[[#This Row],[Regione]],Table_0[Regione],Table_0[Guariti],,0)</f>
        <v>2438883</v>
      </c>
      <c r="L5305" s="1">
        <f>_xlfn.XLOOKUP(Comuni[[#This Row],[Regione]],Table_0[Regione],Table_0[Deceduti],,0)</f>
        <v>13122</v>
      </c>
    </row>
    <row r="5306" spans="1:12" x14ac:dyDescent="0.25">
      <c r="A5306" s="1" t="s">
        <v>5386</v>
      </c>
      <c r="B5306" s="1" t="s">
        <v>5063</v>
      </c>
      <c r="C5306" s="1" t="s">
        <v>5355</v>
      </c>
      <c r="D5306">
        <v>567</v>
      </c>
      <c r="E5306">
        <f>100*Comuni[[#This Row],[Popolazione2011]]/$D$7916</f>
        <v>9.8931910505181751E-4</v>
      </c>
      <c r="F5306">
        <f>100*Comuni[[#This Row],[Popolazione2011]]/(SUMIFS($D$2:$D$7916,$B$2:$B$7916,"Lazio"))</f>
        <v>1.0303684284937031E-2</v>
      </c>
      <c r="G5306" t="b">
        <f>IF(Comuni[[#This Row],[Popolazione2011]]&gt;300000,"MAGGIORE")</f>
        <v>0</v>
      </c>
      <c r="H5306">
        <f>100*Comuni[[#This Row],[Popolazione2011]]/(SUMIFS($D$2:$D$7916,$B$2:$B$7916,"Piemonte"))</f>
        <v>1.2992917370545171E-2</v>
      </c>
      <c r="I5306" s="1" t="str">
        <f>_xlfn.XLOOKUP(Comuni[[#This Row],[Regione]],Ripartizione_geografica[Regione],Ripartizione_geografica[Ripartizione geografica],,0)</f>
        <v>Centro</v>
      </c>
      <c r="J5306" s="1">
        <f>_xlfn.XLOOKUP(Comuni[[#This Row],[Regione]],Table_0[Regione],Table_0[Totale contagiati],,0)</f>
        <v>2498960</v>
      </c>
      <c r="K5306" s="1">
        <f>_xlfn.XLOOKUP(Comuni[[#This Row],[Regione]],Table_0[Regione],Table_0[Guariti],,0)</f>
        <v>2438883</v>
      </c>
      <c r="L5306" s="1">
        <f>_xlfn.XLOOKUP(Comuni[[#This Row],[Regione]],Table_0[Regione],Table_0[Deceduti],,0)</f>
        <v>13122</v>
      </c>
    </row>
    <row r="5307" spans="1:12" x14ac:dyDescent="0.25">
      <c r="A5307" s="1" t="s">
        <v>5387</v>
      </c>
      <c r="B5307" s="1" t="s">
        <v>5063</v>
      </c>
      <c r="C5307" s="1" t="s">
        <v>5355</v>
      </c>
      <c r="D5307">
        <v>20966</v>
      </c>
      <c r="E5307">
        <f>100*Comuni[[#This Row],[Popolazione2011]]/$D$7916</f>
        <v>3.6582124085566853E-2</v>
      </c>
      <c r="F5307">
        <f>100*Comuni[[#This Row],[Popolazione2011]]/(SUMIFS($D$2:$D$7916,$B$2:$B$7916,"Lazio"))</f>
        <v>0.38100007886770687</v>
      </c>
      <c r="G5307" t="b">
        <f>IF(Comuni[[#This Row],[Popolazione2011]]&gt;300000,"MAGGIORE")</f>
        <v>0</v>
      </c>
      <c r="H5307">
        <f>100*Comuni[[#This Row],[Popolazione2011]]/(SUMIFS($D$2:$D$7916,$B$2:$B$7916,"Piemonte"))</f>
        <v>0.48044004513377436</v>
      </c>
      <c r="I5307" s="1" t="str">
        <f>_xlfn.XLOOKUP(Comuni[[#This Row],[Regione]],Ripartizione_geografica[Regione],Ripartizione_geografica[Ripartizione geografica],,0)</f>
        <v>Centro</v>
      </c>
      <c r="J5307" s="1">
        <f>_xlfn.XLOOKUP(Comuni[[#This Row],[Regione]],Table_0[Regione],Table_0[Totale contagiati],,0)</f>
        <v>2498960</v>
      </c>
      <c r="K5307" s="1">
        <f>_xlfn.XLOOKUP(Comuni[[#This Row],[Regione]],Table_0[Regione],Table_0[Guariti],,0)</f>
        <v>2438883</v>
      </c>
      <c r="L5307" s="1">
        <f>_xlfn.XLOOKUP(Comuni[[#This Row],[Regione]],Table_0[Regione],Table_0[Deceduti],,0)</f>
        <v>13122</v>
      </c>
    </row>
    <row r="5308" spans="1:12" x14ac:dyDescent="0.25">
      <c r="A5308" s="1" t="s">
        <v>5388</v>
      </c>
      <c r="B5308" s="1" t="s">
        <v>5063</v>
      </c>
      <c r="C5308" s="1" t="s">
        <v>5355</v>
      </c>
      <c r="D5308">
        <v>551</v>
      </c>
      <c r="E5308">
        <f>100*Comuni[[#This Row],[Popolazione2011]]/$D$7916</f>
        <v>9.614018110821014E-4</v>
      </c>
      <c r="F5308">
        <f>100*Comuni[[#This Row],[Popolazione2011]]/(SUMIFS($D$2:$D$7916,$B$2:$B$7916,"Lazio"))</f>
        <v>1.0012927761905299E-2</v>
      </c>
      <c r="G5308" t="b">
        <f>IF(Comuni[[#This Row],[Popolazione2011]]&gt;300000,"MAGGIORE")</f>
        <v>0</v>
      </c>
      <c r="H5308">
        <f>100*Comuni[[#This Row],[Popolazione2011]]/(SUMIFS($D$2:$D$7916,$B$2:$B$7916,"Piemonte"))</f>
        <v>1.2626274199595043E-2</v>
      </c>
      <c r="I5308" s="1" t="str">
        <f>_xlfn.XLOOKUP(Comuni[[#This Row],[Regione]],Ripartizione_geografica[Regione],Ripartizione_geografica[Ripartizione geografica],,0)</f>
        <v>Centro</v>
      </c>
      <c r="J5308" s="1">
        <f>_xlfn.XLOOKUP(Comuni[[#This Row],[Regione]],Table_0[Regione],Table_0[Totale contagiati],,0)</f>
        <v>2498960</v>
      </c>
      <c r="K5308" s="1">
        <f>_xlfn.XLOOKUP(Comuni[[#This Row],[Regione]],Table_0[Regione],Table_0[Guariti],,0)</f>
        <v>2438883</v>
      </c>
      <c r="L5308" s="1">
        <f>_xlfn.XLOOKUP(Comuni[[#This Row],[Regione]],Table_0[Regione],Table_0[Deceduti],,0)</f>
        <v>13122</v>
      </c>
    </row>
    <row r="5309" spans="1:12" x14ac:dyDescent="0.25">
      <c r="A5309" s="1" t="s">
        <v>5389</v>
      </c>
      <c r="B5309" s="1" t="s">
        <v>5063</v>
      </c>
      <c r="C5309" s="1" t="s">
        <v>5355</v>
      </c>
      <c r="D5309">
        <v>9645</v>
      </c>
      <c r="E5309">
        <f>100*Comuni[[#This Row],[Popolazione2011]]/$D$7916</f>
        <v>1.6828893771119541E-2</v>
      </c>
      <c r="F5309">
        <f>100*Comuni[[#This Row],[Popolazione2011]]/(SUMIFS($D$2:$D$7916,$B$2:$B$7916,"Lazio"))</f>
        <v>0.17527166654006643</v>
      </c>
      <c r="G5309" t="b">
        <f>IF(Comuni[[#This Row],[Popolazione2011]]&gt;300000,"MAGGIORE")</f>
        <v>0</v>
      </c>
      <c r="H5309">
        <f>100*Comuni[[#This Row],[Popolazione2011]]/(SUMIFS($D$2:$D$7916,$B$2:$B$7916,"Piemonte"))</f>
        <v>0.2210170864883742</v>
      </c>
      <c r="I5309" s="1" t="str">
        <f>_xlfn.XLOOKUP(Comuni[[#This Row],[Regione]],Ripartizione_geografica[Regione],Ripartizione_geografica[Ripartizione geografica],,0)</f>
        <v>Centro</v>
      </c>
      <c r="J5309" s="1">
        <f>_xlfn.XLOOKUP(Comuni[[#This Row],[Regione]],Table_0[Regione],Table_0[Totale contagiati],,0)</f>
        <v>2498960</v>
      </c>
      <c r="K5309" s="1">
        <f>_xlfn.XLOOKUP(Comuni[[#This Row],[Regione]],Table_0[Regione],Table_0[Guariti],,0)</f>
        <v>2438883</v>
      </c>
      <c r="L5309" s="1">
        <f>_xlfn.XLOOKUP(Comuni[[#This Row],[Regione]],Table_0[Regione],Table_0[Deceduti],,0)</f>
        <v>13122</v>
      </c>
    </row>
    <row r="5310" spans="1:12" x14ac:dyDescent="0.25">
      <c r="A5310" s="1" t="s">
        <v>5390</v>
      </c>
      <c r="B5310" s="1" t="s">
        <v>5063</v>
      </c>
      <c r="C5310" s="1" t="s">
        <v>5355</v>
      </c>
      <c r="D5310">
        <v>2993</v>
      </c>
      <c r="E5310">
        <f>100*Comuni[[#This Row],[Popolazione2011]]/$D$7916</f>
        <v>5.2222788032100353E-3</v>
      </c>
      <c r="F5310">
        <f>100*Comuni[[#This Row],[Popolazione2011]]/(SUMIFS($D$2:$D$7916,$B$2:$B$7916,"Lazio"))</f>
        <v>5.4389642089623519E-2</v>
      </c>
      <c r="G5310" t="b">
        <f>IF(Comuni[[#This Row],[Popolazione2011]]&gt;300000,"MAGGIORE")</f>
        <v>0</v>
      </c>
      <c r="H5310">
        <f>100*Comuni[[#This Row],[Popolazione2011]]/(SUMIFS($D$2:$D$7916,$B$2:$B$7916,"Piemonte"))</f>
        <v>6.8585188165858374E-2</v>
      </c>
      <c r="I5310" s="1" t="str">
        <f>_xlfn.XLOOKUP(Comuni[[#This Row],[Regione]],Ripartizione_geografica[Regione],Ripartizione_geografica[Ripartizione geografica],,0)</f>
        <v>Centro</v>
      </c>
      <c r="J5310" s="1">
        <f>_xlfn.XLOOKUP(Comuni[[#This Row],[Regione]],Table_0[Regione],Table_0[Totale contagiati],,0)</f>
        <v>2498960</v>
      </c>
      <c r="K5310" s="1">
        <f>_xlfn.XLOOKUP(Comuni[[#This Row],[Regione]],Table_0[Regione],Table_0[Guariti],,0)</f>
        <v>2438883</v>
      </c>
      <c r="L5310" s="1">
        <f>_xlfn.XLOOKUP(Comuni[[#This Row],[Regione]],Table_0[Regione],Table_0[Deceduti],,0)</f>
        <v>13122</v>
      </c>
    </row>
    <row r="5311" spans="1:12" x14ac:dyDescent="0.25">
      <c r="A5311" s="1" t="s">
        <v>5391</v>
      </c>
      <c r="B5311" s="1" t="s">
        <v>5063</v>
      </c>
      <c r="C5311" s="1" t="s">
        <v>5355</v>
      </c>
      <c r="D5311">
        <v>1318</v>
      </c>
      <c r="E5311">
        <f>100*Comuni[[#This Row],[Popolazione2011]]/$D$7916</f>
        <v>2.2996870907553714E-3</v>
      </c>
      <c r="F5311">
        <f>100*Comuni[[#This Row],[Popolazione2011]]/(SUMIFS($D$2:$D$7916,$B$2:$B$7916,"Lazio"))</f>
        <v>2.3951068584738989E-2</v>
      </c>
      <c r="G5311" t="b">
        <f>IF(Comuni[[#This Row],[Popolazione2011]]&gt;300000,"MAGGIORE")</f>
        <v>0</v>
      </c>
      <c r="H5311">
        <f>100*Comuni[[#This Row],[Popolazione2011]]/(SUMIFS($D$2:$D$7916,$B$2:$B$7916,"Piemonte"))</f>
        <v>3.0202231207016816E-2</v>
      </c>
      <c r="I5311" s="1" t="str">
        <f>_xlfn.XLOOKUP(Comuni[[#This Row],[Regione]],Ripartizione_geografica[Regione],Ripartizione_geografica[Ripartizione geografica],,0)</f>
        <v>Centro</v>
      </c>
      <c r="J5311" s="1">
        <f>_xlfn.XLOOKUP(Comuni[[#This Row],[Regione]],Table_0[Regione],Table_0[Totale contagiati],,0)</f>
        <v>2498960</v>
      </c>
      <c r="K5311" s="1">
        <f>_xlfn.XLOOKUP(Comuni[[#This Row],[Regione]],Table_0[Regione],Table_0[Guariti],,0)</f>
        <v>2438883</v>
      </c>
      <c r="L5311" s="1">
        <f>_xlfn.XLOOKUP(Comuni[[#This Row],[Regione]],Table_0[Regione],Table_0[Deceduti],,0)</f>
        <v>13122</v>
      </c>
    </row>
    <row r="5312" spans="1:12" x14ac:dyDescent="0.25">
      <c r="A5312" s="1" t="s">
        <v>5392</v>
      </c>
      <c r="B5312" s="1" t="s">
        <v>5063</v>
      </c>
      <c r="C5312" s="1" t="s">
        <v>5355</v>
      </c>
      <c r="D5312">
        <v>46649</v>
      </c>
      <c r="E5312">
        <f>100*Comuni[[#This Row],[Popolazione2011]]/$D$7916</f>
        <v>8.1394615399580664E-2</v>
      </c>
      <c r="F5312">
        <f>100*Comuni[[#This Row],[Popolazione2011]]/(SUMIFS($D$2:$D$7916,$B$2:$B$7916,"Lazio"))</f>
        <v>0.84771881518170644</v>
      </c>
      <c r="G5312" t="b">
        <f>IF(Comuni[[#This Row],[Popolazione2011]]&gt;300000,"MAGGIORE")</f>
        <v>0</v>
      </c>
      <c r="H5312">
        <f>100*Comuni[[#This Row],[Popolazione2011]]/(SUMIFS($D$2:$D$7916,$B$2:$B$7916,"Piemonte"))</f>
        <v>1.0689710801032835</v>
      </c>
      <c r="I5312" s="1" t="str">
        <f>_xlfn.XLOOKUP(Comuni[[#This Row],[Regione]],Ripartizione_geografica[Regione],Ripartizione_geografica[Ripartizione geografica],,0)</f>
        <v>Centro</v>
      </c>
      <c r="J5312" s="1">
        <f>_xlfn.XLOOKUP(Comuni[[#This Row],[Regione]],Table_0[Regione],Table_0[Totale contagiati],,0)</f>
        <v>2498960</v>
      </c>
      <c r="K5312" s="1">
        <f>_xlfn.XLOOKUP(Comuni[[#This Row],[Regione]],Table_0[Regione],Table_0[Guariti],,0)</f>
        <v>2438883</v>
      </c>
      <c r="L5312" s="1">
        <f>_xlfn.XLOOKUP(Comuni[[#This Row],[Regione]],Table_0[Regione],Table_0[Deceduti],,0)</f>
        <v>13122</v>
      </c>
    </row>
    <row r="5313" spans="1:12" x14ac:dyDescent="0.25">
      <c r="A5313" s="1" t="s">
        <v>5393</v>
      </c>
      <c r="B5313" s="1" t="s">
        <v>5063</v>
      </c>
      <c r="C5313" s="1" t="s">
        <v>5355</v>
      </c>
      <c r="D5313">
        <v>2180</v>
      </c>
      <c r="E5313">
        <f>100*Comuni[[#This Row],[Popolazione2011]]/$D$7916</f>
        <v>3.8037313033738311E-3</v>
      </c>
      <c r="F5313">
        <f>100*Comuni[[#This Row],[Popolazione2011]]/(SUMIFS($D$2:$D$7916,$B$2:$B$7916,"Lazio"))</f>
        <v>3.9615576263073597E-2</v>
      </c>
      <c r="G5313" t="b">
        <f>IF(Comuni[[#This Row],[Popolazione2011]]&gt;300000,"MAGGIORE")</f>
        <v>0</v>
      </c>
      <c r="H5313">
        <f>100*Comuni[[#This Row],[Popolazione2011]]/(SUMIFS($D$2:$D$7916,$B$2:$B$7916,"Piemonte"))</f>
        <v>4.995513204195498E-2</v>
      </c>
      <c r="I5313" s="1" t="str">
        <f>_xlfn.XLOOKUP(Comuni[[#This Row],[Regione]],Ripartizione_geografica[Regione],Ripartizione_geografica[Ripartizione geografica],,0)</f>
        <v>Centro</v>
      </c>
      <c r="J5313" s="1">
        <f>_xlfn.XLOOKUP(Comuni[[#This Row],[Regione]],Table_0[Regione],Table_0[Totale contagiati],,0)</f>
        <v>2498960</v>
      </c>
      <c r="K5313" s="1">
        <f>_xlfn.XLOOKUP(Comuni[[#This Row],[Regione]],Table_0[Regione],Table_0[Guariti],,0)</f>
        <v>2438883</v>
      </c>
      <c r="L5313" s="1">
        <f>_xlfn.XLOOKUP(Comuni[[#This Row],[Regione]],Table_0[Regione],Table_0[Deceduti],,0)</f>
        <v>13122</v>
      </c>
    </row>
    <row r="5314" spans="1:12" x14ac:dyDescent="0.25">
      <c r="A5314" s="1" t="s">
        <v>5394</v>
      </c>
      <c r="B5314" s="1" t="s">
        <v>5063</v>
      </c>
      <c r="C5314" s="1" t="s">
        <v>5355</v>
      </c>
      <c r="D5314">
        <v>1246</v>
      </c>
      <c r="E5314">
        <f>100*Comuni[[#This Row],[Popolazione2011]]/$D$7916</f>
        <v>2.1740592678916484E-3</v>
      </c>
      <c r="F5314">
        <f>100*Comuni[[#This Row],[Popolazione2011]]/(SUMIFS($D$2:$D$7916,$B$2:$B$7916,"Lazio"))</f>
        <v>2.2642664231096191E-2</v>
      </c>
      <c r="G5314" t="b">
        <f>IF(Comuni[[#This Row],[Popolazione2011]]&gt;300000,"MAGGIORE")</f>
        <v>0</v>
      </c>
      <c r="H5314">
        <f>100*Comuni[[#This Row],[Popolazione2011]]/(SUMIFS($D$2:$D$7916,$B$2:$B$7916,"Piemonte"))</f>
        <v>2.855233693774124E-2</v>
      </c>
      <c r="I5314" s="1" t="str">
        <f>_xlfn.XLOOKUP(Comuni[[#This Row],[Regione]],Ripartizione_geografica[Regione],Ripartizione_geografica[Ripartizione geografica],,0)</f>
        <v>Centro</v>
      </c>
      <c r="J5314" s="1">
        <f>_xlfn.XLOOKUP(Comuni[[#This Row],[Regione]],Table_0[Regione],Table_0[Totale contagiati],,0)</f>
        <v>2498960</v>
      </c>
      <c r="K5314" s="1">
        <f>_xlfn.XLOOKUP(Comuni[[#This Row],[Regione]],Table_0[Regione],Table_0[Guariti],,0)</f>
        <v>2438883</v>
      </c>
      <c r="L5314" s="1">
        <f>_xlfn.XLOOKUP(Comuni[[#This Row],[Regione]],Table_0[Regione],Table_0[Deceduti],,0)</f>
        <v>13122</v>
      </c>
    </row>
    <row r="5315" spans="1:12" x14ac:dyDescent="0.25">
      <c r="A5315" s="1" t="s">
        <v>5395</v>
      </c>
      <c r="B5315" s="1" t="s">
        <v>5063</v>
      </c>
      <c r="C5315" s="1" t="s">
        <v>5355</v>
      </c>
      <c r="D5315">
        <v>2343</v>
      </c>
      <c r="E5315">
        <f>100*Comuni[[#This Row],[Popolazione2011]]/$D$7916</f>
        <v>4.0881387356903149E-3</v>
      </c>
      <c r="F5315">
        <f>100*Comuni[[#This Row],[Popolazione2011]]/(SUMIFS($D$2:$D$7916,$B$2:$B$7916,"Lazio"))</f>
        <v>4.2577658341459372E-2</v>
      </c>
      <c r="G5315" t="b">
        <f>IF(Comuni[[#This Row],[Popolazione2011]]&gt;300000,"MAGGIORE")</f>
        <v>0</v>
      </c>
      <c r="H5315">
        <f>100*Comuni[[#This Row],[Popolazione2011]]/(SUMIFS($D$2:$D$7916,$B$2:$B$7916,"Piemonte"))</f>
        <v>5.3690309346009407E-2</v>
      </c>
      <c r="I5315" s="1" t="str">
        <f>_xlfn.XLOOKUP(Comuni[[#This Row],[Regione]],Ripartizione_geografica[Regione],Ripartizione_geografica[Ripartizione geografica],,0)</f>
        <v>Centro</v>
      </c>
      <c r="J5315" s="1">
        <f>_xlfn.XLOOKUP(Comuni[[#This Row],[Regione]],Table_0[Regione],Table_0[Totale contagiati],,0)</f>
        <v>2498960</v>
      </c>
      <c r="K5315" s="1">
        <f>_xlfn.XLOOKUP(Comuni[[#This Row],[Regione]],Table_0[Regione],Table_0[Guariti],,0)</f>
        <v>2438883</v>
      </c>
      <c r="L5315" s="1">
        <f>_xlfn.XLOOKUP(Comuni[[#This Row],[Regione]],Table_0[Regione],Table_0[Deceduti],,0)</f>
        <v>13122</v>
      </c>
    </row>
    <row r="5316" spans="1:12" x14ac:dyDescent="0.25">
      <c r="A5316" s="1" t="s">
        <v>5396</v>
      </c>
      <c r="B5316" s="1" t="s">
        <v>5063</v>
      </c>
      <c r="C5316" s="1" t="s">
        <v>5355</v>
      </c>
      <c r="D5316">
        <v>1658</v>
      </c>
      <c r="E5316">
        <f>100*Comuni[[#This Row],[Popolazione2011]]/$D$7916</f>
        <v>2.8929295876118405E-3</v>
      </c>
      <c r="F5316">
        <f>100*Comuni[[#This Row],[Popolazione2011]]/(SUMIFS($D$2:$D$7916,$B$2:$B$7916,"Lazio"))</f>
        <v>3.0129644699163311E-2</v>
      </c>
      <c r="G5316" t="b">
        <f>IF(Comuni[[#This Row],[Popolazione2011]]&gt;300000,"MAGGIORE")</f>
        <v>0</v>
      </c>
      <c r="H5316">
        <f>100*Comuni[[#This Row],[Popolazione2011]]/(SUMIFS($D$2:$D$7916,$B$2:$B$7916,"Piemonte"))</f>
        <v>3.7993398589707045E-2</v>
      </c>
      <c r="I5316" s="1" t="str">
        <f>_xlfn.XLOOKUP(Comuni[[#This Row],[Regione]],Ripartizione_geografica[Regione],Ripartizione_geografica[Ripartizione geografica],,0)</f>
        <v>Centro</v>
      </c>
      <c r="J5316" s="1">
        <f>_xlfn.XLOOKUP(Comuni[[#This Row],[Regione]],Table_0[Regione],Table_0[Totale contagiati],,0)</f>
        <v>2498960</v>
      </c>
      <c r="K5316" s="1">
        <f>_xlfn.XLOOKUP(Comuni[[#This Row],[Regione]],Table_0[Regione],Table_0[Guariti],,0)</f>
        <v>2438883</v>
      </c>
      <c r="L5316" s="1">
        <f>_xlfn.XLOOKUP(Comuni[[#This Row],[Regione]],Table_0[Regione],Table_0[Deceduti],,0)</f>
        <v>13122</v>
      </c>
    </row>
    <row r="5317" spans="1:12" x14ac:dyDescent="0.25">
      <c r="A5317" s="1" t="s">
        <v>5397</v>
      </c>
      <c r="B5317" s="1" t="s">
        <v>5063</v>
      </c>
      <c r="C5317" s="1" t="s">
        <v>5355</v>
      </c>
      <c r="D5317">
        <v>11963</v>
      </c>
      <c r="E5317">
        <f>100*Comuni[[#This Row],[Popolazione2011]]/$D$7916</f>
        <v>2.0873411734982174E-2</v>
      </c>
      <c r="F5317">
        <f>100*Comuni[[#This Row],[Popolazione2011]]/(SUMIFS($D$2:$D$7916,$B$2:$B$7916,"Lazio"))</f>
        <v>0.21739501781428872</v>
      </c>
      <c r="G5317" t="b">
        <f>IF(Comuni[[#This Row],[Popolazione2011]]&gt;300000,"MAGGIORE")</f>
        <v>0</v>
      </c>
      <c r="H5317">
        <f>100*Comuni[[#This Row],[Popolazione2011]]/(SUMIFS($D$2:$D$7916,$B$2:$B$7916,"Piemonte"))</f>
        <v>0.27413451587977405</v>
      </c>
      <c r="I5317" s="1" t="str">
        <f>_xlfn.XLOOKUP(Comuni[[#This Row],[Regione]],Ripartizione_geografica[Regione],Ripartizione_geografica[Ripartizione geografica],,0)</f>
        <v>Centro</v>
      </c>
      <c r="J5317" s="1">
        <f>_xlfn.XLOOKUP(Comuni[[#This Row],[Regione]],Table_0[Regione],Table_0[Totale contagiati],,0)</f>
        <v>2498960</v>
      </c>
      <c r="K5317" s="1">
        <f>_xlfn.XLOOKUP(Comuni[[#This Row],[Regione]],Table_0[Regione],Table_0[Guariti],,0)</f>
        <v>2438883</v>
      </c>
      <c r="L5317" s="1">
        <f>_xlfn.XLOOKUP(Comuni[[#This Row],[Regione]],Table_0[Regione],Table_0[Deceduti],,0)</f>
        <v>13122</v>
      </c>
    </row>
    <row r="5318" spans="1:12" x14ac:dyDescent="0.25">
      <c r="A5318" s="1" t="s">
        <v>5398</v>
      </c>
      <c r="B5318" s="1" t="s">
        <v>5063</v>
      </c>
      <c r="C5318" s="1" t="s">
        <v>5355</v>
      </c>
      <c r="D5318">
        <v>12882</v>
      </c>
      <c r="E5318">
        <f>100*Comuni[[#This Row],[Popolazione2011]]/$D$7916</f>
        <v>2.2476911307367748E-2</v>
      </c>
      <c r="F5318">
        <f>100*Comuni[[#This Row],[Popolazione2011]]/(SUMIFS($D$2:$D$7916,$B$2:$B$7916,"Lazio"))</f>
        <v>0.23409534560592388</v>
      </c>
      <c r="G5318" t="b">
        <f>IF(Comuni[[#This Row],[Popolazione2011]]&gt;300000,"MAGGIORE")</f>
        <v>0</v>
      </c>
      <c r="H5318">
        <f>100*Comuni[[#This Row],[Popolazione2011]]/(SUMIFS($D$2:$D$7916,$B$2:$B$7916,"Piemonte"))</f>
        <v>0.295193583011222</v>
      </c>
      <c r="I5318" s="1" t="str">
        <f>_xlfn.XLOOKUP(Comuni[[#This Row],[Regione]],Ripartizione_geografica[Regione],Ripartizione_geografica[Ripartizione geografica],,0)</f>
        <v>Centro</v>
      </c>
      <c r="J5318" s="1">
        <f>_xlfn.XLOOKUP(Comuni[[#This Row],[Regione]],Table_0[Regione],Table_0[Totale contagiati],,0)</f>
        <v>2498960</v>
      </c>
      <c r="K5318" s="1">
        <f>_xlfn.XLOOKUP(Comuni[[#This Row],[Regione]],Table_0[Regione],Table_0[Guariti],,0)</f>
        <v>2438883</v>
      </c>
      <c r="L5318" s="1">
        <f>_xlfn.XLOOKUP(Comuni[[#This Row],[Regione]],Table_0[Regione],Table_0[Deceduti],,0)</f>
        <v>13122</v>
      </c>
    </row>
    <row r="5319" spans="1:12" x14ac:dyDescent="0.25">
      <c r="A5319" s="1" t="s">
        <v>5399</v>
      </c>
      <c r="B5319" s="1" t="s">
        <v>5063</v>
      </c>
      <c r="C5319" s="1" t="s">
        <v>5355</v>
      </c>
      <c r="D5319">
        <v>3267</v>
      </c>
      <c r="E5319">
        <f>100*Comuni[[#This Row],[Popolazione2011]]/$D$7916</f>
        <v>5.700362462441425E-3</v>
      </c>
      <c r="F5319">
        <f>100*Comuni[[#This Row],[Popolazione2011]]/(SUMIFS($D$2:$D$7916,$B$2:$B$7916,"Lazio"))</f>
        <v>5.9368847546541939E-2</v>
      </c>
      <c r="G5319" t="b">
        <f>IF(Comuni[[#This Row],[Popolazione2011]]&gt;300000,"MAGGIORE")</f>
        <v>0</v>
      </c>
      <c r="H5319">
        <f>100*Comuni[[#This Row],[Popolazione2011]]/(SUMIFS($D$2:$D$7916,$B$2:$B$7916,"Piemonte"))</f>
        <v>7.4863952468379319E-2</v>
      </c>
      <c r="I5319" s="1" t="str">
        <f>_xlfn.XLOOKUP(Comuni[[#This Row],[Regione]],Ripartizione_geografica[Regione],Ripartizione_geografica[Ripartizione geografica],,0)</f>
        <v>Centro</v>
      </c>
      <c r="J5319" s="1">
        <f>_xlfn.XLOOKUP(Comuni[[#This Row],[Regione]],Table_0[Regione],Table_0[Totale contagiati],,0)</f>
        <v>2498960</v>
      </c>
      <c r="K5319" s="1">
        <f>_xlfn.XLOOKUP(Comuni[[#This Row],[Regione]],Table_0[Regione],Table_0[Guariti],,0)</f>
        <v>2438883</v>
      </c>
      <c r="L5319" s="1">
        <f>_xlfn.XLOOKUP(Comuni[[#This Row],[Regione]],Table_0[Regione],Table_0[Deceduti],,0)</f>
        <v>13122</v>
      </c>
    </row>
    <row r="5320" spans="1:12" x14ac:dyDescent="0.25">
      <c r="A5320" s="1" t="s">
        <v>5400</v>
      </c>
      <c r="B5320" s="1" t="s">
        <v>5063</v>
      </c>
      <c r="C5320" s="1" t="s">
        <v>5355</v>
      </c>
      <c r="D5320">
        <v>8146</v>
      </c>
      <c r="E5320">
        <f>100*Comuni[[#This Row],[Popolazione2011]]/$D$7916</f>
        <v>1.4213392292331756E-2</v>
      </c>
      <c r="F5320">
        <f>100*Comuni[[#This Row],[Popolazione2011]]/(SUMIFS($D$2:$D$7916,$B$2:$B$7916,"Lazio"))</f>
        <v>0.14803141478853096</v>
      </c>
      <c r="G5320" t="b">
        <f>IF(Comuni[[#This Row],[Popolazione2011]]&gt;300000,"MAGGIORE")</f>
        <v>0</v>
      </c>
      <c r="H5320">
        <f>100*Comuni[[#This Row],[Popolazione2011]]/(SUMIFS($D$2:$D$7916,$B$2:$B$7916,"Piemonte"))</f>
        <v>0.18666720440998405</v>
      </c>
      <c r="I5320" s="1" t="str">
        <f>_xlfn.XLOOKUP(Comuni[[#This Row],[Regione]],Ripartizione_geografica[Regione],Ripartizione_geografica[Ripartizione geografica],,0)</f>
        <v>Centro</v>
      </c>
      <c r="J5320" s="1">
        <f>_xlfn.XLOOKUP(Comuni[[#This Row],[Regione]],Table_0[Regione],Table_0[Totale contagiati],,0)</f>
        <v>2498960</v>
      </c>
      <c r="K5320" s="1">
        <f>_xlfn.XLOOKUP(Comuni[[#This Row],[Regione]],Table_0[Regione],Table_0[Guariti],,0)</f>
        <v>2438883</v>
      </c>
      <c r="L5320" s="1">
        <f>_xlfn.XLOOKUP(Comuni[[#This Row],[Regione]],Table_0[Regione],Table_0[Deceduti],,0)</f>
        <v>13122</v>
      </c>
    </row>
    <row r="5321" spans="1:12" x14ac:dyDescent="0.25">
      <c r="A5321" s="1" t="s">
        <v>5401</v>
      </c>
      <c r="B5321" s="1" t="s">
        <v>5063</v>
      </c>
      <c r="C5321" s="1" t="s">
        <v>5355</v>
      </c>
      <c r="D5321">
        <v>1528</v>
      </c>
      <c r="E5321">
        <f>100*Comuni[[#This Row],[Popolazione2011]]/$D$7916</f>
        <v>2.6661015741078964E-3</v>
      </c>
      <c r="F5321">
        <f>100*Comuni[[#This Row],[Popolazione2011]]/(SUMIFS($D$2:$D$7916,$B$2:$B$7916,"Lazio"))</f>
        <v>2.7767247949530484E-2</v>
      </c>
      <c r="G5321" t="b">
        <f>IF(Comuni[[#This Row],[Popolazione2011]]&gt;300000,"MAGGIORE")</f>
        <v>0</v>
      </c>
      <c r="H5321">
        <f>100*Comuni[[#This Row],[Popolazione2011]]/(SUMIFS($D$2:$D$7916,$B$2:$B$7916,"Piemonte"))</f>
        <v>3.5014422825737253E-2</v>
      </c>
      <c r="I5321" s="1" t="str">
        <f>_xlfn.XLOOKUP(Comuni[[#This Row],[Regione]],Ripartizione_geografica[Regione],Ripartizione_geografica[Ripartizione geografica],,0)</f>
        <v>Centro</v>
      </c>
      <c r="J5321" s="1">
        <f>_xlfn.XLOOKUP(Comuni[[#This Row],[Regione]],Table_0[Regione],Table_0[Totale contagiati],,0)</f>
        <v>2498960</v>
      </c>
      <c r="K5321" s="1">
        <f>_xlfn.XLOOKUP(Comuni[[#This Row],[Regione]],Table_0[Regione],Table_0[Guariti],,0)</f>
        <v>2438883</v>
      </c>
      <c r="L5321" s="1">
        <f>_xlfn.XLOOKUP(Comuni[[#This Row],[Regione]],Table_0[Regione],Table_0[Deceduti],,0)</f>
        <v>13122</v>
      </c>
    </row>
    <row r="5322" spans="1:12" x14ac:dyDescent="0.25">
      <c r="A5322" s="1" t="s">
        <v>5402</v>
      </c>
      <c r="B5322" s="1" t="s">
        <v>5063</v>
      </c>
      <c r="C5322" s="1" t="s">
        <v>5355</v>
      </c>
      <c r="D5322">
        <v>3084</v>
      </c>
      <c r="E5322">
        <f>100*Comuni[[#This Row],[Popolazione2011]]/$D$7916</f>
        <v>5.3810584126627956E-3</v>
      </c>
      <c r="F5322">
        <f>100*Comuni[[#This Row],[Popolazione2011]]/(SUMIFS($D$2:$D$7916,$B$2:$B$7916,"Lazio"))</f>
        <v>5.6043319814366499E-2</v>
      </c>
      <c r="G5322" t="b">
        <f>IF(Comuni[[#This Row],[Popolazione2011]]&gt;300000,"MAGGIORE")</f>
        <v>0</v>
      </c>
      <c r="H5322">
        <f>100*Comuni[[#This Row],[Popolazione2011]]/(SUMIFS($D$2:$D$7916,$B$2:$B$7916,"Piemonte"))</f>
        <v>7.0670471200637228E-2</v>
      </c>
      <c r="I5322" s="1" t="str">
        <f>_xlfn.XLOOKUP(Comuni[[#This Row],[Regione]],Ripartizione_geografica[Regione],Ripartizione_geografica[Ripartizione geografica],,0)</f>
        <v>Centro</v>
      </c>
      <c r="J5322" s="1">
        <f>_xlfn.XLOOKUP(Comuni[[#This Row],[Regione]],Table_0[Regione],Table_0[Totale contagiati],,0)</f>
        <v>2498960</v>
      </c>
      <c r="K5322" s="1">
        <f>_xlfn.XLOOKUP(Comuni[[#This Row],[Regione]],Table_0[Regione],Table_0[Guariti],,0)</f>
        <v>2438883</v>
      </c>
      <c r="L5322" s="1">
        <f>_xlfn.XLOOKUP(Comuni[[#This Row],[Regione]],Table_0[Regione],Table_0[Deceduti],,0)</f>
        <v>13122</v>
      </c>
    </row>
    <row r="5323" spans="1:12" x14ac:dyDescent="0.25">
      <c r="A5323" s="1" t="s">
        <v>5403</v>
      </c>
      <c r="B5323" s="1" t="s">
        <v>5063</v>
      </c>
      <c r="C5323" s="1" t="s">
        <v>5355</v>
      </c>
      <c r="D5323">
        <v>1552</v>
      </c>
      <c r="E5323">
        <f>100*Comuni[[#This Row],[Popolazione2011]]/$D$7916</f>
        <v>2.7079775150624704E-3</v>
      </c>
      <c r="F5323">
        <f>100*Comuni[[#This Row],[Popolazione2011]]/(SUMIFS($D$2:$D$7916,$B$2:$B$7916,"Lazio"))</f>
        <v>2.8203382734078082E-2</v>
      </c>
      <c r="G5323" t="b">
        <f>IF(Comuni[[#This Row],[Popolazione2011]]&gt;300000,"MAGGIORE")</f>
        <v>0</v>
      </c>
      <c r="H5323">
        <f>100*Comuni[[#This Row],[Popolazione2011]]/(SUMIFS($D$2:$D$7916,$B$2:$B$7916,"Piemonte"))</f>
        <v>3.5564387582162446E-2</v>
      </c>
      <c r="I5323" s="1" t="str">
        <f>_xlfn.XLOOKUP(Comuni[[#This Row],[Regione]],Ripartizione_geografica[Regione],Ripartizione_geografica[Ripartizione geografica],,0)</f>
        <v>Centro</v>
      </c>
      <c r="J5323" s="1">
        <f>_xlfn.XLOOKUP(Comuni[[#This Row],[Regione]],Table_0[Regione],Table_0[Totale contagiati],,0)</f>
        <v>2498960</v>
      </c>
      <c r="K5323" s="1">
        <f>_xlfn.XLOOKUP(Comuni[[#This Row],[Regione]],Table_0[Regione],Table_0[Guariti],,0)</f>
        <v>2438883</v>
      </c>
      <c r="L5323" s="1">
        <f>_xlfn.XLOOKUP(Comuni[[#This Row],[Regione]],Table_0[Regione],Table_0[Deceduti],,0)</f>
        <v>13122</v>
      </c>
    </row>
    <row r="5324" spans="1:12" x14ac:dyDescent="0.25">
      <c r="A5324" s="1" t="s">
        <v>5404</v>
      </c>
      <c r="B5324" s="1" t="s">
        <v>5063</v>
      </c>
      <c r="C5324" s="1" t="s">
        <v>5355</v>
      </c>
      <c r="D5324">
        <v>1255</v>
      </c>
      <c r="E5324">
        <f>100*Comuni[[#This Row],[Popolazione2011]]/$D$7916</f>
        <v>2.189762745749614E-3</v>
      </c>
      <c r="F5324">
        <f>100*Comuni[[#This Row],[Popolazione2011]]/(SUMIFS($D$2:$D$7916,$B$2:$B$7916,"Lazio"))</f>
        <v>2.2806214775301543E-2</v>
      </c>
      <c r="G5324" t="b">
        <f>IF(Comuni[[#This Row],[Popolazione2011]]&gt;300000,"MAGGIORE")</f>
        <v>0</v>
      </c>
      <c r="H5324">
        <f>100*Comuni[[#This Row],[Popolazione2011]]/(SUMIFS($D$2:$D$7916,$B$2:$B$7916,"Piemonte"))</f>
        <v>2.8758573721400688E-2</v>
      </c>
      <c r="I5324" s="1" t="str">
        <f>_xlfn.XLOOKUP(Comuni[[#This Row],[Regione]],Ripartizione_geografica[Regione],Ripartizione_geografica[Ripartizione geografica],,0)</f>
        <v>Centro</v>
      </c>
      <c r="J5324" s="1">
        <f>_xlfn.XLOOKUP(Comuni[[#This Row],[Regione]],Table_0[Regione],Table_0[Totale contagiati],,0)</f>
        <v>2498960</v>
      </c>
      <c r="K5324" s="1">
        <f>_xlfn.XLOOKUP(Comuni[[#This Row],[Regione]],Table_0[Regione],Table_0[Guariti],,0)</f>
        <v>2438883</v>
      </c>
      <c r="L5324" s="1">
        <f>_xlfn.XLOOKUP(Comuni[[#This Row],[Regione]],Table_0[Regione],Table_0[Deceduti],,0)</f>
        <v>13122</v>
      </c>
    </row>
    <row r="5325" spans="1:12" x14ac:dyDescent="0.25">
      <c r="A5325" s="1" t="s">
        <v>5405</v>
      </c>
      <c r="B5325" s="1" t="s">
        <v>5063</v>
      </c>
      <c r="C5325" s="1" t="s">
        <v>5355</v>
      </c>
      <c r="D5325">
        <v>3004</v>
      </c>
      <c r="E5325">
        <f>100*Comuni[[#This Row],[Popolazione2011]]/$D$7916</f>
        <v>5.2414719428142149E-3</v>
      </c>
      <c r="F5325">
        <f>100*Comuni[[#This Row],[Popolazione2011]]/(SUMIFS($D$2:$D$7916,$B$2:$B$7916,"Lazio"))</f>
        <v>5.4589537199207831E-2</v>
      </c>
      <c r="G5325" t="b">
        <f>IF(Comuni[[#This Row],[Popolazione2011]]&gt;300000,"MAGGIORE")</f>
        <v>0</v>
      </c>
      <c r="H5325">
        <f>100*Comuni[[#This Row],[Popolazione2011]]/(SUMIFS($D$2:$D$7916,$B$2:$B$7916,"Piemonte"))</f>
        <v>6.8837255345886583E-2</v>
      </c>
      <c r="I5325" s="1" t="str">
        <f>_xlfn.XLOOKUP(Comuni[[#This Row],[Regione]],Ripartizione_geografica[Regione],Ripartizione_geografica[Ripartizione geografica],,0)</f>
        <v>Centro</v>
      </c>
      <c r="J5325" s="1">
        <f>_xlfn.XLOOKUP(Comuni[[#This Row],[Regione]],Table_0[Regione],Table_0[Totale contagiati],,0)</f>
        <v>2498960</v>
      </c>
      <c r="K5325" s="1">
        <f>_xlfn.XLOOKUP(Comuni[[#This Row],[Regione]],Table_0[Regione],Table_0[Guariti],,0)</f>
        <v>2438883</v>
      </c>
      <c r="L5325" s="1">
        <f>_xlfn.XLOOKUP(Comuni[[#This Row],[Regione]],Table_0[Regione],Table_0[Deceduti],,0)</f>
        <v>13122</v>
      </c>
    </row>
    <row r="5326" spans="1:12" x14ac:dyDescent="0.25">
      <c r="A5326" s="1" t="s">
        <v>5406</v>
      </c>
      <c r="B5326" s="1" t="s">
        <v>5063</v>
      </c>
      <c r="C5326" s="1" t="s">
        <v>5355</v>
      </c>
      <c r="D5326">
        <v>6036</v>
      </c>
      <c r="E5326">
        <f>100*Comuni[[#This Row],[Popolazione2011]]/$D$7916</f>
        <v>1.0531799150075433E-2</v>
      </c>
      <c r="F5326">
        <f>100*Comuni[[#This Row],[Popolazione2011]]/(SUMIFS($D$2:$D$7916,$B$2:$B$7916,"Lazio"))</f>
        <v>0.10968789831372119</v>
      </c>
      <c r="G5326" t="b">
        <f>IF(Comuni[[#This Row],[Popolazione2011]]&gt;300000,"MAGGIORE")</f>
        <v>0</v>
      </c>
      <c r="H5326">
        <f>100*Comuni[[#This Row],[Popolazione2011]]/(SUMIFS($D$2:$D$7916,$B$2:$B$7916,"Piemonte"))</f>
        <v>0.13831613624093589</v>
      </c>
      <c r="I5326" s="1" t="str">
        <f>_xlfn.XLOOKUP(Comuni[[#This Row],[Regione]],Ripartizione_geografica[Regione],Ripartizione_geografica[Ripartizione geografica],,0)</f>
        <v>Centro</v>
      </c>
      <c r="J5326" s="1">
        <f>_xlfn.XLOOKUP(Comuni[[#This Row],[Regione]],Table_0[Regione],Table_0[Totale contagiati],,0)</f>
        <v>2498960</v>
      </c>
      <c r="K5326" s="1">
        <f>_xlfn.XLOOKUP(Comuni[[#This Row],[Regione]],Table_0[Regione],Table_0[Guariti],,0)</f>
        <v>2438883</v>
      </c>
      <c r="L5326" s="1">
        <f>_xlfn.XLOOKUP(Comuni[[#This Row],[Regione]],Table_0[Regione],Table_0[Deceduti],,0)</f>
        <v>13122</v>
      </c>
    </row>
    <row r="5327" spans="1:12" x14ac:dyDescent="0.25">
      <c r="A5327" s="1" t="s">
        <v>5407</v>
      </c>
      <c r="B5327" s="1" t="s">
        <v>5063</v>
      </c>
      <c r="C5327" s="1" t="s">
        <v>5355</v>
      </c>
      <c r="D5327">
        <v>4657</v>
      </c>
      <c r="E5327">
        <f>100*Comuni[[#This Row],[Popolazione2011]]/$D$7916</f>
        <v>8.1256773760605191E-3</v>
      </c>
      <c r="F5327">
        <f>100*Comuni[[#This Row],[Popolazione2011]]/(SUMIFS($D$2:$D$7916,$B$2:$B$7916,"Lazio"))</f>
        <v>8.4628320484923733E-2</v>
      </c>
      <c r="G5327" t="b">
        <f>IF(Comuni[[#This Row],[Popolazione2011]]&gt;300000,"MAGGIORE")</f>
        <v>0</v>
      </c>
      <c r="H5327">
        <f>100*Comuni[[#This Row],[Popolazione2011]]/(SUMIFS($D$2:$D$7916,$B$2:$B$7916,"Piemonte"))</f>
        <v>0.10671607794467171</v>
      </c>
      <c r="I5327" s="1" t="str">
        <f>_xlfn.XLOOKUP(Comuni[[#This Row],[Regione]],Ripartizione_geografica[Regione],Ripartizione_geografica[Ripartizione geografica],,0)</f>
        <v>Centro</v>
      </c>
      <c r="J5327" s="1">
        <f>_xlfn.XLOOKUP(Comuni[[#This Row],[Regione]],Table_0[Regione],Table_0[Totale contagiati],,0)</f>
        <v>2498960</v>
      </c>
      <c r="K5327" s="1">
        <f>_xlfn.XLOOKUP(Comuni[[#This Row],[Regione]],Table_0[Regione],Table_0[Guariti],,0)</f>
        <v>2438883</v>
      </c>
      <c r="L5327" s="1">
        <f>_xlfn.XLOOKUP(Comuni[[#This Row],[Regione]],Table_0[Regione],Table_0[Deceduti],,0)</f>
        <v>13122</v>
      </c>
    </row>
    <row r="5328" spans="1:12" x14ac:dyDescent="0.25">
      <c r="A5328" s="1" t="s">
        <v>5408</v>
      </c>
      <c r="B5328" s="1" t="s">
        <v>5063</v>
      </c>
      <c r="C5328" s="1" t="s">
        <v>5355</v>
      </c>
      <c r="D5328">
        <v>2558</v>
      </c>
      <c r="E5328">
        <f>100*Comuni[[#This Row],[Popolazione2011]]/$D$7916</f>
        <v>4.4632773734083761E-3</v>
      </c>
      <c r="F5328">
        <f>100*Comuni[[#This Row],[Popolazione2011]]/(SUMIFS($D$2:$D$7916,$B$2:$B$7916,"Lazio"))</f>
        <v>4.6484699119698283E-2</v>
      </c>
      <c r="G5328" t="b">
        <f>IF(Comuni[[#This Row],[Popolazione2011]]&gt;300000,"MAGGIORE")</f>
        <v>0</v>
      </c>
      <c r="H5328">
        <f>100*Comuni[[#This Row],[Popolazione2011]]/(SUMIFS($D$2:$D$7916,$B$2:$B$7916,"Piemonte"))</f>
        <v>5.8617076955651756E-2</v>
      </c>
      <c r="I5328" s="1" t="str">
        <f>_xlfn.XLOOKUP(Comuni[[#This Row],[Regione]],Ripartizione_geografica[Regione],Ripartizione_geografica[Ripartizione geografica],,0)</f>
        <v>Centro</v>
      </c>
      <c r="J5328" s="1">
        <f>_xlfn.XLOOKUP(Comuni[[#This Row],[Regione]],Table_0[Regione],Table_0[Totale contagiati],,0)</f>
        <v>2498960</v>
      </c>
      <c r="K5328" s="1">
        <f>_xlfn.XLOOKUP(Comuni[[#This Row],[Regione]],Table_0[Regione],Table_0[Guariti],,0)</f>
        <v>2438883</v>
      </c>
      <c r="L5328" s="1">
        <f>_xlfn.XLOOKUP(Comuni[[#This Row],[Regione]],Table_0[Regione],Table_0[Deceduti],,0)</f>
        <v>13122</v>
      </c>
    </row>
    <row r="5329" spans="1:12" x14ac:dyDescent="0.25">
      <c r="A5329" s="1" t="s">
        <v>5409</v>
      </c>
      <c r="B5329" s="1" t="s">
        <v>5063</v>
      </c>
      <c r="C5329" s="1" t="s">
        <v>5355</v>
      </c>
      <c r="D5329">
        <v>4303</v>
      </c>
      <c r="E5329">
        <f>100*Comuni[[#This Row],[Popolazione2011]]/$D$7916</f>
        <v>7.5080072469805486E-3</v>
      </c>
      <c r="F5329">
        <f>100*Comuni[[#This Row],[Popolazione2011]]/(SUMIFS($D$2:$D$7916,$B$2:$B$7916,"Lazio"))</f>
        <v>7.8195332412846638E-2</v>
      </c>
      <c r="G5329" t="b">
        <f>IF(Comuni[[#This Row],[Popolazione2011]]&gt;300000,"MAGGIORE")</f>
        <v>0</v>
      </c>
      <c r="H5329">
        <f>100*Comuni[[#This Row],[Popolazione2011]]/(SUMIFS($D$2:$D$7916,$B$2:$B$7916,"Piemonte"))</f>
        <v>9.8604097787400119E-2</v>
      </c>
      <c r="I5329" s="1" t="str">
        <f>_xlfn.XLOOKUP(Comuni[[#This Row],[Regione]],Ripartizione_geografica[Regione],Ripartizione_geografica[Ripartizione geografica],,0)</f>
        <v>Centro</v>
      </c>
      <c r="J5329" s="1">
        <f>_xlfn.XLOOKUP(Comuni[[#This Row],[Regione]],Table_0[Regione],Table_0[Totale contagiati],,0)</f>
        <v>2498960</v>
      </c>
      <c r="K5329" s="1">
        <f>_xlfn.XLOOKUP(Comuni[[#This Row],[Regione]],Table_0[Regione],Table_0[Guariti],,0)</f>
        <v>2438883</v>
      </c>
      <c r="L5329" s="1">
        <f>_xlfn.XLOOKUP(Comuni[[#This Row],[Regione]],Table_0[Regione],Table_0[Deceduti],,0)</f>
        <v>13122</v>
      </c>
    </row>
    <row r="5330" spans="1:12" x14ac:dyDescent="0.25">
      <c r="A5330" s="1" t="s">
        <v>5410</v>
      </c>
      <c r="B5330" s="1" t="s">
        <v>5063</v>
      </c>
      <c r="C5330" s="1" t="s">
        <v>5355</v>
      </c>
      <c r="D5330">
        <v>13223</v>
      </c>
      <c r="E5330">
        <f>100*Comuni[[#This Row],[Popolazione2011]]/$D$7916</f>
        <v>2.3071898635097326E-2</v>
      </c>
      <c r="F5330">
        <f>100*Comuni[[#This Row],[Popolazione2011]]/(SUMIFS($D$2:$D$7916,$B$2:$B$7916,"Lazio"))</f>
        <v>0.24029209400303767</v>
      </c>
      <c r="G5330" t="b">
        <f>IF(Comuni[[#This Row],[Popolazione2011]]&gt;300000,"MAGGIORE")</f>
        <v>0</v>
      </c>
      <c r="H5330">
        <f>100*Comuni[[#This Row],[Popolazione2011]]/(SUMIFS($D$2:$D$7916,$B$2:$B$7916,"Piemonte"))</f>
        <v>0.30300766559209663</v>
      </c>
      <c r="I5330" s="1" t="str">
        <f>_xlfn.XLOOKUP(Comuni[[#This Row],[Regione]],Ripartizione_geografica[Regione],Ripartizione_geografica[Ripartizione geografica],,0)</f>
        <v>Centro</v>
      </c>
      <c r="J5330" s="1">
        <f>_xlfn.XLOOKUP(Comuni[[#This Row],[Regione]],Table_0[Regione],Table_0[Totale contagiati],,0)</f>
        <v>2498960</v>
      </c>
      <c r="K5330" s="1">
        <f>_xlfn.XLOOKUP(Comuni[[#This Row],[Regione]],Table_0[Regione],Table_0[Guariti],,0)</f>
        <v>2438883</v>
      </c>
      <c r="L5330" s="1">
        <f>_xlfn.XLOOKUP(Comuni[[#This Row],[Regione]],Table_0[Regione],Table_0[Deceduti],,0)</f>
        <v>13122</v>
      </c>
    </row>
    <row r="5331" spans="1:12" x14ac:dyDescent="0.25">
      <c r="A5331" s="1" t="s">
        <v>5411</v>
      </c>
      <c r="B5331" s="1" t="s">
        <v>5063</v>
      </c>
      <c r="C5331" s="1" t="s">
        <v>5355</v>
      </c>
      <c r="D5331">
        <v>1217</v>
      </c>
      <c r="E5331">
        <f>100*Comuni[[#This Row],[Popolazione2011]]/$D$7916</f>
        <v>2.1234591725715376E-3</v>
      </c>
      <c r="F5331">
        <f>100*Comuni[[#This Row],[Popolazione2011]]/(SUMIFS($D$2:$D$7916,$B$2:$B$7916,"Lazio"))</f>
        <v>2.2115668033101176E-2</v>
      </c>
      <c r="G5331" t="b">
        <f>IF(Comuni[[#This Row],[Popolazione2011]]&gt;300000,"MAGGIORE")</f>
        <v>0</v>
      </c>
      <c r="H5331">
        <f>100*Comuni[[#This Row],[Popolazione2011]]/(SUMIFS($D$2:$D$7916,$B$2:$B$7916,"Piemonte"))</f>
        <v>2.7887796190394134E-2</v>
      </c>
      <c r="I5331" s="1" t="str">
        <f>_xlfn.XLOOKUP(Comuni[[#This Row],[Regione]],Ripartizione_geografica[Regione],Ripartizione_geografica[Ripartizione geografica],,0)</f>
        <v>Centro</v>
      </c>
      <c r="J5331" s="1">
        <f>_xlfn.XLOOKUP(Comuni[[#This Row],[Regione]],Table_0[Regione],Table_0[Totale contagiati],,0)</f>
        <v>2498960</v>
      </c>
      <c r="K5331" s="1">
        <f>_xlfn.XLOOKUP(Comuni[[#This Row],[Regione]],Table_0[Regione],Table_0[Guariti],,0)</f>
        <v>2438883</v>
      </c>
      <c r="L5331" s="1">
        <f>_xlfn.XLOOKUP(Comuni[[#This Row],[Regione]],Table_0[Regione],Table_0[Deceduti],,0)</f>
        <v>13122</v>
      </c>
    </row>
    <row r="5332" spans="1:12" x14ac:dyDescent="0.25">
      <c r="A5332" s="1" t="s">
        <v>5412</v>
      </c>
      <c r="B5332" s="1" t="s">
        <v>5063</v>
      </c>
      <c r="C5332" s="1" t="s">
        <v>5355</v>
      </c>
      <c r="D5332">
        <v>5346</v>
      </c>
      <c r="E5332">
        <f>100*Comuni[[#This Row],[Popolazione2011]]/$D$7916</f>
        <v>9.3278658476314228E-3</v>
      </c>
      <c r="F5332">
        <f>100*Comuni[[#This Row],[Popolazione2011]]/(SUMIFS($D$2:$D$7916,$B$2:$B$7916,"Lazio"))</f>
        <v>9.7149023257977724E-2</v>
      </c>
      <c r="G5332" t="b">
        <f>IF(Comuni[[#This Row],[Popolazione2011]]&gt;300000,"MAGGIORE")</f>
        <v>0</v>
      </c>
      <c r="H5332">
        <f>100*Comuni[[#This Row],[Popolazione2011]]/(SUMIFS($D$2:$D$7916,$B$2:$B$7916,"Piemonte"))</f>
        <v>0.12250464949371161</v>
      </c>
      <c r="I5332" s="1" t="str">
        <f>_xlfn.XLOOKUP(Comuni[[#This Row],[Regione]],Ripartizione_geografica[Regione],Ripartizione_geografica[Ripartizione geografica],,0)</f>
        <v>Centro</v>
      </c>
      <c r="J5332" s="1">
        <f>_xlfn.XLOOKUP(Comuni[[#This Row],[Regione]],Table_0[Regione],Table_0[Totale contagiati],,0)</f>
        <v>2498960</v>
      </c>
      <c r="K5332" s="1">
        <f>_xlfn.XLOOKUP(Comuni[[#This Row],[Regione]],Table_0[Regione],Table_0[Guariti],,0)</f>
        <v>2438883</v>
      </c>
      <c r="L5332" s="1">
        <f>_xlfn.XLOOKUP(Comuni[[#This Row],[Regione]],Table_0[Regione],Table_0[Deceduti],,0)</f>
        <v>13122</v>
      </c>
    </row>
    <row r="5333" spans="1:12" x14ac:dyDescent="0.25">
      <c r="A5333" s="1" t="s">
        <v>5413</v>
      </c>
      <c r="B5333" s="1" t="s">
        <v>5063</v>
      </c>
      <c r="C5333" s="1" t="s">
        <v>5355</v>
      </c>
      <c r="D5333">
        <v>971</v>
      </c>
      <c r="E5333">
        <f>100*Comuni[[#This Row],[Popolazione2011]]/$D$7916</f>
        <v>1.6942307777871514E-3</v>
      </c>
      <c r="F5333">
        <f>100*Comuni[[#This Row],[Popolazione2011]]/(SUMIFS($D$2:$D$7916,$B$2:$B$7916,"Lazio"))</f>
        <v>1.7645286491488284E-2</v>
      </c>
      <c r="G5333" t="b">
        <f>IF(Comuni[[#This Row],[Popolazione2011]]&gt;300000,"MAGGIORE")</f>
        <v>0</v>
      </c>
      <c r="H5333">
        <f>100*Comuni[[#This Row],[Popolazione2011]]/(SUMIFS($D$2:$D$7916,$B$2:$B$7916,"Piemonte"))</f>
        <v>2.2250657437035911E-2</v>
      </c>
      <c r="I5333" s="1" t="str">
        <f>_xlfn.XLOOKUP(Comuni[[#This Row],[Regione]],Ripartizione_geografica[Regione],Ripartizione_geografica[Ripartizione geografica],,0)</f>
        <v>Centro</v>
      </c>
      <c r="J5333" s="1">
        <f>_xlfn.XLOOKUP(Comuni[[#This Row],[Regione]],Table_0[Regione],Table_0[Totale contagiati],,0)</f>
        <v>2498960</v>
      </c>
      <c r="K5333" s="1">
        <f>_xlfn.XLOOKUP(Comuni[[#This Row],[Regione]],Table_0[Regione],Table_0[Guariti],,0)</f>
        <v>2438883</v>
      </c>
      <c r="L5333" s="1">
        <f>_xlfn.XLOOKUP(Comuni[[#This Row],[Regione]],Table_0[Regione],Table_0[Deceduti],,0)</f>
        <v>13122</v>
      </c>
    </row>
    <row r="5334" spans="1:12" x14ac:dyDescent="0.25">
      <c r="A5334" s="1" t="s">
        <v>5414</v>
      </c>
      <c r="B5334" s="1" t="s">
        <v>5063</v>
      </c>
      <c r="C5334" s="1" t="s">
        <v>5355</v>
      </c>
      <c r="D5334">
        <v>7536</v>
      </c>
      <c r="E5334">
        <f>100*Comuni[[#This Row],[Popolazione2011]]/$D$7916</f>
        <v>1.3149045459736327E-2</v>
      </c>
      <c r="F5334">
        <f>100*Comuni[[#This Row],[Popolazione2011]]/(SUMIFS($D$2:$D$7916,$B$2:$B$7916,"Lazio"))</f>
        <v>0.13694632234794615</v>
      </c>
      <c r="G5334" t="b">
        <f>IF(Comuni[[#This Row],[Popolazione2011]]&gt;300000,"MAGGIORE")</f>
        <v>0</v>
      </c>
      <c r="H5334">
        <f>100*Comuni[[#This Row],[Popolazione2011]]/(SUMIFS($D$2:$D$7916,$B$2:$B$7916,"Piemonte"))</f>
        <v>0.17268893351751041</v>
      </c>
      <c r="I5334" s="1" t="str">
        <f>_xlfn.XLOOKUP(Comuni[[#This Row],[Regione]],Ripartizione_geografica[Regione],Ripartizione_geografica[Ripartizione geografica],,0)</f>
        <v>Centro</v>
      </c>
      <c r="J5334" s="1">
        <f>_xlfn.XLOOKUP(Comuni[[#This Row],[Regione]],Table_0[Regione],Table_0[Totale contagiati],,0)</f>
        <v>2498960</v>
      </c>
      <c r="K5334" s="1">
        <f>_xlfn.XLOOKUP(Comuni[[#This Row],[Regione]],Table_0[Regione],Table_0[Guariti],,0)</f>
        <v>2438883</v>
      </c>
      <c r="L5334" s="1">
        <f>_xlfn.XLOOKUP(Comuni[[#This Row],[Regione]],Table_0[Regione],Table_0[Deceduti],,0)</f>
        <v>13122</v>
      </c>
    </row>
    <row r="5335" spans="1:12" x14ac:dyDescent="0.25">
      <c r="A5335" s="1" t="s">
        <v>5415</v>
      </c>
      <c r="B5335" s="1" t="s">
        <v>5063</v>
      </c>
      <c r="C5335" s="1" t="s">
        <v>5355</v>
      </c>
      <c r="D5335">
        <v>361</v>
      </c>
      <c r="E5335">
        <f>100*Comuni[[#This Row],[Popolazione2011]]/$D$7916</f>
        <v>6.2988394519172158E-4</v>
      </c>
      <c r="F5335">
        <f>100*Comuni[[#This Row],[Popolazione2011]]/(SUMIFS($D$2:$D$7916,$B$2:$B$7916,"Lazio"))</f>
        <v>6.5601940509034716E-3</v>
      </c>
      <c r="G5335" t="b">
        <f>IF(Comuni[[#This Row],[Popolazione2011]]&gt;300000,"MAGGIORE")</f>
        <v>0</v>
      </c>
      <c r="H5335">
        <f>100*Comuni[[#This Row],[Popolazione2011]]/(SUMIFS($D$2:$D$7916,$B$2:$B$7916,"Piemonte"))</f>
        <v>8.2723865445622699E-3</v>
      </c>
      <c r="I5335" s="1" t="str">
        <f>_xlfn.XLOOKUP(Comuni[[#This Row],[Regione]],Ripartizione_geografica[Regione],Ripartizione_geografica[Ripartizione geografica],,0)</f>
        <v>Centro</v>
      </c>
      <c r="J5335" s="1">
        <f>_xlfn.XLOOKUP(Comuni[[#This Row],[Regione]],Table_0[Regione],Table_0[Totale contagiati],,0)</f>
        <v>2498960</v>
      </c>
      <c r="K5335" s="1">
        <f>_xlfn.XLOOKUP(Comuni[[#This Row],[Regione]],Table_0[Regione],Table_0[Guariti],,0)</f>
        <v>2438883</v>
      </c>
      <c r="L5335" s="1">
        <f>_xlfn.XLOOKUP(Comuni[[#This Row],[Regione]],Table_0[Regione],Table_0[Deceduti],,0)</f>
        <v>13122</v>
      </c>
    </row>
    <row r="5336" spans="1:12" x14ac:dyDescent="0.25">
      <c r="A5336" s="1" t="s">
        <v>5416</v>
      </c>
      <c r="B5336" s="1" t="s">
        <v>5063</v>
      </c>
      <c r="C5336" s="1" t="s">
        <v>5355</v>
      </c>
      <c r="D5336">
        <v>2122</v>
      </c>
      <c r="E5336">
        <f>100*Comuni[[#This Row],[Popolazione2011]]/$D$7916</f>
        <v>3.70253111273361E-3</v>
      </c>
      <c r="F5336">
        <f>100*Comuni[[#This Row],[Popolazione2011]]/(SUMIFS($D$2:$D$7916,$B$2:$B$7916,"Lazio"))</f>
        <v>3.8561583867083561E-2</v>
      </c>
      <c r="G5336" t="b">
        <f>IF(Comuni[[#This Row],[Popolazione2011]]&gt;300000,"MAGGIORE")</f>
        <v>0</v>
      </c>
      <c r="H5336">
        <f>100*Comuni[[#This Row],[Popolazione2011]]/(SUMIFS($D$2:$D$7916,$B$2:$B$7916,"Piemonte"))</f>
        <v>4.8626050547260762E-2</v>
      </c>
      <c r="I5336" s="1" t="str">
        <f>_xlfn.XLOOKUP(Comuni[[#This Row],[Regione]],Ripartizione_geografica[Regione],Ripartizione_geografica[Ripartizione geografica],,0)</f>
        <v>Centro</v>
      </c>
      <c r="J5336" s="1">
        <f>_xlfn.XLOOKUP(Comuni[[#This Row],[Regione]],Table_0[Regione],Table_0[Totale contagiati],,0)</f>
        <v>2498960</v>
      </c>
      <c r="K5336" s="1">
        <f>_xlfn.XLOOKUP(Comuni[[#This Row],[Regione]],Table_0[Regione],Table_0[Guariti],,0)</f>
        <v>2438883</v>
      </c>
      <c r="L5336" s="1">
        <f>_xlfn.XLOOKUP(Comuni[[#This Row],[Regione]],Table_0[Regione],Table_0[Deceduti],,0)</f>
        <v>13122</v>
      </c>
    </row>
    <row r="5337" spans="1:12" x14ac:dyDescent="0.25">
      <c r="A5337" s="1" t="s">
        <v>5417</v>
      </c>
      <c r="B5337" s="1" t="s">
        <v>5063</v>
      </c>
      <c r="C5337" s="1" t="s">
        <v>5355</v>
      </c>
      <c r="D5337">
        <v>3166</v>
      </c>
      <c r="E5337">
        <f>100*Comuni[[#This Row],[Popolazione2011]]/$D$7916</f>
        <v>5.5241345442575912E-3</v>
      </c>
      <c r="F5337">
        <f>100*Comuni[[#This Row],[Popolazione2011]]/(SUMIFS($D$2:$D$7916,$B$2:$B$7916,"Lazio"))</f>
        <v>5.7533446994904126E-2</v>
      </c>
      <c r="G5337" t="b">
        <f>IF(Comuni[[#This Row],[Popolazione2011]]&gt;300000,"MAGGIORE")</f>
        <v>0</v>
      </c>
      <c r="H5337">
        <f>100*Comuni[[#This Row],[Popolazione2011]]/(SUMIFS($D$2:$D$7916,$B$2:$B$7916,"Piemonte"))</f>
        <v>7.254951745175664E-2</v>
      </c>
      <c r="I5337" s="1" t="str">
        <f>_xlfn.XLOOKUP(Comuni[[#This Row],[Regione]],Ripartizione_geografica[Regione],Ripartizione_geografica[Ripartizione geografica],,0)</f>
        <v>Centro</v>
      </c>
      <c r="J5337" s="1">
        <f>_xlfn.XLOOKUP(Comuni[[#This Row],[Regione]],Table_0[Regione],Table_0[Totale contagiati],,0)</f>
        <v>2498960</v>
      </c>
      <c r="K5337" s="1">
        <f>_xlfn.XLOOKUP(Comuni[[#This Row],[Regione]],Table_0[Regione],Table_0[Guariti],,0)</f>
        <v>2438883</v>
      </c>
      <c r="L5337" s="1">
        <f>_xlfn.XLOOKUP(Comuni[[#This Row],[Regione]],Table_0[Regione],Table_0[Deceduti],,0)</f>
        <v>13122</v>
      </c>
    </row>
    <row r="5338" spans="1:12" x14ac:dyDescent="0.25">
      <c r="A5338" s="1" t="s">
        <v>5418</v>
      </c>
      <c r="B5338" s="1" t="s">
        <v>5063</v>
      </c>
      <c r="C5338" s="1" t="s">
        <v>5355</v>
      </c>
      <c r="D5338">
        <v>3410</v>
      </c>
      <c r="E5338">
        <f>100*Comuni[[#This Row],[Popolazione2011]]/$D$7916</f>
        <v>5.9498732772957632E-3</v>
      </c>
      <c r="F5338">
        <f>100*Comuni[[#This Row],[Popolazione2011]]/(SUMIFS($D$2:$D$7916,$B$2:$B$7916,"Lazio"))</f>
        <v>6.1967483971138056E-2</v>
      </c>
      <c r="G5338" t="b">
        <f>IF(Comuni[[#This Row],[Popolazione2011]]&gt;300000,"MAGGIORE")</f>
        <v>0</v>
      </c>
      <c r="H5338">
        <f>100*Comuni[[#This Row],[Popolazione2011]]/(SUMIFS($D$2:$D$7916,$B$2:$B$7916,"Piemonte"))</f>
        <v>7.8140825808746095E-2</v>
      </c>
      <c r="I5338" s="1" t="str">
        <f>_xlfn.XLOOKUP(Comuni[[#This Row],[Regione]],Ripartizione_geografica[Regione],Ripartizione_geografica[Ripartizione geografica],,0)</f>
        <v>Centro</v>
      </c>
      <c r="J5338" s="1">
        <f>_xlfn.XLOOKUP(Comuni[[#This Row],[Regione]],Table_0[Regione],Table_0[Totale contagiati],,0)</f>
        <v>2498960</v>
      </c>
      <c r="K5338" s="1">
        <f>_xlfn.XLOOKUP(Comuni[[#This Row],[Regione]],Table_0[Regione],Table_0[Guariti],,0)</f>
        <v>2438883</v>
      </c>
      <c r="L5338" s="1">
        <f>_xlfn.XLOOKUP(Comuni[[#This Row],[Regione]],Table_0[Regione],Table_0[Deceduti],,0)</f>
        <v>13122</v>
      </c>
    </row>
    <row r="5339" spans="1:12" x14ac:dyDescent="0.25">
      <c r="A5339" s="1" t="s">
        <v>5419</v>
      </c>
      <c r="B5339" s="1" t="s">
        <v>5063</v>
      </c>
      <c r="C5339" s="1" t="s">
        <v>5355</v>
      </c>
      <c r="D5339">
        <v>994</v>
      </c>
      <c r="E5339">
        <f>100*Comuni[[#This Row],[Popolazione2011]]/$D$7916</f>
        <v>1.7343618878686185E-3</v>
      </c>
      <c r="F5339">
        <f>100*Comuni[[#This Row],[Popolazione2011]]/(SUMIFS($D$2:$D$7916,$B$2:$B$7916,"Lazio"))</f>
        <v>1.8063248993346399E-2</v>
      </c>
      <c r="G5339" t="b">
        <f>IF(Comuni[[#This Row],[Popolazione2011]]&gt;300000,"MAGGIORE")</f>
        <v>0</v>
      </c>
      <c r="H5339">
        <f>100*Comuni[[#This Row],[Popolazione2011]]/(SUMIFS($D$2:$D$7916,$B$2:$B$7916,"Piemonte"))</f>
        <v>2.277770699527672E-2</v>
      </c>
      <c r="I5339" s="1" t="str">
        <f>_xlfn.XLOOKUP(Comuni[[#This Row],[Regione]],Ripartizione_geografica[Regione],Ripartizione_geografica[Ripartizione geografica],,0)</f>
        <v>Centro</v>
      </c>
      <c r="J5339" s="1">
        <f>_xlfn.XLOOKUP(Comuni[[#This Row],[Regione]],Table_0[Regione],Table_0[Totale contagiati],,0)</f>
        <v>2498960</v>
      </c>
      <c r="K5339" s="1">
        <f>_xlfn.XLOOKUP(Comuni[[#This Row],[Regione]],Table_0[Regione],Table_0[Guariti],,0)</f>
        <v>2438883</v>
      </c>
      <c r="L5339" s="1">
        <f>_xlfn.XLOOKUP(Comuni[[#This Row],[Regione]],Table_0[Regione],Table_0[Deceduti],,0)</f>
        <v>13122</v>
      </c>
    </row>
    <row r="5340" spans="1:12" x14ac:dyDescent="0.25">
      <c r="A5340" s="1" t="s">
        <v>5420</v>
      </c>
      <c r="B5340" s="1" t="s">
        <v>5063</v>
      </c>
      <c r="C5340" s="1" t="s">
        <v>5355</v>
      </c>
      <c r="D5340">
        <v>1566</v>
      </c>
      <c r="E5340">
        <f>100*Comuni[[#This Row],[Popolazione2011]]/$D$7916</f>
        <v>2.7324051472859723E-3</v>
      </c>
      <c r="F5340">
        <f>100*Comuni[[#This Row],[Popolazione2011]]/(SUMIFS($D$2:$D$7916,$B$2:$B$7916,"Lazio"))</f>
        <v>2.8457794691730848E-2</v>
      </c>
      <c r="G5340" t="b">
        <f>IF(Comuni[[#This Row],[Popolazione2011]]&gt;300000,"MAGGIORE")</f>
        <v>0</v>
      </c>
      <c r="H5340">
        <f>100*Comuni[[#This Row],[Popolazione2011]]/(SUMIFS($D$2:$D$7916,$B$2:$B$7916,"Piemonte"))</f>
        <v>3.5885200356743807E-2</v>
      </c>
      <c r="I5340" s="1" t="str">
        <f>_xlfn.XLOOKUP(Comuni[[#This Row],[Regione]],Ripartizione_geografica[Regione],Ripartizione_geografica[Ripartizione geografica],,0)</f>
        <v>Centro</v>
      </c>
      <c r="J5340" s="1">
        <f>_xlfn.XLOOKUP(Comuni[[#This Row],[Regione]],Table_0[Regione],Table_0[Totale contagiati],,0)</f>
        <v>2498960</v>
      </c>
      <c r="K5340" s="1">
        <f>_xlfn.XLOOKUP(Comuni[[#This Row],[Regione]],Table_0[Regione],Table_0[Guariti],,0)</f>
        <v>2438883</v>
      </c>
      <c r="L5340" s="1">
        <f>_xlfn.XLOOKUP(Comuni[[#This Row],[Regione]],Table_0[Regione],Table_0[Deceduti],,0)</f>
        <v>13122</v>
      </c>
    </row>
    <row r="5341" spans="1:12" x14ac:dyDescent="0.25">
      <c r="A5341" s="1" t="s">
        <v>5421</v>
      </c>
      <c r="B5341" s="1" t="s">
        <v>5063</v>
      </c>
      <c r="C5341" s="1" t="s">
        <v>5355</v>
      </c>
      <c r="D5341">
        <v>1931</v>
      </c>
      <c r="E5341">
        <f>100*Comuni[[#This Row],[Popolazione2011]]/$D$7916</f>
        <v>3.3692684159701228E-3</v>
      </c>
      <c r="F5341">
        <f>100*Comuni[[#This Row],[Popolazione2011]]/(SUMIFS($D$2:$D$7916,$B$2:$B$7916,"Lazio"))</f>
        <v>3.5090677873392255E-2</v>
      </c>
      <c r="G5341" t="b">
        <f>IF(Comuni[[#This Row],[Popolazione2011]]&gt;300000,"MAGGIORE")</f>
        <v>0</v>
      </c>
      <c r="H5341">
        <f>100*Comuni[[#This Row],[Popolazione2011]]/(SUMIFS($D$2:$D$7916,$B$2:$B$7916,"Piemonte"))</f>
        <v>4.4249247694043606E-2</v>
      </c>
      <c r="I5341" s="1" t="str">
        <f>_xlfn.XLOOKUP(Comuni[[#This Row],[Regione]],Ripartizione_geografica[Regione],Ripartizione_geografica[Ripartizione geografica],,0)</f>
        <v>Centro</v>
      </c>
      <c r="J5341" s="1">
        <f>_xlfn.XLOOKUP(Comuni[[#This Row],[Regione]],Table_0[Regione],Table_0[Totale contagiati],,0)</f>
        <v>2498960</v>
      </c>
      <c r="K5341" s="1">
        <f>_xlfn.XLOOKUP(Comuni[[#This Row],[Regione]],Table_0[Regione],Table_0[Guariti],,0)</f>
        <v>2438883</v>
      </c>
      <c r="L5341" s="1">
        <f>_xlfn.XLOOKUP(Comuni[[#This Row],[Regione]],Table_0[Regione],Table_0[Deceduti],,0)</f>
        <v>13122</v>
      </c>
    </row>
    <row r="5342" spans="1:12" x14ac:dyDescent="0.25">
      <c r="A5342" s="1" t="s">
        <v>5422</v>
      </c>
      <c r="B5342" s="1" t="s">
        <v>5063</v>
      </c>
      <c r="C5342" s="1" t="s">
        <v>5355</v>
      </c>
      <c r="D5342">
        <v>6227</v>
      </c>
      <c r="E5342">
        <f>100*Comuni[[#This Row],[Popolazione2011]]/$D$7916</f>
        <v>1.0865061846838921E-2</v>
      </c>
      <c r="F5342">
        <f>100*Comuni[[#This Row],[Popolazione2011]]/(SUMIFS($D$2:$D$7916,$B$2:$B$7916,"Lazio"))</f>
        <v>0.11315880430741251</v>
      </c>
      <c r="G5342" t="b">
        <f>IF(Comuni[[#This Row],[Popolazione2011]]&gt;300000,"MAGGIORE")</f>
        <v>0</v>
      </c>
      <c r="H5342">
        <f>100*Comuni[[#This Row],[Popolazione2011]]/(SUMIFS($D$2:$D$7916,$B$2:$B$7916,"Piemonte"))</f>
        <v>0.14269293909415304</v>
      </c>
      <c r="I5342" s="1" t="str">
        <f>_xlfn.XLOOKUP(Comuni[[#This Row],[Regione]],Ripartizione_geografica[Regione],Ripartizione_geografica[Ripartizione geografica],,0)</f>
        <v>Centro</v>
      </c>
      <c r="J5342" s="1">
        <f>_xlfn.XLOOKUP(Comuni[[#This Row],[Regione]],Table_0[Regione],Table_0[Totale contagiati],,0)</f>
        <v>2498960</v>
      </c>
      <c r="K5342" s="1">
        <f>_xlfn.XLOOKUP(Comuni[[#This Row],[Regione]],Table_0[Regione],Table_0[Guariti],,0)</f>
        <v>2438883</v>
      </c>
      <c r="L5342" s="1">
        <f>_xlfn.XLOOKUP(Comuni[[#This Row],[Regione]],Table_0[Regione],Table_0[Deceduti],,0)</f>
        <v>13122</v>
      </c>
    </row>
    <row r="5343" spans="1:12" x14ac:dyDescent="0.25">
      <c r="A5343" s="1" t="s">
        <v>5423</v>
      </c>
      <c r="B5343" s="1" t="s">
        <v>5063</v>
      </c>
      <c r="C5343" s="1" t="s">
        <v>5355</v>
      </c>
      <c r="D5343">
        <v>1410</v>
      </c>
      <c r="E5343">
        <f>100*Comuni[[#This Row],[Popolazione2011]]/$D$7916</f>
        <v>2.4602115310812392E-3</v>
      </c>
      <c r="F5343">
        <f>100*Comuni[[#This Row],[Popolazione2011]]/(SUMIFS($D$2:$D$7916,$B$2:$B$7916,"Lazio"))</f>
        <v>2.5622918592171452E-2</v>
      </c>
      <c r="G5343" t="b">
        <f>IF(Comuni[[#This Row],[Popolazione2011]]&gt;300000,"MAGGIORE")</f>
        <v>0</v>
      </c>
      <c r="H5343">
        <f>100*Comuni[[#This Row],[Popolazione2011]]/(SUMIFS($D$2:$D$7916,$B$2:$B$7916,"Piemonte"))</f>
        <v>3.2310429439980054E-2</v>
      </c>
      <c r="I5343" s="1" t="str">
        <f>_xlfn.XLOOKUP(Comuni[[#This Row],[Regione]],Ripartizione_geografica[Regione],Ripartizione_geografica[Ripartizione geografica],,0)</f>
        <v>Centro</v>
      </c>
      <c r="J5343" s="1">
        <f>_xlfn.XLOOKUP(Comuni[[#This Row],[Regione]],Table_0[Regione],Table_0[Totale contagiati],,0)</f>
        <v>2498960</v>
      </c>
      <c r="K5343" s="1">
        <f>_xlfn.XLOOKUP(Comuni[[#This Row],[Regione]],Table_0[Regione],Table_0[Guariti],,0)</f>
        <v>2438883</v>
      </c>
      <c r="L5343" s="1">
        <f>_xlfn.XLOOKUP(Comuni[[#This Row],[Regione]],Table_0[Regione],Table_0[Deceduti],,0)</f>
        <v>13122</v>
      </c>
    </row>
    <row r="5344" spans="1:12" x14ac:dyDescent="0.25">
      <c r="A5344" s="1" t="s">
        <v>5424</v>
      </c>
      <c r="B5344" s="1" t="s">
        <v>5063</v>
      </c>
      <c r="C5344" s="1" t="s">
        <v>5355</v>
      </c>
      <c r="D5344">
        <v>2679</v>
      </c>
      <c r="E5344">
        <f>100*Comuni[[#This Row],[Popolazione2011]]/$D$7916</f>
        <v>4.6744019090543551E-3</v>
      </c>
      <c r="F5344">
        <f>100*Comuni[[#This Row],[Popolazione2011]]/(SUMIFS($D$2:$D$7916,$B$2:$B$7916,"Lazio"))</f>
        <v>4.8683545325125761E-2</v>
      </c>
      <c r="G5344" t="b">
        <f>IF(Comuni[[#This Row],[Popolazione2011]]&gt;300000,"MAGGIORE")</f>
        <v>0</v>
      </c>
      <c r="H5344">
        <f>100*Comuni[[#This Row],[Popolazione2011]]/(SUMIFS($D$2:$D$7916,$B$2:$B$7916,"Piemonte"))</f>
        <v>6.1389815935962107E-2</v>
      </c>
      <c r="I5344" s="1" t="str">
        <f>_xlfn.XLOOKUP(Comuni[[#This Row],[Regione]],Ripartizione_geografica[Regione],Ripartizione_geografica[Ripartizione geografica],,0)</f>
        <v>Centro</v>
      </c>
      <c r="J5344" s="1">
        <f>_xlfn.XLOOKUP(Comuni[[#This Row],[Regione]],Table_0[Regione],Table_0[Totale contagiati],,0)</f>
        <v>2498960</v>
      </c>
      <c r="K5344" s="1">
        <f>_xlfn.XLOOKUP(Comuni[[#This Row],[Regione]],Table_0[Regione],Table_0[Guariti],,0)</f>
        <v>2438883</v>
      </c>
      <c r="L5344" s="1">
        <f>_xlfn.XLOOKUP(Comuni[[#This Row],[Regione]],Table_0[Regione],Table_0[Deceduti],,0)</f>
        <v>13122</v>
      </c>
    </row>
    <row r="5345" spans="1:12" x14ac:dyDescent="0.25">
      <c r="A5345" s="1" t="s">
        <v>5425</v>
      </c>
      <c r="B5345" s="1" t="s">
        <v>5063</v>
      </c>
      <c r="C5345" s="1" t="s">
        <v>5355</v>
      </c>
      <c r="D5345">
        <v>3069</v>
      </c>
      <c r="E5345">
        <f>100*Comuni[[#This Row],[Popolazione2011]]/$D$7916</f>
        <v>5.3548859495661872E-3</v>
      </c>
      <c r="F5345">
        <f>100*Comuni[[#This Row],[Popolazione2011]]/(SUMIFS($D$2:$D$7916,$B$2:$B$7916,"Lazio"))</f>
        <v>5.5770735574024247E-2</v>
      </c>
      <c r="G5345" t="b">
        <f>IF(Comuni[[#This Row],[Popolazione2011]]&gt;300000,"MAGGIORE")</f>
        <v>0</v>
      </c>
      <c r="H5345">
        <f>100*Comuni[[#This Row],[Popolazione2011]]/(SUMIFS($D$2:$D$7916,$B$2:$B$7916,"Piemonte"))</f>
        <v>7.0326743227871483E-2</v>
      </c>
      <c r="I5345" s="1" t="str">
        <f>_xlfn.XLOOKUP(Comuni[[#This Row],[Regione]],Ripartizione_geografica[Regione],Ripartizione_geografica[Ripartizione geografica],,0)</f>
        <v>Centro</v>
      </c>
      <c r="J5345" s="1">
        <f>_xlfn.XLOOKUP(Comuni[[#This Row],[Regione]],Table_0[Regione],Table_0[Totale contagiati],,0)</f>
        <v>2498960</v>
      </c>
      <c r="K5345" s="1">
        <f>_xlfn.XLOOKUP(Comuni[[#This Row],[Regione]],Table_0[Regione],Table_0[Guariti],,0)</f>
        <v>2438883</v>
      </c>
      <c r="L5345" s="1">
        <f>_xlfn.XLOOKUP(Comuni[[#This Row],[Regione]],Table_0[Regione],Table_0[Deceduti],,0)</f>
        <v>13122</v>
      </c>
    </row>
    <row r="5346" spans="1:12" x14ac:dyDescent="0.25">
      <c r="A5346" s="1" t="s">
        <v>5426</v>
      </c>
      <c r="B5346" s="1" t="s">
        <v>5063</v>
      </c>
      <c r="C5346" s="1" t="s">
        <v>5355</v>
      </c>
      <c r="D5346">
        <v>792</v>
      </c>
      <c r="E5346">
        <f>100*Comuni[[#This Row],[Popolazione2011]]/$D$7916</f>
        <v>1.3819060515009515E-3</v>
      </c>
      <c r="F5346">
        <f>100*Comuni[[#This Row],[Popolazione2011]]/(SUMIFS($D$2:$D$7916,$B$2:$B$7916,"Lazio"))</f>
        <v>1.4392447890070773E-2</v>
      </c>
      <c r="G5346" t="b">
        <f>IF(Comuni[[#This Row],[Popolazione2011]]&gt;300000,"MAGGIORE")</f>
        <v>0</v>
      </c>
      <c r="H5346">
        <f>100*Comuni[[#This Row],[Popolazione2011]]/(SUMIFS($D$2:$D$7916,$B$2:$B$7916,"Piemonte"))</f>
        <v>1.8148836962031348E-2</v>
      </c>
      <c r="I5346" s="1" t="str">
        <f>_xlfn.XLOOKUP(Comuni[[#This Row],[Regione]],Ripartizione_geografica[Regione],Ripartizione_geografica[Ripartizione geografica],,0)</f>
        <v>Centro</v>
      </c>
      <c r="J5346" s="1">
        <f>_xlfn.XLOOKUP(Comuni[[#This Row],[Regione]],Table_0[Regione],Table_0[Totale contagiati],,0)</f>
        <v>2498960</v>
      </c>
      <c r="K5346" s="1">
        <f>_xlfn.XLOOKUP(Comuni[[#This Row],[Regione]],Table_0[Regione],Table_0[Guariti],,0)</f>
        <v>2438883</v>
      </c>
      <c r="L5346" s="1">
        <f>_xlfn.XLOOKUP(Comuni[[#This Row],[Regione]],Table_0[Regione],Table_0[Deceduti],,0)</f>
        <v>13122</v>
      </c>
    </row>
    <row r="5347" spans="1:12" x14ac:dyDescent="0.25">
      <c r="A5347" s="1" t="s">
        <v>5427</v>
      </c>
      <c r="B5347" s="1" t="s">
        <v>5063</v>
      </c>
      <c r="C5347" s="1" t="s">
        <v>5355</v>
      </c>
      <c r="D5347">
        <v>2623</v>
      </c>
      <c r="E5347">
        <f>100*Comuni[[#This Row],[Popolazione2011]]/$D$7916</f>
        <v>4.5766913801603484E-3</v>
      </c>
      <c r="F5347">
        <f>100*Comuni[[#This Row],[Popolazione2011]]/(SUMIFS($D$2:$D$7916,$B$2:$B$7916,"Lazio"))</f>
        <v>4.7665897494514699E-2</v>
      </c>
      <c r="G5347" t="b">
        <f>IF(Comuni[[#This Row],[Popolazione2011]]&gt;300000,"MAGGIORE")</f>
        <v>0</v>
      </c>
      <c r="H5347">
        <f>100*Comuni[[#This Row],[Popolazione2011]]/(SUMIFS($D$2:$D$7916,$B$2:$B$7916,"Piemonte"))</f>
        <v>6.0106564837636656E-2</v>
      </c>
      <c r="I5347" s="1" t="str">
        <f>_xlfn.XLOOKUP(Comuni[[#This Row],[Regione]],Ripartizione_geografica[Regione],Ripartizione_geografica[Ripartizione geografica],,0)</f>
        <v>Centro</v>
      </c>
      <c r="J5347" s="1">
        <f>_xlfn.XLOOKUP(Comuni[[#This Row],[Regione]],Table_0[Regione],Table_0[Totale contagiati],,0)</f>
        <v>2498960</v>
      </c>
      <c r="K5347" s="1">
        <f>_xlfn.XLOOKUP(Comuni[[#This Row],[Regione]],Table_0[Regione],Table_0[Guariti],,0)</f>
        <v>2438883</v>
      </c>
      <c r="L5347" s="1">
        <f>_xlfn.XLOOKUP(Comuni[[#This Row],[Regione]],Table_0[Regione],Table_0[Deceduti],,0)</f>
        <v>13122</v>
      </c>
    </row>
    <row r="5348" spans="1:12" x14ac:dyDescent="0.25">
      <c r="A5348" s="1" t="s">
        <v>5428</v>
      </c>
      <c r="B5348" s="1" t="s">
        <v>5063</v>
      </c>
      <c r="C5348" s="1" t="s">
        <v>5355</v>
      </c>
      <c r="D5348">
        <v>26247</v>
      </c>
      <c r="E5348">
        <f>100*Comuni[[#This Row],[Popolazione2011]]/$D$7916</f>
        <v>4.5796575926446308E-2</v>
      </c>
      <c r="F5348">
        <f>100*Comuni[[#This Row],[Popolazione2011]]/(SUMIFS($D$2:$D$7916,$B$2:$B$7916,"Lazio"))</f>
        <v>0.47696790375086817</v>
      </c>
      <c r="G5348" t="b">
        <f>IF(Comuni[[#This Row],[Popolazione2011]]&gt;300000,"MAGGIORE")</f>
        <v>0</v>
      </c>
      <c r="H5348">
        <f>100*Comuni[[#This Row],[Popolazione2011]]/(SUMIFS($D$2:$D$7916,$B$2:$B$7916,"Piemonte"))</f>
        <v>0.60145520674550101</v>
      </c>
      <c r="I5348" s="1" t="str">
        <f>_xlfn.XLOOKUP(Comuni[[#This Row],[Regione]],Ripartizione_geografica[Regione],Ripartizione_geografica[Ripartizione geografica],,0)</f>
        <v>Centro</v>
      </c>
      <c r="J5348" s="1">
        <f>_xlfn.XLOOKUP(Comuni[[#This Row],[Regione]],Table_0[Regione],Table_0[Totale contagiati],,0)</f>
        <v>2498960</v>
      </c>
      <c r="K5348" s="1">
        <f>_xlfn.XLOOKUP(Comuni[[#This Row],[Regione]],Table_0[Regione],Table_0[Guariti],,0)</f>
        <v>2438883</v>
      </c>
      <c r="L5348" s="1">
        <f>_xlfn.XLOOKUP(Comuni[[#This Row],[Regione]],Table_0[Regione],Table_0[Deceduti],,0)</f>
        <v>13122</v>
      </c>
    </row>
    <row r="5349" spans="1:12" x14ac:dyDescent="0.25">
      <c r="A5349" s="1" t="s">
        <v>5429</v>
      </c>
      <c r="B5349" s="1" t="s">
        <v>5063</v>
      </c>
      <c r="C5349" s="1" t="s">
        <v>5355</v>
      </c>
      <c r="D5349">
        <v>2501</v>
      </c>
      <c r="E5349">
        <f>100*Comuni[[#This Row],[Popolazione2011]]/$D$7916</f>
        <v>4.3638220136412624E-3</v>
      </c>
      <c r="F5349">
        <f>100*Comuni[[#This Row],[Popolazione2011]]/(SUMIFS($D$2:$D$7916,$B$2:$B$7916,"Lazio"))</f>
        <v>4.5448879006397734E-2</v>
      </c>
      <c r="G5349" t="b">
        <f>IF(Comuni[[#This Row],[Popolazione2011]]&gt;300000,"MAGGIORE")</f>
        <v>0</v>
      </c>
      <c r="H5349">
        <f>100*Comuni[[#This Row],[Popolazione2011]]/(SUMIFS($D$2:$D$7916,$B$2:$B$7916,"Piemonte"))</f>
        <v>5.7310910659141928E-2</v>
      </c>
      <c r="I5349" s="1" t="str">
        <f>_xlfn.XLOOKUP(Comuni[[#This Row],[Regione]],Ripartizione_geografica[Regione],Ripartizione_geografica[Ripartizione geografica],,0)</f>
        <v>Centro</v>
      </c>
      <c r="J5349" s="1">
        <f>_xlfn.XLOOKUP(Comuni[[#This Row],[Regione]],Table_0[Regione],Table_0[Totale contagiati],,0)</f>
        <v>2498960</v>
      </c>
      <c r="K5349" s="1">
        <f>_xlfn.XLOOKUP(Comuni[[#This Row],[Regione]],Table_0[Regione],Table_0[Guariti],,0)</f>
        <v>2438883</v>
      </c>
      <c r="L5349" s="1">
        <f>_xlfn.XLOOKUP(Comuni[[#This Row],[Regione]],Table_0[Regione],Table_0[Deceduti],,0)</f>
        <v>13122</v>
      </c>
    </row>
    <row r="5350" spans="1:12" x14ac:dyDescent="0.25">
      <c r="A5350" s="1" t="s">
        <v>5430</v>
      </c>
      <c r="B5350" s="1" t="s">
        <v>5063</v>
      </c>
      <c r="C5350" s="1" t="s">
        <v>5355</v>
      </c>
      <c r="D5350">
        <v>4893</v>
      </c>
      <c r="E5350">
        <f>100*Comuni[[#This Row],[Popolazione2011]]/$D$7916</f>
        <v>8.5374574621138333E-3</v>
      </c>
      <c r="F5350">
        <f>100*Comuni[[#This Row],[Popolazione2011]]/(SUMIFS($D$2:$D$7916,$B$2:$B$7916,"Lazio"))</f>
        <v>8.8916979199641782E-2</v>
      </c>
      <c r="G5350" t="b">
        <f>IF(Comuni[[#This Row],[Popolazione2011]]&gt;300000,"MAGGIORE")</f>
        <v>0</v>
      </c>
      <c r="H5350">
        <f>100*Comuni[[#This Row],[Popolazione2011]]/(SUMIFS($D$2:$D$7916,$B$2:$B$7916,"Piemonte"))</f>
        <v>0.11212406471618611</v>
      </c>
      <c r="I5350" s="1" t="str">
        <f>_xlfn.XLOOKUP(Comuni[[#This Row],[Regione]],Ripartizione_geografica[Regione],Ripartizione_geografica[Ripartizione geografica],,0)</f>
        <v>Centro</v>
      </c>
      <c r="J5350" s="1">
        <f>_xlfn.XLOOKUP(Comuni[[#This Row],[Regione]],Table_0[Regione],Table_0[Totale contagiati],,0)</f>
        <v>2498960</v>
      </c>
      <c r="K5350" s="1">
        <f>_xlfn.XLOOKUP(Comuni[[#This Row],[Regione]],Table_0[Regione],Table_0[Guariti],,0)</f>
        <v>2438883</v>
      </c>
      <c r="L5350" s="1">
        <f>_xlfn.XLOOKUP(Comuni[[#This Row],[Regione]],Table_0[Regione],Table_0[Deceduti],,0)</f>
        <v>13122</v>
      </c>
    </row>
    <row r="5351" spans="1:12" x14ac:dyDescent="0.25">
      <c r="A5351" s="1" t="s">
        <v>5431</v>
      </c>
      <c r="B5351" s="1" t="s">
        <v>5063</v>
      </c>
      <c r="C5351" s="1" t="s">
        <v>5355</v>
      </c>
      <c r="D5351">
        <v>460</v>
      </c>
      <c r="E5351">
        <f>100*Comuni[[#This Row],[Popolazione2011]]/$D$7916</f>
        <v>8.0262220162934052E-4</v>
      </c>
      <c r="F5351">
        <f>100*Comuni[[#This Row],[Popolazione2011]]/(SUMIFS($D$2:$D$7916,$B$2:$B$7916,"Lazio"))</f>
        <v>8.3592500371623187E-3</v>
      </c>
      <c r="G5351" t="b">
        <f>IF(Comuni[[#This Row],[Popolazione2011]]&gt;300000,"MAGGIORE")</f>
        <v>0</v>
      </c>
      <c r="H5351">
        <f>100*Comuni[[#This Row],[Popolazione2011]]/(SUMIFS($D$2:$D$7916,$B$2:$B$7916,"Piemonte"))</f>
        <v>1.0540991164816188E-2</v>
      </c>
      <c r="I5351" s="1" t="str">
        <f>_xlfn.XLOOKUP(Comuni[[#This Row],[Regione]],Ripartizione_geografica[Regione],Ripartizione_geografica[Ripartizione geografica],,0)</f>
        <v>Centro</v>
      </c>
      <c r="J5351" s="1">
        <f>_xlfn.XLOOKUP(Comuni[[#This Row],[Regione]],Table_0[Regione],Table_0[Totale contagiati],,0)</f>
        <v>2498960</v>
      </c>
      <c r="K5351" s="1">
        <f>_xlfn.XLOOKUP(Comuni[[#This Row],[Regione]],Table_0[Regione],Table_0[Guariti],,0)</f>
        <v>2438883</v>
      </c>
      <c r="L5351" s="1">
        <f>_xlfn.XLOOKUP(Comuni[[#This Row],[Regione]],Table_0[Regione],Table_0[Deceduti],,0)</f>
        <v>13122</v>
      </c>
    </row>
    <row r="5352" spans="1:12" x14ac:dyDescent="0.25">
      <c r="A5352" s="1" t="s">
        <v>5432</v>
      </c>
      <c r="B5352" s="1" t="s">
        <v>5063</v>
      </c>
      <c r="C5352" s="1" t="s">
        <v>5355</v>
      </c>
      <c r="D5352">
        <v>1388</v>
      </c>
      <c r="E5352">
        <f>100*Comuni[[#This Row],[Popolazione2011]]/$D$7916</f>
        <v>2.4218252518728796E-3</v>
      </c>
      <c r="F5352">
        <f>100*Comuni[[#This Row],[Popolazione2011]]/(SUMIFS($D$2:$D$7916,$B$2:$B$7916,"Lazio"))</f>
        <v>2.5223128373002821E-2</v>
      </c>
      <c r="G5352" t="b">
        <f>IF(Comuni[[#This Row],[Popolazione2011]]&gt;300000,"MAGGIORE")</f>
        <v>0</v>
      </c>
      <c r="H5352">
        <f>100*Comuni[[#This Row],[Popolazione2011]]/(SUMIFS($D$2:$D$7916,$B$2:$B$7916,"Piemonte"))</f>
        <v>3.1806295079923629E-2</v>
      </c>
      <c r="I5352" s="1" t="str">
        <f>_xlfn.XLOOKUP(Comuni[[#This Row],[Regione]],Ripartizione_geografica[Regione],Ripartizione_geografica[Ripartizione geografica],,0)</f>
        <v>Centro</v>
      </c>
      <c r="J5352" s="1">
        <f>_xlfn.XLOOKUP(Comuni[[#This Row],[Regione]],Table_0[Regione],Table_0[Totale contagiati],,0)</f>
        <v>2498960</v>
      </c>
      <c r="K5352" s="1">
        <f>_xlfn.XLOOKUP(Comuni[[#This Row],[Regione]],Table_0[Regione],Table_0[Guariti],,0)</f>
        <v>2438883</v>
      </c>
      <c r="L5352" s="1">
        <f>_xlfn.XLOOKUP(Comuni[[#This Row],[Regione]],Table_0[Regione],Table_0[Deceduti],,0)</f>
        <v>13122</v>
      </c>
    </row>
    <row r="5353" spans="1:12" x14ac:dyDescent="0.25">
      <c r="A5353" s="1" t="s">
        <v>5433</v>
      </c>
      <c r="B5353" s="1" t="s">
        <v>5063</v>
      </c>
      <c r="C5353" s="1" t="s">
        <v>5355</v>
      </c>
      <c r="D5353">
        <v>4608</v>
      </c>
      <c r="E5353">
        <f>100*Comuni[[#This Row],[Popolazione2011]]/$D$7916</f>
        <v>8.0401806632782631E-3</v>
      </c>
      <c r="F5353">
        <f>100*Comuni[[#This Row],[Popolazione2011]]/(SUMIFS($D$2:$D$7916,$B$2:$B$7916,"Lazio"))</f>
        <v>8.3737878633139043E-2</v>
      </c>
      <c r="G5353" t="b">
        <f>IF(Comuni[[#This Row],[Popolazione2011]]&gt;300000,"MAGGIORE")</f>
        <v>0</v>
      </c>
      <c r="H5353">
        <f>100*Comuni[[#This Row],[Popolazione2011]]/(SUMIFS($D$2:$D$7916,$B$2:$B$7916,"Piemonte"))</f>
        <v>0.10559323323363694</v>
      </c>
      <c r="I5353" s="1" t="str">
        <f>_xlfn.XLOOKUP(Comuni[[#This Row],[Regione]],Ripartizione_geografica[Regione],Ripartizione_geografica[Ripartizione geografica],,0)</f>
        <v>Centro</v>
      </c>
      <c r="J5353" s="1">
        <f>_xlfn.XLOOKUP(Comuni[[#This Row],[Regione]],Table_0[Regione],Table_0[Totale contagiati],,0)</f>
        <v>2498960</v>
      </c>
      <c r="K5353" s="1">
        <f>_xlfn.XLOOKUP(Comuni[[#This Row],[Regione]],Table_0[Regione],Table_0[Guariti],,0)</f>
        <v>2438883</v>
      </c>
      <c r="L5353" s="1">
        <f>_xlfn.XLOOKUP(Comuni[[#This Row],[Regione]],Table_0[Regione],Table_0[Deceduti],,0)</f>
        <v>13122</v>
      </c>
    </row>
    <row r="5354" spans="1:12" x14ac:dyDescent="0.25">
      <c r="A5354" s="1" t="s">
        <v>5434</v>
      </c>
      <c r="B5354" s="1" t="s">
        <v>5063</v>
      </c>
      <c r="C5354" s="1" t="s">
        <v>5355</v>
      </c>
      <c r="D5354">
        <v>1853</v>
      </c>
      <c r="E5354">
        <f>100*Comuni[[#This Row],[Popolazione2011]]/$D$7916</f>
        <v>3.2331716078677565E-3</v>
      </c>
      <c r="F5354">
        <f>100*Comuni[[#This Row],[Popolazione2011]]/(SUMIFS($D$2:$D$7916,$B$2:$B$7916,"Lazio"))</f>
        <v>3.3673239823612554E-2</v>
      </c>
      <c r="G5354" t="b">
        <f>IF(Comuni[[#This Row],[Popolazione2011]]&gt;300000,"MAGGIORE")</f>
        <v>0</v>
      </c>
      <c r="H5354">
        <f>100*Comuni[[#This Row],[Popolazione2011]]/(SUMIFS($D$2:$D$7916,$B$2:$B$7916,"Piemonte"))</f>
        <v>4.2461862235661729E-2</v>
      </c>
      <c r="I5354" s="1" t="str">
        <f>_xlfn.XLOOKUP(Comuni[[#This Row],[Regione]],Ripartizione_geografica[Regione],Ripartizione_geografica[Ripartizione geografica],,0)</f>
        <v>Centro</v>
      </c>
      <c r="J5354" s="1">
        <f>_xlfn.XLOOKUP(Comuni[[#This Row],[Regione]],Table_0[Regione],Table_0[Totale contagiati],,0)</f>
        <v>2498960</v>
      </c>
      <c r="K5354" s="1">
        <f>_xlfn.XLOOKUP(Comuni[[#This Row],[Regione]],Table_0[Regione],Table_0[Guariti],,0)</f>
        <v>2438883</v>
      </c>
      <c r="L5354" s="1">
        <f>_xlfn.XLOOKUP(Comuni[[#This Row],[Regione]],Table_0[Regione],Table_0[Deceduti],,0)</f>
        <v>13122</v>
      </c>
    </row>
    <row r="5355" spans="1:12" x14ac:dyDescent="0.25">
      <c r="A5355" s="1" t="s">
        <v>5435</v>
      </c>
      <c r="B5355" s="1" t="s">
        <v>5063</v>
      </c>
      <c r="C5355" s="1" t="s">
        <v>5355</v>
      </c>
      <c r="D5355">
        <v>1693</v>
      </c>
      <c r="E5355">
        <f>100*Comuni[[#This Row],[Popolazione2011]]/$D$7916</f>
        <v>2.9539986681705946E-3</v>
      </c>
      <c r="F5355">
        <f>100*Comuni[[#This Row],[Popolazione2011]]/(SUMIFS($D$2:$D$7916,$B$2:$B$7916,"Lazio"))</f>
        <v>3.0765674593295229E-2</v>
      </c>
      <c r="G5355" t="b">
        <f>IF(Comuni[[#This Row],[Popolazione2011]]&gt;300000,"MAGGIORE")</f>
        <v>0</v>
      </c>
      <c r="H5355">
        <f>100*Comuni[[#This Row],[Popolazione2011]]/(SUMIFS($D$2:$D$7916,$B$2:$B$7916,"Piemonte"))</f>
        <v>3.8795430526160447E-2</v>
      </c>
      <c r="I5355" s="1" t="str">
        <f>_xlfn.XLOOKUP(Comuni[[#This Row],[Regione]],Ripartizione_geografica[Regione],Ripartizione_geografica[Ripartizione geografica],,0)</f>
        <v>Centro</v>
      </c>
      <c r="J5355" s="1">
        <f>_xlfn.XLOOKUP(Comuni[[#This Row],[Regione]],Table_0[Regione],Table_0[Totale contagiati],,0)</f>
        <v>2498960</v>
      </c>
      <c r="K5355" s="1">
        <f>_xlfn.XLOOKUP(Comuni[[#This Row],[Regione]],Table_0[Regione],Table_0[Guariti],,0)</f>
        <v>2438883</v>
      </c>
      <c r="L5355" s="1">
        <f>_xlfn.XLOOKUP(Comuni[[#This Row],[Regione]],Table_0[Regione],Table_0[Deceduti],,0)</f>
        <v>13122</v>
      </c>
    </row>
    <row r="5356" spans="1:12" x14ac:dyDescent="0.25">
      <c r="A5356" s="1" t="s">
        <v>5436</v>
      </c>
      <c r="B5356" s="1" t="s">
        <v>5063</v>
      </c>
      <c r="C5356" s="1" t="s">
        <v>5355</v>
      </c>
      <c r="D5356">
        <v>2800</v>
      </c>
      <c r="E5356">
        <f>100*Comuni[[#This Row],[Popolazione2011]]/$D$7916</f>
        <v>4.8855264447003333E-3</v>
      </c>
      <c r="F5356">
        <f>100*Comuni[[#This Row],[Popolazione2011]]/(SUMIFS($D$2:$D$7916,$B$2:$B$7916,"Lazio"))</f>
        <v>5.0882391530553239E-2</v>
      </c>
      <c r="G5356" t="b">
        <f>IF(Comuni[[#This Row],[Popolazione2011]]&gt;300000,"MAGGIORE")</f>
        <v>0</v>
      </c>
      <c r="H5356">
        <f>100*Comuni[[#This Row],[Popolazione2011]]/(SUMIFS($D$2:$D$7916,$B$2:$B$7916,"Piemonte"))</f>
        <v>6.4162554916272443E-2</v>
      </c>
      <c r="I5356" s="1" t="str">
        <f>_xlfn.XLOOKUP(Comuni[[#This Row],[Regione]],Ripartizione_geografica[Regione],Ripartizione_geografica[Ripartizione geografica],,0)</f>
        <v>Centro</v>
      </c>
      <c r="J5356" s="1">
        <f>_xlfn.XLOOKUP(Comuni[[#This Row],[Regione]],Table_0[Regione],Table_0[Totale contagiati],,0)</f>
        <v>2498960</v>
      </c>
      <c r="K5356" s="1">
        <f>_xlfn.XLOOKUP(Comuni[[#This Row],[Regione]],Table_0[Regione],Table_0[Guariti],,0)</f>
        <v>2438883</v>
      </c>
      <c r="L5356" s="1">
        <f>_xlfn.XLOOKUP(Comuni[[#This Row],[Regione]],Table_0[Regione],Table_0[Deceduti],,0)</f>
        <v>13122</v>
      </c>
    </row>
    <row r="5357" spans="1:12" x14ac:dyDescent="0.25">
      <c r="A5357" s="1" t="s">
        <v>5437</v>
      </c>
      <c r="B5357" s="1" t="s">
        <v>5063</v>
      </c>
      <c r="C5357" s="1" t="s">
        <v>5355</v>
      </c>
      <c r="D5357">
        <v>1002</v>
      </c>
      <c r="E5357">
        <f>100*Comuni[[#This Row],[Popolazione2011]]/$D$7916</f>
        <v>1.7483205348534764E-3</v>
      </c>
      <c r="F5357">
        <f>100*Comuni[[#This Row],[Popolazione2011]]/(SUMIFS($D$2:$D$7916,$B$2:$B$7916,"Lazio"))</f>
        <v>1.8208627254862268E-2</v>
      </c>
      <c r="G5357" t="b">
        <f>IF(Comuni[[#This Row],[Popolazione2011]]&gt;300000,"MAGGIORE")</f>
        <v>0</v>
      </c>
      <c r="H5357">
        <f>100*Comuni[[#This Row],[Popolazione2011]]/(SUMIFS($D$2:$D$7916,$B$2:$B$7916,"Piemonte"))</f>
        <v>2.2961028580751785E-2</v>
      </c>
      <c r="I5357" s="1" t="str">
        <f>_xlfn.XLOOKUP(Comuni[[#This Row],[Regione]],Ripartizione_geografica[Regione],Ripartizione_geografica[Ripartizione geografica],,0)</f>
        <v>Centro</v>
      </c>
      <c r="J5357" s="1">
        <f>_xlfn.XLOOKUP(Comuni[[#This Row],[Regione]],Table_0[Regione],Table_0[Totale contagiati],,0)</f>
        <v>2498960</v>
      </c>
      <c r="K5357" s="1">
        <f>_xlfn.XLOOKUP(Comuni[[#This Row],[Regione]],Table_0[Regione],Table_0[Guariti],,0)</f>
        <v>2438883</v>
      </c>
      <c r="L5357" s="1">
        <f>_xlfn.XLOOKUP(Comuni[[#This Row],[Regione]],Table_0[Regione],Table_0[Deceduti],,0)</f>
        <v>13122</v>
      </c>
    </row>
    <row r="5358" spans="1:12" x14ac:dyDescent="0.25">
      <c r="A5358" s="1" t="s">
        <v>5438</v>
      </c>
      <c r="B5358" s="1" t="s">
        <v>5063</v>
      </c>
      <c r="C5358" s="1" t="s">
        <v>5355</v>
      </c>
      <c r="D5358">
        <v>1671</v>
      </c>
      <c r="E5358">
        <f>100*Comuni[[#This Row],[Popolazione2011]]/$D$7916</f>
        <v>2.915612388962235E-3</v>
      </c>
      <c r="F5358">
        <f>100*Comuni[[#This Row],[Popolazione2011]]/(SUMIFS($D$2:$D$7916,$B$2:$B$7916,"Lazio"))</f>
        <v>3.0365884374126594E-2</v>
      </c>
      <c r="G5358" t="b">
        <f>IF(Comuni[[#This Row],[Popolazione2011]]&gt;300000,"MAGGIORE")</f>
        <v>0</v>
      </c>
      <c r="H5358">
        <f>100*Comuni[[#This Row],[Popolazione2011]]/(SUMIFS($D$2:$D$7916,$B$2:$B$7916,"Piemonte"))</f>
        <v>3.8291296166104022E-2</v>
      </c>
      <c r="I5358" s="1" t="str">
        <f>_xlfn.XLOOKUP(Comuni[[#This Row],[Regione]],Ripartizione_geografica[Regione],Ripartizione_geografica[Ripartizione geografica],,0)</f>
        <v>Centro</v>
      </c>
      <c r="J5358" s="1">
        <f>_xlfn.XLOOKUP(Comuni[[#This Row],[Regione]],Table_0[Regione],Table_0[Totale contagiati],,0)</f>
        <v>2498960</v>
      </c>
      <c r="K5358" s="1">
        <f>_xlfn.XLOOKUP(Comuni[[#This Row],[Regione]],Table_0[Regione],Table_0[Guariti],,0)</f>
        <v>2438883</v>
      </c>
      <c r="L5358" s="1">
        <f>_xlfn.XLOOKUP(Comuni[[#This Row],[Regione]],Table_0[Regione],Table_0[Deceduti],,0)</f>
        <v>13122</v>
      </c>
    </row>
    <row r="5359" spans="1:12" x14ac:dyDescent="0.25">
      <c r="A5359" s="1" t="s">
        <v>5439</v>
      </c>
      <c r="B5359" s="1" t="s">
        <v>5063</v>
      </c>
      <c r="C5359" s="1" t="s">
        <v>5355</v>
      </c>
      <c r="D5359">
        <v>20763</v>
      </c>
      <c r="E5359">
        <f>100*Comuni[[#This Row],[Popolazione2011]]/$D$7916</f>
        <v>3.6227923418326084E-2</v>
      </c>
      <c r="F5359">
        <f>100*Comuni[[#This Row],[Popolazione2011]]/(SUMIFS($D$2:$D$7916,$B$2:$B$7916,"Lazio"))</f>
        <v>0.37731110548174174</v>
      </c>
      <c r="G5359" t="b">
        <f>IF(Comuni[[#This Row],[Popolazione2011]]&gt;300000,"MAGGIORE")</f>
        <v>0</v>
      </c>
      <c r="H5359">
        <f>100*Comuni[[#This Row],[Popolazione2011]]/(SUMIFS($D$2:$D$7916,$B$2:$B$7916,"Piemonte"))</f>
        <v>0.47578825990234458</v>
      </c>
      <c r="I5359" s="1" t="str">
        <f>_xlfn.XLOOKUP(Comuni[[#This Row],[Regione]],Ripartizione_geografica[Regione],Ripartizione_geografica[Ripartizione geografica],,0)</f>
        <v>Centro</v>
      </c>
      <c r="J5359" s="1">
        <f>_xlfn.XLOOKUP(Comuni[[#This Row],[Regione]],Table_0[Regione],Table_0[Totale contagiati],,0)</f>
        <v>2498960</v>
      </c>
      <c r="K5359" s="1">
        <f>_xlfn.XLOOKUP(Comuni[[#This Row],[Regione]],Table_0[Regione],Table_0[Guariti],,0)</f>
        <v>2438883</v>
      </c>
      <c r="L5359" s="1">
        <f>_xlfn.XLOOKUP(Comuni[[#This Row],[Regione]],Table_0[Regione],Table_0[Deceduti],,0)</f>
        <v>13122</v>
      </c>
    </row>
    <row r="5360" spans="1:12" x14ac:dyDescent="0.25">
      <c r="A5360" s="1" t="s">
        <v>5440</v>
      </c>
      <c r="B5360" s="1" t="s">
        <v>5063</v>
      </c>
      <c r="C5360" s="1" t="s">
        <v>5355</v>
      </c>
      <c r="D5360">
        <v>806</v>
      </c>
      <c r="E5360">
        <f>100*Comuni[[#This Row],[Popolazione2011]]/$D$7916</f>
        <v>1.4063336837244532E-3</v>
      </c>
      <c r="F5360">
        <f>100*Comuni[[#This Row],[Popolazione2011]]/(SUMIFS($D$2:$D$7916,$B$2:$B$7916,"Lazio"))</f>
        <v>1.4646859847723541E-2</v>
      </c>
      <c r="G5360" t="b">
        <f>IF(Comuni[[#This Row],[Popolazione2011]]&gt;300000,"MAGGIORE")</f>
        <v>0</v>
      </c>
      <c r="H5360">
        <f>100*Comuni[[#This Row],[Popolazione2011]]/(SUMIFS($D$2:$D$7916,$B$2:$B$7916,"Piemonte"))</f>
        <v>1.8469649736612713E-2</v>
      </c>
      <c r="I5360" s="1" t="str">
        <f>_xlfn.XLOOKUP(Comuni[[#This Row],[Regione]],Ripartizione_geografica[Regione],Ripartizione_geografica[Ripartizione geografica],,0)</f>
        <v>Centro</v>
      </c>
      <c r="J5360" s="1">
        <f>_xlfn.XLOOKUP(Comuni[[#This Row],[Regione]],Table_0[Regione],Table_0[Totale contagiati],,0)</f>
        <v>2498960</v>
      </c>
      <c r="K5360" s="1">
        <f>_xlfn.XLOOKUP(Comuni[[#This Row],[Regione]],Table_0[Regione],Table_0[Guariti],,0)</f>
        <v>2438883</v>
      </c>
      <c r="L5360" s="1">
        <f>_xlfn.XLOOKUP(Comuni[[#This Row],[Regione]],Table_0[Regione],Table_0[Deceduti],,0)</f>
        <v>13122</v>
      </c>
    </row>
    <row r="5361" spans="1:12" x14ac:dyDescent="0.25">
      <c r="A5361" s="1" t="s">
        <v>5441</v>
      </c>
      <c r="B5361" s="1" t="s">
        <v>5063</v>
      </c>
      <c r="C5361" s="1" t="s">
        <v>5355</v>
      </c>
      <c r="D5361">
        <v>2256</v>
      </c>
      <c r="E5361">
        <f>100*Comuni[[#This Row],[Popolazione2011]]/$D$7916</f>
        <v>3.9363384497299835E-3</v>
      </c>
      <c r="F5361">
        <f>100*Comuni[[#This Row],[Popolazione2011]]/(SUMIFS($D$2:$D$7916,$B$2:$B$7916,"Lazio"))</f>
        <v>4.0996669747474325E-2</v>
      </c>
      <c r="G5361" t="b">
        <f>IF(Comuni[[#This Row],[Popolazione2011]]&gt;300000,"MAGGIORE")</f>
        <v>0</v>
      </c>
      <c r="H5361">
        <f>100*Comuni[[#This Row],[Popolazione2011]]/(SUMIFS($D$2:$D$7916,$B$2:$B$7916,"Piemonte"))</f>
        <v>5.1696687103968089E-2</v>
      </c>
      <c r="I5361" s="1" t="str">
        <f>_xlfn.XLOOKUP(Comuni[[#This Row],[Regione]],Ripartizione_geografica[Regione],Ripartizione_geografica[Ripartizione geografica],,0)</f>
        <v>Centro</v>
      </c>
      <c r="J5361" s="1">
        <f>_xlfn.XLOOKUP(Comuni[[#This Row],[Regione]],Table_0[Regione],Table_0[Totale contagiati],,0)</f>
        <v>2498960</v>
      </c>
      <c r="K5361" s="1">
        <f>_xlfn.XLOOKUP(Comuni[[#This Row],[Regione]],Table_0[Regione],Table_0[Guariti],,0)</f>
        <v>2438883</v>
      </c>
      <c r="L5361" s="1">
        <f>_xlfn.XLOOKUP(Comuni[[#This Row],[Regione]],Table_0[Regione],Table_0[Deceduti],,0)</f>
        <v>13122</v>
      </c>
    </row>
    <row r="5362" spans="1:12" x14ac:dyDescent="0.25">
      <c r="A5362" s="1" t="s">
        <v>5442</v>
      </c>
      <c r="B5362" s="1" t="s">
        <v>5063</v>
      </c>
      <c r="C5362" s="1" t="s">
        <v>5355</v>
      </c>
      <c r="D5362">
        <v>1286</v>
      </c>
      <c r="E5362">
        <f>100*Comuni[[#This Row],[Popolazione2011]]/$D$7916</f>
        <v>2.2438525028159388E-3</v>
      </c>
      <c r="F5362">
        <f>100*Comuni[[#This Row],[Popolazione2011]]/(SUMIFS($D$2:$D$7916,$B$2:$B$7916,"Lazio"))</f>
        <v>2.3369555538675525E-2</v>
      </c>
      <c r="G5362" t="b">
        <f>IF(Comuni[[#This Row],[Popolazione2011]]&gt;300000,"MAGGIORE")</f>
        <v>0</v>
      </c>
      <c r="H5362">
        <f>100*Comuni[[#This Row],[Popolazione2011]]/(SUMIFS($D$2:$D$7916,$B$2:$B$7916,"Piemonte"))</f>
        <v>2.9468944865116562E-2</v>
      </c>
      <c r="I5362" s="1" t="str">
        <f>_xlfn.XLOOKUP(Comuni[[#This Row],[Regione]],Ripartizione_geografica[Regione],Ripartizione_geografica[Ripartizione geografica],,0)</f>
        <v>Centro</v>
      </c>
      <c r="J5362" s="1">
        <f>_xlfn.XLOOKUP(Comuni[[#This Row],[Regione]],Table_0[Regione],Table_0[Totale contagiati],,0)</f>
        <v>2498960</v>
      </c>
      <c r="K5362" s="1">
        <f>_xlfn.XLOOKUP(Comuni[[#This Row],[Regione]],Table_0[Regione],Table_0[Guariti],,0)</f>
        <v>2438883</v>
      </c>
      <c r="L5362" s="1">
        <f>_xlfn.XLOOKUP(Comuni[[#This Row],[Regione]],Table_0[Regione],Table_0[Deceduti],,0)</f>
        <v>13122</v>
      </c>
    </row>
    <row r="5363" spans="1:12" x14ac:dyDescent="0.25">
      <c r="A5363" s="1" t="s">
        <v>5443</v>
      </c>
      <c r="B5363" s="1" t="s">
        <v>5063</v>
      </c>
      <c r="C5363" s="1" t="s">
        <v>5355</v>
      </c>
      <c r="D5363">
        <v>2639</v>
      </c>
      <c r="E5363">
        <f>100*Comuni[[#This Row],[Popolazione2011]]/$D$7916</f>
        <v>4.6046086741300648E-3</v>
      </c>
      <c r="F5363">
        <f>100*Comuni[[#This Row],[Popolazione2011]]/(SUMIFS($D$2:$D$7916,$B$2:$B$7916,"Lazio"))</f>
        <v>4.7956654017546431E-2</v>
      </c>
      <c r="G5363" t="b">
        <f>IF(Comuni[[#This Row],[Popolazione2011]]&gt;300000,"MAGGIORE")</f>
        <v>0</v>
      </c>
      <c r="H5363">
        <f>100*Comuni[[#This Row],[Popolazione2011]]/(SUMIFS($D$2:$D$7916,$B$2:$B$7916,"Piemonte"))</f>
        <v>6.0473208008586785E-2</v>
      </c>
      <c r="I5363" s="1" t="str">
        <f>_xlfn.XLOOKUP(Comuni[[#This Row],[Regione]],Ripartizione_geografica[Regione],Ripartizione_geografica[Ripartizione geografica],,0)</f>
        <v>Centro</v>
      </c>
      <c r="J5363" s="1">
        <f>_xlfn.XLOOKUP(Comuni[[#This Row],[Regione]],Table_0[Regione],Table_0[Totale contagiati],,0)</f>
        <v>2498960</v>
      </c>
      <c r="K5363" s="1">
        <f>_xlfn.XLOOKUP(Comuni[[#This Row],[Regione]],Table_0[Regione],Table_0[Guariti],,0)</f>
        <v>2438883</v>
      </c>
      <c r="L5363" s="1">
        <f>_xlfn.XLOOKUP(Comuni[[#This Row],[Regione]],Table_0[Regione],Table_0[Deceduti],,0)</f>
        <v>13122</v>
      </c>
    </row>
    <row r="5364" spans="1:12" x14ac:dyDescent="0.25">
      <c r="A5364" s="1" t="s">
        <v>5444</v>
      </c>
      <c r="B5364" s="1" t="s">
        <v>5063</v>
      </c>
      <c r="C5364" s="1" t="s">
        <v>5355</v>
      </c>
      <c r="D5364">
        <v>1707</v>
      </c>
      <c r="E5364">
        <f>100*Comuni[[#This Row],[Popolazione2011]]/$D$7916</f>
        <v>2.978426300394096E-3</v>
      </c>
      <c r="F5364">
        <f>100*Comuni[[#This Row],[Popolazione2011]]/(SUMIFS($D$2:$D$7916,$B$2:$B$7916,"Lazio"))</f>
        <v>3.1020086550947994E-2</v>
      </c>
      <c r="G5364" t="b">
        <f>IF(Comuni[[#This Row],[Popolazione2011]]&gt;300000,"MAGGIORE")</f>
        <v>0</v>
      </c>
      <c r="H5364">
        <f>100*Comuni[[#This Row],[Popolazione2011]]/(SUMIFS($D$2:$D$7916,$B$2:$B$7916,"Piemonte"))</f>
        <v>3.9116243300741808E-2</v>
      </c>
      <c r="I5364" s="1" t="str">
        <f>_xlfn.XLOOKUP(Comuni[[#This Row],[Regione]],Ripartizione_geografica[Regione],Ripartizione_geografica[Ripartizione geografica],,0)</f>
        <v>Centro</v>
      </c>
      <c r="J5364" s="1">
        <f>_xlfn.XLOOKUP(Comuni[[#This Row],[Regione]],Table_0[Regione],Table_0[Totale contagiati],,0)</f>
        <v>2498960</v>
      </c>
      <c r="K5364" s="1">
        <f>_xlfn.XLOOKUP(Comuni[[#This Row],[Regione]],Table_0[Regione],Table_0[Guariti],,0)</f>
        <v>2438883</v>
      </c>
      <c r="L5364" s="1">
        <f>_xlfn.XLOOKUP(Comuni[[#This Row],[Regione]],Table_0[Regione],Table_0[Deceduti],,0)</f>
        <v>13122</v>
      </c>
    </row>
    <row r="5365" spans="1:12" x14ac:dyDescent="0.25">
      <c r="A5365" s="1" t="s">
        <v>5445</v>
      </c>
      <c r="B5365" s="1" t="s">
        <v>5063</v>
      </c>
      <c r="C5365" s="1" t="s">
        <v>5355</v>
      </c>
      <c r="D5365">
        <v>372</v>
      </c>
      <c r="E5365">
        <f>100*Comuni[[#This Row],[Popolazione2011]]/$D$7916</f>
        <v>6.4907708479590149E-4</v>
      </c>
      <c r="F5365">
        <f>100*Comuni[[#This Row],[Popolazione2011]]/(SUMIFS($D$2:$D$7916,$B$2:$B$7916,"Lazio"))</f>
        <v>6.7600891604877875E-3</v>
      </c>
      <c r="G5365" t="b">
        <f>IF(Comuni[[#This Row],[Popolazione2011]]&gt;300000,"MAGGIORE")</f>
        <v>0</v>
      </c>
      <c r="H5365">
        <f>100*Comuni[[#This Row],[Popolazione2011]]/(SUMIFS($D$2:$D$7916,$B$2:$B$7916,"Piemonte"))</f>
        <v>8.5244537245904826E-3</v>
      </c>
      <c r="I5365" s="1" t="str">
        <f>_xlfn.XLOOKUP(Comuni[[#This Row],[Regione]],Ripartizione_geografica[Regione],Ripartizione_geografica[Ripartizione geografica],,0)</f>
        <v>Centro</v>
      </c>
      <c r="J5365" s="1">
        <f>_xlfn.XLOOKUP(Comuni[[#This Row],[Regione]],Table_0[Regione],Table_0[Totale contagiati],,0)</f>
        <v>2498960</v>
      </c>
      <c r="K5365" s="1">
        <f>_xlfn.XLOOKUP(Comuni[[#This Row],[Regione]],Table_0[Regione],Table_0[Guariti],,0)</f>
        <v>2438883</v>
      </c>
      <c r="L5365" s="1">
        <f>_xlfn.XLOOKUP(Comuni[[#This Row],[Regione]],Table_0[Regione],Table_0[Deceduti],,0)</f>
        <v>13122</v>
      </c>
    </row>
    <row r="5366" spans="1:12" x14ac:dyDescent="0.25">
      <c r="A5366" s="1" t="s">
        <v>5446</v>
      </c>
      <c r="B5366" s="1" t="s">
        <v>5447</v>
      </c>
      <c r="C5366" s="1" t="s">
        <v>5448</v>
      </c>
      <c r="D5366">
        <v>351</v>
      </c>
      <c r="E5366">
        <f>100*Comuni[[#This Row],[Popolazione2011]]/$D$7916</f>
        <v>6.1243563646064898E-4</v>
      </c>
      <c r="F5366">
        <f>100*Comuni[[#This Row],[Popolazione2011]]/(SUMIFS($D$2:$D$7916,$B$2:$B$7916,"Abruzzo"))</f>
        <v>2.6849046399894747E-2</v>
      </c>
      <c r="G5366" t="b">
        <f>IF(Comuni[[#This Row],[Popolazione2011]]&gt;300000,"MAGGIORE")</f>
        <v>0</v>
      </c>
      <c r="H5366">
        <f>100*Comuni[[#This Row],[Popolazione2011]]/(SUMIFS($D$2:$D$7916,$B$2:$B$7916,"Piemonte"))</f>
        <v>8.0432345627184394E-3</v>
      </c>
      <c r="I5366" s="1" t="str">
        <f>_xlfn.XLOOKUP(Comuni[[#This Row],[Regione]],Ripartizione_geografica[Regione],Ripartizione_geografica[Ripartizione geografica],,0)</f>
        <v>Sud</v>
      </c>
      <c r="J5366" s="1">
        <f>_xlfn.XLOOKUP(Comuni[[#This Row],[Regione]],Table_0[Regione],Table_0[Totale contagiati],,0)</f>
        <v>681425</v>
      </c>
      <c r="K5366" s="1">
        <f>_xlfn.XLOOKUP(Comuni[[#This Row],[Regione]],Table_0[Regione],Table_0[Guariti],,0)</f>
        <v>668758</v>
      </c>
      <c r="L5366" s="1">
        <f>_xlfn.XLOOKUP(Comuni[[#This Row],[Regione]],Table_0[Regione],Table_0[Deceduti],,0)</f>
        <v>4041</v>
      </c>
    </row>
    <row r="5367" spans="1:12" x14ac:dyDescent="0.25">
      <c r="A5367" s="1" t="s">
        <v>5449</v>
      </c>
      <c r="B5367" s="1" t="s">
        <v>5447</v>
      </c>
      <c r="C5367" s="1" t="s">
        <v>5448</v>
      </c>
      <c r="D5367">
        <v>1458</v>
      </c>
      <c r="E5367">
        <f>100*Comuni[[#This Row],[Popolazione2011]]/$D$7916</f>
        <v>2.5439634129903882E-3</v>
      </c>
      <c r="F5367">
        <f>100*Comuni[[#This Row],[Popolazione2011]]/(SUMIFS($D$2:$D$7916,$B$2:$B$7916,"Abruzzo"))</f>
        <v>0.11152680812263971</v>
      </c>
      <c r="G5367" t="b">
        <f>IF(Comuni[[#This Row],[Popolazione2011]]&gt;300000,"MAGGIORE")</f>
        <v>0</v>
      </c>
      <c r="H5367">
        <f>100*Comuni[[#This Row],[Popolazione2011]]/(SUMIFS($D$2:$D$7916,$B$2:$B$7916,"Piemonte"))</f>
        <v>3.3410358952830441E-2</v>
      </c>
      <c r="I5367" s="1" t="str">
        <f>_xlfn.XLOOKUP(Comuni[[#This Row],[Regione]],Ripartizione_geografica[Regione],Ripartizione_geografica[Ripartizione geografica],,0)</f>
        <v>Sud</v>
      </c>
      <c r="J5367" s="1">
        <f>_xlfn.XLOOKUP(Comuni[[#This Row],[Regione]],Table_0[Regione],Table_0[Totale contagiati],,0)</f>
        <v>681425</v>
      </c>
      <c r="K5367" s="1">
        <f>_xlfn.XLOOKUP(Comuni[[#This Row],[Regione]],Table_0[Regione],Table_0[Guariti],,0)</f>
        <v>668758</v>
      </c>
      <c r="L5367" s="1">
        <f>_xlfn.XLOOKUP(Comuni[[#This Row],[Regione]],Table_0[Regione],Table_0[Deceduti],,0)</f>
        <v>4041</v>
      </c>
    </row>
    <row r="5368" spans="1:12" x14ac:dyDescent="0.25">
      <c r="A5368" s="1" t="s">
        <v>5450</v>
      </c>
      <c r="B5368" s="1" t="s">
        <v>5447</v>
      </c>
      <c r="C5368" s="1" t="s">
        <v>5448</v>
      </c>
      <c r="D5368">
        <v>785</v>
      </c>
      <c r="E5368">
        <f>100*Comuni[[#This Row],[Popolazione2011]]/$D$7916</f>
        <v>1.3696922353892006E-3</v>
      </c>
      <c r="F5368">
        <f>100*Comuni[[#This Row],[Popolazione2011]]/(SUMIFS($D$2:$D$7916,$B$2:$B$7916,"Abruzzo"))</f>
        <v>6.0047012603753204E-2</v>
      </c>
      <c r="G5368" t="b">
        <f>IF(Comuni[[#This Row],[Popolazione2011]]&gt;300000,"MAGGIORE")</f>
        <v>0</v>
      </c>
      <c r="H5368">
        <f>100*Comuni[[#This Row],[Popolazione2011]]/(SUMIFS($D$2:$D$7916,$B$2:$B$7916,"Piemonte"))</f>
        <v>1.7988430574740668E-2</v>
      </c>
      <c r="I5368" s="1" t="str">
        <f>_xlfn.XLOOKUP(Comuni[[#This Row],[Regione]],Ripartizione_geografica[Regione],Ripartizione_geografica[Ripartizione geografica],,0)</f>
        <v>Sud</v>
      </c>
      <c r="J5368" s="1">
        <f>_xlfn.XLOOKUP(Comuni[[#This Row],[Regione]],Table_0[Regione],Table_0[Totale contagiati],,0)</f>
        <v>681425</v>
      </c>
      <c r="K5368" s="1">
        <f>_xlfn.XLOOKUP(Comuni[[#This Row],[Regione]],Table_0[Regione],Table_0[Guariti],,0)</f>
        <v>668758</v>
      </c>
      <c r="L5368" s="1">
        <f>_xlfn.XLOOKUP(Comuni[[#This Row],[Regione]],Table_0[Regione],Table_0[Deceduti],,0)</f>
        <v>4041</v>
      </c>
    </row>
    <row r="5369" spans="1:12" x14ac:dyDescent="0.25">
      <c r="A5369" s="1" t="s">
        <v>5451</v>
      </c>
      <c r="B5369" s="1" t="s">
        <v>5447</v>
      </c>
      <c r="C5369" s="1" t="s">
        <v>5448</v>
      </c>
      <c r="D5369">
        <v>368</v>
      </c>
      <c r="E5369">
        <f>100*Comuni[[#This Row],[Popolazione2011]]/$D$7916</f>
        <v>6.4209776130347241E-4</v>
      </c>
      <c r="F5369">
        <f>100*Comuni[[#This Row],[Popolazione2011]]/(SUMIFS($D$2:$D$7916,$B$2:$B$7916,"Abruzzo"))</f>
        <v>2.8149427564562013E-2</v>
      </c>
      <c r="G5369" t="b">
        <f>IF(Comuni[[#This Row],[Popolazione2011]]&gt;300000,"MAGGIORE")</f>
        <v>0</v>
      </c>
      <c r="H5369">
        <f>100*Comuni[[#This Row],[Popolazione2011]]/(SUMIFS($D$2:$D$7916,$B$2:$B$7916,"Piemonte"))</f>
        <v>8.4327929318529504E-3</v>
      </c>
      <c r="I5369" s="1" t="str">
        <f>_xlfn.XLOOKUP(Comuni[[#This Row],[Regione]],Ripartizione_geografica[Regione],Ripartizione_geografica[Ripartizione geografica],,0)</f>
        <v>Sud</v>
      </c>
      <c r="J5369" s="1">
        <f>_xlfn.XLOOKUP(Comuni[[#This Row],[Regione]],Table_0[Regione],Table_0[Totale contagiati],,0)</f>
        <v>681425</v>
      </c>
      <c r="K5369" s="1">
        <f>_xlfn.XLOOKUP(Comuni[[#This Row],[Regione]],Table_0[Regione],Table_0[Guariti],,0)</f>
        <v>668758</v>
      </c>
      <c r="L5369" s="1">
        <f>_xlfn.XLOOKUP(Comuni[[#This Row],[Regione]],Table_0[Regione],Table_0[Deceduti],,0)</f>
        <v>4041</v>
      </c>
    </row>
    <row r="5370" spans="1:12" x14ac:dyDescent="0.25">
      <c r="A5370" s="1" t="s">
        <v>5452</v>
      </c>
      <c r="B5370" s="1" t="s">
        <v>5447</v>
      </c>
      <c r="C5370" s="1" t="s">
        <v>5448</v>
      </c>
      <c r="D5370">
        <v>1153</v>
      </c>
      <c r="E5370">
        <f>100*Comuni[[#This Row],[Popolazione2011]]/$D$7916</f>
        <v>2.0117899966926732E-3</v>
      </c>
      <c r="F5370">
        <f>100*Comuni[[#This Row],[Popolazione2011]]/(SUMIFS($D$2:$D$7916,$B$2:$B$7916,"Abruzzo"))</f>
        <v>8.8196440168315224E-2</v>
      </c>
      <c r="G5370" t="b">
        <f>IF(Comuni[[#This Row],[Popolazione2011]]&gt;300000,"MAGGIORE")</f>
        <v>0</v>
      </c>
      <c r="H5370">
        <f>100*Comuni[[#This Row],[Popolazione2011]]/(SUMIFS($D$2:$D$7916,$B$2:$B$7916,"Piemonte"))</f>
        <v>2.6421223506593618E-2</v>
      </c>
      <c r="I5370" s="1" t="str">
        <f>_xlfn.XLOOKUP(Comuni[[#This Row],[Regione]],Ripartizione_geografica[Regione],Ripartizione_geografica[Ripartizione geografica],,0)</f>
        <v>Sud</v>
      </c>
      <c r="J5370" s="1">
        <f>_xlfn.XLOOKUP(Comuni[[#This Row],[Regione]],Table_0[Regione],Table_0[Totale contagiati],,0)</f>
        <v>681425</v>
      </c>
      <c r="K5370" s="1">
        <f>_xlfn.XLOOKUP(Comuni[[#This Row],[Regione]],Table_0[Regione],Table_0[Guariti],,0)</f>
        <v>668758</v>
      </c>
      <c r="L5370" s="1">
        <f>_xlfn.XLOOKUP(Comuni[[#This Row],[Regione]],Table_0[Regione],Table_0[Deceduti],,0)</f>
        <v>4041</v>
      </c>
    </row>
    <row r="5371" spans="1:12" x14ac:dyDescent="0.25">
      <c r="A5371" s="1" t="s">
        <v>5453</v>
      </c>
      <c r="B5371" s="1" t="s">
        <v>5447</v>
      </c>
      <c r="C5371" s="1" t="s">
        <v>5448</v>
      </c>
      <c r="D5371">
        <v>40744</v>
      </c>
      <c r="E5371">
        <f>100*Comuni[[#This Row],[Popolazione2011]]/$D$7916</f>
        <v>7.1091389093882282E-2</v>
      </c>
      <c r="F5371">
        <f>100*Comuni[[#This Row],[Popolazione2011]]/(SUMIFS($D$2:$D$7916,$B$2:$B$7916,"Abruzzo"))</f>
        <v>3.1166311866590073</v>
      </c>
      <c r="G5371" t="b">
        <f>IF(Comuni[[#This Row],[Popolazione2011]]&gt;300000,"MAGGIORE")</f>
        <v>0</v>
      </c>
      <c r="H5371">
        <f>100*Comuni[[#This Row],[Popolazione2011]]/(SUMIFS($D$2:$D$7916,$B$2:$B$7916,"Piemonte"))</f>
        <v>0.93365683482450168</v>
      </c>
      <c r="I5371" s="1" t="str">
        <f>_xlfn.XLOOKUP(Comuni[[#This Row],[Regione]],Ripartizione_geografica[Regione],Ripartizione_geografica[Ripartizione geografica],,0)</f>
        <v>Sud</v>
      </c>
      <c r="J5371" s="1">
        <f>_xlfn.XLOOKUP(Comuni[[#This Row],[Regione]],Table_0[Regione],Table_0[Totale contagiati],,0)</f>
        <v>681425</v>
      </c>
      <c r="K5371" s="1">
        <f>_xlfn.XLOOKUP(Comuni[[#This Row],[Regione]],Table_0[Regione],Table_0[Guariti],,0)</f>
        <v>668758</v>
      </c>
      <c r="L5371" s="1">
        <f>_xlfn.XLOOKUP(Comuni[[#This Row],[Regione]],Table_0[Regione],Table_0[Deceduti],,0)</f>
        <v>4041</v>
      </c>
    </row>
    <row r="5372" spans="1:12" x14ac:dyDescent="0.25">
      <c r="A5372" s="1" t="s">
        <v>5454</v>
      </c>
      <c r="B5372" s="1" t="s">
        <v>5447</v>
      </c>
      <c r="C5372" s="1" t="s">
        <v>5448</v>
      </c>
      <c r="D5372">
        <v>3655</v>
      </c>
      <c r="E5372">
        <f>100*Comuni[[#This Row],[Popolazione2011]]/$D$7916</f>
        <v>6.3773568412070422E-3</v>
      </c>
      <c r="F5372">
        <f>100*Comuni[[#This Row],[Popolazione2011]]/(SUMIFS($D$2:$D$7916,$B$2:$B$7916,"Abruzzo"))</f>
        <v>0.2795819504034624</v>
      </c>
      <c r="G5372" t="b">
        <f>IF(Comuni[[#This Row],[Popolazione2011]]&gt;300000,"MAGGIORE")</f>
        <v>0</v>
      </c>
      <c r="H5372">
        <f>100*Comuni[[#This Row],[Popolazione2011]]/(SUMIFS($D$2:$D$7916,$B$2:$B$7916,"Piemonte"))</f>
        <v>8.3755049363919934E-2</v>
      </c>
      <c r="I5372" s="1" t="str">
        <f>_xlfn.XLOOKUP(Comuni[[#This Row],[Regione]],Ripartizione_geografica[Regione],Ripartizione_geografica[Ripartizione geografica],,0)</f>
        <v>Sud</v>
      </c>
      <c r="J5372" s="1">
        <f>_xlfn.XLOOKUP(Comuni[[#This Row],[Regione]],Table_0[Regione],Table_0[Totale contagiati],,0)</f>
        <v>681425</v>
      </c>
      <c r="K5372" s="1">
        <f>_xlfn.XLOOKUP(Comuni[[#This Row],[Regione]],Table_0[Regione],Table_0[Guariti],,0)</f>
        <v>668758</v>
      </c>
      <c r="L5372" s="1">
        <f>_xlfn.XLOOKUP(Comuni[[#This Row],[Regione]],Table_0[Regione],Table_0[Deceduti],,0)</f>
        <v>4041</v>
      </c>
    </row>
    <row r="5373" spans="1:12" x14ac:dyDescent="0.25">
      <c r="A5373" s="1" t="s">
        <v>5455</v>
      </c>
      <c r="B5373" s="1" t="s">
        <v>5447</v>
      </c>
      <c r="C5373" s="1" t="s">
        <v>5448</v>
      </c>
      <c r="D5373">
        <v>679</v>
      </c>
      <c r="E5373">
        <f>100*Comuni[[#This Row],[Popolazione2011]]/$D$7916</f>
        <v>1.1847401628398309E-3</v>
      </c>
      <c r="F5373">
        <f>100*Comuni[[#This Row],[Popolazione2011]]/(SUMIFS($D$2:$D$7916,$B$2:$B$7916,"Abruzzo"))</f>
        <v>5.1938753577004365E-2</v>
      </c>
      <c r="G5373" t="b">
        <f>IF(Comuni[[#This Row],[Popolazione2011]]&gt;300000,"MAGGIORE")</f>
        <v>0</v>
      </c>
      <c r="H5373">
        <f>100*Comuni[[#This Row],[Popolazione2011]]/(SUMIFS($D$2:$D$7916,$B$2:$B$7916,"Piemonte"))</f>
        <v>1.5559419567196069E-2</v>
      </c>
      <c r="I5373" s="1" t="str">
        <f>_xlfn.XLOOKUP(Comuni[[#This Row],[Regione]],Ripartizione_geografica[Regione],Ripartizione_geografica[Ripartizione geografica],,0)</f>
        <v>Sud</v>
      </c>
      <c r="J5373" s="1">
        <f>_xlfn.XLOOKUP(Comuni[[#This Row],[Regione]],Table_0[Regione],Table_0[Totale contagiati],,0)</f>
        <v>681425</v>
      </c>
      <c r="K5373" s="1">
        <f>_xlfn.XLOOKUP(Comuni[[#This Row],[Regione]],Table_0[Regione],Table_0[Guariti],,0)</f>
        <v>668758</v>
      </c>
      <c r="L5373" s="1">
        <f>_xlfn.XLOOKUP(Comuni[[#This Row],[Regione]],Table_0[Regione],Table_0[Deceduti],,0)</f>
        <v>4041</v>
      </c>
    </row>
    <row r="5374" spans="1:12" x14ac:dyDescent="0.25">
      <c r="A5374" s="1" t="s">
        <v>5456</v>
      </c>
      <c r="B5374" s="1" t="s">
        <v>5447</v>
      </c>
      <c r="C5374" s="1" t="s">
        <v>5448</v>
      </c>
      <c r="D5374">
        <v>1853</v>
      </c>
      <c r="E5374">
        <f>100*Comuni[[#This Row],[Popolazione2011]]/$D$7916</f>
        <v>3.2331716078677565E-3</v>
      </c>
      <c r="F5374">
        <f>100*Comuni[[#This Row],[Popolazione2011]]/(SUMIFS($D$2:$D$7916,$B$2:$B$7916,"Abruzzo"))</f>
        <v>0.14174154694873209</v>
      </c>
      <c r="G5374" t="b">
        <f>IF(Comuni[[#This Row],[Popolazione2011]]&gt;300000,"MAGGIORE")</f>
        <v>0</v>
      </c>
      <c r="H5374">
        <f>100*Comuni[[#This Row],[Popolazione2011]]/(SUMIFS($D$2:$D$7916,$B$2:$B$7916,"Piemonte"))</f>
        <v>4.2461862235661729E-2</v>
      </c>
      <c r="I5374" s="1" t="str">
        <f>_xlfn.XLOOKUP(Comuni[[#This Row],[Regione]],Ripartizione_geografica[Regione],Ripartizione_geografica[Ripartizione geografica],,0)</f>
        <v>Sud</v>
      </c>
      <c r="J5374" s="1">
        <f>_xlfn.XLOOKUP(Comuni[[#This Row],[Regione]],Table_0[Regione],Table_0[Totale contagiati],,0)</f>
        <v>681425</v>
      </c>
      <c r="K5374" s="1">
        <f>_xlfn.XLOOKUP(Comuni[[#This Row],[Regione]],Table_0[Regione],Table_0[Guariti],,0)</f>
        <v>668758</v>
      </c>
      <c r="L5374" s="1">
        <f>_xlfn.XLOOKUP(Comuni[[#This Row],[Regione]],Table_0[Regione],Table_0[Deceduti],,0)</f>
        <v>4041</v>
      </c>
    </row>
    <row r="5375" spans="1:12" x14ac:dyDescent="0.25">
      <c r="A5375" s="1" t="s">
        <v>5457</v>
      </c>
      <c r="B5375" s="1" t="s">
        <v>5447</v>
      </c>
      <c r="C5375" s="1" t="s">
        <v>5448</v>
      </c>
      <c r="D5375">
        <v>726</v>
      </c>
      <c r="E5375">
        <f>100*Comuni[[#This Row],[Popolazione2011]]/$D$7916</f>
        <v>1.2667472138758722E-3</v>
      </c>
      <c r="F5375">
        <f>100*Comuni[[#This Row],[Popolazione2011]]/(SUMIFS($D$2:$D$7916,$B$2:$B$7916,"Abruzzo"))</f>
        <v>5.5533925032260928E-2</v>
      </c>
      <c r="G5375" t="b">
        <f>IF(Comuni[[#This Row],[Popolazione2011]]&gt;300000,"MAGGIORE")</f>
        <v>0</v>
      </c>
      <c r="H5375">
        <f>100*Comuni[[#This Row],[Popolazione2011]]/(SUMIFS($D$2:$D$7916,$B$2:$B$7916,"Piemonte"))</f>
        <v>1.6636433881862072E-2</v>
      </c>
      <c r="I5375" s="1" t="str">
        <f>_xlfn.XLOOKUP(Comuni[[#This Row],[Regione]],Ripartizione_geografica[Regione],Ripartizione_geografica[Ripartizione geografica],,0)</f>
        <v>Sud</v>
      </c>
      <c r="J5375" s="1">
        <f>_xlfn.XLOOKUP(Comuni[[#This Row],[Regione]],Table_0[Regione],Table_0[Totale contagiati],,0)</f>
        <v>681425</v>
      </c>
      <c r="K5375" s="1">
        <f>_xlfn.XLOOKUP(Comuni[[#This Row],[Regione]],Table_0[Regione],Table_0[Guariti],,0)</f>
        <v>668758</v>
      </c>
      <c r="L5375" s="1">
        <f>_xlfn.XLOOKUP(Comuni[[#This Row],[Regione]],Table_0[Regione],Table_0[Deceduti],,0)</f>
        <v>4041</v>
      </c>
    </row>
    <row r="5376" spans="1:12" x14ac:dyDescent="0.25">
      <c r="A5376" s="1" t="s">
        <v>5458</v>
      </c>
      <c r="B5376" s="1" t="s">
        <v>5447</v>
      </c>
      <c r="C5376" s="1" t="s">
        <v>5448</v>
      </c>
      <c r="D5376">
        <v>261</v>
      </c>
      <c r="E5376">
        <f>100*Comuni[[#This Row],[Popolazione2011]]/$D$7916</f>
        <v>4.5540085788099536E-4</v>
      </c>
      <c r="F5376">
        <f>100*Comuni[[#This Row],[Popolazione2011]]/(SUMIFS($D$2:$D$7916,$B$2:$B$7916,"Abruzzo"))</f>
        <v>1.9964675528126863E-2</v>
      </c>
      <c r="G5376" t="b">
        <f>IF(Comuni[[#This Row],[Popolazione2011]]&gt;300000,"MAGGIORE")</f>
        <v>0</v>
      </c>
      <c r="H5376">
        <f>100*Comuni[[#This Row],[Popolazione2011]]/(SUMIFS($D$2:$D$7916,$B$2:$B$7916,"Piemonte"))</f>
        <v>5.9808667261239679E-3</v>
      </c>
      <c r="I5376" s="1" t="str">
        <f>_xlfn.XLOOKUP(Comuni[[#This Row],[Regione]],Ripartizione_geografica[Regione],Ripartizione_geografica[Ripartizione geografica],,0)</f>
        <v>Sud</v>
      </c>
      <c r="J5376" s="1">
        <f>_xlfn.XLOOKUP(Comuni[[#This Row],[Regione]],Table_0[Regione],Table_0[Totale contagiati],,0)</f>
        <v>681425</v>
      </c>
      <c r="K5376" s="1">
        <f>_xlfn.XLOOKUP(Comuni[[#This Row],[Regione]],Table_0[Regione],Table_0[Guariti],,0)</f>
        <v>668758</v>
      </c>
      <c r="L5376" s="1">
        <f>_xlfn.XLOOKUP(Comuni[[#This Row],[Regione]],Table_0[Regione],Table_0[Deceduti],,0)</f>
        <v>4041</v>
      </c>
    </row>
    <row r="5377" spans="1:12" x14ac:dyDescent="0.25">
      <c r="A5377" s="1" t="s">
        <v>5459</v>
      </c>
      <c r="B5377" s="1" t="s">
        <v>5447</v>
      </c>
      <c r="C5377" s="1" t="s">
        <v>5448</v>
      </c>
      <c r="D5377">
        <v>1106</v>
      </c>
      <c r="E5377">
        <f>100*Comuni[[#This Row],[Popolazione2011]]/$D$7916</f>
        <v>1.9297829456566317E-3</v>
      </c>
      <c r="F5377">
        <f>100*Comuni[[#This Row],[Popolazione2011]]/(SUMIFS($D$2:$D$7916,$B$2:$B$7916,"Abruzzo"))</f>
        <v>8.4601268713058661E-2</v>
      </c>
      <c r="G5377" t="b">
        <f>IF(Comuni[[#This Row],[Popolazione2011]]&gt;300000,"MAGGIORE")</f>
        <v>0</v>
      </c>
      <c r="H5377">
        <f>100*Comuni[[#This Row],[Popolazione2011]]/(SUMIFS($D$2:$D$7916,$B$2:$B$7916,"Piemonte"))</f>
        <v>2.5344209191927616E-2</v>
      </c>
      <c r="I5377" s="1" t="str">
        <f>_xlfn.XLOOKUP(Comuni[[#This Row],[Regione]],Ripartizione_geografica[Regione],Ripartizione_geografica[Ripartizione geografica],,0)</f>
        <v>Sud</v>
      </c>
      <c r="J5377" s="1">
        <f>_xlfn.XLOOKUP(Comuni[[#This Row],[Regione]],Table_0[Regione],Table_0[Totale contagiati],,0)</f>
        <v>681425</v>
      </c>
      <c r="K5377" s="1">
        <f>_xlfn.XLOOKUP(Comuni[[#This Row],[Regione]],Table_0[Regione],Table_0[Guariti],,0)</f>
        <v>668758</v>
      </c>
      <c r="L5377" s="1">
        <f>_xlfn.XLOOKUP(Comuni[[#This Row],[Regione]],Table_0[Regione],Table_0[Deceduti],,0)</f>
        <v>4041</v>
      </c>
    </row>
    <row r="5378" spans="1:12" x14ac:dyDescent="0.25">
      <c r="A5378" s="1" t="s">
        <v>5460</v>
      </c>
      <c r="B5378" s="1" t="s">
        <v>5447</v>
      </c>
      <c r="C5378" s="1" t="s">
        <v>5448</v>
      </c>
      <c r="D5378">
        <v>1383</v>
      </c>
      <c r="E5378">
        <f>100*Comuni[[#This Row],[Popolazione2011]]/$D$7916</f>
        <v>2.4131010975073433E-3</v>
      </c>
      <c r="F5378">
        <f>100*Comuni[[#This Row],[Popolazione2011]]/(SUMIFS($D$2:$D$7916,$B$2:$B$7916,"Abruzzo"))</f>
        <v>0.10578983239616647</v>
      </c>
      <c r="G5378" t="b">
        <f>IF(Comuni[[#This Row],[Popolazione2011]]&gt;300000,"MAGGIORE")</f>
        <v>0</v>
      </c>
      <c r="H5378">
        <f>100*Comuni[[#This Row],[Popolazione2011]]/(SUMIFS($D$2:$D$7916,$B$2:$B$7916,"Piemonte"))</f>
        <v>3.1691719089001716E-2</v>
      </c>
      <c r="I5378" s="1" t="str">
        <f>_xlfn.XLOOKUP(Comuni[[#This Row],[Regione]],Ripartizione_geografica[Regione],Ripartizione_geografica[Ripartizione geografica],,0)</f>
        <v>Sud</v>
      </c>
      <c r="J5378" s="1">
        <f>_xlfn.XLOOKUP(Comuni[[#This Row],[Regione]],Table_0[Regione],Table_0[Totale contagiati],,0)</f>
        <v>681425</v>
      </c>
      <c r="K5378" s="1">
        <f>_xlfn.XLOOKUP(Comuni[[#This Row],[Regione]],Table_0[Regione],Table_0[Guariti],,0)</f>
        <v>668758</v>
      </c>
      <c r="L5378" s="1">
        <f>_xlfn.XLOOKUP(Comuni[[#This Row],[Regione]],Table_0[Regione],Table_0[Deceduti],,0)</f>
        <v>4041</v>
      </c>
    </row>
    <row r="5379" spans="1:12" x14ac:dyDescent="0.25">
      <c r="A5379" s="1" t="s">
        <v>5461</v>
      </c>
      <c r="B5379" s="1" t="s">
        <v>5447</v>
      </c>
      <c r="C5379" s="1" t="s">
        <v>5448</v>
      </c>
      <c r="D5379">
        <v>137</v>
      </c>
      <c r="E5379">
        <f>100*Comuni[[#This Row],[Popolazione2011]]/$D$7916</f>
        <v>2.3904182961569488E-4</v>
      </c>
      <c r="F5379">
        <f>100*Comuni[[#This Row],[Popolazione2011]]/(SUMIFS($D$2:$D$7916,$B$2:$B$7916,"Abruzzo"))</f>
        <v>1.0479542327024445E-2</v>
      </c>
      <c r="G5379" t="b">
        <f>IF(Comuni[[#This Row],[Popolazione2011]]&gt;300000,"MAGGIORE")</f>
        <v>0</v>
      </c>
      <c r="H5379">
        <f>100*Comuni[[#This Row],[Popolazione2011]]/(SUMIFS($D$2:$D$7916,$B$2:$B$7916,"Piemonte"))</f>
        <v>3.1393821512604734E-3</v>
      </c>
      <c r="I5379" s="1" t="str">
        <f>_xlfn.XLOOKUP(Comuni[[#This Row],[Regione]],Ripartizione_geografica[Regione],Ripartizione_geografica[Ripartizione geografica],,0)</f>
        <v>Sud</v>
      </c>
      <c r="J5379" s="1">
        <f>_xlfn.XLOOKUP(Comuni[[#This Row],[Regione]],Table_0[Regione],Table_0[Totale contagiati],,0)</f>
        <v>681425</v>
      </c>
      <c r="K5379" s="1">
        <f>_xlfn.XLOOKUP(Comuni[[#This Row],[Regione]],Table_0[Regione],Table_0[Guariti],,0)</f>
        <v>668758</v>
      </c>
      <c r="L5379" s="1">
        <f>_xlfn.XLOOKUP(Comuni[[#This Row],[Regione]],Table_0[Regione],Table_0[Deceduti],,0)</f>
        <v>4041</v>
      </c>
    </row>
    <row r="5380" spans="1:12" x14ac:dyDescent="0.25">
      <c r="A5380" s="1" t="s">
        <v>5462</v>
      </c>
      <c r="B5380" s="1" t="s">
        <v>5447</v>
      </c>
      <c r="C5380" s="1" t="s">
        <v>5448</v>
      </c>
      <c r="D5380">
        <v>847</v>
      </c>
      <c r="E5380">
        <f>100*Comuni[[#This Row],[Popolazione2011]]/$D$7916</f>
        <v>1.477871749521851E-3</v>
      </c>
      <c r="F5380">
        <f>100*Comuni[[#This Row],[Popolazione2011]]/(SUMIFS($D$2:$D$7916,$B$2:$B$7916,"Abruzzo"))</f>
        <v>6.4789579204304421E-2</v>
      </c>
      <c r="G5380" t="b">
        <f>IF(Comuni[[#This Row],[Popolazione2011]]&gt;300000,"MAGGIORE")</f>
        <v>0</v>
      </c>
      <c r="H5380">
        <f>100*Comuni[[#This Row],[Popolazione2011]]/(SUMIFS($D$2:$D$7916,$B$2:$B$7916,"Piemonte"))</f>
        <v>1.9409172862172416E-2</v>
      </c>
      <c r="I5380" s="1" t="str">
        <f>_xlfn.XLOOKUP(Comuni[[#This Row],[Regione]],Ripartizione_geografica[Regione],Ripartizione_geografica[Ripartizione geografica],,0)</f>
        <v>Sud</v>
      </c>
      <c r="J5380" s="1">
        <f>_xlfn.XLOOKUP(Comuni[[#This Row],[Regione]],Table_0[Regione],Table_0[Totale contagiati],,0)</f>
        <v>681425</v>
      </c>
      <c r="K5380" s="1">
        <f>_xlfn.XLOOKUP(Comuni[[#This Row],[Regione]],Table_0[Regione],Table_0[Guariti],,0)</f>
        <v>668758</v>
      </c>
      <c r="L5380" s="1">
        <f>_xlfn.XLOOKUP(Comuni[[#This Row],[Regione]],Table_0[Regione],Table_0[Deceduti],,0)</f>
        <v>4041</v>
      </c>
    </row>
    <row r="5381" spans="1:12" x14ac:dyDescent="0.25">
      <c r="A5381" s="1" t="s">
        <v>5463</v>
      </c>
      <c r="B5381" s="1" t="s">
        <v>5447</v>
      </c>
      <c r="C5381" s="1" t="s">
        <v>5448</v>
      </c>
      <c r="D5381">
        <v>586</v>
      </c>
      <c r="E5381">
        <f>100*Comuni[[#This Row],[Popolazione2011]]/$D$7916</f>
        <v>1.0224708916408555E-3</v>
      </c>
      <c r="F5381">
        <f>100*Comuni[[#This Row],[Popolazione2011]]/(SUMIFS($D$2:$D$7916,$B$2:$B$7916,"Abruzzo"))</f>
        <v>4.4824903676177551E-2</v>
      </c>
      <c r="G5381" t="b">
        <f>IF(Comuni[[#This Row],[Popolazione2011]]&gt;300000,"MAGGIORE")</f>
        <v>0</v>
      </c>
      <c r="H5381">
        <f>100*Comuni[[#This Row],[Popolazione2011]]/(SUMIFS($D$2:$D$7916,$B$2:$B$7916,"Piemonte"))</f>
        <v>1.3428306136048448E-2</v>
      </c>
      <c r="I5381" s="1" t="str">
        <f>_xlfn.XLOOKUP(Comuni[[#This Row],[Regione]],Ripartizione_geografica[Regione],Ripartizione_geografica[Ripartizione geografica],,0)</f>
        <v>Sud</v>
      </c>
      <c r="J5381" s="1">
        <f>_xlfn.XLOOKUP(Comuni[[#This Row],[Regione]],Table_0[Regione],Table_0[Totale contagiati],,0)</f>
        <v>681425</v>
      </c>
      <c r="K5381" s="1">
        <f>_xlfn.XLOOKUP(Comuni[[#This Row],[Regione]],Table_0[Regione],Table_0[Guariti],,0)</f>
        <v>668758</v>
      </c>
      <c r="L5381" s="1">
        <f>_xlfn.XLOOKUP(Comuni[[#This Row],[Regione]],Table_0[Regione],Table_0[Deceduti],,0)</f>
        <v>4041</v>
      </c>
    </row>
    <row r="5382" spans="1:12" x14ac:dyDescent="0.25">
      <c r="A5382" s="1" t="s">
        <v>5464</v>
      </c>
      <c r="B5382" s="1" t="s">
        <v>5447</v>
      </c>
      <c r="C5382" s="1" t="s">
        <v>5448</v>
      </c>
      <c r="D5382">
        <v>1023</v>
      </c>
      <c r="E5382">
        <f>100*Comuni[[#This Row],[Popolazione2011]]/$D$7916</f>
        <v>1.7849619831887291E-3</v>
      </c>
      <c r="F5382">
        <f>100*Comuni[[#This Row],[Popolazione2011]]/(SUMIFS($D$2:$D$7916,$B$2:$B$7916,"Abruzzo"))</f>
        <v>7.8252348909094938E-2</v>
      </c>
      <c r="G5382" t="b">
        <f>IF(Comuni[[#This Row],[Popolazione2011]]&gt;300000,"MAGGIORE")</f>
        <v>0</v>
      </c>
      <c r="H5382">
        <f>100*Comuni[[#This Row],[Popolazione2011]]/(SUMIFS($D$2:$D$7916,$B$2:$B$7916,"Piemonte"))</f>
        <v>2.3442247742623826E-2</v>
      </c>
      <c r="I5382" s="1" t="str">
        <f>_xlfn.XLOOKUP(Comuni[[#This Row],[Regione]],Ripartizione_geografica[Regione],Ripartizione_geografica[Ripartizione geografica],,0)</f>
        <v>Sud</v>
      </c>
      <c r="J5382" s="1">
        <f>_xlfn.XLOOKUP(Comuni[[#This Row],[Regione]],Table_0[Regione],Table_0[Totale contagiati],,0)</f>
        <v>681425</v>
      </c>
      <c r="K5382" s="1">
        <f>_xlfn.XLOOKUP(Comuni[[#This Row],[Regione]],Table_0[Regione],Table_0[Guariti],,0)</f>
        <v>668758</v>
      </c>
      <c r="L5382" s="1">
        <f>_xlfn.XLOOKUP(Comuni[[#This Row],[Regione]],Table_0[Regione],Table_0[Deceduti],,0)</f>
        <v>4041</v>
      </c>
    </row>
    <row r="5383" spans="1:12" x14ac:dyDescent="0.25">
      <c r="A5383" s="1" t="s">
        <v>5465</v>
      </c>
      <c r="B5383" s="1" t="s">
        <v>5447</v>
      </c>
      <c r="C5383" s="1" t="s">
        <v>5448</v>
      </c>
      <c r="D5383">
        <v>282</v>
      </c>
      <c r="E5383">
        <f>100*Comuni[[#This Row],[Popolazione2011]]/$D$7916</f>
        <v>4.9204230621624793E-4</v>
      </c>
      <c r="F5383">
        <f>100*Comuni[[#This Row],[Popolazione2011]]/(SUMIFS($D$2:$D$7916,$B$2:$B$7916,"Abruzzo"))</f>
        <v>2.157102873153937E-2</v>
      </c>
      <c r="G5383" t="b">
        <f>IF(Comuni[[#This Row],[Popolazione2011]]&gt;300000,"MAGGIORE")</f>
        <v>0</v>
      </c>
      <c r="H5383">
        <f>100*Comuni[[#This Row],[Popolazione2011]]/(SUMIFS($D$2:$D$7916,$B$2:$B$7916,"Piemonte"))</f>
        <v>6.4620858879960111E-3</v>
      </c>
      <c r="I5383" s="1" t="str">
        <f>_xlfn.XLOOKUP(Comuni[[#This Row],[Regione]],Ripartizione_geografica[Regione],Ripartizione_geografica[Ripartizione geografica],,0)</f>
        <v>Sud</v>
      </c>
      <c r="J5383" s="1">
        <f>_xlfn.XLOOKUP(Comuni[[#This Row],[Regione]],Table_0[Regione],Table_0[Totale contagiati],,0)</f>
        <v>681425</v>
      </c>
      <c r="K5383" s="1">
        <f>_xlfn.XLOOKUP(Comuni[[#This Row],[Regione]],Table_0[Regione],Table_0[Guariti],,0)</f>
        <v>668758</v>
      </c>
      <c r="L5383" s="1">
        <f>_xlfn.XLOOKUP(Comuni[[#This Row],[Regione]],Table_0[Regione],Table_0[Deceduti],,0)</f>
        <v>4041</v>
      </c>
    </row>
    <row r="5384" spans="1:12" x14ac:dyDescent="0.25">
      <c r="A5384" s="1" t="s">
        <v>5466</v>
      </c>
      <c r="B5384" s="1" t="s">
        <v>5447</v>
      </c>
      <c r="C5384" s="1" t="s">
        <v>5448</v>
      </c>
      <c r="D5384">
        <v>895</v>
      </c>
      <c r="E5384">
        <f>100*Comuni[[#This Row],[Popolazione2011]]/$D$7916</f>
        <v>1.5616236314309995E-3</v>
      </c>
      <c r="F5384">
        <f>100*Comuni[[#This Row],[Popolazione2011]]/(SUMIFS($D$2:$D$7916,$B$2:$B$7916,"Abruzzo"))</f>
        <v>6.8461243669247288E-2</v>
      </c>
      <c r="G5384" t="b">
        <f>IF(Comuni[[#This Row],[Popolazione2011]]&gt;300000,"MAGGIORE")</f>
        <v>0</v>
      </c>
      <c r="H5384">
        <f>100*Comuni[[#This Row],[Popolazione2011]]/(SUMIFS($D$2:$D$7916,$B$2:$B$7916,"Piemonte"))</f>
        <v>2.0509102375022802E-2</v>
      </c>
      <c r="I5384" s="1" t="str">
        <f>_xlfn.XLOOKUP(Comuni[[#This Row],[Regione]],Ripartizione_geografica[Regione],Ripartizione_geografica[Ripartizione geografica],,0)</f>
        <v>Sud</v>
      </c>
      <c r="J5384" s="1">
        <f>_xlfn.XLOOKUP(Comuni[[#This Row],[Regione]],Table_0[Regione],Table_0[Totale contagiati],,0)</f>
        <v>681425</v>
      </c>
      <c r="K5384" s="1">
        <f>_xlfn.XLOOKUP(Comuni[[#This Row],[Regione]],Table_0[Regione],Table_0[Guariti],,0)</f>
        <v>668758</v>
      </c>
      <c r="L5384" s="1">
        <f>_xlfn.XLOOKUP(Comuni[[#This Row],[Regione]],Table_0[Regione],Table_0[Deceduti],,0)</f>
        <v>4041</v>
      </c>
    </row>
    <row r="5385" spans="1:12" x14ac:dyDescent="0.25">
      <c r="A5385" s="1" t="s">
        <v>5467</v>
      </c>
      <c r="B5385" s="1" t="s">
        <v>5447</v>
      </c>
      <c r="C5385" s="1" t="s">
        <v>5448</v>
      </c>
      <c r="D5385">
        <v>5341</v>
      </c>
      <c r="E5385">
        <f>100*Comuni[[#This Row],[Popolazione2011]]/$D$7916</f>
        <v>9.3191416932658869E-3</v>
      </c>
      <c r="F5385">
        <f>100*Comuni[[#This Row],[Popolazione2011]]/(SUMIFS($D$2:$D$7916,$B$2:$B$7916,"Abruzzo"))</f>
        <v>0.40854916473458075</v>
      </c>
      <c r="G5385" t="b">
        <f>IF(Comuni[[#This Row],[Popolazione2011]]&gt;300000,"MAGGIORE")</f>
        <v>0</v>
      </c>
      <c r="H5385">
        <f>100*Comuni[[#This Row],[Popolazione2011]]/(SUMIFS($D$2:$D$7916,$B$2:$B$7916,"Piemonte"))</f>
        <v>0.1223900735027897</v>
      </c>
      <c r="I5385" s="1" t="str">
        <f>_xlfn.XLOOKUP(Comuni[[#This Row],[Regione]],Ripartizione_geografica[Regione],Ripartizione_geografica[Ripartizione geografica],,0)</f>
        <v>Sud</v>
      </c>
      <c r="J5385" s="1">
        <f>_xlfn.XLOOKUP(Comuni[[#This Row],[Regione]],Table_0[Regione],Table_0[Totale contagiati],,0)</f>
        <v>681425</v>
      </c>
      <c r="K5385" s="1">
        <f>_xlfn.XLOOKUP(Comuni[[#This Row],[Regione]],Table_0[Regione],Table_0[Guariti],,0)</f>
        <v>668758</v>
      </c>
      <c r="L5385" s="1">
        <f>_xlfn.XLOOKUP(Comuni[[#This Row],[Regione]],Table_0[Regione],Table_0[Deceduti],,0)</f>
        <v>4041</v>
      </c>
    </row>
    <row r="5386" spans="1:12" x14ac:dyDescent="0.25">
      <c r="A5386" s="1" t="s">
        <v>5468</v>
      </c>
      <c r="B5386" s="1" t="s">
        <v>5447</v>
      </c>
      <c r="C5386" s="1" t="s">
        <v>5448</v>
      </c>
      <c r="D5386">
        <v>680</v>
      </c>
      <c r="E5386">
        <f>100*Comuni[[#This Row],[Popolazione2011]]/$D$7916</f>
        <v>1.1864849937129381E-3</v>
      </c>
      <c r="F5386">
        <f>100*Comuni[[#This Row],[Popolazione2011]]/(SUMIFS($D$2:$D$7916,$B$2:$B$7916,"Abruzzo"))</f>
        <v>5.2015246586690676E-2</v>
      </c>
      <c r="G5386" t="b">
        <f>IF(Comuni[[#This Row],[Popolazione2011]]&gt;300000,"MAGGIORE")</f>
        <v>0</v>
      </c>
      <c r="H5386">
        <f>100*Comuni[[#This Row],[Popolazione2011]]/(SUMIFS($D$2:$D$7916,$B$2:$B$7916,"Piemonte"))</f>
        <v>1.5582334765380451E-2</v>
      </c>
      <c r="I5386" s="1" t="str">
        <f>_xlfn.XLOOKUP(Comuni[[#This Row],[Regione]],Ripartizione_geografica[Regione],Ripartizione_geografica[Ripartizione geografica],,0)</f>
        <v>Sud</v>
      </c>
      <c r="J5386" s="1">
        <f>_xlfn.XLOOKUP(Comuni[[#This Row],[Regione]],Table_0[Regione],Table_0[Totale contagiati],,0)</f>
        <v>681425</v>
      </c>
      <c r="K5386" s="1">
        <f>_xlfn.XLOOKUP(Comuni[[#This Row],[Regione]],Table_0[Regione],Table_0[Guariti],,0)</f>
        <v>668758</v>
      </c>
      <c r="L5386" s="1">
        <f>_xlfn.XLOOKUP(Comuni[[#This Row],[Regione]],Table_0[Regione],Table_0[Deceduti],,0)</f>
        <v>4041</v>
      </c>
    </row>
    <row r="5387" spans="1:12" x14ac:dyDescent="0.25">
      <c r="A5387" s="1" t="s">
        <v>5469</v>
      </c>
      <c r="B5387" s="1" t="s">
        <v>5447</v>
      </c>
      <c r="C5387" s="1" t="s">
        <v>5448</v>
      </c>
      <c r="D5387">
        <v>235</v>
      </c>
      <c r="E5387">
        <f>100*Comuni[[#This Row],[Popolazione2011]]/$D$7916</f>
        <v>4.1003525518020656E-4</v>
      </c>
      <c r="F5387">
        <f>100*Comuni[[#This Row],[Popolazione2011]]/(SUMIFS($D$2:$D$7916,$B$2:$B$7916,"Abruzzo"))</f>
        <v>1.7975857276282807E-2</v>
      </c>
      <c r="G5387" t="b">
        <f>IF(Comuni[[#This Row],[Popolazione2011]]&gt;300000,"MAGGIORE")</f>
        <v>0</v>
      </c>
      <c r="H5387">
        <f>100*Comuni[[#This Row],[Popolazione2011]]/(SUMIFS($D$2:$D$7916,$B$2:$B$7916,"Piemonte"))</f>
        <v>5.3850715733300093E-3</v>
      </c>
      <c r="I5387" s="1" t="str">
        <f>_xlfn.XLOOKUP(Comuni[[#This Row],[Regione]],Ripartizione_geografica[Regione],Ripartizione_geografica[Ripartizione geografica],,0)</f>
        <v>Sud</v>
      </c>
      <c r="J5387" s="1">
        <f>_xlfn.XLOOKUP(Comuni[[#This Row],[Regione]],Table_0[Regione],Table_0[Totale contagiati],,0)</f>
        <v>681425</v>
      </c>
      <c r="K5387" s="1">
        <f>_xlfn.XLOOKUP(Comuni[[#This Row],[Regione]],Table_0[Regione],Table_0[Guariti],,0)</f>
        <v>668758</v>
      </c>
      <c r="L5387" s="1">
        <f>_xlfn.XLOOKUP(Comuni[[#This Row],[Regione]],Table_0[Regione],Table_0[Deceduti],,0)</f>
        <v>4041</v>
      </c>
    </row>
    <row r="5388" spans="1:12" x14ac:dyDescent="0.25">
      <c r="A5388" s="1" t="s">
        <v>5470</v>
      </c>
      <c r="B5388" s="1" t="s">
        <v>5447</v>
      </c>
      <c r="C5388" s="1" t="s">
        <v>5448</v>
      </c>
      <c r="D5388">
        <v>551</v>
      </c>
      <c r="E5388">
        <f>100*Comuni[[#This Row],[Popolazione2011]]/$D$7916</f>
        <v>9.614018110821014E-4</v>
      </c>
      <c r="F5388">
        <f>100*Comuni[[#This Row],[Popolazione2011]]/(SUMIFS($D$2:$D$7916,$B$2:$B$7916,"Abruzzo"))</f>
        <v>4.2147648337156708E-2</v>
      </c>
      <c r="G5388" t="b">
        <f>IF(Comuni[[#This Row],[Popolazione2011]]&gt;300000,"MAGGIORE")</f>
        <v>0</v>
      </c>
      <c r="H5388">
        <f>100*Comuni[[#This Row],[Popolazione2011]]/(SUMIFS($D$2:$D$7916,$B$2:$B$7916,"Piemonte"))</f>
        <v>1.2626274199595043E-2</v>
      </c>
      <c r="I5388" s="1" t="str">
        <f>_xlfn.XLOOKUP(Comuni[[#This Row],[Regione]],Ripartizione_geografica[Regione],Ripartizione_geografica[Ripartizione geografica],,0)</f>
        <v>Sud</v>
      </c>
      <c r="J5388" s="1">
        <f>_xlfn.XLOOKUP(Comuni[[#This Row],[Regione]],Table_0[Regione],Table_0[Totale contagiati],,0)</f>
        <v>681425</v>
      </c>
      <c r="K5388" s="1">
        <f>_xlfn.XLOOKUP(Comuni[[#This Row],[Regione]],Table_0[Regione],Table_0[Guariti],,0)</f>
        <v>668758</v>
      </c>
      <c r="L5388" s="1">
        <f>_xlfn.XLOOKUP(Comuni[[#This Row],[Regione]],Table_0[Regione],Table_0[Deceduti],,0)</f>
        <v>4041</v>
      </c>
    </row>
    <row r="5389" spans="1:12" x14ac:dyDescent="0.25">
      <c r="A5389" s="1" t="s">
        <v>5471</v>
      </c>
      <c r="B5389" s="1" t="s">
        <v>5447</v>
      </c>
      <c r="C5389" s="1" t="s">
        <v>5448</v>
      </c>
      <c r="D5389">
        <v>85</v>
      </c>
      <c r="E5389">
        <f>100*Comuni[[#This Row],[Popolazione2011]]/$D$7916</f>
        <v>1.4831062421411727E-4</v>
      </c>
      <c r="F5389">
        <f>100*Comuni[[#This Row],[Popolazione2011]]/(SUMIFS($D$2:$D$7916,$B$2:$B$7916,"Abruzzo"))</f>
        <v>6.5019058233363345E-3</v>
      </c>
      <c r="G5389" t="b">
        <f>IF(Comuni[[#This Row],[Popolazione2011]]&gt;300000,"MAGGIORE")</f>
        <v>0</v>
      </c>
      <c r="H5389">
        <f>100*Comuni[[#This Row],[Popolazione2011]]/(SUMIFS($D$2:$D$7916,$B$2:$B$7916,"Piemonte"))</f>
        <v>1.9477918456725564E-3</v>
      </c>
      <c r="I5389" s="1" t="str">
        <f>_xlfn.XLOOKUP(Comuni[[#This Row],[Regione]],Ripartizione_geografica[Regione],Ripartizione_geografica[Ripartizione geografica],,0)</f>
        <v>Sud</v>
      </c>
      <c r="J5389" s="1">
        <f>_xlfn.XLOOKUP(Comuni[[#This Row],[Regione]],Table_0[Regione],Table_0[Totale contagiati],,0)</f>
        <v>681425</v>
      </c>
      <c r="K5389" s="1">
        <f>_xlfn.XLOOKUP(Comuni[[#This Row],[Regione]],Table_0[Regione],Table_0[Guariti],,0)</f>
        <v>668758</v>
      </c>
      <c r="L5389" s="1">
        <f>_xlfn.XLOOKUP(Comuni[[#This Row],[Regione]],Table_0[Regione],Table_0[Deceduti],,0)</f>
        <v>4041</v>
      </c>
    </row>
    <row r="5390" spans="1:12" x14ac:dyDescent="0.25">
      <c r="A5390" s="1" t="s">
        <v>5472</v>
      </c>
      <c r="B5390" s="1" t="s">
        <v>5447</v>
      </c>
      <c r="C5390" s="1" t="s">
        <v>5448</v>
      </c>
      <c r="D5390">
        <v>5419</v>
      </c>
      <c r="E5390">
        <f>100*Comuni[[#This Row],[Popolazione2011]]/$D$7916</f>
        <v>9.455238501368252E-3</v>
      </c>
      <c r="F5390">
        <f>100*Comuni[[#This Row],[Popolazione2011]]/(SUMIFS($D$2:$D$7916,$B$2:$B$7916,"Abruzzo"))</f>
        <v>0.4145156194901129</v>
      </c>
      <c r="G5390" t="b">
        <f>IF(Comuni[[#This Row],[Popolazione2011]]&gt;300000,"MAGGIORE")</f>
        <v>0</v>
      </c>
      <c r="H5390">
        <f>100*Comuni[[#This Row],[Popolazione2011]]/(SUMIFS($D$2:$D$7916,$B$2:$B$7916,"Piemonte"))</f>
        <v>0.12417745896117158</v>
      </c>
      <c r="I5390" s="1" t="str">
        <f>_xlfn.XLOOKUP(Comuni[[#This Row],[Regione]],Ripartizione_geografica[Regione],Ripartizione_geografica[Ripartizione geografica],,0)</f>
        <v>Sud</v>
      </c>
      <c r="J5390" s="1">
        <f>_xlfn.XLOOKUP(Comuni[[#This Row],[Regione]],Table_0[Regione],Table_0[Totale contagiati],,0)</f>
        <v>681425</v>
      </c>
      <c r="K5390" s="1">
        <f>_xlfn.XLOOKUP(Comuni[[#This Row],[Regione]],Table_0[Regione],Table_0[Guariti],,0)</f>
        <v>668758</v>
      </c>
      <c r="L5390" s="1">
        <f>_xlfn.XLOOKUP(Comuni[[#This Row],[Regione]],Table_0[Regione],Table_0[Deceduti],,0)</f>
        <v>4041</v>
      </c>
    </row>
    <row r="5391" spans="1:12" x14ac:dyDescent="0.25">
      <c r="A5391" s="1" t="s">
        <v>5473</v>
      </c>
      <c r="B5391" s="1" t="s">
        <v>5447</v>
      </c>
      <c r="C5391" s="1" t="s">
        <v>5448</v>
      </c>
      <c r="D5391">
        <v>447</v>
      </c>
      <c r="E5391">
        <f>100*Comuni[[#This Row],[Popolazione2011]]/$D$7916</f>
        <v>7.7993940027894606E-4</v>
      </c>
      <c r="F5391">
        <f>100*Comuni[[#This Row],[Popolazione2011]]/(SUMIFS($D$2:$D$7916,$B$2:$B$7916,"Abruzzo"))</f>
        <v>3.4192375329780485E-2</v>
      </c>
      <c r="G5391" t="b">
        <f>IF(Comuni[[#This Row],[Popolazione2011]]&gt;300000,"MAGGIORE")</f>
        <v>0</v>
      </c>
      <c r="H5391">
        <f>100*Comuni[[#This Row],[Popolazione2011]]/(SUMIFS($D$2:$D$7916,$B$2:$B$7916,"Piemonte"))</f>
        <v>1.0243093588419209E-2</v>
      </c>
      <c r="I5391" s="1" t="str">
        <f>_xlfn.XLOOKUP(Comuni[[#This Row],[Regione]],Ripartizione_geografica[Regione],Ripartizione_geografica[Ripartizione geografica],,0)</f>
        <v>Sud</v>
      </c>
      <c r="J5391" s="1">
        <f>_xlfn.XLOOKUP(Comuni[[#This Row],[Regione]],Table_0[Regione],Table_0[Totale contagiati],,0)</f>
        <v>681425</v>
      </c>
      <c r="K5391" s="1">
        <f>_xlfn.XLOOKUP(Comuni[[#This Row],[Regione]],Table_0[Regione],Table_0[Guariti],,0)</f>
        <v>668758</v>
      </c>
      <c r="L5391" s="1">
        <f>_xlfn.XLOOKUP(Comuni[[#This Row],[Regione]],Table_0[Regione],Table_0[Deceduti],,0)</f>
        <v>4041</v>
      </c>
    </row>
    <row r="5392" spans="1:12" x14ac:dyDescent="0.25">
      <c r="A5392" s="1" t="s">
        <v>5474</v>
      </c>
      <c r="B5392" s="1" t="s">
        <v>5447</v>
      </c>
      <c r="C5392" s="1" t="s">
        <v>5448</v>
      </c>
      <c r="D5392">
        <v>329</v>
      </c>
      <c r="E5392">
        <f>100*Comuni[[#This Row],[Popolazione2011]]/$D$7916</f>
        <v>5.7404935725228914E-4</v>
      </c>
      <c r="F5392">
        <f>100*Comuni[[#This Row],[Popolazione2011]]/(SUMIFS($D$2:$D$7916,$B$2:$B$7916,"Abruzzo"))</f>
        <v>2.5166200186795929E-2</v>
      </c>
      <c r="G5392" t="b">
        <f>IF(Comuni[[#This Row],[Popolazione2011]]&gt;300000,"MAGGIORE")</f>
        <v>0</v>
      </c>
      <c r="H5392">
        <f>100*Comuni[[#This Row],[Popolazione2011]]/(SUMIFS($D$2:$D$7916,$B$2:$B$7916,"Piemonte"))</f>
        <v>7.539100202662013E-3</v>
      </c>
      <c r="I5392" s="1" t="str">
        <f>_xlfn.XLOOKUP(Comuni[[#This Row],[Regione]],Ripartizione_geografica[Regione],Ripartizione_geografica[Ripartizione geografica],,0)</f>
        <v>Sud</v>
      </c>
      <c r="J5392" s="1">
        <f>_xlfn.XLOOKUP(Comuni[[#This Row],[Regione]],Table_0[Regione],Table_0[Totale contagiati],,0)</f>
        <v>681425</v>
      </c>
      <c r="K5392" s="1">
        <f>_xlfn.XLOOKUP(Comuni[[#This Row],[Regione]],Table_0[Regione],Table_0[Guariti],,0)</f>
        <v>668758</v>
      </c>
      <c r="L5392" s="1">
        <f>_xlfn.XLOOKUP(Comuni[[#This Row],[Regione]],Table_0[Regione],Table_0[Deceduti],,0)</f>
        <v>4041</v>
      </c>
    </row>
    <row r="5393" spans="1:12" x14ac:dyDescent="0.25">
      <c r="A5393" s="1" t="s">
        <v>5475</v>
      </c>
      <c r="B5393" s="1" t="s">
        <v>5447</v>
      </c>
      <c r="C5393" s="1" t="s">
        <v>5448</v>
      </c>
      <c r="D5393">
        <v>5985</v>
      </c>
      <c r="E5393">
        <f>100*Comuni[[#This Row],[Popolazione2011]]/$D$7916</f>
        <v>1.0442812775546963E-2</v>
      </c>
      <c r="F5393">
        <f>100*Comuni[[#This Row],[Popolazione2011]]/(SUMIFS($D$2:$D$7916,$B$2:$B$7916,"Abruzzo"))</f>
        <v>0.45781066297256423</v>
      </c>
      <c r="G5393" t="b">
        <f>IF(Comuni[[#This Row],[Popolazione2011]]&gt;300000,"MAGGIORE")</f>
        <v>0</v>
      </c>
      <c r="H5393">
        <f>100*Comuni[[#This Row],[Popolazione2011]]/(SUMIFS($D$2:$D$7916,$B$2:$B$7916,"Piemonte"))</f>
        <v>0.13714746113353235</v>
      </c>
      <c r="I5393" s="1" t="str">
        <f>_xlfn.XLOOKUP(Comuni[[#This Row],[Regione]],Ripartizione_geografica[Regione],Ripartizione_geografica[Ripartizione geografica],,0)</f>
        <v>Sud</v>
      </c>
      <c r="J5393" s="1">
        <f>_xlfn.XLOOKUP(Comuni[[#This Row],[Regione]],Table_0[Regione],Table_0[Totale contagiati],,0)</f>
        <v>681425</v>
      </c>
      <c r="K5393" s="1">
        <f>_xlfn.XLOOKUP(Comuni[[#This Row],[Regione]],Table_0[Regione],Table_0[Guariti],,0)</f>
        <v>668758</v>
      </c>
      <c r="L5393" s="1">
        <f>_xlfn.XLOOKUP(Comuni[[#This Row],[Regione]],Table_0[Regione],Table_0[Deceduti],,0)</f>
        <v>4041</v>
      </c>
    </row>
    <row r="5394" spans="1:12" x14ac:dyDescent="0.25">
      <c r="A5394" s="1" t="s">
        <v>5476</v>
      </c>
      <c r="B5394" s="1" t="s">
        <v>5447</v>
      </c>
      <c r="C5394" s="1" t="s">
        <v>5448</v>
      </c>
      <c r="D5394">
        <v>1099</v>
      </c>
      <c r="E5394">
        <f>100*Comuni[[#This Row],[Popolazione2011]]/$D$7916</f>
        <v>1.9175691295448809E-3</v>
      </c>
      <c r="F5394">
        <f>100*Comuni[[#This Row],[Popolazione2011]]/(SUMIFS($D$2:$D$7916,$B$2:$B$7916,"Abruzzo"))</f>
        <v>8.406581764525449E-2</v>
      </c>
      <c r="G5394" t="b">
        <f>IF(Comuni[[#This Row],[Popolazione2011]]&gt;300000,"MAGGIORE")</f>
        <v>0</v>
      </c>
      <c r="H5394">
        <f>100*Comuni[[#This Row],[Popolazione2011]]/(SUMIFS($D$2:$D$7916,$B$2:$B$7916,"Piemonte"))</f>
        <v>2.5183802804636935E-2</v>
      </c>
      <c r="I5394" s="1" t="str">
        <f>_xlfn.XLOOKUP(Comuni[[#This Row],[Regione]],Ripartizione_geografica[Regione],Ripartizione_geografica[Ripartizione geografica],,0)</f>
        <v>Sud</v>
      </c>
      <c r="J5394" s="1">
        <f>_xlfn.XLOOKUP(Comuni[[#This Row],[Regione]],Table_0[Regione],Table_0[Totale contagiati],,0)</f>
        <v>681425</v>
      </c>
      <c r="K5394" s="1">
        <f>_xlfn.XLOOKUP(Comuni[[#This Row],[Regione]],Table_0[Regione],Table_0[Guariti],,0)</f>
        <v>668758</v>
      </c>
      <c r="L5394" s="1">
        <f>_xlfn.XLOOKUP(Comuni[[#This Row],[Regione]],Table_0[Regione],Table_0[Deceduti],,0)</f>
        <v>4041</v>
      </c>
    </row>
    <row r="5395" spans="1:12" x14ac:dyDescent="0.25">
      <c r="A5395" s="1" t="s">
        <v>5477</v>
      </c>
      <c r="B5395" s="1" t="s">
        <v>5447</v>
      </c>
      <c r="C5395" s="1" t="s">
        <v>5448</v>
      </c>
      <c r="D5395">
        <v>159</v>
      </c>
      <c r="E5395">
        <f>100*Comuni[[#This Row],[Popolazione2011]]/$D$7916</f>
        <v>2.7742810882405467E-4</v>
      </c>
      <c r="F5395">
        <f>100*Comuni[[#This Row],[Popolazione2011]]/(SUMIFS($D$2:$D$7916,$B$2:$B$7916,"Abruzzo"))</f>
        <v>1.216238854012326E-2</v>
      </c>
      <c r="G5395" t="b">
        <f>IF(Comuni[[#This Row],[Popolazione2011]]&gt;300000,"MAGGIORE")</f>
        <v>0</v>
      </c>
      <c r="H5395">
        <f>100*Comuni[[#This Row],[Popolazione2011]]/(SUMIFS($D$2:$D$7916,$B$2:$B$7916,"Piemonte"))</f>
        <v>3.6435165113168997E-3</v>
      </c>
      <c r="I5395" s="1" t="str">
        <f>_xlfn.XLOOKUP(Comuni[[#This Row],[Regione]],Ripartizione_geografica[Regione],Ripartizione_geografica[Ripartizione geografica],,0)</f>
        <v>Sud</v>
      </c>
      <c r="J5395" s="1">
        <f>_xlfn.XLOOKUP(Comuni[[#This Row],[Regione]],Table_0[Regione],Table_0[Totale contagiati],,0)</f>
        <v>681425</v>
      </c>
      <c r="K5395" s="1">
        <f>_xlfn.XLOOKUP(Comuni[[#This Row],[Regione]],Table_0[Regione],Table_0[Guariti],,0)</f>
        <v>668758</v>
      </c>
      <c r="L5395" s="1">
        <f>_xlfn.XLOOKUP(Comuni[[#This Row],[Regione]],Table_0[Regione],Table_0[Deceduti],,0)</f>
        <v>4041</v>
      </c>
    </row>
    <row r="5396" spans="1:12" x14ac:dyDescent="0.25">
      <c r="A5396" s="1" t="s">
        <v>5478</v>
      </c>
      <c r="B5396" s="1" t="s">
        <v>5447</v>
      </c>
      <c r="C5396" s="1" t="s">
        <v>5448</v>
      </c>
      <c r="D5396">
        <v>1067</v>
      </c>
      <c r="E5396">
        <f>100*Comuni[[#This Row],[Popolazione2011]]/$D$7916</f>
        <v>1.8617345416054485E-3</v>
      </c>
      <c r="F5396">
        <f>100*Comuni[[#This Row],[Popolazione2011]]/(SUMIFS($D$2:$D$7916,$B$2:$B$7916,"Abruzzo"))</f>
        <v>8.1618041335292574E-2</v>
      </c>
      <c r="G5396" t="b">
        <f>IF(Comuni[[#This Row],[Popolazione2011]]&gt;300000,"MAGGIORE")</f>
        <v>0</v>
      </c>
      <c r="H5396">
        <f>100*Comuni[[#This Row],[Popolazione2011]]/(SUMIFS($D$2:$D$7916,$B$2:$B$7916,"Piemonte"))</f>
        <v>2.4450516462736681E-2</v>
      </c>
      <c r="I5396" s="1" t="str">
        <f>_xlfn.XLOOKUP(Comuni[[#This Row],[Regione]],Ripartizione_geografica[Regione],Ripartizione_geografica[Ripartizione geografica],,0)</f>
        <v>Sud</v>
      </c>
      <c r="J5396" s="1">
        <f>_xlfn.XLOOKUP(Comuni[[#This Row],[Regione]],Table_0[Regione],Table_0[Totale contagiati],,0)</f>
        <v>681425</v>
      </c>
      <c r="K5396" s="1">
        <f>_xlfn.XLOOKUP(Comuni[[#This Row],[Regione]],Table_0[Regione],Table_0[Guariti],,0)</f>
        <v>668758</v>
      </c>
      <c r="L5396" s="1">
        <f>_xlfn.XLOOKUP(Comuni[[#This Row],[Regione]],Table_0[Regione],Table_0[Deceduti],,0)</f>
        <v>4041</v>
      </c>
    </row>
    <row r="5397" spans="1:12" x14ac:dyDescent="0.25">
      <c r="A5397" s="1" t="s">
        <v>5479</v>
      </c>
      <c r="B5397" s="1" t="s">
        <v>5447</v>
      </c>
      <c r="C5397" s="1" t="s">
        <v>5448</v>
      </c>
      <c r="D5397">
        <v>10828</v>
      </c>
      <c r="E5397">
        <f>100*Comuni[[#This Row],[Popolazione2011]]/$D$7916</f>
        <v>1.8893028694005432E-2</v>
      </c>
      <c r="F5397">
        <f>100*Comuni[[#This Row],[Popolazione2011]]/(SUMIFS($D$2:$D$7916,$B$2:$B$7916,"Abruzzo"))</f>
        <v>0.82826630888336272</v>
      </c>
      <c r="G5397" t="b">
        <f>IF(Comuni[[#This Row],[Popolazione2011]]&gt;300000,"MAGGIORE")</f>
        <v>0</v>
      </c>
      <c r="H5397">
        <f>100*Comuni[[#This Row],[Popolazione2011]]/(SUMIFS($D$2:$D$7916,$B$2:$B$7916,"Piemonte"))</f>
        <v>0.24812576594049932</v>
      </c>
      <c r="I5397" s="1" t="str">
        <f>_xlfn.XLOOKUP(Comuni[[#This Row],[Regione]],Ripartizione_geografica[Regione],Ripartizione_geografica[Ripartizione geografica],,0)</f>
        <v>Sud</v>
      </c>
      <c r="J5397" s="1">
        <f>_xlfn.XLOOKUP(Comuni[[#This Row],[Regione]],Table_0[Regione],Table_0[Totale contagiati],,0)</f>
        <v>681425</v>
      </c>
      <c r="K5397" s="1">
        <f>_xlfn.XLOOKUP(Comuni[[#This Row],[Regione]],Table_0[Regione],Table_0[Guariti],,0)</f>
        <v>668758</v>
      </c>
      <c r="L5397" s="1">
        <f>_xlfn.XLOOKUP(Comuni[[#This Row],[Regione]],Table_0[Regione],Table_0[Deceduti],,0)</f>
        <v>4041</v>
      </c>
    </row>
    <row r="5398" spans="1:12" x14ac:dyDescent="0.25">
      <c r="A5398" s="1" t="s">
        <v>5480</v>
      </c>
      <c r="B5398" s="1" t="s">
        <v>5447</v>
      </c>
      <c r="C5398" s="1" t="s">
        <v>5448</v>
      </c>
      <c r="D5398">
        <v>1653</v>
      </c>
      <c r="E5398">
        <f>100*Comuni[[#This Row],[Popolazione2011]]/$D$7916</f>
        <v>2.8842054332463042E-3</v>
      </c>
      <c r="F5398">
        <f>100*Comuni[[#This Row],[Popolazione2011]]/(SUMIFS($D$2:$D$7916,$B$2:$B$7916,"Abruzzo"))</f>
        <v>0.12644294501147013</v>
      </c>
      <c r="G5398" t="b">
        <f>IF(Comuni[[#This Row],[Popolazione2011]]&gt;300000,"MAGGIORE")</f>
        <v>0</v>
      </c>
      <c r="H5398">
        <f>100*Comuni[[#This Row],[Popolazione2011]]/(SUMIFS($D$2:$D$7916,$B$2:$B$7916,"Piemonte"))</f>
        <v>3.7878822598785125E-2</v>
      </c>
      <c r="I5398" s="1" t="str">
        <f>_xlfn.XLOOKUP(Comuni[[#This Row],[Regione]],Ripartizione_geografica[Regione],Ripartizione_geografica[Ripartizione geografica],,0)</f>
        <v>Sud</v>
      </c>
      <c r="J5398" s="1">
        <f>_xlfn.XLOOKUP(Comuni[[#This Row],[Regione]],Table_0[Regione],Table_0[Totale contagiati],,0)</f>
        <v>681425</v>
      </c>
      <c r="K5398" s="1">
        <f>_xlfn.XLOOKUP(Comuni[[#This Row],[Regione]],Table_0[Regione],Table_0[Guariti],,0)</f>
        <v>668758</v>
      </c>
      <c r="L5398" s="1">
        <f>_xlfn.XLOOKUP(Comuni[[#This Row],[Regione]],Table_0[Regione],Table_0[Deceduti],,0)</f>
        <v>4041</v>
      </c>
    </row>
    <row r="5399" spans="1:12" x14ac:dyDescent="0.25">
      <c r="A5399" s="1" t="s">
        <v>5481</v>
      </c>
      <c r="B5399" s="1" t="s">
        <v>5447</v>
      </c>
      <c r="C5399" s="1" t="s">
        <v>5448</v>
      </c>
      <c r="D5399">
        <v>994</v>
      </c>
      <c r="E5399">
        <f>100*Comuni[[#This Row],[Popolazione2011]]/$D$7916</f>
        <v>1.7343618878686185E-3</v>
      </c>
      <c r="F5399">
        <f>100*Comuni[[#This Row],[Popolazione2011]]/(SUMIFS($D$2:$D$7916,$B$2:$B$7916,"Abruzzo"))</f>
        <v>7.6034051628191962E-2</v>
      </c>
      <c r="G5399" t="b">
        <f>IF(Comuni[[#This Row],[Popolazione2011]]&gt;300000,"MAGGIORE")</f>
        <v>0</v>
      </c>
      <c r="H5399">
        <f>100*Comuni[[#This Row],[Popolazione2011]]/(SUMIFS($D$2:$D$7916,$B$2:$B$7916,"Piemonte"))</f>
        <v>2.277770699527672E-2</v>
      </c>
      <c r="I5399" s="1" t="str">
        <f>_xlfn.XLOOKUP(Comuni[[#This Row],[Regione]],Ripartizione_geografica[Regione],Ripartizione_geografica[Ripartizione geografica],,0)</f>
        <v>Sud</v>
      </c>
      <c r="J5399" s="1">
        <f>_xlfn.XLOOKUP(Comuni[[#This Row],[Regione]],Table_0[Regione],Table_0[Totale contagiati],,0)</f>
        <v>681425</v>
      </c>
      <c r="K5399" s="1">
        <f>_xlfn.XLOOKUP(Comuni[[#This Row],[Regione]],Table_0[Regione],Table_0[Guariti],,0)</f>
        <v>668758</v>
      </c>
      <c r="L5399" s="1">
        <f>_xlfn.XLOOKUP(Comuni[[#This Row],[Regione]],Table_0[Regione],Table_0[Deceduti],,0)</f>
        <v>4041</v>
      </c>
    </row>
    <row r="5400" spans="1:12" x14ac:dyDescent="0.25">
      <c r="A5400" s="1" t="s">
        <v>5482</v>
      </c>
      <c r="B5400" s="1" t="s">
        <v>5447</v>
      </c>
      <c r="C5400" s="1" t="s">
        <v>5448</v>
      </c>
      <c r="D5400">
        <v>303</v>
      </c>
      <c r="E5400">
        <f>100*Comuni[[#This Row],[Popolazione2011]]/$D$7916</f>
        <v>5.2868375455150034E-4</v>
      </c>
      <c r="F5400">
        <f>100*Comuni[[#This Row],[Popolazione2011]]/(SUMIFS($D$2:$D$7916,$B$2:$B$7916,"Abruzzo"))</f>
        <v>2.3177381934951873E-2</v>
      </c>
      <c r="G5400" t="b">
        <f>IF(Comuni[[#This Row],[Popolazione2011]]&gt;300000,"MAGGIORE")</f>
        <v>0</v>
      </c>
      <c r="H5400">
        <f>100*Comuni[[#This Row],[Popolazione2011]]/(SUMIFS($D$2:$D$7916,$B$2:$B$7916,"Piemonte"))</f>
        <v>6.9433050498680544E-3</v>
      </c>
      <c r="I5400" s="1" t="str">
        <f>_xlfn.XLOOKUP(Comuni[[#This Row],[Regione]],Ripartizione_geografica[Regione],Ripartizione_geografica[Ripartizione geografica],,0)</f>
        <v>Sud</v>
      </c>
      <c r="J5400" s="1">
        <f>_xlfn.XLOOKUP(Comuni[[#This Row],[Regione]],Table_0[Regione],Table_0[Totale contagiati],,0)</f>
        <v>681425</v>
      </c>
      <c r="K5400" s="1">
        <f>_xlfn.XLOOKUP(Comuni[[#This Row],[Regione]],Table_0[Regione],Table_0[Guariti],,0)</f>
        <v>668758</v>
      </c>
      <c r="L5400" s="1">
        <f>_xlfn.XLOOKUP(Comuni[[#This Row],[Regione]],Table_0[Regione],Table_0[Deceduti],,0)</f>
        <v>4041</v>
      </c>
    </row>
    <row r="5401" spans="1:12" x14ac:dyDescent="0.25">
      <c r="A5401" s="1" t="s">
        <v>5483</v>
      </c>
      <c r="B5401" s="1" t="s">
        <v>5447</v>
      </c>
      <c r="C5401" s="1" t="s">
        <v>5448</v>
      </c>
      <c r="D5401">
        <v>3374</v>
      </c>
      <c r="E5401">
        <f>100*Comuni[[#This Row],[Popolazione2011]]/$D$7916</f>
        <v>5.8870593658639017E-3</v>
      </c>
      <c r="F5401">
        <f>100*Comuni[[#This Row],[Popolazione2011]]/(SUMIFS($D$2:$D$7916,$B$2:$B$7916,"Abruzzo"))</f>
        <v>0.25808741468160934</v>
      </c>
      <c r="G5401" t="b">
        <f>IF(Comuni[[#This Row],[Popolazione2011]]&gt;300000,"MAGGIORE")</f>
        <v>0</v>
      </c>
      <c r="H5401">
        <f>100*Comuni[[#This Row],[Popolazione2011]]/(SUMIFS($D$2:$D$7916,$B$2:$B$7916,"Piemonte"))</f>
        <v>7.7315878674108302E-2</v>
      </c>
      <c r="I5401" s="1" t="str">
        <f>_xlfn.XLOOKUP(Comuni[[#This Row],[Regione]],Ripartizione_geografica[Regione],Ripartizione_geografica[Ripartizione geografica],,0)</f>
        <v>Sud</v>
      </c>
      <c r="J5401" s="1">
        <f>_xlfn.XLOOKUP(Comuni[[#This Row],[Regione]],Table_0[Regione],Table_0[Totale contagiati],,0)</f>
        <v>681425</v>
      </c>
      <c r="K5401" s="1">
        <f>_xlfn.XLOOKUP(Comuni[[#This Row],[Regione]],Table_0[Regione],Table_0[Guariti],,0)</f>
        <v>668758</v>
      </c>
      <c r="L5401" s="1">
        <f>_xlfn.XLOOKUP(Comuni[[#This Row],[Regione]],Table_0[Regione],Table_0[Deceduti],,0)</f>
        <v>4041</v>
      </c>
    </row>
    <row r="5402" spans="1:12" x14ac:dyDescent="0.25">
      <c r="A5402" s="1" t="s">
        <v>5484</v>
      </c>
      <c r="B5402" s="1" t="s">
        <v>5447</v>
      </c>
      <c r="C5402" s="1" t="s">
        <v>5448</v>
      </c>
      <c r="D5402">
        <v>265</v>
      </c>
      <c r="E5402">
        <f>100*Comuni[[#This Row],[Popolazione2011]]/$D$7916</f>
        <v>4.6238018137342445E-4</v>
      </c>
      <c r="F5402">
        <f>100*Comuni[[#This Row],[Popolazione2011]]/(SUMIFS($D$2:$D$7916,$B$2:$B$7916,"Abruzzo"))</f>
        <v>2.0270647566872101E-2</v>
      </c>
      <c r="G5402" t="b">
        <f>IF(Comuni[[#This Row],[Popolazione2011]]&gt;300000,"MAGGIORE")</f>
        <v>0</v>
      </c>
      <c r="H5402">
        <f>100*Comuni[[#This Row],[Popolazione2011]]/(SUMIFS($D$2:$D$7916,$B$2:$B$7916,"Piemonte"))</f>
        <v>6.0725275188614992E-3</v>
      </c>
      <c r="I5402" s="1" t="str">
        <f>_xlfn.XLOOKUP(Comuni[[#This Row],[Regione]],Ripartizione_geografica[Regione],Ripartizione_geografica[Ripartizione geografica],,0)</f>
        <v>Sud</v>
      </c>
      <c r="J5402" s="1">
        <f>_xlfn.XLOOKUP(Comuni[[#This Row],[Regione]],Table_0[Regione],Table_0[Totale contagiati],,0)</f>
        <v>681425</v>
      </c>
      <c r="K5402" s="1">
        <f>_xlfn.XLOOKUP(Comuni[[#This Row],[Regione]],Table_0[Regione],Table_0[Guariti],,0)</f>
        <v>668758</v>
      </c>
      <c r="L5402" s="1">
        <f>_xlfn.XLOOKUP(Comuni[[#This Row],[Regione]],Table_0[Regione],Table_0[Deceduti],,0)</f>
        <v>4041</v>
      </c>
    </row>
    <row r="5403" spans="1:12" x14ac:dyDescent="0.25">
      <c r="A5403" s="1" t="s">
        <v>5485</v>
      </c>
      <c r="B5403" s="1" t="s">
        <v>5447</v>
      </c>
      <c r="C5403" s="1" t="s">
        <v>5448</v>
      </c>
      <c r="D5403">
        <v>950</v>
      </c>
      <c r="E5403">
        <f>100*Comuni[[#This Row],[Popolazione2011]]/$D$7916</f>
        <v>1.6575893294518988E-3</v>
      </c>
      <c r="F5403">
        <f>100*Comuni[[#This Row],[Popolazione2011]]/(SUMIFS($D$2:$D$7916,$B$2:$B$7916,"Abruzzo"))</f>
        <v>7.2668359201994326E-2</v>
      </c>
      <c r="G5403" t="b">
        <f>IF(Comuni[[#This Row],[Popolazione2011]]&gt;300000,"MAGGIORE")</f>
        <v>0</v>
      </c>
      <c r="H5403">
        <f>100*Comuni[[#This Row],[Popolazione2011]]/(SUMIFS($D$2:$D$7916,$B$2:$B$7916,"Piemonte"))</f>
        <v>2.1769438275163866E-2</v>
      </c>
      <c r="I5403" s="1" t="str">
        <f>_xlfn.XLOOKUP(Comuni[[#This Row],[Regione]],Ripartizione_geografica[Regione],Ripartizione_geografica[Ripartizione geografica],,0)</f>
        <v>Sud</v>
      </c>
      <c r="J5403" s="1">
        <f>_xlfn.XLOOKUP(Comuni[[#This Row],[Regione]],Table_0[Regione],Table_0[Totale contagiati],,0)</f>
        <v>681425</v>
      </c>
      <c r="K5403" s="1">
        <f>_xlfn.XLOOKUP(Comuni[[#This Row],[Regione]],Table_0[Regione],Table_0[Guariti],,0)</f>
        <v>668758</v>
      </c>
      <c r="L5403" s="1">
        <f>_xlfn.XLOOKUP(Comuni[[#This Row],[Regione]],Table_0[Regione],Table_0[Deceduti],,0)</f>
        <v>4041</v>
      </c>
    </row>
    <row r="5404" spans="1:12" x14ac:dyDescent="0.25">
      <c r="A5404" s="1" t="s">
        <v>5486</v>
      </c>
      <c r="B5404" s="1" t="s">
        <v>5447</v>
      </c>
      <c r="C5404" s="1" t="s">
        <v>5448</v>
      </c>
      <c r="D5404">
        <v>1313</v>
      </c>
      <c r="E5404">
        <f>100*Comuni[[#This Row],[Popolazione2011]]/$D$7916</f>
        <v>2.2909629363898351E-3</v>
      </c>
      <c r="F5404">
        <f>100*Comuni[[#This Row],[Popolazione2011]]/(SUMIFS($D$2:$D$7916,$B$2:$B$7916,"Abruzzo"))</f>
        <v>0.10043532171812479</v>
      </c>
      <c r="G5404" t="b">
        <f>IF(Comuni[[#This Row],[Popolazione2011]]&gt;300000,"MAGGIORE")</f>
        <v>0</v>
      </c>
      <c r="H5404">
        <f>100*Comuni[[#This Row],[Popolazione2011]]/(SUMIFS($D$2:$D$7916,$B$2:$B$7916,"Piemonte"))</f>
        <v>3.00876552160949E-2</v>
      </c>
      <c r="I5404" s="1" t="str">
        <f>_xlfn.XLOOKUP(Comuni[[#This Row],[Regione]],Ripartizione_geografica[Regione],Ripartizione_geografica[Ripartizione geografica],,0)</f>
        <v>Sud</v>
      </c>
      <c r="J5404" s="1">
        <f>_xlfn.XLOOKUP(Comuni[[#This Row],[Regione]],Table_0[Regione],Table_0[Totale contagiati],,0)</f>
        <v>681425</v>
      </c>
      <c r="K5404" s="1">
        <f>_xlfn.XLOOKUP(Comuni[[#This Row],[Regione]],Table_0[Regione],Table_0[Guariti],,0)</f>
        <v>668758</v>
      </c>
      <c r="L5404" s="1">
        <f>_xlfn.XLOOKUP(Comuni[[#This Row],[Regione]],Table_0[Regione],Table_0[Deceduti],,0)</f>
        <v>4041</v>
      </c>
    </row>
    <row r="5405" spans="1:12" x14ac:dyDescent="0.25">
      <c r="A5405" s="1" t="s">
        <v>5487</v>
      </c>
      <c r="B5405" s="1" t="s">
        <v>5447</v>
      </c>
      <c r="C5405" s="1" t="s">
        <v>5448</v>
      </c>
      <c r="D5405">
        <v>235</v>
      </c>
      <c r="E5405">
        <f>100*Comuni[[#This Row],[Popolazione2011]]/$D$7916</f>
        <v>4.1003525518020656E-4</v>
      </c>
      <c r="F5405">
        <f>100*Comuni[[#This Row],[Popolazione2011]]/(SUMIFS($D$2:$D$7916,$B$2:$B$7916,"Abruzzo"))</f>
        <v>1.7975857276282807E-2</v>
      </c>
      <c r="G5405" t="b">
        <f>IF(Comuni[[#This Row],[Popolazione2011]]&gt;300000,"MAGGIORE")</f>
        <v>0</v>
      </c>
      <c r="H5405">
        <f>100*Comuni[[#This Row],[Popolazione2011]]/(SUMIFS($D$2:$D$7916,$B$2:$B$7916,"Piemonte"))</f>
        <v>5.3850715733300093E-3</v>
      </c>
      <c r="I5405" s="1" t="str">
        <f>_xlfn.XLOOKUP(Comuni[[#This Row],[Regione]],Ripartizione_geografica[Regione],Ripartizione_geografica[Ripartizione geografica],,0)</f>
        <v>Sud</v>
      </c>
      <c r="J5405" s="1">
        <f>_xlfn.XLOOKUP(Comuni[[#This Row],[Regione]],Table_0[Regione],Table_0[Totale contagiati],,0)</f>
        <v>681425</v>
      </c>
      <c r="K5405" s="1">
        <f>_xlfn.XLOOKUP(Comuni[[#This Row],[Regione]],Table_0[Regione],Table_0[Guariti],,0)</f>
        <v>668758</v>
      </c>
      <c r="L5405" s="1">
        <f>_xlfn.XLOOKUP(Comuni[[#This Row],[Regione]],Table_0[Regione],Table_0[Deceduti],,0)</f>
        <v>4041</v>
      </c>
    </row>
    <row r="5406" spans="1:12" x14ac:dyDescent="0.25">
      <c r="A5406" s="1" t="s">
        <v>5488</v>
      </c>
      <c r="B5406" s="1" t="s">
        <v>5447</v>
      </c>
      <c r="C5406" s="1" t="s">
        <v>5448</v>
      </c>
      <c r="D5406">
        <v>1079</v>
      </c>
      <c r="E5406">
        <f>100*Comuni[[#This Row],[Popolazione2011]]/$D$7916</f>
        <v>1.8826725120827358E-3</v>
      </c>
      <c r="F5406">
        <f>100*Comuni[[#This Row],[Popolazione2011]]/(SUMIFS($D$2:$D$7916,$B$2:$B$7916,"Abruzzo"))</f>
        <v>8.2535957451528294E-2</v>
      </c>
      <c r="G5406" t="b">
        <f>IF(Comuni[[#This Row],[Popolazione2011]]&gt;300000,"MAGGIORE")</f>
        <v>0</v>
      </c>
      <c r="H5406">
        <f>100*Comuni[[#This Row],[Popolazione2011]]/(SUMIFS($D$2:$D$7916,$B$2:$B$7916,"Piemonte"))</f>
        <v>2.4725498840949277E-2</v>
      </c>
      <c r="I5406" s="1" t="str">
        <f>_xlfn.XLOOKUP(Comuni[[#This Row],[Regione]],Ripartizione_geografica[Regione],Ripartizione_geografica[Ripartizione geografica],,0)</f>
        <v>Sud</v>
      </c>
      <c r="J5406" s="1">
        <f>_xlfn.XLOOKUP(Comuni[[#This Row],[Regione]],Table_0[Regione],Table_0[Totale contagiati],,0)</f>
        <v>681425</v>
      </c>
      <c r="K5406" s="1">
        <f>_xlfn.XLOOKUP(Comuni[[#This Row],[Regione]],Table_0[Regione],Table_0[Guariti],,0)</f>
        <v>668758</v>
      </c>
      <c r="L5406" s="1">
        <f>_xlfn.XLOOKUP(Comuni[[#This Row],[Regione]],Table_0[Regione],Table_0[Deceduti],,0)</f>
        <v>4041</v>
      </c>
    </row>
    <row r="5407" spans="1:12" x14ac:dyDescent="0.25">
      <c r="A5407" s="1" t="s">
        <v>5489</v>
      </c>
      <c r="B5407" s="1" t="s">
        <v>5447</v>
      </c>
      <c r="C5407" s="1" t="s">
        <v>5448</v>
      </c>
      <c r="D5407">
        <v>440</v>
      </c>
      <c r="E5407">
        <f>100*Comuni[[#This Row],[Popolazione2011]]/$D$7916</f>
        <v>7.6772558416719533E-4</v>
      </c>
      <c r="F5407">
        <f>100*Comuni[[#This Row],[Popolazione2011]]/(SUMIFS($D$2:$D$7916,$B$2:$B$7916,"Abruzzo"))</f>
        <v>3.365692426197632E-2</v>
      </c>
      <c r="G5407" t="b">
        <f>IF(Comuni[[#This Row],[Popolazione2011]]&gt;300000,"MAGGIORE")</f>
        <v>0</v>
      </c>
      <c r="H5407">
        <f>100*Comuni[[#This Row],[Popolazione2011]]/(SUMIFS($D$2:$D$7916,$B$2:$B$7916,"Piemonte"))</f>
        <v>1.0082687201128527E-2</v>
      </c>
      <c r="I5407" s="1" t="str">
        <f>_xlfn.XLOOKUP(Comuni[[#This Row],[Regione]],Ripartizione_geografica[Regione],Ripartizione_geografica[Ripartizione geografica],,0)</f>
        <v>Sud</v>
      </c>
      <c r="J5407" s="1">
        <f>_xlfn.XLOOKUP(Comuni[[#This Row],[Regione]],Table_0[Regione],Table_0[Totale contagiati],,0)</f>
        <v>681425</v>
      </c>
      <c r="K5407" s="1">
        <f>_xlfn.XLOOKUP(Comuni[[#This Row],[Regione]],Table_0[Regione],Table_0[Guariti],,0)</f>
        <v>668758</v>
      </c>
      <c r="L5407" s="1">
        <f>_xlfn.XLOOKUP(Comuni[[#This Row],[Regione]],Table_0[Regione],Table_0[Deceduti],,0)</f>
        <v>4041</v>
      </c>
    </row>
    <row r="5408" spans="1:12" x14ac:dyDescent="0.25">
      <c r="A5408" s="1" t="s">
        <v>5490</v>
      </c>
      <c r="B5408" s="1" t="s">
        <v>5447</v>
      </c>
      <c r="C5408" s="1" t="s">
        <v>5448</v>
      </c>
      <c r="D5408">
        <v>410</v>
      </c>
      <c r="E5408">
        <f>100*Comuni[[#This Row],[Popolazione2011]]/$D$7916</f>
        <v>7.1538065797397744E-4</v>
      </c>
      <c r="F5408">
        <f>100*Comuni[[#This Row],[Popolazione2011]]/(SUMIFS($D$2:$D$7916,$B$2:$B$7916,"Abruzzo"))</f>
        <v>3.1362133971387027E-2</v>
      </c>
      <c r="G5408" t="b">
        <f>IF(Comuni[[#This Row],[Popolazione2011]]&gt;300000,"MAGGIORE")</f>
        <v>0</v>
      </c>
      <c r="H5408">
        <f>100*Comuni[[#This Row],[Popolazione2011]]/(SUMIFS($D$2:$D$7916,$B$2:$B$7916,"Piemonte"))</f>
        <v>9.395231255597037E-3</v>
      </c>
      <c r="I5408" s="1" t="str">
        <f>_xlfn.XLOOKUP(Comuni[[#This Row],[Regione]],Ripartizione_geografica[Regione],Ripartizione_geografica[Ripartizione geografica],,0)</f>
        <v>Sud</v>
      </c>
      <c r="J5408" s="1">
        <f>_xlfn.XLOOKUP(Comuni[[#This Row],[Regione]],Table_0[Regione],Table_0[Totale contagiati],,0)</f>
        <v>681425</v>
      </c>
      <c r="K5408" s="1">
        <f>_xlfn.XLOOKUP(Comuni[[#This Row],[Regione]],Table_0[Regione],Table_0[Guariti],,0)</f>
        <v>668758</v>
      </c>
      <c r="L5408" s="1">
        <f>_xlfn.XLOOKUP(Comuni[[#This Row],[Regione]],Table_0[Regione],Table_0[Deceduti],,0)</f>
        <v>4041</v>
      </c>
    </row>
    <row r="5409" spans="1:12" x14ac:dyDescent="0.25">
      <c r="A5409" s="1" t="s">
        <v>5491</v>
      </c>
      <c r="B5409" s="1" t="s">
        <v>5447</v>
      </c>
      <c r="C5409" s="1" t="s">
        <v>5448</v>
      </c>
      <c r="D5409">
        <v>690</v>
      </c>
      <c r="E5409">
        <f>100*Comuni[[#This Row],[Popolazione2011]]/$D$7916</f>
        <v>1.2039333024440107E-3</v>
      </c>
      <c r="F5409">
        <f>100*Comuni[[#This Row],[Popolazione2011]]/(SUMIFS($D$2:$D$7916,$B$2:$B$7916,"Abruzzo"))</f>
        <v>5.2780176683553774E-2</v>
      </c>
      <c r="G5409" t="b">
        <f>IF(Comuni[[#This Row],[Popolazione2011]]&gt;300000,"MAGGIORE")</f>
        <v>0</v>
      </c>
      <c r="H5409">
        <f>100*Comuni[[#This Row],[Popolazione2011]]/(SUMIFS($D$2:$D$7916,$B$2:$B$7916,"Piemonte"))</f>
        <v>1.5811486747224282E-2</v>
      </c>
      <c r="I5409" s="1" t="str">
        <f>_xlfn.XLOOKUP(Comuni[[#This Row],[Regione]],Ripartizione_geografica[Regione],Ripartizione_geografica[Ripartizione geografica],,0)</f>
        <v>Sud</v>
      </c>
      <c r="J5409" s="1">
        <f>_xlfn.XLOOKUP(Comuni[[#This Row],[Regione]],Table_0[Regione],Table_0[Totale contagiati],,0)</f>
        <v>681425</v>
      </c>
      <c r="K5409" s="1">
        <f>_xlfn.XLOOKUP(Comuni[[#This Row],[Regione]],Table_0[Regione],Table_0[Guariti],,0)</f>
        <v>668758</v>
      </c>
      <c r="L5409" s="1">
        <f>_xlfn.XLOOKUP(Comuni[[#This Row],[Regione]],Table_0[Regione],Table_0[Deceduti],,0)</f>
        <v>4041</v>
      </c>
    </row>
    <row r="5410" spans="1:12" x14ac:dyDescent="0.25">
      <c r="A5410" s="1" t="s">
        <v>5492</v>
      </c>
      <c r="B5410" s="1" t="s">
        <v>5447</v>
      </c>
      <c r="C5410" s="1" t="s">
        <v>5448</v>
      </c>
      <c r="D5410">
        <v>255</v>
      </c>
      <c r="E5410">
        <f>100*Comuni[[#This Row],[Popolazione2011]]/$D$7916</f>
        <v>4.449318726423518E-4</v>
      </c>
      <c r="F5410">
        <f>100*Comuni[[#This Row],[Popolazione2011]]/(SUMIFS($D$2:$D$7916,$B$2:$B$7916,"Abruzzo"))</f>
        <v>1.9505717470009003E-2</v>
      </c>
      <c r="G5410" t="b">
        <f>IF(Comuni[[#This Row],[Popolazione2011]]&gt;300000,"MAGGIORE")</f>
        <v>0</v>
      </c>
      <c r="H5410">
        <f>100*Comuni[[#This Row],[Popolazione2011]]/(SUMIFS($D$2:$D$7916,$B$2:$B$7916,"Piemonte"))</f>
        <v>5.8433755370176695E-3</v>
      </c>
      <c r="I5410" s="1" t="str">
        <f>_xlfn.XLOOKUP(Comuni[[#This Row],[Regione]],Ripartizione_geografica[Regione],Ripartizione_geografica[Ripartizione geografica],,0)</f>
        <v>Sud</v>
      </c>
      <c r="J5410" s="1">
        <f>_xlfn.XLOOKUP(Comuni[[#This Row],[Regione]],Table_0[Regione],Table_0[Totale contagiati],,0)</f>
        <v>681425</v>
      </c>
      <c r="K5410" s="1">
        <f>_xlfn.XLOOKUP(Comuni[[#This Row],[Regione]],Table_0[Regione],Table_0[Guariti],,0)</f>
        <v>668758</v>
      </c>
      <c r="L5410" s="1">
        <f>_xlfn.XLOOKUP(Comuni[[#This Row],[Regione]],Table_0[Regione],Table_0[Deceduti],,0)</f>
        <v>4041</v>
      </c>
    </row>
    <row r="5411" spans="1:12" x14ac:dyDescent="0.25">
      <c r="A5411" s="1" t="s">
        <v>5493</v>
      </c>
      <c r="B5411" s="1" t="s">
        <v>5447</v>
      </c>
      <c r="C5411" s="1" t="s">
        <v>5448</v>
      </c>
      <c r="D5411">
        <v>2111</v>
      </c>
      <c r="E5411">
        <f>100*Comuni[[#This Row],[Popolazione2011]]/$D$7916</f>
        <v>3.68333797312943E-3</v>
      </c>
      <c r="F5411">
        <f>100*Comuni[[#This Row],[Popolazione2011]]/(SUMIFS($D$2:$D$7916,$B$2:$B$7916,"Abruzzo"))</f>
        <v>0.16147674344780003</v>
      </c>
      <c r="G5411" t="b">
        <f>IF(Comuni[[#This Row],[Popolazione2011]]&gt;300000,"MAGGIORE")</f>
        <v>0</v>
      </c>
      <c r="H5411">
        <f>100*Comuni[[#This Row],[Popolazione2011]]/(SUMIFS($D$2:$D$7916,$B$2:$B$7916,"Piemonte"))</f>
        <v>4.8373983367232552E-2</v>
      </c>
      <c r="I5411" s="1" t="str">
        <f>_xlfn.XLOOKUP(Comuni[[#This Row],[Regione]],Ripartizione_geografica[Regione],Ripartizione_geografica[Ripartizione geografica],,0)</f>
        <v>Sud</v>
      </c>
      <c r="J5411" s="1">
        <f>_xlfn.XLOOKUP(Comuni[[#This Row],[Regione]],Table_0[Regione],Table_0[Totale contagiati],,0)</f>
        <v>681425</v>
      </c>
      <c r="K5411" s="1">
        <f>_xlfn.XLOOKUP(Comuni[[#This Row],[Regione]],Table_0[Regione],Table_0[Guariti],,0)</f>
        <v>668758</v>
      </c>
      <c r="L5411" s="1">
        <f>_xlfn.XLOOKUP(Comuni[[#This Row],[Regione]],Table_0[Regione],Table_0[Deceduti],,0)</f>
        <v>4041</v>
      </c>
    </row>
    <row r="5412" spans="1:12" x14ac:dyDescent="0.25">
      <c r="A5412" s="1" t="s">
        <v>5494</v>
      </c>
      <c r="B5412" s="1" t="s">
        <v>5447</v>
      </c>
      <c r="C5412" s="1" t="s">
        <v>5448</v>
      </c>
      <c r="D5412">
        <v>597</v>
      </c>
      <c r="E5412">
        <f>100*Comuni[[#This Row],[Popolazione2011]]/$D$7916</f>
        <v>1.0416640312450355E-3</v>
      </c>
      <c r="F5412">
        <f>100*Comuni[[#This Row],[Popolazione2011]]/(SUMIFS($D$2:$D$7916,$B$2:$B$7916,"Abruzzo"))</f>
        <v>4.566632678272696E-2</v>
      </c>
      <c r="G5412" t="b">
        <f>IF(Comuni[[#This Row],[Popolazione2011]]&gt;300000,"MAGGIORE")</f>
        <v>0</v>
      </c>
      <c r="H5412">
        <f>100*Comuni[[#This Row],[Popolazione2011]]/(SUMIFS($D$2:$D$7916,$B$2:$B$7916,"Piemonte"))</f>
        <v>1.3680373316076662E-2</v>
      </c>
      <c r="I5412" s="1" t="str">
        <f>_xlfn.XLOOKUP(Comuni[[#This Row],[Regione]],Ripartizione_geografica[Regione],Ripartizione_geografica[Ripartizione geografica],,0)</f>
        <v>Sud</v>
      </c>
      <c r="J5412" s="1">
        <f>_xlfn.XLOOKUP(Comuni[[#This Row],[Regione]],Table_0[Regione],Table_0[Totale contagiati],,0)</f>
        <v>681425</v>
      </c>
      <c r="K5412" s="1">
        <f>_xlfn.XLOOKUP(Comuni[[#This Row],[Regione]],Table_0[Regione],Table_0[Guariti],,0)</f>
        <v>668758</v>
      </c>
      <c r="L5412" s="1">
        <f>_xlfn.XLOOKUP(Comuni[[#This Row],[Regione]],Table_0[Regione],Table_0[Deceduti],,0)</f>
        <v>4041</v>
      </c>
    </row>
    <row r="5413" spans="1:12" x14ac:dyDescent="0.25">
      <c r="A5413" s="1" t="s">
        <v>5495</v>
      </c>
      <c r="B5413" s="1" t="s">
        <v>5447</v>
      </c>
      <c r="C5413" s="1" t="s">
        <v>5448</v>
      </c>
      <c r="D5413">
        <v>2129</v>
      </c>
      <c r="E5413">
        <f>100*Comuni[[#This Row],[Popolazione2011]]/$D$7916</f>
        <v>3.7147449288453607E-3</v>
      </c>
      <c r="F5413">
        <f>100*Comuni[[#This Row],[Popolazione2011]]/(SUMIFS($D$2:$D$7916,$B$2:$B$7916,"Abruzzo"))</f>
        <v>0.16285361762215361</v>
      </c>
      <c r="G5413" t="b">
        <f>IF(Comuni[[#This Row],[Popolazione2011]]&gt;300000,"MAGGIORE")</f>
        <v>0</v>
      </c>
      <c r="H5413">
        <f>100*Comuni[[#This Row],[Popolazione2011]]/(SUMIFS($D$2:$D$7916,$B$2:$B$7916,"Piemonte"))</f>
        <v>4.8786456934551442E-2</v>
      </c>
      <c r="I5413" s="1" t="str">
        <f>_xlfn.XLOOKUP(Comuni[[#This Row],[Regione]],Ripartizione_geografica[Regione],Ripartizione_geografica[Ripartizione geografica],,0)</f>
        <v>Sud</v>
      </c>
      <c r="J5413" s="1">
        <f>_xlfn.XLOOKUP(Comuni[[#This Row],[Regione]],Table_0[Regione],Table_0[Totale contagiati],,0)</f>
        <v>681425</v>
      </c>
      <c r="K5413" s="1">
        <f>_xlfn.XLOOKUP(Comuni[[#This Row],[Regione]],Table_0[Regione],Table_0[Guariti],,0)</f>
        <v>668758</v>
      </c>
      <c r="L5413" s="1">
        <f>_xlfn.XLOOKUP(Comuni[[#This Row],[Regione]],Table_0[Regione],Table_0[Deceduti],,0)</f>
        <v>4041</v>
      </c>
    </row>
    <row r="5414" spans="1:12" x14ac:dyDescent="0.25">
      <c r="A5414" s="1" t="s">
        <v>5496</v>
      </c>
      <c r="B5414" s="1" t="s">
        <v>5447</v>
      </c>
      <c r="C5414" s="1" t="s">
        <v>5448</v>
      </c>
      <c r="D5414">
        <v>66964</v>
      </c>
      <c r="E5414">
        <f>100*Comuni[[#This Row],[Popolazione2011]]/$D$7916</f>
        <v>0.11684085458675469</v>
      </c>
      <c r="F5414">
        <f>100*Comuni[[#This Row],[Popolazione2011]]/(SUMIFS($D$2:$D$7916,$B$2:$B$7916,"Abruzzo"))</f>
        <v>5.1222779006340504</v>
      </c>
      <c r="G5414" t="b">
        <f>IF(Comuni[[#This Row],[Popolazione2011]]&gt;300000,"MAGGIORE")</f>
        <v>0</v>
      </c>
      <c r="H5414">
        <f>100*Comuni[[#This Row],[Popolazione2011]]/(SUMIFS($D$2:$D$7916,$B$2:$B$7916,"Piemonte"))</f>
        <v>1.5344933312190243</v>
      </c>
      <c r="I5414" s="1" t="str">
        <f>_xlfn.XLOOKUP(Comuni[[#This Row],[Regione]],Ripartizione_geografica[Regione],Ripartizione_geografica[Ripartizione geografica],,0)</f>
        <v>Sud</v>
      </c>
      <c r="J5414" s="1">
        <f>_xlfn.XLOOKUP(Comuni[[#This Row],[Regione]],Table_0[Regione],Table_0[Totale contagiati],,0)</f>
        <v>681425</v>
      </c>
      <c r="K5414" s="1">
        <f>_xlfn.XLOOKUP(Comuni[[#This Row],[Regione]],Table_0[Regione],Table_0[Guariti],,0)</f>
        <v>668758</v>
      </c>
      <c r="L5414" s="1">
        <f>_xlfn.XLOOKUP(Comuni[[#This Row],[Regione]],Table_0[Regione],Table_0[Deceduti],,0)</f>
        <v>4041</v>
      </c>
    </row>
    <row r="5415" spans="1:12" x14ac:dyDescent="0.25">
      <c r="A5415" s="1" t="s">
        <v>5497</v>
      </c>
      <c r="B5415" s="1" t="s">
        <v>5447</v>
      </c>
      <c r="C5415" s="1" t="s">
        <v>5448</v>
      </c>
      <c r="D5415">
        <v>1735</v>
      </c>
      <c r="E5415">
        <f>100*Comuni[[#This Row],[Popolazione2011]]/$D$7916</f>
        <v>3.0272815648410994E-3</v>
      </c>
      <c r="F5415">
        <f>100*Comuni[[#This Row],[Popolazione2011]]/(SUMIFS($D$2:$D$7916,$B$2:$B$7916,"Abruzzo"))</f>
        <v>0.13271537180574752</v>
      </c>
      <c r="G5415" t="b">
        <f>IF(Comuni[[#This Row],[Popolazione2011]]&gt;300000,"MAGGIORE")</f>
        <v>0</v>
      </c>
      <c r="H5415">
        <f>100*Comuni[[#This Row],[Popolazione2011]]/(SUMIFS($D$2:$D$7916,$B$2:$B$7916,"Piemonte"))</f>
        <v>3.9757868849904537E-2</v>
      </c>
      <c r="I5415" s="1" t="str">
        <f>_xlfn.XLOOKUP(Comuni[[#This Row],[Regione]],Ripartizione_geografica[Regione],Ripartizione_geografica[Ripartizione geografica],,0)</f>
        <v>Sud</v>
      </c>
      <c r="J5415" s="1">
        <f>_xlfn.XLOOKUP(Comuni[[#This Row],[Regione]],Table_0[Regione],Table_0[Totale contagiati],,0)</f>
        <v>681425</v>
      </c>
      <c r="K5415" s="1">
        <f>_xlfn.XLOOKUP(Comuni[[#This Row],[Regione]],Table_0[Regione],Table_0[Guariti],,0)</f>
        <v>668758</v>
      </c>
      <c r="L5415" s="1">
        <f>_xlfn.XLOOKUP(Comuni[[#This Row],[Regione]],Table_0[Regione],Table_0[Deceduti],,0)</f>
        <v>4041</v>
      </c>
    </row>
    <row r="5416" spans="1:12" x14ac:dyDescent="0.25">
      <c r="A5416" s="1" t="s">
        <v>5498</v>
      </c>
      <c r="B5416" s="1" t="s">
        <v>5447</v>
      </c>
      <c r="C5416" s="1" t="s">
        <v>5448</v>
      </c>
      <c r="D5416">
        <v>5868</v>
      </c>
      <c r="E5416">
        <f>100*Comuni[[#This Row],[Popolazione2011]]/$D$7916</f>
        <v>1.0238667563393413E-2</v>
      </c>
      <c r="F5416">
        <f>100*Comuni[[#This Row],[Popolazione2011]]/(SUMIFS($D$2:$D$7916,$B$2:$B$7916,"Abruzzo"))</f>
        <v>0.44886098083926601</v>
      </c>
      <c r="G5416" t="b">
        <f>IF(Comuni[[#This Row],[Popolazione2011]]&gt;300000,"MAGGIORE")</f>
        <v>0</v>
      </c>
      <c r="H5416">
        <f>100*Comuni[[#This Row],[Popolazione2011]]/(SUMIFS($D$2:$D$7916,$B$2:$B$7916,"Piemonte"))</f>
        <v>0.13446638294595956</v>
      </c>
      <c r="I5416" s="1" t="str">
        <f>_xlfn.XLOOKUP(Comuni[[#This Row],[Regione]],Ripartizione_geografica[Regione],Ripartizione_geografica[Ripartizione geografica],,0)</f>
        <v>Sud</v>
      </c>
      <c r="J5416" s="1">
        <f>_xlfn.XLOOKUP(Comuni[[#This Row],[Regione]],Table_0[Regione],Table_0[Totale contagiati],,0)</f>
        <v>681425</v>
      </c>
      <c r="K5416" s="1">
        <f>_xlfn.XLOOKUP(Comuni[[#This Row],[Regione]],Table_0[Regione],Table_0[Guariti],,0)</f>
        <v>668758</v>
      </c>
      <c r="L5416" s="1">
        <f>_xlfn.XLOOKUP(Comuni[[#This Row],[Regione]],Table_0[Regione],Table_0[Deceduti],,0)</f>
        <v>4041</v>
      </c>
    </row>
    <row r="5417" spans="1:12" x14ac:dyDescent="0.25">
      <c r="A5417" s="1" t="s">
        <v>5499</v>
      </c>
      <c r="B5417" s="1" t="s">
        <v>5447</v>
      </c>
      <c r="C5417" s="1" t="s">
        <v>5448</v>
      </c>
      <c r="D5417">
        <v>1019</v>
      </c>
      <c r="E5417">
        <f>100*Comuni[[#This Row],[Popolazione2011]]/$D$7916</f>
        <v>1.7779826596963E-3</v>
      </c>
      <c r="F5417">
        <f>100*Comuni[[#This Row],[Popolazione2011]]/(SUMIFS($D$2:$D$7916,$B$2:$B$7916,"Abruzzo"))</f>
        <v>7.7946376870349707E-2</v>
      </c>
      <c r="G5417" t="b">
        <f>IF(Comuni[[#This Row],[Popolazione2011]]&gt;300000,"MAGGIORE")</f>
        <v>0</v>
      </c>
      <c r="H5417">
        <f>100*Comuni[[#This Row],[Popolazione2011]]/(SUMIFS($D$2:$D$7916,$B$2:$B$7916,"Piemonte"))</f>
        <v>2.3350586949886294E-2</v>
      </c>
      <c r="I5417" s="1" t="str">
        <f>_xlfn.XLOOKUP(Comuni[[#This Row],[Regione]],Ripartizione_geografica[Regione],Ripartizione_geografica[Ripartizione geografica],,0)</f>
        <v>Sud</v>
      </c>
      <c r="J5417" s="1">
        <f>_xlfn.XLOOKUP(Comuni[[#This Row],[Regione]],Table_0[Regione],Table_0[Totale contagiati],,0)</f>
        <v>681425</v>
      </c>
      <c r="K5417" s="1">
        <f>_xlfn.XLOOKUP(Comuni[[#This Row],[Regione]],Table_0[Regione],Table_0[Guariti],,0)</f>
        <v>668758</v>
      </c>
      <c r="L5417" s="1">
        <f>_xlfn.XLOOKUP(Comuni[[#This Row],[Regione]],Table_0[Regione],Table_0[Deceduti],,0)</f>
        <v>4041</v>
      </c>
    </row>
    <row r="5418" spans="1:12" x14ac:dyDescent="0.25">
      <c r="A5418" s="1" t="s">
        <v>5500</v>
      </c>
      <c r="B5418" s="1" t="s">
        <v>5447</v>
      </c>
      <c r="C5418" s="1" t="s">
        <v>5448</v>
      </c>
      <c r="D5418">
        <v>3753</v>
      </c>
      <c r="E5418">
        <f>100*Comuni[[#This Row],[Popolazione2011]]/$D$7916</f>
        <v>6.5483502667715542E-3</v>
      </c>
      <c r="F5418">
        <f>100*Comuni[[#This Row],[Popolazione2011]]/(SUMIFS($D$2:$D$7916,$B$2:$B$7916,"Abruzzo"))</f>
        <v>0.28707826535272074</v>
      </c>
      <c r="G5418" t="b">
        <f>IF(Comuni[[#This Row],[Popolazione2011]]&gt;300000,"MAGGIORE")</f>
        <v>0</v>
      </c>
      <c r="H5418">
        <f>100*Comuni[[#This Row],[Popolazione2011]]/(SUMIFS($D$2:$D$7916,$B$2:$B$7916,"Piemonte"))</f>
        <v>8.6000738785989461E-2</v>
      </c>
      <c r="I5418" s="1" t="str">
        <f>_xlfn.XLOOKUP(Comuni[[#This Row],[Regione]],Ripartizione_geografica[Regione],Ripartizione_geografica[Ripartizione geografica],,0)</f>
        <v>Sud</v>
      </c>
      <c r="J5418" s="1">
        <f>_xlfn.XLOOKUP(Comuni[[#This Row],[Regione]],Table_0[Regione],Table_0[Totale contagiati],,0)</f>
        <v>681425</v>
      </c>
      <c r="K5418" s="1">
        <f>_xlfn.XLOOKUP(Comuni[[#This Row],[Regione]],Table_0[Regione],Table_0[Guariti],,0)</f>
        <v>668758</v>
      </c>
      <c r="L5418" s="1">
        <f>_xlfn.XLOOKUP(Comuni[[#This Row],[Regione]],Table_0[Regione],Table_0[Deceduti],,0)</f>
        <v>4041</v>
      </c>
    </row>
    <row r="5419" spans="1:12" x14ac:dyDescent="0.25">
      <c r="A5419" s="1" t="s">
        <v>5501</v>
      </c>
      <c r="B5419" s="1" t="s">
        <v>5447</v>
      </c>
      <c r="C5419" s="1" t="s">
        <v>5448</v>
      </c>
      <c r="D5419">
        <v>1509</v>
      </c>
      <c r="E5419">
        <f>100*Comuni[[#This Row],[Popolazione2011]]/$D$7916</f>
        <v>2.6329497875188582E-3</v>
      </c>
      <c r="F5419">
        <f>100*Comuni[[#This Row],[Popolazione2011]]/(SUMIFS($D$2:$D$7916,$B$2:$B$7916,"Abruzzo"))</f>
        <v>0.11542795161664152</v>
      </c>
      <c r="G5419" t="b">
        <f>IF(Comuni[[#This Row],[Popolazione2011]]&gt;300000,"MAGGIORE")</f>
        <v>0</v>
      </c>
      <c r="H5419">
        <f>100*Comuni[[#This Row],[Popolazione2011]]/(SUMIFS($D$2:$D$7916,$B$2:$B$7916,"Piemonte"))</f>
        <v>3.4579034060233972E-2</v>
      </c>
      <c r="I5419" s="1" t="str">
        <f>_xlfn.XLOOKUP(Comuni[[#This Row],[Regione]],Ripartizione_geografica[Regione],Ripartizione_geografica[Ripartizione geografica],,0)</f>
        <v>Sud</v>
      </c>
      <c r="J5419" s="1">
        <f>_xlfn.XLOOKUP(Comuni[[#This Row],[Regione]],Table_0[Regione],Table_0[Totale contagiati],,0)</f>
        <v>681425</v>
      </c>
      <c r="K5419" s="1">
        <f>_xlfn.XLOOKUP(Comuni[[#This Row],[Regione]],Table_0[Regione],Table_0[Guariti],,0)</f>
        <v>668758</v>
      </c>
      <c r="L5419" s="1">
        <f>_xlfn.XLOOKUP(Comuni[[#This Row],[Regione]],Table_0[Regione],Table_0[Deceduti],,0)</f>
        <v>4041</v>
      </c>
    </row>
    <row r="5420" spans="1:12" x14ac:dyDescent="0.25">
      <c r="A5420" s="1" t="s">
        <v>5502</v>
      </c>
      <c r="B5420" s="1" t="s">
        <v>5447</v>
      </c>
      <c r="C5420" s="1" t="s">
        <v>5448</v>
      </c>
      <c r="D5420">
        <v>419</v>
      </c>
      <c r="E5420">
        <f>100*Comuni[[#This Row],[Popolazione2011]]/$D$7916</f>
        <v>7.3108413583194282E-4</v>
      </c>
      <c r="F5420">
        <f>100*Comuni[[#This Row],[Popolazione2011]]/(SUMIFS($D$2:$D$7916,$B$2:$B$7916,"Abruzzo"))</f>
        <v>3.2050571058563813E-2</v>
      </c>
      <c r="G5420" t="b">
        <f>IF(Comuni[[#This Row],[Popolazione2011]]&gt;300000,"MAGGIORE")</f>
        <v>0</v>
      </c>
      <c r="H5420">
        <f>100*Comuni[[#This Row],[Popolazione2011]]/(SUMIFS($D$2:$D$7916,$B$2:$B$7916,"Piemonte"))</f>
        <v>9.6014680392564836E-3</v>
      </c>
      <c r="I5420" s="1" t="str">
        <f>_xlfn.XLOOKUP(Comuni[[#This Row],[Regione]],Ripartizione_geografica[Regione],Ripartizione_geografica[Ripartizione geografica],,0)</f>
        <v>Sud</v>
      </c>
      <c r="J5420" s="1">
        <f>_xlfn.XLOOKUP(Comuni[[#This Row],[Regione]],Table_0[Regione],Table_0[Totale contagiati],,0)</f>
        <v>681425</v>
      </c>
      <c r="K5420" s="1">
        <f>_xlfn.XLOOKUP(Comuni[[#This Row],[Regione]],Table_0[Regione],Table_0[Guariti],,0)</f>
        <v>668758</v>
      </c>
      <c r="L5420" s="1">
        <f>_xlfn.XLOOKUP(Comuni[[#This Row],[Regione]],Table_0[Regione],Table_0[Deceduti],,0)</f>
        <v>4041</v>
      </c>
    </row>
    <row r="5421" spans="1:12" x14ac:dyDescent="0.25">
      <c r="A5421" s="1" t="s">
        <v>5503</v>
      </c>
      <c r="B5421" s="1" t="s">
        <v>5447</v>
      </c>
      <c r="C5421" s="1" t="s">
        <v>5448</v>
      </c>
      <c r="D5421">
        <v>2812</v>
      </c>
      <c r="E5421">
        <f>100*Comuni[[#This Row],[Popolazione2011]]/$D$7916</f>
        <v>4.9064644151776207E-3</v>
      </c>
      <c r="F5421">
        <f>100*Comuni[[#This Row],[Popolazione2011]]/(SUMIFS($D$2:$D$7916,$B$2:$B$7916,"Abruzzo"))</f>
        <v>0.21509834323790319</v>
      </c>
      <c r="G5421" t="b">
        <f>IF(Comuni[[#This Row],[Popolazione2011]]&gt;300000,"MAGGIORE")</f>
        <v>0</v>
      </c>
      <c r="H5421">
        <f>100*Comuni[[#This Row],[Popolazione2011]]/(SUMIFS($D$2:$D$7916,$B$2:$B$7916,"Piemonte"))</f>
        <v>6.4437537294485051E-2</v>
      </c>
      <c r="I5421" s="1" t="str">
        <f>_xlfn.XLOOKUP(Comuni[[#This Row],[Regione]],Ripartizione_geografica[Regione],Ripartizione_geografica[Ripartizione geografica],,0)</f>
        <v>Sud</v>
      </c>
      <c r="J5421" s="1">
        <f>_xlfn.XLOOKUP(Comuni[[#This Row],[Regione]],Table_0[Regione],Table_0[Totale contagiati],,0)</f>
        <v>681425</v>
      </c>
      <c r="K5421" s="1">
        <f>_xlfn.XLOOKUP(Comuni[[#This Row],[Regione]],Table_0[Regione],Table_0[Guariti],,0)</f>
        <v>668758</v>
      </c>
      <c r="L5421" s="1">
        <f>_xlfn.XLOOKUP(Comuni[[#This Row],[Regione]],Table_0[Regione],Table_0[Deceduti],,0)</f>
        <v>4041</v>
      </c>
    </row>
    <row r="5422" spans="1:12" x14ac:dyDescent="0.25">
      <c r="A5422" s="1" t="s">
        <v>5504</v>
      </c>
      <c r="B5422" s="1" t="s">
        <v>5447</v>
      </c>
      <c r="C5422" s="1" t="s">
        <v>5448</v>
      </c>
      <c r="D5422">
        <v>1505</v>
      </c>
      <c r="E5422">
        <f>100*Comuni[[#This Row],[Popolazione2011]]/$D$7916</f>
        <v>2.6259704640264293E-3</v>
      </c>
      <c r="F5422">
        <f>100*Comuni[[#This Row],[Popolazione2011]]/(SUMIFS($D$2:$D$7916,$B$2:$B$7916,"Abruzzo"))</f>
        <v>0.11512197957789627</v>
      </c>
      <c r="G5422" t="b">
        <f>IF(Comuni[[#This Row],[Popolazione2011]]&gt;300000,"MAGGIORE")</f>
        <v>0</v>
      </c>
      <c r="H5422">
        <f>100*Comuni[[#This Row],[Popolazione2011]]/(SUMIFS($D$2:$D$7916,$B$2:$B$7916,"Piemonte"))</f>
        <v>3.4487373267496443E-2</v>
      </c>
      <c r="I5422" s="1" t="str">
        <f>_xlfn.XLOOKUP(Comuni[[#This Row],[Regione]],Ripartizione_geografica[Regione],Ripartizione_geografica[Ripartizione geografica],,0)</f>
        <v>Sud</v>
      </c>
      <c r="J5422" s="1">
        <f>_xlfn.XLOOKUP(Comuni[[#This Row],[Regione]],Table_0[Regione],Table_0[Totale contagiati],,0)</f>
        <v>681425</v>
      </c>
      <c r="K5422" s="1">
        <f>_xlfn.XLOOKUP(Comuni[[#This Row],[Regione]],Table_0[Regione],Table_0[Guariti],,0)</f>
        <v>668758</v>
      </c>
      <c r="L5422" s="1">
        <f>_xlfn.XLOOKUP(Comuni[[#This Row],[Regione]],Table_0[Regione],Table_0[Deceduti],,0)</f>
        <v>4041</v>
      </c>
    </row>
    <row r="5423" spans="1:12" x14ac:dyDescent="0.25">
      <c r="A5423" s="1" t="s">
        <v>5505</v>
      </c>
      <c r="B5423" s="1" t="s">
        <v>5447</v>
      </c>
      <c r="C5423" s="1" t="s">
        <v>5448</v>
      </c>
      <c r="D5423">
        <v>550</v>
      </c>
      <c r="E5423">
        <f>100*Comuni[[#This Row],[Popolazione2011]]/$D$7916</f>
        <v>9.5965698020899408E-4</v>
      </c>
      <c r="F5423">
        <f>100*Comuni[[#This Row],[Popolazione2011]]/(SUMIFS($D$2:$D$7916,$B$2:$B$7916,"Abruzzo"))</f>
        <v>4.2071155327470397E-2</v>
      </c>
      <c r="G5423" t="b">
        <f>IF(Comuni[[#This Row],[Popolazione2011]]&gt;300000,"MAGGIORE")</f>
        <v>0</v>
      </c>
      <c r="H5423">
        <f>100*Comuni[[#This Row],[Popolazione2011]]/(SUMIFS($D$2:$D$7916,$B$2:$B$7916,"Piemonte"))</f>
        <v>1.260335900141066E-2</v>
      </c>
      <c r="I5423" s="1" t="str">
        <f>_xlfn.XLOOKUP(Comuni[[#This Row],[Regione]],Ripartizione_geografica[Regione],Ripartizione_geografica[Ripartizione geografica],,0)</f>
        <v>Sud</v>
      </c>
      <c r="J5423" s="1">
        <f>_xlfn.XLOOKUP(Comuni[[#This Row],[Regione]],Table_0[Regione],Table_0[Totale contagiati],,0)</f>
        <v>681425</v>
      </c>
      <c r="K5423" s="1">
        <f>_xlfn.XLOOKUP(Comuni[[#This Row],[Regione]],Table_0[Regione],Table_0[Guariti],,0)</f>
        <v>668758</v>
      </c>
      <c r="L5423" s="1">
        <f>_xlfn.XLOOKUP(Comuni[[#This Row],[Regione]],Table_0[Regione],Table_0[Deceduti],,0)</f>
        <v>4041</v>
      </c>
    </row>
    <row r="5424" spans="1:12" x14ac:dyDescent="0.25">
      <c r="A5424" s="1" t="s">
        <v>5506</v>
      </c>
      <c r="B5424" s="1" t="s">
        <v>5447</v>
      </c>
      <c r="C5424" s="1" t="s">
        <v>5448</v>
      </c>
      <c r="D5424">
        <v>1110</v>
      </c>
      <c r="E5424">
        <f>100*Comuni[[#This Row],[Popolazione2011]]/$D$7916</f>
        <v>1.9367622691490608E-3</v>
      </c>
      <c r="F5424">
        <f>100*Comuni[[#This Row],[Popolazione2011]]/(SUMIFS($D$2:$D$7916,$B$2:$B$7916,"Abruzzo"))</f>
        <v>8.4907240751803892E-2</v>
      </c>
      <c r="G5424" t="b">
        <f>IF(Comuni[[#This Row],[Popolazione2011]]&gt;300000,"MAGGIORE")</f>
        <v>0</v>
      </c>
      <c r="H5424">
        <f>100*Comuni[[#This Row],[Popolazione2011]]/(SUMIFS($D$2:$D$7916,$B$2:$B$7916,"Piemonte"))</f>
        <v>2.5435869984665148E-2</v>
      </c>
      <c r="I5424" s="1" t="str">
        <f>_xlfn.XLOOKUP(Comuni[[#This Row],[Regione]],Ripartizione_geografica[Regione],Ripartizione_geografica[Ripartizione geografica],,0)</f>
        <v>Sud</v>
      </c>
      <c r="J5424" s="1">
        <f>_xlfn.XLOOKUP(Comuni[[#This Row],[Regione]],Table_0[Regione],Table_0[Totale contagiati],,0)</f>
        <v>681425</v>
      </c>
      <c r="K5424" s="1">
        <f>_xlfn.XLOOKUP(Comuni[[#This Row],[Regione]],Table_0[Regione],Table_0[Guariti],,0)</f>
        <v>668758</v>
      </c>
      <c r="L5424" s="1">
        <f>_xlfn.XLOOKUP(Comuni[[#This Row],[Regione]],Table_0[Regione],Table_0[Deceduti],,0)</f>
        <v>4041</v>
      </c>
    </row>
    <row r="5425" spans="1:12" x14ac:dyDescent="0.25">
      <c r="A5425" s="1" t="s">
        <v>5507</v>
      </c>
      <c r="B5425" s="1" t="s">
        <v>5447</v>
      </c>
      <c r="C5425" s="1" t="s">
        <v>5448</v>
      </c>
      <c r="D5425">
        <v>527</v>
      </c>
      <c r="E5425">
        <f>100*Comuni[[#This Row],[Popolazione2011]]/$D$7916</f>
        <v>9.1952587012752703E-4</v>
      </c>
      <c r="F5425">
        <f>100*Comuni[[#This Row],[Popolazione2011]]/(SUMIFS($D$2:$D$7916,$B$2:$B$7916,"Abruzzo"))</f>
        <v>4.0311816104685275E-2</v>
      </c>
      <c r="G5425" t="b">
        <f>IF(Comuni[[#This Row],[Popolazione2011]]&gt;300000,"MAGGIORE")</f>
        <v>0</v>
      </c>
      <c r="H5425">
        <f>100*Comuni[[#This Row],[Popolazione2011]]/(SUMIFS($D$2:$D$7916,$B$2:$B$7916,"Piemonte"))</f>
        <v>1.207630944316985E-2</v>
      </c>
      <c r="I5425" s="1" t="str">
        <f>_xlfn.XLOOKUP(Comuni[[#This Row],[Regione]],Ripartizione_geografica[Regione],Ripartizione_geografica[Ripartizione geografica],,0)</f>
        <v>Sud</v>
      </c>
      <c r="J5425" s="1">
        <f>_xlfn.XLOOKUP(Comuni[[#This Row],[Regione]],Table_0[Regione],Table_0[Totale contagiati],,0)</f>
        <v>681425</v>
      </c>
      <c r="K5425" s="1">
        <f>_xlfn.XLOOKUP(Comuni[[#This Row],[Regione]],Table_0[Regione],Table_0[Guariti],,0)</f>
        <v>668758</v>
      </c>
      <c r="L5425" s="1">
        <f>_xlfn.XLOOKUP(Comuni[[#This Row],[Regione]],Table_0[Regione],Table_0[Deceduti],,0)</f>
        <v>4041</v>
      </c>
    </row>
    <row r="5426" spans="1:12" x14ac:dyDescent="0.25">
      <c r="A5426" s="1" t="s">
        <v>5508</v>
      </c>
      <c r="B5426" s="1" t="s">
        <v>5447</v>
      </c>
      <c r="C5426" s="1" t="s">
        <v>5448</v>
      </c>
      <c r="D5426">
        <v>428</v>
      </c>
      <c r="E5426">
        <f>100*Comuni[[#This Row],[Popolazione2011]]/$D$7916</f>
        <v>7.4678761368990809E-4</v>
      </c>
      <c r="F5426">
        <f>100*Comuni[[#This Row],[Popolazione2011]]/(SUMIFS($D$2:$D$7916,$B$2:$B$7916,"Abruzzo"))</f>
        <v>3.27390081457406E-2</v>
      </c>
      <c r="G5426" t="b">
        <f>IF(Comuni[[#This Row],[Popolazione2011]]&gt;300000,"MAGGIORE")</f>
        <v>0</v>
      </c>
      <c r="H5426">
        <f>100*Comuni[[#This Row],[Popolazione2011]]/(SUMIFS($D$2:$D$7916,$B$2:$B$7916,"Piemonte"))</f>
        <v>9.807704822915932E-3</v>
      </c>
      <c r="I5426" s="1" t="str">
        <f>_xlfn.XLOOKUP(Comuni[[#This Row],[Regione]],Ripartizione_geografica[Regione],Ripartizione_geografica[Ripartizione geografica],,0)</f>
        <v>Sud</v>
      </c>
      <c r="J5426" s="1">
        <f>_xlfn.XLOOKUP(Comuni[[#This Row],[Regione]],Table_0[Regione],Table_0[Totale contagiati],,0)</f>
        <v>681425</v>
      </c>
      <c r="K5426" s="1">
        <f>_xlfn.XLOOKUP(Comuni[[#This Row],[Regione]],Table_0[Regione],Table_0[Guariti],,0)</f>
        <v>668758</v>
      </c>
      <c r="L5426" s="1">
        <f>_xlfn.XLOOKUP(Comuni[[#This Row],[Regione]],Table_0[Regione],Table_0[Deceduti],,0)</f>
        <v>4041</v>
      </c>
    </row>
    <row r="5427" spans="1:12" x14ac:dyDescent="0.25">
      <c r="A5427" s="1" t="s">
        <v>5509</v>
      </c>
      <c r="B5427" s="1" t="s">
        <v>5447</v>
      </c>
      <c r="C5427" s="1" t="s">
        <v>5448</v>
      </c>
      <c r="D5427">
        <v>1155</v>
      </c>
      <c r="E5427">
        <f>100*Comuni[[#This Row],[Popolazione2011]]/$D$7916</f>
        <v>2.0152796584388876E-3</v>
      </c>
      <c r="F5427">
        <f>100*Comuni[[#This Row],[Popolazione2011]]/(SUMIFS($D$2:$D$7916,$B$2:$B$7916,"Abruzzo"))</f>
        <v>8.8349426187687832E-2</v>
      </c>
      <c r="G5427" t="b">
        <f>IF(Comuni[[#This Row],[Popolazione2011]]&gt;300000,"MAGGIORE")</f>
        <v>0</v>
      </c>
      <c r="H5427">
        <f>100*Comuni[[#This Row],[Popolazione2011]]/(SUMIFS($D$2:$D$7916,$B$2:$B$7916,"Piemonte"))</f>
        <v>2.6467053902962386E-2</v>
      </c>
      <c r="I5427" s="1" t="str">
        <f>_xlfn.XLOOKUP(Comuni[[#This Row],[Regione]],Ripartizione_geografica[Regione],Ripartizione_geografica[Ripartizione geografica],,0)</f>
        <v>Sud</v>
      </c>
      <c r="J5427" s="1">
        <f>_xlfn.XLOOKUP(Comuni[[#This Row],[Regione]],Table_0[Regione],Table_0[Totale contagiati],,0)</f>
        <v>681425</v>
      </c>
      <c r="K5427" s="1">
        <f>_xlfn.XLOOKUP(Comuni[[#This Row],[Regione]],Table_0[Regione],Table_0[Guariti],,0)</f>
        <v>668758</v>
      </c>
      <c r="L5427" s="1">
        <f>_xlfn.XLOOKUP(Comuni[[#This Row],[Regione]],Table_0[Regione],Table_0[Deceduti],,0)</f>
        <v>4041</v>
      </c>
    </row>
    <row r="5428" spans="1:12" x14ac:dyDescent="0.25">
      <c r="A5428" s="1" t="s">
        <v>5510</v>
      </c>
      <c r="B5428" s="1" t="s">
        <v>5447</v>
      </c>
      <c r="C5428" s="1" t="s">
        <v>5448</v>
      </c>
      <c r="D5428">
        <v>592</v>
      </c>
      <c r="E5428">
        <f>100*Comuni[[#This Row],[Popolazione2011]]/$D$7916</f>
        <v>1.032939876879499E-3</v>
      </c>
      <c r="F5428">
        <f>100*Comuni[[#This Row],[Popolazione2011]]/(SUMIFS($D$2:$D$7916,$B$2:$B$7916,"Abruzzo"))</f>
        <v>4.5283861734295411E-2</v>
      </c>
      <c r="G5428" t="b">
        <f>IF(Comuni[[#This Row],[Popolazione2011]]&gt;300000,"MAGGIORE")</f>
        <v>0</v>
      </c>
      <c r="H5428">
        <f>100*Comuni[[#This Row],[Popolazione2011]]/(SUMIFS($D$2:$D$7916,$B$2:$B$7916,"Piemonte"))</f>
        <v>1.3565797325154746E-2</v>
      </c>
      <c r="I5428" s="1" t="str">
        <f>_xlfn.XLOOKUP(Comuni[[#This Row],[Regione]],Ripartizione_geografica[Regione],Ripartizione_geografica[Ripartizione geografica],,0)</f>
        <v>Sud</v>
      </c>
      <c r="J5428" s="1">
        <f>_xlfn.XLOOKUP(Comuni[[#This Row],[Regione]],Table_0[Regione],Table_0[Totale contagiati],,0)</f>
        <v>681425</v>
      </c>
      <c r="K5428" s="1">
        <f>_xlfn.XLOOKUP(Comuni[[#This Row],[Regione]],Table_0[Regione],Table_0[Guariti],,0)</f>
        <v>668758</v>
      </c>
      <c r="L5428" s="1">
        <f>_xlfn.XLOOKUP(Comuni[[#This Row],[Regione]],Table_0[Regione],Table_0[Deceduti],,0)</f>
        <v>4041</v>
      </c>
    </row>
    <row r="5429" spans="1:12" x14ac:dyDescent="0.25">
      <c r="A5429" s="1" t="s">
        <v>5511</v>
      </c>
      <c r="B5429" s="1" t="s">
        <v>5447</v>
      </c>
      <c r="C5429" s="1" t="s">
        <v>5448</v>
      </c>
      <c r="D5429">
        <v>1863</v>
      </c>
      <c r="E5429">
        <f>100*Comuni[[#This Row],[Popolazione2011]]/$D$7916</f>
        <v>3.2506199165988291E-3</v>
      </c>
      <c r="F5429">
        <f>100*Comuni[[#This Row],[Popolazione2011]]/(SUMIFS($D$2:$D$7916,$B$2:$B$7916,"Abruzzo"))</f>
        <v>0.14250647704559519</v>
      </c>
      <c r="G5429" t="b">
        <f>IF(Comuni[[#This Row],[Popolazione2011]]&gt;300000,"MAGGIORE")</f>
        <v>0</v>
      </c>
      <c r="H5429">
        <f>100*Comuni[[#This Row],[Popolazione2011]]/(SUMIFS($D$2:$D$7916,$B$2:$B$7916,"Piemonte"))</f>
        <v>4.2691014217505562E-2</v>
      </c>
      <c r="I5429" s="1" t="str">
        <f>_xlfn.XLOOKUP(Comuni[[#This Row],[Regione]],Ripartizione_geografica[Regione],Ripartizione_geografica[Ripartizione geografica],,0)</f>
        <v>Sud</v>
      </c>
      <c r="J5429" s="1">
        <f>_xlfn.XLOOKUP(Comuni[[#This Row],[Regione]],Table_0[Regione],Table_0[Totale contagiati],,0)</f>
        <v>681425</v>
      </c>
      <c r="K5429" s="1">
        <f>_xlfn.XLOOKUP(Comuni[[#This Row],[Regione]],Table_0[Regione],Table_0[Guariti],,0)</f>
        <v>668758</v>
      </c>
      <c r="L5429" s="1">
        <f>_xlfn.XLOOKUP(Comuni[[#This Row],[Regione]],Table_0[Regione],Table_0[Deceduti],,0)</f>
        <v>4041</v>
      </c>
    </row>
    <row r="5430" spans="1:12" x14ac:dyDescent="0.25">
      <c r="A5430" s="1" t="s">
        <v>5512</v>
      </c>
      <c r="B5430" s="1" t="s">
        <v>5447</v>
      </c>
      <c r="C5430" s="1" t="s">
        <v>5448</v>
      </c>
      <c r="D5430">
        <v>1190</v>
      </c>
      <c r="E5430">
        <f>100*Comuni[[#This Row],[Popolazione2011]]/$D$7916</f>
        <v>2.0763487389976417E-3</v>
      </c>
      <c r="F5430">
        <f>100*Comuni[[#This Row],[Popolazione2011]]/(SUMIFS($D$2:$D$7916,$B$2:$B$7916,"Abruzzo"))</f>
        <v>9.1026681526708675E-2</v>
      </c>
      <c r="G5430" t="b">
        <f>IF(Comuni[[#This Row],[Popolazione2011]]&gt;300000,"MAGGIORE")</f>
        <v>0</v>
      </c>
      <c r="H5430">
        <f>100*Comuni[[#This Row],[Popolazione2011]]/(SUMIFS($D$2:$D$7916,$B$2:$B$7916,"Piemonte"))</f>
        <v>2.7269085839415792E-2</v>
      </c>
      <c r="I5430" s="1" t="str">
        <f>_xlfn.XLOOKUP(Comuni[[#This Row],[Regione]],Ripartizione_geografica[Regione],Ripartizione_geografica[Ripartizione geografica],,0)</f>
        <v>Sud</v>
      </c>
      <c r="J5430" s="1">
        <f>_xlfn.XLOOKUP(Comuni[[#This Row],[Regione]],Table_0[Regione],Table_0[Totale contagiati],,0)</f>
        <v>681425</v>
      </c>
      <c r="K5430" s="1">
        <f>_xlfn.XLOOKUP(Comuni[[#This Row],[Regione]],Table_0[Regione],Table_0[Guariti],,0)</f>
        <v>668758</v>
      </c>
      <c r="L5430" s="1">
        <f>_xlfn.XLOOKUP(Comuni[[#This Row],[Regione]],Table_0[Regione],Table_0[Deceduti],,0)</f>
        <v>4041</v>
      </c>
    </row>
    <row r="5431" spans="1:12" x14ac:dyDescent="0.25">
      <c r="A5431" s="1" t="s">
        <v>5513</v>
      </c>
      <c r="B5431" s="1" t="s">
        <v>5447</v>
      </c>
      <c r="C5431" s="1" t="s">
        <v>5448</v>
      </c>
      <c r="D5431">
        <v>1211</v>
      </c>
      <c r="E5431">
        <f>100*Comuni[[#This Row],[Popolazione2011]]/$D$7916</f>
        <v>2.1129901873328943E-3</v>
      </c>
      <c r="F5431">
        <f>100*Comuni[[#This Row],[Popolazione2011]]/(SUMIFS($D$2:$D$7916,$B$2:$B$7916,"Abruzzo"))</f>
        <v>9.2633034730121189E-2</v>
      </c>
      <c r="G5431" t="b">
        <f>IF(Comuni[[#This Row],[Popolazione2011]]&gt;300000,"MAGGIORE")</f>
        <v>0</v>
      </c>
      <c r="H5431">
        <f>100*Comuni[[#This Row],[Popolazione2011]]/(SUMIFS($D$2:$D$7916,$B$2:$B$7916,"Piemonte"))</f>
        <v>2.7750305001287834E-2</v>
      </c>
      <c r="I5431" s="1" t="str">
        <f>_xlfn.XLOOKUP(Comuni[[#This Row],[Regione]],Ripartizione_geografica[Regione],Ripartizione_geografica[Ripartizione geografica],,0)</f>
        <v>Sud</v>
      </c>
      <c r="J5431" s="1">
        <f>_xlfn.XLOOKUP(Comuni[[#This Row],[Regione]],Table_0[Regione],Table_0[Totale contagiati],,0)</f>
        <v>681425</v>
      </c>
      <c r="K5431" s="1">
        <f>_xlfn.XLOOKUP(Comuni[[#This Row],[Regione]],Table_0[Regione],Table_0[Guariti],,0)</f>
        <v>668758</v>
      </c>
      <c r="L5431" s="1">
        <f>_xlfn.XLOOKUP(Comuni[[#This Row],[Regione]],Table_0[Regione],Table_0[Deceduti],,0)</f>
        <v>4041</v>
      </c>
    </row>
    <row r="5432" spans="1:12" x14ac:dyDescent="0.25">
      <c r="A5432" s="1" t="s">
        <v>5514</v>
      </c>
      <c r="B5432" s="1" t="s">
        <v>5447</v>
      </c>
      <c r="C5432" s="1" t="s">
        <v>5448</v>
      </c>
      <c r="D5432">
        <v>739</v>
      </c>
      <c r="E5432">
        <f>100*Comuni[[#This Row],[Popolazione2011]]/$D$7916</f>
        <v>1.2894300152262667E-3</v>
      </c>
      <c r="F5432">
        <f>100*Comuni[[#This Row],[Popolazione2011]]/(SUMIFS($D$2:$D$7916,$B$2:$B$7916,"Abruzzo"))</f>
        <v>5.6528334158182952E-2</v>
      </c>
      <c r="G5432" t="b">
        <f>IF(Comuni[[#This Row],[Popolazione2011]]&gt;300000,"MAGGIORE")</f>
        <v>0</v>
      </c>
      <c r="H5432">
        <f>100*Comuni[[#This Row],[Popolazione2011]]/(SUMIFS($D$2:$D$7916,$B$2:$B$7916,"Piemonte"))</f>
        <v>1.6934331458259049E-2</v>
      </c>
      <c r="I5432" s="1" t="str">
        <f>_xlfn.XLOOKUP(Comuni[[#This Row],[Regione]],Ripartizione_geografica[Regione],Ripartizione_geografica[Ripartizione geografica],,0)</f>
        <v>Sud</v>
      </c>
      <c r="J5432" s="1">
        <f>_xlfn.XLOOKUP(Comuni[[#This Row],[Regione]],Table_0[Regione],Table_0[Totale contagiati],,0)</f>
        <v>681425</v>
      </c>
      <c r="K5432" s="1">
        <f>_xlfn.XLOOKUP(Comuni[[#This Row],[Regione]],Table_0[Regione],Table_0[Guariti],,0)</f>
        <v>668758</v>
      </c>
      <c r="L5432" s="1">
        <f>_xlfn.XLOOKUP(Comuni[[#This Row],[Regione]],Table_0[Regione],Table_0[Deceduti],,0)</f>
        <v>4041</v>
      </c>
    </row>
    <row r="5433" spans="1:12" x14ac:dyDescent="0.25">
      <c r="A5433" s="1" t="s">
        <v>5515</v>
      </c>
      <c r="B5433" s="1" t="s">
        <v>5447</v>
      </c>
      <c r="C5433" s="1" t="s">
        <v>5448</v>
      </c>
      <c r="D5433">
        <v>2227</v>
      </c>
      <c r="E5433">
        <f>100*Comuni[[#This Row],[Popolazione2011]]/$D$7916</f>
        <v>3.8857383544098727E-3</v>
      </c>
      <c r="F5433">
        <f>100*Comuni[[#This Row],[Popolazione2011]]/(SUMIFS($D$2:$D$7916,$B$2:$B$7916,"Abruzzo"))</f>
        <v>0.17034993257141195</v>
      </c>
      <c r="G5433" t="b">
        <f>IF(Comuni[[#This Row],[Popolazione2011]]&gt;300000,"MAGGIORE")</f>
        <v>0</v>
      </c>
      <c r="H5433">
        <f>100*Comuni[[#This Row],[Popolazione2011]]/(SUMIFS($D$2:$D$7916,$B$2:$B$7916,"Piemonte"))</f>
        <v>5.1032146356620983E-2</v>
      </c>
      <c r="I5433" s="1" t="str">
        <f>_xlfn.XLOOKUP(Comuni[[#This Row],[Regione]],Ripartizione_geografica[Regione],Ripartizione_geografica[Ripartizione geografica],,0)</f>
        <v>Sud</v>
      </c>
      <c r="J5433" s="1">
        <f>_xlfn.XLOOKUP(Comuni[[#This Row],[Regione]],Table_0[Regione],Table_0[Totale contagiati],,0)</f>
        <v>681425</v>
      </c>
      <c r="K5433" s="1">
        <f>_xlfn.XLOOKUP(Comuni[[#This Row],[Regione]],Table_0[Regione],Table_0[Guariti],,0)</f>
        <v>668758</v>
      </c>
      <c r="L5433" s="1">
        <f>_xlfn.XLOOKUP(Comuni[[#This Row],[Regione]],Table_0[Regione],Table_0[Deceduti],,0)</f>
        <v>4041</v>
      </c>
    </row>
    <row r="5434" spans="1:12" x14ac:dyDescent="0.25">
      <c r="A5434" s="1" t="s">
        <v>5516</v>
      </c>
      <c r="B5434" s="1" t="s">
        <v>5447</v>
      </c>
      <c r="C5434" s="1" t="s">
        <v>5448</v>
      </c>
      <c r="D5434">
        <v>4264</v>
      </c>
      <c r="E5434">
        <f>100*Comuni[[#This Row],[Popolazione2011]]/$D$7916</f>
        <v>7.4399588429293652E-3</v>
      </c>
      <c r="F5434">
        <f>100*Comuni[[#This Row],[Popolazione2011]]/(SUMIFS($D$2:$D$7916,$B$2:$B$7916,"Abruzzo"))</f>
        <v>0.32616619330242508</v>
      </c>
      <c r="G5434" t="b">
        <f>IF(Comuni[[#This Row],[Popolazione2011]]&gt;300000,"MAGGIORE")</f>
        <v>0</v>
      </c>
      <c r="H5434">
        <f>100*Comuni[[#This Row],[Popolazione2011]]/(SUMIFS($D$2:$D$7916,$B$2:$B$7916,"Piemonte"))</f>
        <v>9.7710405058209188E-2</v>
      </c>
      <c r="I5434" s="1" t="str">
        <f>_xlfn.XLOOKUP(Comuni[[#This Row],[Regione]],Ripartizione_geografica[Regione],Ripartizione_geografica[Ripartizione geografica],,0)</f>
        <v>Sud</v>
      </c>
      <c r="J5434" s="1">
        <f>_xlfn.XLOOKUP(Comuni[[#This Row],[Regione]],Table_0[Regione],Table_0[Totale contagiati],,0)</f>
        <v>681425</v>
      </c>
      <c r="K5434" s="1">
        <f>_xlfn.XLOOKUP(Comuni[[#This Row],[Regione]],Table_0[Regione],Table_0[Guariti],,0)</f>
        <v>668758</v>
      </c>
      <c r="L5434" s="1">
        <f>_xlfn.XLOOKUP(Comuni[[#This Row],[Regione]],Table_0[Regione],Table_0[Deceduti],,0)</f>
        <v>4041</v>
      </c>
    </row>
    <row r="5435" spans="1:12" x14ac:dyDescent="0.25">
      <c r="A5435" s="1" t="s">
        <v>5517</v>
      </c>
      <c r="B5435" s="1" t="s">
        <v>5447</v>
      </c>
      <c r="C5435" s="1" t="s">
        <v>5448</v>
      </c>
      <c r="D5435">
        <v>1161</v>
      </c>
      <c r="E5435">
        <f>100*Comuni[[#This Row],[Popolazione2011]]/$D$7916</f>
        <v>2.0257486436775314E-3</v>
      </c>
      <c r="F5435">
        <f>100*Comuni[[#This Row],[Popolazione2011]]/(SUMIFS($D$2:$D$7916,$B$2:$B$7916,"Abruzzo"))</f>
        <v>8.8808384245805699E-2</v>
      </c>
      <c r="G5435" t="b">
        <f>IF(Comuni[[#This Row],[Popolazione2011]]&gt;300000,"MAGGIORE")</f>
        <v>0</v>
      </c>
      <c r="H5435">
        <f>100*Comuni[[#This Row],[Popolazione2011]]/(SUMIFS($D$2:$D$7916,$B$2:$B$7916,"Piemonte"))</f>
        <v>2.6604545092068683E-2</v>
      </c>
      <c r="I5435" s="1" t="str">
        <f>_xlfn.XLOOKUP(Comuni[[#This Row],[Regione]],Ripartizione_geografica[Regione],Ripartizione_geografica[Ripartizione geografica],,0)</f>
        <v>Sud</v>
      </c>
      <c r="J5435" s="1">
        <f>_xlfn.XLOOKUP(Comuni[[#This Row],[Regione]],Table_0[Regione],Table_0[Totale contagiati],,0)</f>
        <v>681425</v>
      </c>
      <c r="K5435" s="1">
        <f>_xlfn.XLOOKUP(Comuni[[#This Row],[Regione]],Table_0[Regione],Table_0[Guariti],,0)</f>
        <v>668758</v>
      </c>
      <c r="L5435" s="1">
        <f>_xlfn.XLOOKUP(Comuni[[#This Row],[Regione]],Table_0[Regione],Table_0[Deceduti],,0)</f>
        <v>4041</v>
      </c>
    </row>
    <row r="5436" spans="1:12" x14ac:dyDescent="0.25">
      <c r="A5436" s="1" t="s">
        <v>5518</v>
      </c>
      <c r="B5436" s="1" t="s">
        <v>5447</v>
      </c>
      <c r="C5436" s="1" t="s">
        <v>5448</v>
      </c>
      <c r="D5436">
        <v>1363</v>
      </c>
      <c r="E5436">
        <f>100*Comuni[[#This Row],[Popolazione2011]]/$D$7916</f>
        <v>2.3782044800451981E-3</v>
      </c>
      <c r="F5436">
        <f>100*Comuni[[#This Row],[Popolazione2011]]/(SUMIFS($D$2:$D$7916,$B$2:$B$7916,"Abruzzo"))</f>
        <v>0.10425997220244028</v>
      </c>
      <c r="G5436" t="b">
        <f>IF(Comuni[[#This Row],[Popolazione2011]]&gt;300000,"MAGGIORE")</f>
        <v>0</v>
      </c>
      <c r="H5436">
        <f>100*Comuni[[#This Row],[Popolazione2011]]/(SUMIFS($D$2:$D$7916,$B$2:$B$7916,"Piemonte"))</f>
        <v>3.1233415125314051E-2</v>
      </c>
      <c r="I5436" s="1" t="str">
        <f>_xlfn.XLOOKUP(Comuni[[#This Row],[Regione]],Ripartizione_geografica[Regione],Ripartizione_geografica[Ripartizione geografica],,0)</f>
        <v>Sud</v>
      </c>
      <c r="J5436" s="1">
        <f>_xlfn.XLOOKUP(Comuni[[#This Row],[Regione]],Table_0[Regione],Table_0[Totale contagiati],,0)</f>
        <v>681425</v>
      </c>
      <c r="K5436" s="1">
        <f>_xlfn.XLOOKUP(Comuni[[#This Row],[Regione]],Table_0[Regione],Table_0[Guariti],,0)</f>
        <v>668758</v>
      </c>
      <c r="L5436" s="1">
        <f>_xlfn.XLOOKUP(Comuni[[#This Row],[Regione]],Table_0[Regione],Table_0[Deceduti],,0)</f>
        <v>4041</v>
      </c>
    </row>
    <row r="5437" spans="1:12" x14ac:dyDescent="0.25">
      <c r="A5437" s="1" t="s">
        <v>5519</v>
      </c>
      <c r="B5437" s="1" t="s">
        <v>5447</v>
      </c>
      <c r="C5437" s="1" t="s">
        <v>5448</v>
      </c>
      <c r="D5437">
        <v>3773</v>
      </c>
      <c r="E5437">
        <f>100*Comuni[[#This Row],[Popolazione2011]]/$D$7916</f>
        <v>6.5832468842336993E-3</v>
      </c>
      <c r="F5437">
        <f>100*Comuni[[#This Row],[Popolazione2011]]/(SUMIFS($D$2:$D$7916,$B$2:$B$7916,"Abruzzo"))</f>
        <v>0.28860812554644694</v>
      </c>
      <c r="G5437" t="b">
        <f>IF(Comuni[[#This Row],[Popolazione2011]]&gt;300000,"MAGGIORE")</f>
        <v>0</v>
      </c>
      <c r="H5437">
        <f>100*Comuni[[#This Row],[Popolazione2011]]/(SUMIFS($D$2:$D$7916,$B$2:$B$7916,"Piemonte"))</f>
        <v>8.6459042749677126E-2</v>
      </c>
      <c r="I5437" s="1" t="str">
        <f>_xlfn.XLOOKUP(Comuni[[#This Row],[Regione]],Ripartizione_geografica[Regione],Ripartizione_geografica[Ripartizione geografica],,0)</f>
        <v>Sud</v>
      </c>
      <c r="J5437" s="1">
        <f>_xlfn.XLOOKUP(Comuni[[#This Row],[Regione]],Table_0[Regione],Table_0[Totale contagiati],,0)</f>
        <v>681425</v>
      </c>
      <c r="K5437" s="1">
        <f>_xlfn.XLOOKUP(Comuni[[#This Row],[Regione]],Table_0[Regione],Table_0[Guariti],,0)</f>
        <v>668758</v>
      </c>
      <c r="L5437" s="1">
        <f>_xlfn.XLOOKUP(Comuni[[#This Row],[Regione]],Table_0[Regione],Table_0[Deceduti],,0)</f>
        <v>4041</v>
      </c>
    </row>
    <row r="5438" spans="1:12" x14ac:dyDescent="0.25">
      <c r="A5438" s="1" t="s">
        <v>5520</v>
      </c>
      <c r="B5438" s="1" t="s">
        <v>5447</v>
      </c>
      <c r="C5438" s="1" t="s">
        <v>5448</v>
      </c>
      <c r="D5438">
        <v>1068</v>
      </c>
      <c r="E5438">
        <f>100*Comuni[[#This Row],[Popolazione2011]]/$D$7916</f>
        <v>1.8634793724785557E-3</v>
      </c>
      <c r="F5438">
        <f>100*Comuni[[#This Row],[Popolazione2011]]/(SUMIFS($D$2:$D$7916,$B$2:$B$7916,"Abruzzo"))</f>
        <v>8.1694534344978878E-2</v>
      </c>
      <c r="G5438" t="b">
        <f>IF(Comuni[[#This Row],[Popolazione2011]]&gt;300000,"MAGGIORE")</f>
        <v>0</v>
      </c>
      <c r="H5438">
        <f>100*Comuni[[#This Row],[Popolazione2011]]/(SUMIFS($D$2:$D$7916,$B$2:$B$7916,"Piemonte"))</f>
        <v>2.4473431660921061E-2</v>
      </c>
      <c r="I5438" s="1" t="str">
        <f>_xlfn.XLOOKUP(Comuni[[#This Row],[Regione]],Ripartizione_geografica[Regione],Ripartizione_geografica[Ripartizione geografica],,0)</f>
        <v>Sud</v>
      </c>
      <c r="J5438" s="1">
        <f>_xlfn.XLOOKUP(Comuni[[#This Row],[Regione]],Table_0[Regione],Table_0[Totale contagiati],,0)</f>
        <v>681425</v>
      </c>
      <c r="K5438" s="1">
        <f>_xlfn.XLOOKUP(Comuni[[#This Row],[Regione]],Table_0[Regione],Table_0[Guariti],,0)</f>
        <v>668758</v>
      </c>
      <c r="L5438" s="1">
        <f>_xlfn.XLOOKUP(Comuni[[#This Row],[Regione]],Table_0[Regione],Table_0[Deceduti],,0)</f>
        <v>4041</v>
      </c>
    </row>
    <row r="5439" spans="1:12" x14ac:dyDescent="0.25">
      <c r="A5439" s="1" t="s">
        <v>5521</v>
      </c>
      <c r="B5439" s="1" t="s">
        <v>5447</v>
      </c>
      <c r="C5439" s="1" t="s">
        <v>5448</v>
      </c>
      <c r="D5439">
        <v>501</v>
      </c>
      <c r="E5439">
        <f>100*Comuni[[#This Row],[Popolazione2011]]/$D$7916</f>
        <v>8.7416026742673822E-4</v>
      </c>
      <c r="F5439">
        <f>100*Comuni[[#This Row],[Popolazione2011]]/(SUMIFS($D$2:$D$7916,$B$2:$B$7916,"Abruzzo"))</f>
        <v>3.8322997852841219E-2</v>
      </c>
      <c r="G5439" t="b">
        <f>IF(Comuni[[#This Row],[Popolazione2011]]&gt;300000,"MAGGIORE")</f>
        <v>0</v>
      </c>
      <c r="H5439">
        <f>100*Comuni[[#This Row],[Popolazione2011]]/(SUMIFS($D$2:$D$7916,$B$2:$B$7916,"Piemonte"))</f>
        <v>1.1480514290375892E-2</v>
      </c>
      <c r="I5439" s="1" t="str">
        <f>_xlfn.XLOOKUP(Comuni[[#This Row],[Regione]],Ripartizione_geografica[Regione],Ripartizione_geografica[Ripartizione geografica],,0)</f>
        <v>Sud</v>
      </c>
      <c r="J5439" s="1">
        <f>_xlfn.XLOOKUP(Comuni[[#This Row],[Regione]],Table_0[Regione],Table_0[Totale contagiati],,0)</f>
        <v>681425</v>
      </c>
      <c r="K5439" s="1">
        <f>_xlfn.XLOOKUP(Comuni[[#This Row],[Regione]],Table_0[Regione],Table_0[Guariti],,0)</f>
        <v>668758</v>
      </c>
      <c r="L5439" s="1">
        <f>_xlfn.XLOOKUP(Comuni[[#This Row],[Regione]],Table_0[Regione],Table_0[Deceduti],,0)</f>
        <v>4041</v>
      </c>
    </row>
    <row r="5440" spans="1:12" x14ac:dyDescent="0.25">
      <c r="A5440" s="1" t="s">
        <v>5522</v>
      </c>
      <c r="B5440" s="1" t="s">
        <v>5447</v>
      </c>
      <c r="C5440" s="1" t="s">
        <v>5448</v>
      </c>
      <c r="D5440">
        <v>7840</v>
      </c>
      <c r="E5440">
        <f>100*Comuni[[#This Row],[Popolazione2011]]/$D$7916</f>
        <v>1.3679474045160935E-2</v>
      </c>
      <c r="F5440">
        <f>100*Comuni[[#This Row],[Popolazione2011]]/(SUMIFS($D$2:$D$7916,$B$2:$B$7916,"Abruzzo"))</f>
        <v>0.59970519594066896</v>
      </c>
      <c r="G5440" t="b">
        <f>IF(Comuni[[#This Row],[Popolazione2011]]&gt;300000,"MAGGIORE")</f>
        <v>0</v>
      </c>
      <c r="H5440">
        <f>100*Comuni[[#This Row],[Popolazione2011]]/(SUMIFS($D$2:$D$7916,$B$2:$B$7916,"Piemonte"))</f>
        <v>0.17965515376556285</v>
      </c>
      <c r="I5440" s="1" t="str">
        <f>_xlfn.XLOOKUP(Comuni[[#This Row],[Regione]],Ripartizione_geografica[Regione],Ripartizione_geografica[Ripartizione geografica],,0)</f>
        <v>Sud</v>
      </c>
      <c r="J5440" s="1">
        <f>_xlfn.XLOOKUP(Comuni[[#This Row],[Regione]],Table_0[Regione],Table_0[Totale contagiati],,0)</f>
        <v>681425</v>
      </c>
      <c r="K5440" s="1">
        <f>_xlfn.XLOOKUP(Comuni[[#This Row],[Regione]],Table_0[Regione],Table_0[Guariti],,0)</f>
        <v>668758</v>
      </c>
      <c r="L5440" s="1">
        <f>_xlfn.XLOOKUP(Comuni[[#This Row],[Regione]],Table_0[Regione],Table_0[Deceduti],,0)</f>
        <v>4041</v>
      </c>
    </row>
    <row r="5441" spans="1:12" x14ac:dyDescent="0.25">
      <c r="A5441" s="1" t="s">
        <v>5523</v>
      </c>
      <c r="B5441" s="1" t="s">
        <v>5447</v>
      </c>
      <c r="C5441" s="1" t="s">
        <v>5448</v>
      </c>
      <c r="D5441">
        <v>1015</v>
      </c>
      <c r="E5441">
        <f>100*Comuni[[#This Row],[Popolazione2011]]/$D$7916</f>
        <v>1.7710033362038709E-3</v>
      </c>
      <c r="F5441">
        <f>100*Comuni[[#This Row],[Popolazione2011]]/(SUMIFS($D$2:$D$7916,$B$2:$B$7916,"Abruzzo"))</f>
        <v>7.7640404831604462E-2</v>
      </c>
      <c r="G5441" t="b">
        <f>IF(Comuni[[#This Row],[Popolazione2011]]&gt;300000,"MAGGIORE")</f>
        <v>0</v>
      </c>
      <c r="H5441">
        <f>100*Comuni[[#This Row],[Popolazione2011]]/(SUMIFS($D$2:$D$7916,$B$2:$B$7916,"Piemonte"))</f>
        <v>2.3258926157148762E-2</v>
      </c>
      <c r="I5441" s="1" t="str">
        <f>_xlfn.XLOOKUP(Comuni[[#This Row],[Regione]],Ripartizione_geografica[Regione],Ripartizione_geografica[Ripartizione geografica],,0)</f>
        <v>Sud</v>
      </c>
      <c r="J5441" s="1">
        <f>_xlfn.XLOOKUP(Comuni[[#This Row],[Regione]],Table_0[Regione],Table_0[Totale contagiati],,0)</f>
        <v>681425</v>
      </c>
      <c r="K5441" s="1">
        <f>_xlfn.XLOOKUP(Comuni[[#This Row],[Regione]],Table_0[Regione],Table_0[Guariti],,0)</f>
        <v>668758</v>
      </c>
      <c r="L5441" s="1">
        <f>_xlfn.XLOOKUP(Comuni[[#This Row],[Regione]],Table_0[Regione],Table_0[Deceduti],,0)</f>
        <v>4041</v>
      </c>
    </row>
    <row r="5442" spans="1:12" x14ac:dyDescent="0.25">
      <c r="A5442" s="1" t="s">
        <v>5524</v>
      </c>
      <c r="B5442" s="1" t="s">
        <v>5447</v>
      </c>
      <c r="C5442" s="1" t="s">
        <v>5448</v>
      </c>
      <c r="D5442">
        <v>2812</v>
      </c>
      <c r="E5442">
        <f>100*Comuni[[#This Row],[Popolazione2011]]/$D$7916</f>
        <v>4.9064644151776207E-3</v>
      </c>
      <c r="F5442">
        <f>100*Comuni[[#This Row],[Popolazione2011]]/(SUMIFS($D$2:$D$7916,$B$2:$B$7916,"Abruzzo"))</f>
        <v>0.21509834323790319</v>
      </c>
      <c r="G5442" t="b">
        <f>IF(Comuni[[#This Row],[Popolazione2011]]&gt;300000,"MAGGIORE")</f>
        <v>0</v>
      </c>
      <c r="H5442">
        <f>100*Comuni[[#This Row],[Popolazione2011]]/(SUMIFS($D$2:$D$7916,$B$2:$B$7916,"Piemonte"))</f>
        <v>6.4437537294485051E-2</v>
      </c>
      <c r="I5442" s="1" t="str">
        <f>_xlfn.XLOOKUP(Comuni[[#This Row],[Regione]],Ripartizione_geografica[Regione],Ripartizione_geografica[Ripartizione geografica],,0)</f>
        <v>Sud</v>
      </c>
      <c r="J5442" s="1">
        <f>_xlfn.XLOOKUP(Comuni[[#This Row],[Regione]],Table_0[Regione],Table_0[Totale contagiati],,0)</f>
        <v>681425</v>
      </c>
      <c r="K5442" s="1">
        <f>_xlfn.XLOOKUP(Comuni[[#This Row],[Regione]],Table_0[Regione],Table_0[Guariti],,0)</f>
        <v>668758</v>
      </c>
      <c r="L5442" s="1">
        <f>_xlfn.XLOOKUP(Comuni[[#This Row],[Regione]],Table_0[Regione],Table_0[Deceduti],,0)</f>
        <v>4041</v>
      </c>
    </row>
    <row r="5443" spans="1:12" x14ac:dyDescent="0.25">
      <c r="A5443" s="1" t="s">
        <v>5525</v>
      </c>
      <c r="B5443" s="1" t="s">
        <v>5447</v>
      </c>
      <c r="C5443" s="1" t="s">
        <v>5448</v>
      </c>
      <c r="D5443">
        <v>663</v>
      </c>
      <c r="E5443">
        <f>100*Comuni[[#This Row],[Popolazione2011]]/$D$7916</f>
        <v>1.1568228688701148E-3</v>
      </c>
      <c r="F5443">
        <f>100*Comuni[[#This Row],[Popolazione2011]]/(SUMIFS($D$2:$D$7916,$B$2:$B$7916,"Abruzzo"))</f>
        <v>5.0714865422023407E-2</v>
      </c>
      <c r="G5443" t="b">
        <f>IF(Comuni[[#This Row],[Popolazione2011]]&gt;300000,"MAGGIORE")</f>
        <v>0</v>
      </c>
      <c r="H5443">
        <f>100*Comuni[[#This Row],[Popolazione2011]]/(SUMIFS($D$2:$D$7916,$B$2:$B$7916,"Piemonte"))</f>
        <v>1.519277639624594E-2</v>
      </c>
      <c r="I5443" s="1" t="str">
        <f>_xlfn.XLOOKUP(Comuni[[#This Row],[Regione]],Ripartizione_geografica[Regione],Ripartizione_geografica[Ripartizione geografica],,0)</f>
        <v>Sud</v>
      </c>
      <c r="J5443" s="1">
        <f>_xlfn.XLOOKUP(Comuni[[#This Row],[Regione]],Table_0[Regione],Table_0[Totale contagiati],,0)</f>
        <v>681425</v>
      </c>
      <c r="K5443" s="1">
        <f>_xlfn.XLOOKUP(Comuni[[#This Row],[Regione]],Table_0[Regione],Table_0[Guariti],,0)</f>
        <v>668758</v>
      </c>
      <c r="L5443" s="1">
        <f>_xlfn.XLOOKUP(Comuni[[#This Row],[Regione]],Table_0[Regione],Table_0[Deceduti],,0)</f>
        <v>4041</v>
      </c>
    </row>
    <row r="5444" spans="1:12" x14ac:dyDescent="0.25">
      <c r="A5444" s="1" t="s">
        <v>5526</v>
      </c>
      <c r="B5444" s="1" t="s">
        <v>5447</v>
      </c>
      <c r="C5444" s="1" t="s">
        <v>5448</v>
      </c>
      <c r="D5444">
        <v>724</v>
      </c>
      <c r="E5444">
        <f>100*Comuni[[#This Row],[Popolazione2011]]/$D$7916</f>
        <v>1.2632575521296576E-3</v>
      </c>
      <c r="F5444">
        <f>100*Comuni[[#This Row],[Popolazione2011]]/(SUMIFS($D$2:$D$7916,$B$2:$B$7916,"Abruzzo"))</f>
        <v>5.5380939012888306E-2</v>
      </c>
      <c r="G5444" t="b">
        <f>IF(Comuni[[#This Row],[Popolazione2011]]&gt;300000,"MAGGIORE")</f>
        <v>0</v>
      </c>
      <c r="H5444">
        <f>100*Comuni[[#This Row],[Popolazione2011]]/(SUMIFS($D$2:$D$7916,$B$2:$B$7916,"Piemonte"))</f>
        <v>1.6590603485493304E-2</v>
      </c>
      <c r="I5444" s="1" t="str">
        <f>_xlfn.XLOOKUP(Comuni[[#This Row],[Regione]],Ripartizione_geografica[Regione],Ripartizione_geografica[Ripartizione geografica],,0)</f>
        <v>Sud</v>
      </c>
      <c r="J5444" s="1">
        <f>_xlfn.XLOOKUP(Comuni[[#This Row],[Regione]],Table_0[Regione],Table_0[Totale contagiati],,0)</f>
        <v>681425</v>
      </c>
      <c r="K5444" s="1">
        <f>_xlfn.XLOOKUP(Comuni[[#This Row],[Regione]],Table_0[Regione],Table_0[Guariti],,0)</f>
        <v>668758</v>
      </c>
      <c r="L5444" s="1">
        <f>_xlfn.XLOOKUP(Comuni[[#This Row],[Regione]],Table_0[Regione],Table_0[Deceduti],,0)</f>
        <v>4041</v>
      </c>
    </row>
    <row r="5445" spans="1:12" x14ac:dyDescent="0.25">
      <c r="A5445" s="1" t="s">
        <v>5527</v>
      </c>
      <c r="B5445" s="1" t="s">
        <v>5447</v>
      </c>
      <c r="C5445" s="1" t="s">
        <v>5448</v>
      </c>
      <c r="D5445">
        <v>830</v>
      </c>
      <c r="E5445">
        <f>100*Comuni[[#This Row],[Popolazione2011]]/$D$7916</f>
        <v>1.4482096246790275E-3</v>
      </c>
      <c r="F5445">
        <f>100*Comuni[[#This Row],[Popolazione2011]]/(SUMIFS($D$2:$D$7916,$B$2:$B$7916,"Abruzzo"))</f>
        <v>6.3489198039637151E-2</v>
      </c>
      <c r="G5445" t="b">
        <f>IF(Comuni[[#This Row],[Popolazione2011]]&gt;300000,"MAGGIORE")</f>
        <v>0</v>
      </c>
      <c r="H5445">
        <f>100*Comuni[[#This Row],[Popolazione2011]]/(SUMIFS($D$2:$D$7916,$B$2:$B$7916,"Piemonte"))</f>
        <v>1.9019614493037903E-2</v>
      </c>
      <c r="I5445" s="1" t="str">
        <f>_xlfn.XLOOKUP(Comuni[[#This Row],[Regione]],Ripartizione_geografica[Regione],Ripartizione_geografica[Ripartizione geografica],,0)</f>
        <v>Sud</v>
      </c>
      <c r="J5445" s="1">
        <f>_xlfn.XLOOKUP(Comuni[[#This Row],[Regione]],Table_0[Regione],Table_0[Totale contagiati],,0)</f>
        <v>681425</v>
      </c>
      <c r="K5445" s="1">
        <f>_xlfn.XLOOKUP(Comuni[[#This Row],[Regione]],Table_0[Regione],Table_0[Guariti],,0)</f>
        <v>668758</v>
      </c>
      <c r="L5445" s="1">
        <f>_xlfn.XLOOKUP(Comuni[[#This Row],[Regione]],Table_0[Regione],Table_0[Deceduti],,0)</f>
        <v>4041</v>
      </c>
    </row>
    <row r="5446" spans="1:12" x14ac:dyDescent="0.25">
      <c r="A5446" s="1" t="s">
        <v>5528</v>
      </c>
      <c r="B5446" s="1" t="s">
        <v>5447</v>
      </c>
      <c r="C5446" s="1" t="s">
        <v>5448</v>
      </c>
      <c r="D5446">
        <v>504</v>
      </c>
      <c r="E5446">
        <f>100*Comuni[[#This Row],[Popolazione2011]]/$D$7916</f>
        <v>8.7939476004606008E-4</v>
      </c>
      <c r="F5446">
        <f>100*Comuni[[#This Row],[Popolazione2011]]/(SUMIFS($D$2:$D$7916,$B$2:$B$7916,"Abruzzo"))</f>
        <v>3.8552476881900145E-2</v>
      </c>
      <c r="G5446" t="b">
        <f>IF(Comuni[[#This Row],[Popolazione2011]]&gt;300000,"MAGGIORE")</f>
        <v>0</v>
      </c>
      <c r="H5446">
        <f>100*Comuni[[#This Row],[Popolazione2011]]/(SUMIFS($D$2:$D$7916,$B$2:$B$7916,"Piemonte"))</f>
        <v>1.1549259884929041E-2</v>
      </c>
      <c r="I5446" s="1" t="str">
        <f>_xlfn.XLOOKUP(Comuni[[#This Row],[Regione]],Ripartizione_geografica[Regione],Ripartizione_geografica[Ripartizione geografica],,0)</f>
        <v>Sud</v>
      </c>
      <c r="J5446" s="1">
        <f>_xlfn.XLOOKUP(Comuni[[#This Row],[Regione]],Table_0[Regione],Table_0[Totale contagiati],,0)</f>
        <v>681425</v>
      </c>
      <c r="K5446" s="1">
        <f>_xlfn.XLOOKUP(Comuni[[#This Row],[Regione]],Table_0[Regione],Table_0[Guariti],,0)</f>
        <v>668758</v>
      </c>
      <c r="L5446" s="1">
        <f>_xlfn.XLOOKUP(Comuni[[#This Row],[Regione]],Table_0[Regione],Table_0[Deceduti],,0)</f>
        <v>4041</v>
      </c>
    </row>
    <row r="5447" spans="1:12" x14ac:dyDescent="0.25">
      <c r="A5447" s="1" t="s">
        <v>5529</v>
      </c>
      <c r="B5447" s="1" t="s">
        <v>5447</v>
      </c>
      <c r="C5447" s="1" t="s">
        <v>5448</v>
      </c>
      <c r="D5447">
        <v>1468</v>
      </c>
      <c r="E5447">
        <f>100*Comuni[[#This Row],[Popolazione2011]]/$D$7916</f>
        <v>2.5614117217214608E-3</v>
      </c>
      <c r="F5447">
        <f>100*Comuni[[#This Row],[Popolazione2011]]/(SUMIFS($D$2:$D$7916,$B$2:$B$7916,"Abruzzo"))</f>
        <v>0.11229173821950281</v>
      </c>
      <c r="G5447" t="b">
        <f>IF(Comuni[[#This Row],[Popolazione2011]]&gt;300000,"MAGGIORE")</f>
        <v>0</v>
      </c>
      <c r="H5447">
        <f>100*Comuni[[#This Row],[Popolazione2011]]/(SUMIFS($D$2:$D$7916,$B$2:$B$7916,"Piemonte"))</f>
        <v>3.3639510934674273E-2</v>
      </c>
      <c r="I5447" s="1" t="str">
        <f>_xlfn.XLOOKUP(Comuni[[#This Row],[Regione]],Ripartizione_geografica[Regione],Ripartizione_geografica[Ripartizione geografica],,0)</f>
        <v>Sud</v>
      </c>
      <c r="J5447" s="1">
        <f>_xlfn.XLOOKUP(Comuni[[#This Row],[Regione]],Table_0[Regione],Table_0[Totale contagiati],,0)</f>
        <v>681425</v>
      </c>
      <c r="K5447" s="1">
        <f>_xlfn.XLOOKUP(Comuni[[#This Row],[Regione]],Table_0[Regione],Table_0[Guariti],,0)</f>
        <v>668758</v>
      </c>
      <c r="L5447" s="1">
        <f>_xlfn.XLOOKUP(Comuni[[#This Row],[Regione]],Table_0[Regione],Table_0[Deceduti],,0)</f>
        <v>4041</v>
      </c>
    </row>
    <row r="5448" spans="1:12" x14ac:dyDescent="0.25">
      <c r="A5448" s="1" t="s">
        <v>5530</v>
      </c>
      <c r="B5448" s="1" t="s">
        <v>5447</v>
      </c>
      <c r="C5448" s="1" t="s">
        <v>5448</v>
      </c>
      <c r="D5448">
        <v>167</v>
      </c>
      <c r="E5448">
        <f>100*Comuni[[#This Row],[Popolazione2011]]/$D$7916</f>
        <v>2.9138675580891278E-4</v>
      </c>
      <c r="F5448">
        <f>100*Comuni[[#This Row],[Popolazione2011]]/(SUMIFS($D$2:$D$7916,$B$2:$B$7916,"Abruzzo"))</f>
        <v>1.2774332617613739E-2</v>
      </c>
      <c r="G5448" t="b">
        <f>IF(Comuni[[#This Row],[Popolazione2011]]&gt;300000,"MAGGIORE")</f>
        <v>0</v>
      </c>
      <c r="H5448">
        <f>100*Comuni[[#This Row],[Popolazione2011]]/(SUMIFS($D$2:$D$7916,$B$2:$B$7916,"Piemonte"))</f>
        <v>3.8268380967919637E-3</v>
      </c>
      <c r="I5448" s="1" t="str">
        <f>_xlfn.XLOOKUP(Comuni[[#This Row],[Regione]],Ripartizione_geografica[Regione],Ripartizione_geografica[Ripartizione geografica],,0)</f>
        <v>Sud</v>
      </c>
      <c r="J5448" s="1">
        <f>_xlfn.XLOOKUP(Comuni[[#This Row],[Regione]],Table_0[Regione],Table_0[Totale contagiati],,0)</f>
        <v>681425</v>
      </c>
      <c r="K5448" s="1">
        <f>_xlfn.XLOOKUP(Comuni[[#This Row],[Regione]],Table_0[Regione],Table_0[Guariti],,0)</f>
        <v>668758</v>
      </c>
      <c r="L5448" s="1">
        <f>_xlfn.XLOOKUP(Comuni[[#This Row],[Regione]],Table_0[Regione],Table_0[Deceduti],,0)</f>
        <v>4041</v>
      </c>
    </row>
    <row r="5449" spans="1:12" x14ac:dyDescent="0.25">
      <c r="A5449" s="1" t="s">
        <v>5531</v>
      </c>
      <c r="B5449" s="1" t="s">
        <v>5447</v>
      </c>
      <c r="C5449" s="1" t="s">
        <v>5448</v>
      </c>
      <c r="D5449">
        <v>1636</v>
      </c>
      <c r="E5449">
        <f>100*Comuni[[#This Row],[Popolazione2011]]/$D$7916</f>
        <v>2.8545433084034805E-3</v>
      </c>
      <c r="F5449">
        <f>100*Comuni[[#This Row],[Popolazione2011]]/(SUMIFS($D$2:$D$7916,$B$2:$B$7916,"Abruzzo"))</f>
        <v>0.12514256384680286</v>
      </c>
      <c r="G5449" t="b">
        <f>IF(Comuni[[#This Row],[Popolazione2011]]&gt;300000,"MAGGIORE")</f>
        <v>0</v>
      </c>
      <c r="H5449">
        <f>100*Comuni[[#This Row],[Popolazione2011]]/(SUMIFS($D$2:$D$7916,$B$2:$B$7916,"Piemonte"))</f>
        <v>3.7489264229650619E-2</v>
      </c>
      <c r="I5449" s="1" t="str">
        <f>_xlfn.XLOOKUP(Comuni[[#This Row],[Regione]],Ripartizione_geografica[Regione],Ripartizione_geografica[Ripartizione geografica],,0)</f>
        <v>Sud</v>
      </c>
      <c r="J5449" s="1">
        <f>_xlfn.XLOOKUP(Comuni[[#This Row],[Regione]],Table_0[Regione],Table_0[Totale contagiati],,0)</f>
        <v>681425</v>
      </c>
      <c r="K5449" s="1">
        <f>_xlfn.XLOOKUP(Comuni[[#This Row],[Regione]],Table_0[Regione],Table_0[Guariti],,0)</f>
        <v>668758</v>
      </c>
      <c r="L5449" s="1">
        <f>_xlfn.XLOOKUP(Comuni[[#This Row],[Regione]],Table_0[Regione],Table_0[Deceduti],,0)</f>
        <v>4041</v>
      </c>
    </row>
    <row r="5450" spans="1:12" x14ac:dyDescent="0.25">
      <c r="A5450" s="1" t="s">
        <v>5532</v>
      </c>
      <c r="B5450" s="1" t="s">
        <v>5447</v>
      </c>
      <c r="C5450" s="1" t="s">
        <v>5448</v>
      </c>
      <c r="D5450">
        <v>3910</v>
      </c>
      <c r="E5450">
        <f>100*Comuni[[#This Row],[Popolazione2011]]/$D$7916</f>
        <v>6.8222887138493947E-3</v>
      </c>
      <c r="F5450">
        <f>100*Comuni[[#This Row],[Popolazione2011]]/(SUMIFS($D$2:$D$7916,$B$2:$B$7916,"Abruzzo"))</f>
        <v>0.29908766787347141</v>
      </c>
      <c r="G5450" t="b">
        <f>IF(Comuni[[#This Row],[Popolazione2011]]&gt;300000,"MAGGIORE")</f>
        <v>0</v>
      </c>
      <c r="H5450">
        <f>100*Comuni[[#This Row],[Popolazione2011]]/(SUMIFS($D$2:$D$7916,$B$2:$B$7916,"Piemonte"))</f>
        <v>8.9598424900937598E-2</v>
      </c>
      <c r="I5450" s="1" t="str">
        <f>_xlfn.XLOOKUP(Comuni[[#This Row],[Regione]],Ripartizione_geografica[Regione],Ripartizione_geografica[Ripartizione geografica],,0)</f>
        <v>Sud</v>
      </c>
      <c r="J5450" s="1">
        <f>_xlfn.XLOOKUP(Comuni[[#This Row],[Regione]],Table_0[Regione],Table_0[Totale contagiati],,0)</f>
        <v>681425</v>
      </c>
      <c r="K5450" s="1">
        <f>_xlfn.XLOOKUP(Comuni[[#This Row],[Regione]],Table_0[Regione],Table_0[Guariti],,0)</f>
        <v>668758</v>
      </c>
      <c r="L5450" s="1">
        <f>_xlfn.XLOOKUP(Comuni[[#This Row],[Regione]],Table_0[Regione],Table_0[Deceduti],,0)</f>
        <v>4041</v>
      </c>
    </row>
    <row r="5451" spans="1:12" x14ac:dyDescent="0.25">
      <c r="A5451" s="1" t="s">
        <v>5533</v>
      </c>
      <c r="B5451" s="1" t="s">
        <v>5447</v>
      </c>
      <c r="C5451" s="1" t="s">
        <v>5448</v>
      </c>
      <c r="D5451">
        <v>127</v>
      </c>
      <c r="E5451">
        <f>100*Comuni[[#This Row],[Popolazione2011]]/$D$7916</f>
        <v>2.2159352088462226E-4</v>
      </c>
      <c r="F5451">
        <f>100*Comuni[[#This Row],[Popolazione2011]]/(SUMIFS($D$2:$D$7916,$B$2:$B$7916,"Abruzzo"))</f>
        <v>9.7146122301613475E-3</v>
      </c>
      <c r="G5451" t="b">
        <f>IF(Comuni[[#This Row],[Popolazione2011]]&gt;300000,"MAGGIORE")</f>
        <v>0</v>
      </c>
      <c r="H5451">
        <f>100*Comuni[[#This Row],[Popolazione2011]]/(SUMIFS($D$2:$D$7916,$B$2:$B$7916,"Piemonte"))</f>
        <v>2.9102301694166432E-3</v>
      </c>
      <c r="I5451" s="1" t="str">
        <f>_xlfn.XLOOKUP(Comuni[[#This Row],[Regione]],Ripartizione_geografica[Regione],Ripartizione_geografica[Ripartizione geografica],,0)</f>
        <v>Sud</v>
      </c>
      <c r="J5451" s="1">
        <f>_xlfn.XLOOKUP(Comuni[[#This Row],[Regione]],Table_0[Regione],Table_0[Totale contagiati],,0)</f>
        <v>681425</v>
      </c>
      <c r="K5451" s="1">
        <f>_xlfn.XLOOKUP(Comuni[[#This Row],[Regione]],Table_0[Regione],Table_0[Guariti],,0)</f>
        <v>668758</v>
      </c>
      <c r="L5451" s="1">
        <f>_xlfn.XLOOKUP(Comuni[[#This Row],[Regione]],Table_0[Regione],Table_0[Deceduti],,0)</f>
        <v>4041</v>
      </c>
    </row>
    <row r="5452" spans="1:12" x14ac:dyDescent="0.25">
      <c r="A5452" s="1" t="s">
        <v>5534</v>
      </c>
      <c r="B5452" s="1" t="s">
        <v>5447</v>
      </c>
      <c r="C5452" s="1" t="s">
        <v>5448</v>
      </c>
      <c r="D5452">
        <v>1836</v>
      </c>
      <c r="E5452">
        <f>100*Comuni[[#This Row],[Popolazione2011]]/$D$7916</f>
        <v>3.2035094830249332E-3</v>
      </c>
      <c r="F5452">
        <f>100*Comuni[[#This Row],[Popolazione2011]]/(SUMIFS($D$2:$D$7916,$B$2:$B$7916,"Abruzzo"))</f>
        <v>0.14044116578406482</v>
      </c>
      <c r="G5452" t="b">
        <f>IF(Comuni[[#This Row],[Popolazione2011]]&gt;300000,"MAGGIORE")</f>
        <v>0</v>
      </c>
      <c r="H5452">
        <f>100*Comuni[[#This Row],[Popolazione2011]]/(SUMIFS($D$2:$D$7916,$B$2:$B$7916,"Piemonte"))</f>
        <v>4.2072303866527223E-2</v>
      </c>
      <c r="I5452" s="1" t="str">
        <f>_xlfn.XLOOKUP(Comuni[[#This Row],[Regione]],Ripartizione_geografica[Regione],Ripartizione_geografica[Ripartizione geografica],,0)</f>
        <v>Sud</v>
      </c>
      <c r="J5452" s="1">
        <f>_xlfn.XLOOKUP(Comuni[[#This Row],[Regione]],Table_0[Regione],Table_0[Totale contagiati],,0)</f>
        <v>681425</v>
      </c>
      <c r="K5452" s="1">
        <f>_xlfn.XLOOKUP(Comuni[[#This Row],[Regione]],Table_0[Regione],Table_0[Guariti],,0)</f>
        <v>668758</v>
      </c>
      <c r="L5452" s="1">
        <f>_xlfn.XLOOKUP(Comuni[[#This Row],[Regione]],Table_0[Regione],Table_0[Deceduti],,0)</f>
        <v>4041</v>
      </c>
    </row>
    <row r="5453" spans="1:12" x14ac:dyDescent="0.25">
      <c r="A5453" s="1" t="s">
        <v>5535</v>
      </c>
      <c r="B5453" s="1" t="s">
        <v>5447</v>
      </c>
      <c r="C5453" s="1" t="s">
        <v>5448</v>
      </c>
      <c r="D5453">
        <v>631</v>
      </c>
      <c r="E5453">
        <f>100*Comuni[[#This Row],[Popolazione2011]]/$D$7916</f>
        <v>1.1009882809306824E-3</v>
      </c>
      <c r="F5453">
        <f>100*Comuni[[#This Row],[Popolazione2011]]/(SUMIFS($D$2:$D$7916,$B$2:$B$7916,"Abruzzo"))</f>
        <v>4.8267089112061491E-2</v>
      </c>
      <c r="G5453" t="b">
        <f>IF(Comuni[[#This Row],[Popolazione2011]]&gt;300000,"MAGGIORE")</f>
        <v>0</v>
      </c>
      <c r="H5453">
        <f>100*Comuni[[#This Row],[Popolazione2011]]/(SUMIFS($D$2:$D$7916,$B$2:$B$7916,"Piemonte"))</f>
        <v>1.4459490054345684E-2</v>
      </c>
      <c r="I5453" s="1" t="str">
        <f>_xlfn.XLOOKUP(Comuni[[#This Row],[Regione]],Ripartizione_geografica[Regione],Ripartizione_geografica[Ripartizione geografica],,0)</f>
        <v>Sud</v>
      </c>
      <c r="J5453" s="1">
        <f>_xlfn.XLOOKUP(Comuni[[#This Row],[Regione]],Table_0[Regione],Table_0[Totale contagiati],,0)</f>
        <v>681425</v>
      </c>
      <c r="K5453" s="1">
        <f>_xlfn.XLOOKUP(Comuni[[#This Row],[Regione]],Table_0[Regione],Table_0[Guariti],,0)</f>
        <v>668758</v>
      </c>
      <c r="L5453" s="1">
        <f>_xlfn.XLOOKUP(Comuni[[#This Row],[Regione]],Table_0[Regione],Table_0[Deceduti],,0)</f>
        <v>4041</v>
      </c>
    </row>
    <row r="5454" spans="1:12" x14ac:dyDescent="0.25">
      <c r="A5454" s="1" t="s">
        <v>5536</v>
      </c>
      <c r="B5454" s="1" t="s">
        <v>5447</v>
      </c>
      <c r="C5454" s="1" t="s">
        <v>5448</v>
      </c>
      <c r="D5454">
        <v>1208</v>
      </c>
      <c r="E5454">
        <f>100*Comuni[[#This Row],[Popolazione2011]]/$D$7916</f>
        <v>2.1077556947135725E-3</v>
      </c>
      <c r="F5454">
        <f>100*Comuni[[#This Row],[Popolazione2011]]/(SUMIFS($D$2:$D$7916,$B$2:$B$7916,"Abruzzo"))</f>
        <v>9.2403555701062262E-2</v>
      </c>
      <c r="G5454" t="b">
        <f>IF(Comuni[[#This Row],[Popolazione2011]]&gt;300000,"MAGGIORE")</f>
        <v>0</v>
      </c>
      <c r="H5454">
        <f>100*Comuni[[#This Row],[Popolazione2011]]/(SUMIFS($D$2:$D$7916,$B$2:$B$7916,"Piemonte"))</f>
        <v>2.7681559406734686E-2</v>
      </c>
      <c r="I5454" s="1" t="str">
        <f>_xlfn.XLOOKUP(Comuni[[#This Row],[Regione]],Ripartizione_geografica[Regione],Ripartizione_geografica[Ripartizione geografica],,0)</f>
        <v>Sud</v>
      </c>
      <c r="J5454" s="1">
        <f>_xlfn.XLOOKUP(Comuni[[#This Row],[Regione]],Table_0[Regione],Table_0[Totale contagiati],,0)</f>
        <v>681425</v>
      </c>
      <c r="K5454" s="1">
        <f>_xlfn.XLOOKUP(Comuni[[#This Row],[Regione]],Table_0[Regione],Table_0[Guariti],,0)</f>
        <v>668758</v>
      </c>
      <c r="L5454" s="1">
        <f>_xlfn.XLOOKUP(Comuni[[#This Row],[Regione]],Table_0[Regione],Table_0[Deceduti],,0)</f>
        <v>4041</v>
      </c>
    </row>
    <row r="5455" spans="1:12" x14ac:dyDescent="0.25">
      <c r="A5455" s="1" t="s">
        <v>5537</v>
      </c>
      <c r="B5455" s="1" t="s">
        <v>5447</v>
      </c>
      <c r="C5455" s="1" t="s">
        <v>5448</v>
      </c>
      <c r="D5455">
        <v>418</v>
      </c>
      <c r="E5455">
        <f>100*Comuni[[#This Row],[Popolazione2011]]/$D$7916</f>
        <v>7.2933930495883549E-4</v>
      </c>
      <c r="F5455">
        <f>100*Comuni[[#This Row],[Popolazione2011]]/(SUMIFS($D$2:$D$7916,$B$2:$B$7916,"Abruzzo"))</f>
        <v>3.1974078048877502E-2</v>
      </c>
      <c r="G5455" t="b">
        <f>IF(Comuni[[#This Row],[Popolazione2011]]&gt;300000,"MAGGIORE")</f>
        <v>0</v>
      </c>
      <c r="H5455">
        <f>100*Comuni[[#This Row],[Popolazione2011]]/(SUMIFS($D$2:$D$7916,$B$2:$B$7916,"Piemonte"))</f>
        <v>9.5785528410721014E-3</v>
      </c>
      <c r="I5455" s="1" t="str">
        <f>_xlfn.XLOOKUP(Comuni[[#This Row],[Regione]],Ripartizione_geografica[Regione],Ripartizione_geografica[Ripartizione geografica],,0)</f>
        <v>Sud</v>
      </c>
      <c r="J5455" s="1">
        <f>_xlfn.XLOOKUP(Comuni[[#This Row],[Regione]],Table_0[Regione],Table_0[Totale contagiati],,0)</f>
        <v>681425</v>
      </c>
      <c r="K5455" s="1">
        <f>_xlfn.XLOOKUP(Comuni[[#This Row],[Regione]],Table_0[Regione],Table_0[Guariti],,0)</f>
        <v>668758</v>
      </c>
      <c r="L5455" s="1">
        <f>_xlfn.XLOOKUP(Comuni[[#This Row],[Regione]],Table_0[Regione],Table_0[Deceduti],,0)</f>
        <v>4041</v>
      </c>
    </row>
    <row r="5456" spans="1:12" x14ac:dyDescent="0.25">
      <c r="A5456" s="1" t="s">
        <v>5538</v>
      </c>
      <c r="B5456" s="1" t="s">
        <v>5447</v>
      </c>
      <c r="C5456" s="1" t="s">
        <v>5448</v>
      </c>
      <c r="D5456">
        <v>111</v>
      </c>
      <c r="E5456">
        <f>100*Comuni[[#This Row],[Popolazione2011]]/$D$7916</f>
        <v>1.9367622691490608E-4</v>
      </c>
      <c r="F5456">
        <f>100*Comuni[[#This Row],[Popolazione2011]]/(SUMIFS($D$2:$D$7916,$B$2:$B$7916,"Abruzzo"))</f>
        <v>8.4907240751803895E-3</v>
      </c>
      <c r="G5456" t="b">
        <f>IF(Comuni[[#This Row],[Popolazione2011]]&gt;300000,"MAGGIORE")</f>
        <v>0</v>
      </c>
      <c r="H5456">
        <f>100*Comuni[[#This Row],[Popolazione2011]]/(SUMIFS($D$2:$D$7916,$B$2:$B$7916,"Piemonte"))</f>
        <v>2.5435869984665148E-3</v>
      </c>
      <c r="I5456" s="1" t="str">
        <f>_xlfn.XLOOKUP(Comuni[[#This Row],[Regione]],Ripartizione_geografica[Regione],Ripartizione_geografica[Ripartizione geografica],,0)</f>
        <v>Sud</v>
      </c>
      <c r="J5456" s="1">
        <f>_xlfn.XLOOKUP(Comuni[[#This Row],[Regione]],Table_0[Regione],Table_0[Totale contagiati],,0)</f>
        <v>681425</v>
      </c>
      <c r="K5456" s="1">
        <f>_xlfn.XLOOKUP(Comuni[[#This Row],[Regione]],Table_0[Regione],Table_0[Guariti],,0)</f>
        <v>668758</v>
      </c>
      <c r="L5456" s="1">
        <f>_xlfn.XLOOKUP(Comuni[[#This Row],[Regione]],Table_0[Regione],Table_0[Deceduti],,0)</f>
        <v>4041</v>
      </c>
    </row>
    <row r="5457" spans="1:12" x14ac:dyDescent="0.25">
      <c r="A5457" s="1" t="s">
        <v>5539</v>
      </c>
      <c r="B5457" s="1" t="s">
        <v>5447</v>
      </c>
      <c r="C5457" s="1" t="s">
        <v>5448</v>
      </c>
      <c r="D5457">
        <v>2433</v>
      </c>
      <c r="E5457">
        <f>100*Comuni[[#This Row],[Popolazione2011]]/$D$7916</f>
        <v>4.2451735142699683E-3</v>
      </c>
      <c r="F5457">
        <f>100*Comuni[[#This Row],[Popolazione2011]]/(SUMIFS($D$2:$D$7916,$B$2:$B$7916,"Abruzzo"))</f>
        <v>0.18610749256679179</v>
      </c>
      <c r="G5457" t="b">
        <f>IF(Comuni[[#This Row],[Popolazione2011]]&gt;300000,"MAGGIORE")</f>
        <v>0</v>
      </c>
      <c r="H5457">
        <f>100*Comuni[[#This Row],[Popolazione2011]]/(SUMIFS($D$2:$D$7916,$B$2:$B$7916,"Piemonte"))</f>
        <v>5.5752677182603884E-2</v>
      </c>
      <c r="I5457" s="1" t="str">
        <f>_xlfn.XLOOKUP(Comuni[[#This Row],[Regione]],Ripartizione_geografica[Regione],Ripartizione_geografica[Ripartizione geografica],,0)</f>
        <v>Sud</v>
      </c>
      <c r="J5457" s="1">
        <f>_xlfn.XLOOKUP(Comuni[[#This Row],[Regione]],Table_0[Regione],Table_0[Totale contagiati],,0)</f>
        <v>681425</v>
      </c>
      <c r="K5457" s="1">
        <f>_xlfn.XLOOKUP(Comuni[[#This Row],[Regione]],Table_0[Regione],Table_0[Guariti],,0)</f>
        <v>668758</v>
      </c>
      <c r="L5457" s="1">
        <f>_xlfn.XLOOKUP(Comuni[[#This Row],[Regione]],Table_0[Regione],Table_0[Deceduti],,0)</f>
        <v>4041</v>
      </c>
    </row>
    <row r="5458" spans="1:12" x14ac:dyDescent="0.25">
      <c r="A5458" s="1" t="s">
        <v>5540</v>
      </c>
      <c r="B5458" s="1" t="s">
        <v>5447</v>
      </c>
      <c r="C5458" s="1" t="s">
        <v>5448</v>
      </c>
      <c r="D5458">
        <v>1948</v>
      </c>
      <c r="E5458">
        <f>100*Comuni[[#This Row],[Popolazione2011]]/$D$7916</f>
        <v>3.3989305408129462E-3</v>
      </c>
      <c r="F5458">
        <f>100*Comuni[[#This Row],[Popolazione2011]]/(SUMIFS($D$2:$D$7916,$B$2:$B$7916,"Abruzzo"))</f>
        <v>0.14900838286893153</v>
      </c>
      <c r="G5458" t="b">
        <f>IF(Comuni[[#This Row],[Popolazione2011]]&gt;300000,"MAGGIORE")</f>
        <v>0</v>
      </c>
      <c r="H5458">
        <f>100*Comuni[[#This Row],[Popolazione2011]]/(SUMIFS($D$2:$D$7916,$B$2:$B$7916,"Piemonte"))</f>
        <v>4.4638806063178119E-2</v>
      </c>
      <c r="I5458" s="1" t="str">
        <f>_xlfn.XLOOKUP(Comuni[[#This Row],[Regione]],Ripartizione_geografica[Regione],Ripartizione_geografica[Ripartizione geografica],,0)</f>
        <v>Sud</v>
      </c>
      <c r="J5458" s="1">
        <f>_xlfn.XLOOKUP(Comuni[[#This Row],[Regione]],Table_0[Regione],Table_0[Totale contagiati],,0)</f>
        <v>681425</v>
      </c>
      <c r="K5458" s="1">
        <f>_xlfn.XLOOKUP(Comuni[[#This Row],[Regione]],Table_0[Regione],Table_0[Guariti],,0)</f>
        <v>668758</v>
      </c>
      <c r="L5458" s="1">
        <f>_xlfn.XLOOKUP(Comuni[[#This Row],[Regione]],Table_0[Regione],Table_0[Deceduti],,0)</f>
        <v>4041</v>
      </c>
    </row>
    <row r="5459" spans="1:12" x14ac:dyDescent="0.25">
      <c r="A5459" s="1" t="s">
        <v>5541</v>
      </c>
      <c r="B5459" s="1" t="s">
        <v>5447</v>
      </c>
      <c r="C5459" s="1" t="s">
        <v>5448</v>
      </c>
      <c r="D5459">
        <v>590</v>
      </c>
      <c r="E5459">
        <f>100*Comuni[[#This Row],[Popolazione2011]]/$D$7916</f>
        <v>1.0294502151332846E-3</v>
      </c>
      <c r="F5459">
        <f>100*Comuni[[#This Row],[Popolazione2011]]/(SUMIFS($D$2:$D$7916,$B$2:$B$7916,"Abruzzo"))</f>
        <v>4.5130875714922788E-2</v>
      </c>
      <c r="G5459" t="b">
        <f>IF(Comuni[[#This Row],[Popolazione2011]]&gt;300000,"MAGGIORE")</f>
        <v>0</v>
      </c>
      <c r="H5459">
        <f>100*Comuni[[#This Row],[Popolazione2011]]/(SUMIFS($D$2:$D$7916,$B$2:$B$7916,"Piemonte"))</f>
        <v>1.351996692878598E-2</v>
      </c>
      <c r="I5459" s="1" t="str">
        <f>_xlfn.XLOOKUP(Comuni[[#This Row],[Regione]],Ripartizione_geografica[Regione],Ripartizione_geografica[Ripartizione geografica],,0)</f>
        <v>Sud</v>
      </c>
      <c r="J5459" s="1">
        <f>_xlfn.XLOOKUP(Comuni[[#This Row],[Regione]],Table_0[Regione],Table_0[Totale contagiati],,0)</f>
        <v>681425</v>
      </c>
      <c r="K5459" s="1">
        <f>_xlfn.XLOOKUP(Comuni[[#This Row],[Regione]],Table_0[Regione],Table_0[Guariti],,0)</f>
        <v>668758</v>
      </c>
      <c r="L5459" s="1">
        <f>_xlfn.XLOOKUP(Comuni[[#This Row],[Regione]],Table_0[Regione],Table_0[Deceduti],,0)</f>
        <v>4041</v>
      </c>
    </row>
    <row r="5460" spans="1:12" x14ac:dyDescent="0.25">
      <c r="A5460" s="1" t="s">
        <v>5542</v>
      </c>
      <c r="B5460" s="1" t="s">
        <v>5447</v>
      </c>
      <c r="C5460" s="1" t="s">
        <v>5448</v>
      </c>
      <c r="D5460">
        <v>3285</v>
      </c>
      <c r="E5460">
        <f>100*Comuni[[#This Row],[Popolazione2011]]/$D$7916</f>
        <v>5.7317694181573554E-3</v>
      </c>
      <c r="F5460">
        <f>100*Comuni[[#This Row],[Popolazione2011]]/(SUMIFS($D$2:$D$7916,$B$2:$B$7916,"Abruzzo"))</f>
        <v>0.25127953681952775</v>
      </c>
      <c r="G5460" t="b">
        <f>IF(Comuni[[#This Row],[Popolazione2011]]&gt;300000,"MAGGIORE")</f>
        <v>0</v>
      </c>
      <c r="H5460">
        <f>100*Comuni[[#This Row],[Popolazione2011]]/(SUMIFS($D$2:$D$7916,$B$2:$B$7916,"Piemonte"))</f>
        <v>7.5276426035698216E-2</v>
      </c>
      <c r="I5460" s="1" t="str">
        <f>_xlfn.XLOOKUP(Comuni[[#This Row],[Regione]],Ripartizione_geografica[Regione],Ripartizione_geografica[Ripartizione geografica],,0)</f>
        <v>Sud</v>
      </c>
      <c r="J5460" s="1">
        <f>_xlfn.XLOOKUP(Comuni[[#This Row],[Regione]],Table_0[Regione],Table_0[Totale contagiati],,0)</f>
        <v>681425</v>
      </c>
      <c r="K5460" s="1">
        <f>_xlfn.XLOOKUP(Comuni[[#This Row],[Regione]],Table_0[Regione],Table_0[Guariti],,0)</f>
        <v>668758</v>
      </c>
      <c r="L5460" s="1">
        <f>_xlfn.XLOOKUP(Comuni[[#This Row],[Regione]],Table_0[Regione],Table_0[Deceduti],,0)</f>
        <v>4041</v>
      </c>
    </row>
    <row r="5461" spans="1:12" x14ac:dyDescent="0.25">
      <c r="A5461" s="1" t="s">
        <v>5543</v>
      </c>
      <c r="B5461" s="1" t="s">
        <v>5447</v>
      </c>
      <c r="C5461" s="1" t="s">
        <v>5448</v>
      </c>
      <c r="D5461">
        <v>2762</v>
      </c>
      <c r="E5461">
        <f>100*Comuni[[#This Row],[Popolazione2011]]/$D$7916</f>
        <v>4.8192228715222577E-3</v>
      </c>
      <c r="F5461">
        <f>100*Comuni[[#This Row],[Popolazione2011]]/(SUMIFS($D$2:$D$7916,$B$2:$B$7916,"Abruzzo"))</f>
        <v>0.21127369275358771</v>
      </c>
      <c r="G5461" t="b">
        <f>IF(Comuni[[#This Row],[Popolazione2011]]&gt;300000,"MAGGIORE")</f>
        <v>0</v>
      </c>
      <c r="H5461">
        <f>100*Comuni[[#This Row],[Popolazione2011]]/(SUMIFS($D$2:$D$7916,$B$2:$B$7916,"Piemonte"))</f>
        <v>6.3291777385265896E-2</v>
      </c>
      <c r="I5461" s="1" t="str">
        <f>_xlfn.XLOOKUP(Comuni[[#This Row],[Regione]],Ripartizione_geografica[Regione],Ripartizione_geografica[Ripartizione geografica],,0)</f>
        <v>Sud</v>
      </c>
      <c r="J5461" s="1">
        <f>_xlfn.XLOOKUP(Comuni[[#This Row],[Regione]],Table_0[Regione],Table_0[Totale contagiati],,0)</f>
        <v>681425</v>
      </c>
      <c r="K5461" s="1">
        <f>_xlfn.XLOOKUP(Comuni[[#This Row],[Regione]],Table_0[Regione],Table_0[Guariti],,0)</f>
        <v>668758</v>
      </c>
      <c r="L5461" s="1">
        <f>_xlfn.XLOOKUP(Comuni[[#This Row],[Regione]],Table_0[Regione],Table_0[Deceduti],,0)</f>
        <v>4041</v>
      </c>
    </row>
    <row r="5462" spans="1:12" x14ac:dyDescent="0.25">
      <c r="A5462" s="1" t="s">
        <v>5544</v>
      </c>
      <c r="B5462" s="1" t="s">
        <v>5447</v>
      </c>
      <c r="C5462" s="1" t="s">
        <v>5448</v>
      </c>
      <c r="D5462">
        <v>383</v>
      </c>
      <c r="E5462">
        <f>100*Comuni[[#This Row],[Popolazione2011]]/$D$7916</f>
        <v>6.682702244000813E-4</v>
      </c>
      <c r="F5462">
        <f>100*Comuni[[#This Row],[Popolazione2011]]/(SUMIFS($D$2:$D$7916,$B$2:$B$7916,"Abruzzo"))</f>
        <v>2.929682270985666E-2</v>
      </c>
      <c r="G5462" t="b">
        <f>IF(Comuni[[#This Row],[Popolazione2011]]&gt;300000,"MAGGIORE")</f>
        <v>0</v>
      </c>
      <c r="H5462">
        <f>100*Comuni[[#This Row],[Popolazione2011]]/(SUMIFS($D$2:$D$7916,$B$2:$B$7916,"Piemonte"))</f>
        <v>8.7765209046186954E-3</v>
      </c>
      <c r="I5462" s="1" t="str">
        <f>_xlfn.XLOOKUP(Comuni[[#This Row],[Regione]],Ripartizione_geografica[Regione],Ripartizione_geografica[Ripartizione geografica],,0)</f>
        <v>Sud</v>
      </c>
      <c r="J5462" s="1">
        <f>_xlfn.XLOOKUP(Comuni[[#This Row],[Regione]],Table_0[Regione],Table_0[Totale contagiati],,0)</f>
        <v>681425</v>
      </c>
      <c r="K5462" s="1">
        <f>_xlfn.XLOOKUP(Comuni[[#This Row],[Regione]],Table_0[Regione],Table_0[Guariti],,0)</f>
        <v>668758</v>
      </c>
      <c r="L5462" s="1">
        <f>_xlfn.XLOOKUP(Comuni[[#This Row],[Regione]],Table_0[Regione],Table_0[Deceduti],,0)</f>
        <v>4041</v>
      </c>
    </row>
    <row r="5463" spans="1:12" x14ac:dyDescent="0.25">
      <c r="A5463" s="1" t="s">
        <v>5545</v>
      </c>
      <c r="B5463" s="1" t="s">
        <v>5447</v>
      </c>
      <c r="C5463" s="1" t="s">
        <v>5448</v>
      </c>
      <c r="D5463">
        <v>24275</v>
      </c>
      <c r="E5463">
        <f>100*Comuni[[#This Row],[Popolazione2011]]/$D$7916</f>
        <v>4.2355769444678788E-2</v>
      </c>
      <c r="F5463">
        <f>100*Comuni[[#This Row],[Popolazione2011]]/(SUMIFS($D$2:$D$7916,$B$2:$B$7916,"Abruzzo"))</f>
        <v>1.8568678101351708</v>
      </c>
      <c r="G5463" t="b">
        <f>IF(Comuni[[#This Row],[Popolazione2011]]&gt;300000,"MAGGIORE")</f>
        <v>0</v>
      </c>
      <c r="H5463">
        <f>100*Comuni[[#This Row],[Popolazione2011]]/(SUMIFS($D$2:$D$7916,$B$2:$B$7916,"Piemonte"))</f>
        <v>0.55626643592589775</v>
      </c>
      <c r="I5463" s="1" t="str">
        <f>_xlfn.XLOOKUP(Comuni[[#This Row],[Regione]],Ripartizione_geografica[Regione],Ripartizione_geografica[Ripartizione geografica],,0)</f>
        <v>Sud</v>
      </c>
      <c r="J5463" s="1">
        <f>_xlfn.XLOOKUP(Comuni[[#This Row],[Regione]],Table_0[Regione],Table_0[Totale contagiati],,0)</f>
        <v>681425</v>
      </c>
      <c r="K5463" s="1">
        <f>_xlfn.XLOOKUP(Comuni[[#This Row],[Regione]],Table_0[Regione],Table_0[Guariti],,0)</f>
        <v>668758</v>
      </c>
      <c r="L5463" s="1">
        <f>_xlfn.XLOOKUP(Comuni[[#This Row],[Regione]],Table_0[Regione],Table_0[Deceduti],,0)</f>
        <v>4041</v>
      </c>
    </row>
    <row r="5464" spans="1:12" x14ac:dyDescent="0.25">
      <c r="A5464" s="1" t="s">
        <v>5546</v>
      </c>
      <c r="B5464" s="1" t="s">
        <v>5447</v>
      </c>
      <c r="C5464" s="1" t="s">
        <v>5448</v>
      </c>
      <c r="D5464">
        <v>6939</v>
      </c>
      <c r="E5464">
        <f>100*Comuni[[#This Row],[Popolazione2011]]/$D$7916</f>
        <v>1.2107381428491291E-2</v>
      </c>
      <c r="F5464">
        <f>100*Comuni[[#This Row],[Popolazione2011]]/(SUMIFS($D$2:$D$7916,$B$2:$B$7916,"Abruzzo"))</f>
        <v>0.53078499421330383</v>
      </c>
      <c r="G5464" t="b">
        <f>IF(Comuni[[#This Row],[Popolazione2011]]&gt;300000,"MAGGIORE")</f>
        <v>0</v>
      </c>
      <c r="H5464">
        <f>100*Comuni[[#This Row],[Popolazione2011]]/(SUMIFS($D$2:$D$7916,$B$2:$B$7916,"Piemonte"))</f>
        <v>0.15900856020143375</v>
      </c>
      <c r="I5464" s="1" t="str">
        <f>_xlfn.XLOOKUP(Comuni[[#This Row],[Regione]],Ripartizione_geografica[Regione],Ripartizione_geografica[Ripartizione geografica],,0)</f>
        <v>Sud</v>
      </c>
      <c r="J5464" s="1">
        <f>_xlfn.XLOOKUP(Comuni[[#This Row],[Regione]],Table_0[Regione],Table_0[Totale contagiati],,0)</f>
        <v>681425</v>
      </c>
      <c r="K5464" s="1">
        <f>_xlfn.XLOOKUP(Comuni[[#This Row],[Regione]],Table_0[Regione],Table_0[Guariti],,0)</f>
        <v>668758</v>
      </c>
      <c r="L5464" s="1">
        <f>_xlfn.XLOOKUP(Comuni[[#This Row],[Regione]],Table_0[Regione],Table_0[Deceduti],,0)</f>
        <v>4041</v>
      </c>
    </row>
    <row r="5465" spans="1:12" x14ac:dyDescent="0.25">
      <c r="A5465" s="1" t="s">
        <v>5547</v>
      </c>
      <c r="B5465" s="1" t="s">
        <v>5447</v>
      </c>
      <c r="C5465" s="1" t="s">
        <v>5448</v>
      </c>
      <c r="D5465">
        <v>326</v>
      </c>
      <c r="E5465">
        <f>100*Comuni[[#This Row],[Popolazione2011]]/$D$7916</f>
        <v>5.6881486463296739E-4</v>
      </c>
      <c r="F5465">
        <f>100*Comuni[[#This Row],[Popolazione2011]]/(SUMIFS($D$2:$D$7916,$B$2:$B$7916,"Abruzzo"))</f>
        <v>2.4936721157736999E-2</v>
      </c>
      <c r="G5465" t="b">
        <f>IF(Comuni[[#This Row],[Popolazione2011]]&gt;300000,"MAGGIORE")</f>
        <v>0</v>
      </c>
      <c r="H5465">
        <f>100*Comuni[[#This Row],[Popolazione2011]]/(SUMIFS($D$2:$D$7916,$B$2:$B$7916,"Piemonte"))</f>
        <v>7.4703546081088638E-3</v>
      </c>
      <c r="I5465" s="1" t="str">
        <f>_xlfn.XLOOKUP(Comuni[[#This Row],[Regione]],Ripartizione_geografica[Regione],Ripartizione_geografica[Ripartizione geografica],,0)</f>
        <v>Sud</v>
      </c>
      <c r="J5465" s="1">
        <f>_xlfn.XLOOKUP(Comuni[[#This Row],[Regione]],Table_0[Regione],Table_0[Totale contagiati],,0)</f>
        <v>681425</v>
      </c>
      <c r="K5465" s="1">
        <f>_xlfn.XLOOKUP(Comuni[[#This Row],[Regione]],Table_0[Regione],Table_0[Guariti],,0)</f>
        <v>668758</v>
      </c>
      <c r="L5465" s="1">
        <f>_xlfn.XLOOKUP(Comuni[[#This Row],[Regione]],Table_0[Regione],Table_0[Deceduti],,0)</f>
        <v>4041</v>
      </c>
    </row>
    <row r="5466" spans="1:12" x14ac:dyDescent="0.25">
      <c r="A5466" s="1" t="s">
        <v>5548</v>
      </c>
      <c r="B5466" s="1" t="s">
        <v>5447</v>
      </c>
      <c r="C5466" s="1" t="s">
        <v>5448</v>
      </c>
      <c r="D5466">
        <v>3096</v>
      </c>
      <c r="E5466">
        <f>100*Comuni[[#This Row],[Popolazione2011]]/$D$7916</f>
        <v>5.4019963831400831E-3</v>
      </c>
      <c r="F5466">
        <f>100*Comuni[[#This Row],[Popolazione2011]]/(SUMIFS($D$2:$D$7916,$B$2:$B$7916,"Abruzzo"))</f>
        <v>0.23682235798881518</v>
      </c>
      <c r="G5466" t="b">
        <f>IF(Comuni[[#This Row],[Popolazione2011]]&gt;300000,"MAGGIORE")</f>
        <v>0</v>
      </c>
      <c r="H5466">
        <f>100*Comuni[[#This Row],[Popolazione2011]]/(SUMIFS($D$2:$D$7916,$B$2:$B$7916,"Piemonte"))</f>
        <v>7.0945453578849821E-2</v>
      </c>
      <c r="I5466" s="1" t="str">
        <f>_xlfn.XLOOKUP(Comuni[[#This Row],[Regione]],Ripartizione_geografica[Regione],Ripartizione_geografica[Ripartizione geografica],,0)</f>
        <v>Sud</v>
      </c>
      <c r="J5466" s="1">
        <f>_xlfn.XLOOKUP(Comuni[[#This Row],[Regione]],Table_0[Regione],Table_0[Totale contagiati],,0)</f>
        <v>681425</v>
      </c>
      <c r="K5466" s="1">
        <f>_xlfn.XLOOKUP(Comuni[[#This Row],[Regione]],Table_0[Regione],Table_0[Guariti],,0)</f>
        <v>668758</v>
      </c>
      <c r="L5466" s="1">
        <f>_xlfn.XLOOKUP(Comuni[[#This Row],[Regione]],Table_0[Regione],Table_0[Deceduti],,0)</f>
        <v>4041</v>
      </c>
    </row>
    <row r="5467" spans="1:12" x14ac:dyDescent="0.25">
      <c r="A5467" s="1" t="s">
        <v>5549</v>
      </c>
      <c r="B5467" s="1" t="s">
        <v>5447</v>
      </c>
      <c r="C5467" s="1" t="s">
        <v>5448</v>
      </c>
      <c r="D5467">
        <v>6144</v>
      </c>
      <c r="E5467">
        <f>100*Comuni[[#This Row],[Popolazione2011]]/$D$7916</f>
        <v>1.0720240884371018E-2</v>
      </c>
      <c r="F5467">
        <f>100*Comuni[[#This Row],[Popolazione2011]]/(SUMIFS($D$2:$D$7916,$B$2:$B$7916,"Abruzzo"))</f>
        <v>0.46997305151268753</v>
      </c>
      <c r="G5467" t="b">
        <f>IF(Comuni[[#This Row],[Popolazione2011]]&gt;300000,"MAGGIORE")</f>
        <v>0</v>
      </c>
      <c r="H5467">
        <f>100*Comuni[[#This Row],[Popolazione2011]]/(SUMIFS($D$2:$D$7916,$B$2:$B$7916,"Piemonte"))</f>
        <v>0.14079097764484927</v>
      </c>
      <c r="I5467" s="1" t="str">
        <f>_xlfn.XLOOKUP(Comuni[[#This Row],[Regione]],Ripartizione_geografica[Regione],Ripartizione_geografica[Ripartizione geografica],,0)</f>
        <v>Sud</v>
      </c>
      <c r="J5467" s="1">
        <f>_xlfn.XLOOKUP(Comuni[[#This Row],[Regione]],Table_0[Regione],Table_0[Totale contagiati],,0)</f>
        <v>681425</v>
      </c>
      <c r="K5467" s="1">
        <f>_xlfn.XLOOKUP(Comuni[[#This Row],[Regione]],Table_0[Regione],Table_0[Guariti],,0)</f>
        <v>668758</v>
      </c>
      <c r="L5467" s="1">
        <f>_xlfn.XLOOKUP(Comuni[[#This Row],[Regione]],Table_0[Regione],Table_0[Deceduti],,0)</f>
        <v>4041</v>
      </c>
    </row>
    <row r="5468" spans="1:12" x14ac:dyDescent="0.25">
      <c r="A5468" s="1" t="s">
        <v>5550</v>
      </c>
      <c r="B5468" s="1" t="s">
        <v>5447</v>
      </c>
      <c r="C5468" s="1" t="s">
        <v>5448</v>
      </c>
      <c r="D5468">
        <v>589</v>
      </c>
      <c r="E5468">
        <f>100*Comuni[[#This Row],[Popolazione2011]]/$D$7916</f>
        <v>1.0277053842601773E-3</v>
      </c>
      <c r="F5468">
        <f>100*Comuni[[#This Row],[Popolazione2011]]/(SUMIFS($D$2:$D$7916,$B$2:$B$7916,"Abruzzo"))</f>
        <v>4.5054382705236484E-2</v>
      </c>
      <c r="G5468" t="b">
        <f>IF(Comuni[[#This Row],[Popolazione2011]]&gt;300000,"MAGGIORE")</f>
        <v>0</v>
      </c>
      <c r="H5468">
        <f>100*Comuni[[#This Row],[Popolazione2011]]/(SUMIFS($D$2:$D$7916,$B$2:$B$7916,"Piemonte"))</f>
        <v>1.3497051730601598E-2</v>
      </c>
      <c r="I5468" s="1" t="str">
        <f>_xlfn.XLOOKUP(Comuni[[#This Row],[Regione]],Ripartizione_geografica[Regione],Ripartizione_geografica[Ripartizione geografica],,0)</f>
        <v>Sud</v>
      </c>
      <c r="J5468" s="1">
        <f>_xlfn.XLOOKUP(Comuni[[#This Row],[Regione]],Table_0[Regione],Table_0[Totale contagiati],,0)</f>
        <v>681425</v>
      </c>
      <c r="K5468" s="1">
        <f>_xlfn.XLOOKUP(Comuni[[#This Row],[Regione]],Table_0[Regione],Table_0[Guariti],,0)</f>
        <v>668758</v>
      </c>
      <c r="L5468" s="1">
        <f>_xlfn.XLOOKUP(Comuni[[#This Row],[Regione]],Table_0[Regione],Table_0[Deceduti],,0)</f>
        <v>4041</v>
      </c>
    </row>
    <row r="5469" spans="1:12" x14ac:dyDescent="0.25">
      <c r="A5469" s="1" t="s">
        <v>5551</v>
      </c>
      <c r="B5469" s="1" t="s">
        <v>5447</v>
      </c>
      <c r="C5469" s="1" t="s">
        <v>5448</v>
      </c>
      <c r="D5469">
        <v>141</v>
      </c>
      <c r="E5469">
        <f>100*Comuni[[#This Row],[Popolazione2011]]/$D$7916</f>
        <v>2.4602115310812397E-4</v>
      </c>
      <c r="F5469">
        <f>100*Comuni[[#This Row],[Popolazione2011]]/(SUMIFS($D$2:$D$7916,$B$2:$B$7916,"Abruzzo"))</f>
        <v>1.0785514365769685E-2</v>
      </c>
      <c r="G5469" t="b">
        <f>IF(Comuni[[#This Row],[Popolazione2011]]&gt;300000,"MAGGIORE")</f>
        <v>0</v>
      </c>
      <c r="H5469">
        <f>100*Comuni[[#This Row],[Popolazione2011]]/(SUMIFS($D$2:$D$7916,$B$2:$B$7916,"Piemonte"))</f>
        <v>3.2310429439980056E-3</v>
      </c>
      <c r="I5469" s="1" t="str">
        <f>_xlfn.XLOOKUP(Comuni[[#This Row],[Regione]],Ripartizione_geografica[Regione],Ripartizione_geografica[Ripartizione geografica],,0)</f>
        <v>Sud</v>
      </c>
      <c r="J5469" s="1">
        <f>_xlfn.XLOOKUP(Comuni[[#This Row],[Regione]],Table_0[Regione],Table_0[Totale contagiati],,0)</f>
        <v>681425</v>
      </c>
      <c r="K5469" s="1">
        <f>_xlfn.XLOOKUP(Comuni[[#This Row],[Regione]],Table_0[Regione],Table_0[Guariti],,0)</f>
        <v>668758</v>
      </c>
      <c r="L5469" s="1">
        <f>_xlfn.XLOOKUP(Comuni[[#This Row],[Regione]],Table_0[Regione],Table_0[Deceduti],,0)</f>
        <v>4041</v>
      </c>
    </row>
    <row r="5470" spans="1:12" x14ac:dyDescent="0.25">
      <c r="A5470" s="1" t="s">
        <v>5552</v>
      </c>
      <c r="B5470" s="1" t="s">
        <v>5447</v>
      </c>
      <c r="C5470" s="1" t="s">
        <v>5448</v>
      </c>
      <c r="D5470">
        <v>425</v>
      </c>
      <c r="E5470">
        <f>100*Comuni[[#This Row],[Popolazione2011]]/$D$7916</f>
        <v>7.4155312107058633E-4</v>
      </c>
      <c r="F5470">
        <f>100*Comuni[[#This Row],[Popolazione2011]]/(SUMIFS($D$2:$D$7916,$B$2:$B$7916,"Abruzzo"))</f>
        <v>3.2509529116681674E-2</v>
      </c>
      <c r="G5470" t="b">
        <f>IF(Comuni[[#This Row],[Popolazione2011]]&gt;300000,"MAGGIORE")</f>
        <v>0</v>
      </c>
      <c r="H5470">
        <f>100*Comuni[[#This Row],[Popolazione2011]]/(SUMIFS($D$2:$D$7916,$B$2:$B$7916,"Piemonte"))</f>
        <v>9.738959228362782E-3</v>
      </c>
      <c r="I5470" s="1" t="str">
        <f>_xlfn.XLOOKUP(Comuni[[#This Row],[Regione]],Ripartizione_geografica[Regione],Ripartizione_geografica[Ripartizione geografica],,0)</f>
        <v>Sud</v>
      </c>
      <c r="J5470" s="1">
        <f>_xlfn.XLOOKUP(Comuni[[#This Row],[Regione]],Table_0[Regione],Table_0[Totale contagiati],,0)</f>
        <v>681425</v>
      </c>
      <c r="K5470" s="1">
        <f>_xlfn.XLOOKUP(Comuni[[#This Row],[Regione]],Table_0[Regione],Table_0[Guariti],,0)</f>
        <v>668758</v>
      </c>
      <c r="L5470" s="1">
        <f>_xlfn.XLOOKUP(Comuni[[#This Row],[Regione]],Table_0[Regione],Table_0[Deceduti],,0)</f>
        <v>4041</v>
      </c>
    </row>
    <row r="5471" spans="1:12" x14ac:dyDescent="0.25">
      <c r="A5471" s="1" t="s">
        <v>5553</v>
      </c>
      <c r="B5471" s="1" t="s">
        <v>5447</v>
      </c>
      <c r="C5471" s="1" t="s">
        <v>5448</v>
      </c>
      <c r="D5471">
        <v>936</v>
      </c>
      <c r="E5471">
        <f>100*Comuni[[#This Row],[Popolazione2011]]/$D$7916</f>
        <v>1.6331616972283971E-3</v>
      </c>
      <c r="F5471">
        <f>100*Comuni[[#This Row],[Popolazione2011]]/(SUMIFS($D$2:$D$7916,$B$2:$B$7916,"Abruzzo"))</f>
        <v>7.1597457066385983E-2</v>
      </c>
      <c r="G5471" t="b">
        <f>IF(Comuni[[#This Row],[Popolazione2011]]&gt;300000,"MAGGIORE")</f>
        <v>0</v>
      </c>
      <c r="H5471">
        <f>100*Comuni[[#This Row],[Popolazione2011]]/(SUMIFS($D$2:$D$7916,$B$2:$B$7916,"Piemonte"))</f>
        <v>2.1448625500582505E-2</v>
      </c>
      <c r="I5471" s="1" t="str">
        <f>_xlfn.XLOOKUP(Comuni[[#This Row],[Regione]],Ripartizione_geografica[Regione],Ripartizione_geografica[Ripartizione geografica],,0)</f>
        <v>Sud</v>
      </c>
      <c r="J5471" s="1">
        <f>_xlfn.XLOOKUP(Comuni[[#This Row],[Regione]],Table_0[Regione],Table_0[Totale contagiati],,0)</f>
        <v>681425</v>
      </c>
      <c r="K5471" s="1">
        <f>_xlfn.XLOOKUP(Comuni[[#This Row],[Regione]],Table_0[Regione],Table_0[Guariti],,0)</f>
        <v>668758</v>
      </c>
      <c r="L5471" s="1">
        <f>_xlfn.XLOOKUP(Comuni[[#This Row],[Regione]],Table_0[Regione],Table_0[Deceduti],,0)</f>
        <v>4041</v>
      </c>
    </row>
    <row r="5472" spans="1:12" x14ac:dyDescent="0.25">
      <c r="A5472" s="1" t="s">
        <v>5554</v>
      </c>
      <c r="B5472" s="1" t="s">
        <v>5447</v>
      </c>
      <c r="C5472" s="1" t="s">
        <v>5448</v>
      </c>
      <c r="D5472">
        <v>652</v>
      </c>
      <c r="E5472">
        <f>100*Comuni[[#This Row],[Popolazione2011]]/$D$7916</f>
        <v>1.1376297292659348E-3</v>
      </c>
      <c r="F5472">
        <f>100*Comuni[[#This Row],[Popolazione2011]]/(SUMIFS($D$2:$D$7916,$B$2:$B$7916,"Abruzzo"))</f>
        <v>4.9873442315473998E-2</v>
      </c>
      <c r="G5472" t="b">
        <f>IF(Comuni[[#This Row],[Popolazione2011]]&gt;300000,"MAGGIORE")</f>
        <v>0</v>
      </c>
      <c r="H5472">
        <f>100*Comuni[[#This Row],[Popolazione2011]]/(SUMIFS($D$2:$D$7916,$B$2:$B$7916,"Piemonte"))</f>
        <v>1.4940709216217728E-2</v>
      </c>
      <c r="I5472" s="1" t="str">
        <f>_xlfn.XLOOKUP(Comuni[[#This Row],[Regione]],Ripartizione_geografica[Regione],Ripartizione_geografica[Ripartizione geografica],,0)</f>
        <v>Sud</v>
      </c>
      <c r="J5472" s="1">
        <f>_xlfn.XLOOKUP(Comuni[[#This Row],[Regione]],Table_0[Regione],Table_0[Totale contagiati],,0)</f>
        <v>681425</v>
      </c>
      <c r="K5472" s="1">
        <f>_xlfn.XLOOKUP(Comuni[[#This Row],[Regione]],Table_0[Regione],Table_0[Guariti],,0)</f>
        <v>668758</v>
      </c>
      <c r="L5472" s="1">
        <f>_xlfn.XLOOKUP(Comuni[[#This Row],[Regione]],Table_0[Regione],Table_0[Deceduti],,0)</f>
        <v>4041</v>
      </c>
    </row>
    <row r="5473" spans="1:12" x14ac:dyDescent="0.25">
      <c r="A5473" s="1" t="s">
        <v>5555</v>
      </c>
      <c r="B5473" s="1" t="s">
        <v>5447</v>
      </c>
      <c r="C5473" s="1" t="s">
        <v>5448</v>
      </c>
      <c r="D5473">
        <v>898</v>
      </c>
      <c r="E5473">
        <f>100*Comuni[[#This Row],[Popolazione2011]]/$D$7916</f>
        <v>1.5668581240503212E-3</v>
      </c>
      <c r="F5473">
        <f>100*Comuni[[#This Row],[Popolazione2011]]/(SUMIFS($D$2:$D$7916,$B$2:$B$7916,"Abruzzo"))</f>
        <v>6.8690722698306214E-2</v>
      </c>
      <c r="G5473" t="b">
        <f>IF(Comuni[[#This Row],[Popolazione2011]]&gt;300000,"MAGGIORE")</f>
        <v>0</v>
      </c>
      <c r="H5473">
        <f>100*Comuni[[#This Row],[Popolazione2011]]/(SUMIFS($D$2:$D$7916,$B$2:$B$7916,"Piemonte"))</f>
        <v>2.0577847969575951E-2</v>
      </c>
      <c r="I5473" s="1" t="str">
        <f>_xlfn.XLOOKUP(Comuni[[#This Row],[Regione]],Ripartizione_geografica[Regione],Ripartizione_geografica[Ripartizione geografica],,0)</f>
        <v>Sud</v>
      </c>
      <c r="J5473" s="1">
        <f>_xlfn.XLOOKUP(Comuni[[#This Row],[Regione]],Table_0[Regione],Table_0[Totale contagiati],,0)</f>
        <v>681425</v>
      </c>
      <c r="K5473" s="1">
        <f>_xlfn.XLOOKUP(Comuni[[#This Row],[Regione]],Table_0[Regione],Table_0[Guariti],,0)</f>
        <v>668758</v>
      </c>
      <c r="L5473" s="1">
        <f>_xlfn.XLOOKUP(Comuni[[#This Row],[Regione]],Table_0[Regione],Table_0[Deceduti],,0)</f>
        <v>4041</v>
      </c>
    </row>
    <row r="5474" spans="1:12" x14ac:dyDescent="0.25">
      <c r="A5474" s="1" t="s">
        <v>5556</v>
      </c>
      <c r="B5474" s="1" t="s">
        <v>5447</v>
      </c>
      <c r="C5474" s="1" t="s">
        <v>5557</v>
      </c>
      <c r="D5474">
        <v>11565</v>
      </c>
      <c r="E5474">
        <f>100*Comuni[[#This Row],[Popolazione2011]]/$D$7916</f>
        <v>2.0178969047485486E-2</v>
      </c>
      <c r="F5474">
        <f>100*Comuni[[#This Row],[Popolazione2011]]/(SUMIFS($D$2:$D$7916,$B$2:$B$7916,"Abruzzo"))</f>
        <v>0.88464165702217301</v>
      </c>
      <c r="G5474" t="b">
        <f>IF(Comuni[[#This Row],[Popolazione2011]]&gt;300000,"MAGGIORE")</f>
        <v>0</v>
      </c>
      <c r="H5474">
        <f>100*Comuni[[#This Row],[Popolazione2011]]/(SUMIFS($D$2:$D$7916,$B$2:$B$7916,"Piemonte"))</f>
        <v>0.26501426700238961</v>
      </c>
      <c r="I5474" s="1" t="str">
        <f>_xlfn.XLOOKUP(Comuni[[#This Row],[Regione]],Ripartizione_geografica[Regione],Ripartizione_geografica[Ripartizione geografica],,0)</f>
        <v>Sud</v>
      </c>
      <c r="J5474" s="1">
        <f>_xlfn.XLOOKUP(Comuni[[#This Row],[Regione]],Table_0[Regione],Table_0[Totale contagiati],,0)</f>
        <v>681425</v>
      </c>
      <c r="K5474" s="1">
        <f>_xlfn.XLOOKUP(Comuni[[#This Row],[Regione]],Table_0[Regione],Table_0[Guariti],,0)</f>
        <v>668758</v>
      </c>
      <c r="L5474" s="1">
        <f>_xlfn.XLOOKUP(Comuni[[#This Row],[Regione]],Table_0[Regione],Table_0[Deceduti],,0)</f>
        <v>4041</v>
      </c>
    </row>
    <row r="5475" spans="1:12" x14ac:dyDescent="0.25">
      <c r="A5475" s="1" t="s">
        <v>5558</v>
      </c>
      <c r="B5475" s="1" t="s">
        <v>5447</v>
      </c>
      <c r="C5475" s="1" t="s">
        <v>5557</v>
      </c>
      <c r="D5475">
        <v>1877</v>
      </c>
      <c r="E5475">
        <f>100*Comuni[[#This Row],[Popolazione2011]]/$D$7916</f>
        <v>3.2750475488223306E-3</v>
      </c>
      <c r="F5475">
        <f>100*Comuni[[#This Row],[Popolazione2011]]/(SUMIFS($D$2:$D$7916,$B$2:$B$7916,"Abruzzo"))</f>
        <v>0.14357737918120353</v>
      </c>
      <c r="G5475" t="b">
        <f>IF(Comuni[[#This Row],[Popolazione2011]]&gt;300000,"MAGGIORE")</f>
        <v>0</v>
      </c>
      <c r="H5475">
        <f>100*Comuni[[#This Row],[Popolazione2011]]/(SUMIFS($D$2:$D$7916,$B$2:$B$7916,"Piemonte"))</f>
        <v>4.3011826992086923E-2</v>
      </c>
      <c r="I5475" s="1" t="str">
        <f>_xlfn.XLOOKUP(Comuni[[#This Row],[Regione]],Ripartizione_geografica[Regione],Ripartizione_geografica[Ripartizione geografica],,0)</f>
        <v>Sud</v>
      </c>
      <c r="J5475" s="1">
        <f>_xlfn.XLOOKUP(Comuni[[#This Row],[Regione]],Table_0[Regione],Table_0[Totale contagiati],,0)</f>
        <v>681425</v>
      </c>
      <c r="K5475" s="1">
        <f>_xlfn.XLOOKUP(Comuni[[#This Row],[Regione]],Table_0[Regione],Table_0[Guariti],,0)</f>
        <v>668758</v>
      </c>
      <c r="L5475" s="1">
        <f>_xlfn.XLOOKUP(Comuni[[#This Row],[Regione]],Table_0[Regione],Table_0[Deceduti],,0)</f>
        <v>4041</v>
      </c>
    </row>
    <row r="5476" spans="1:12" x14ac:dyDescent="0.25">
      <c r="A5476" s="1" t="s">
        <v>5559</v>
      </c>
      <c r="B5476" s="1" t="s">
        <v>5447</v>
      </c>
      <c r="C5476" s="1" t="s">
        <v>5557</v>
      </c>
      <c r="D5476">
        <v>871</v>
      </c>
      <c r="E5476">
        <f>100*Comuni[[#This Row],[Popolazione2011]]/$D$7916</f>
        <v>1.5197476904764253E-3</v>
      </c>
      <c r="F5476">
        <f>100*Comuni[[#This Row],[Popolazione2011]]/(SUMIFS($D$2:$D$7916,$B$2:$B$7916,"Abruzzo"))</f>
        <v>6.6625411436775847E-2</v>
      </c>
      <c r="G5476" t="b">
        <f>IF(Comuni[[#This Row],[Popolazione2011]]&gt;300000,"MAGGIORE")</f>
        <v>0</v>
      </c>
      <c r="H5476">
        <f>100*Comuni[[#This Row],[Popolazione2011]]/(SUMIFS($D$2:$D$7916,$B$2:$B$7916,"Piemonte"))</f>
        <v>1.9959137618597609E-2</v>
      </c>
      <c r="I5476" s="1" t="str">
        <f>_xlfn.XLOOKUP(Comuni[[#This Row],[Regione]],Ripartizione_geografica[Regione],Ripartizione_geografica[Ripartizione geografica],,0)</f>
        <v>Sud</v>
      </c>
      <c r="J5476" s="1">
        <f>_xlfn.XLOOKUP(Comuni[[#This Row],[Regione]],Table_0[Regione],Table_0[Totale contagiati],,0)</f>
        <v>681425</v>
      </c>
      <c r="K5476" s="1">
        <f>_xlfn.XLOOKUP(Comuni[[#This Row],[Regione]],Table_0[Regione],Table_0[Guariti],,0)</f>
        <v>668758</v>
      </c>
      <c r="L5476" s="1">
        <f>_xlfn.XLOOKUP(Comuni[[#This Row],[Regione]],Table_0[Regione],Table_0[Deceduti],,0)</f>
        <v>4041</v>
      </c>
    </row>
    <row r="5477" spans="1:12" x14ac:dyDescent="0.25">
      <c r="A5477" s="1" t="s">
        <v>5560</v>
      </c>
      <c r="B5477" s="1" t="s">
        <v>5447</v>
      </c>
      <c r="C5477" s="1" t="s">
        <v>5557</v>
      </c>
      <c r="D5477">
        <v>11112</v>
      </c>
      <c r="E5477">
        <f>100*Comuni[[#This Row],[Popolazione2011]]/$D$7916</f>
        <v>1.9388560661967896E-2</v>
      </c>
      <c r="F5477">
        <f>100*Comuni[[#This Row],[Popolazione2011]]/(SUMIFS($D$2:$D$7916,$B$2:$B$7916,"Abruzzo"))</f>
        <v>0.84999032363427474</v>
      </c>
      <c r="G5477" t="b">
        <f>IF(Comuni[[#This Row],[Popolazione2011]]&gt;300000,"MAGGIORE")</f>
        <v>0</v>
      </c>
      <c r="H5477">
        <f>100*Comuni[[#This Row],[Popolazione2011]]/(SUMIFS($D$2:$D$7916,$B$2:$B$7916,"Piemonte"))</f>
        <v>0.2546336822248641</v>
      </c>
      <c r="I5477" s="1" t="str">
        <f>_xlfn.XLOOKUP(Comuni[[#This Row],[Regione]],Ripartizione_geografica[Regione],Ripartizione_geografica[Ripartizione geografica],,0)</f>
        <v>Sud</v>
      </c>
      <c r="J5477" s="1">
        <f>_xlfn.XLOOKUP(Comuni[[#This Row],[Regione]],Table_0[Regione],Table_0[Totale contagiati],,0)</f>
        <v>681425</v>
      </c>
      <c r="K5477" s="1">
        <f>_xlfn.XLOOKUP(Comuni[[#This Row],[Regione]],Table_0[Regione],Table_0[Guariti],,0)</f>
        <v>668758</v>
      </c>
      <c r="L5477" s="1">
        <f>_xlfn.XLOOKUP(Comuni[[#This Row],[Regione]],Table_0[Regione],Table_0[Deceduti],,0)</f>
        <v>4041</v>
      </c>
    </row>
    <row r="5478" spans="1:12" x14ac:dyDescent="0.25">
      <c r="A5478" s="1" t="s">
        <v>5561</v>
      </c>
      <c r="B5478" s="1" t="s">
        <v>5447</v>
      </c>
      <c r="C5478" s="1" t="s">
        <v>5557</v>
      </c>
      <c r="D5478">
        <v>2438</v>
      </c>
      <c r="E5478">
        <f>100*Comuni[[#This Row],[Popolazione2011]]/$D$7916</f>
        <v>4.253897668635505E-3</v>
      </c>
      <c r="F5478">
        <f>100*Comuni[[#This Row],[Popolazione2011]]/(SUMIFS($D$2:$D$7916,$B$2:$B$7916,"Abruzzo"))</f>
        <v>0.18648995761522333</v>
      </c>
      <c r="G5478" t="b">
        <f>IF(Comuni[[#This Row],[Popolazione2011]]&gt;300000,"MAGGIORE")</f>
        <v>0</v>
      </c>
      <c r="H5478">
        <f>100*Comuni[[#This Row],[Popolazione2011]]/(SUMIFS($D$2:$D$7916,$B$2:$B$7916,"Piemonte"))</f>
        <v>5.5867253173525797E-2</v>
      </c>
      <c r="I5478" s="1" t="str">
        <f>_xlfn.XLOOKUP(Comuni[[#This Row],[Regione]],Ripartizione_geografica[Regione],Ripartizione_geografica[Ripartizione geografica],,0)</f>
        <v>Sud</v>
      </c>
      <c r="J5478" s="1">
        <f>_xlfn.XLOOKUP(Comuni[[#This Row],[Regione]],Table_0[Regione],Table_0[Totale contagiati],,0)</f>
        <v>681425</v>
      </c>
      <c r="K5478" s="1">
        <f>_xlfn.XLOOKUP(Comuni[[#This Row],[Regione]],Table_0[Regione],Table_0[Guariti],,0)</f>
        <v>668758</v>
      </c>
      <c r="L5478" s="1">
        <f>_xlfn.XLOOKUP(Comuni[[#This Row],[Regione]],Table_0[Regione],Table_0[Deceduti],,0)</f>
        <v>4041</v>
      </c>
    </row>
    <row r="5479" spans="1:12" x14ac:dyDescent="0.25">
      <c r="A5479" s="1" t="s">
        <v>5562</v>
      </c>
      <c r="B5479" s="1" t="s">
        <v>5447</v>
      </c>
      <c r="C5479" s="1" t="s">
        <v>5557</v>
      </c>
      <c r="D5479">
        <v>7160</v>
      </c>
      <c r="E5479">
        <f>100*Comuni[[#This Row],[Popolazione2011]]/$D$7916</f>
        <v>1.2492989051447996E-2</v>
      </c>
      <c r="F5479">
        <f>100*Comuni[[#This Row],[Popolazione2011]]/(SUMIFS($D$2:$D$7916,$B$2:$B$7916,"Abruzzo"))</f>
        <v>0.5476899493539783</v>
      </c>
      <c r="G5479" t="b">
        <f>IF(Comuni[[#This Row],[Popolazione2011]]&gt;300000,"MAGGIORE")</f>
        <v>0</v>
      </c>
      <c r="H5479">
        <f>100*Comuni[[#This Row],[Popolazione2011]]/(SUMIFS($D$2:$D$7916,$B$2:$B$7916,"Piemonte"))</f>
        <v>0.16407281900018242</v>
      </c>
      <c r="I5479" s="1" t="str">
        <f>_xlfn.XLOOKUP(Comuni[[#This Row],[Regione]],Ripartizione_geografica[Regione],Ripartizione_geografica[Ripartizione geografica],,0)</f>
        <v>Sud</v>
      </c>
      <c r="J5479" s="1">
        <f>_xlfn.XLOOKUP(Comuni[[#This Row],[Regione]],Table_0[Regione],Table_0[Totale contagiati],,0)</f>
        <v>681425</v>
      </c>
      <c r="K5479" s="1">
        <f>_xlfn.XLOOKUP(Comuni[[#This Row],[Regione]],Table_0[Regione],Table_0[Guariti],,0)</f>
        <v>668758</v>
      </c>
      <c r="L5479" s="1">
        <f>_xlfn.XLOOKUP(Comuni[[#This Row],[Regione]],Table_0[Regione],Table_0[Deceduti],,0)</f>
        <v>4041</v>
      </c>
    </row>
    <row r="5480" spans="1:12" x14ac:dyDescent="0.25">
      <c r="A5480" s="1" t="s">
        <v>5563</v>
      </c>
      <c r="B5480" s="1" t="s">
        <v>5447</v>
      </c>
      <c r="C5480" s="1" t="s">
        <v>5557</v>
      </c>
      <c r="D5480">
        <v>2069</v>
      </c>
      <c r="E5480">
        <f>100*Comuni[[#This Row],[Popolazione2011]]/$D$7916</f>
        <v>3.6100550764589252E-3</v>
      </c>
      <c r="F5480">
        <f>100*Comuni[[#This Row],[Popolazione2011]]/(SUMIFS($D$2:$D$7916,$B$2:$B$7916,"Abruzzo"))</f>
        <v>0.158264037040975</v>
      </c>
      <c r="G5480" t="b">
        <f>IF(Comuni[[#This Row],[Popolazione2011]]&gt;300000,"MAGGIORE")</f>
        <v>0</v>
      </c>
      <c r="H5480">
        <f>100*Comuni[[#This Row],[Popolazione2011]]/(SUMIFS($D$2:$D$7916,$B$2:$B$7916,"Piemonte"))</f>
        <v>4.7411545043488462E-2</v>
      </c>
      <c r="I5480" s="1" t="str">
        <f>_xlfn.XLOOKUP(Comuni[[#This Row],[Regione]],Ripartizione_geografica[Regione],Ripartizione_geografica[Ripartizione geografica],,0)</f>
        <v>Sud</v>
      </c>
      <c r="J5480" s="1">
        <f>_xlfn.XLOOKUP(Comuni[[#This Row],[Regione]],Table_0[Regione],Table_0[Totale contagiati],,0)</f>
        <v>681425</v>
      </c>
      <c r="K5480" s="1">
        <f>_xlfn.XLOOKUP(Comuni[[#This Row],[Regione]],Table_0[Regione],Table_0[Guariti],,0)</f>
        <v>668758</v>
      </c>
      <c r="L5480" s="1">
        <f>_xlfn.XLOOKUP(Comuni[[#This Row],[Regione]],Table_0[Regione],Table_0[Deceduti],,0)</f>
        <v>4041</v>
      </c>
    </row>
    <row r="5481" spans="1:12" x14ac:dyDescent="0.25">
      <c r="A5481" s="1" t="s">
        <v>5564</v>
      </c>
      <c r="B5481" s="1" t="s">
        <v>5447</v>
      </c>
      <c r="C5481" s="1" t="s">
        <v>5557</v>
      </c>
      <c r="D5481">
        <v>7276</v>
      </c>
      <c r="E5481">
        <f>100*Comuni[[#This Row],[Popolazione2011]]/$D$7916</f>
        <v>1.2695389432728438E-2</v>
      </c>
      <c r="F5481">
        <f>100*Comuni[[#This Row],[Popolazione2011]]/(SUMIFS($D$2:$D$7916,$B$2:$B$7916,"Abruzzo"))</f>
        <v>0.5565631384775902</v>
      </c>
      <c r="G5481" t="b">
        <f>IF(Comuni[[#This Row],[Popolazione2011]]&gt;300000,"MAGGIORE")</f>
        <v>0</v>
      </c>
      <c r="H5481">
        <f>100*Comuni[[#This Row],[Popolazione2011]]/(SUMIFS($D$2:$D$7916,$B$2:$B$7916,"Piemonte"))</f>
        <v>0.16673098198957084</v>
      </c>
      <c r="I5481" s="1" t="str">
        <f>_xlfn.XLOOKUP(Comuni[[#This Row],[Regione]],Ripartizione_geografica[Regione],Ripartizione_geografica[Ripartizione geografica],,0)</f>
        <v>Sud</v>
      </c>
      <c r="J5481" s="1">
        <f>_xlfn.XLOOKUP(Comuni[[#This Row],[Regione]],Table_0[Regione],Table_0[Totale contagiati],,0)</f>
        <v>681425</v>
      </c>
      <c r="K5481" s="1">
        <f>_xlfn.XLOOKUP(Comuni[[#This Row],[Regione]],Table_0[Regione],Table_0[Guariti],,0)</f>
        <v>668758</v>
      </c>
      <c r="L5481" s="1">
        <f>_xlfn.XLOOKUP(Comuni[[#This Row],[Regione]],Table_0[Regione],Table_0[Deceduti],,0)</f>
        <v>4041</v>
      </c>
    </row>
    <row r="5482" spans="1:12" x14ac:dyDescent="0.25">
      <c r="A5482" s="1" t="s">
        <v>5565</v>
      </c>
      <c r="B5482" s="1" t="s">
        <v>5447</v>
      </c>
      <c r="C5482" s="1" t="s">
        <v>5557</v>
      </c>
      <c r="D5482">
        <v>1955</v>
      </c>
      <c r="E5482">
        <f>100*Comuni[[#This Row],[Popolazione2011]]/$D$7916</f>
        <v>3.4111443569246973E-3</v>
      </c>
      <c r="F5482">
        <f>100*Comuni[[#This Row],[Popolazione2011]]/(SUMIFS($D$2:$D$7916,$B$2:$B$7916,"Abruzzo"))</f>
        <v>0.1495438339367357</v>
      </c>
      <c r="G5482" t="b">
        <f>IF(Comuni[[#This Row],[Popolazione2011]]&gt;300000,"MAGGIORE")</f>
        <v>0</v>
      </c>
      <c r="H5482">
        <f>100*Comuni[[#This Row],[Popolazione2011]]/(SUMIFS($D$2:$D$7916,$B$2:$B$7916,"Piemonte"))</f>
        <v>4.4799212450468799E-2</v>
      </c>
      <c r="I5482" s="1" t="str">
        <f>_xlfn.XLOOKUP(Comuni[[#This Row],[Regione]],Ripartizione_geografica[Regione],Ripartizione_geografica[Ripartizione geografica],,0)</f>
        <v>Sud</v>
      </c>
      <c r="J5482" s="1">
        <f>_xlfn.XLOOKUP(Comuni[[#This Row],[Regione]],Table_0[Regione],Table_0[Totale contagiati],,0)</f>
        <v>681425</v>
      </c>
      <c r="K5482" s="1">
        <f>_xlfn.XLOOKUP(Comuni[[#This Row],[Regione]],Table_0[Regione],Table_0[Guariti],,0)</f>
        <v>668758</v>
      </c>
      <c r="L5482" s="1">
        <f>_xlfn.XLOOKUP(Comuni[[#This Row],[Regione]],Table_0[Regione],Table_0[Deceduti],,0)</f>
        <v>4041</v>
      </c>
    </row>
    <row r="5483" spans="1:12" x14ac:dyDescent="0.25">
      <c r="A5483" s="1" t="s">
        <v>5566</v>
      </c>
      <c r="B5483" s="1" t="s">
        <v>5447</v>
      </c>
      <c r="C5483" s="1" t="s">
        <v>5557</v>
      </c>
      <c r="D5483">
        <v>491</v>
      </c>
      <c r="E5483">
        <f>100*Comuni[[#This Row],[Popolazione2011]]/$D$7916</f>
        <v>8.5671195869566562E-4</v>
      </c>
      <c r="F5483">
        <f>100*Comuni[[#This Row],[Popolazione2011]]/(SUMIFS($D$2:$D$7916,$B$2:$B$7916,"Abruzzo"))</f>
        <v>3.7558067755978121E-2</v>
      </c>
      <c r="G5483" t="b">
        <f>IF(Comuni[[#This Row],[Popolazione2011]]&gt;300000,"MAGGIORE")</f>
        <v>0</v>
      </c>
      <c r="H5483">
        <f>100*Comuni[[#This Row],[Popolazione2011]]/(SUMIFS($D$2:$D$7916,$B$2:$B$7916,"Piemonte"))</f>
        <v>1.1251362308532062E-2</v>
      </c>
      <c r="I5483" s="1" t="str">
        <f>_xlfn.XLOOKUP(Comuni[[#This Row],[Regione]],Ripartizione_geografica[Regione],Ripartizione_geografica[Ripartizione geografica],,0)</f>
        <v>Sud</v>
      </c>
      <c r="J5483" s="1">
        <f>_xlfn.XLOOKUP(Comuni[[#This Row],[Regione]],Table_0[Regione],Table_0[Totale contagiati],,0)</f>
        <v>681425</v>
      </c>
      <c r="K5483" s="1">
        <f>_xlfn.XLOOKUP(Comuni[[#This Row],[Regione]],Table_0[Regione],Table_0[Guariti],,0)</f>
        <v>668758</v>
      </c>
      <c r="L5483" s="1">
        <f>_xlfn.XLOOKUP(Comuni[[#This Row],[Regione]],Table_0[Regione],Table_0[Deceduti],,0)</f>
        <v>4041</v>
      </c>
    </row>
    <row r="5484" spans="1:12" x14ac:dyDescent="0.25">
      <c r="A5484" s="1" t="s">
        <v>5567</v>
      </c>
      <c r="B5484" s="1" t="s">
        <v>5447</v>
      </c>
      <c r="C5484" s="1" t="s">
        <v>5557</v>
      </c>
      <c r="D5484">
        <v>7359</v>
      </c>
      <c r="E5484">
        <f>100*Comuni[[#This Row],[Popolazione2011]]/$D$7916</f>
        <v>1.284021039519634E-2</v>
      </c>
      <c r="F5484">
        <f>100*Comuni[[#This Row],[Popolazione2011]]/(SUMIFS($D$2:$D$7916,$B$2:$B$7916,"Abruzzo"))</f>
        <v>0.562912058281554</v>
      </c>
      <c r="G5484" t="b">
        <f>IF(Comuni[[#This Row],[Popolazione2011]]&gt;300000,"MAGGIORE")</f>
        <v>0</v>
      </c>
      <c r="H5484">
        <f>100*Comuni[[#This Row],[Popolazione2011]]/(SUMIFS($D$2:$D$7916,$B$2:$B$7916,"Piemonte"))</f>
        <v>0.16863294343887464</v>
      </c>
      <c r="I5484" s="1" t="str">
        <f>_xlfn.XLOOKUP(Comuni[[#This Row],[Regione]],Ripartizione_geografica[Regione],Ripartizione_geografica[Ripartizione geografica],,0)</f>
        <v>Sud</v>
      </c>
      <c r="J5484" s="1">
        <f>_xlfn.XLOOKUP(Comuni[[#This Row],[Regione]],Table_0[Regione],Table_0[Totale contagiati],,0)</f>
        <v>681425</v>
      </c>
      <c r="K5484" s="1">
        <f>_xlfn.XLOOKUP(Comuni[[#This Row],[Regione]],Table_0[Regione],Table_0[Guariti],,0)</f>
        <v>668758</v>
      </c>
      <c r="L5484" s="1">
        <f>_xlfn.XLOOKUP(Comuni[[#This Row],[Regione]],Table_0[Regione],Table_0[Deceduti],,0)</f>
        <v>4041</v>
      </c>
    </row>
    <row r="5485" spans="1:12" x14ac:dyDescent="0.25">
      <c r="A5485" s="1" t="s">
        <v>5568</v>
      </c>
      <c r="B5485" s="1" t="s">
        <v>5447</v>
      </c>
      <c r="C5485" s="1" t="s">
        <v>5557</v>
      </c>
      <c r="D5485">
        <v>1224</v>
      </c>
      <c r="E5485">
        <f>100*Comuni[[#This Row],[Popolazione2011]]/$D$7916</f>
        <v>2.1356729886832888E-3</v>
      </c>
      <c r="F5485">
        <f>100*Comuni[[#This Row],[Popolazione2011]]/(SUMIFS($D$2:$D$7916,$B$2:$B$7916,"Abruzzo"))</f>
        <v>9.3627443856043213E-2</v>
      </c>
      <c r="G5485" t="b">
        <f>IF(Comuni[[#This Row],[Popolazione2011]]&gt;300000,"MAGGIORE")</f>
        <v>0</v>
      </c>
      <c r="H5485">
        <f>100*Comuni[[#This Row],[Popolazione2011]]/(SUMIFS($D$2:$D$7916,$B$2:$B$7916,"Piemonte"))</f>
        <v>2.8048202577684814E-2</v>
      </c>
      <c r="I5485" s="1" t="str">
        <f>_xlfn.XLOOKUP(Comuni[[#This Row],[Regione]],Ripartizione_geografica[Regione],Ripartizione_geografica[Ripartizione geografica],,0)</f>
        <v>Sud</v>
      </c>
      <c r="J5485" s="1">
        <f>_xlfn.XLOOKUP(Comuni[[#This Row],[Regione]],Table_0[Regione],Table_0[Totale contagiati],,0)</f>
        <v>681425</v>
      </c>
      <c r="K5485" s="1">
        <f>_xlfn.XLOOKUP(Comuni[[#This Row],[Regione]],Table_0[Regione],Table_0[Guariti],,0)</f>
        <v>668758</v>
      </c>
      <c r="L5485" s="1">
        <f>_xlfn.XLOOKUP(Comuni[[#This Row],[Regione]],Table_0[Regione],Table_0[Deceduti],,0)</f>
        <v>4041</v>
      </c>
    </row>
    <row r="5486" spans="1:12" x14ac:dyDescent="0.25">
      <c r="A5486" s="1" t="s">
        <v>5569</v>
      </c>
      <c r="B5486" s="1" t="s">
        <v>5447</v>
      </c>
      <c r="C5486" s="1" t="s">
        <v>5557</v>
      </c>
      <c r="D5486">
        <v>2364</v>
      </c>
      <c r="E5486">
        <f>100*Comuni[[#This Row],[Popolazione2011]]/$D$7916</f>
        <v>4.1247801840255671E-3</v>
      </c>
      <c r="F5486">
        <f>100*Comuni[[#This Row],[Popolazione2011]]/(SUMIFS($D$2:$D$7916,$B$2:$B$7916,"Abruzzo"))</f>
        <v>0.1808294748984364</v>
      </c>
      <c r="G5486" t="b">
        <f>IF(Comuni[[#This Row],[Popolazione2011]]&gt;300000,"MAGGIORE")</f>
        <v>0</v>
      </c>
      <c r="H5486">
        <f>100*Comuni[[#This Row],[Popolazione2011]]/(SUMIFS($D$2:$D$7916,$B$2:$B$7916,"Piemonte"))</f>
        <v>5.4171528507881456E-2</v>
      </c>
      <c r="I5486" s="1" t="str">
        <f>_xlfn.XLOOKUP(Comuni[[#This Row],[Regione]],Ripartizione_geografica[Regione],Ripartizione_geografica[Ripartizione geografica],,0)</f>
        <v>Sud</v>
      </c>
      <c r="J5486" s="1">
        <f>_xlfn.XLOOKUP(Comuni[[#This Row],[Regione]],Table_0[Regione],Table_0[Totale contagiati],,0)</f>
        <v>681425</v>
      </c>
      <c r="K5486" s="1">
        <f>_xlfn.XLOOKUP(Comuni[[#This Row],[Regione]],Table_0[Regione],Table_0[Guariti],,0)</f>
        <v>668758</v>
      </c>
      <c r="L5486" s="1">
        <f>_xlfn.XLOOKUP(Comuni[[#This Row],[Regione]],Table_0[Regione],Table_0[Deceduti],,0)</f>
        <v>4041</v>
      </c>
    </row>
    <row r="5487" spans="1:12" x14ac:dyDescent="0.25">
      <c r="A5487" s="1" t="s">
        <v>5570</v>
      </c>
      <c r="B5487" s="1" t="s">
        <v>5447</v>
      </c>
      <c r="C5487" s="1" t="s">
        <v>5557</v>
      </c>
      <c r="D5487">
        <v>1551</v>
      </c>
      <c r="E5487">
        <f>100*Comuni[[#This Row],[Popolazione2011]]/$D$7916</f>
        <v>2.7062326841893634E-3</v>
      </c>
      <c r="F5487">
        <f>100*Comuni[[#This Row],[Popolazione2011]]/(SUMIFS($D$2:$D$7916,$B$2:$B$7916,"Abruzzo"))</f>
        <v>0.11864065802346653</v>
      </c>
      <c r="G5487" t="b">
        <f>IF(Comuni[[#This Row],[Popolazione2011]]&gt;300000,"MAGGIORE")</f>
        <v>0</v>
      </c>
      <c r="H5487">
        <f>100*Comuni[[#This Row],[Popolazione2011]]/(SUMIFS($D$2:$D$7916,$B$2:$B$7916,"Piemonte"))</f>
        <v>3.5541472383978062E-2</v>
      </c>
      <c r="I5487" s="1" t="str">
        <f>_xlfn.XLOOKUP(Comuni[[#This Row],[Regione]],Ripartizione_geografica[Regione],Ripartizione_geografica[Ripartizione geografica],,0)</f>
        <v>Sud</v>
      </c>
      <c r="J5487" s="1">
        <f>_xlfn.XLOOKUP(Comuni[[#This Row],[Regione]],Table_0[Regione],Table_0[Totale contagiati],,0)</f>
        <v>681425</v>
      </c>
      <c r="K5487" s="1">
        <f>_xlfn.XLOOKUP(Comuni[[#This Row],[Regione]],Table_0[Regione],Table_0[Guariti],,0)</f>
        <v>668758</v>
      </c>
      <c r="L5487" s="1">
        <f>_xlfn.XLOOKUP(Comuni[[#This Row],[Regione]],Table_0[Regione],Table_0[Deceduti],,0)</f>
        <v>4041</v>
      </c>
    </row>
    <row r="5488" spans="1:12" x14ac:dyDescent="0.25">
      <c r="A5488" s="1" t="s">
        <v>5571</v>
      </c>
      <c r="B5488" s="1" t="s">
        <v>5447</v>
      </c>
      <c r="C5488" s="1" t="s">
        <v>5557</v>
      </c>
      <c r="D5488">
        <v>2590</v>
      </c>
      <c r="E5488">
        <f>100*Comuni[[#This Row],[Popolazione2011]]/$D$7916</f>
        <v>4.5191119613478088E-3</v>
      </c>
      <c r="F5488">
        <f>100*Comuni[[#This Row],[Popolazione2011]]/(SUMIFS($D$2:$D$7916,$B$2:$B$7916,"Abruzzo"))</f>
        <v>0.19811689508754243</v>
      </c>
      <c r="G5488" t="b">
        <f>IF(Comuni[[#This Row],[Popolazione2011]]&gt;300000,"MAGGIORE")</f>
        <v>0</v>
      </c>
      <c r="H5488">
        <f>100*Comuni[[#This Row],[Popolazione2011]]/(SUMIFS($D$2:$D$7916,$B$2:$B$7916,"Piemonte"))</f>
        <v>5.9350363297552014E-2</v>
      </c>
      <c r="I5488" s="1" t="str">
        <f>_xlfn.XLOOKUP(Comuni[[#This Row],[Regione]],Ripartizione_geografica[Regione],Ripartizione_geografica[Ripartizione geografica],,0)</f>
        <v>Sud</v>
      </c>
      <c r="J5488" s="1">
        <f>_xlfn.XLOOKUP(Comuni[[#This Row],[Regione]],Table_0[Regione],Table_0[Totale contagiati],,0)</f>
        <v>681425</v>
      </c>
      <c r="K5488" s="1">
        <f>_xlfn.XLOOKUP(Comuni[[#This Row],[Regione]],Table_0[Regione],Table_0[Guariti],,0)</f>
        <v>668758</v>
      </c>
      <c r="L5488" s="1">
        <f>_xlfn.XLOOKUP(Comuni[[#This Row],[Regione]],Table_0[Regione],Table_0[Deceduti],,0)</f>
        <v>4041</v>
      </c>
    </row>
    <row r="5489" spans="1:12" x14ac:dyDescent="0.25">
      <c r="A5489" s="1" t="s">
        <v>5572</v>
      </c>
      <c r="B5489" s="1" t="s">
        <v>5447</v>
      </c>
      <c r="C5489" s="1" t="s">
        <v>5557</v>
      </c>
      <c r="D5489">
        <v>1787</v>
      </c>
      <c r="E5489">
        <f>100*Comuni[[#This Row],[Popolazione2011]]/$D$7916</f>
        <v>3.1180127702426772E-3</v>
      </c>
      <c r="F5489">
        <f>100*Comuni[[#This Row],[Popolazione2011]]/(SUMIFS($D$2:$D$7916,$B$2:$B$7916,"Abruzzo"))</f>
        <v>0.13669300830943565</v>
      </c>
      <c r="G5489" t="b">
        <f>IF(Comuni[[#This Row],[Popolazione2011]]&gt;300000,"MAGGIORE")</f>
        <v>0</v>
      </c>
      <c r="H5489">
        <f>100*Comuni[[#This Row],[Popolazione2011]]/(SUMIFS($D$2:$D$7916,$B$2:$B$7916,"Piemonte"))</f>
        <v>4.0949459155492453E-2</v>
      </c>
      <c r="I5489" s="1" t="str">
        <f>_xlfn.XLOOKUP(Comuni[[#This Row],[Regione]],Ripartizione_geografica[Regione],Ripartizione_geografica[Ripartizione geografica],,0)</f>
        <v>Sud</v>
      </c>
      <c r="J5489" s="1">
        <f>_xlfn.XLOOKUP(Comuni[[#This Row],[Regione]],Table_0[Regione],Table_0[Totale contagiati],,0)</f>
        <v>681425</v>
      </c>
      <c r="K5489" s="1">
        <f>_xlfn.XLOOKUP(Comuni[[#This Row],[Regione]],Table_0[Regione],Table_0[Guariti],,0)</f>
        <v>668758</v>
      </c>
      <c r="L5489" s="1">
        <f>_xlfn.XLOOKUP(Comuni[[#This Row],[Regione]],Table_0[Regione],Table_0[Deceduti],,0)</f>
        <v>4041</v>
      </c>
    </row>
    <row r="5490" spans="1:12" x14ac:dyDescent="0.25">
      <c r="A5490" s="1" t="s">
        <v>5573</v>
      </c>
      <c r="B5490" s="1" t="s">
        <v>5447</v>
      </c>
      <c r="C5490" s="1" t="s">
        <v>5557</v>
      </c>
      <c r="D5490">
        <v>5333</v>
      </c>
      <c r="E5490">
        <f>100*Comuni[[#This Row],[Popolazione2011]]/$D$7916</f>
        <v>9.3051830462810275E-3</v>
      </c>
      <c r="F5490">
        <f>100*Comuni[[#This Row],[Popolazione2011]]/(SUMIFS($D$2:$D$7916,$B$2:$B$7916,"Abruzzo"))</f>
        <v>0.40793722065709026</v>
      </c>
      <c r="G5490" t="b">
        <f>IF(Comuni[[#This Row],[Popolazione2011]]&gt;300000,"MAGGIORE")</f>
        <v>0</v>
      </c>
      <c r="H5490">
        <f>100*Comuni[[#This Row],[Popolazione2011]]/(SUMIFS($D$2:$D$7916,$B$2:$B$7916,"Piemonte"))</f>
        <v>0.12220675191731463</v>
      </c>
      <c r="I5490" s="1" t="str">
        <f>_xlfn.XLOOKUP(Comuni[[#This Row],[Regione]],Ripartizione_geografica[Regione],Ripartizione_geografica[Ripartizione geografica],,0)</f>
        <v>Sud</v>
      </c>
      <c r="J5490" s="1">
        <f>_xlfn.XLOOKUP(Comuni[[#This Row],[Regione]],Table_0[Regione],Table_0[Totale contagiati],,0)</f>
        <v>681425</v>
      </c>
      <c r="K5490" s="1">
        <f>_xlfn.XLOOKUP(Comuni[[#This Row],[Regione]],Table_0[Regione],Table_0[Guariti],,0)</f>
        <v>668758</v>
      </c>
      <c r="L5490" s="1">
        <f>_xlfn.XLOOKUP(Comuni[[#This Row],[Regione]],Table_0[Regione],Table_0[Deceduti],,0)</f>
        <v>4041</v>
      </c>
    </row>
    <row r="5491" spans="1:12" x14ac:dyDescent="0.25">
      <c r="A5491" s="1" t="s">
        <v>5574</v>
      </c>
      <c r="B5491" s="1" t="s">
        <v>5447</v>
      </c>
      <c r="C5491" s="1" t="s">
        <v>5557</v>
      </c>
      <c r="D5491">
        <v>2237</v>
      </c>
      <c r="E5491">
        <f>100*Comuni[[#This Row],[Popolazione2011]]/$D$7916</f>
        <v>3.9031866631409453E-3</v>
      </c>
      <c r="F5491">
        <f>100*Comuni[[#This Row],[Popolazione2011]]/(SUMIFS($D$2:$D$7916,$B$2:$B$7916,"Abruzzo"))</f>
        <v>0.17111486266827505</v>
      </c>
      <c r="G5491" t="b">
        <f>IF(Comuni[[#This Row],[Popolazione2011]]&gt;300000,"MAGGIORE")</f>
        <v>0</v>
      </c>
      <c r="H5491">
        <f>100*Comuni[[#This Row],[Popolazione2011]]/(SUMIFS($D$2:$D$7916,$B$2:$B$7916,"Piemonte"))</f>
        <v>5.1261298338464809E-2</v>
      </c>
      <c r="I5491" s="1" t="str">
        <f>_xlfn.XLOOKUP(Comuni[[#This Row],[Regione]],Ripartizione_geografica[Regione],Ripartizione_geografica[Ripartizione geografica],,0)</f>
        <v>Sud</v>
      </c>
      <c r="J5491" s="1">
        <f>_xlfn.XLOOKUP(Comuni[[#This Row],[Regione]],Table_0[Regione],Table_0[Totale contagiati],,0)</f>
        <v>681425</v>
      </c>
      <c r="K5491" s="1">
        <f>_xlfn.XLOOKUP(Comuni[[#This Row],[Regione]],Table_0[Regione],Table_0[Guariti],,0)</f>
        <v>668758</v>
      </c>
      <c r="L5491" s="1">
        <f>_xlfn.XLOOKUP(Comuni[[#This Row],[Regione]],Table_0[Regione],Table_0[Deceduti],,0)</f>
        <v>4041</v>
      </c>
    </row>
    <row r="5492" spans="1:12" x14ac:dyDescent="0.25">
      <c r="A5492" s="1" t="s">
        <v>5575</v>
      </c>
      <c r="B5492" s="1" t="s">
        <v>5447</v>
      </c>
      <c r="C5492" s="1" t="s">
        <v>5557</v>
      </c>
      <c r="D5492">
        <v>3768</v>
      </c>
      <c r="E5492">
        <f>100*Comuni[[#This Row],[Popolazione2011]]/$D$7916</f>
        <v>6.5745227298681635E-3</v>
      </c>
      <c r="F5492">
        <f>100*Comuni[[#This Row],[Popolazione2011]]/(SUMIFS($D$2:$D$7916,$B$2:$B$7916,"Abruzzo"))</f>
        <v>0.2882256604980154</v>
      </c>
      <c r="G5492" t="b">
        <f>IF(Comuni[[#This Row],[Popolazione2011]]&gt;300000,"MAGGIORE")</f>
        <v>0</v>
      </c>
      <c r="H5492">
        <f>100*Comuni[[#This Row],[Popolazione2011]]/(SUMIFS($D$2:$D$7916,$B$2:$B$7916,"Piemonte"))</f>
        <v>8.6344466758755206E-2</v>
      </c>
      <c r="I5492" s="1" t="str">
        <f>_xlfn.XLOOKUP(Comuni[[#This Row],[Regione]],Ripartizione_geografica[Regione],Ripartizione_geografica[Ripartizione geografica],,0)</f>
        <v>Sud</v>
      </c>
      <c r="J5492" s="1">
        <f>_xlfn.XLOOKUP(Comuni[[#This Row],[Regione]],Table_0[Regione],Table_0[Totale contagiati],,0)</f>
        <v>681425</v>
      </c>
      <c r="K5492" s="1">
        <f>_xlfn.XLOOKUP(Comuni[[#This Row],[Regione]],Table_0[Regione],Table_0[Guariti],,0)</f>
        <v>668758</v>
      </c>
      <c r="L5492" s="1">
        <f>_xlfn.XLOOKUP(Comuni[[#This Row],[Regione]],Table_0[Regione],Table_0[Deceduti],,0)</f>
        <v>4041</v>
      </c>
    </row>
    <row r="5493" spans="1:12" x14ac:dyDescent="0.25">
      <c r="A5493" s="1" t="s">
        <v>5576</v>
      </c>
      <c r="B5493" s="1" t="s">
        <v>5447</v>
      </c>
      <c r="C5493" s="1" t="s">
        <v>5557</v>
      </c>
      <c r="D5493">
        <v>2422</v>
      </c>
      <c r="E5493">
        <f>100*Comuni[[#This Row],[Popolazione2011]]/$D$7916</f>
        <v>4.2259803746657887E-3</v>
      </c>
      <c r="F5493">
        <f>100*Comuni[[#This Row],[Popolazione2011]]/(SUMIFS($D$2:$D$7916,$B$2:$B$7916,"Abruzzo"))</f>
        <v>0.18526606946024238</v>
      </c>
      <c r="G5493" t="b">
        <f>IF(Comuni[[#This Row],[Popolazione2011]]&gt;300000,"MAGGIORE")</f>
        <v>0</v>
      </c>
      <c r="H5493">
        <f>100*Comuni[[#This Row],[Popolazione2011]]/(SUMIFS($D$2:$D$7916,$B$2:$B$7916,"Piemonte"))</f>
        <v>5.5500610002575668E-2</v>
      </c>
      <c r="I5493" s="1" t="str">
        <f>_xlfn.XLOOKUP(Comuni[[#This Row],[Regione]],Ripartizione_geografica[Regione],Ripartizione_geografica[Ripartizione geografica],,0)</f>
        <v>Sud</v>
      </c>
      <c r="J5493" s="1">
        <f>_xlfn.XLOOKUP(Comuni[[#This Row],[Regione]],Table_0[Regione],Table_0[Totale contagiati],,0)</f>
        <v>681425</v>
      </c>
      <c r="K5493" s="1">
        <f>_xlfn.XLOOKUP(Comuni[[#This Row],[Regione]],Table_0[Regione],Table_0[Guariti],,0)</f>
        <v>668758</v>
      </c>
      <c r="L5493" s="1">
        <f>_xlfn.XLOOKUP(Comuni[[#This Row],[Regione]],Table_0[Regione],Table_0[Deceduti],,0)</f>
        <v>4041</v>
      </c>
    </row>
    <row r="5494" spans="1:12" x14ac:dyDescent="0.25">
      <c r="A5494" s="1" t="s">
        <v>5577</v>
      </c>
      <c r="B5494" s="1" t="s">
        <v>5447</v>
      </c>
      <c r="C5494" s="1" t="s">
        <v>5557</v>
      </c>
      <c r="D5494">
        <v>4750</v>
      </c>
      <c r="E5494">
        <f>100*Comuni[[#This Row],[Popolazione2011]]/$D$7916</f>
        <v>8.2879466472594952E-3</v>
      </c>
      <c r="F5494">
        <f>100*Comuni[[#This Row],[Popolazione2011]]/(SUMIFS($D$2:$D$7916,$B$2:$B$7916,"Abruzzo"))</f>
        <v>0.36334179600997163</v>
      </c>
      <c r="G5494" t="b">
        <f>IF(Comuni[[#This Row],[Popolazione2011]]&gt;300000,"MAGGIORE")</f>
        <v>0</v>
      </c>
      <c r="H5494">
        <f>100*Comuni[[#This Row],[Popolazione2011]]/(SUMIFS($D$2:$D$7916,$B$2:$B$7916,"Piemonte"))</f>
        <v>0.10884719137581933</v>
      </c>
      <c r="I5494" s="1" t="str">
        <f>_xlfn.XLOOKUP(Comuni[[#This Row],[Regione]],Ripartizione_geografica[Regione],Ripartizione_geografica[Ripartizione geografica],,0)</f>
        <v>Sud</v>
      </c>
      <c r="J5494" s="1">
        <f>_xlfn.XLOOKUP(Comuni[[#This Row],[Regione]],Table_0[Regione],Table_0[Totale contagiati],,0)</f>
        <v>681425</v>
      </c>
      <c r="K5494" s="1">
        <f>_xlfn.XLOOKUP(Comuni[[#This Row],[Regione]],Table_0[Regione],Table_0[Guariti],,0)</f>
        <v>668758</v>
      </c>
      <c r="L5494" s="1">
        <f>_xlfn.XLOOKUP(Comuni[[#This Row],[Regione]],Table_0[Regione],Table_0[Deceduti],,0)</f>
        <v>4041</v>
      </c>
    </row>
    <row r="5495" spans="1:12" x14ac:dyDescent="0.25">
      <c r="A5495" s="1" t="s">
        <v>5578</v>
      </c>
      <c r="B5495" s="1" t="s">
        <v>5447</v>
      </c>
      <c r="C5495" s="1" t="s">
        <v>5557</v>
      </c>
      <c r="D5495">
        <v>683</v>
      </c>
      <c r="E5495">
        <f>100*Comuni[[#This Row],[Popolazione2011]]/$D$7916</f>
        <v>1.19171948633226E-3</v>
      </c>
      <c r="F5495">
        <f>100*Comuni[[#This Row],[Popolazione2011]]/(SUMIFS($D$2:$D$7916,$B$2:$B$7916,"Abruzzo"))</f>
        <v>5.2244725615749603E-2</v>
      </c>
      <c r="G5495" t="b">
        <f>IF(Comuni[[#This Row],[Popolazione2011]]&gt;300000,"MAGGIORE")</f>
        <v>0</v>
      </c>
      <c r="H5495">
        <f>100*Comuni[[#This Row],[Popolazione2011]]/(SUMIFS($D$2:$D$7916,$B$2:$B$7916,"Piemonte"))</f>
        <v>1.5651080359933602E-2</v>
      </c>
      <c r="I5495" s="1" t="str">
        <f>_xlfn.XLOOKUP(Comuni[[#This Row],[Regione]],Ripartizione_geografica[Regione],Ripartizione_geografica[Ripartizione geografica],,0)</f>
        <v>Sud</v>
      </c>
      <c r="J5495" s="1">
        <f>_xlfn.XLOOKUP(Comuni[[#This Row],[Regione]],Table_0[Regione],Table_0[Totale contagiati],,0)</f>
        <v>681425</v>
      </c>
      <c r="K5495" s="1">
        <f>_xlfn.XLOOKUP(Comuni[[#This Row],[Regione]],Table_0[Regione],Table_0[Guariti],,0)</f>
        <v>668758</v>
      </c>
      <c r="L5495" s="1">
        <f>_xlfn.XLOOKUP(Comuni[[#This Row],[Regione]],Table_0[Regione],Table_0[Deceduti],,0)</f>
        <v>4041</v>
      </c>
    </row>
    <row r="5496" spans="1:12" x14ac:dyDescent="0.25">
      <c r="A5496" s="1" t="s">
        <v>5579</v>
      </c>
      <c r="B5496" s="1" t="s">
        <v>5447</v>
      </c>
      <c r="C5496" s="1" t="s">
        <v>5557</v>
      </c>
      <c r="D5496">
        <v>1416</v>
      </c>
      <c r="E5496">
        <f>100*Comuni[[#This Row],[Popolazione2011]]/$D$7916</f>
        <v>2.470680516319883E-3</v>
      </c>
      <c r="F5496">
        <f>100*Comuni[[#This Row],[Popolazione2011]]/(SUMIFS($D$2:$D$7916,$B$2:$B$7916,"Abruzzo"))</f>
        <v>0.1083141017158147</v>
      </c>
      <c r="G5496" t="b">
        <f>IF(Comuni[[#This Row],[Popolazione2011]]&gt;300000,"MAGGIORE")</f>
        <v>0</v>
      </c>
      <c r="H5496">
        <f>100*Comuni[[#This Row],[Popolazione2011]]/(SUMIFS($D$2:$D$7916,$B$2:$B$7916,"Piemonte"))</f>
        <v>3.2447920629086351E-2</v>
      </c>
      <c r="I5496" s="1" t="str">
        <f>_xlfn.XLOOKUP(Comuni[[#This Row],[Regione]],Ripartizione_geografica[Regione],Ripartizione_geografica[Ripartizione geografica],,0)</f>
        <v>Sud</v>
      </c>
      <c r="J5496" s="1">
        <f>_xlfn.XLOOKUP(Comuni[[#This Row],[Regione]],Table_0[Regione],Table_0[Totale contagiati],,0)</f>
        <v>681425</v>
      </c>
      <c r="K5496" s="1">
        <f>_xlfn.XLOOKUP(Comuni[[#This Row],[Regione]],Table_0[Regione],Table_0[Guariti],,0)</f>
        <v>668758</v>
      </c>
      <c r="L5496" s="1">
        <f>_xlfn.XLOOKUP(Comuni[[#This Row],[Regione]],Table_0[Regione],Table_0[Deceduti],,0)</f>
        <v>4041</v>
      </c>
    </row>
    <row r="5497" spans="1:12" x14ac:dyDescent="0.25">
      <c r="A5497" s="1" t="s">
        <v>5580</v>
      </c>
      <c r="B5497" s="1" t="s">
        <v>5447</v>
      </c>
      <c r="C5497" s="1" t="s">
        <v>5557</v>
      </c>
      <c r="D5497">
        <v>354</v>
      </c>
      <c r="E5497">
        <f>100*Comuni[[#This Row],[Popolazione2011]]/$D$7916</f>
        <v>6.1767012907997074E-4</v>
      </c>
      <c r="F5497">
        <f>100*Comuni[[#This Row],[Popolazione2011]]/(SUMIFS($D$2:$D$7916,$B$2:$B$7916,"Abruzzo"))</f>
        <v>2.7078525428953674E-2</v>
      </c>
      <c r="G5497" t="b">
        <f>IF(Comuni[[#This Row],[Popolazione2011]]&gt;300000,"MAGGIORE")</f>
        <v>0</v>
      </c>
      <c r="H5497">
        <f>100*Comuni[[#This Row],[Popolazione2011]]/(SUMIFS($D$2:$D$7916,$B$2:$B$7916,"Piemonte"))</f>
        <v>8.1119801572715877E-3</v>
      </c>
      <c r="I5497" s="1" t="str">
        <f>_xlfn.XLOOKUP(Comuni[[#This Row],[Regione]],Ripartizione_geografica[Regione],Ripartizione_geografica[Ripartizione geografica],,0)</f>
        <v>Sud</v>
      </c>
      <c r="J5497" s="1">
        <f>_xlfn.XLOOKUP(Comuni[[#This Row],[Regione]],Table_0[Regione],Table_0[Totale contagiati],,0)</f>
        <v>681425</v>
      </c>
      <c r="K5497" s="1">
        <f>_xlfn.XLOOKUP(Comuni[[#This Row],[Regione]],Table_0[Regione],Table_0[Guariti],,0)</f>
        <v>668758</v>
      </c>
      <c r="L5497" s="1">
        <f>_xlfn.XLOOKUP(Comuni[[#This Row],[Regione]],Table_0[Regione],Table_0[Deceduti],,0)</f>
        <v>4041</v>
      </c>
    </row>
    <row r="5498" spans="1:12" x14ac:dyDescent="0.25">
      <c r="A5498" s="1" t="s">
        <v>5581</v>
      </c>
      <c r="B5498" s="1" t="s">
        <v>5447</v>
      </c>
      <c r="C5498" s="1" t="s">
        <v>5557</v>
      </c>
      <c r="D5498">
        <v>23199</v>
      </c>
      <c r="E5498">
        <f>100*Comuni[[#This Row],[Popolazione2011]]/$D$7916</f>
        <v>4.0478331425215369E-2</v>
      </c>
      <c r="F5498">
        <f>100*Comuni[[#This Row],[Popolazione2011]]/(SUMIFS($D$2:$D$7916,$B$2:$B$7916,"Abruzzo"))</f>
        <v>1.7745613317127014</v>
      </c>
      <c r="G5498" t="b">
        <f>IF(Comuni[[#This Row],[Popolazione2011]]&gt;300000,"MAGGIORE")</f>
        <v>0</v>
      </c>
      <c r="H5498">
        <f>100*Comuni[[#This Row],[Popolazione2011]]/(SUMIFS($D$2:$D$7916,$B$2:$B$7916,"Piemonte"))</f>
        <v>0.53160968267950159</v>
      </c>
      <c r="I5498" s="1" t="str">
        <f>_xlfn.XLOOKUP(Comuni[[#This Row],[Regione]],Ripartizione_geografica[Regione],Ripartizione_geografica[Ripartizione geografica],,0)</f>
        <v>Sud</v>
      </c>
      <c r="J5498" s="1">
        <f>_xlfn.XLOOKUP(Comuni[[#This Row],[Regione]],Table_0[Regione],Table_0[Totale contagiati],,0)</f>
        <v>681425</v>
      </c>
      <c r="K5498" s="1">
        <f>_xlfn.XLOOKUP(Comuni[[#This Row],[Regione]],Table_0[Regione],Table_0[Guariti],,0)</f>
        <v>668758</v>
      </c>
      <c r="L5498" s="1">
        <f>_xlfn.XLOOKUP(Comuni[[#This Row],[Regione]],Table_0[Regione],Table_0[Deceduti],,0)</f>
        <v>4041</v>
      </c>
    </row>
    <row r="5499" spans="1:12" x14ac:dyDescent="0.25">
      <c r="A5499" s="1" t="s">
        <v>5582</v>
      </c>
      <c r="B5499" s="1" t="s">
        <v>5447</v>
      </c>
      <c r="C5499" s="1" t="s">
        <v>5557</v>
      </c>
      <c r="D5499">
        <v>4840</v>
      </c>
      <c r="E5499">
        <f>100*Comuni[[#This Row],[Popolazione2011]]/$D$7916</f>
        <v>8.4449814258391476E-3</v>
      </c>
      <c r="F5499">
        <f>100*Comuni[[#This Row],[Popolazione2011]]/(SUMIFS($D$2:$D$7916,$B$2:$B$7916,"Abruzzo"))</f>
        <v>0.37022616688173954</v>
      </c>
      <c r="G5499" t="b">
        <f>IF(Comuni[[#This Row],[Popolazione2011]]&gt;300000,"MAGGIORE")</f>
        <v>0</v>
      </c>
      <c r="H5499">
        <f>100*Comuni[[#This Row],[Popolazione2011]]/(SUMIFS($D$2:$D$7916,$B$2:$B$7916,"Piemonte"))</f>
        <v>0.1109095592124138</v>
      </c>
      <c r="I5499" s="1" t="str">
        <f>_xlfn.XLOOKUP(Comuni[[#This Row],[Regione]],Ripartizione_geografica[Regione],Ripartizione_geografica[Ripartizione geografica],,0)</f>
        <v>Sud</v>
      </c>
      <c r="J5499" s="1">
        <f>_xlfn.XLOOKUP(Comuni[[#This Row],[Regione]],Table_0[Regione],Table_0[Totale contagiati],,0)</f>
        <v>681425</v>
      </c>
      <c r="K5499" s="1">
        <f>_xlfn.XLOOKUP(Comuni[[#This Row],[Regione]],Table_0[Regione],Table_0[Guariti],,0)</f>
        <v>668758</v>
      </c>
      <c r="L5499" s="1">
        <f>_xlfn.XLOOKUP(Comuni[[#This Row],[Regione]],Table_0[Regione],Table_0[Deceduti],,0)</f>
        <v>4041</v>
      </c>
    </row>
    <row r="5500" spans="1:12" x14ac:dyDescent="0.25">
      <c r="A5500" s="1" t="s">
        <v>5583</v>
      </c>
      <c r="B5500" s="1" t="s">
        <v>5447</v>
      </c>
      <c r="C5500" s="1" t="s">
        <v>5557</v>
      </c>
      <c r="D5500">
        <v>1091</v>
      </c>
      <c r="E5500">
        <f>100*Comuni[[#This Row],[Popolazione2011]]/$D$7916</f>
        <v>1.9036104825600228E-3</v>
      </c>
      <c r="F5500">
        <f>100*Comuni[[#This Row],[Popolazione2011]]/(SUMIFS($D$2:$D$7916,$B$2:$B$7916,"Abruzzo"))</f>
        <v>8.3453873567764014E-2</v>
      </c>
      <c r="G5500" t="b">
        <f>IF(Comuni[[#This Row],[Popolazione2011]]&gt;300000,"MAGGIORE")</f>
        <v>0</v>
      </c>
      <c r="H5500">
        <f>100*Comuni[[#This Row],[Popolazione2011]]/(SUMIFS($D$2:$D$7916,$B$2:$B$7916,"Piemonte"))</f>
        <v>2.5000481219161871E-2</v>
      </c>
      <c r="I5500" s="1" t="str">
        <f>_xlfn.XLOOKUP(Comuni[[#This Row],[Regione]],Ripartizione_geografica[Regione],Ripartizione_geografica[Ripartizione geografica],,0)</f>
        <v>Sud</v>
      </c>
      <c r="J5500" s="1">
        <f>_xlfn.XLOOKUP(Comuni[[#This Row],[Regione]],Table_0[Regione],Table_0[Totale contagiati],,0)</f>
        <v>681425</v>
      </c>
      <c r="K5500" s="1">
        <f>_xlfn.XLOOKUP(Comuni[[#This Row],[Regione]],Table_0[Regione],Table_0[Guariti],,0)</f>
        <v>668758</v>
      </c>
      <c r="L5500" s="1">
        <f>_xlfn.XLOOKUP(Comuni[[#This Row],[Regione]],Table_0[Regione],Table_0[Deceduti],,0)</f>
        <v>4041</v>
      </c>
    </row>
    <row r="5501" spans="1:12" x14ac:dyDescent="0.25">
      <c r="A5501" s="1" t="s">
        <v>5584</v>
      </c>
      <c r="B5501" s="1" t="s">
        <v>5447</v>
      </c>
      <c r="C5501" s="1" t="s">
        <v>5557</v>
      </c>
      <c r="D5501">
        <v>8201</v>
      </c>
      <c r="E5501">
        <f>100*Comuni[[#This Row],[Popolazione2011]]/$D$7916</f>
        <v>1.4309357990352656E-2</v>
      </c>
      <c r="F5501">
        <f>100*Comuni[[#This Row],[Popolazione2011]]/(SUMIFS($D$2:$D$7916,$B$2:$B$7916,"Abruzzo"))</f>
        <v>0.62731917243742685</v>
      </c>
      <c r="G5501" t="b">
        <f>IF(Comuni[[#This Row],[Popolazione2011]]&gt;300000,"MAGGIORE")</f>
        <v>0</v>
      </c>
      <c r="H5501">
        <f>100*Comuni[[#This Row],[Popolazione2011]]/(SUMIFS($D$2:$D$7916,$B$2:$B$7916,"Piemonte"))</f>
        <v>0.18792754031012512</v>
      </c>
      <c r="I5501" s="1" t="str">
        <f>_xlfn.XLOOKUP(Comuni[[#This Row],[Regione]],Ripartizione_geografica[Regione],Ripartizione_geografica[Ripartizione geografica],,0)</f>
        <v>Sud</v>
      </c>
      <c r="J5501" s="1">
        <f>_xlfn.XLOOKUP(Comuni[[#This Row],[Regione]],Table_0[Regione],Table_0[Totale contagiati],,0)</f>
        <v>681425</v>
      </c>
      <c r="K5501" s="1">
        <f>_xlfn.XLOOKUP(Comuni[[#This Row],[Regione]],Table_0[Regione],Table_0[Guariti],,0)</f>
        <v>668758</v>
      </c>
      <c r="L5501" s="1">
        <f>_xlfn.XLOOKUP(Comuni[[#This Row],[Regione]],Table_0[Regione],Table_0[Deceduti],,0)</f>
        <v>4041</v>
      </c>
    </row>
    <row r="5502" spans="1:12" x14ac:dyDescent="0.25">
      <c r="A5502" s="1" t="s">
        <v>5585</v>
      </c>
      <c r="B5502" s="1" t="s">
        <v>5447</v>
      </c>
      <c r="C5502" s="1" t="s">
        <v>5557</v>
      </c>
      <c r="D5502">
        <v>3628</v>
      </c>
      <c r="E5502">
        <f>100*Comuni[[#This Row],[Popolazione2011]]/$D$7916</f>
        <v>6.3302464076331463E-3</v>
      </c>
      <c r="F5502">
        <f>100*Comuni[[#This Row],[Popolazione2011]]/(SUMIFS($D$2:$D$7916,$B$2:$B$7916,"Abruzzo"))</f>
        <v>0.27751663914193203</v>
      </c>
      <c r="G5502" t="b">
        <f>IF(Comuni[[#This Row],[Popolazione2011]]&gt;300000,"MAGGIORE")</f>
        <v>0</v>
      </c>
      <c r="H5502">
        <f>100*Comuni[[#This Row],[Popolazione2011]]/(SUMIFS($D$2:$D$7916,$B$2:$B$7916,"Piemonte"))</f>
        <v>8.3136339012941582E-2</v>
      </c>
      <c r="I5502" s="1" t="str">
        <f>_xlfn.XLOOKUP(Comuni[[#This Row],[Regione]],Ripartizione_geografica[Regione],Ripartizione_geografica[Ripartizione geografica],,0)</f>
        <v>Sud</v>
      </c>
      <c r="J5502" s="1">
        <f>_xlfn.XLOOKUP(Comuni[[#This Row],[Regione]],Table_0[Regione],Table_0[Totale contagiati],,0)</f>
        <v>681425</v>
      </c>
      <c r="K5502" s="1">
        <f>_xlfn.XLOOKUP(Comuni[[#This Row],[Regione]],Table_0[Regione],Table_0[Guariti],,0)</f>
        <v>668758</v>
      </c>
      <c r="L5502" s="1">
        <f>_xlfn.XLOOKUP(Comuni[[#This Row],[Regione]],Table_0[Regione],Table_0[Deceduti],,0)</f>
        <v>4041</v>
      </c>
    </row>
    <row r="5503" spans="1:12" x14ac:dyDescent="0.25">
      <c r="A5503" s="1" t="s">
        <v>5586</v>
      </c>
      <c r="B5503" s="1" t="s">
        <v>5447</v>
      </c>
      <c r="C5503" s="1" t="s">
        <v>5557</v>
      </c>
      <c r="D5503">
        <v>9251</v>
      </c>
      <c r="E5503">
        <f>100*Comuni[[#This Row],[Popolazione2011]]/$D$7916</f>
        <v>1.6141430407115281E-2</v>
      </c>
      <c r="F5503">
        <f>100*Comuni[[#This Row],[Popolazione2011]]/(SUMIFS($D$2:$D$7916,$B$2:$B$7916,"Abruzzo"))</f>
        <v>0.7076368326080521</v>
      </c>
      <c r="G5503" t="b">
        <f>IF(Comuni[[#This Row],[Popolazione2011]]&gt;300000,"MAGGIORE")</f>
        <v>0</v>
      </c>
      <c r="H5503">
        <f>100*Comuni[[#This Row],[Popolazione2011]]/(SUMIFS($D$2:$D$7916,$B$2:$B$7916,"Piemonte"))</f>
        <v>0.2119884984037273</v>
      </c>
      <c r="I5503" s="1" t="str">
        <f>_xlfn.XLOOKUP(Comuni[[#This Row],[Regione]],Ripartizione_geografica[Regione],Ripartizione_geografica[Ripartizione geografica],,0)</f>
        <v>Sud</v>
      </c>
      <c r="J5503" s="1">
        <f>_xlfn.XLOOKUP(Comuni[[#This Row],[Regione]],Table_0[Regione],Table_0[Totale contagiati],,0)</f>
        <v>681425</v>
      </c>
      <c r="K5503" s="1">
        <f>_xlfn.XLOOKUP(Comuni[[#This Row],[Regione]],Table_0[Regione],Table_0[Guariti],,0)</f>
        <v>668758</v>
      </c>
      <c r="L5503" s="1">
        <f>_xlfn.XLOOKUP(Comuni[[#This Row],[Regione]],Table_0[Regione],Table_0[Deceduti],,0)</f>
        <v>4041</v>
      </c>
    </row>
    <row r="5504" spans="1:12" x14ac:dyDescent="0.25">
      <c r="A5504" s="1" t="s">
        <v>5587</v>
      </c>
      <c r="B5504" s="1" t="s">
        <v>5447</v>
      </c>
      <c r="C5504" s="1" t="s">
        <v>5557</v>
      </c>
      <c r="D5504">
        <v>5075</v>
      </c>
      <c r="E5504">
        <f>100*Comuni[[#This Row],[Popolazione2011]]/$D$7916</f>
        <v>8.855016681019354E-3</v>
      </c>
      <c r="F5504">
        <f>100*Comuni[[#This Row],[Popolazione2011]]/(SUMIFS($D$2:$D$7916,$B$2:$B$7916,"Abruzzo"))</f>
        <v>0.3882020241580223</v>
      </c>
      <c r="G5504" t="b">
        <f>IF(Comuni[[#This Row],[Popolazione2011]]&gt;300000,"MAGGIORE")</f>
        <v>0</v>
      </c>
      <c r="H5504">
        <f>100*Comuni[[#This Row],[Popolazione2011]]/(SUMIFS($D$2:$D$7916,$B$2:$B$7916,"Piemonte"))</f>
        <v>0.11629463078574381</v>
      </c>
      <c r="I5504" s="1" t="str">
        <f>_xlfn.XLOOKUP(Comuni[[#This Row],[Regione]],Ripartizione_geografica[Regione],Ripartizione_geografica[Ripartizione geografica],,0)</f>
        <v>Sud</v>
      </c>
      <c r="J5504" s="1">
        <f>_xlfn.XLOOKUP(Comuni[[#This Row],[Regione]],Table_0[Regione],Table_0[Totale contagiati],,0)</f>
        <v>681425</v>
      </c>
      <c r="K5504" s="1">
        <f>_xlfn.XLOOKUP(Comuni[[#This Row],[Regione]],Table_0[Regione],Table_0[Guariti],,0)</f>
        <v>668758</v>
      </c>
      <c r="L5504" s="1">
        <f>_xlfn.XLOOKUP(Comuni[[#This Row],[Regione]],Table_0[Regione],Table_0[Deceduti],,0)</f>
        <v>4041</v>
      </c>
    </row>
    <row r="5505" spans="1:12" x14ac:dyDescent="0.25">
      <c r="A5505" s="1" t="s">
        <v>5588</v>
      </c>
      <c r="B5505" s="1" t="s">
        <v>5447</v>
      </c>
      <c r="C5505" s="1" t="s">
        <v>5557</v>
      </c>
      <c r="D5505">
        <v>6863</v>
      </c>
      <c r="E5505">
        <f>100*Comuni[[#This Row],[Popolazione2011]]/$D$7916</f>
        <v>1.1974774282135139E-2</v>
      </c>
      <c r="F5505">
        <f>100*Comuni[[#This Row],[Popolazione2011]]/(SUMIFS($D$2:$D$7916,$B$2:$B$7916,"Abruzzo"))</f>
        <v>0.52497152547714432</v>
      </c>
      <c r="G5505" t="b">
        <f>IF(Comuni[[#This Row],[Popolazione2011]]&gt;300000,"MAGGIORE")</f>
        <v>0</v>
      </c>
      <c r="H5505">
        <f>100*Comuni[[#This Row],[Popolazione2011]]/(SUMIFS($D$2:$D$7916,$B$2:$B$7916,"Piemonte"))</f>
        <v>0.15726700513942066</v>
      </c>
      <c r="I5505" s="1" t="str">
        <f>_xlfn.XLOOKUP(Comuni[[#This Row],[Regione]],Ripartizione_geografica[Regione],Ripartizione_geografica[Ripartizione geografica],,0)</f>
        <v>Sud</v>
      </c>
      <c r="J5505" s="1">
        <f>_xlfn.XLOOKUP(Comuni[[#This Row],[Regione]],Table_0[Regione],Table_0[Totale contagiati],,0)</f>
        <v>681425</v>
      </c>
      <c r="K5505" s="1">
        <f>_xlfn.XLOOKUP(Comuni[[#This Row],[Regione]],Table_0[Regione],Table_0[Guariti],,0)</f>
        <v>668758</v>
      </c>
      <c r="L5505" s="1">
        <f>_xlfn.XLOOKUP(Comuni[[#This Row],[Regione]],Table_0[Regione],Table_0[Deceduti],,0)</f>
        <v>4041</v>
      </c>
    </row>
    <row r="5506" spans="1:12" x14ac:dyDescent="0.25">
      <c r="A5506" s="1" t="s">
        <v>5589</v>
      </c>
      <c r="B5506" s="1" t="s">
        <v>5447</v>
      </c>
      <c r="C5506" s="1" t="s">
        <v>5557</v>
      </c>
      <c r="D5506">
        <v>1728</v>
      </c>
      <c r="E5506">
        <f>100*Comuni[[#This Row],[Popolazione2011]]/$D$7916</f>
        <v>3.0150677487293487E-3</v>
      </c>
      <c r="F5506">
        <f>100*Comuni[[#This Row],[Popolazione2011]]/(SUMIFS($D$2:$D$7916,$B$2:$B$7916,"Abruzzo"))</f>
        <v>0.13217992073794335</v>
      </c>
      <c r="G5506" t="b">
        <f>IF(Comuni[[#This Row],[Popolazione2011]]&gt;300000,"MAGGIORE")</f>
        <v>0</v>
      </c>
      <c r="H5506">
        <f>100*Comuni[[#This Row],[Popolazione2011]]/(SUMIFS($D$2:$D$7916,$B$2:$B$7916,"Piemonte"))</f>
        <v>3.9597462462613857E-2</v>
      </c>
      <c r="I5506" s="1" t="str">
        <f>_xlfn.XLOOKUP(Comuni[[#This Row],[Regione]],Ripartizione_geografica[Regione],Ripartizione_geografica[Ripartizione geografica],,0)</f>
        <v>Sud</v>
      </c>
      <c r="J5506" s="1">
        <f>_xlfn.XLOOKUP(Comuni[[#This Row],[Regione]],Table_0[Regione],Table_0[Totale contagiati],,0)</f>
        <v>681425</v>
      </c>
      <c r="K5506" s="1">
        <f>_xlfn.XLOOKUP(Comuni[[#This Row],[Regione]],Table_0[Regione],Table_0[Guariti],,0)</f>
        <v>668758</v>
      </c>
      <c r="L5506" s="1">
        <f>_xlfn.XLOOKUP(Comuni[[#This Row],[Regione]],Table_0[Regione],Table_0[Deceduti],,0)</f>
        <v>4041</v>
      </c>
    </row>
    <row r="5507" spans="1:12" x14ac:dyDescent="0.25">
      <c r="A5507" s="1" t="s">
        <v>5590</v>
      </c>
      <c r="B5507" s="1" t="s">
        <v>5447</v>
      </c>
      <c r="C5507" s="1" t="s">
        <v>5557</v>
      </c>
      <c r="D5507">
        <v>304</v>
      </c>
      <c r="E5507">
        <f>100*Comuni[[#This Row],[Popolazione2011]]/$D$7916</f>
        <v>5.3042858542460766E-4</v>
      </c>
      <c r="F5507">
        <f>100*Comuni[[#This Row],[Popolazione2011]]/(SUMIFS($D$2:$D$7916,$B$2:$B$7916,"Abruzzo"))</f>
        <v>2.3253874944638184E-2</v>
      </c>
      <c r="G5507" t="b">
        <f>IF(Comuni[[#This Row],[Popolazione2011]]&gt;300000,"MAGGIORE")</f>
        <v>0</v>
      </c>
      <c r="H5507">
        <f>100*Comuni[[#This Row],[Popolazione2011]]/(SUMIFS($D$2:$D$7916,$B$2:$B$7916,"Piemonte"))</f>
        <v>6.9662202480524375E-3</v>
      </c>
      <c r="I5507" s="1" t="str">
        <f>_xlfn.XLOOKUP(Comuni[[#This Row],[Regione]],Ripartizione_geografica[Regione],Ripartizione_geografica[Ripartizione geografica],,0)</f>
        <v>Sud</v>
      </c>
      <c r="J5507" s="1">
        <f>_xlfn.XLOOKUP(Comuni[[#This Row],[Regione]],Table_0[Regione],Table_0[Totale contagiati],,0)</f>
        <v>681425</v>
      </c>
      <c r="K5507" s="1">
        <f>_xlfn.XLOOKUP(Comuni[[#This Row],[Regione]],Table_0[Regione],Table_0[Guariti],,0)</f>
        <v>668758</v>
      </c>
      <c r="L5507" s="1">
        <f>_xlfn.XLOOKUP(Comuni[[#This Row],[Regione]],Table_0[Regione],Table_0[Deceduti],,0)</f>
        <v>4041</v>
      </c>
    </row>
    <row r="5508" spans="1:12" x14ac:dyDescent="0.25">
      <c r="A5508" s="1" t="s">
        <v>5591</v>
      </c>
      <c r="B5508" s="1" t="s">
        <v>5447</v>
      </c>
      <c r="C5508" s="1" t="s">
        <v>5557</v>
      </c>
      <c r="D5508">
        <v>14631</v>
      </c>
      <c r="E5508">
        <f>100*Comuni[[#This Row],[Popolazione2011]]/$D$7916</f>
        <v>2.5528620504432352E-2</v>
      </c>
      <c r="F5508">
        <f>100*Comuni[[#This Row],[Popolazione2011]]/(SUMIFS($D$2:$D$7916,$B$2:$B$7916,"Abruzzo"))</f>
        <v>1.119169224720399</v>
      </c>
      <c r="G5508" t="b">
        <f>IF(Comuni[[#This Row],[Popolazione2011]]&gt;300000,"MAGGIORE")</f>
        <v>0</v>
      </c>
      <c r="H5508">
        <f>100*Comuni[[#This Row],[Popolazione2011]]/(SUMIFS($D$2:$D$7916,$B$2:$B$7916,"Piemonte"))</f>
        <v>0.33527226463570792</v>
      </c>
      <c r="I5508" s="1" t="str">
        <f>_xlfn.XLOOKUP(Comuni[[#This Row],[Regione]],Ripartizione_geografica[Regione],Ripartizione_geografica[Ripartizione geografica],,0)</f>
        <v>Sud</v>
      </c>
      <c r="J5508" s="1">
        <f>_xlfn.XLOOKUP(Comuni[[#This Row],[Regione]],Table_0[Regione],Table_0[Totale contagiati],,0)</f>
        <v>681425</v>
      </c>
      <c r="K5508" s="1">
        <f>_xlfn.XLOOKUP(Comuni[[#This Row],[Regione]],Table_0[Regione],Table_0[Guariti],,0)</f>
        <v>668758</v>
      </c>
      <c r="L5508" s="1">
        <f>_xlfn.XLOOKUP(Comuni[[#This Row],[Regione]],Table_0[Regione],Table_0[Deceduti],,0)</f>
        <v>4041</v>
      </c>
    </row>
    <row r="5509" spans="1:12" x14ac:dyDescent="0.25">
      <c r="A5509" s="1" t="s">
        <v>5592</v>
      </c>
      <c r="B5509" s="1" t="s">
        <v>5447</v>
      </c>
      <c r="C5509" s="1" t="s">
        <v>5557</v>
      </c>
      <c r="D5509">
        <v>569</v>
      </c>
      <c r="E5509">
        <f>100*Comuni[[#This Row],[Popolazione2011]]/$D$7916</f>
        <v>9.9280876679803216E-4</v>
      </c>
      <c r="F5509">
        <f>100*Comuni[[#This Row],[Popolazione2011]]/(SUMIFS($D$2:$D$7916,$B$2:$B$7916,"Abruzzo"))</f>
        <v>4.3524522511510289E-2</v>
      </c>
      <c r="G5509" t="b">
        <f>IF(Comuni[[#This Row],[Popolazione2011]]&gt;300000,"MAGGIORE")</f>
        <v>0</v>
      </c>
      <c r="H5509">
        <f>100*Comuni[[#This Row],[Popolazione2011]]/(SUMIFS($D$2:$D$7916,$B$2:$B$7916,"Piemonte"))</f>
        <v>1.3038747766913937E-2</v>
      </c>
      <c r="I5509" s="1" t="str">
        <f>_xlfn.XLOOKUP(Comuni[[#This Row],[Regione]],Ripartizione_geografica[Regione],Ripartizione_geografica[Ripartizione geografica],,0)</f>
        <v>Sud</v>
      </c>
      <c r="J5509" s="1">
        <f>_xlfn.XLOOKUP(Comuni[[#This Row],[Regione]],Table_0[Regione],Table_0[Totale contagiati],,0)</f>
        <v>681425</v>
      </c>
      <c r="K5509" s="1">
        <f>_xlfn.XLOOKUP(Comuni[[#This Row],[Regione]],Table_0[Regione],Table_0[Guariti],,0)</f>
        <v>668758</v>
      </c>
      <c r="L5509" s="1">
        <f>_xlfn.XLOOKUP(Comuni[[#This Row],[Regione]],Table_0[Regione],Table_0[Deceduti],,0)</f>
        <v>4041</v>
      </c>
    </row>
    <row r="5510" spans="1:12" x14ac:dyDescent="0.25">
      <c r="A5510" s="1" t="s">
        <v>5593</v>
      </c>
      <c r="B5510" s="1" t="s">
        <v>5447</v>
      </c>
      <c r="C5510" s="1" t="s">
        <v>5557</v>
      </c>
      <c r="D5510">
        <v>24940</v>
      </c>
      <c r="E5510">
        <f>100*Comuni[[#This Row],[Popolazione2011]]/$D$7916</f>
        <v>4.3516081975295114E-2</v>
      </c>
      <c r="F5510">
        <f>100*Comuni[[#This Row],[Popolazione2011]]/(SUMIFS($D$2:$D$7916,$B$2:$B$7916,"Abruzzo"))</f>
        <v>1.9077356615765668</v>
      </c>
      <c r="G5510" t="b">
        <f>IF(Comuni[[#This Row],[Popolazione2011]]&gt;300000,"MAGGIORE")</f>
        <v>0</v>
      </c>
      <c r="H5510">
        <f>100*Comuni[[#This Row],[Popolazione2011]]/(SUMIFS($D$2:$D$7916,$B$2:$B$7916,"Piemonte"))</f>
        <v>0.57150504271851243</v>
      </c>
      <c r="I5510" s="1" t="str">
        <f>_xlfn.XLOOKUP(Comuni[[#This Row],[Regione]],Ripartizione_geografica[Regione],Ripartizione_geografica[Ripartizione geografica],,0)</f>
        <v>Sud</v>
      </c>
      <c r="J5510" s="1">
        <f>_xlfn.XLOOKUP(Comuni[[#This Row],[Regione]],Table_0[Regione],Table_0[Totale contagiati],,0)</f>
        <v>681425</v>
      </c>
      <c r="K5510" s="1">
        <f>_xlfn.XLOOKUP(Comuni[[#This Row],[Regione]],Table_0[Regione],Table_0[Guariti],,0)</f>
        <v>668758</v>
      </c>
      <c r="L5510" s="1">
        <f>_xlfn.XLOOKUP(Comuni[[#This Row],[Regione]],Table_0[Regione],Table_0[Deceduti],,0)</f>
        <v>4041</v>
      </c>
    </row>
    <row r="5511" spans="1:12" x14ac:dyDescent="0.25">
      <c r="A5511" s="1" t="s">
        <v>5594</v>
      </c>
      <c r="B5511" s="1" t="s">
        <v>5447</v>
      </c>
      <c r="C5511" s="1" t="s">
        <v>5557</v>
      </c>
      <c r="D5511">
        <v>9668</v>
      </c>
      <c r="E5511">
        <f>100*Comuni[[#This Row],[Popolazione2011]]/$D$7916</f>
        <v>1.6869024881201008E-2</v>
      </c>
      <c r="F5511">
        <f>100*Comuni[[#This Row],[Popolazione2011]]/(SUMIFS($D$2:$D$7916,$B$2:$B$7916,"Abruzzo"))</f>
        <v>0.73953441764724326</v>
      </c>
      <c r="G5511" t="b">
        <f>IF(Comuni[[#This Row],[Popolazione2011]]&gt;300000,"MAGGIORE")</f>
        <v>0</v>
      </c>
      <c r="H5511">
        <f>100*Comuni[[#This Row],[Popolazione2011]]/(SUMIFS($D$2:$D$7916,$B$2:$B$7916,"Piemonte"))</f>
        <v>0.22154413604661502</v>
      </c>
      <c r="I5511" s="1" t="str">
        <f>_xlfn.XLOOKUP(Comuni[[#This Row],[Regione]],Ripartizione_geografica[Regione],Ripartizione_geografica[Ripartizione geografica],,0)</f>
        <v>Sud</v>
      </c>
      <c r="J5511" s="1">
        <f>_xlfn.XLOOKUP(Comuni[[#This Row],[Regione]],Table_0[Regione],Table_0[Totale contagiati],,0)</f>
        <v>681425</v>
      </c>
      <c r="K5511" s="1">
        <f>_xlfn.XLOOKUP(Comuni[[#This Row],[Regione]],Table_0[Regione],Table_0[Guariti],,0)</f>
        <v>668758</v>
      </c>
      <c r="L5511" s="1">
        <f>_xlfn.XLOOKUP(Comuni[[#This Row],[Regione]],Table_0[Regione],Table_0[Deceduti],,0)</f>
        <v>4041</v>
      </c>
    </row>
    <row r="5512" spans="1:12" x14ac:dyDescent="0.25">
      <c r="A5512" s="1" t="s">
        <v>5595</v>
      </c>
      <c r="B5512" s="1" t="s">
        <v>5447</v>
      </c>
      <c r="C5512" s="1" t="s">
        <v>5557</v>
      </c>
      <c r="D5512">
        <v>5313</v>
      </c>
      <c r="E5512">
        <f>100*Comuni[[#This Row],[Popolazione2011]]/$D$7916</f>
        <v>9.2702864288188823E-3</v>
      </c>
      <c r="F5512">
        <f>100*Comuni[[#This Row],[Popolazione2011]]/(SUMIFS($D$2:$D$7916,$B$2:$B$7916,"Abruzzo"))</f>
        <v>0.40640736046336406</v>
      </c>
      <c r="G5512" t="b">
        <f>IF(Comuni[[#This Row],[Popolazione2011]]&gt;300000,"MAGGIORE")</f>
        <v>0</v>
      </c>
      <c r="H5512">
        <f>100*Comuni[[#This Row],[Popolazione2011]]/(SUMIFS($D$2:$D$7916,$B$2:$B$7916,"Piemonte"))</f>
        <v>0.12174844795362696</v>
      </c>
      <c r="I5512" s="1" t="str">
        <f>_xlfn.XLOOKUP(Comuni[[#This Row],[Regione]],Ripartizione_geografica[Regione],Ripartizione_geografica[Ripartizione geografica],,0)</f>
        <v>Sud</v>
      </c>
      <c r="J5512" s="1">
        <f>_xlfn.XLOOKUP(Comuni[[#This Row],[Regione]],Table_0[Regione],Table_0[Totale contagiati],,0)</f>
        <v>681425</v>
      </c>
      <c r="K5512" s="1">
        <f>_xlfn.XLOOKUP(Comuni[[#This Row],[Regione]],Table_0[Regione],Table_0[Guariti],,0)</f>
        <v>668758</v>
      </c>
      <c r="L5512" s="1">
        <f>_xlfn.XLOOKUP(Comuni[[#This Row],[Regione]],Table_0[Regione],Table_0[Deceduti],,0)</f>
        <v>4041</v>
      </c>
    </row>
    <row r="5513" spans="1:12" x14ac:dyDescent="0.25">
      <c r="A5513" s="1" t="s">
        <v>5596</v>
      </c>
      <c r="B5513" s="1" t="s">
        <v>5447</v>
      </c>
      <c r="C5513" s="1" t="s">
        <v>5557</v>
      </c>
      <c r="D5513">
        <v>15401</v>
      </c>
      <c r="E5513">
        <f>100*Comuni[[#This Row],[Popolazione2011]]/$D$7916</f>
        <v>2.6872140276724941E-2</v>
      </c>
      <c r="F5513">
        <f>100*Comuni[[#This Row],[Popolazione2011]]/(SUMIFS($D$2:$D$7916,$B$2:$B$7916,"Abruzzo"))</f>
        <v>1.1780688421788574</v>
      </c>
      <c r="G5513" t="b">
        <f>IF(Comuni[[#This Row],[Popolazione2011]]&gt;300000,"MAGGIORE")</f>
        <v>0</v>
      </c>
      <c r="H5513">
        <f>100*Comuni[[#This Row],[Popolazione2011]]/(SUMIFS($D$2:$D$7916,$B$2:$B$7916,"Piemonte"))</f>
        <v>0.35291696723768284</v>
      </c>
      <c r="I5513" s="1" t="str">
        <f>_xlfn.XLOOKUP(Comuni[[#This Row],[Regione]],Ripartizione_geografica[Regione],Ripartizione_geografica[Ripartizione geografica],,0)</f>
        <v>Sud</v>
      </c>
      <c r="J5513" s="1">
        <f>_xlfn.XLOOKUP(Comuni[[#This Row],[Regione]],Table_0[Regione],Table_0[Totale contagiati],,0)</f>
        <v>681425</v>
      </c>
      <c r="K5513" s="1">
        <f>_xlfn.XLOOKUP(Comuni[[#This Row],[Regione]],Table_0[Regione],Table_0[Guariti],,0)</f>
        <v>668758</v>
      </c>
      <c r="L5513" s="1">
        <f>_xlfn.XLOOKUP(Comuni[[#This Row],[Regione]],Table_0[Regione],Table_0[Deceduti],,0)</f>
        <v>4041</v>
      </c>
    </row>
    <row r="5514" spans="1:12" x14ac:dyDescent="0.25">
      <c r="A5514" s="1" t="s">
        <v>5597</v>
      </c>
      <c r="B5514" s="1" t="s">
        <v>5447</v>
      </c>
      <c r="C5514" s="1" t="s">
        <v>5557</v>
      </c>
      <c r="D5514">
        <v>54294</v>
      </c>
      <c r="E5514">
        <f>100*Comuni[[#This Row],[Popolazione2011]]/$D$7916</f>
        <v>9.4733847424485679E-2</v>
      </c>
      <c r="F5514">
        <f>100*Comuni[[#This Row],[Popolazione2011]]/(SUMIFS($D$2:$D$7916,$B$2:$B$7916,"Abruzzo"))</f>
        <v>4.1531114679085048</v>
      </c>
      <c r="G5514" t="b">
        <f>IF(Comuni[[#This Row],[Popolazione2011]]&gt;300000,"MAGGIORE")</f>
        <v>0</v>
      </c>
      <c r="H5514">
        <f>100*Comuni[[#This Row],[Popolazione2011]]/(SUMIFS($D$2:$D$7916,$B$2:$B$7916,"Piemonte"))</f>
        <v>1.2441577702228916</v>
      </c>
      <c r="I5514" s="1" t="str">
        <f>_xlfn.XLOOKUP(Comuni[[#This Row],[Regione]],Ripartizione_geografica[Regione],Ripartizione_geografica[Ripartizione geografica],,0)</f>
        <v>Sud</v>
      </c>
      <c r="J5514" s="1">
        <f>_xlfn.XLOOKUP(Comuni[[#This Row],[Regione]],Table_0[Regione],Table_0[Totale contagiati],,0)</f>
        <v>681425</v>
      </c>
      <c r="K5514" s="1">
        <f>_xlfn.XLOOKUP(Comuni[[#This Row],[Regione]],Table_0[Regione],Table_0[Guariti],,0)</f>
        <v>668758</v>
      </c>
      <c r="L5514" s="1">
        <f>_xlfn.XLOOKUP(Comuni[[#This Row],[Regione]],Table_0[Regione],Table_0[Deceduti],,0)</f>
        <v>4041</v>
      </c>
    </row>
    <row r="5515" spans="1:12" x14ac:dyDescent="0.25">
      <c r="A5515" s="1" t="s">
        <v>5598</v>
      </c>
      <c r="B5515" s="1" t="s">
        <v>5447</v>
      </c>
      <c r="C5515" s="1" t="s">
        <v>5557</v>
      </c>
      <c r="D5515">
        <v>1658</v>
      </c>
      <c r="E5515">
        <f>100*Comuni[[#This Row],[Popolazione2011]]/$D$7916</f>
        <v>2.8929295876118405E-3</v>
      </c>
      <c r="F5515">
        <f>100*Comuni[[#This Row],[Popolazione2011]]/(SUMIFS($D$2:$D$7916,$B$2:$B$7916,"Abruzzo"))</f>
        <v>0.12682541005990167</v>
      </c>
      <c r="G5515" t="b">
        <f>IF(Comuni[[#This Row],[Popolazione2011]]&gt;300000,"MAGGIORE")</f>
        <v>0</v>
      </c>
      <c r="H5515">
        <f>100*Comuni[[#This Row],[Popolazione2011]]/(SUMIFS($D$2:$D$7916,$B$2:$B$7916,"Piemonte"))</f>
        <v>3.7993398589707045E-2</v>
      </c>
      <c r="I5515" s="1" t="str">
        <f>_xlfn.XLOOKUP(Comuni[[#This Row],[Regione]],Ripartizione_geografica[Regione],Ripartizione_geografica[Ripartizione geografica],,0)</f>
        <v>Sud</v>
      </c>
      <c r="J5515" s="1">
        <f>_xlfn.XLOOKUP(Comuni[[#This Row],[Regione]],Table_0[Regione],Table_0[Totale contagiati],,0)</f>
        <v>681425</v>
      </c>
      <c r="K5515" s="1">
        <f>_xlfn.XLOOKUP(Comuni[[#This Row],[Regione]],Table_0[Regione],Table_0[Guariti],,0)</f>
        <v>668758</v>
      </c>
      <c r="L5515" s="1">
        <f>_xlfn.XLOOKUP(Comuni[[#This Row],[Regione]],Table_0[Regione],Table_0[Deceduti],,0)</f>
        <v>4041</v>
      </c>
    </row>
    <row r="5516" spans="1:12" x14ac:dyDescent="0.25">
      <c r="A5516" s="1" t="s">
        <v>5599</v>
      </c>
      <c r="B5516" s="1" t="s">
        <v>5447</v>
      </c>
      <c r="C5516" s="1" t="s">
        <v>5557</v>
      </c>
      <c r="D5516">
        <v>2670</v>
      </c>
      <c r="E5516">
        <f>100*Comuni[[#This Row],[Popolazione2011]]/$D$7916</f>
        <v>4.6586984311963895E-3</v>
      </c>
      <c r="F5516">
        <f>100*Comuni[[#This Row],[Popolazione2011]]/(SUMIFS($D$2:$D$7916,$B$2:$B$7916,"Abruzzo"))</f>
        <v>0.20423633586244722</v>
      </c>
      <c r="G5516" t="b">
        <f>IF(Comuni[[#This Row],[Popolazione2011]]&gt;300000,"MAGGIORE")</f>
        <v>0</v>
      </c>
      <c r="H5516">
        <f>100*Comuni[[#This Row],[Popolazione2011]]/(SUMIFS($D$2:$D$7916,$B$2:$B$7916,"Piemonte"))</f>
        <v>6.1183579152302658E-2</v>
      </c>
      <c r="I5516" s="1" t="str">
        <f>_xlfn.XLOOKUP(Comuni[[#This Row],[Regione]],Ripartizione_geografica[Regione],Ripartizione_geografica[Ripartizione geografica],,0)</f>
        <v>Sud</v>
      </c>
      <c r="J5516" s="1">
        <f>_xlfn.XLOOKUP(Comuni[[#This Row],[Regione]],Table_0[Regione],Table_0[Totale contagiati],,0)</f>
        <v>681425</v>
      </c>
      <c r="K5516" s="1">
        <f>_xlfn.XLOOKUP(Comuni[[#This Row],[Regione]],Table_0[Regione],Table_0[Guariti],,0)</f>
        <v>668758</v>
      </c>
      <c r="L5516" s="1">
        <f>_xlfn.XLOOKUP(Comuni[[#This Row],[Regione]],Table_0[Regione],Table_0[Deceduti],,0)</f>
        <v>4041</v>
      </c>
    </row>
    <row r="5517" spans="1:12" x14ac:dyDescent="0.25">
      <c r="A5517" s="1" t="s">
        <v>5600</v>
      </c>
      <c r="B5517" s="1" t="s">
        <v>5447</v>
      </c>
      <c r="C5517" s="1" t="s">
        <v>5557</v>
      </c>
      <c r="D5517">
        <v>10442</v>
      </c>
      <c r="E5517">
        <f>100*Comuni[[#This Row],[Popolazione2011]]/$D$7916</f>
        <v>1.8219523976986028E-2</v>
      </c>
      <c r="F5517">
        <f>100*Comuni[[#This Row],[Popolazione2011]]/(SUMIFS($D$2:$D$7916,$B$2:$B$7916,"Abruzzo"))</f>
        <v>0.79874000714444715</v>
      </c>
      <c r="G5517" t="b">
        <f>IF(Comuni[[#This Row],[Popolazione2011]]&gt;300000,"MAGGIORE")</f>
        <v>0</v>
      </c>
      <c r="H5517">
        <f>100*Comuni[[#This Row],[Popolazione2011]]/(SUMIFS($D$2:$D$7916,$B$2:$B$7916,"Piemonte"))</f>
        <v>0.23928049944132745</v>
      </c>
      <c r="I5517" s="1" t="str">
        <f>_xlfn.XLOOKUP(Comuni[[#This Row],[Regione]],Ripartizione_geografica[Regione],Ripartizione_geografica[Ripartizione geografica],,0)</f>
        <v>Sud</v>
      </c>
      <c r="J5517" s="1">
        <f>_xlfn.XLOOKUP(Comuni[[#This Row],[Regione]],Table_0[Regione],Table_0[Totale contagiati],,0)</f>
        <v>681425</v>
      </c>
      <c r="K5517" s="1">
        <f>_xlfn.XLOOKUP(Comuni[[#This Row],[Regione]],Table_0[Regione],Table_0[Guariti],,0)</f>
        <v>668758</v>
      </c>
      <c r="L5517" s="1">
        <f>_xlfn.XLOOKUP(Comuni[[#This Row],[Regione]],Table_0[Regione],Table_0[Deceduti],,0)</f>
        <v>4041</v>
      </c>
    </row>
    <row r="5518" spans="1:12" x14ac:dyDescent="0.25">
      <c r="A5518" s="1" t="s">
        <v>5601</v>
      </c>
      <c r="B5518" s="1" t="s">
        <v>5447</v>
      </c>
      <c r="C5518" s="1" t="s">
        <v>5557</v>
      </c>
      <c r="D5518">
        <v>1418</v>
      </c>
      <c r="E5518">
        <f>100*Comuni[[#This Row],[Popolazione2011]]/$D$7916</f>
        <v>2.4741701780660974E-3</v>
      </c>
      <c r="F5518">
        <f>100*Comuni[[#This Row],[Popolazione2011]]/(SUMIFS($D$2:$D$7916,$B$2:$B$7916,"Abruzzo"))</f>
        <v>0.10846708773518732</v>
      </c>
      <c r="G5518" t="b">
        <f>IF(Comuni[[#This Row],[Popolazione2011]]&gt;300000,"MAGGIORE")</f>
        <v>0</v>
      </c>
      <c r="H5518">
        <f>100*Comuni[[#This Row],[Popolazione2011]]/(SUMIFS($D$2:$D$7916,$B$2:$B$7916,"Piemonte"))</f>
        <v>3.2493751025455118E-2</v>
      </c>
      <c r="I5518" s="1" t="str">
        <f>_xlfn.XLOOKUP(Comuni[[#This Row],[Regione]],Ripartizione_geografica[Regione],Ripartizione_geografica[Ripartizione geografica],,0)</f>
        <v>Sud</v>
      </c>
      <c r="J5518" s="1">
        <f>_xlfn.XLOOKUP(Comuni[[#This Row],[Regione]],Table_0[Regione],Table_0[Totale contagiati],,0)</f>
        <v>681425</v>
      </c>
      <c r="K5518" s="1">
        <f>_xlfn.XLOOKUP(Comuni[[#This Row],[Regione]],Table_0[Regione],Table_0[Guariti],,0)</f>
        <v>668758</v>
      </c>
      <c r="L5518" s="1">
        <f>_xlfn.XLOOKUP(Comuni[[#This Row],[Regione]],Table_0[Regione],Table_0[Deceduti],,0)</f>
        <v>4041</v>
      </c>
    </row>
    <row r="5519" spans="1:12" x14ac:dyDescent="0.25">
      <c r="A5519" s="1" t="s">
        <v>5602</v>
      </c>
      <c r="B5519" s="1" t="s">
        <v>5447</v>
      </c>
      <c r="C5519" s="1" t="s">
        <v>5557</v>
      </c>
      <c r="D5519">
        <v>1029</v>
      </c>
      <c r="E5519">
        <f>100*Comuni[[#This Row],[Popolazione2011]]/$D$7916</f>
        <v>1.7954309684273726E-3</v>
      </c>
      <c r="F5519">
        <f>100*Comuni[[#This Row],[Popolazione2011]]/(SUMIFS($D$2:$D$7916,$B$2:$B$7916,"Abruzzo"))</f>
        <v>7.8711306967212805E-2</v>
      </c>
      <c r="G5519" t="b">
        <f>IF(Comuni[[#This Row],[Popolazione2011]]&gt;300000,"MAGGIORE")</f>
        <v>0</v>
      </c>
      <c r="H5519">
        <f>100*Comuni[[#This Row],[Popolazione2011]]/(SUMIFS($D$2:$D$7916,$B$2:$B$7916,"Piemonte"))</f>
        <v>2.3579738931730126E-2</v>
      </c>
      <c r="I5519" s="1" t="str">
        <f>_xlfn.XLOOKUP(Comuni[[#This Row],[Regione]],Ripartizione_geografica[Regione],Ripartizione_geografica[Ripartizione geografica],,0)</f>
        <v>Sud</v>
      </c>
      <c r="J5519" s="1">
        <f>_xlfn.XLOOKUP(Comuni[[#This Row],[Regione]],Table_0[Regione],Table_0[Totale contagiati],,0)</f>
        <v>681425</v>
      </c>
      <c r="K5519" s="1">
        <f>_xlfn.XLOOKUP(Comuni[[#This Row],[Regione]],Table_0[Regione],Table_0[Guariti],,0)</f>
        <v>668758</v>
      </c>
      <c r="L5519" s="1">
        <f>_xlfn.XLOOKUP(Comuni[[#This Row],[Regione]],Table_0[Regione],Table_0[Deceduti],,0)</f>
        <v>4041</v>
      </c>
    </row>
    <row r="5520" spans="1:12" x14ac:dyDescent="0.25">
      <c r="A5520" s="1" t="s">
        <v>5603</v>
      </c>
      <c r="B5520" s="1" t="s">
        <v>5447</v>
      </c>
      <c r="C5520" s="1" t="s">
        <v>5557</v>
      </c>
      <c r="D5520">
        <v>15484</v>
      </c>
      <c r="E5520">
        <f>100*Comuni[[#This Row],[Popolazione2011]]/$D$7916</f>
        <v>2.7016961239192845E-2</v>
      </c>
      <c r="F5520">
        <f>100*Comuni[[#This Row],[Popolazione2011]]/(SUMIFS($D$2:$D$7916,$B$2:$B$7916,"Abruzzo"))</f>
        <v>1.1844177619828211</v>
      </c>
      <c r="G5520" t="b">
        <f>IF(Comuni[[#This Row],[Popolazione2011]]&gt;300000,"MAGGIORE")</f>
        <v>0</v>
      </c>
      <c r="H5520">
        <f>100*Comuni[[#This Row],[Popolazione2011]]/(SUMIFS($D$2:$D$7916,$B$2:$B$7916,"Piemonte"))</f>
        <v>0.35481892868698667</v>
      </c>
      <c r="I5520" s="1" t="str">
        <f>_xlfn.XLOOKUP(Comuni[[#This Row],[Regione]],Ripartizione_geografica[Regione],Ripartizione_geografica[Ripartizione geografica],,0)</f>
        <v>Sud</v>
      </c>
      <c r="J5520" s="1">
        <f>_xlfn.XLOOKUP(Comuni[[#This Row],[Regione]],Table_0[Regione],Table_0[Totale contagiati],,0)</f>
        <v>681425</v>
      </c>
      <c r="K5520" s="1">
        <f>_xlfn.XLOOKUP(Comuni[[#This Row],[Regione]],Table_0[Regione],Table_0[Guariti],,0)</f>
        <v>668758</v>
      </c>
      <c r="L5520" s="1">
        <f>_xlfn.XLOOKUP(Comuni[[#This Row],[Regione]],Table_0[Regione],Table_0[Deceduti],,0)</f>
        <v>4041</v>
      </c>
    </row>
    <row r="5521" spans="1:12" x14ac:dyDescent="0.25">
      <c r="A5521" s="1" t="s">
        <v>5604</v>
      </c>
      <c r="B5521" s="1" t="s">
        <v>5447</v>
      </c>
      <c r="C5521" s="1" t="s">
        <v>5605</v>
      </c>
      <c r="D5521">
        <v>441</v>
      </c>
      <c r="E5521">
        <f>100*Comuni[[#This Row],[Popolazione2011]]/$D$7916</f>
        <v>7.6947041504030254E-4</v>
      </c>
      <c r="F5521">
        <f>100*Comuni[[#This Row],[Popolazione2011]]/(SUMIFS($D$2:$D$7916,$B$2:$B$7916,"Abruzzo"))</f>
        <v>3.3733417271662632E-2</v>
      </c>
      <c r="G5521" t="b">
        <f>IF(Comuni[[#This Row],[Popolazione2011]]&gt;300000,"MAGGIORE")</f>
        <v>0</v>
      </c>
      <c r="H5521">
        <f>100*Comuni[[#This Row],[Popolazione2011]]/(SUMIFS($D$2:$D$7916,$B$2:$B$7916,"Piemonte"))</f>
        <v>1.0105602399312911E-2</v>
      </c>
      <c r="I5521" s="1" t="str">
        <f>_xlfn.XLOOKUP(Comuni[[#This Row],[Regione]],Ripartizione_geografica[Regione],Ripartizione_geografica[Ripartizione geografica],,0)</f>
        <v>Sud</v>
      </c>
      <c r="J5521" s="1">
        <f>_xlfn.XLOOKUP(Comuni[[#This Row],[Regione]],Table_0[Regione],Table_0[Totale contagiati],,0)</f>
        <v>681425</v>
      </c>
      <c r="K5521" s="1">
        <f>_xlfn.XLOOKUP(Comuni[[#This Row],[Regione]],Table_0[Regione],Table_0[Guariti],,0)</f>
        <v>668758</v>
      </c>
      <c r="L5521" s="1">
        <f>_xlfn.XLOOKUP(Comuni[[#This Row],[Regione]],Table_0[Regione],Table_0[Deceduti],,0)</f>
        <v>4041</v>
      </c>
    </row>
    <row r="5522" spans="1:12" x14ac:dyDescent="0.25">
      <c r="A5522" s="1" t="s">
        <v>5606</v>
      </c>
      <c r="B5522" s="1" t="s">
        <v>5447</v>
      </c>
      <c r="C5522" s="1" t="s">
        <v>5605</v>
      </c>
      <c r="D5522">
        <v>3608</v>
      </c>
      <c r="E5522">
        <f>100*Comuni[[#This Row],[Popolazione2011]]/$D$7916</f>
        <v>6.2953497901710011E-3</v>
      </c>
      <c r="F5522">
        <f>100*Comuni[[#This Row],[Popolazione2011]]/(SUMIFS($D$2:$D$7916,$B$2:$B$7916,"Abruzzo"))</f>
        <v>0.27598677894820584</v>
      </c>
      <c r="G5522" t="b">
        <f>IF(Comuni[[#This Row],[Popolazione2011]]&gt;300000,"MAGGIORE")</f>
        <v>0</v>
      </c>
      <c r="H5522">
        <f>100*Comuni[[#This Row],[Popolazione2011]]/(SUMIFS($D$2:$D$7916,$B$2:$B$7916,"Piemonte"))</f>
        <v>8.2678035049253931E-2</v>
      </c>
      <c r="I5522" s="1" t="str">
        <f>_xlfn.XLOOKUP(Comuni[[#This Row],[Regione]],Ripartizione_geografica[Regione],Ripartizione_geografica[Ripartizione geografica],,0)</f>
        <v>Sud</v>
      </c>
      <c r="J5522" s="1">
        <f>_xlfn.XLOOKUP(Comuni[[#This Row],[Regione]],Table_0[Regione],Table_0[Totale contagiati],,0)</f>
        <v>681425</v>
      </c>
      <c r="K5522" s="1">
        <f>_xlfn.XLOOKUP(Comuni[[#This Row],[Regione]],Table_0[Regione],Table_0[Guariti],,0)</f>
        <v>668758</v>
      </c>
      <c r="L5522" s="1">
        <f>_xlfn.XLOOKUP(Comuni[[#This Row],[Regione]],Table_0[Regione],Table_0[Deceduti],,0)</f>
        <v>4041</v>
      </c>
    </row>
    <row r="5523" spans="1:12" x14ac:dyDescent="0.25">
      <c r="A5523" s="1" t="s">
        <v>5607</v>
      </c>
      <c r="B5523" s="1" t="s">
        <v>5447</v>
      </c>
      <c r="C5523" s="1" t="s">
        <v>5605</v>
      </c>
      <c r="D5523">
        <v>1157</v>
      </c>
      <c r="E5523">
        <f>100*Comuni[[#This Row],[Popolazione2011]]/$D$7916</f>
        <v>2.0187693201851021E-3</v>
      </c>
      <c r="F5523">
        <f>100*Comuni[[#This Row],[Popolazione2011]]/(SUMIFS($D$2:$D$7916,$B$2:$B$7916,"Abruzzo"))</f>
        <v>8.8502412207060455E-2</v>
      </c>
      <c r="G5523" t="b">
        <f>IF(Comuni[[#This Row],[Popolazione2011]]&gt;300000,"MAGGIORE")</f>
        <v>0</v>
      </c>
      <c r="H5523">
        <f>100*Comuni[[#This Row],[Popolazione2011]]/(SUMIFS($D$2:$D$7916,$B$2:$B$7916,"Piemonte"))</f>
        <v>2.6512884299331151E-2</v>
      </c>
      <c r="I5523" s="1" t="str">
        <f>_xlfn.XLOOKUP(Comuni[[#This Row],[Regione]],Ripartizione_geografica[Regione],Ripartizione_geografica[Ripartizione geografica],,0)</f>
        <v>Sud</v>
      </c>
      <c r="J5523" s="1">
        <f>_xlfn.XLOOKUP(Comuni[[#This Row],[Regione]],Table_0[Regione],Table_0[Totale contagiati],,0)</f>
        <v>681425</v>
      </c>
      <c r="K5523" s="1">
        <f>_xlfn.XLOOKUP(Comuni[[#This Row],[Regione]],Table_0[Regione],Table_0[Guariti],,0)</f>
        <v>668758</v>
      </c>
      <c r="L5523" s="1">
        <f>_xlfn.XLOOKUP(Comuni[[#This Row],[Regione]],Table_0[Regione],Table_0[Deceduti],,0)</f>
        <v>4041</v>
      </c>
    </row>
    <row r="5524" spans="1:12" x14ac:dyDescent="0.25">
      <c r="A5524" s="1" t="s">
        <v>5608</v>
      </c>
      <c r="B5524" s="1" t="s">
        <v>5447</v>
      </c>
      <c r="C5524" s="1" t="s">
        <v>5605</v>
      </c>
      <c r="D5524">
        <v>335</v>
      </c>
      <c r="E5524">
        <f>100*Comuni[[#This Row],[Popolazione2011]]/$D$7916</f>
        <v>5.8451834249093277E-4</v>
      </c>
      <c r="F5524">
        <f>100*Comuni[[#This Row],[Popolazione2011]]/(SUMIFS($D$2:$D$7916,$B$2:$B$7916,"Abruzzo"))</f>
        <v>2.5625158244913789E-2</v>
      </c>
      <c r="G5524" t="b">
        <f>IF(Comuni[[#This Row],[Popolazione2011]]&gt;300000,"MAGGIORE")</f>
        <v>0</v>
      </c>
      <c r="H5524">
        <f>100*Comuni[[#This Row],[Popolazione2011]]/(SUMIFS($D$2:$D$7916,$B$2:$B$7916,"Piemonte"))</f>
        <v>7.6765913917683105E-3</v>
      </c>
      <c r="I5524" s="1" t="str">
        <f>_xlfn.XLOOKUP(Comuni[[#This Row],[Regione]],Ripartizione_geografica[Regione],Ripartizione_geografica[Ripartizione geografica],,0)</f>
        <v>Sud</v>
      </c>
      <c r="J5524" s="1">
        <f>_xlfn.XLOOKUP(Comuni[[#This Row],[Regione]],Table_0[Regione],Table_0[Totale contagiati],,0)</f>
        <v>681425</v>
      </c>
      <c r="K5524" s="1">
        <f>_xlfn.XLOOKUP(Comuni[[#This Row],[Regione]],Table_0[Regione],Table_0[Guariti],,0)</f>
        <v>668758</v>
      </c>
      <c r="L5524" s="1">
        <f>_xlfn.XLOOKUP(Comuni[[#This Row],[Regione]],Table_0[Regione],Table_0[Deceduti],,0)</f>
        <v>4041</v>
      </c>
    </row>
    <row r="5525" spans="1:12" x14ac:dyDescent="0.25">
      <c r="A5525" s="1" t="s">
        <v>5609</v>
      </c>
      <c r="B5525" s="1" t="s">
        <v>5447</v>
      </c>
      <c r="C5525" s="1" t="s">
        <v>5605</v>
      </c>
      <c r="D5525">
        <v>2636</v>
      </c>
      <c r="E5525">
        <f>100*Comuni[[#This Row],[Popolazione2011]]/$D$7916</f>
        <v>4.5993741815107429E-3</v>
      </c>
      <c r="F5525">
        <f>100*Comuni[[#This Row],[Popolazione2011]]/(SUMIFS($D$2:$D$7916,$B$2:$B$7916,"Abruzzo"))</f>
        <v>0.20163557353311268</v>
      </c>
      <c r="G5525" t="b">
        <f>IF(Comuni[[#This Row],[Popolazione2011]]&gt;300000,"MAGGIORE")</f>
        <v>0</v>
      </c>
      <c r="H5525">
        <f>100*Comuni[[#This Row],[Popolazione2011]]/(SUMIFS($D$2:$D$7916,$B$2:$B$7916,"Piemonte"))</f>
        <v>6.0404462414033633E-2</v>
      </c>
      <c r="I5525" s="1" t="str">
        <f>_xlfn.XLOOKUP(Comuni[[#This Row],[Regione]],Ripartizione_geografica[Regione],Ripartizione_geografica[Ripartizione geografica],,0)</f>
        <v>Sud</v>
      </c>
      <c r="J5525" s="1">
        <f>_xlfn.XLOOKUP(Comuni[[#This Row],[Regione]],Table_0[Regione],Table_0[Totale contagiati],,0)</f>
        <v>681425</v>
      </c>
      <c r="K5525" s="1">
        <f>_xlfn.XLOOKUP(Comuni[[#This Row],[Regione]],Table_0[Regione],Table_0[Guariti],,0)</f>
        <v>668758</v>
      </c>
      <c r="L5525" s="1">
        <f>_xlfn.XLOOKUP(Comuni[[#This Row],[Regione]],Table_0[Regione],Table_0[Deceduti],,0)</f>
        <v>4041</v>
      </c>
    </row>
    <row r="5526" spans="1:12" x14ac:dyDescent="0.25">
      <c r="A5526" s="1" t="s">
        <v>5610</v>
      </c>
      <c r="B5526" s="1" t="s">
        <v>5447</v>
      </c>
      <c r="C5526" s="1" t="s">
        <v>5605</v>
      </c>
      <c r="D5526">
        <v>3959</v>
      </c>
      <c r="E5526">
        <f>100*Comuni[[#This Row],[Popolazione2011]]/$D$7916</f>
        <v>6.9077854266316506E-3</v>
      </c>
      <c r="F5526">
        <f>100*Comuni[[#This Row],[Popolazione2011]]/(SUMIFS($D$2:$D$7916,$B$2:$B$7916,"Abruzzo"))</f>
        <v>0.30283582534810055</v>
      </c>
      <c r="G5526" t="b">
        <f>IF(Comuni[[#This Row],[Popolazione2011]]&gt;300000,"MAGGIORE")</f>
        <v>0</v>
      </c>
      <c r="H5526">
        <f>100*Comuni[[#This Row],[Popolazione2011]]/(SUMIFS($D$2:$D$7916,$B$2:$B$7916,"Piemonte"))</f>
        <v>9.0721269611972369E-2</v>
      </c>
      <c r="I5526" s="1" t="str">
        <f>_xlfn.XLOOKUP(Comuni[[#This Row],[Regione]],Ripartizione_geografica[Regione],Ripartizione_geografica[Ripartizione geografica],,0)</f>
        <v>Sud</v>
      </c>
      <c r="J5526" s="1">
        <f>_xlfn.XLOOKUP(Comuni[[#This Row],[Regione]],Table_0[Regione],Table_0[Totale contagiati],,0)</f>
        <v>681425</v>
      </c>
      <c r="K5526" s="1">
        <f>_xlfn.XLOOKUP(Comuni[[#This Row],[Regione]],Table_0[Regione],Table_0[Guariti],,0)</f>
        <v>668758</v>
      </c>
      <c r="L5526" s="1">
        <f>_xlfn.XLOOKUP(Comuni[[#This Row],[Regione]],Table_0[Regione],Table_0[Deceduti],,0)</f>
        <v>4041</v>
      </c>
    </row>
    <row r="5527" spans="1:12" x14ac:dyDescent="0.25">
      <c r="A5527" s="1" t="s">
        <v>5611</v>
      </c>
      <c r="B5527" s="1" t="s">
        <v>5447</v>
      </c>
      <c r="C5527" s="1" t="s">
        <v>5605</v>
      </c>
      <c r="D5527">
        <v>2008</v>
      </c>
      <c r="E5527">
        <f>100*Comuni[[#This Row],[Popolazione2011]]/$D$7916</f>
        <v>3.5036203931993822E-3</v>
      </c>
      <c r="F5527">
        <f>100*Comuni[[#This Row],[Popolazione2011]]/(SUMIFS($D$2:$D$7916,$B$2:$B$7916,"Abruzzo"))</f>
        <v>0.15359796345011012</v>
      </c>
      <c r="G5527" t="b">
        <f>IF(Comuni[[#This Row],[Popolazione2011]]&gt;300000,"MAGGIORE")</f>
        <v>0</v>
      </c>
      <c r="H5527">
        <f>100*Comuni[[#This Row],[Popolazione2011]]/(SUMIFS($D$2:$D$7916,$B$2:$B$7916,"Piemonte"))</f>
        <v>4.6013717954241098E-2</v>
      </c>
      <c r="I5527" s="1" t="str">
        <f>_xlfn.XLOOKUP(Comuni[[#This Row],[Regione]],Ripartizione_geografica[Regione],Ripartizione_geografica[Ripartizione geografica],,0)</f>
        <v>Sud</v>
      </c>
      <c r="J5527" s="1">
        <f>_xlfn.XLOOKUP(Comuni[[#This Row],[Regione]],Table_0[Regione],Table_0[Totale contagiati],,0)</f>
        <v>681425</v>
      </c>
      <c r="K5527" s="1">
        <f>_xlfn.XLOOKUP(Comuni[[#This Row],[Regione]],Table_0[Regione],Table_0[Guariti],,0)</f>
        <v>668758</v>
      </c>
      <c r="L5527" s="1">
        <f>_xlfn.XLOOKUP(Comuni[[#This Row],[Regione]],Table_0[Regione],Table_0[Deceduti],,0)</f>
        <v>4041</v>
      </c>
    </row>
    <row r="5528" spans="1:12" x14ac:dyDescent="0.25">
      <c r="A5528" s="1" t="s">
        <v>5612</v>
      </c>
      <c r="B5528" s="1" t="s">
        <v>5447</v>
      </c>
      <c r="C5528" s="1" t="s">
        <v>5605</v>
      </c>
      <c r="D5528">
        <v>680</v>
      </c>
      <c r="E5528">
        <f>100*Comuni[[#This Row],[Popolazione2011]]/$D$7916</f>
        <v>1.1864849937129381E-3</v>
      </c>
      <c r="F5528">
        <f>100*Comuni[[#This Row],[Popolazione2011]]/(SUMIFS($D$2:$D$7916,$B$2:$B$7916,"Abruzzo"))</f>
        <v>5.2015246586690676E-2</v>
      </c>
      <c r="G5528" t="b">
        <f>IF(Comuni[[#This Row],[Popolazione2011]]&gt;300000,"MAGGIORE")</f>
        <v>0</v>
      </c>
      <c r="H5528">
        <f>100*Comuni[[#This Row],[Popolazione2011]]/(SUMIFS($D$2:$D$7916,$B$2:$B$7916,"Piemonte"))</f>
        <v>1.5582334765380451E-2</v>
      </c>
      <c r="I5528" s="1" t="str">
        <f>_xlfn.XLOOKUP(Comuni[[#This Row],[Regione]],Ripartizione_geografica[Regione],Ripartizione_geografica[Ripartizione geografica],,0)</f>
        <v>Sud</v>
      </c>
      <c r="J5528" s="1">
        <f>_xlfn.XLOOKUP(Comuni[[#This Row],[Regione]],Table_0[Regione],Table_0[Totale contagiati],,0)</f>
        <v>681425</v>
      </c>
      <c r="K5528" s="1">
        <f>_xlfn.XLOOKUP(Comuni[[#This Row],[Regione]],Table_0[Regione],Table_0[Guariti],,0)</f>
        <v>668758</v>
      </c>
      <c r="L5528" s="1">
        <f>_xlfn.XLOOKUP(Comuni[[#This Row],[Regione]],Table_0[Regione],Table_0[Deceduti],,0)</f>
        <v>4041</v>
      </c>
    </row>
    <row r="5529" spans="1:12" x14ac:dyDescent="0.25">
      <c r="A5529" s="1" t="s">
        <v>5613</v>
      </c>
      <c r="B5529" s="1" t="s">
        <v>5447</v>
      </c>
      <c r="C5529" s="1" t="s">
        <v>5605</v>
      </c>
      <c r="D5529">
        <v>873</v>
      </c>
      <c r="E5529">
        <f>100*Comuni[[#This Row],[Popolazione2011]]/$D$7916</f>
        <v>1.5232373522226397E-3</v>
      </c>
      <c r="F5529">
        <f>100*Comuni[[#This Row],[Popolazione2011]]/(SUMIFS($D$2:$D$7916,$B$2:$B$7916,"Abruzzo"))</f>
        <v>6.6778397456148469E-2</v>
      </c>
      <c r="G5529" t="b">
        <f>IF(Comuni[[#This Row],[Popolazione2011]]&gt;300000,"MAGGIORE")</f>
        <v>0</v>
      </c>
      <c r="H5529">
        <f>100*Comuni[[#This Row],[Popolazione2011]]/(SUMIFS($D$2:$D$7916,$B$2:$B$7916,"Piemonte"))</f>
        <v>2.0004968014966373E-2</v>
      </c>
      <c r="I5529" s="1" t="str">
        <f>_xlfn.XLOOKUP(Comuni[[#This Row],[Regione]],Ripartizione_geografica[Regione],Ripartizione_geografica[Ripartizione geografica],,0)</f>
        <v>Sud</v>
      </c>
      <c r="J5529" s="1">
        <f>_xlfn.XLOOKUP(Comuni[[#This Row],[Regione]],Table_0[Regione],Table_0[Totale contagiati],,0)</f>
        <v>681425</v>
      </c>
      <c r="K5529" s="1">
        <f>_xlfn.XLOOKUP(Comuni[[#This Row],[Regione]],Table_0[Regione],Table_0[Guariti],,0)</f>
        <v>668758</v>
      </c>
      <c r="L5529" s="1">
        <f>_xlfn.XLOOKUP(Comuni[[#This Row],[Regione]],Table_0[Regione],Table_0[Deceduti],,0)</f>
        <v>4041</v>
      </c>
    </row>
    <row r="5530" spans="1:12" x14ac:dyDescent="0.25">
      <c r="A5530" s="1" t="s">
        <v>5614</v>
      </c>
      <c r="B5530" s="1" t="s">
        <v>5447</v>
      </c>
      <c r="C5530" s="1" t="s">
        <v>5605</v>
      </c>
      <c r="D5530">
        <v>1449</v>
      </c>
      <c r="E5530">
        <f>100*Comuni[[#This Row],[Popolazione2011]]/$D$7916</f>
        <v>2.5282599351324226E-3</v>
      </c>
      <c r="F5530">
        <f>100*Comuni[[#This Row],[Popolazione2011]]/(SUMIFS($D$2:$D$7916,$B$2:$B$7916,"Abruzzo"))</f>
        <v>0.11083837103546293</v>
      </c>
      <c r="G5530" t="b">
        <f>IF(Comuni[[#This Row],[Popolazione2011]]&gt;300000,"MAGGIORE")</f>
        <v>0</v>
      </c>
      <c r="H5530">
        <f>100*Comuni[[#This Row],[Popolazione2011]]/(SUMIFS($D$2:$D$7916,$B$2:$B$7916,"Piemonte"))</f>
        <v>3.3204122169170992E-2</v>
      </c>
      <c r="I5530" s="1" t="str">
        <f>_xlfn.XLOOKUP(Comuni[[#This Row],[Regione]],Ripartizione_geografica[Regione],Ripartizione_geografica[Ripartizione geografica],,0)</f>
        <v>Sud</v>
      </c>
      <c r="J5530" s="1">
        <f>_xlfn.XLOOKUP(Comuni[[#This Row],[Regione]],Table_0[Regione],Table_0[Totale contagiati],,0)</f>
        <v>681425</v>
      </c>
      <c r="K5530" s="1">
        <f>_xlfn.XLOOKUP(Comuni[[#This Row],[Regione]],Table_0[Regione],Table_0[Guariti],,0)</f>
        <v>668758</v>
      </c>
      <c r="L5530" s="1">
        <f>_xlfn.XLOOKUP(Comuni[[#This Row],[Regione]],Table_0[Regione],Table_0[Deceduti],,0)</f>
        <v>4041</v>
      </c>
    </row>
    <row r="5531" spans="1:12" x14ac:dyDescent="0.25">
      <c r="A5531" s="1" t="s">
        <v>5615</v>
      </c>
      <c r="B5531" s="1" t="s">
        <v>5447</v>
      </c>
      <c r="C5531" s="1" t="s">
        <v>5605</v>
      </c>
      <c r="D5531">
        <v>10449</v>
      </c>
      <c r="E5531">
        <f>100*Comuni[[#This Row],[Popolazione2011]]/$D$7916</f>
        <v>1.823173779309778E-2</v>
      </c>
      <c r="F5531">
        <f>100*Comuni[[#This Row],[Popolazione2011]]/(SUMIFS($D$2:$D$7916,$B$2:$B$7916,"Abruzzo"))</f>
        <v>0.79927545821225132</v>
      </c>
      <c r="G5531" t="b">
        <f>IF(Comuni[[#This Row],[Popolazione2011]]&gt;300000,"MAGGIORE")</f>
        <v>0</v>
      </c>
      <c r="H5531">
        <f>100*Comuni[[#This Row],[Popolazione2011]]/(SUMIFS($D$2:$D$7916,$B$2:$B$7916,"Piemonte"))</f>
        <v>0.23944090582861816</v>
      </c>
      <c r="I5531" s="1" t="str">
        <f>_xlfn.XLOOKUP(Comuni[[#This Row],[Regione]],Ripartizione_geografica[Regione],Ripartizione_geografica[Ripartizione geografica],,0)</f>
        <v>Sud</v>
      </c>
      <c r="J5531" s="1">
        <f>_xlfn.XLOOKUP(Comuni[[#This Row],[Regione]],Table_0[Regione],Table_0[Totale contagiati],,0)</f>
        <v>681425</v>
      </c>
      <c r="K5531" s="1">
        <f>_xlfn.XLOOKUP(Comuni[[#This Row],[Regione]],Table_0[Regione],Table_0[Guariti],,0)</f>
        <v>668758</v>
      </c>
      <c r="L5531" s="1">
        <f>_xlfn.XLOOKUP(Comuni[[#This Row],[Regione]],Table_0[Regione],Table_0[Deceduti],,0)</f>
        <v>4041</v>
      </c>
    </row>
    <row r="5532" spans="1:12" x14ac:dyDescent="0.25">
      <c r="A5532" s="1" t="s">
        <v>5616</v>
      </c>
      <c r="B5532" s="1" t="s">
        <v>5447</v>
      </c>
      <c r="C5532" s="1" t="s">
        <v>5605</v>
      </c>
      <c r="D5532">
        <v>14379</v>
      </c>
      <c r="E5532">
        <f>100*Comuni[[#This Row],[Popolazione2011]]/$D$7916</f>
        <v>2.5088923124409319E-2</v>
      </c>
      <c r="F5532">
        <f>100*Comuni[[#This Row],[Popolazione2011]]/(SUMIFS($D$2:$D$7916,$B$2:$B$7916,"Abruzzo"))</f>
        <v>1.0998929862794489</v>
      </c>
      <c r="G5532" t="b">
        <f>IF(Comuni[[#This Row],[Popolazione2011]]&gt;300000,"MAGGIORE")</f>
        <v>0</v>
      </c>
      <c r="H5532">
        <f>100*Comuni[[#This Row],[Popolazione2011]]/(SUMIFS($D$2:$D$7916,$B$2:$B$7916,"Piemonte"))</f>
        <v>0.32949763469324339</v>
      </c>
      <c r="I5532" s="1" t="str">
        <f>_xlfn.XLOOKUP(Comuni[[#This Row],[Regione]],Ripartizione_geografica[Regione],Ripartizione_geografica[Ripartizione geografica],,0)</f>
        <v>Sud</v>
      </c>
      <c r="J5532" s="1">
        <f>_xlfn.XLOOKUP(Comuni[[#This Row],[Regione]],Table_0[Regione],Table_0[Totale contagiati],,0)</f>
        <v>681425</v>
      </c>
      <c r="K5532" s="1">
        <f>_xlfn.XLOOKUP(Comuni[[#This Row],[Regione]],Table_0[Regione],Table_0[Guariti],,0)</f>
        <v>668758</v>
      </c>
      <c r="L5532" s="1">
        <f>_xlfn.XLOOKUP(Comuni[[#This Row],[Regione]],Table_0[Regione],Table_0[Deceduti],,0)</f>
        <v>4041</v>
      </c>
    </row>
    <row r="5533" spans="1:12" x14ac:dyDescent="0.25">
      <c r="A5533" s="1" t="s">
        <v>5617</v>
      </c>
      <c r="B5533" s="1" t="s">
        <v>5447</v>
      </c>
      <c r="C5533" s="1" t="s">
        <v>5605</v>
      </c>
      <c r="D5533">
        <v>1322</v>
      </c>
      <c r="E5533">
        <f>100*Comuni[[#This Row],[Popolazione2011]]/$D$7916</f>
        <v>2.3066664142478003E-3</v>
      </c>
      <c r="F5533">
        <f>100*Comuni[[#This Row],[Popolazione2011]]/(SUMIFS($D$2:$D$7916,$B$2:$B$7916,"Abruzzo"))</f>
        <v>0.10112375880530158</v>
      </c>
      <c r="G5533" t="b">
        <f>IF(Comuni[[#This Row],[Popolazione2011]]&gt;300000,"MAGGIORE")</f>
        <v>0</v>
      </c>
      <c r="H5533">
        <f>100*Comuni[[#This Row],[Popolazione2011]]/(SUMIFS($D$2:$D$7916,$B$2:$B$7916,"Piemonte"))</f>
        <v>3.0293891999754349E-2</v>
      </c>
      <c r="I5533" s="1" t="str">
        <f>_xlfn.XLOOKUP(Comuni[[#This Row],[Regione]],Ripartizione_geografica[Regione],Ripartizione_geografica[Ripartizione geografica],,0)</f>
        <v>Sud</v>
      </c>
      <c r="J5533" s="1">
        <f>_xlfn.XLOOKUP(Comuni[[#This Row],[Regione]],Table_0[Regione],Table_0[Totale contagiati],,0)</f>
        <v>681425</v>
      </c>
      <c r="K5533" s="1">
        <f>_xlfn.XLOOKUP(Comuni[[#This Row],[Regione]],Table_0[Regione],Table_0[Guariti],,0)</f>
        <v>668758</v>
      </c>
      <c r="L5533" s="1">
        <f>_xlfn.XLOOKUP(Comuni[[#This Row],[Regione]],Table_0[Regione],Table_0[Deceduti],,0)</f>
        <v>4041</v>
      </c>
    </row>
    <row r="5534" spans="1:12" x14ac:dyDescent="0.25">
      <c r="A5534" s="1" t="s">
        <v>5618</v>
      </c>
      <c r="B5534" s="1" t="s">
        <v>5447</v>
      </c>
      <c r="C5534" s="1" t="s">
        <v>5605</v>
      </c>
      <c r="D5534">
        <v>1875</v>
      </c>
      <c r="E5534">
        <f>100*Comuni[[#This Row],[Popolazione2011]]/$D$7916</f>
        <v>3.2715578870761161E-3</v>
      </c>
      <c r="F5534">
        <f>100*Comuni[[#This Row],[Popolazione2011]]/(SUMIFS($D$2:$D$7916,$B$2:$B$7916,"Abruzzo"))</f>
        <v>0.14342439316183089</v>
      </c>
      <c r="G5534" t="b">
        <f>IF(Comuni[[#This Row],[Popolazione2011]]&gt;300000,"MAGGIORE")</f>
        <v>0</v>
      </c>
      <c r="H5534">
        <f>100*Comuni[[#This Row],[Popolazione2011]]/(SUMIFS($D$2:$D$7916,$B$2:$B$7916,"Piemonte"))</f>
        <v>4.2965996595718155E-2</v>
      </c>
      <c r="I5534" s="1" t="str">
        <f>_xlfn.XLOOKUP(Comuni[[#This Row],[Regione]],Ripartizione_geografica[Regione],Ripartizione_geografica[Ripartizione geografica],,0)</f>
        <v>Sud</v>
      </c>
      <c r="J5534" s="1">
        <f>_xlfn.XLOOKUP(Comuni[[#This Row],[Regione]],Table_0[Regione],Table_0[Totale contagiati],,0)</f>
        <v>681425</v>
      </c>
      <c r="K5534" s="1">
        <f>_xlfn.XLOOKUP(Comuni[[#This Row],[Regione]],Table_0[Regione],Table_0[Guariti],,0)</f>
        <v>668758</v>
      </c>
      <c r="L5534" s="1">
        <f>_xlfn.XLOOKUP(Comuni[[#This Row],[Regione]],Table_0[Regione],Table_0[Deceduti],,0)</f>
        <v>4041</v>
      </c>
    </row>
    <row r="5535" spans="1:12" x14ac:dyDescent="0.25">
      <c r="A5535" s="1" t="s">
        <v>5619</v>
      </c>
      <c r="B5535" s="1" t="s">
        <v>5447</v>
      </c>
      <c r="C5535" s="1" t="s">
        <v>5605</v>
      </c>
      <c r="D5535">
        <v>5908</v>
      </c>
      <c r="E5535">
        <f>100*Comuni[[#This Row],[Popolazione2011]]/$D$7916</f>
        <v>1.0308460798317704E-2</v>
      </c>
      <c r="F5535">
        <f>100*Comuni[[#This Row],[Popolazione2011]]/(SUMIFS($D$2:$D$7916,$B$2:$B$7916,"Abruzzo"))</f>
        <v>0.4519207012267184</v>
      </c>
      <c r="G5535" t="b">
        <f>IF(Comuni[[#This Row],[Popolazione2011]]&gt;300000,"MAGGIORE")</f>
        <v>0</v>
      </c>
      <c r="H5535">
        <f>100*Comuni[[#This Row],[Popolazione2011]]/(SUMIFS($D$2:$D$7916,$B$2:$B$7916,"Piemonte"))</f>
        <v>0.13538299087333486</v>
      </c>
      <c r="I5535" s="1" t="str">
        <f>_xlfn.XLOOKUP(Comuni[[#This Row],[Regione]],Ripartizione_geografica[Regione],Ripartizione_geografica[Ripartizione geografica],,0)</f>
        <v>Sud</v>
      </c>
      <c r="J5535" s="1">
        <f>_xlfn.XLOOKUP(Comuni[[#This Row],[Regione]],Table_0[Regione],Table_0[Totale contagiati],,0)</f>
        <v>681425</v>
      </c>
      <c r="K5535" s="1">
        <f>_xlfn.XLOOKUP(Comuni[[#This Row],[Regione]],Table_0[Regione],Table_0[Guariti],,0)</f>
        <v>668758</v>
      </c>
      <c r="L5535" s="1">
        <f>_xlfn.XLOOKUP(Comuni[[#This Row],[Regione]],Table_0[Regione],Table_0[Deceduti],,0)</f>
        <v>4041</v>
      </c>
    </row>
    <row r="5536" spans="1:12" x14ac:dyDescent="0.25">
      <c r="A5536" s="1" t="s">
        <v>5620</v>
      </c>
      <c r="B5536" s="1" t="s">
        <v>5447</v>
      </c>
      <c r="C5536" s="1" t="s">
        <v>5605</v>
      </c>
      <c r="D5536">
        <v>278</v>
      </c>
      <c r="E5536">
        <f>100*Comuni[[#This Row],[Popolazione2011]]/$D$7916</f>
        <v>4.8506298272381885E-4</v>
      </c>
      <c r="F5536">
        <f>100*Comuni[[#This Row],[Popolazione2011]]/(SUMIFS($D$2:$D$7916,$B$2:$B$7916,"Abruzzo"))</f>
        <v>2.1265056692794129E-2</v>
      </c>
      <c r="G5536" t="b">
        <f>IF(Comuni[[#This Row],[Popolazione2011]]&gt;300000,"MAGGIORE")</f>
        <v>0</v>
      </c>
      <c r="H5536">
        <f>100*Comuni[[#This Row],[Popolazione2011]]/(SUMIFS($D$2:$D$7916,$B$2:$B$7916,"Piemonte"))</f>
        <v>6.3704250952584789E-3</v>
      </c>
      <c r="I5536" s="1" t="str">
        <f>_xlfn.XLOOKUP(Comuni[[#This Row],[Regione]],Ripartizione_geografica[Regione],Ripartizione_geografica[Ripartizione geografica],,0)</f>
        <v>Sud</v>
      </c>
      <c r="J5536" s="1">
        <f>_xlfn.XLOOKUP(Comuni[[#This Row],[Regione]],Table_0[Regione],Table_0[Totale contagiati],,0)</f>
        <v>681425</v>
      </c>
      <c r="K5536" s="1">
        <f>_xlfn.XLOOKUP(Comuni[[#This Row],[Regione]],Table_0[Regione],Table_0[Guariti],,0)</f>
        <v>668758</v>
      </c>
      <c r="L5536" s="1">
        <f>_xlfn.XLOOKUP(Comuni[[#This Row],[Regione]],Table_0[Regione],Table_0[Deceduti],,0)</f>
        <v>4041</v>
      </c>
    </row>
    <row r="5537" spans="1:12" x14ac:dyDescent="0.25">
      <c r="A5537" s="1" t="s">
        <v>5621</v>
      </c>
      <c r="B5537" s="1" t="s">
        <v>5447</v>
      </c>
      <c r="C5537" s="1" t="s">
        <v>5605</v>
      </c>
      <c r="D5537">
        <v>1590</v>
      </c>
      <c r="E5537">
        <f>100*Comuni[[#This Row],[Popolazione2011]]/$D$7916</f>
        <v>2.7742810882405468E-3</v>
      </c>
      <c r="F5537">
        <f>100*Comuni[[#This Row],[Popolazione2011]]/(SUMIFS($D$2:$D$7916,$B$2:$B$7916,"Abruzzo"))</f>
        <v>0.1216238854012326</v>
      </c>
      <c r="G5537" t="b">
        <f>IF(Comuni[[#This Row],[Popolazione2011]]&gt;300000,"MAGGIORE")</f>
        <v>0</v>
      </c>
      <c r="H5537">
        <f>100*Comuni[[#This Row],[Popolazione2011]]/(SUMIFS($D$2:$D$7916,$B$2:$B$7916,"Piemonte"))</f>
        <v>3.6435165113169E-2</v>
      </c>
      <c r="I5537" s="1" t="str">
        <f>_xlfn.XLOOKUP(Comuni[[#This Row],[Regione]],Ripartizione_geografica[Regione],Ripartizione_geografica[Ripartizione geografica],,0)</f>
        <v>Sud</v>
      </c>
      <c r="J5537" s="1">
        <f>_xlfn.XLOOKUP(Comuni[[#This Row],[Regione]],Table_0[Regione],Table_0[Totale contagiati],,0)</f>
        <v>681425</v>
      </c>
      <c r="K5537" s="1">
        <f>_xlfn.XLOOKUP(Comuni[[#This Row],[Regione]],Table_0[Regione],Table_0[Guariti],,0)</f>
        <v>668758</v>
      </c>
      <c r="L5537" s="1">
        <f>_xlfn.XLOOKUP(Comuni[[#This Row],[Regione]],Table_0[Regione],Table_0[Deceduti],,0)</f>
        <v>4041</v>
      </c>
    </row>
    <row r="5538" spans="1:12" x14ac:dyDescent="0.25">
      <c r="A5538" s="1" t="s">
        <v>5622</v>
      </c>
      <c r="B5538" s="1" t="s">
        <v>5447</v>
      </c>
      <c r="C5538" s="1" t="s">
        <v>5605</v>
      </c>
      <c r="D5538">
        <v>1729</v>
      </c>
      <c r="E5538">
        <f>100*Comuni[[#This Row],[Popolazione2011]]/$D$7916</f>
        <v>3.0168125796024561E-3</v>
      </c>
      <c r="F5538">
        <f>100*Comuni[[#This Row],[Popolazione2011]]/(SUMIFS($D$2:$D$7916,$B$2:$B$7916,"Abruzzo"))</f>
        <v>0.13225641374762967</v>
      </c>
      <c r="G5538" t="b">
        <f>IF(Comuni[[#This Row],[Popolazione2011]]&gt;300000,"MAGGIORE")</f>
        <v>0</v>
      </c>
      <c r="H5538">
        <f>100*Comuni[[#This Row],[Popolazione2011]]/(SUMIFS($D$2:$D$7916,$B$2:$B$7916,"Piemonte"))</f>
        <v>3.9620377660798234E-2</v>
      </c>
      <c r="I5538" s="1" t="str">
        <f>_xlfn.XLOOKUP(Comuni[[#This Row],[Regione]],Ripartizione_geografica[Regione],Ripartizione_geografica[Ripartizione geografica],,0)</f>
        <v>Sud</v>
      </c>
      <c r="J5538" s="1">
        <f>_xlfn.XLOOKUP(Comuni[[#This Row],[Regione]],Table_0[Regione],Table_0[Totale contagiati],,0)</f>
        <v>681425</v>
      </c>
      <c r="K5538" s="1">
        <f>_xlfn.XLOOKUP(Comuni[[#This Row],[Regione]],Table_0[Regione],Table_0[Guariti],,0)</f>
        <v>668758</v>
      </c>
      <c r="L5538" s="1">
        <f>_xlfn.XLOOKUP(Comuni[[#This Row],[Regione]],Table_0[Regione],Table_0[Deceduti],,0)</f>
        <v>4041</v>
      </c>
    </row>
    <row r="5539" spans="1:12" x14ac:dyDescent="0.25">
      <c r="A5539" s="1" t="s">
        <v>5623</v>
      </c>
      <c r="B5539" s="1" t="s">
        <v>5447</v>
      </c>
      <c r="C5539" s="1" t="s">
        <v>5605</v>
      </c>
      <c r="D5539">
        <v>1601</v>
      </c>
      <c r="E5539">
        <f>100*Comuni[[#This Row],[Popolazione2011]]/$D$7916</f>
        <v>2.7934742278447264E-3</v>
      </c>
      <c r="F5539">
        <f>100*Comuni[[#This Row],[Popolazione2011]]/(SUMIFS($D$2:$D$7916,$B$2:$B$7916,"Abruzzo"))</f>
        <v>0.12246530850778202</v>
      </c>
      <c r="G5539" t="b">
        <f>IF(Comuni[[#This Row],[Popolazione2011]]&gt;300000,"MAGGIORE")</f>
        <v>0</v>
      </c>
      <c r="H5539">
        <f>100*Comuni[[#This Row],[Popolazione2011]]/(SUMIFS($D$2:$D$7916,$B$2:$B$7916,"Piemonte"))</f>
        <v>3.668723229319721E-2</v>
      </c>
      <c r="I5539" s="1" t="str">
        <f>_xlfn.XLOOKUP(Comuni[[#This Row],[Regione]],Ripartizione_geografica[Regione],Ripartizione_geografica[Ripartizione geografica],,0)</f>
        <v>Sud</v>
      </c>
      <c r="J5539" s="1">
        <f>_xlfn.XLOOKUP(Comuni[[#This Row],[Regione]],Table_0[Regione],Table_0[Totale contagiati],,0)</f>
        <v>681425</v>
      </c>
      <c r="K5539" s="1">
        <f>_xlfn.XLOOKUP(Comuni[[#This Row],[Regione]],Table_0[Regione],Table_0[Guariti],,0)</f>
        <v>668758</v>
      </c>
      <c r="L5539" s="1">
        <f>_xlfn.XLOOKUP(Comuni[[#This Row],[Regione]],Table_0[Regione],Table_0[Deceduti],,0)</f>
        <v>4041</v>
      </c>
    </row>
    <row r="5540" spans="1:12" x14ac:dyDescent="0.25">
      <c r="A5540" s="1" t="s">
        <v>5624</v>
      </c>
      <c r="B5540" s="1" t="s">
        <v>5447</v>
      </c>
      <c r="C5540" s="1" t="s">
        <v>5605</v>
      </c>
      <c r="D5540">
        <v>3019</v>
      </c>
      <c r="E5540">
        <f>100*Comuni[[#This Row],[Popolazione2011]]/$D$7916</f>
        <v>5.2676444059108242E-3</v>
      </c>
      <c r="F5540">
        <f>100*Comuni[[#This Row],[Popolazione2011]]/(SUMIFS($D$2:$D$7916,$B$2:$B$7916,"Abruzzo"))</f>
        <v>0.23093239624296932</v>
      </c>
      <c r="G5540" t="b">
        <f>IF(Comuni[[#This Row],[Popolazione2011]]&gt;300000,"MAGGIORE")</f>
        <v>0</v>
      </c>
      <c r="H5540">
        <f>100*Comuni[[#This Row],[Popolazione2011]]/(SUMIFS($D$2:$D$7916,$B$2:$B$7916,"Piemonte"))</f>
        <v>6.9180983318652328E-2</v>
      </c>
      <c r="I5540" s="1" t="str">
        <f>_xlfn.XLOOKUP(Comuni[[#This Row],[Regione]],Ripartizione_geografica[Regione],Ripartizione_geografica[Ripartizione geografica],,0)</f>
        <v>Sud</v>
      </c>
      <c r="J5540" s="1">
        <f>_xlfn.XLOOKUP(Comuni[[#This Row],[Regione]],Table_0[Regione],Table_0[Totale contagiati],,0)</f>
        <v>681425</v>
      </c>
      <c r="K5540" s="1">
        <f>_xlfn.XLOOKUP(Comuni[[#This Row],[Regione]],Table_0[Regione],Table_0[Guariti],,0)</f>
        <v>668758</v>
      </c>
      <c r="L5540" s="1">
        <f>_xlfn.XLOOKUP(Comuni[[#This Row],[Regione]],Table_0[Regione],Table_0[Deceduti],,0)</f>
        <v>4041</v>
      </c>
    </row>
    <row r="5541" spans="1:12" x14ac:dyDescent="0.25">
      <c r="A5541" s="1" t="s">
        <v>5625</v>
      </c>
      <c r="B5541" s="1" t="s">
        <v>5447</v>
      </c>
      <c r="C5541" s="1" t="s">
        <v>5605</v>
      </c>
      <c r="D5541">
        <v>7619</v>
      </c>
      <c r="E5541">
        <f>100*Comuni[[#This Row],[Popolazione2011]]/$D$7916</f>
        <v>1.329386642220423E-2</v>
      </c>
      <c r="F5541">
        <f>100*Comuni[[#This Row],[Popolazione2011]]/(SUMIFS($D$2:$D$7916,$B$2:$B$7916,"Abruzzo"))</f>
        <v>0.58280024079999448</v>
      </c>
      <c r="G5541" t="b">
        <f>IF(Comuni[[#This Row],[Popolazione2011]]&gt;300000,"MAGGIORE")</f>
        <v>0</v>
      </c>
      <c r="H5541">
        <f>100*Comuni[[#This Row],[Popolazione2011]]/(SUMIFS($D$2:$D$7916,$B$2:$B$7916,"Piemonte"))</f>
        <v>0.17459089496681421</v>
      </c>
      <c r="I5541" s="1" t="str">
        <f>_xlfn.XLOOKUP(Comuni[[#This Row],[Regione]],Ripartizione_geografica[Regione],Ripartizione_geografica[Ripartizione geografica],,0)</f>
        <v>Sud</v>
      </c>
      <c r="J5541" s="1">
        <f>_xlfn.XLOOKUP(Comuni[[#This Row],[Regione]],Table_0[Regione],Table_0[Totale contagiati],,0)</f>
        <v>681425</v>
      </c>
      <c r="K5541" s="1">
        <f>_xlfn.XLOOKUP(Comuni[[#This Row],[Regione]],Table_0[Regione],Table_0[Guariti],,0)</f>
        <v>668758</v>
      </c>
      <c r="L5541" s="1">
        <f>_xlfn.XLOOKUP(Comuni[[#This Row],[Regione]],Table_0[Regione],Table_0[Deceduti],,0)</f>
        <v>4041</v>
      </c>
    </row>
    <row r="5542" spans="1:12" x14ac:dyDescent="0.25">
      <c r="A5542" s="1" t="s">
        <v>5626</v>
      </c>
      <c r="B5542" s="1" t="s">
        <v>5447</v>
      </c>
      <c r="C5542" s="1" t="s">
        <v>5605</v>
      </c>
      <c r="D5542">
        <v>7008</v>
      </c>
      <c r="E5542">
        <f>100*Comuni[[#This Row],[Popolazione2011]]/$D$7916</f>
        <v>1.2227774758735693E-2</v>
      </c>
      <c r="F5542">
        <f>100*Comuni[[#This Row],[Popolazione2011]]/(SUMIFS($D$2:$D$7916,$B$2:$B$7916,"Abruzzo"))</f>
        <v>0.53606301188165917</v>
      </c>
      <c r="G5542" t="b">
        <f>IF(Comuni[[#This Row],[Popolazione2011]]&gt;300000,"MAGGIORE")</f>
        <v>0</v>
      </c>
      <c r="H5542">
        <f>100*Comuni[[#This Row],[Popolazione2011]]/(SUMIFS($D$2:$D$7916,$B$2:$B$7916,"Piemonte"))</f>
        <v>0.16058970887615617</v>
      </c>
      <c r="I5542" s="1" t="str">
        <f>_xlfn.XLOOKUP(Comuni[[#This Row],[Regione]],Ripartizione_geografica[Regione],Ripartizione_geografica[Ripartizione geografica],,0)</f>
        <v>Sud</v>
      </c>
      <c r="J5542" s="1">
        <f>_xlfn.XLOOKUP(Comuni[[#This Row],[Regione]],Table_0[Regione],Table_0[Totale contagiati],,0)</f>
        <v>681425</v>
      </c>
      <c r="K5542" s="1">
        <f>_xlfn.XLOOKUP(Comuni[[#This Row],[Regione]],Table_0[Regione],Table_0[Guariti],,0)</f>
        <v>668758</v>
      </c>
      <c r="L5542" s="1">
        <f>_xlfn.XLOOKUP(Comuni[[#This Row],[Regione]],Table_0[Regione],Table_0[Deceduti],,0)</f>
        <v>4041</v>
      </c>
    </row>
    <row r="5543" spans="1:12" x14ac:dyDescent="0.25">
      <c r="A5543" s="1" t="s">
        <v>5627</v>
      </c>
      <c r="B5543" s="1" t="s">
        <v>5447</v>
      </c>
      <c r="C5543" s="1" t="s">
        <v>5605</v>
      </c>
      <c r="D5543">
        <v>1023</v>
      </c>
      <c r="E5543">
        <f>100*Comuni[[#This Row],[Popolazione2011]]/$D$7916</f>
        <v>1.7849619831887291E-3</v>
      </c>
      <c r="F5543">
        <f>100*Comuni[[#This Row],[Popolazione2011]]/(SUMIFS($D$2:$D$7916,$B$2:$B$7916,"Abruzzo"))</f>
        <v>7.8252348909094938E-2</v>
      </c>
      <c r="G5543" t="b">
        <f>IF(Comuni[[#This Row],[Popolazione2011]]&gt;300000,"MAGGIORE")</f>
        <v>0</v>
      </c>
      <c r="H5543">
        <f>100*Comuni[[#This Row],[Popolazione2011]]/(SUMIFS($D$2:$D$7916,$B$2:$B$7916,"Piemonte"))</f>
        <v>2.3442247742623826E-2</v>
      </c>
      <c r="I5543" s="1" t="str">
        <f>_xlfn.XLOOKUP(Comuni[[#This Row],[Regione]],Ripartizione_geografica[Regione],Ripartizione_geografica[Ripartizione geografica],,0)</f>
        <v>Sud</v>
      </c>
      <c r="J5543" s="1">
        <f>_xlfn.XLOOKUP(Comuni[[#This Row],[Regione]],Table_0[Regione],Table_0[Totale contagiati],,0)</f>
        <v>681425</v>
      </c>
      <c r="K5543" s="1">
        <f>_xlfn.XLOOKUP(Comuni[[#This Row],[Regione]],Table_0[Regione],Table_0[Guariti],,0)</f>
        <v>668758</v>
      </c>
      <c r="L5543" s="1">
        <f>_xlfn.XLOOKUP(Comuni[[#This Row],[Regione]],Table_0[Regione],Table_0[Deceduti],,0)</f>
        <v>4041</v>
      </c>
    </row>
    <row r="5544" spans="1:12" x14ac:dyDescent="0.25">
      <c r="A5544" s="1" t="s">
        <v>5628</v>
      </c>
      <c r="B5544" s="1" t="s">
        <v>5447</v>
      </c>
      <c r="C5544" s="1" t="s">
        <v>5605</v>
      </c>
      <c r="D5544">
        <v>50413</v>
      </c>
      <c r="E5544">
        <f>100*Comuni[[#This Row],[Popolazione2011]]/$D$7916</f>
        <v>8.7962158805956397E-2</v>
      </c>
      <c r="F5544">
        <f>100*Comuni[[#This Row],[Popolazione2011]]/(SUMIFS($D$2:$D$7916,$B$2:$B$7916,"Abruzzo"))</f>
        <v>3.8562420973159366</v>
      </c>
      <c r="G5544" t="b">
        <f>IF(Comuni[[#This Row],[Popolazione2011]]&gt;300000,"MAGGIORE")</f>
        <v>0</v>
      </c>
      <c r="H5544">
        <f>100*Comuni[[#This Row],[Popolazione2011]]/(SUMIFS($D$2:$D$7916,$B$2:$B$7916,"Piemonte"))</f>
        <v>1.1552238860693012</v>
      </c>
      <c r="I5544" s="1" t="str">
        <f>_xlfn.XLOOKUP(Comuni[[#This Row],[Regione]],Ripartizione_geografica[Regione],Ripartizione_geografica[Ripartizione geografica],,0)</f>
        <v>Sud</v>
      </c>
      <c r="J5544" s="1">
        <f>_xlfn.XLOOKUP(Comuni[[#This Row],[Regione]],Table_0[Regione],Table_0[Totale contagiati],,0)</f>
        <v>681425</v>
      </c>
      <c r="K5544" s="1">
        <f>_xlfn.XLOOKUP(Comuni[[#This Row],[Regione]],Table_0[Regione],Table_0[Guariti],,0)</f>
        <v>668758</v>
      </c>
      <c r="L5544" s="1">
        <f>_xlfn.XLOOKUP(Comuni[[#This Row],[Regione]],Table_0[Regione],Table_0[Deceduti],,0)</f>
        <v>4041</v>
      </c>
    </row>
    <row r="5545" spans="1:12" x14ac:dyDescent="0.25">
      <c r="A5545" s="1" t="s">
        <v>5629</v>
      </c>
      <c r="B5545" s="1" t="s">
        <v>5447</v>
      </c>
      <c r="C5545" s="1" t="s">
        <v>5605</v>
      </c>
      <c r="D5545">
        <v>3264</v>
      </c>
      <c r="E5545">
        <f>100*Comuni[[#This Row],[Popolazione2011]]/$D$7916</f>
        <v>5.6951279698221032E-3</v>
      </c>
      <c r="F5545">
        <f>100*Comuni[[#This Row],[Popolazione2011]]/(SUMIFS($D$2:$D$7916,$B$2:$B$7916,"Abruzzo"))</f>
        <v>0.24967318361611524</v>
      </c>
      <c r="G5545" t="b">
        <f>IF(Comuni[[#This Row],[Popolazione2011]]&gt;300000,"MAGGIORE")</f>
        <v>0</v>
      </c>
      <c r="H5545">
        <f>100*Comuni[[#This Row],[Popolazione2011]]/(SUMIFS($D$2:$D$7916,$B$2:$B$7916,"Piemonte"))</f>
        <v>7.4795206873826167E-2</v>
      </c>
      <c r="I5545" s="1" t="str">
        <f>_xlfn.XLOOKUP(Comuni[[#This Row],[Regione]],Ripartizione_geografica[Regione],Ripartizione_geografica[Ripartizione geografica],,0)</f>
        <v>Sud</v>
      </c>
      <c r="J5545" s="1">
        <f>_xlfn.XLOOKUP(Comuni[[#This Row],[Regione]],Table_0[Regione],Table_0[Totale contagiati],,0)</f>
        <v>681425</v>
      </c>
      <c r="K5545" s="1">
        <f>_xlfn.XLOOKUP(Comuni[[#This Row],[Regione]],Table_0[Regione],Table_0[Guariti],,0)</f>
        <v>668758</v>
      </c>
      <c r="L5545" s="1">
        <f>_xlfn.XLOOKUP(Comuni[[#This Row],[Regione]],Table_0[Regione],Table_0[Deceduti],,0)</f>
        <v>4041</v>
      </c>
    </row>
    <row r="5546" spans="1:12" x14ac:dyDescent="0.25">
      <c r="A5546" s="1" t="s">
        <v>5630</v>
      </c>
      <c r="B5546" s="1" t="s">
        <v>5447</v>
      </c>
      <c r="C5546" s="1" t="s">
        <v>5605</v>
      </c>
      <c r="D5546">
        <v>1800</v>
      </c>
      <c r="E5546">
        <f>100*Comuni[[#This Row],[Popolazione2011]]/$D$7916</f>
        <v>3.1406955715930717E-3</v>
      </c>
      <c r="F5546">
        <f>100*Comuni[[#This Row],[Popolazione2011]]/(SUMIFS($D$2:$D$7916,$B$2:$B$7916,"Abruzzo"))</f>
        <v>0.13768741743535767</v>
      </c>
      <c r="G5546" t="b">
        <f>IF(Comuni[[#This Row],[Popolazione2011]]&gt;300000,"MAGGIORE")</f>
        <v>0</v>
      </c>
      <c r="H5546">
        <f>100*Comuni[[#This Row],[Popolazione2011]]/(SUMIFS($D$2:$D$7916,$B$2:$B$7916,"Piemonte"))</f>
        <v>4.124735673188943E-2</v>
      </c>
      <c r="I5546" s="1" t="str">
        <f>_xlfn.XLOOKUP(Comuni[[#This Row],[Regione]],Ripartizione_geografica[Regione],Ripartizione_geografica[Ripartizione geografica],,0)</f>
        <v>Sud</v>
      </c>
      <c r="J5546" s="1">
        <f>_xlfn.XLOOKUP(Comuni[[#This Row],[Regione]],Table_0[Regione],Table_0[Totale contagiati],,0)</f>
        <v>681425</v>
      </c>
      <c r="K5546" s="1">
        <f>_xlfn.XLOOKUP(Comuni[[#This Row],[Regione]],Table_0[Regione],Table_0[Guariti],,0)</f>
        <v>668758</v>
      </c>
      <c r="L5546" s="1">
        <f>_xlfn.XLOOKUP(Comuni[[#This Row],[Regione]],Table_0[Regione],Table_0[Deceduti],,0)</f>
        <v>4041</v>
      </c>
    </row>
    <row r="5547" spans="1:12" x14ac:dyDescent="0.25">
      <c r="A5547" s="1" t="s">
        <v>5631</v>
      </c>
      <c r="B5547" s="1" t="s">
        <v>5447</v>
      </c>
      <c r="C5547" s="1" t="s">
        <v>5605</v>
      </c>
      <c r="D5547">
        <v>12717</v>
      </c>
      <c r="E5547">
        <f>100*Comuni[[#This Row],[Popolazione2011]]/$D$7916</f>
        <v>2.2189014213305051E-2</v>
      </c>
      <c r="F5547">
        <f>100*Comuni[[#This Row],[Popolazione2011]]/(SUMIFS($D$2:$D$7916,$B$2:$B$7916,"Abruzzo"))</f>
        <v>0.97276160418080193</v>
      </c>
      <c r="G5547" t="b">
        <f>IF(Comuni[[#This Row],[Popolazione2011]]&gt;300000,"MAGGIORE")</f>
        <v>0</v>
      </c>
      <c r="H5547">
        <f>100*Comuni[[#This Row],[Popolazione2011]]/(SUMIFS($D$2:$D$7916,$B$2:$B$7916,"Piemonte"))</f>
        <v>0.29141257531079884</v>
      </c>
      <c r="I5547" s="1" t="str">
        <f>_xlfn.XLOOKUP(Comuni[[#This Row],[Regione]],Ripartizione_geografica[Regione],Ripartizione_geografica[Ripartizione geografica],,0)</f>
        <v>Sud</v>
      </c>
      <c r="J5547" s="1">
        <f>_xlfn.XLOOKUP(Comuni[[#This Row],[Regione]],Table_0[Regione],Table_0[Totale contagiati],,0)</f>
        <v>681425</v>
      </c>
      <c r="K5547" s="1">
        <f>_xlfn.XLOOKUP(Comuni[[#This Row],[Regione]],Table_0[Regione],Table_0[Guariti],,0)</f>
        <v>668758</v>
      </c>
      <c r="L5547" s="1">
        <f>_xlfn.XLOOKUP(Comuni[[#This Row],[Regione]],Table_0[Regione],Table_0[Deceduti],,0)</f>
        <v>4041</v>
      </c>
    </row>
    <row r="5548" spans="1:12" x14ac:dyDescent="0.25">
      <c r="A5548" s="1" t="s">
        <v>5632</v>
      </c>
      <c r="B5548" s="1" t="s">
        <v>5447</v>
      </c>
      <c r="C5548" s="1" t="s">
        <v>5605</v>
      </c>
      <c r="D5548">
        <v>117166</v>
      </c>
      <c r="E5548">
        <f>100*Comuni[[#This Row],[Popolazione2011]]/$D$7916</f>
        <v>0.20443485407848547</v>
      </c>
      <c r="F5548">
        <f>100*Comuni[[#This Row],[Popolazione2011]]/(SUMIFS($D$2:$D$7916,$B$2:$B$7916,"Abruzzo"))</f>
        <v>8.9623799729061755</v>
      </c>
      <c r="G5548" t="b">
        <f>IF(Comuni[[#This Row],[Popolazione2011]]&gt;300000,"MAGGIORE")</f>
        <v>0</v>
      </c>
      <c r="H5548">
        <f>100*Comuni[[#This Row],[Popolazione2011]]/(SUMIFS($D$2:$D$7916,$B$2:$B$7916,"Piemonte"))</f>
        <v>2.6848821104714204</v>
      </c>
      <c r="I5548" s="1" t="str">
        <f>_xlfn.XLOOKUP(Comuni[[#This Row],[Regione]],Ripartizione_geografica[Regione],Ripartizione_geografica[Ripartizione geografica],,0)</f>
        <v>Sud</v>
      </c>
      <c r="J5548" s="1">
        <f>_xlfn.XLOOKUP(Comuni[[#This Row],[Regione]],Table_0[Regione],Table_0[Totale contagiati],,0)</f>
        <v>681425</v>
      </c>
      <c r="K5548" s="1">
        <f>_xlfn.XLOOKUP(Comuni[[#This Row],[Regione]],Table_0[Regione],Table_0[Guariti],,0)</f>
        <v>668758</v>
      </c>
      <c r="L5548" s="1">
        <f>_xlfn.XLOOKUP(Comuni[[#This Row],[Regione]],Table_0[Regione],Table_0[Deceduti],,0)</f>
        <v>4041</v>
      </c>
    </row>
    <row r="5549" spans="1:12" x14ac:dyDescent="0.25">
      <c r="A5549" s="1" t="s">
        <v>5633</v>
      </c>
      <c r="B5549" s="1" t="s">
        <v>5447</v>
      </c>
      <c r="C5549" s="1" t="s">
        <v>5605</v>
      </c>
      <c r="D5549">
        <v>517</v>
      </c>
      <c r="E5549">
        <f>100*Comuni[[#This Row],[Popolazione2011]]/$D$7916</f>
        <v>9.0207756139645443E-4</v>
      </c>
      <c r="F5549">
        <f>100*Comuni[[#This Row],[Popolazione2011]]/(SUMIFS($D$2:$D$7916,$B$2:$B$7916,"Abruzzo"))</f>
        <v>3.9546886007822177E-2</v>
      </c>
      <c r="G5549" t="b">
        <f>IF(Comuni[[#This Row],[Popolazione2011]]&gt;300000,"MAGGIORE")</f>
        <v>0</v>
      </c>
      <c r="H5549">
        <f>100*Comuni[[#This Row],[Popolazione2011]]/(SUMIFS($D$2:$D$7916,$B$2:$B$7916,"Piemonte"))</f>
        <v>1.184715746132602E-2</v>
      </c>
      <c r="I5549" s="1" t="str">
        <f>_xlfn.XLOOKUP(Comuni[[#This Row],[Regione]],Ripartizione_geografica[Regione],Ripartizione_geografica[Ripartizione geografica],,0)</f>
        <v>Sud</v>
      </c>
      <c r="J5549" s="1">
        <f>_xlfn.XLOOKUP(Comuni[[#This Row],[Regione]],Table_0[Regione],Table_0[Totale contagiati],,0)</f>
        <v>681425</v>
      </c>
      <c r="K5549" s="1">
        <f>_xlfn.XLOOKUP(Comuni[[#This Row],[Regione]],Table_0[Regione],Table_0[Guariti],,0)</f>
        <v>668758</v>
      </c>
      <c r="L5549" s="1">
        <f>_xlfn.XLOOKUP(Comuni[[#This Row],[Regione]],Table_0[Regione],Table_0[Deceduti],,0)</f>
        <v>4041</v>
      </c>
    </row>
    <row r="5550" spans="1:12" x14ac:dyDescent="0.25">
      <c r="A5550" s="1" t="s">
        <v>5634</v>
      </c>
      <c r="B5550" s="1" t="s">
        <v>5447</v>
      </c>
      <c r="C5550" s="1" t="s">
        <v>5605</v>
      </c>
      <c r="D5550">
        <v>8437</v>
      </c>
      <c r="E5550">
        <f>100*Comuni[[#This Row],[Popolazione2011]]/$D$7916</f>
        <v>1.472113807640597E-2</v>
      </c>
      <c r="F5550">
        <f>100*Comuni[[#This Row],[Popolazione2011]]/(SUMIFS($D$2:$D$7916,$B$2:$B$7916,"Abruzzo"))</f>
        <v>0.64537152272339593</v>
      </c>
      <c r="G5550" t="b">
        <f>IF(Comuni[[#This Row],[Popolazione2011]]&gt;300000,"MAGGIORE")</f>
        <v>0</v>
      </c>
      <c r="H5550">
        <f>100*Comuni[[#This Row],[Popolazione2011]]/(SUMIFS($D$2:$D$7916,$B$2:$B$7916,"Piemonte"))</f>
        <v>0.19333552708163951</v>
      </c>
      <c r="I5550" s="1" t="str">
        <f>_xlfn.XLOOKUP(Comuni[[#This Row],[Regione]],Ripartizione_geografica[Regione],Ripartizione_geografica[Ripartizione geografica],,0)</f>
        <v>Sud</v>
      </c>
      <c r="J5550" s="1">
        <f>_xlfn.XLOOKUP(Comuni[[#This Row],[Regione]],Table_0[Regione],Table_0[Totale contagiati],,0)</f>
        <v>681425</v>
      </c>
      <c r="K5550" s="1">
        <f>_xlfn.XLOOKUP(Comuni[[#This Row],[Regione]],Table_0[Regione],Table_0[Guariti],,0)</f>
        <v>668758</v>
      </c>
      <c r="L5550" s="1">
        <f>_xlfn.XLOOKUP(Comuni[[#This Row],[Regione]],Table_0[Regione],Table_0[Deceduti],,0)</f>
        <v>4041</v>
      </c>
    </row>
    <row r="5551" spans="1:12" x14ac:dyDescent="0.25">
      <c r="A5551" s="1" t="s">
        <v>5635</v>
      </c>
      <c r="B5551" s="1" t="s">
        <v>5447</v>
      </c>
      <c r="C5551" s="1" t="s">
        <v>5605</v>
      </c>
      <c r="D5551">
        <v>1338</v>
      </c>
      <c r="E5551">
        <f>100*Comuni[[#This Row],[Popolazione2011]]/$D$7916</f>
        <v>2.3345837082175166E-3</v>
      </c>
      <c r="F5551">
        <f>100*Comuni[[#This Row],[Popolazione2011]]/(SUMIFS($D$2:$D$7916,$B$2:$B$7916,"Abruzzo"))</f>
        <v>0.10234764696028253</v>
      </c>
      <c r="G5551" t="b">
        <f>IF(Comuni[[#This Row],[Popolazione2011]]&gt;300000,"MAGGIORE")</f>
        <v>0</v>
      </c>
      <c r="H5551">
        <f>100*Comuni[[#This Row],[Popolazione2011]]/(SUMIFS($D$2:$D$7916,$B$2:$B$7916,"Piemonte"))</f>
        <v>3.0660535170704478E-2</v>
      </c>
      <c r="I5551" s="1" t="str">
        <f>_xlfn.XLOOKUP(Comuni[[#This Row],[Regione]],Ripartizione_geografica[Regione],Ripartizione_geografica[Ripartizione geografica],,0)</f>
        <v>Sud</v>
      </c>
      <c r="J5551" s="1">
        <f>_xlfn.XLOOKUP(Comuni[[#This Row],[Regione]],Table_0[Regione],Table_0[Totale contagiati],,0)</f>
        <v>681425</v>
      </c>
      <c r="K5551" s="1">
        <f>_xlfn.XLOOKUP(Comuni[[#This Row],[Regione]],Table_0[Regione],Table_0[Guariti],,0)</f>
        <v>668758</v>
      </c>
      <c r="L5551" s="1">
        <f>_xlfn.XLOOKUP(Comuni[[#This Row],[Regione]],Table_0[Regione],Table_0[Deceduti],,0)</f>
        <v>4041</v>
      </c>
    </row>
    <row r="5552" spans="1:12" x14ac:dyDescent="0.25">
      <c r="A5552" s="1" t="s">
        <v>5636</v>
      </c>
      <c r="B5552" s="1" t="s">
        <v>5447</v>
      </c>
      <c r="C5552" s="1" t="s">
        <v>5605</v>
      </c>
      <c r="D5552">
        <v>509</v>
      </c>
      <c r="E5552">
        <f>100*Comuni[[#This Row],[Popolazione2011]]/$D$7916</f>
        <v>8.8811891441159638E-4</v>
      </c>
      <c r="F5552">
        <f>100*Comuni[[#This Row],[Popolazione2011]]/(SUMIFS($D$2:$D$7916,$B$2:$B$7916,"Abruzzo"))</f>
        <v>3.8934941930331694E-2</v>
      </c>
      <c r="G5552" t="b">
        <f>IF(Comuni[[#This Row],[Popolazione2011]]&gt;300000,"MAGGIORE")</f>
        <v>0</v>
      </c>
      <c r="H5552">
        <f>100*Comuni[[#This Row],[Popolazione2011]]/(SUMIFS($D$2:$D$7916,$B$2:$B$7916,"Piemonte"))</f>
        <v>1.1663835875850955E-2</v>
      </c>
      <c r="I5552" s="1" t="str">
        <f>_xlfn.XLOOKUP(Comuni[[#This Row],[Regione]],Ripartizione_geografica[Regione],Ripartizione_geografica[Ripartizione geografica],,0)</f>
        <v>Sud</v>
      </c>
      <c r="J5552" s="1">
        <f>_xlfn.XLOOKUP(Comuni[[#This Row],[Regione]],Table_0[Regione],Table_0[Totale contagiati],,0)</f>
        <v>681425</v>
      </c>
      <c r="K5552" s="1">
        <f>_xlfn.XLOOKUP(Comuni[[#This Row],[Regione]],Table_0[Regione],Table_0[Guariti],,0)</f>
        <v>668758</v>
      </c>
      <c r="L5552" s="1">
        <f>_xlfn.XLOOKUP(Comuni[[#This Row],[Regione]],Table_0[Regione],Table_0[Deceduti],,0)</f>
        <v>4041</v>
      </c>
    </row>
    <row r="5553" spans="1:12" x14ac:dyDescent="0.25">
      <c r="A5553" s="1" t="s">
        <v>5637</v>
      </c>
      <c r="B5553" s="1" t="s">
        <v>5447</v>
      </c>
      <c r="C5553" s="1" t="s">
        <v>5605</v>
      </c>
      <c r="D5553">
        <v>5450</v>
      </c>
      <c r="E5553">
        <f>100*Comuni[[#This Row],[Popolazione2011]]/$D$7916</f>
        <v>9.5093282584345785E-3</v>
      </c>
      <c r="F5553">
        <f>100*Comuni[[#This Row],[Popolazione2011]]/(SUMIFS($D$2:$D$7916,$B$2:$B$7916,"Abruzzo"))</f>
        <v>0.41688690279038848</v>
      </c>
      <c r="G5553" t="b">
        <f>IF(Comuni[[#This Row],[Popolazione2011]]&gt;300000,"MAGGIORE")</f>
        <v>0</v>
      </c>
      <c r="H5553">
        <f>100*Comuni[[#This Row],[Popolazione2011]]/(SUMIFS($D$2:$D$7916,$B$2:$B$7916,"Piemonte"))</f>
        <v>0.12488783010488745</v>
      </c>
      <c r="I5553" s="1" t="str">
        <f>_xlfn.XLOOKUP(Comuni[[#This Row],[Regione]],Ripartizione_geografica[Regione],Ripartizione_geografica[Ripartizione geografica],,0)</f>
        <v>Sud</v>
      </c>
      <c r="J5553" s="1">
        <f>_xlfn.XLOOKUP(Comuni[[#This Row],[Regione]],Table_0[Regione],Table_0[Totale contagiati],,0)</f>
        <v>681425</v>
      </c>
      <c r="K5553" s="1">
        <f>_xlfn.XLOOKUP(Comuni[[#This Row],[Regione]],Table_0[Regione],Table_0[Guariti],,0)</f>
        <v>668758</v>
      </c>
      <c r="L5553" s="1">
        <f>_xlfn.XLOOKUP(Comuni[[#This Row],[Regione]],Table_0[Regione],Table_0[Deceduti],,0)</f>
        <v>4041</v>
      </c>
    </row>
    <row r="5554" spans="1:12" x14ac:dyDescent="0.25">
      <c r="A5554" s="1" t="s">
        <v>5638</v>
      </c>
      <c r="B5554" s="1" t="s">
        <v>5447</v>
      </c>
      <c r="C5554" s="1" t="s">
        <v>5605</v>
      </c>
      <c r="D5554">
        <v>989</v>
      </c>
      <c r="E5554">
        <f>100*Comuni[[#This Row],[Popolazione2011]]/$D$7916</f>
        <v>1.7256377335030822E-3</v>
      </c>
      <c r="F5554">
        <f>100*Comuni[[#This Row],[Popolazione2011]]/(SUMIFS($D$2:$D$7916,$B$2:$B$7916,"Abruzzo"))</f>
        <v>7.5651586579760413E-2</v>
      </c>
      <c r="G5554" t="b">
        <f>IF(Comuni[[#This Row],[Popolazione2011]]&gt;300000,"MAGGIORE")</f>
        <v>0</v>
      </c>
      <c r="H5554">
        <f>100*Comuni[[#This Row],[Popolazione2011]]/(SUMIFS($D$2:$D$7916,$B$2:$B$7916,"Piemonte"))</f>
        <v>2.2663131004354804E-2</v>
      </c>
      <c r="I5554" s="1" t="str">
        <f>_xlfn.XLOOKUP(Comuni[[#This Row],[Regione]],Ripartizione_geografica[Regione],Ripartizione_geografica[Ripartizione geografica],,0)</f>
        <v>Sud</v>
      </c>
      <c r="J5554" s="1">
        <f>_xlfn.XLOOKUP(Comuni[[#This Row],[Regione]],Table_0[Regione],Table_0[Totale contagiati],,0)</f>
        <v>681425</v>
      </c>
      <c r="K5554" s="1">
        <f>_xlfn.XLOOKUP(Comuni[[#This Row],[Regione]],Table_0[Regione],Table_0[Guariti],,0)</f>
        <v>668758</v>
      </c>
      <c r="L5554" s="1">
        <f>_xlfn.XLOOKUP(Comuni[[#This Row],[Regione]],Table_0[Regione],Table_0[Deceduti],,0)</f>
        <v>4041</v>
      </c>
    </row>
    <row r="5555" spans="1:12" x14ac:dyDescent="0.25">
      <c r="A5555" s="1" t="s">
        <v>5639</v>
      </c>
      <c r="B5555" s="1" t="s">
        <v>5447</v>
      </c>
      <c r="C5555" s="1" t="s">
        <v>5605</v>
      </c>
      <c r="D5555">
        <v>3663</v>
      </c>
      <c r="E5555">
        <f>100*Comuni[[#This Row],[Popolazione2011]]/$D$7916</f>
        <v>6.3913154881919008E-3</v>
      </c>
      <c r="F5555">
        <f>100*Comuni[[#This Row],[Popolazione2011]]/(SUMIFS($D$2:$D$7916,$B$2:$B$7916,"Abruzzo"))</f>
        <v>0.28019389448095283</v>
      </c>
      <c r="G5555" t="b">
        <f>IF(Comuni[[#This Row],[Popolazione2011]]&gt;300000,"MAGGIORE")</f>
        <v>0</v>
      </c>
      <c r="H5555">
        <f>100*Comuni[[#This Row],[Popolazione2011]]/(SUMIFS($D$2:$D$7916,$B$2:$B$7916,"Piemonte"))</f>
        <v>8.3938370949394991E-2</v>
      </c>
      <c r="I5555" s="1" t="str">
        <f>_xlfn.XLOOKUP(Comuni[[#This Row],[Regione]],Ripartizione_geografica[Regione],Ripartizione_geografica[Ripartizione geografica],,0)</f>
        <v>Sud</v>
      </c>
      <c r="J5555" s="1">
        <f>_xlfn.XLOOKUP(Comuni[[#This Row],[Regione]],Table_0[Regione],Table_0[Totale contagiati],,0)</f>
        <v>681425</v>
      </c>
      <c r="K5555" s="1">
        <f>_xlfn.XLOOKUP(Comuni[[#This Row],[Regione]],Table_0[Regione],Table_0[Guariti],,0)</f>
        <v>668758</v>
      </c>
      <c r="L5555" s="1">
        <f>_xlfn.XLOOKUP(Comuni[[#This Row],[Regione]],Table_0[Regione],Table_0[Deceduti],,0)</f>
        <v>4041</v>
      </c>
    </row>
    <row r="5556" spans="1:12" x14ac:dyDescent="0.25">
      <c r="A5556" s="1" t="s">
        <v>5640</v>
      </c>
      <c r="B5556" s="1" t="s">
        <v>5447</v>
      </c>
      <c r="C5556" s="1" t="s">
        <v>5605</v>
      </c>
      <c r="D5556">
        <v>317</v>
      </c>
      <c r="E5556">
        <f>100*Comuni[[#This Row],[Popolazione2011]]/$D$7916</f>
        <v>5.5311138677500201E-4</v>
      </c>
      <c r="F5556">
        <f>100*Comuni[[#This Row],[Popolazione2011]]/(SUMIFS($D$2:$D$7916,$B$2:$B$7916,"Abruzzo"))</f>
        <v>2.4248284070560212E-2</v>
      </c>
      <c r="G5556" t="b">
        <f>IF(Comuni[[#This Row],[Popolazione2011]]&gt;300000,"MAGGIORE")</f>
        <v>0</v>
      </c>
      <c r="H5556">
        <f>100*Comuni[[#This Row],[Popolazione2011]]/(SUMIFS($D$2:$D$7916,$B$2:$B$7916,"Piemonte"))</f>
        <v>7.2641178244494163E-3</v>
      </c>
      <c r="I5556" s="1" t="str">
        <f>_xlfn.XLOOKUP(Comuni[[#This Row],[Regione]],Ripartizione_geografica[Regione],Ripartizione_geografica[Ripartizione geografica],,0)</f>
        <v>Sud</v>
      </c>
      <c r="J5556" s="1">
        <f>_xlfn.XLOOKUP(Comuni[[#This Row],[Regione]],Table_0[Regione],Table_0[Totale contagiati],,0)</f>
        <v>681425</v>
      </c>
      <c r="K5556" s="1">
        <f>_xlfn.XLOOKUP(Comuni[[#This Row],[Regione]],Table_0[Regione],Table_0[Guariti],,0)</f>
        <v>668758</v>
      </c>
      <c r="L5556" s="1">
        <f>_xlfn.XLOOKUP(Comuni[[#This Row],[Regione]],Table_0[Regione],Table_0[Deceduti],,0)</f>
        <v>4041</v>
      </c>
    </row>
    <row r="5557" spans="1:12" x14ac:dyDescent="0.25">
      <c r="A5557" s="1" t="s">
        <v>5641</v>
      </c>
      <c r="B5557" s="1" t="s">
        <v>5447</v>
      </c>
      <c r="C5557" s="1" t="s">
        <v>5605</v>
      </c>
      <c r="D5557">
        <v>299</v>
      </c>
      <c r="E5557">
        <f>100*Comuni[[#This Row],[Popolazione2011]]/$D$7916</f>
        <v>5.2170443105907136E-4</v>
      </c>
      <c r="F5557">
        <f>100*Comuni[[#This Row],[Popolazione2011]]/(SUMIFS($D$2:$D$7916,$B$2:$B$7916,"Abruzzo"))</f>
        <v>2.2871409896206635E-2</v>
      </c>
      <c r="G5557" t="b">
        <f>IF(Comuni[[#This Row],[Popolazione2011]]&gt;300000,"MAGGIORE")</f>
        <v>0</v>
      </c>
      <c r="H5557">
        <f>100*Comuni[[#This Row],[Popolazione2011]]/(SUMIFS($D$2:$D$7916,$B$2:$B$7916,"Piemonte"))</f>
        <v>6.8516442571305222E-3</v>
      </c>
      <c r="I5557" s="1" t="str">
        <f>_xlfn.XLOOKUP(Comuni[[#This Row],[Regione]],Ripartizione_geografica[Regione],Ripartizione_geografica[Ripartizione geografica],,0)</f>
        <v>Sud</v>
      </c>
      <c r="J5557" s="1">
        <f>_xlfn.XLOOKUP(Comuni[[#This Row],[Regione]],Table_0[Regione],Table_0[Totale contagiati],,0)</f>
        <v>681425</v>
      </c>
      <c r="K5557" s="1">
        <f>_xlfn.XLOOKUP(Comuni[[#This Row],[Regione]],Table_0[Regione],Table_0[Guariti],,0)</f>
        <v>668758</v>
      </c>
      <c r="L5557" s="1">
        <f>_xlfn.XLOOKUP(Comuni[[#This Row],[Regione]],Table_0[Regione],Table_0[Deceduti],,0)</f>
        <v>4041</v>
      </c>
    </row>
    <row r="5558" spans="1:12" x14ac:dyDescent="0.25">
      <c r="A5558" s="1" t="s">
        <v>5642</v>
      </c>
      <c r="B5558" s="1" t="s">
        <v>5447</v>
      </c>
      <c r="C5558" s="1" t="s">
        <v>5605</v>
      </c>
      <c r="D5558">
        <v>1930</v>
      </c>
      <c r="E5558">
        <f>100*Comuni[[#This Row],[Popolazione2011]]/$D$7916</f>
        <v>3.3675235850970158E-3</v>
      </c>
      <c r="F5558">
        <f>100*Comuni[[#This Row],[Popolazione2011]]/(SUMIFS($D$2:$D$7916,$B$2:$B$7916,"Abruzzo"))</f>
        <v>0.14763150869457795</v>
      </c>
      <c r="G5558" t="b">
        <f>IF(Comuni[[#This Row],[Popolazione2011]]&gt;300000,"MAGGIORE")</f>
        <v>0</v>
      </c>
      <c r="H5558">
        <f>100*Comuni[[#This Row],[Popolazione2011]]/(SUMIFS($D$2:$D$7916,$B$2:$B$7916,"Piemonte"))</f>
        <v>4.4226332495859222E-2</v>
      </c>
      <c r="I5558" s="1" t="str">
        <f>_xlfn.XLOOKUP(Comuni[[#This Row],[Regione]],Ripartizione_geografica[Regione],Ripartizione_geografica[Ripartizione geografica],,0)</f>
        <v>Sud</v>
      </c>
      <c r="J5558" s="1">
        <f>_xlfn.XLOOKUP(Comuni[[#This Row],[Regione]],Table_0[Regione],Table_0[Totale contagiati],,0)</f>
        <v>681425</v>
      </c>
      <c r="K5558" s="1">
        <f>_xlfn.XLOOKUP(Comuni[[#This Row],[Regione]],Table_0[Regione],Table_0[Guariti],,0)</f>
        <v>668758</v>
      </c>
      <c r="L5558" s="1">
        <f>_xlfn.XLOOKUP(Comuni[[#This Row],[Regione]],Table_0[Regione],Table_0[Deceduti],,0)</f>
        <v>4041</v>
      </c>
    </row>
    <row r="5559" spans="1:12" x14ac:dyDescent="0.25">
      <c r="A5559" s="1" t="s">
        <v>5643</v>
      </c>
      <c r="B5559" s="1" t="s">
        <v>5447</v>
      </c>
      <c r="C5559" s="1" t="s">
        <v>5605</v>
      </c>
      <c r="D5559">
        <v>3836</v>
      </c>
      <c r="E5559">
        <f>100*Comuni[[#This Row],[Popolazione2011]]/$D$7916</f>
        <v>6.6931712292394568E-3</v>
      </c>
      <c r="F5559">
        <f>100*Comuni[[#This Row],[Popolazione2011]]/(SUMIFS($D$2:$D$7916,$B$2:$B$7916,"Abruzzo"))</f>
        <v>0.29342718515668448</v>
      </c>
      <c r="G5559" t="b">
        <f>IF(Comuni[[#This Row],[Popolazione2011]]&gt;300000,"MAGGIORE")</f>
        <v>0</v>
      </c>
      <c r="H5559">
        <f>100*Comuni[[#This Row],[Popolazione2011]]/(SUMIFS($D$2:$D$7916,$B$2:$B$7916,"Piemonte"))</f>
        <v>8.7902700235293257E-2</v>
      </c>
      <c r="I5559" s="1" t="str">
        <f>_xlfn.XLOOKUP(Comuni[[#This Row],[Regione]],Ripartizione_geografica[Regione],Ripartizione_geografica[Ripartizione geografica],,0)</f>
        <v>Sud</v>
      </c>
      <c r="J5559" s="1">
        <f>_xlfn.XLOOKUP(Comuni[[#This Row],[Regione]],Table_0[Regione],Table_0[Totale contagiati],,0)</f>
        <v>681425</v>
      </c>
      <c r="K5559" s="1">
        <f>_xlfn.XLOOKUP(Comuni[[#This Row],[Regione]],Table_0[Regione],Table_0[Guariti],,0)</f>
        <v>668758</v>
      </c>
      <c r="L5559" s="1">
        <f>_xlfn.XLOOKUP(Comuni[[#This Row],[Regione]],Table_0[Regione],Table_0[Deceduti],,0)</f>
        <v>4041</v>
      </c>
    </row>
    <row r="5560" spans="1:12" x14ac:dyDescent="0.25">
      <c r="A5560" s="1" t="s">
        <v>5644</v>
      </c>
      <c r="B5560" s="1" t="s">
        <v>5447</v>
      </c>
      <c r="C5560" s="1" t="s">
        <v>5605</v>
      </c>
      <c r="D5560">
        <v>582</v>
      </c>
      <c r="E5560">
        <f>100*Comuni[[#This Row],[Popolazione2011]]/$D$7916</f>
        <v>1.0154915681484264E-3</v>
      </c>
      <c r="F5560">
        <f>100*Comuni[[#This Row],[Popolazione2011]]/(SUMIFS($D$2:$D$7916,$B$2:$B$7916,"Abruzzo"))</f>
        <v>4.4518931637432313E-2</v>
      </c>
      <c r="G5560" t="b">
        <f>IF(Comuni[[#This Row],[Popolazione2011]]&gt;300000,"MAGGIORE")</f>
        <v>0</v>
      </c>
      <c r="H5560">
        <f>100*Comuni[[#This Row],[Popolazione2011]]/(SUMIFS($D$2:$D$7916,$B$2:$B$7916,"Piemonte"))</f>
        <v>1.3336645343310916E-2</v>
      </c>
      <c r="I5560" s="1" t="str">
        <f>_xlfn.XLOOKUP(Comuni[[#This Row],[Regione]],Ripartizione_geografica[Regione],Ripartizione_geografica[Ripartizione geografica],,0)</f>
        <v>Sud</v>
      </c>
      <c r="J5560" s="1">
        <f>_xlfn.XLOOKUP(Comuni[[#This Row],[Regione]],Table_0[Regione],Table_0[Totale contagiati],,0)</f>
        <v>681425</v>
      </c>
      <c r="K5560" s="1">
        <f>_xlfn.XLOOKUP(Comuni[[#This Row],[Regione]],Table_0[Regione],Table_0[Guariti],,0)</f>
        <v>668758</v>
      </c>
      <c r="L5560" s="1">
        <f>_xlfn.XLOOKUP(Comuni[[#This Row],[Regione]],Table_0[Regione],Table_0[Deceduti],,0)</f>
        <v>4041</v>
      </c>
    </row>
    <row r="5561" spans="1:12" x14ac:dyDescent="0.25">
      <c r="A5561" s="1" t="s">
        <v>5645</v>
      </c>
      <c r="B5561" s="1" t="s">
        <v>5447</v>
      </c>
      <c r="C5561" s="1" t="s">
        <v>5605</v>
      </c>
      <c r="D5561">
        <v>18566</v>
      </c>
      <c r="E5561">
        <f>100*Comuni[[#This Row],[Popolazione2011]]/$D$7916</f>
        <v>3.2394529990109423E-2</v>
      </c>
      <c r="F5561">
        <f>100*Comuni[[#This Row],[Popolazione2011]]/(SUMIFS($D$2:$D$7916,$B$2:$B$7916,"Abruzzo"))</f>
        <v>1.4201692178360281</v>
      </c>
      <c r="G5561" t="b">
        <f>IF(Comuni[[#This Row],[Popolazione2011]]&gt;300000,"MAGGIORE")</f>
        <v>0</v>
      </c>
      <c r="H5561">
        <f>100*Comuni[[#This Row],[Popolazione2011]]/(SUMIFS($D$2:$D$7916,$B$2:$B$7916,"Piemonte"))</f>
        <v>0.42544356949125511</v>
      </c>
      <c r="I5561" s="1" t="str">
        <f>_xlfn.XLOOKUP(Comuni[[#This Row],[Regione]],Ripartizione_geografica[Regione],Ripartizione_geografica[Ripartizione geografica],,0)</f>
        <v>Sud</v>
      </c>
      <c r="J5561" s="1">
        <f>_xlfn.XLOOKUP(Comuni[[#This Row],[Regione]],Table_0[Regione],Table_0[Totale contagiati],,0)</f>
        <v>681425</v>
      </c>
      <c r="K5561" s="1">
        <f>_xlfn.XLOOKUP(Comuni[[#This Row],[Regione]],Table_0[Regione],Table_0[Guariti],,0)</f>
        <v>668758</v>
      </c>
      <c r="L5561" s="1">
        <f>_xlfn.XLOOKUP(Comuni[[#This Row],[Regione]],Table_0[Regione],Table_0[Deceduti],,0)</f>
        <v>4041</v>
      </c>
    </row>
    <row r="5562" spans="1:12" x14ac:dyDescent="0.25">
      <c r="A5562" s="1" t="s">
        <v>5646</v>
      </c>
      <c r="B5562" s="1" t="s">
        <v>5447</v>
      </c>
      <c r="C5562" s="1" t="s">
        <v>5605</v>
      </c>
      <c r="D5562">
        <v>2721</v>
      </c>
      <c r="E5562">
        <f>100*Comuni[[#This Row],[Popolazione2011]]/$D$7916</f>
        <v>4.7476848057248595E-3</v>
      </c>
      <c r="F5562">
        <f>100*Comuni[[#This Row],[Popolazione2011]]/(SUMIFS($D$2:$D$7916,$B$2:$B$7916,"Abruzzo"))</f>
        <v>0.20813747935644902</v>
      </c>
      <c r="G5562" t="b">
        <f>IF(Comuni[[#This Row],[Popolazione2011]]&gt;300000,"MAGGIORE")</f>
        <v>0</v>
      </c>
      <c r="H5562">
        <f>100*Comuni[[#This Row],[Popolazione2011]]/(SUMIFS($D$2:$D$7916,$B$2:$B$7916,"Piemonte"))</f>
        <v>6.235225425970619E-2</v>
      </c>
      <c r="I5562" s="1" t="str">
        <f>_xlfn.XLOOKUP(Comuni[[#This Row],[Regione]],Ripartizione_geografica[Regione],Ripartizione_geografica[Ripartizione geografica],,0)</f>
        <v>Sud</v>
      </c>
      <c r="J5562" s="1">
        <f>_xlfn.XLOOKUP(Comuni[[#This Row],[Regione]],Table_0[Regione],Table_0[Totale contagiati],,0)</f>
        <v>681425</v>
      </c>
      <c r="K5562" s="1">
        <f>_xlfn.XLOOKUP(Comuni[[#This Row],[Regione]],Table_0[Regione],Table_0[Guariti],,0)</f>
        <v>668758</v>
      </c>
      <c r="L5562" s="1">
        <f>_xlfn.XLOOKUP(Comuni[[#This Row],[Regione]],Table_0[Regione],Table_0[Deceduti],,0)</f>
        <v>4041</v>
      </c>
    </row>
    <row r="5563" spans="1:12" x14ac:dyDescent="0.25">
      <c r="A5563" s="1" t="s">
        <v>5647</v>
      </c>
      <c r="B5563" s="1" t="s">
        <v>5447</v>
      </c>
      <c r="C5563" s="1" t="s">
        <v>5605</v>
      </c>
      <c r="D5563">
        <v>3174</v>
      </c>
      <c r="E5563">
        <f>100*Comuni[[#This Row],[Popolazione2011]]/$D$7916</f>
        <v>5.5380931912424498E-3</v>
      </c>
      <c r="F5563">
        <f>100*Comuni[[#This Row],[Popolazione2011]]/(SUMIFS($D$2:$D$7916,$B$2:$B$7916,"Abruzzo"))</f>
        <v>0.24278881274434735</v>
      </c>
      <c r="G5563" t="b">
        <f>IF(Comuni[[#This Row],[Popolazione2011]]&gt;300000,"MAGGIORE")</f>
        <v>0</v>
      </c>
      <c r="H5563">
        <f>100*Comuni[[#This Row],[Popolazione2011]]/(SUMIFS($D$2:$D$7916,$B$2:$B$7916,"Piemonte"))</f>
        <v>7.2732839037231697E-2</v>
      </c>
      <c r="I5563" s="1" t="str">
        <f>_xlfn.XLOOKUP(Comuni[[#This Row],[Regione]],Ripartizione_geografica[Regione],Ripartizione_geografica[Ripartizione geografica],,0)</f>
        <v>Sud</v>
      </c>
      <c r="J5563" s="1">
        <f>_xlfn.XLOOKUP(Comuni[[#This Row],[Regione]],Table_0[Regione],Table_0[Totale contagiati],,0)</f>
        <v>681425</v>
      </c>
      <c r="K5563" s="1">
        <f>_xlfn.XLOOKUP(Comuni[[#This Row],[Regione]],Table_0[Regione],Table_0[Guariti],,0)</f>
        <v>668758</v>
      </c>
      <c r="L5563" s="1">
        <f>_xlfn.XLOOKUP(Comuni[[#This Row],[Regione]],Table_0[Regione],Table_0[Deceduti],,0)</f>
        <v>4041</v>
      </c>
    </row>
    <row r="5564" spans="1:12" x14ac:dyDescent="0.25">
      <c r="A5564" s="1" t="s">
        <v>5648</v>
      </c>
      <c r="B5564" s="1" t="s">
        <v>5447</v>
      </c>
      <c r="C5564" s="1" t="s">
        <v>5605</v>
      </c>
      <c r="D5564">
        <v>884</v>
      </c>
      <c r="E5564">
        <f>100*Comuni[[#This Row],[Popolazione2011]]/$D$7916</f>
        <v>1.5424304918268195E-3</v>
      </c>
      <c r="F5564">
        <f>100*Comuni[[#This Row],[Popolazione2011]]/(SUMIFS($D$2:$D$7916,$B$2:$B$7916,"Abruzzo"))</f>
        <v>6.7619820562697872E-2</v>
      </c>
      <c r="G5564" t="b">
        <f>IF(Comuni[[#This Row],[Popolazione2011]]&gt;300000,"MAGGIORE")</f>
        <v>0</v>
      </c>
      <c r="H5564">
        <f>100*Comuni[[#This Row],[Popolazione2011]]/(SUMIFS($D$2:$D$7916,$B$2:$B$7916,"Piemonte"))</f>
        <v>2.0257035194994586E-2</v>
      </c>
      <c r="I5564" s="1" t="str">
        <f>_xlfn.XLOOKUP(Comuni[[#This Row],[Regione]],Ripartizione_geografica[Regione],Ripartizione_geografica[Ripartizione geografica],,0)</f>
        <v>Sud</v>
      </c>
      <c r="J5564" s="1">
        <f>_xlfn.XLOOKUP(Comuni[[#This Row],[Regione]],Table_0[Regione],Table_0[Totale contagiati],,0)</f>
        <v>681425</v>
      </c>
      <c r="K5564" s="1">
        <f>_xlfn.XLOOKUP(Comuni[[#This Row],[Regione]],Table_0[Regione],Table_0[Guariti],,0)</f>
        <v>668758</v>
      </c>
      <c r="L5564" s="1">
        <f>_xlfn.XLOOKUP(Comuni[[#This Row],[Regione]],Table_0[Regione],Table_0[Deceduti],,0)</f>
        <v>4041</v>
      </c>
    </row>
    <row r="5565" spans="1:12" x14ac:dyDescent="0.25">
      <c r="A5565" s="1" t="s">
        <v>5649</v>
      </c>
      <c r="B5565" s="1" t="s">
        <v>5447</v>
      </c>
      <c r="C5565" s="1" t="s">
        <v>5605</v>
      </c>
      <c r="D5565">
        <v>396</v>
      </c>
      <c r="E5565">
        <f>100*Comuni[[#This Row],[Popolazione2011]]/$D$7916</f>
        <v>6.9095302575047576E-4</v>
      </c>
      <c r="F5565">
        <f>100*Comuni[[#This Row],[Popolazione2011]]/(SUMIFS($D$2:$D$7916,$B$2:$B$7916,"Abruzzo"))</f>
        <v>3.0291231835778688E-2</v>
      </c>
      <c r="G5565" t="b">
        <f>IF(Comuni[[#This Row],[Popolazione2011]]&gt;300000,"MAGGIORE")</f>
        <v>0</v>
      </c>
      <c r="H5565">
        <f>100*Comuni[[#This Row],[Popolazione2011]]/(SUMIFS($D$2:$D$7916,$B$2:$B$7916,"Piemonte"))</f>
        <v>9.0744184810156742E-3</v>
      </c>
      <c r="I5565" s="1" t="str">
        <f>_xlfn.XLOOKUP(Comuni[[#This Row],[Regione]],Ripartizione_geografica[Regione],Ripartizione_geografica[Ripartizione geografica],,0)</f>
        <v>Sud</v>
      </c>
      <c r="J5565" s="1">
        <f>_xlfn.XLOOKUP(Comuni[[#This Row],[Regione]],Table_0[Regione],Table_0[Totale contagiati],,0)</f>
        <v>681425</v>
      </c>
      <c r="K5565" s="1">
        <f>_xlfn.XLOOKUP(Comuni[[#This Row],[Regione]],Table_0[Regione],Table_0[Guariti],,0)</f>
        <v>668758</v>
      </c>
      <c r="L5565" s="1">
        <f>_xlfn.XLOOKUP(Comuni[[#This Row],[Regione]],Table_0[Regione],Table_0[Deceduti],,0)</f>
        <v>4041</v>
      </c>
    </row>
    <row r="5566" spans="1:12" x14ac:dyDescent="0.25">
      <c r="A5566" s="1" t="s">
        <v>5650</v>
      </c>
      <c r="B5566" s="1" t="s">
        <v>5447</v>
      </c>
      <c r="C5566" s="1" t="s">
        <v>5605</v>
      </c>
      <c r="D5566">
        <v>747</v>
      </c>
      <c r="E5566">
        <f>100*Comuni[[#This Row],[Popolazione2011]]/$D$7916</f>
        <v>1.3033886622111246E-3</v>
      </c>
      <c r="F5566">
        <f>100*Comuni[[#This Row],[Popolazione2011]]/(SUMIFS($D$2:$D$7916,$B$2:$B$7916,"Abruzzo"))</f>
        <v>5.7140278235673435E-2</v>
      </c>
      <c r="G5566" t="b">
        <f>IF(Comuni[[#This Row],[Popolazione2011]]&gt;300000,"MAGGIORE")</f>
        <v>0</v>
      </c>
      <c r="H5566">
        <f>100*Comuni[[#This Row],[Popolazione2011]]/(SUMIFS($D$2:$D$7916,$B$2:$B$7916,"Piemonte"))</f>
        <v>1.7117653043734114E-2</v>
      </c>
      <c r="I5566" s="1" t="str">
        <f>_xlfn.XLOOKUP(Comuni[[#This Row],[Regione]],Ripartizione_geografica[Regione],Ripartizione_geografica[Ripartizione geografica],,0)</f>
        <v>Sud</v>
      </c>
      <c r="J5566" s="1">
        <f>_xlfn.XLOOKUP(Comuni[[#This Row],[Regione]],Table_0[Regione],Table_0[Totale contagiati],,0)</f>
        <v>681425</v>
      </c>
      <c r="K5566" s="1">
        <f>_xlfn.XLOOKUP(Comuni[[#This Row],[Regione]],Table_0[Regione],Table_0[Guariti],,0)</f>
        <v>668758</v>
      </c>
      <c r="L5566" s="1">
        <f>_xlfn.XLOOKUP(Comuni[[#This Row],[Regione]],Table_0[Regione],Table_0[Deceduti],,0)</f>
        <v>4041</v>
      </c>
    </row>
    <row r="5567" spans="1:12" x14ac:dyDescent="0.25">
      <c r="A5567" s="1" t="s">
        <v>5651</v>
      </c>
      <c r="B5567" s="1" t="s">
        <v>5447</v>
      </c>
      <c r="C5567" s="1" t="s">
        <v>5652</v>
      </c>
      <c r="D5567">
        <v>2833</v>
      </c>
      <c r="E5567">
        <f>100*Comuni[[#This Row],[Popolazione2011]]/$D$7916</f>
        <v>4.9431058635128729E-3</v>
      </c>
      <c r="F5567">
        <f>100*Comuni[[#This Row],[Popolazione2011]]/(SUMIFS($D$2:$D$7916,$B$2:$B$7916,"Abruzzo"))</f>
        <v>0.21670469644131571</v>
      </c>
      <c r="G5567" t="b">
        <f>IF(Comuni[[#This Row],[Popolazione2011]]&gt;300000,"MAGGIORE")</f>
        <v>0</v>
      </c>
      <c r="H5567">
        <f>100*Comuni[[#This Row],[Popolazione2011]]/(SUMIFS($D$2:$D$7916,$B$2:$B$7916,"Piemonte"))</f>
        <v>6.4918756456357085E-2</v>
      </c>
      <c r="I5567" s="1" t="str">
        <f>_xlfn.XLOOKUP(Comuni[[#This Row],[Regione]],Ripartizione_geografica[Regione],Ripartizione_geografica[Ripartizione geografica],,0)</f>
        <v>Sud</v>
      </c>
      <c r="J5567" s="1">
        <f>_xlfn.XLOOKUP(Comuni[[#This Row],[Regione]],Table_0[Regione],Table_0[Totale contagiati],,0)</f>
        <v>681425</v>
      </c>
      <c r="K5567" s="1">
        <f>_xlfn.XLOOKUP(Comuni[[#This Row],[Regione]],Table_0[Regione],Table_0[Guariti],,0)</f>
        <v>668758</v>
      </c>
      <c r="L5567" s="1">
        <f>_xlfn.XLOOKUP(Comuni[[#This Row],[Regione]],Table_0[Regione],Table_0[Deceduti],,0)</f>
        <v>4041</v>
      </c>
    </row>
    <row r="5568" spans="1:12" x14ac:dyDescent="0.25">
      <c r="A5568" s="1" t="s">
        <v>5653</v>
      </c>
      <c r="B5568" s="1" t="s">
        <v>5447</v>
      </c>
      <c r="C5568" s="1" t="s">
        <v>5652</v>
      </c>
      <c r="D5568">
        <v>2282</v>
      </c>
      <c r="E5568">
        <f>100*Comuni[[#This Row],[Popolazione2011]]/$D$7916</f>
        <v>3.9817040524307715E-3</v>
      </c>
      <c r="F5568">
        <f>100*Comuni[[#This Row],[Popolazione2011]]/(SUMIFS($D$2:$D$7916,$B$2:$B$7916,"Abruzzo"))</f>
        <v>0.17455704810415901</v>
      </c>
      <c r="G5568" t="b">
        <f>IF(Comuni[[#This Row],[Popolazione2011]]&gt;300000,"MAGGIORE")</f>
        <v>0</v>
      </c>
      <c r="H5568">
        <f>100*Comuni[[#This Row],[Popolazione2011]]/(SUMIFS($D$2:$D$7916,$B$2:$B$7916,"Piemonte"))</f>
        <v>5.2292482256762043E-2</v>
      </c>
      <c r="I5568" s="1" t="str">
        <f>_xlfn.XLOOKUP(Comuni[[#This Row],[Regione]],Ripartizione_geografica[Regione],Ripartizione_geografica[Ripartizione geografica],,0)</f>
        <v>Sud</v>
      </c>
      <c r="J5568" s="1">
        <f>_xlfn.XLOOKUP(Comuni[[#This Row],[Regione]],Table_0[Regione],Table_0[Totale contagiati],,0)</f>
        <v>681425</v>
      </c>
      <c r="K5568" s="1">
        <f>_xlfn.XLOOKUP(Comuni[[#This Row],[Regione]],Table_0[Regione],Table_0[Guariti],,0)</f>
        <v>668758</v>
      </c>
      <c r="L5568" s="1">
        <f>_xlfn.XLOOKUP(Comuni[[#This Row],[Regione]],Table_0[Regione],Table_0[Deceduti],,0)</f>
        <v>4041</v>
      </c>
    </row>
    <row r="5569" spans="1:12" x14ac:dyDescent="0.25">
      <c r="A5569" s="1" t="s">
        <v>5654</v>
      </c>
      <c r="B5569" s="1" t="s">
        <v>5447</v>
      </c>
      <c r="C5569" s="1" t="s">
        <v>5652</v>
      </c>
      <c r="D5569">
        <v>1165</v>
      </c>
      <c r="E5569">
        <f>100*Comuni[[#This Row],[Popolazione2011]]/$D$7916</f>
        <v>2.0327279671699602E-3</v>
      </c>
      <c r="F5569">
        <f>100*Comuni[[#This Row],[Popolazione2011]]/(SUMIFS($D$2:$D$7916,$B$2:$B$7916,"Abruzzo"))</f>
        <v>8.911435628455093E-2</v>
      </c>
      <c r="G5569" t="b">
        <f>IF(Comuni[[#This Row],[Popolazione2011]]&gt;300000,"MAGGIORE")</f>
        <v>0</v>
      </c>
      <c r="H5569">
        <f>100*Comuni[[#This Row],[Popolazione2011]]/(SUMIFS($D$2:$D$7916,$B$2:$B$7916,"Piemonte"))</f>
        <v>2.6696205884806215E-2</v>
      </c>
      <c r="I5569" s="1" t="str">
        <f>_xlfn.XLOOKUP(Comuni[[#This Row],[Regione]],Ripartizione_geografica[Regione],Ripartizione_geografica[Ripartizione geografica],,0)</f>
        <v>Sud</v>
      </c>
      <c r="J5569" s="1">
        <f>_xlfn.XLOOKUP(Comuni[[#This Row],[Regione]],Table_0[Regione],Table_0[Totale contagiati],,0)</f>
        <v>681425</v>
      </c>
      <c r="K5569" s="1">
        <f>_xlfn.XLOOKUP(Comuni[[#This Row],[Regione]],Table_0[Regione],Table_0[Guariti],,0)</f>
        <v>668758</v>
      </c>
      <c r="L5569" s="1">
        <f>_xlfn.XLOOKUP(Comuni[[#This Row],[Regione]],Table_0[Regione],Table_0[Deceduti],,0)</f>
        <v>4041</v>
      </c>
    </row>
    <row r="5570" spans="1:12" x14ac:dyDescent="0.25">
      <c r="A5570" s="1" t="s">
        <v>5655</v>
      </c>
      <c r="B5570" s="1" t="s">
        <v>5447</v>
      </c>
      <c r="C5570" s="1" t="s">
        <v>5652</v>
      </c>
      <c r="D5570">
        <v>1144</v>
      </c>
      <c r="E5570">
        <f>100*Comuni[[#This Row],[Popolazione2011]]/$D$7916</f>
        <v>1.9960865188347076E-3</v>
      </c>
      <c r="F5570">
        <f>100*Comuni[[#This Row],[Popolazione2011]]/(SUMIFS($D$2:$D$7916,$B$2:$B$7916,"Abruzzo"))</f>
        <v>8.750800308113843E-2</v>
      </c>
      <c r="G5570" t="b">
        <f>IF(Comuni[[#This Row],[Popolazione2011]]&gt;300000,"MAGGIORE")</f>
        <v>0</v>
      </c>
      <c r="H5570">
        <f>100*Comuni[[#This Row],[Popolazione2011]]/(SUMIFS($D$2:$D$7916,$B$2:$B$7916,"Piemonte"))</f>
        <v>2.6214986722934173E-2</v>
      </c>
      <c r="I5570" s="1" t="str">
        <f>_xlfn.XLOOKUP(Comuni[[#This Row],[Regione]],Ripartizione_geografica[Regione],Ripartizione_geografica[Ripartizione geografica],,0)</f>
        <v>Sud</v>
      </c>
      <c r="J5570" s="1">
        <f>_xlfn.XLOOKUP(Comuni[[#This Row],[Regione]],Table_0[Regione],Table_0[Totale contagiati],,0)</f>
        <v>681425</v>
      </c>
      <c r="K5570" s="1">
        <f>_xlfn.XLOOKUP(Comuni[[#This Row],[Regione]],Table_0[Regione],Table_0[Guariti],,0)</f>
        <v>668758</v>
      </c>
      <c r="L5570" s="1">
        <f>_xlfn.XLOOKUP(Comuni[[#This Row],[Regione]],Table_0[Regione],Table_0[Deceduti],,0)</f>
        <v>4041</v>
      </c>
    </row>
    <row r="5571" spans="1:12" x14ac:dyDescent="0.25">
      <c r="A5571" s="1" t="s">
        <v>5656</v>
      </c>
      <c r="B5571" s="1" t="s">
        <v>5447</v>
      </c>
      <c r="C5571" s="1" t="s">
        <v>5652</v>
      </c>
      <c r="D5571">
        <v>10761</v>
      </c>
      <c r="E5571">
        <f>100*Comuni[[#This Row],[Popolazione2011]]/$D$7916</f>
        <v>1.8776125025507247E-2</v>
      </c>
      <c r="F5571">
        <f>100*Comuni[[#This Row],[Popolazione2011]]/(SUMIFS($D$2:$D$7916,$B$2:$B$7916,"Abruzzo"))</f>
        <v>0.82314127723437991</v>
      </c>
      <c r="G5571" t="b">
        <f>IF(Comuni[[#This Row],[Popolazione2011]]&gt;300000,"MAGGIORE")</f>
        <v>0</v>
      </c>
      <c r="H5571">
        <f>100*Comuni[[#This Row],[Popolazione2011]]/(SUMIFS($D$2:$D$7916,$B$2:$B$7916,"Piemonte"))</f>
        <v>0.24659044766214566</v>
      </c>
      <c r="I5571" s="1" t="str">
        <f>_xlfn.XLOOKUP(Comuni[[#This Row],[Regione]],Ripartizione_geografica[Regione],Ripartizione_geografica[Ripartizione geografica],,0)</f>
        <v>Sud</v>
      </c>
      <c r="J5571" s="1">
        <f>_xlfn.XLOOKUP(Comuni[[#This Row],[Regione]],Table_0[Regione],Table_0[Totale contagiati],,0)</f>
        <v>681425</v>
      </c>
      <c r="K5571" s="1">
        <f>_xlfn.XLOOKUP(Comuni[[#This Row],[Regione]],Table_0[Regione],Table_0[Guariti],,0)</f>
        <v>668758</v>
      </c>
      <c r="L5571" s="1">
        <f>_xlfn.XLOOKUP(Comuni[[#This Row],[Regione]],Table_0[Regione],Table_0[Deceduti],,0)</f>
        <v>4041</v>
      </c>
    </row>
    <row r="5572" spans="1:12" x14ac:dyDescent="0.25">
      <c r="A5572" s="1" t="s">
        <v>5657</v>
      </c>
      <c r="B5572" s="1" t="s">
        <v>5447</v>
      </c>
      <c r="C5572" s="1" t="s">
        <v>5652</v>
      </c>
      <c r="D5572">
        <v>885</v>
      </c>
      <c r="E5572">
        <f>100*Comuni[[#This Row],[Popolazione2011]]/$D$7916</f>
        <v>1.544175322699927E-3</v>
      </c>
      <c r="F5572">
        <f>100*Comuni[[#This Row],[Popolazione2011]]/(SUMIFS($D$2:$D$7916,$B$2:$B$7916,"Abruzzo"))</f>
        <v>6.769631357238419E-2</v>
      </c>
      <c r="G5572" t="b">
        <f>IF(Comuni[[#This Row],[Popolazione2011]]&gt;300000,"MAGGIORE")</f>
        <v>0</v>
      </c>
      <c r="H5572">
        <f>100*Comuni[[#This Row],[Popolazione2011]]/(SUMIFS($D$2:$D$7916,$B$2:$B$7916,"Piemonte"))</f>
        <v>2.027995039317897E-2</v>
      </c>
      <c r="I5572" s="1" t="str">
        <f>_xlfn.XLOOKUP(Comuni[[#This Row],[Regione]],Ripartizione_geografica[Regione],Ripartizione_geografica[Ripartizione geografica],,0)</f>
        <v>Sud</v>
      </c>
      <c r="J5572" s="1">
        <f>_xlfn.XLOOKUP(Comuni[[#This Row],[Regione]],Table_0[Regione],Table_0[Totale contagiati],,0)</f>
        <v>681425</v>
      </c>
      <c r="K5572" s="1">
        <f>_xlfn.XLOOKUP(Comuni[[#This Row],[Regione]],Table_0[Regione],Table_0[Guariti],,0)</f>
        <v>668758</v>
      </c>
      <c r="L5572" s="1">
        <f>_xlfn.XLOOKUP(Comuni[[#This Row],[Regione]],Table_0[Regione],Table_0[Deceduti],,0)</f>
        <v>4041</v>
      </c>
    </row>
    <row r="5573" spans="1:12" x14ac:dyDescent="0.25">
      <c r="A5573" s="1" t="s">
        <v>5658</v>
      </c>
      <c r="B5573" s="1" t="s">
        <v>5447</v>
      </c>
      <c r="C5573" s="1" t="s">
        <v>5652</v>
      </c>
      <c r="D5573">
        <v>368</v>
      </c>
      <c r="E5573">
        <f>100*Comuni[[#This Row],[Popolazione2011]]/$D$7916</f>
        <v>6.4209776130347241E-4</v>
      </c>
      <c r="F5573">
        <f>100*Comuni[[#This Row],[Popolazione2011]]/(SUMIFS($D$2:$D$7916,$B$2:$B$7916,"Abruzzo"))</f>
        <v>2.8149427564562013E-2</v>
      </c>
      <c r="G5573" t="b">
        <f>IF(Comuni[[#This Row],[Popolazione2011]]&gt;300000,"MAGGIORE")</f>
        <v>0</v>
      </c>
      <c r="H5573">
        <f>100*Comuni[[#This Row],[Popolazione2011]]/(SUMIFS($D$2:$D$7916,$B$2:$B$7916,"Piemonte"))</f>
        <v>8.4327929318529504E-3</v>
      </c>
      <c r="I5573" s="1" t="str">
        <f>_xlfn.XLOOKUP(Comuni[[#This Row],[Regione]],Ripartizione_geografica[Regione],Ripartizione_geografica[Ripartizione geografica],,0)</f>
        <v>Sud</v>
      </c>
      <c r="J5573" s="1">
        <f>_xlfn.XLOOKUP(Comuni[[#This Row],[Regione]],Table_0[Regione],Table_0[Totale contagiati],,0)</f>
        <v>681425</v>
      </c>
      <c r="K5573" s="1">
        <f>_xlfn.XLOOKUP(Comuni[[#This Row],[Regione]],Table_0[Regione],Table_0[Guariti],,0)</f>
        <v>668758</v>
      </c>
      <c r="L5573" s="1">
        <f>_xlfn.XLOOKUP(Comuni[[#This Row],[Regione]],Table_0[Regione],Table_0[Deceduti],,0)</f>
        <v>4041</v>
      </c>
    </row>
    <row r="5574" spans="1:12" x14ac:dyDescent="0.25">
      <c r="A5574" s="1" t="s">
        <v>5659</v>
      </c>
      <c r="B5574" s="1" t="s">
        <v>5447</v>
      </c>
      <c r="C5574" s="1" t="s">
        <v>5652</v>
      </c>
      <c r="D5574">
        <v>5221</v>
      </c>
      <c r="E5574">
        <f>100*Comuni[[#This Row],[Popolazione2011]]/$D$7916</f>
        <v>9.1097619884930141E-3</v>
      </c>
      <c r="F5574">
        <f>100*Comuni[[#This Row],[Popolazione2011]]/(SUMIFS($D$2:$D$7916,$B$2:$B$7916,"Abruzzo"))</f>
        <v>0.39937000357222358</v>
      </c>
      <c r="G5574" t="b">
        <f>IF(Comuni[[#This Row],[Popolazione2011]]&gt;300000,"MAGGIORE")</f>
        <v>0</v>
      </c>
      <c r="H5574">
        <f>100*Comuni[[#This Row],[Popolazione2011]]/(SUMIFS($D$2:$D$7916,$B$2:$B$7916,"Piemonte"))</f>
        <v>0.11964024972066373</v>
      </c>
      <c r="I5574" s="1" t="str">
        <f>_xlfn.XLOOKUP(Comuni[[#This Row],[Regione]],Ripartizione_geografica[Regione],Ripartizione_geografica[Ripartizione geografica],,0)</f>
        <v>Sud</v>
      </c>
      <c r="J5574" s="1">
        <f>_xlfn.XLOOKUP(Comuni[[#This Row],[Regione]],Table_0[Regione],Table_0[Totale contagiati],,0)</f>
        <v>681425</v>
      </c>
      <c r="K5574" s="1">
        <f>_xlfn.XLOOKUP(Comuni[[#This Row],[Regione]],Table_0[Regione],Table_0[Guariti],,0)</f>
        <v>668758</v>
      </c>
      <c r="L5574" s="1">
        <f>_xlfn.XLOOKUP(Comuni[[#This Row],[Regione]],Table_0[Regione],Table_0[Deceduti],,0)</f>
        <v>4041</v>
      </c>
    </row>
    <row r="5575" spans="1:12" x14ac:dyDescent="0.25">
      <c r="A5575" s="1" t="s">
        <v>5660</v>
      </c>
      <c r="B5575" s="1" t="s">
        <v>5447</v>
      </c>
      <c r="C5575" s="1" t="s">
        <v>5652</v>
      </c>
      <c r="D5575">
        <v>99</v>
      </c>
      <c r="E5575">
        <f>100*Comuni[[#This Row],[Popolazione2011]]/$D$7916</f>
        <v>1.7273825643761894E-4</v>
      </c>
      <c r="F5575">
        <f>100*Comuni[[#This Row],[Popolazione2011]]/(SUMIFS($D$2:$D$7916,$B$2:$B$7916,"Abruzzo"))</f>
        <v>7.5728079589446719E-3</v>
      </c>
      <c r="G5575" t="b">
        <f>IF(Comuni[[#This Row],[Popolazione2011]]&gt;300000,"MAGGIORE")</f>
        <v>0</v>
      </c>
      <c r="H5575">
        <f>100*Comuni[[#This Row],[Popolazione2011]]/(SUMIFS($D$2:$D$7916,$B$2:$B$7916,"Piemonte"))</f>
        <v>2.2686046202539186E-3</v>
      </c>
      <c r="I5575" s="1" t="str">
        <f>_xlfn.XLOOKUP(Comuni[[#This Row],[Regione]],Ripartizione_geografica[Regione],Ripartizione_geografica[Ripartizione geografica],,0)</f>
        <v>Sud</v>
      </c>
      <c r="J5575" s="1">
        <f>_xlfn.XLOOKUP(Comuni[[#This Row],[Regione]],Table_0[Regione],Table_0[Totale contagiati],,0)</f>
        <v>681425</v>
      </c>
      <c r="K5575" s="1">
        <f>_xlfn.XLOOKUP(Comuni[[#This Row],[Regione]],Table_0[Regione],Table_0[Guariti],,0)</f>
        <v>668758</v>
      </c>
      <c r="L5575" s="1">
        <f>_xlfn.XLOOKUP(Comuni[[#This Row],[Regione]],Table_0[Regione],Table_0[Deceduti],,0)</f>
        <v>4041</v>
      </c>
    </row>
    <row r="5576" spans="1:12" x14ac:dyDescent="0.25">
      <c r="A5576" s="1" t="s">
        <v>5661</v>
      </c>
      <c r="B5576" s="1" t="s">
        <v>5447</v>
      </c>
      <c r="C5576" s="1" t="s">
        <v>5652</v>
      </c>
      <c r="D5576">
        <v>1441</v>
      </c>
      <c r="E5576">
        <f>100*Comuni[[#This Row],[Popolazione2011]]/$D$7916</f>
        <v>2.5143012881475644E-3</v>
      </c>
      <c r="F5576">
        <f>100*Comuni[[#This Row],[Popolazione2011]]/(SUMIFS($D$2:$D$7916,$B$2:$B$7916,"Abruzzo"))</f>
        <v>0.11022642695797244</v>
      </c>
      <c r="G5576" t="b">
        <f>IF(Comuni[[#This Row],[Popolazione2011]]&gt;300000,"MAGGIORE")</f>
        <v>0</v>
      </c>
      <c r="H5576">
        <f>100*Comuni[[#This Row],[Popolazione2011]]/(SUMIFS($D$2:$D$7916,$B$2:$B$7916,"Piemonte"))</f>
        <v>3.3020800583695928E-2</v>
      </c>
      <c r="I5576" s="1" t="str">
        <f>_xlfn.XLOOKUP(Comuni[[#This Row],[Regione]],Ripartizione_geografica[Regione],Ripartizione_geografica[Ripartizione geografica],,0)</f>
        <v>Sud</v>
      </c>
      <c r="J5576" s="1">
        <f>_xlfn.XLOOKUP(Comuni[[#This Row],[Regione]],Table_0[Regione],Table_0[Totale contagiati],,0)</f>
        <v>681425</v>
      </c>
      <c r="K5576" s="1">
        <f>_xlfn.XLOOKUP(Comuni[[#This Row],[Regione]],Table_0[Regione],Table_0[Guariti],,0)</f>
        <v>668758</v>
      </c>
      <c r="L5576" s="1">
        <f>_xlfn.XLOOKUP(Comuni[[#This Row],[Regione]],Table_0[Regione],Table_0[Deceduti],,0)</f>
        <v>4041</v>
      </c>
    </row>
    <row r="5577" spans="1:12" x14ac:dyDescent="0.25">
      <c r="A5577" s="1" t="s">
        <v>5662</v>
      </c>
      <c r="B5577" s="1" t="s">
        <v>5447</v>
      </c>
      <c r="C5577" s="1" t="s">
        <v>5652</v>
      </c>
      <c r="D5577">
        <v>666</v>
      </c>
      <c r="E5577">
        <f>100*Comuni[[#This Row],[Popolazione2011]]/$D$7916</f>
        <v>1.1620573614894365E-3</v>
      </c>
      <c r="F5577">
        <f>100*Comuni[[#This Row],[Popolazione2011]]/(SUMIFS($D$2:$D$7916,$B$2:$B$7916,"Abruzzo"))</f>
        <v>5.0944344451082341E-2</v>
      </c>
      <c r="G5577" t="b">
        <f>IF(Comuni[[#This Row],[Popolazione2011]]&gt;300000,"MAGGIORE")</f>
        <v>0</v>
      </c>
      <c r="H5577">
        <f>100*Comuni[[#This Row],[Popolazione2011]]/(SUMIFS($D$2:$D$7916,$B$2:$B$7916,"Piemonte"))</f>
        <v>1.526152199079909E-2</v>
      </c>
      <c r="I5577" s="1" t="str">
        <f>_xlfn.XLOOKUP(Comuni[[#This Row],[Regione]],Ripartizione_geografica[Regione],Ripartizione_geografica[Ripartizione geografica],,0)</f>
        <v>Sud</v>
      </c>
      <c r="J5577" s="1">
        <f>_xlfn.XLOOKUP(Comuni[[#This Row],[Regione]],Table_0[Regione],Table_0[Totale contagiati],,0)</f>
        <v>681425</v>
      </c>
      <c r="K5577" s="1">
        <f>_xlfn.XLOOKUP(Comuni[[#This Row],[Regione]],Table_0[Regione],Table_0[Guariti],,0)</f>
        <v>668758</v>
      </c>
      <c r="L5577" s="1">
        <f>_xlfn.XLOOKUP(Comuni[[#This Row],[Regione]],Table_0[Regione],Table_0[Deceduti],,0)</f>
        <v>4041</v>
      </c>
    </row>
    <row r="5578" spans="1:12" x14ac:dyDescent="0.25">
      <c r="A5578" s="1" t="s">
        <v>5663</v>
      </c>
      <c r="B5578" s="1" t="s">
        <v>5447</v>
      </c>
      <c r="C5578" s="1" t="s">
        <v>5652</v>
      </c>
      <c r="D5578">
        <v>639</v>
      </c>
      <c r="E5578">
        <f>100*Comuni[[#This Row],[Popolazione2011]]/$D$7916</f>
        <v>1.1149469279155403E-3</v>
      </c>
      <c r="F5578">
        <f>100*Comuni[[#This Row],[Popolazione2011]]/(SUMIFS($D$2:$D$7916,$B$2:$B$7916,"Abruzzo"))</f>
        <v>4.8879033189551974E-2</v>
      </c>
      <c r="G5578" t="b">
        <f>IF(Comuni[[#This Row],[Popolazione2011]]&gt;300000,"MAGGIORE")</f>
        <v>0</v>
      </c>
      <c r="H5578">
        <f>100*Comuni[[#This Row],[Popolazione2011]]/(SUMIFS($D$2:$D$7916,$B$2:$B$7916,"Piemonte"))</f>
        <v>1.4642811639820749E-2</v>
      </c>
      <c r="I5578" s="1" t="str">
        <f>_xlfn.XLOOKUP(Comuni[[#This Row],[Regione]],Ripartizione_geografica[Regione],Ripartizione_geografica[Ripartizione geografica],,0)</f>
        <v>Sud</v>
      </c>
      <c r="J5578" s="1">
        <f>_xlfn.XLOOKUP(Comuni[[#This Row],[Regione]],Table_0[Regione],Table_0[Totale contagiati],,0)</f>
        <v>681425</v>
      </c>
      <c r="K5578" s="1">
        <f>_xlfn.XLOOKUP(Comuni[[#This Row],[Regione]],Table_0[Regione],Table_0[Guariti],,0)</f>
        <v>668758</v>
      </c>
      <c r="L5578" s="1">
        <f>_xlfn.XLOOKUP(Comuni[[#This Row],[Regione]],Table_0[Regione],Table_0[Deceduti],,0)</f>
        <v>4041</v>
      </c>
    </row>
    <row r="5579" spans="1:12" x14ac:dyDescent="0.25">
      <c r="A5579" s="1" t="s">
        <v>5664</v>
      </c>
      <c r="B5579" s="1" t="s">
        <v>5447</v>
      </c>
      <c r="C5579" s="1" t="s">
        <v>5652</v>
      </c>
      <c r="D5579">
        <v>1340</v>
      </c>
      <c r="E5579">
        <f>100*Comuni[[#This Row],[Popolazione2011]]/$D$7916</f>
        <v>2.3380733699637311E-3</v>
      </c>
      <c r="F5579">
        <f>100*Comuni[[#This Row],[Popolazione2011]]/(SUMIFS($D$2:$D$7916,$B$2:$B$7916,"Abruzzo"))</f>
        <v>0.10250063297965516</v>
      </c>
      <c r="G5579" t="b">
        <f>IF(Comuni[[#This Row],[Popolazione2011]]&gt;300000,"MAGGIORE")</f>
        <v>0</v>
      </c>
      <c r="H5579">
        <f>100*Comuni[[#This Row],[Popolazione2011]]/(SUMIFS($D$2:$D$7916,$B$2:$B$7916,"Piemonte"))</f>
        <v>3.0706365567073242E-2</v>
      </c>
      <c r="I5579" s="1" t="str">
        <f>_xlfn.XLOOKUP(Comuni[[#This Row],[Regione]],Ripartizione_geografica[Regione],Ripartizione_geografica[Ripartizione geografica],,0)</f>
        <v>Sud</v>
      </c>
      <c r="J5579" s="1">
        <f>_xlfn.XLOOKUP(Comuni[[#This Row],[Regione]],Table_0[Regione],Table_0[Totale contagiati],,0)</f>
        <v>681425</v>
      </c>
      <c r="K5579" s="1">
        <f>_xlfn.XLOOKUP(Comuni[[#This Row],[Regione]],Table_0[Regione],Table_0[Guariti],,0)</f>
        <v>668758</v>
      </c>
      <c r="L5579" s="1">
        <f>_xlfn.XLOOKUP(Comuni[[#This Row],[Regione]],Table_0[Regione],Table_0[Deceduti],,0)</f>
        <v>4041</v>
      </c>
    </row>
    <row r="5580" spans="1:12" x14ac:dyDescent="0.25">
      <c r="A5580" s="1" t="s">
        <v>5665</v>
      </c>
      <c r="B5580" s="1" t="s">
        <v>5447</v>
      </c>
      <c r="C5580" s="1" t="s">
        <v>5652</v>
      </c>
      <c r="D5580">
        <v>1006</v>
      </c>
      <c r="E5580">
        <f>100*Comuni[[#This Row],[Popolazione2011]]/$D$7916</f>
        <v>1.7552998583459055E-3</v>
      </c>
      <c r="F5580">
        <f>100*Comuni[[#This Row],[Popolazione2011]]/(SUMIFS($D$2:$D$7916,$B$2:$B$7916,"Abruzzo"))</f>
        <v>7.6951967744427682E-2</v>
      </c>
      <c r="G5580" t="b">
        <f>IF(Comuni[[#This Row],[Popolazione2011]]&gt;300000,"MAGGIORE")</f>
        <v>0</v>
      </c>
      <c r="H5580">
        <f>100*Comuni[[#This Row],[Popolazione2011]]/(SUMIFS($D$2:$D$7916,$B$2:$B$7916,"Piemonte"))</f>
        <v>2.3052689373489317E-2</v>
      </c>
      <c r="I5580" s="1" t="str">
        <f>_xlfn.XLOOKUP(Comuni[[#This Row],[Regione]],Ripartizione_geografica[Regione],Ripartizione_geografica[Ripartizione geografica],,0)</f>
        <v>Sud</v>
      </c>
      <c r="J5580" s="1">
        <f>_xlfn.XLOOKUP(Comuni[[#This Row],[Regione]],Table_0[Regione],Table_0[Totale contagiati],,0)</f>
        <v>681425</v>
      </c>
      <c r="K5580" s="1">
        <f>_xlfn.XLOOKUP(Comuni[[#This Row],[Regione]],Table_0[Regione],Table_0[Guariti],,0)</f>
        <v>668758</v>
      </c>
      <c r="L5580" s="1">
        <f>_xlfn.XLOOKUP(Comuni[[#This Row],[Regione]],Table_0[Regione],Table_0[Deceduti],,0)</f>
        <v>4041</v>
      </c>
    </row>
    <row r="5581" spans="1:12" x14ac:dyDescent="0.25">
      <c r="A5581" s="1" t="s">
        <v>5666</v>
      </c>
      <c r="B5581" s="1" t="s">
        <v>5447</v>
      </c>
      <c r="C5581" s="1" t="s">
        <v>5652</v>
      </c>
      <c r="D5581">
        <v>6303</v>
      </c>
      <c r="E5581">
        <f>100*Comuni[[#This Row],[Popolazione2011]]/$D$7916</f>
        <v>1.0997668993195072E-2</v>
      </c>
      <c r="F5581">
        <f>100*Comuni[[#This Row],[Popolazione2011]]/(SUMIFS($D$2:$D$7916,$B$2:$B$7916,"Abruzzo"))</f>
        <v>0.48213544005281078</v>
      </c>
      <c r="G5581" t="b">
        <f>IF(Comuni[[#This Row],[Popolazione2011]]&gt;300000,"MAGGIORE")</f>
        <v>0</v>
      </c>
      <c r="H5581">
        <f>100*Comuni[[#This Row],[Popolazione2011]]/(SUMIFS($D$2:$D$7916,$B$2:$B$7916,"Piemonte"))</f>
        <v>0.14443449415616616</v>
      </c>
      <c r="I5581" s="1" t="str">
        <f>_xlfn.XLOOKUP(Comuni[[#This Row],[Regione]],Ripartizione_geografica[Regione],Ripartizione_geografica[Ripartizione geografica],,0)</f>
        <v>Sud</v>
      </c>
      <c r="J5581" s="1">
        <f>_xlfn.XLOOKUP(Comuni[[#This Row],[Regione]],Table_0[Regione],Table_0[Totale contagiati],,0)</f>
        <v>681425</v>
      </c>
      <c r="K5581" s="1">
        <f>_xlfn.XLOOKUP(Comuni[[#This Row],[Regione]],Table_0[Regione],Table_0[Guariti],,0)</f>
        <v>668758</v>
      </c>
      <c r="L5581" s="1">
        <f>_xlfn.XLOOKUP(Comuni[[#This Row],[Regione]],Table_0[Regione],Table_0[Deceduti],,0)</f>
        <v>4041</v>
      </c>
    </row>
    <row r="5582" spans="1:12" x14ac:dyDescent="0.25">
      <c r="A5582" s="1" t="s">
        <v>5667</v>
      </c>
      <c r="B5582" s="1" t="s">
        <v>5447</v>
      </c>
      <c r="C5582" s="1" t="s">
        <v>5652</v>
      </c>
      <c r="D5582">
        <v>3153</v>
      </c>
      <c r="E5582">
        <f>100*Comuni[[#This Row],[Popolazione2011]]/$D$7916</f>
        <v>5.5014517429071968E-3</v>
      </c>
      <c r="F5582">
        <f>100*Comuni[[#This Row],[Popolazione2011]]/(SUMIFS($D$2:$D$7916,$B$2:$B$7916,"Abruzzo"))</f>
        <v>0.24118245954093484</v>
      </c>
      <c r="G5582" t="b">
        <f>IF(Comuni[[#This Row],[Popolazione2011]]&gt;300000,"MAGGIORE")</f>
        <v>0</v>
      </c>
      <c r="H5582">
        <f>100*Comuni[[#This Row],[Popolazione2011]]/(SUMIFS($D$2:$D$7916,$B$2:$B$7916,"Piemonte"))</f>
        <v>7.2251619875359649E-2</v>
      </c>
      <c r="I5582" s="1" t="str">
        <f>_xlfn.XLOOKUP(Comuni[[#This Row],[Regione]],Ripartizione_geografica[Regione],Ripartizione_geografica[Ripartizione geografica],,0)</f>
        <v>Sud</v>
      </c>
      <c r="J5582" s="1">
        <f>_xlfn.XLOOKUP(Comuni[[#This Row],[Regione]],Table_0[Regione],Table_0[Totale contagiati],,0)</f>
        <v>681425</v>
      </c>
      <c r="K5582" s="1">
        <f>_xlfn.XLOOKUP(Comuni[[#This Row],[Regione]],Table_0[Regione],Table_0[Guariti],,0)</f>
        <v>668758</v>
      </c>
      <c r="L5582" s="1">
        <f>_xlfn.XLOOKUP(Comuni[[#This Row],[Regione]],Table_0[Regione],Table_0[Deceduti],,0)</f>
        <v>4041</v>
      </c>
    </row>
    <row r="5583" spans="1:12" x14ac:dyDescent="0.25">
      <c r="A5583" s="1" t="s">
        <v>5668</v>
      </c>
      <c r="B5583" s="1" t="s">
        <v>5447</v>
      </c>
      <c r="C5583" s="1" t="s">
        <v>5652</v>
      </c>
      <c r="D5583">
        <v>5847</v>
      </c>
      <c r="E5583">
        <f>100*Comuni[[#This Row],[Popolazione2011]]/$D$7916</f>
        <v>1.020202611505816E-2</v>
      </c>
      <c r="F5583">
        <f>100*Comuni[[#This Row],[Popolazione2011]]/(SUMIFS($D$2:$D$7916,$B$2:$B$7916,"Abruzzo"))</f>
        <v>0.4472546276358535</v>
      </c>
      <c r="G5583" t="b">
        <f>IF(Comuni[[#This Row],[Popolazione2011]]&gt;300000,"MAGGIORE")</f>
        <v>0</v>
      </c>
      <c r="H5583">
        <f>100*Comuni[[#This Row],[Popolazione2011]]/(SUMIFS($D$2:$D$7916,$B$2:$B$7916,"Piemonte"))</f>
        <v>0.13398516378408751</v>
      </c>
      <c r="I5583" s="1" t="str">
        <f>_xlfn.XLOOKUP(Comuni[[#This Row],[Regione]],Ripartizione_geografica[Regione],Ripartizione_geografica[Ripartizione geografica],,0)</f>
        <v>Sud</v>
      </c>
      <c r="J5583" s="1">
        <f>_xlfn.XLOOKUP(Comuni[[#This Row],[Regione]],Table_0[Regione],Table_0[Totale contagiati],,0)</f>
        <v>681425</v>
      </c>
      <c r="K5583" s="1">
        <f>_xlfn.XLOOKUP(Comuni[[#This Row],[Regione]],Table_0[Regione],Table_0[Guariti],,0)</f>
        <v>668758</v>
      </c>
      <c r="L5583" s="1">
        <f>_xlfn.XLOOKUP(Comuni[[#This Row],[Regione]],Table_0[Regione],Table_0[Deceduti],,0)</f>
        <v>4041</v>
      </c>
    </row>
    <row r="5584" spans="1:12" x14ac:dyDescent="0.25">
      <c r="A5584" s="1" t="s">
        <v>5669</v>
      </c>
      <c r="B5584" s="1" t="s">
        <v>5447</v>
      </c>
      <c r="C5584" s="1" t="s">
        <v>5652</v>
      </c>
      <c r="D5584">
        <v>4311</v>
      </c>
      <c r="E5584">
        <f>100*Comuni[[#This Row],[Popolazione2011]]/$D$7916</f>
        <v>7.5219658939654063E-3</v>
      </c>
      <c r="F5584">
        <f>100*Comuni[[#This Row],[Popolazione2011]]/(SUMIFS($D$2:$D$7916,$B$2:$B$7916,"Abruzzo"))</f>
        <v>0.32976136475768164</v>
      </c>
      <c r="G5584" t="b">
        <f>IF(Comuni[[#This Row],[Popolazione2011]]&gt;300000,"MAGGIORE")</f>
        <v>0</v>
      </c>
      <c r="H5584">
        <f>100*Comuni[[#This Row],[Popolazione2011]]/(SUMIFS($D$2:$D$7916,$B$2:$B$7916,"Piemonte"))</f>
        <v>9.878741937287519E-2</v>
      </c>
      <c r="I5584" s="1" t="str">
        <f>_xlfn.XLOOKUP(Comuni[[#This Row],[Regione]],Ripartizione_geografica[Regione],Ripartizione_geografica[Ripartizione geografica],,0)</f>
        <v>Sud</v>
      </c>
      <c r="J5584" s="1">
        <f>_xlfn.XLOOKUP(Comuni[[#This Row],[Regione]],Table_0[Regione],Table_0[Totale contagiati],,0)</f>
        <v>681425</v>
      </c>
      <c r="K5584" s="1">
        <f>_xlfn.XLOOKUP(Comuni[[#This Row],[Regione]],Table_0[Regione],Table_0[Guariti],,0)</f>
        <v>668758</v>
      </c>
      <c r="L5584" s="1">
        <f>_xlfn.XLOOKUP(Comuni[[#This Row],[Regione]],Table_0[Regione],Table_0[Deceduti],,0)</f>
        <v>4041</v>
      </c>
    </row>
    <row r="5585" spans="1:12" x14ac:dyDescent="0.25">
      <c r="A5585" s="1" t="s">
        <v>5670</v>
      </c>
      <c r="B5585" s="1" t="s">
        <v>5447</v>
      </c>
      <c r="C5585" s="1" t="s">
        <v>5652</v>
      </c>
      <c r="D5585">
        <v>416</v>
      </c>
      <c r="E5585">
        <f>100*Comuni[[#This Row],[Popolazione2011]]/$D$7916</f>
        <v>7.2584964321262095E-4</v>
      </c>
      <c r="F5585">
        <f>100*Comuni[[#This Row],[Popolazione2011]]/(SUMIFS($D$2:$D$7916,$B$2:$B$7916,"Abruzzo"))</f>
        <v>3.1821092029504887E-2</v>
      </c>
      <c r="G5585" t="b">
        <f>IF(Comuni[[#This Row],[Popolazione2011]]&gt;300000,"MAGGIORE")</f>
        <v>0</v>
      </c>
      <c r="H5585">
        <f>100*Comuni[[#This Row],[Popolazione2011]]/(SUMIFS($D$2:$D$7916,$B$2:$B$7916,"Piemonte"))</f>
        <v>9.5327224447033353E-3</v>
      </c>
      <c r="I5585" s="1" t="str">
        <f>_xlfn.XLOOKUP(Comuni[[#This Row],[Regione]],Ripartizione_geografica[Regione],Ripartizione_geografica[Ripartizione geografica],,0)</f>
        <v>Sud</v>
      </c>
      <c r="J5585" s="1">
        <f>_xlfn.XLOOKUP(Comuni[[#This Row],[Regione]],Table_0[Regione],Table_0[Totale contagiati],,0)</f>
        <v>681425</v>
      </c>
      <c r="K5585" s="1">
        <f>_xlfn.XLOOKUP(Comuni[[#This Row],[Regione]],Table_0[Regione],Table_0[Guariti],,0)</f>
        <v>668758</v>
      </c>
      <c r="L5585" s="1">
        <f>_xlfn.XLOOKUP(Comuni[[#This Row],[Regione]],Table_0[Regione],Table_0[Deceduti],,0)</f>
        <v>4041</v>
      </c>
    </row>
    <row r="5586" spans="1:12" x14ac:dyDescent="0.25">
      <c r="A5586" s="1" t="s">
        <v>5671</v>
      </c>
      <c r="B5586" s="1" t="s">
        <v>5447</v>
      </c>
      <c r="C5586" s="1" t="s">
        <v>5652</v>
      </c>
      <c r="D5586">
        <v>1898</v>
      </c>
      <c r="E5586">
        <f>100*Comuni[[#This Row],[Popolazione2011]]/$D$7916</f>
        <v>3.3116889971575832E-3</v>
      </c>
      <c r="F5586">
        <f>100*Comuni[[#This Row],[Popolazione2011]]/(SUMIFS($D$2:$D$7916,$B$2:$B$7916,"Abruzzo"))</f>
        <v>0.14518373238461604</v>
      </c>
      <c r="G5586" t="b">
        <f>IF(Comuni[[#This Row],[Popolazione2011]]&gt;300000,"MAGGIORE")</f>
        <v>0</v>
      </c>
      <c r="H5586">
        <f>100*Comuni[[#This Row],[Popolazione2011]]/(SUMIFS($D$2:$D$7916,$B$2:$B$7916,"Piemonte"))</f>
        <v>4.3493046153958964E-2</v>
      </c>
      <c r="I5586" s="1" t="str">
        <f>_xlfn.XLOOKUP(Comuni[[#This Row],[Regione]],Ripartizione_geografica[Regione],Ripartizione_geografica[Ripartizione geografica],,0)</f>
        <v>Sud</v>
      </c>
      <c r="J5586" s="1">
        <f>_xlfn.XLOOKUP(Comuni[[#This Row],[Regione]],Table_0[Regione],Table_0[Totale contagiati],,0)</f>
        <v>681425</v>
      </c>
      <c r="K5586" s="1">
        <f>_xlfn.XLOOKUP(Comuni[[#This Row],[Regione]],Table_0[Regione],Table_0[Guariti],,0)</f>
        <v>668758</v>
      </c>
      <c r="L5586" s="1">
        <f>_xlfn.XLOOKUP(Comuni[[#This Row],[Regione]],Table_0[Regione],Table_0[Deceduti],,0)</f>
        <v>4041</v>
      </c>
    </row>
    <row r="5587" spans="1:12" x14ac:dyDescent="0.25">
      <c r="A5587" s="1" t="s">
        <v>5672</v>
      </c>
      <c r="B5587" s="1" t="s">
        <v>5447</v>
      </c>
      <c r="C5587" s="1" t="s">
        <v>5652</v>
      </c>
      <c r="D5587">
        <v>974</v>
      </c>
      <c r="E5587">
        <f>100*Comuni[[#This Row],[Popolazione2011]]/$D$7916</f>
        <v>1.6994652704064731E-3</v>
      </c>
      <c r="F5587">
        <f>100*Comuni[[#This Row],[Popolazione2011]]/(SUMIFS($D$2:$D$7916,$B$2:$B$7916,"Abruzzo"))</f>
        <v>7.4504191434465766E-2</v>
      </c>
      <c r="G5587" t="b">
        <f>IF(Comuni[[#This Row],[Popolazione2011]]&gt;300000,"MAGGIORE")</f>
        <v>0</v>
      </c>
      <c r="H5587">
        <f>100*Comuni[[#This Row],[Popolazione2011]]/(SUMIFS($D$2:$D$7916,$B$2:$B$7916,"Piemonte"))</f>
        <v>2.2319403031589059E-2</v>
      </c>
      <c r="I5587" s="1" t="str">
        <f>_xlfn.XLOOKUP(Comuni[[#This Row],[Regione]],Ripartizione_geografica[Regione],Ripartizione_geografica[Ripartizione geografica],,0)</f>
        <v>Sud</v>
      </c>
      <c r="J5587" s="1">
        <f>_xlfn.XLOOKUP(Comuni[[#This Row],[Regione]],Table_0[Regione],Table_0[Totale contagiati],,0)</f>
        <v>681425</v>
      </c>
      <c r="K5587" s="1">
        <f>_xlfn.XLOOKUP(Comuni[[#This Row],[Regione]],Table_0[Regione],Table_0[Guariti],,0)</f>
        <v>668758</v>
      </c>
      <c r="L5587" s="1">
        <f>_xlfn.XLOOKUP(Comuni[[#This Row],[Regione]],Table_0[Regione],Table_0[Deceduti],,0)</f>
        <v>4041</v>
      </c>
    </row>
    <row r="5588" spans="1:12" x14ac:dyDescent="0.25">
      <c r="A5588" s="1" t="s">
        <v>5673</v>
      </c>
      <c r="B5588" s="1" t="s">
        <v>5447</v>
      </c>
      <c r="C5588" s="1" t="s">
        <v>5652</v>
      </c>
      <c r="D5588">
        <v>51484</v>
      </c>
      <c r="E5588">
        <f>100*Comuni[[#This Row],[Popolazione2011]]/$D$7916</f>
        <v>8.9830872671054274E-2</v>
      </c>
      <c r="F5588">
        <f>100*Comuni[[#This Row],[Popolazione2011]]/(SUMIFS($D$2:$D$7916,$B$2:$B$7916,"Abruzzo"))</f>
        <v>3.9381661106899748</v>
      </c>
      <c r="G5588" t="b">
        <f>IF(Comuni[[#This Row],[Popolazione2011]]&gt;300000,"MAGGIORE")</f>
        <v>0</v>
      </c>
      <c r="H5588">
        <f>100*Comuni[[#This Row],[Popolazione2011]]/(SUMIFS($D$2:$D$7916,$B$2:$B$7916,"Piemonte"))</f>
        <v>1.1797660633247753</v>
      </c>
      <c r="I5588" s="1" t="str">
        <f>_xlfn.XLOOKUP(Comuni[[#This Row],[Regione]],Ripartizione_geografica[Regione],Ripartizione_geografica[Ripartizione geografica],,0)</f>
        <v>Sud</v>
      </c>
      <c r="J5588" s="1">
        <f>_xlfn.XLOOKUP(Comuni[[#This Row],[Regione]],Table_0[Regione],Table_0[Totale contagiati],,0)</f>
        <v>681425</v>
      </c>
      <c r="K5588" s="1">
        <f>_xlfn.XLOOKUP(Comuni[[#This Row],[Regione]],Table_0[Regione],Table_0[Guariti],,0)</f>
        <v>668758</v>
      </c>
      <c r="L5588" s="1">
        <f>_xlfn.XLOOKUP(Comuni[[#This Row],[Regione]],Table_0[Regione],Table_0[Deceduti],,0)</f>
        <v>4041</v>
      </c>
    </row>
    <row r="5589" spans="1:12" x14ac:dyDescent="0.25">
      <c r="A5589" s="1" t="s">
        <v>5674</v>
      </c>
      <c r="B5589" s="1" t="s">
        <v>5447</v>
      </c>
      <c r="C5589" s="1" t="s">
        <v>5652</v>
      </c>
      <c r="D5589">
        <v>349</v>
      </c>
      <c r="E5589">
        <f>100*Comuni[[#This Row],[Popolazione2011]]/$D$7916</f>
        <v>6.0894597471443444E-4</v>
      </c>
      <c r="F5589">
        <f>100*Comuni[[#This Row],[Popolazione2011]]/(SUMIFS($D$2:$D$7916,$B$2:$B$7916,"Abruzzo"))</f>
        <v>2.6696060380522125E-2</v>
      </c>
      <c r="G5589" t="b">
        <f>IF(Comuni[[#This Row],[Popolazione2011]]&gt;300000,"MAGGIORE")</f>
        <v>0</v>
      </c>
      <c r="H5589">
        <f>100*Comuni[[#This Row],[Popolazione2011]]/(SUMIFS($D$2:$D$7916,$B$2:$B$7916,"Piemonte"))</f>
        <v>7.9974041663496732E-3</v>
      </c>
      <c r="I5589" s="1" t="str">
        <f>_xlfn.XLOOKUP(Comuni[[#This Row],[Regione]],Ripartizione_geografica[Regione],Ripartizione_geografica[Ripartizione geografica],,0)</f>
        <v>Sud</v>
      </c>
      <c r="J5589" s="1">
        <f>_xlfn.XLOOKUP(Comuni[[#This Row],[Regione]],Table_0[Regione],Table_0[Totale contagiati],,0)</f>
        <v>681425</v>
      </c>
      <c r="K5589" s="1">
        <f>_xlfn.XLOOKUP(Comuni[[#This Row],[Regione]],Table_0[Regione],Table_0[Guariti],,0)</f>
        <v>668758</v>
      </c>
      <c r="L5589" s="1">
        <f>_xlfn.XLOOKUP(Comuni[[#This Row],[Regione]],Table_0[Regione],Table_0[Deceduti],,0)</f>
        <v>4041</v>
      </c>
    </row>
    <row r="5590" spans="1:12" x14ac:dyDescent="0.25">
      <c r="A5590" s="1" t="s">
        <v>5675</v>
      </c>
      <c r="B5590" s="1" t="s">
        <v>5447</v>
      </c>
      <c r="C5590" s="1" t="s">
        <v>5652</v>
      </c>
      <c r="D5590">
        <v>861</v>
      </c>
      <c r="E5590">
        <f>100*Comuni[[#This Row],[Popolazione2011]]/$D$7916</f>
        <v>1.5022993817453527E-3</v>
      </c>
      <c r="F5590">
        <f>100*Comuni[[#This Row],[Popolazione2011]]/(SUMIFS($D$2:$D$7916,$B$2:$B$7916,"Abruzzo"))</f>
        <v>6.5860481339912749E-2</v>
      </c>
      <c r="G5590" t="b">
        <f>IF(Comuni[[#This Row],[Popolazione2011]]&gt;300000,"MAGGIORE")</f>
        <v>0</v>
      </c>
      <c r="H5590">
        <f>100*Comuni[[#This Row],[Popolazione2011]]/(SUMIFS($D$2:$D$7916,$B$2:$B$7916,"Piemonte"))</f>
        <v>1.9729985636753777E-2</v>
      </c>
      <c r="I5590" s="1" t="str">
        <f>_xlfn.XLOOKUP(Comuni[[#This Row],[Regione]],Ripartizione_geografica[Regione],Ripartizione_geografica[Ripartizione geografica],,0)</f>
        <v>Sud</v>
      </c>
      <c r="J5590" s="1">
        <f>_xlfn.XLOOKUP(Comuni[[#This Row],[Regione]],Table_0[Regione],Table_0[Totale contagiati],,0)</f>
        <v>681425</v>
      </c>
      <c r="K5590" s="1">
        <f>_xlfn.XLOOKUP(Comuni[[#This Row],[Regione]],Table_0[Regione],Table_0[Guariti],,0)</f>
        <v>668758</v>
      </c>
      <c r="L5590" s="1">
        <f>_xlfn.XLOOKUP(Comuni[[#This Row],[Regione]],Table_0[Regione],Table_0[Deceduti],,0)</f>
        <v>4041</v>
      </c>
    </row>
    <row r="5591" spans="1:12" x14ac:dyDescent="0.25">
      <c r="A5591" s="1" t="s">
        <v>5676</v>
      </c>
      <c r="B5591" s="1" t="s">
        <v>5447</v>
      </c>
      <c r="C5591" s="1" t="s">
        <v>5652</v>
      </c>
      <c r="D5591">
        <v>237</v>
      </c>
      <c r="E5591">
        <f>100*Comuni[[#This Row],[Popolazione2011]]/$D$7916</f>
        <v>4.135249169264211E-4</v>
      </c>
      <c r="F5591">
        <f>100*Comuni[[#This Row],[Popolazione2011]]/(SUMIFS($D$2:$D$7916,$B$2:$B$7916,"Abruzzo"))</f>
        <v>1.8128843295655426E-2</v>
      </c>
      <c r="G5591" t="b">
        <f>IF(Comuni[[#This Row],[Popolazione2011]]&gt;300000,"MAGGIORE")</f>
        <v>0</v>
      </c>
      <c r="H5591">
        <f>100*Comuni[[#This Row],[Popolazione2011]]/(SUMIFS($D$2:$D$7916,$B$2:$B$7916,"Piemonte"))</f>
        <v>5.4309019696987754E-3</v>
      </c>
      <c r="I5591" s="1" t="str">
        <f>_xlfn.XLOOKUP(Comuni[[#This Row],[Regione]],Ripartizione_geografica[Regione],Ripartizione_geografica[Ripartizione geografica],,0)</f>
        <v>Sud</v>
      </c>
      <c r="J5591" s="1">
        <f>_xlfn.XLOOKUP(Comuni[[#This Row],[Regione]],Table_0[Regione],Table_0[Totale contagiati],,0)</f>
        <v>681425</v>
      </c>
      <c r="K5591" s="1">
        <f>_xlfn.XLOOKUP(Comuni[[#This Row],[Regione]],Table_0[Regione],Table_0[Guariti],,0)</f>
        <v>668758</v>
      </c>
      <c r="L5591" s="1">
        <f>_xlfn.XLOOKUP(Comuni[[#This Row],[Regione]],Table_0[Regione],Table_0[Deceduti],,0)</f>
        <v>4041</v>
      </c>
    </row>
    <row r="5592" spans="1:12" x14ac:dyDescent="0.25">
      <c r="A5592" s="1" t="s">
        <v>5677</v>
      </c>
      <c r="B5592" s="1" t="s">
        <v>5447</v>
      </c>
      <c r="C5592" s="1" t="s">
        <v>5652</v>
      </c>
      <c r="D5592">
        <v>531</v>
      </c>
      <c r="E5592">
        <f>100*Comuni[[#This Row],[Popolazione2011]]/$D$7916</f>
        <v>9.2650519361995611E-4</v>
      </c>
      <c r="F5592">
        <f>100*Comuni[[#This Row],[Popolazione2011]]/(SUMIFS($D$2:$D$7916,$B$2:$B$7916,"Abruzzo"))</f>
        <v>4.0617788143430512E-2</v>
      </c>
      <c r="G5592" t="b">
        <f>IF(Comuni[[#This Row],[Popolazione2011]]&gt;300000,"MAGGIORE")</f>
        <v>0</v>
      </c>
      <c r="H5592">
        <f>100*Comuni[[#This Row],[Popolazione2011]]/(SUMIFS($D$2:$D$7916,$B$2:$B$7916,"Piemonte"))</f>
        <v>1.2167970235907382E-2</v>
      </c>
      <c r="I5592" s="1" t="str">
        <f>_xlfn.XLOOKUP(Comuni[[#This Row],[Regione]],Ripartizione_geografica[Regione],Ripartizione_geografica[Ripartizione geografica],,0)</f>
        <v>Sud</v>
      </c>
      <c r="J5592" s="1">
        <f>_xlfn.XLOOKUP(Comuni[[#This Row],[Regione]],Table_0[Regione],Table_0[Totale contagiati],,0)</f>
        <v>681425</v>
      </c>
      <c r="K5592" s="1">
        <f>_xlfn.XLOOKUP(Comuni[[#This Row],[Regione]],Table_0[Regione],Table_0[Guariti],,0)</f>
        <v>668758</v>
      </c>
      <c r="L5592" s="1">
        <f>_xlfn.XLOOKUP(Comuni[[#This Row],[Regione]],Table_0[Regione],Table_0[Deceduti],,0)</f>
        <v>4041</v>
      </c>
    </row>
    <row r="5593" spans="1:12" x14ac:dyDescent="0.25">
      <c r="A5593" s="1" t="s">
        <v>5678</v>
      </c>
      <c r="B5593" s="1" t="s">
        <v>5447</v>
      </c>
      <c r="C5593" s="1" t="s">
        <v>5652</v>
      </c>
      <c r="D5593">
        <v>2932</v>
      </c>
      <c r="E5593">
        <f>100*Comuni[[#This Row],[Popolazione2011]]/$D$7916</f>
        <v>5.1158441199504918E-3</v>
      </c>
      <c r="F5593">
        <f>100*Comuni[[#This Row],[Popolazione2011]]/(SUMIFS($D$2:$D$7916,$B$2:$B$7916,"Abruzzo"))</f>
        <v>0.22427750440026037</v>
      </c>
      <c r="G5593" t="b">
        <f>IF(Comuni[[#This Row],[Popolazione2011]]&gt;300000,"MAGGIORE")</f>
        <v>0</v>
      </c>
      <c r="H5593">
        <f>100*Comuni[[#This Row],[Popolazione2011]]/(SUMIFS($D$2:$D$7916,$B$2:$B$7916,"Piemonte"))</f>
        <v>6.718736107661101E-2</v>
      </c>
      <c r="I5593" s="1" t="str">
        <f>_xlfn.XLOOKUP(Comuni[[#This Row],[Regione]],Ripartizione_geografica[Regione],Ripartizione_geografica[Ripartizione geografica],,0)</f>
        <v>Sud</v>
      </c>
      <c r="J5593" s="1">
        <f>_xlfn.XLOOKUP(Comuni[[#This Row],[Regione]],Table_0[Regione],Table_0[Totale contagiati],,0)</f>
        <v>681425</v>
      </c>
      <c r="K5593" s="1">
        <f>_xlfn.XLOOKUP(Comuni[[#This Row],[Regione]],Table_0[Regione],Table_0[Guariti],,0)</f>
        <v>668758</v>
      </c>
      <c r="L5593" s="1">
        <f>_xlfn.XLOOKUP(Comuni[[#This Row],[Regione]],Table_0[Regione],Table_0[Deceduti],,0)</f>
        <v>4041</v>
      </c>
    </row>
    <row r="5594" spans="1:12" x14ac:dyDescent="0.25">
      <c r="A5594" s="1" t="s">
        <v>5679</v>
      </c>
      <c r="B5594" s="1" t="s">
        <v>5447</v>
      </c>
      <c r="C5594" s="1" t="s">
        <v>5652</v>
      </c>
      <c r="D5594">
        <v>4848</v>
      </c>
      <c r="E5594">
        <f>100*Comuni[[#This Row],[Popolazione2011]]/$D$7916</f>
        <v>8.4589400728240054E-3</v>
      </c>
      <c r="F5594">
        <f>100*Comuni[[#This Row],[Popolazione2011]]/(SUMIFS($D$2:$D$7916,$B$2:$B$7916,"Abruzzo"))</f>
        <v>0.37083811095922997</v>
      </c>
      <c r="G5594" t="b">
        <f>IF(Comuni[[#This Row],[Popolazione2011]]&gt;300000,"MAGGIORE")</f>
        <v>0</v>
      </c>
      <c r="H5594">
        <f>100*Comuni[[#This Row],[Popolazione2011]]/(SUMIFS($D$2:$D$7916,$B$2:$B$7916,"Piemonte"))</f>
        <v>0.11109288079788887</v>
      </c>
      <c r="I5594" s="1" t="str">
        <f>_xlfn.XLOOKUP(Comuni[[#This Row],[Regione]],Ripartizione_geografica[Regione],Ripartizione_geografica[Ripartizione geografica],,0)</f>
        <v>Sud</v>
      </c>
      <c r="J5594" s="1">
        <f>_xlfn.XLOOKUP(Comuni[[#This Row],[Regione]],Table_0[Regione],Table_0[Totale contagiati],,0)</f>
        <v>681425</v>
      </c>
      <c r="K5594" s="1">
        <f>_xlfn.XLOOKUP(Comuni[[#This Row],[Regione]],Table_0[Regione],Table_0[Guariti],,0)</f>
        <v>668758</v>
      </c>
      <c r="L5594" s="1">
        <f>_xlfn.XLOOKUP(Comuni[[#This Row],[Regione]],Table_0[Regione],Table_0[Deceduti],,0)</f>
        <v>4041</v>
      </c>
    </row>
    <row r="5595" spans="1:12" x14ac:dyDescent="0.25">
      <c r="A5595" s="1" t="s">
        <v>5680</v>
      </c>
      <c r="B5595" s="1" t="s">
        <v>5447</v>
      </c>
      <c r="C5595" s="1" t="s">
        <v>5652</v>
      </c>
      <c r="D5595">
        <v>389</v>
      </c>
      <c r="E5595">
        <f>100*Comuni[[#This Row],[Popolazione2011]]/$D$7916</f>
        <v>6.7873920963872493E-4</v>
      </c>
      <c r="F5595">
        <f>100*Comuni[[#This Row],[Popolazione2011]]/(SUMIFS($D$2:$D$7916,$B$2:$B$7916,"Abruzzo"))</f>
        <v>2.975578076797452E-2</v>
      </c>
      <c r="G5595" t="b">
        <f>IF(Comuni[[#This Row],[Popolazione2011]]&gt;300000,"MAGGIORE")</f>
        <v>0</v>
      </c>
      <c r="H5595">
        <f>100*Comuni[[#This Row],[Popolazione2011]]/(SUMIFS($D$2:$D$7916,$B$2:$B$7916,"Piemonte"))</f>
        <v>8.9140120937249937E-3</v>
      </c>
      <c r="I5595" s="1" t="str">
        <f>_xlfn.XLOOKUP(Comuni[[#This Row],[Regione]],Ripartizione_geografica[Regione],Ripartizione_geografica[Ripartizione geografica],,0)</f>
        <v>Sud</v>
      </c>
      <c r="J5595" s="1">
        <f>_xlfn.XLOOKUP(Comuni[[#This Row],[Regione]],Table_0[Regione],Table_0[Totale contagiati],,0)</f>
        <v>681425</v>
      </c>
      <c r="K5595" s="1">
        <f>_xlfn.XLOOKUP(Comuni[[#This Row],[Regione]],Table_0[Regione],Table_0[Guariti],,0)</f>
        <v>668758</v>
      </c>
      <c r="L5595" s="1">
        <f>_xlfn.XLOOKUP(Comuni[[#This Row],[Regione]],Table_0[Regione],Table_0[Deceduti],,0)</f>
        <v>4041</v>
      </c>
    </row>
    <row r="5596" spans="1:12" x14ac:dyDescent="0.25">
      <c r="A5596" s="1" t="s">
        <v>5681</v>
      </c>
      <c r="B5596" s="1" t="s">
        <v>5447</v>
      </c>
      <c r="C5596" s="1" t="s">
        <v>5652</v>
      </c>
      <c r="D5596">
        <v>1955</v>
      </c>
      <c r="E5596">
        <f>100*Comuni[[#This Row],[Popolazione2011]]/$D$7916</f>
        <v>3.4111443569246973E-3</v>
      </c>
      <c r="F5596">
        <f>100*Comuni[[#This Row],[Popolazione2011]]/(SUMIFS($D$2:$D$7916,$B$2:$B$7916,"Abruzzo"))</f>
        <v>0.1495438339367357</v>
      </c>
      <c r="G5596" t="b">
        <f>IF(Comuni[[#This Row],[Popolazione2011]]&gt;300000,"MAGGIORE")</f>
        <v>0</v>
      </c>
      <c r="H5596">
        <f>100*Comuni[[#This Row],[Popolazione2011]]/(SUMIFS($D$2:$D$7916,$B$2:$B$7916,"Piemonte"))</f>
        <v>4.4799212450468799E-2</v>
      </c>
      <c r="I5596" s="1" t="str">
        <f>_xlfn.XLOOKUP(Comuni[[#This Row],[Regione]],Ripartizione_geografica[Regione],Ripartizione_geografica[Ripartizione geografica],,0)</f>
        <v>Sud</v>
      </c>
      <c r="J5596" s="1">
        <f>_xlfn.XLOOKUP(Comuni[[#This Row],[Regione]],Table_0[Regione],Table_0[Totale contagiati],,0)</f>
        <v>681425</v>
      </c>
      <c r="K5596" s="1">
        <f>_xlfn.XLOOKUP(Comuni[[#This Row],[Regione]],Table_0[Regione],Table_0[Guariti],,0)</f>
        <v>668758</v>
      </c>
      <c r="L5596" s="1">
        <f>_xlfn.XLOOKUP(Comuni[[#This Row],[Regione]],Table_0[Regione],Table_0[Deceduti],,0)</f>
        <v>4041</v>
      </c>
    </row>
    <row r="5597" spans="1:12" x14ac:dyDescent="0.25">
      <c r="A5597" s="1" t="s">
        <v>5682</v>
      </c>
      <c r="B5597" s="1" t="s">
        <v>5447</v>
      </c>
      <c r="C5597" s="1" t="s">
        <v>5652</v>
      </c>
      <c r="D5597">
        <v>1524</v>
      </c>
      <c r="E5597">
        <f>100*Comuni[[#This Row],[Popolazione2011]]/$D$7916</f>
        <v>2.6591222506154675E-3</v>
      </c>
      <c r="F5597">
        <f>100*Comuni[[#This Row],[Popolazione2011]]/(SUMIFS($D$2:$D$7916,$B$2:$B$7916,"Abruzzo"))</f>
        <v>0.11657534676193616</v>
      </c>
      <c r="G5597" t="b">
        <f>IF(Comuni[[#This Row],[Popolazione2011]]&gt;300000,"MAGGIORE")</f>
        <v>0</v>
      </c>
      <c r="H5597">
        <f>100*Comuni[[#This Row],[Popolazione2011]]/(SUMIFS($D$2:$D$7916,$B$2:$B$7916,"Piemonte"))</f>
        <v>3.4922762032999717E-2</v>
      </c>
      <c r="I5597" s="1" t="str">
        <f>_xlfn.XLOOKUP(Comuni[[#This Row],[Regione]],Ripartizione_geografica[Regione],Ripartizione_geografica[Ripartizione geografica],,0)</f>
        <v>Sud</v>
      </c>
      <c r="J5597" s="1">
        <f>_xlfn.XLOOKUP(Comuni[[#This Row],[Regione]],Table_0[Regione],Table_0[Totale contagiati],,0)</f>
        <v>681425</v>
      </c>
      <c r="K5597" s="1">
        <f>_xlfn.XLOOKUP(Comuni[[#This Row],[Regione]],Table_0[Regione],Table_0[Guariti],,0)</f>
        <v>668758</v>
      </c>
      <c r="L5597" s="1">
        <f>_xlfn.XLOOKUP(Comuni[[#This Row],[Regione]],Table_0[Regione],Table_0[Deceduti],,0)</f>
        <v>4041</v>
      </c>
    </row>
    <row r="5598" spans="1:12" x14ac:dyDescent="0.25">
      <c r="A5598" s="1" t="s">
        <v>5683</v>
      </c>
      <c r="B5598" s="1" t="s">
        <v>5447</v>
      </c>
      <c r="C5598" s="1" t="s">
        <v>5652</v>
      </c>
      <c r="D5598">
        <v>1026</v>
      </c>
      <c r="E5598">
        <f>100*Comuni[[#This Row],[Popolazione2011]]/$D$7916</f>
        <v>1.7901964758080507E-3</v>
      </c>
      <c r="F5598">
        <f>100*Comuni[[#This Row],[Popolazione2011]]/(SUMIFS($D$2:$D$7916,$B$2:$B$7916,"Abruzzo"))</f>
        <v>7.8481827938153878E-2</v>
      </c>
      <c r="G5598" t="b">
        <f>IF(Comuni[[#This Row],[Popolazione2011]]&gt;300000,"MAGGIORE")</f>
        <v>0</v>
      </c>
      <c r="H5598">
        <f>100*Comuni[[#This Row],[Popolazione2011]]/(SUMIFS($D$2:$D$7916,$B$2:$B$7916,"Piemonte"))</f>
        <v>2.3510993337176975E-2</v>
      </c>
      <c r="I5598" s="1" t="str">
        <f>_xlfn.XLOOKUP(Comuni[[#This Row],[Regione]],Ripartizione_geografica[Regione],Ripartizione_geografica[Ripartizione geografica],,0)</f>
        <v>Sud</v>
      </c>
      <c r="J5598" s="1">
        <f>_xlfn.XLOOKUP(Comuni[[#This Row],[Regione]],Table_0[Regione],Table_0[Totale contagiati],,0)</f>
        <v>681425</v>
      </c>
      <c r="K5598" s="1">
        <f>_xlfn.XLOOKUP(Comuni[[#This Row],[Regione]],Table_0[Regione],Table_0[Guariti],,0)</f>
        <v>668758</v>
      </c>
      <c r="L5598" s="1">
        <f>_xlfn.XLOOKUP(Comuni[[#This Row],[Regione]],Table_0[Regione],Table_0[Deceduti],,0)</f>
        <v>4041</v>
      </c>
    </row>
    <row r="5599" spans="1:12" x14ac:dyDescent="0.25">
      <c r="A5599" s="1" t="s">
        <v>5684</v>
      </c>
      <c r="B5599" s="1" t="s">
        <v>5447</v>
      </c>
      <c r="C5599" s="1" t="s">
        <v>5652</v>
      </c>
      <c r="D5599">
        <v>6217</v>
      </c>
      <c r="E5599">
        <f>100*Comuni[[#This Row],[Popolazione2011]]/$D$7916</f>
        <v>1.0847613538107847E-2</v>
      </c>
      <c r="F5599">
        <f>100*Comuni[[#This Row],[Popolazione2011]]/(SUMIFS($D$2:$D$7916,$B$2:$B$7916,"Abruzzo"))</f>
        <v>0.47555704121978815</v>
      </c>
      <c r="G5599" t="b">
        <f>IF(Comuni[[#This Row],[Popolazione2011]]&gt;300000,"MAGGIORE")</f>
        <v>0</v>
      </c>
      <c r="H5599">
        <f>100*Comuni[[#This Row],[Popolazione2011]]/(SUMIFS($D$2:$D$7916,$B$2:$B$7916,"Piemonte"))</f>
        <v>0.14246378711230923</v>
      </c>
      <c r="I5599" s="1" t="str">
        <f>_xlfn.XLOOKUP(Comuni[[#This Row],[Regione]],Ripartizione_geografica[Regione],Ripartizione_geografica[Ripartizione geografica],,0)</f>
        <v>Sud</v>
      </c>
      <c r="J5599" s="1">
        <f>_xlfn.XLOOKUP(Comuni[[#This Row],[Regione]],Table_0[Regione],Table_0[Totale contagiati],,0)</f>
        <v>681425</v>
      </c>
      <c r="K5599" s="1">
        <f>_xlfn.XLOOKUP(Comuni[[#This Row],[Regione]],Table_0[Regione],Table_0[Guariti],,0)</f>
        <v>668758</v>
      </c>
      <c r="L5599" s="1">
        <f>_xlfn.XLOOKUP(Comuni[[#This Row],[Regione]],Table_0[Regione],Table_0[Deceduti],,0)</f>
        <v>4041</v>
      </c>
    </row>
    <row r="5600" spans="1:12" x14ac:dyDescent="0.25">
      <c r="A5600" s="1" t="s">
        <v>5685</v>
      </c>
      <c r="B5600" s="1" t="s">
        <v>5447</v>
      </c>
      <c r="C5600" s="1" t="s">
        <v>5652</v>
      </c>
      <c r="D5600">
        <v>396</v>
      </c>
      <c r="E5600">
        <f>100*Comuni[[#This Row],[Popolazione2011]]/$D$7916</f>
        <v>6.9095302575047576E-4</v>
      </c>
      <c r="F5600">
        <f>100*Comuni[[#This Row],[Popolazione2011]]/(SUMIFS($D$2:$D$7916,$B$2:$B$7916,"Abruzzo"))</f>
        <v>3.0291231835778688E-2</v>
      </c>
      <c r="G5600" t="b">
        <f>IF(Comuni[[#This Row],[Popolazione2011]]&gt;300000,"MAGGIORE")</f>
        <v>0</v>
      </c>
      <c r="H5600">
        <f>100*Comuni[[#This Row],[Popolazione2011]]/(SUMIFS($D$2:$D$7916,$B$2:$B$7916,"Piemonte"))</f>
        <v>9.0744184810156742E-3</v>
      </c>
      <c r="I5600" s="1" t="str">
        <f>_xlfn.XLOOKUP(Comuni[[#This Row],[Regione]],Ripartizione_geografica[Regione],Ripartizione_geografica[Ripartizione geografica],,0)</f>
        <v>Sud</v>
      </c>
      <c r="J5600" s="1">
        <f>_xlfn.XLOOKUP(Comuni[[#This Row],[Regione]],Table_0[Regione],Table_0[Totale contagiati],,0)</f>
        <v>681425</v>
      </c>
      <c r="K5600" s="1">
        <f>_xlfn.XLOOKUP(Comuni[[#This Row],[Regione]],Table_0[Regione],Table_0[Guariti],,0)</f>
        <v>668758</v>
      </c>
      <c r="L5600" s="1">
        <f>_xlfn.XLOOKUP(Comuni[[#This Row],[Regione]],Table_0[Regione],Table_0[Deceduti],,0)</f>
        <v>4041</v>
      </c>
    </row>
    <row r="5601" spans="1:12" x14ac:dyDescent="0.25">
      <c r="A5601" s="1" t="s">
        <v>5686</v>
      </c>
      <c r="B5601" s="1" t="s">
        <v>5447</v>
      </c>
      <c r="C5601" s="1" t="s">
        <v>5652</v>
      </c>
      <c r="D5601">
        <v>23816</v>
      </c>
      <c r="E5601">
        <f>100*Comuni[[#This Row],[Popolazione2011]]/$D$7916</f>
        <v>4.1554892073922552E-2</v>
      </c>
      <c r="F5601">
        <f>100*Comuni[[#This Row],[Popolazione2011]]/(SUMIFS($D$2:$D$7916,$B$2:$B$7916,"Abruzzo"))</f>
        <v>1.8217575186891546</v>
      </c>
      <c r="G5601" t="b">
        <f>IF(Comuni[[#This Row],[Popolazione2011]]&gt;300000,"MAGGIORE")</f>
        <v>0</v>
      </c>
      <c r="H5601">
        <f>100*Comuni[[#This Row],[Popolazione2011]]/(SUMIFS($D$2:$D$7916,$B$2:$B$7916,"Piemonte"))</f>
        <v>0.54574835995926596</v>
      </c>
      <c r="I5601" s="1" t="str">
        <f>_xlfn.XLOOKUP(Comuni[[#This Row],[Regione]],Ripartizione_geografica[Regione],Ripartizione_geografica[Ripartizione geografica],,0)</f>
        <v>Sud</v>
      </c>
      <c r="J5601" s="1">
        <f>_xlfn.XLOOKUP(Comuni[[#This Row],[Regione]],Table_0[Regione],Table_0[Totale contagiati],,0)</f>
        <v>681425</v>
      </c>
      <c r="K5601" s="1">
        <f>_xlfn.XLOOKUP(Comuni[[#This Row],[Regione]],Table_0[Regione],Table_0[Guariti],,0)</f>
        <v>668758</v>
      </c>
      <c r="L5601" s="1">
        <f>_xlfn.XLOOKUP(Comuni[[#This Row],[Regione]],Table_0[Regione],Table_0[Deceduti],,0)</f>
        <v>4041</v>
      </c>
    </row>
    <row r="5602" spans="1:12" x14ac:dyDescent="0.25">
      <c r="A5602" s="1" t="s">
        <v>5687</v>
      </c>
      <c r="B5602" s="1" t="s">
        <v>5447</v>
      </c>
      <c r="C5602" s="1" t="s">
        <v>5652</v>
      </c>
      <c r="D5602">
        <v>1056</v>
      </c>
      <c r="E5602">
        <f>100*Comuni[[#This Row],[Popolazione2011]]/$D$7916</f>
        <v>1.8425414020012687E-3</v>
      </c>
      <c r="F5602">
        <f>100*Comuni[[#This Row],[Popolazione2011]]/(SUMIFS($D$2:$D$7916,$B$2:$B$7916,"Abruzzo"))</f>
        <v>8.0776618228743172E-2</v>
      </c>
      <c r="G5602" t="b">
        <f>IF(Comuni[[#This Row],[Popolazione2011]]&gt;300000,"MAGGIORE")</f>
        <v>0</v>
      </c>
      <c r="H5602">
        <f>100*Comuni[[#This Row],[Popolazione2011]]/(SUMIFS($D$2:$D$7916,$B$2:$B$7916,"Piemonte"))</f>
        <v>2.4198449282708468E-2</v>
      </c>
      <c r="I5602" s="1" t="str">
        <f>_xlfn.XLOOKUP(Comuni[[#This Row],[Regione]],Ripartizione_geografica[Regione],Ripartizione_geografica[Ripartizione geografica],,0)</f>
        <v>Sud</v>
      </c>
      <c r="J5602" s="1">
        <f>_xlfn.XLOOKUP(Comuni[[#This Row],[Regione]],Table_0[Regione],Table_0[Totale contagiati],,0)</f>
        <v>681425</v>
      </c>
      <c r="K5602" s="1">
        <f>_xlfn.XLOOKUP(Comuni[[#This Row],[Regione]],Table_0[Regione],Table_0[Guariti],,0)</f>
        <v>668758</v>
      </c>
      <c r="L5602" s="1">
        <f>_xlfn.XLOOKUP(Comuni[[#This Row],[Regione]],Table_0[Regione],Table_0[Deceduti],,0)</f>
        <v>4041</v>
      </c>
    </row>
    <row r="5603" spans="1:12" x14ac:dyDescent="0.25">
      <c r="A5603" s="1" t="s">
        <v>5688</v>
      </c>
      <c r="B5603" s="1" t="s">
        <v>5447</v>
      </c>
      <c r="C5603" s="1" t="s">
        <v>5652</v>
      </c>
      <c r="D5603">
        <v>1889</v>
      </c>
      <c r="E5603">
        <f>100*Comuni[[#This Row],[Popolazione2011]]/$D$7916</f>
        <v>3.295985519299618E-3</v>
      </c>
      <c r="F5603">
        <f>100*Comuni[[#This Row],[Popolazione2011]]/(SUMIFS($D$2:$D$7916,$B$2:$B$7916,"Abruzzo"))</f>
        <v>0.14449529529743924</v>
      </c>
      <c r="G5603" t="b">
        <f>IF(Comuni[[#This Row],[Popolazione2011]]&gt;300000,"MAGGIORE")</f>
        <v>0</v>
      </c>
      <c r="H5603">
        <f>100*Comuni[[#This Row],[Popolazione2011]]/(SUMIFS($D$2:$D$7916,$B$2:$B$7916,"Piemonte"))</f>
        <v>4.3286809370299523E-2</v>
      </c>
      <c r="I5603" s="1" t="str">
        <f>_xlfn.XLOOKUP(Comuni[[#This Row],[Regione]],Ripartizione_geografica[Regione],Ripartizione_geografica[Ripartizione geografica],,0)</f>
        <v>Sud</v>
      </c>
      <c r="J5603" s="1">
        <f>_xlfn.XLOOKUP(Comuni[[#This Row],[Regione]],Table_0[Regione],Table_0[Totale contagiati],,0)</f>
        <v>681425</v>
      </c>
      <c r="K5603" s="1">
        <f>_xlfn.XLOOKUP(Comuni[[#This Row],[Regione]],Table_0[Regione],Table_0[Guariti],,0)</f>
        <v>668758</v>
      </c>
      <c r="L5603" s="1">
        <f>_xlfn.XLOOKUP(Comuni[[#This Row],[Regione]],Table_0[Regione],Table_0[Deceduti],,0)</f>
        <v>4041</v>
      </c>
    </row>
    <row r="5604" spans="1:12" x14ac:dyDescent="0.25">
      <c r="A5604" s="1" t="s">
        <v>5689</v>
      </c>
      <c r="B5604" s="1" t="s">
        <v>5447</v>
      </c>
      <c r="C5604" s="1" t="s">
        <v>5652</v>
      </c>
      <c r="D5604">
        <v>1088</v>
      </c>
      <c r="E5604">
        <f>100*Comuni[[#This Row],[Popolazione2011]]/$D$7916</f>
        <v>1.8983759899407011E-3</v>
      </c>
      <c r="F5604">
        <f>100*Comuni[[#This Row],[Popolazione2011]]/(SUMIFS($D$2:$D$7916,$B$2:$B$7916,"Abruzzo"))</f>
        <v>8.3224394538705074E-2</v>
      </c>
      <c r="G5604" t="b">
        <f>IF(Comuni[[#This Row],[Popolazione2011]]&gt;300000,"MAGGIORE")</f>
        <v>0</v>
      </c>
      <c r="H5604">
        <f>100*Comuni[[#This Row],[Popolazione2011]]/(SUMIFS($D$2:$D$7916,$B$2:$B$7916,"Piemonte"))</f>
        <v>2.4931735624608722E-2</v>
      </c>
      <c r="I5604" s="1" t="str">
        <f>_xlfn.XLOOKUP(Comuni[[#This Row],[Regione]],Ripartizione_geografica[Regione],Ripartizione_geografica[Ripartizione geografica],,0)</f>
        <v>Sud</v>
      </c>
      <c r="J5604" s="1">
        <f>_xlfn.XLOOKUP(Comuni[[#This Row],[Regione]],Table_0[Regione],Table_0[Totale contagiati],,0)</f>
        <v>681425</v>
      </c>
      <c r="K5604" s="1">
        <f>_xlfn.XLOOKUP(Comuni[[#This Row],[Regione]],Table_0[Regione],Table_0[Guariti],,0)</f>
        <v>668758</v>
      </c>
      <c r="L5604" s="1">
        <f>_xlfn.XLOOKUP(Comuni[[#This Row],[Regione]],Table_0[Regione],Table_0[Deceduti],,0)</f>
        <v>4041</v>
      </c>
    </row>
    <row r="5605" spans="1:12" x14ac:dyDescent="0.25">
      <c r="A5605" s="1" t="s">
        <v>5690</v>
      </c>
      <c r="B5605" s="1" t="s">
        <v>5447</v>
      </c>
      <c r="C5605" s="1" t="s">
        <v>5652</v>
      </c>
      <c r="D5605">
        <v>328</v>
      </c>
      <c r="E5605">
        <f>100*Comuni[[#This Row],[Popolazione2011]]/$D$7916</f>
        <v>5.7230452637918193E-4</v>
      </c>
      <c r="F5605">
        <f>100*Comuni[[#This Row],[Popolazione2011]]/(SUMIFS($D$2:$D$7916,$B$2:$B$7916,"Abruzzo"))</f>
        <v>2.5089707177109621E-2</v>
      </c>
      <c r="G5605" t="b">
        <f>IF(Comuni[[#This Row],[Popolazione2011]]&gt;300000,"MAGGIORE")</f>
        <v>0</v>
      </c>
      <c r="H5605">
        <f>100*Comuni[[#This Row],[Popolazione2011]]/(SUMIFS($D$2:$D$7916,$B$2:$B$7916,"Piemonte"))</f>
        <v>7.51618500447763E-3</v>
      </c>
      <c r="I5605" s="1" t="str">
        <f>_xlfn.XLOOKUP(Comuni[[#This Row],[Regione]],Ripartizione_geografica[Regione],Ripartizione_geografica[Ripartizione geografica],,0)</f>
        <v>Sud</v>
      </c>
      <c r="J5605" s="1">
        <f>_xlfn.XLOOKUP(Comuni[[#This Row],[Regione]],Table_0[Regione],Table_0[Totale contagiati],,0)</f>
        <v>681425</v>
      </c>
      <c r="K5605" s="1">
        <f>_xlfn.XLOOKUP(Comuni[[#This Row],[Regione]],Table_0[Regione],Table_0[Guariti],,0)</f>
        <v>668758</v>
      </c>
      <c r="L5605" s="1">
        <f>_xlfn.XLOOKUP(Comuni[[#This Row],[Regione]],Table_0[Regione],Table_0[Deceduti],,0)</f>
        <v>4041</v>
      </c>
    </row>
    <row r="5606" spans="1:12" x14ac:dyDescent="0.25">
      <c r="A5606" s="1" t="s">
        <v>5691</v>
      </c>
      <c r="B5606" s="1" t="s">
        <v>5447</v>
      </c>
      <c r="C5606" s="1" t="s">
        <v>5652</v>
      </c>
      <c r="D5606">
        <v>1550</v>
      </c>
      <c r="E5606">
        <f>100*Comuni[[#This Row],[Popolazione2011]]/$D$7916</f>
        <v>2.704487853316256E-3</v>
      </c>
      <c r="F5606">
        <f>100*Comuni[[#This Row],[Popolazione2011]]/(SUMIFS($D$2:$D$7916,$B$2:$B$7916,"Abruzzo"))</f>
        <v>0.11856416501378021</v>
      </c>
      <c r="G5606" t="b">
        <f>IF(Comuni[[#This Row],[Popolazione2011]]&gt;300000,"MAGGIORE")</f>
        <v>0</v>
      </c>
      <c r="H5606">
        <f>100*Comuni[[#This Row],[Popolazione2011]]/(SUMIFS($D$2:$D$7916,$B$2:$B$7916,"Piemonte"))</f>
        <v>3.5518557185793678E-2</v>
      </c>
      <c r="I5606" s="1" t="str">
        <f>_xlfn.XLOOKUP(Comuni[[#This Row],[Regione]],Ripartizione_geografica[Regione],Ripartizione_geografica[Ripartizione geografica],,0)</f>
        <v>Sud</v>
      </c>
      <c r="J5606" s="1">
        <f>_xlfn.XLOOKUP(Comuni[[#This Row],[Regione]],Table_0[Regione],Table_0[Totale contagiati],,0)</f>
        <v>681425</v>
      </c>
      <c r="K5606" s="1">
        <f>_xlfn.XLOOKUP(Comuni[[#This Row],[Regione]],Table_0[Regione],Table_0[Guariti],,0)</f>
        <v>668758</v>
      </c>
      <c r="L5606" s="1">
        <f>_xlfn.XLOOKUP(Comuni[[#This Row],[Regione]],Table_0[Regione],Table_0[Deceduti],,0)</f>
        <v>4041</v>
      </c>
    </row>
    <row r="5607" spans="1:12" x14ac:dyDescent="0.25">
      <c r="A5607" s="1" t="s">
        <v>5692</v>
      </c>
      <c r="B5607" s="1" t="s">
        <v>5447</v>
      </c>
      <c r="C5607" s="1" t="s">
        <v>5652</v>
      </c>
      <c r="D5607">
        <v>2935</v>
      </c>
      <c r="E5607">
        <f>100*Comuni[[#This Row],[Popolazione2011]]/$D$7916</f>
        <v>5.1210786125698137E-3</v>
      </c>
      <c r="F5607">
        <f>100*Comuni[[#This Row],[Popolazione2011]]/(SUMIFS($D$2:$D$7916,$B$2:$B$7916,"Abruzzo"))</f>
        <v>0.22450698342931932</v>
      </c>
      <c r="G5607" t="b">
        <f>IF(Comuni[[#This Row],[Popolazione2011]]&gt;300000,"MAGGIORE")</f>
        <v>0</v>
      </c>
      <c r="H5607">
        <f>100*Comuni[[#This Row],[Popolazione2011]]/(SUMIFS($D$2:$D$7916,$B$2:$B$7916,"Piemonte"))</f>
        <v>6.7256106671164162E-2</v>
      </c>
      <c r="I5607" s="1" t="str">
        <f>_xlfn.XLOOKUP(Comuni[[#This Row],[Regione]],Ripartizione_geografica[Regione],Ripartizione_geografica[Ripartizione geografica],,0)</f>
        <v>Sud</v>
      </c>
      <c r="J5607" s="1">
        <f>_xlfn.XLOOKUP(Comuni[[#This Row],[Regione]],Table_0[Regione],Table_0[Totale contagiati],,0)</f>
        <v>681425</v>
      </c>
      <c r="K5607" s="1">
        <f>_xlfn.XLOOKUP(Comuni[[#This Row],[Regione]],Table_0[Regione],Table_0[Guariti],,0)</f>
        <v>668758</v>
      </c>
      <c r="L5607" s="1">
        <f>_xlfn.XLOOKUP(Comuni[[#This Row],[Regione]],Table_0[Regione],Table_0[Deceduti],,0)</f>
        <v>4041</v>
      </c>
    </row>
    <row r="5608" spans="1:12" x14ac:dyDescent="0.25">
      <c r="A5608" s="1" t="s">
        <v>5693</v>
      </c>
      <c r="B5608" s="1" t="s">
        <v>5447</v>
      </c>
      <c r="C5608" s="1" t="s">
        <v>5652</v>
      </c>
      <c r="D5608">
        <v>1270</v>
      </c>
      <c r="E5608">
        <f>100*Comuni[[#This Row],[Popolazione2011]]/$D$7916</f>
        <v>2.2159352088462229E-3</v>
      </c>
      <c r="F5608">
        <f>100*Comuni[[#This Row],[Popolazione2011]]/(SUMIFS($D$2:$D$7916,$B$2:$B$7916,"Abruzzo"))</f>
        <v>9.7146122301613472E-2</v>
      </c>
      <c r="G5608" t="b">
        <f>IF(Comuni[[#This Row],[Popolazione2011]]&gt;300000,"MAGGIORE")</f>
        <v>0</v>
      </c>
      <c r="H5608">
        <f>100*Comuni[[#This Row],[Popolazione2011]]/(SUMIFS($D$2:$D$7916,$B$2:$B$7916,"Piemonte"))</f>
        <v>2.9102301694166433E-2</v>
      </c>
      <c r="I5608" s="1" t="str">
        <f>_xlfn.XLOOKUP(Comuni[[#This Row],[Regione]],Ripartizione_geografica[Regione],Ripartizione_geografica[Ripartizione geografica],,0)</f>
        <v>Sud</v>
      </c>
      <c r="J5608" s="1">
        <f>_xlfn.XLOOKUP(Comuni[[#This Row],[Regione]],Table_0[Regione],Table_0[Totale contagiati],,0)</f>
        <v>681425</v>
      </c>
      <c r="K5608" s="1">
        <f>_xlfn.XLOOKUP(Comuni[[#This Row],[Regione]],Table_0[Regione],Table_0[Guariti],,0)</f>
        <v>668758</v>
      </c>
      <c r="L5608" s="1">
        <f>_xlfn.XLOOKUP(Comuni[[#This Row],[Regione]],Table_0[Regione],Table_0[Deceduti],,0)</f>
        <v>4041</v>
      </c>
    </row>
    <row r="5609" spans="1:12" x14ac:dyDescent="0.25">
      <c r="A5609" s="1" t="s">
        <v>5694</v>
      </c>
      <c r="B5609" s="1" t="s">
        <v>5447</v>
      </c>
      <c r="C5609" s="1" t="s">
        <v>5652</v>
      </c>
      <c r="D5609">
        <v>9367</v>
      </c>
      <c r="E5609">
        <f>100*Comuni[[#This Row],[Popolazione2011]]/$D$7916</f>
        <v>1.6343830788395724E-2</v>
      </c>
      <c r="F5609">
        <f>100*Comuni[[#This Row],[Popolazione2011]]/(SUMIFS($D$2:$D$7916,$B$2:$B$7916,"Abruzzo"))</f>
        <v>0.716510021731664</v>
      </c>
      <c r="G5609" t="b">
        <f>IF(Comuni[[#This Row],[Popolazione2011]]&gt;300000,"MAGGIORE")</f>
        <v>0</v>
      </c>
      <c r="H5609">
        <f>100*Comuni[[#This Row],[Popolazione2011]]/(SUMIFS($D$2:$D$7916,$B$2:$B$7916,"Piemonte"))</f>
        <v>0.21464666139311572</v>
      </c>
      <c r="I5609" s="1" t="str">
        <f>_xlfn.XLOOKUP(Comuni[[#This Row],[Regione]],Ripartizione_geografica[Regione],Ripartizione_geografica[Ripartizione geografica],,0)</f>
        <v>Sud</v>
      </c>
      <c r="J5609" s="1">
        <f>_xlfn.XLOOKUP(Comuni[[#This Row],[Regione]],Table_0[Regione],Table_0[Totale contagiati],,0)</f>
        <v>681425</v>
      </c>
      <c r="K5609" s="1">
        <f>_xlfn.XLOOKUP(Comuni[[#This Row],[Regione]],Table_0[Regione],Table_0[Guariti],,0)</f>
        <v>668758</v>
      </c>
      <c r="L5609" s="1">
        <f>_xlfn.XLOOKUP(Comuni[[#This Row],[Regione]],Table_0[Regione],Table_0[Deceduti],,0)</f>
        <v>4041</v>
      </c>
    </row>
    <row r="5610" spans="1:12" x14ac:dyDescent="0.25">
      <c r="A5610" s="1" t="s">
        <v>5695</v>
      </c>
      <c r="B5610" s="1" t="s">
        <v>5447</v>
      </c>
      <c r="C5610" s="1" t="s">
        <v>5652</v>
      </c>
      <c r="D5610">
        <v>432</v>
      </c>
      <c r="E5610">
        <f>100*Comuni[[#This Row],[Popolazione2011]]/$D$7916</f>
        <v>7.5376693718233717E-4</v>
      </c>
      <c r="F5610">
        <f>100*Comuni[[#This Row],[Popolazione2011]]/(SUMIFS($D$2:$D$7916,$B$2:$B$7916,"Abruzzo"))</f>
        <v>3.3044980184485838E-2</v>
      </c>
      <c r="G5610" t="b">
        <f>IF(Comuni[[#This Row],[Popolazione2011]]&gt;300000,"MAGGIORE")</f>
        <v>0</v>
      </c>
      <c r="H5610">
        <f>100*Comuni[[#This Row],[Popolazione2011]]/(SUMIFS($D$2:$D$7916,$B$2:$B$7916,"Piemonte"))</f>
        <v>9.8993656156534642E-3</v>
      </c>
      <c r="I5610" s="1" t="str">
        <f>_xlfn.XLOOKUP(Comuni[[#This Row],[Regione]],Ripartizione_geografica[Regione],Ripartizione_geografica[Ripartizione geografica],,0)</f>
        <v>Sud</v>
      </c>
      <c r="J5610" s="1">
        <f>_xlfn.XLOOKUP(Comuni[[#This Row],[Regione]],Table_0[Regione],Table_0[Totale contagiati],,0)</f>
        <v>681425</v>
      </c>
      <c r="K5610" s="1">
        <f>_xlfn.XLOOKUP(Comuni[[#This Row],[Regione]],Table_0[Regione],Table_0[Guariti],,0)</f>
        <v>668758</v>
      </c>
      <c r="L5610" s="1">
        <f>_xlfn.XLOOKUP(Comuni[[#This Row],[Regione]],Table_0[Regione],Table_0[Deceduti],,0)</f>
        <v>4041</v>
      </c>
    </row>
    <row r="5611" spans="1:12" x14ac:dyDescent="0.25">
      <c r="A5611" s="1" t="s">
        <v>5696</v>
      </c>
      <c r="B5611" s="1" t="s">
        <v>5447</v>
      </c>
      <c r="C5611" s="1" t="s">
        <v>5652</v>
      </c>
      <c r="D5611">
        <v>1364</v>
      </c>
      <c r="E5611">
        <f>100*Comuni[[#This Row],[Popolazione2011]]/$D$7916</f>
        <v>2.3799493109183056E-3</v>
      </c>
      <c r="F5611">
        <f>100*Comuni[[#This Row],[Popolazione2011]]/(SUMIFS($D$2:$D$7916,$B$2:$B$7916,"Abruzzo"))</f>
        <v>0.10433646521212658</v>
      </c>
      <c r="G5611" t="b">
        <f>IF(Comuni[[#This Row],[Popolazione2011]]&gt;300000,"MAGGIORE")</f>
        <v>0</v>
      </c>
      <c r="H5611">
        <f>100*Comuni[[#This Row],[Popolazione2011]]/(SUMIFS($D$2:$D$7916,$B$2:$B$7916,"Piemonte"))</f>
        <v>3.1256330323498435E-2</v>
      </c>
      <c r="I5611" s="1" t="str">
        <f>_xlfn.XLOOKUP(Comuni[[#This Row],[Regione]],Ripartizione_geografica[Regione],Ripartizione_geografica[Ripartizione geografica],,0)</f>
        <v>Sud</v>
      </c>
      <c r="J5611" s="1">
        <f>_xlfn.XLOOKUP(Comuni[[#This Row],[Regione]],Table_0[Regione],Table_0[Totale contagiati],,0)</f>
        <v>681425</v>
      </c>
      <c r="K5611" s="1">
        <f>_xlfn.XLOOKUP(Comuni[[#This Row],[Regione]],Table_0[Regione],Table_0[Guariti],,0)</f>
        <v>668758</v>
      </c>
      <c r="L5611" s="1">
        <f>_xlfn.XLOOKUP(Comuni[[#This Row],[Regione]],Table_0[Regione],Table_0[Deceduti],,0)</f>
        <v>4041</v>
      </c>
    </row>
    <row r="5612" spans="1:12" x14ac:dyDescent="0.25">
      <c r="A5612" s="1" t="s">
        <v>5697</v>
      </c>
      <c r="B5612" s="1" t="s">
        <v>5447</v>
      </c>
      <c r="C5612" s="1" t="s">
        <v>5652</v>
      </c>
      <c r="D5612">
        <v>35921</v>
      </c>
      <c r="E5612">
        <f>100*Comuni[[#This Row],[Popolazione2011]]/$D$7916</f>
        <v>6.2676069792885952E-2</v>
      </c>
      <c r="F5612">
        <f>100*Comuni[[#This Row],[Popolazione2011]]/(SUMIFS($D$2:$D$7916,$B$2:$B$7916,"Abruzzo"))</f>
        <v>2.747705400941935</v>
      </c>
      <c r="G5612" t="b">
        <f>IF(Comuni[[#This Row],[Popolazione2011]]&gt;300000,"MAGGIORE")</f>
        <v>0</v>
      </c>
      <c r="H5612">
        <f>100*Comuni[[#This Row],[Popolazione2011]]/(SUMIFS($D$2:$D$7916,$B$2:$B$7916,"Piemonte"))</f>
        <v>0.82313683398122239</v>
      </c>
      <c r="I5612" s="1" t="str">
        <f>_xlfn.XLOOKUP(Comuni[[#This Row],[Regione]],Ripartizione_geografica[Regione],Ripartizione_geografica[Ripartizione geografica],,0)</f>
        <v>Sud</v>
      </c>
      <c r="J5612" s="1">
        <f>_xlfn.XLOOKUP(Comuni[[#This Row],[Regione]],Table_0[Regione],Table_0[Totale contagiati],,0)</f>
        <v>681425</v>
      </c>
      <c r="K5612" s="1">
        <f>_xlfn.XLOOKUP(Comuni[[#This Row],[Regione]],Table_0[Regione],Table_0[Guariti],,0)</f>
        <v>668758</v>
      </c>
      <c r="L5612" s="1">
        <f>_xlfn.XLOOKUP(Comuni[[#This Row],[Regione]],Table_0[Regione],Table_0[Deceduti],,0)</f>
        <v>4041</v>
      </c>
    </row>
    <row r="5613" spans="1:12" x14ac:dyDescent="0.25">
      <c r="A5613" s="1" t="s">
        <v>5698</v>
      </c>
      <c r="B5613" s="1" t="s">
        <v>5447</v>
      </c>
      <c r="C5613" s="1" t="s">
        <v>5652</v>
      </c>
      <c r="D5613">
        <v>725</v>
      </c>
      <c r="E5613">
        <f>100*Comuni[[#This Row],[Popolazione2011]]/$D$7916</f>
        <v>1.265002383002765E-3</v>
      </c>
      <c r="F5613">
        <f>100*Comuni[[#This Row],[Popolazione2011]]/(SUMIFS($D$2:$D$7916,$B$2:$B$7916,"Abruzzo"))</f>
        <v>5.5457432022574617E-2</v>
      </c>
      <c r="G5613" t="b">
        <f>IF(Comuni[[#This Row],[Popolazione2011]]&gt;300000,"MAGGIORE")</f>
        <v>0</v>
      </c>
      <c r="H5613">
        <f>100*Comuni[[#This Row],[Popolazione2011]]/(SUMIFS($D$2:$D$7916,$B$2:$B$7916,"Piemonte"))</f>
        <v>1.6613518683677688E-2</v>
      </c>
      <c r="I5613" s="1" t="str">
        <f>_xlfn.XLOOKUP(Comuni[[#This Row],[Regione]],Ripartizione_geografica[Regione],Ripartizione_geografica[Ripartizione geografica],,0)</f>
        <v>Sud</v>
      </c>
      <c r="J5613" s="1">
        <f>_xlfn.XLOOKUP(Comuni[[#This Row],[Regione]],Table_0[Regione],Table_0[Totale contagiati],,0)</f>
        <v>681425</v>
      </c>
      <c r="K5613" s="1">
        <f>_xlfn.XLOOKUP(Comuni[[#This Row],[Regione]],Table_0[Regione],Table_0[Guariti],,0)</f>
        <v>668758</v>
      </c>
      <c r="L5613" s="1">
        <f>_xlfn.XLOOKUP(Comuni[[#This Row],[Regione]],Table_0[Regione],Table_0[Deceduti],,0)</f>
        <v>4041</v>
      </c>
    </row>
    <row r="5614" spans="1:12" x14ac:dyDescent="0.25">
      <c r="A5614" s="1" t="s">
        <v>5699</v>
      </c>
      <c r="B5614" s="1" t="s">
        <v>5447</v>
      </c>
      <c r="C5614" s="1" t="s">
        <v>5652</v>
      </c>
      <c r="D5614">
        <v>365</v>
      </c>
      <c r="E5614">
        <f>100*Comuni[[#This Row],[Popolazione2011]]/$D$7916</f>
        <v>6.3686326868415066E-4</v>
      </c>
      <c r="F5614">
        <f>100*Comuni[[#This Row],[Popolazione2011]]/(SUMIFS($D$2:$D$7916,$B$2:$B$7916,"Abruzzo"))</f>
        <v>2.7919948535503083E-2</v>
      </c>
      <c r="G5614" t="b">
        <f>IF(Comuni[[#This Row],[Popolazione2011]]&gt;300000,"MAGGIORE")</f>
        <v>0</v>
      </c>
      <c r="H5614">
        <f>100*Comuni[[#This Row],[Popolazione2011]]/(SUMIFS($D$2:$D$7916,$B$2:$B$7916,"Piemonte"))</f>
        <v>8.3640473372998021E-3</v>
      </c>
      <c r="I5614" s="1" t="str">
        <f>_xlfn.XLOOKUP(Comuni[[#This Row],[Regione]],Ripartizione_geografica[Regione],Ripartizione_geografica[Ripartizione geografica],,0)</f>
        <v>Sud</v>
      </c>
      <c r="J5614" s="1">
        <f>_xlfn.XLOOKUP(Comuni[[#This Row],[Regione]],Table_0[Regione],Table_0[Totale contagiati],,0)</f>
        <v>681425</v>
      </c>
      <c r="K5614" s="1">
        <f>_xlfn.XLOOKUP(Comuni[[#This Row],[Regione]],Table_0[Regione],Table_0[Guariti],,0)</f>
        <v>668758</v>
      </c>
      <c r="L5614" s="1">
        <f>_xlfn.XLOOKUP(Comuni[[#This Row],[Regione]],Table_0[Regione],Table_0[Deceduti],,0)</f>
        <v>4041</v>
      </c>
    </row>
    <row r="5615" spans="1:12" x14ac:dyDescent="0.25">
      <c r="A5615" s="1" t="s">
        <v>5700</v>
      </c>
      <c r="B5615" s="1" t="s">
        <v>5447</v>
      </c>
      <c r="C5615" s="1" t="s">
        <v>5652</v>
      </c>
      <c r="D5615">
        <v>712</v>
      </c>
      <c r="E5615">
        <f>100*Comuni[[#This Row],[Popolazione2011]]/$D$7916</f>
        <v>1.2423195816523706E-3</v>
      </c>
      <c r="F5615">
        <f>100*Comuni[[#This Row],[Popolazione2011]]/(SUMIFS($D$2:$D$7916,$B$2:$B$7916,"Abruzzo"))</f>
        <v>5.4463022896652592E-2</v>
      </c>
      <c r="G5615" t="b">
        <f>IF(Comuni[[#This Row],[Popolazione2011]]&gt;300000,"MAGGIORE")</f>
        <v>0</v>
      </c>
      <c r="H5615">
        <f>100*Comuni[[#This Row],[Popolazione2011]]/(SUMIFS($D$2:$D$7916,$B$2:$B$7916,"Piemonte"))</f>
        <v>1.6315621107280708E-2</v>
      </c>
      <c r="I5615" s="1" t="str">
        <f>_xlfn.XLOOKUP(Comuni[[#This Row],[Regione]],Ripartizione_geografica[Regione],Ripartizione_geografica[Ripartizione geografica],,0)</f>
        <v>Sud</v>
      </c>
      <c r="J5615" s="1">
        <f>_xlfn.XLOOKUP(Comuni[[#This Row],[Regione]],Table_0[Regione],Table_0[Totale contagiati],,0)</f>
        <v>681425</v>
      </c>
      <c r="K5615" s="1">
        <f>_xlfn.XLOOKUP(Comuni[[#This Row],[Regione]],Table_0[Regione],Table_0[Guariti],,0)</f>
        <v>668758</v>
      </c>
      <c r="L5615" s="1">
        <f>_xlfn.XLOOKUP(Comuni[[#This Row],[Regione]],Table_0[Regione],Table_0[Deceduti],,0)</f>
        <v>4041</v>
      </c>
    </row>
    <row r="5616" spans="1:12" x14ac:dyDescent="0.25">
      <c r="A5616" s="1" t="s">
        <v>5701</v>
      </c>
      <c r="B5616" s="1" t="s">
        <v>5447</v>
      </c>
      <c r="C5616" s="1" t="s">
        <v>5652</v>
      </c>
      <c r="D5616">
        <v>4844</v>
      </c>
      <c r="E5616">
        <f>100*Comuni[[#This Row],[Popolazione2011]]/$D$7916</f>
        <v>8.4519607493315774E-3</v>
      </c>
      <c r="F5616">
        <f>100*Comuni[[#This Row],[Popolazione2011]]/(SUMIFS($D$2:$D$7916,$B$2:$B$7916,"Abruzzo"))</f>
        <v>0.37053213892048475</v>
      </c>
      <c r="G5616" t="b">
        <f>IF(Comuni[[#This Row],[Popolazione2011]]&gt;300000,"MAGGIORE")</f>
        <v>0</v>
      </c>
      <c r="H5616">
        <f>100*Comuni[[#This Row],[Popolazione2011]]/(SUMIFS($D$2:$D$7916,$B$2:$B$7916,"Piemonte"))</f>
        <v>0.11100122000515134</v>
      </c>
      <c r="I5616" s="1" t="str">
        <f>_xlfn.XLOOKUP(Comuni[[#This Row],[Regione]],Ripartizione_geografica[Regione],Ripartizione_geografica[Ripartizione geografica],,0)</f>
        <v>Sud</v>
      </c>
      <c r="J5616" s="1">
        <f>_xlfn.XLOOKUP(Comuni[[#This Row],[Regione]],Table_0[Regione],Table_0[Totale contagiati],,0)</f>
        <v>681425</v>
      </c>
      <c r="K5616" s="1">
        <f>_xlfn.XLOOKUP(Comuni[[#This Row],[Regione]],Table_0[Regione],Table_0[Guariti],,0)</f>
        <v>668758</v>
      </c>
      <c r="L5616" s="1">
        <f>_xlfn.XLOOKUP(Comuni[[#This Row],[Regione]],Table_0[Regione],Table_0[Deceduti],,0)</f>
        <v>4041</v>
      </c>
    </row>
    <row r="5617" spans="1:12" x14ac:dyDescent="0.25">
      <c r="A5617" s="1" t="s">
        <v>5702</v>
      </c>
      <c r="B5617" s="1" t="s">
        <v>5447</v>
      </c>
      <c r="C5617" s="1" t="s">
        <v>5652</v>
      </c>
      <c r="D5617">
        <v>1032</v>
      </c>
      <c r="E5617">
        <f>100*Comuni[[#This Row],[Popolazione2011]]/$D$7916</f>
        <v>1.8006654610466944E-3</v>
      </c>
      <c r="F5617">
        <f>100*Comuni[[#This Row],[Popolazione2011]]/(SUMIFS($D$2:$D$7916,$B$2:$B$7916,"Abruzzo"))</f>
        <v>7.8940785996271731E-2</v>
      </c>
      <c r="G5617" t="b">
        <f>IF(Comuni[[#This Row],[Popolazione2011]]&gt;300000,"MAGGIORE")</f>
        <v>0</v>
      </c>
      <c r="H5617">
        <f>100*Comuni[[#This Row],[Popolazione2011]]/(SUMIFS($D$2:$D$7916,$B$2:$B$7916,"Piemonte"))</f>
        <v>2.3648484526283275E-2</v>
      </c>
      <c r="I5617" s="1" t="str">
        <f>_xlfn.XLOOKUP(Comuni[[#This Row],[Regione]],Ripartizione_geografica[Regione],Ripartizione_geografica[Ripartizione geografica],,0)</f>
        <v>Sud</v>
      </c>
      <c r="J5617" s="1">
        <f>_xlfn.XLOOKUP(Comuni[[#This Row],[Regione]],Table_0[Regione],Table_0[Totale contagiati],,0)</f>
        <v>681425</v>
      </c>
      <c r="K5617" s="1">
        <f>_xlfn.XLOOKUP(Comuni[[#This Row],[Regione]],Table_0[Regione],Table_0[Guariti],,0)</f>
        <v>668758</v>
      </c>
      <c r="L5617" s="1">
        <f>_xlfn.XLOOKUP(Comuni[[#This Row],[Regione]],Table_0[Regione],Table_0[Deceduti],,0)</f>
        <v>4041</v>
      </c>
    </row>
    <row r="5618" spans="1:12" x14ac:dyDescent="0.25">
      <c r="A5618" s="1" t="s">
        <v>5703</v>
      </c>
      <c r="B5618" s="1" t="s">
        <v>5447</v>
      </c>
      <c r="C5618" s="1" t="s">
        <v>5652</v>
      </c>
      <c r="D5618">
        <v>141</v>
      </c>
      <c r="E5618">
        <f>100*Comuni[[#This Row],[Popolazione2011]]/$D$7916</f>
        <v>2.4602115310812397E-4</v>
      </c>
      <c r="F5618">
        <f>100*Comuni[[#This Row],[Popolazione2011]]/(SUMIFS($D$2:$D$7916,$B$2:$B$7916,"Abruzzo"))</f>
        <v>1.0785514365769685E-2</v>
      </c>
      <c r="G5618" t="b">
        <f>IF(Comuni[[#This Row],[Popolazione2011]]&gt;300000,"MAGGIORE")</f>
        <v>0</v>
      </c>
      <c r="H5618">
        <f>100*Comuni[[#This Row],[Popolazione2011]]/(SUMIFS($D$2:$D$7916,$B$2:$B$7916,"Piemonte"))</f>
        <v>3.2310429439980056E-3</v>
      </c>
      <c r="I5618" s="1" t="str">
        <f>_xlfn.XLOOKUP(Comuni[[#This Row],[Regione]],Ripartizione_geografica[Regione],Ripartizione_geografica[Ripartizione geografica],,0)</f>
        <v>Sud</v>
      </c>
      <c r="J5618" s="1">
        <f>_xlfn.XLOOKUP(Comuni[[#This Row],[Regione]],Table_0[Regione],Table_0[Totale contagiati],,0)</f>
        <v>681425</v>
      </c>
      <c r="K5618" s="1">
        <f>_xlfn.XLOOKUP(Comuni[[#This Row],[Regione]],Table_0[Regione],Table_0[Guariti],,0)</f>
        <v>668758</v>
      </c>
      <c r="L5618" s="1">
        <f>_xlfn.XLOOKUP(Comuni[[#This Row],[Regione]],Table_0[Regione],Table_0[Deceduti],,0)</f>
        <v>4041</v>
      </c>
    </row>
    <row r="5619" spans="1:12" x14ac:dyDescent="0.25">
      <c r="A5619" s="1" t="s">
        <v>5704</v>
      </c>
      <c r="B5619" s="1" t="s">
        <v>5447</v>
      </c>
      <c r="C5619" s="1" t="s">
        <v>5652</v>
      </c>
      <c r="D5619">
        <v>80</v>
      </c>
      <c r="E5619">
        <f>100*Comuni[[#This Row],[Popolazione2011]]/$D$7916</f>
        <v>1.3958646984858097E-4</v>
      </c>
      <c r="F5619">
        <f>100*Comuni[[#This Row],[Popolazione2011]]/(SUMIFS($D$2:$D$7916,$B$2:$B$7916,"Abruzzo"))</f>
        <v>6.1194407749047856E-3</v>
      </c>
      <c r="G5619" t="b">
        <f>IF(Comuni[[#This Row],[Popolazione2011]]&gt;300000,"MAGGIORE")</f>
        <v>0</v>
      </c>
      <c r="H5619">
        <f>100*Comuni[[#This Row],[Popolazione2011]]/(SUMIFS($D$2:$D$7916,$B$2:$B$7916,"Piemonte"))</f>
        <v>1.8332158547506414E-3</v>
      </c>
      <c r="I5619" s="1" t="str">
        <f>_xlfn.XLOOKUP(Comuni[[#This Row],[Regione]],Ripartizione_geografica[Regione],Ripartizione_geografica[Ripartizione geografica],,0)</f>
        <v>Sud</v>
      </c>
      <c r="J5619" s="1">
        <f>_xlfn.XLOOKUP(Comuni[[#This Row],[Regione]],Table_0[Regione],Table_0[Totale contagiati],,0)</f>
        <v>681425</v>
      </c>
      <c r="K5619" s="1">
        <f>_xlfn.XLOOKUP(Comuni[[#This Row],[Regione]],Table_0[Regione],Table_0[Guariti],,0)</f>
        <v>668758</v>
      </c>
      <c r="L5619" s="1">
        <f>_xlfn.XLOOKUP(Comuni[[#This Row],[Regione]],Table_0[Regione],Table_0[Deceduti],,0)</f>
        <v>4041</v>
      </c>
    </row>
    <row r="5620" spans="1:12" x14ac:dyDescent="0.25">
      <c r="A5620" s="1" t="s">
        <v>5705</v>
      </c>
      <c r="B5620" s="1" t="s">
        <v>5447</v>
      </c>
      <c r="C5620" s="1" t="s">
        <v>5652</v>
      </c>
      <c r="D5620">
        <v>736</v>
      </c>
      <c r="E5620">
        <f>100*Comuni[[#This Row],[Popolazione2011]]/$D$7916</f>
        <v>1.2841955226069448E-3</v>
      </c>
      <c r="F5620">
        <f>100*Comuni[[#This Row],[Popolazione2011]]/(SUMIFS($D$2:$D$7916,$B$2:$B$7916,"Abruzzo"))</f>
        <v>5.6298855129124026E-2</v>
      </c>
      <c r="G5620" t="b">
        <f>IF(Comuni[[#This Row],[Popolazione2011]]&gt;300000,"MAGGIORE")</f>
        <v>0</v>
      </c>
      <c r="H5620">
        <f>100*Comuni[[#This Row],[Popolazione2011]]/(SUMIFS($D$2:$D$7916,$B$2:$B$7916,"Piemonte"))</f>
        <v>1.6865585863705901E-2</v>
      </c>
      <c r="I5620" s="1" t="str">
        <f>_xlfn.XLOOKUP(Comuni[[#This Row],[Regione]],Ripartizione_geografica[Regione],Ripartizione_geografica[Ripartizione geografica],,0)</f>
        <v>Sud</v>
      </c>
      <c r="J5620" s="1">
        <f>_xlfn.XLOOKUP(Comuni[[#This Row],[Regione]],Table_0[Regione],Table_0[Totale contagiati],,0)</f>
        <v>681425</v>
      </c>
      <c r="K5620" s="1">
        <f>_xlfn.XLOOKUP(Comuni[[#This Row],[Regione]],Table_0[Regione],Table_0[Guariti],,0)</f>
        <v>668758</v>
      </c>
      <c r="L5620" s="1">
        <f>_xlfn.XLOOKUP(Comuni[[#This Row],[Regione]],Table_0[Regione],Table_0[Deceduti],,0)</f>
        <v>4041</v>
      </c>
    </row>
    <row r="5621" spans="1:12" x14ac:dyDescent="0.25">
      <c r="A5621" s="1" t="s">
        <v>5706</v>
      </c>
      <c r="B5621" s="1" t="s">
        <v>5447</v>
      </c>
      <c r="C5621" s="1" t="s">
        <v>5652</v>
      </c>
      <c r="D5621">
        <v>2564</v>
      </c>
      <c r="E5621">
        <f>100*Comuni[[#This Row],[Popolazione2011]]/$D$7916</f>
        <v>4.4737463586470199E-3</v>
      </c>
      <c r="F5621">
        <f>100*Comuni[[#This Row],[Popolazione2011]]/(SUMIFS($D$2:$D$7916,$B$2:$B$7916,"Abruzzo"))</f>
        <v>0.19612807683569836</v>
      </c>
      <c r="G5621" t="b">
        <f>IF(Comuni[[#This Row],[Popolazione2011]]&gt;300000,"MAGGIORE")</f>
        <v>0</v>
      </c>
      <c r="H5621">
        <f>100*Comuni[[#This Row],[Popolazione2011]]/(SUMIFS($D$2:$D$7916,$B$2:$B$7916,"Piemonte"))</f>
        <v>5.875456814475806E-2</v>
      </c>
      <c r="I5621" s="1" t="str">
        <f>_xlfn.XLOOKUP(Comuni[[#This Row],[Regione]],Ripartizione_geografica[Regione],Ripartizione_geografica[Ripartizione geografica],,0)</f>
        <v>Sud</v>
      </c>
      <c r="J5621" s="1">
        <f>_xlfn.XLOOKUP(Comuni[[#This Row],[Regione]],Table_0[Regione],Table_0[Totale contagiati],,0)</f>
        <v>681425</v>
      </c>
      <c r="K5621" s="1">
        <f>_xlfn.XLOOKUP(Comuni[[#This Row],[Regione]],Table_0[Regione],Table_0[Guariti],,0)</f>
        <v>668758</v>
      </c>
      <c r="L5621" s="1">
        <f>_xlfn.XLOOKUP(Comuni[[#This Row],[Regione]],Table_0[Regione],Table_0[Deceduti],,0)</f>
        <v>4041</v>
      </c>
    </row>
    <row r="5622" spans="1:12" x14ac:dyDescent="0.25">
      <c r="A5622" s="1" t="s">
        <v>5707</v>
      </c>
      <c r="B5622" s="1" t="s">
        <v>5447</v>
      </c>
      <c r="C5622" s="1" t="s">
        <v>5652</v>
      </c>
      <c r="D5622">
        <v>2291</v>
      </c>
      <c r="E5622">
        <f>100*Comuni[[#This Row],[Popolazione2011]]/$D$7916</f>
        <v>3.9974075302887371E-3</v>
      </c>
      <c r="F5622">
        <f>100*Comuni[[#This Row],[Popolazione2011]]/(SUMIFS($D$2:$D$7916,$B$2:$B$7916,"Abruzzo"))</f>
        <v>0.17524548519133579</v>
      </c>
      <c r="G5622" t="b">
        <f>IF(Comuni[[#This Row],[Popolazione2011]]&gt;300000,"MAGGIORE")</f>
        <v>0</v>
      </c>
      <c r="H5622">
        <f>100*Comuni[[#This Row],[Popolazione2011]]/(SUMIFS($D$2:$D$7916,$B$2:$B$7916,"Piemonte"))</f>
        <v>5.2498719040421492E-2</v>
      </c>
      <c r="I5622" s="1" t="str">
        <f>_xlfn.XLOOKUP(Comuni[[#This Row],[Regione]],Ripartizione_geografica[Regione],Ripartizione_geografica[Ripartizione geografica],,0)</f>
        <v>Sud</v>
      </c>
      <c r="J5622" s="1">
        <f>_xlfn.XLOOKUP(Comuni[[#This Row],[Regione]],Table_0[Regione],Table_0[Totale contagiati],,0)</f>
        <v>681425</v>
      </c>
      <c r="K5622" s="1">
        <f>_xlfn.XLOOKUP(Comuni[[#This Row],[Regione]],Table_0[Regione],Table_0[Guariti],,0)</f>
        <v>668758</v>
      </c>
      <c r="L5622" s="1">
        <f>_xlfn.XLOOKUP(Comuni[[#This Row],[Regione]],Table_0[Regione],Table_0[Deceduti],,0)</f>
        <v>4041</v>
      </c>
    </row>
    <row r="5623" spans="1:12" x14ac:dyDescent="0.25">
      <c r="A5623" s="1" t="s">
        <v>5708</v>
      </c>
      <c r="B5623" s="1" t="s">
        <v>5447</v>
      </c>
      <c r="C5623" s="1" t="s">
        <v>5652</v>
      </c>
      <c r="D5623">
        <v>4008</v>
      </c>
      <c r="E5623">
        <f>100*Comuni[[#This Row],[Popolazione2011]]/$D$7916</f>
        <v>6.9932821394139057E-3</v>
      </c>
      <c r="F5623">
        <f>100*Comuni[[#This Row],[Popolazione2011]]/(SUMIFS($D$2:$D$7916,$B$2:$B$7916,"Abruzzo"))</f>
        <v>0.30658398282272975</v>
      </c>
      <c r="G5623" t="b">
        <f>IF(Comuni[[#This Row],[Popolazione2011]]&gt;300000,"MAGGIORE")</f>
        <v>0</v>
      </c>
      <c r="H5623">
        <f>100*Comuni[[#This Row],[Popolazione2011]]/(SUMIFS($D$2:$D$7916,$B$2:$B$7916,"Piemonte"))</f>
        <v>9.1844114323007139E-2</v>
      </c>
      <c r="I5623" s="1" t="str">
        <f>_xlfn.XLOOKUP(Comuni[[#This Row],[Regione]],Ripartizione_geografica[Regione],Ripartizione_geografica[Ripartizione geografica],,0)</f>
        <v>Sud</v>
      </c>
      <c r="J5623" s="1">
        <f>_xlfn.XLOOKUP(Comuni[[#This Row],[Regione]],Table_0[Regione],Table_0[Totale contagiati],,0)</f>
        <v>681425</v>
      </c>
      <c r="K5623" s="1">
        <f>_xlfn.XLOOKUP(Comuni[[#This Row],[Regione]],Table_0[Regione],Table_0[Guariti],,0)</f>
        <v>668758</v>
      </c>
      <c r="L5623" s="1">
        <f>_xlfn.XLOOKUP(Comuni[[#This Row],[Regione]],Table_0[Regione],Table_0[Deceduti],,0)</f>
        <v>4041</v>
      </c>
    </row>
    <row r="5624" spans="1:12" x14ac:dyDescent="0.25">
      <c r="A5624" s="1" t="s">
        <v>5709</v>
      </c>
      <c r="B5624" s="1" t="s">
        <v>5447</v>
      </c>
      <c r="C5624" s="1" t="s">
        <v>5652</v>
      </c>
      <c r="D5624">
        <v>23425</v>
      </c>
      <c r="E5624">
        <f>100*Comuni[[#This Row],[Popolazione2011]]/$D$7916</f>
        <v>4.0872663202537615E-2</v>
      </c>
      <c r="F5624">
        <f>100*Comuni[[#This Row],[Popolazione2011]]/(SUMIFS($D$2:$D$7916,$B$2:$B$7916,"Abruzzo"))</f>
        <v>1.7918487519018074</v>
      </c>
      <c r="G5624" t="b">
        <f>IF(Comuni[[#This Row],[Popolazione2011]]&gt;300000,"MAGGIORE")</f>
        <v>0</v>
      </c>
      <c r="H5624">
        <f>100*Comuni[[#This Row],[Popolazione2011]]/(SUMIFS($D$2:$D$7916,$B$2:$B$7916,"Piemonte"))</f>
        <v>0.53678851746917222</v>
      </c>
      <c r="I5624" s="1" t="str">
        <f>_xlfn.XLOOKUP(Comuni[[#This Row],[Regione]],Ripartizione_geografica[Regione],Ripartizione_geografica[Ripartizione geografica],,0)</f>
        <v>Sud</v>
      </c>
      <c r="J5624" s="1">
        <f>_xlfn.XLOOKUP(Comuni[[#This Row],[Regione]],Table_0[Regione],Table_0[Totale contagiati],,0)</f>
        <v>681425</v>
      </c>
      <c r="K5624" s="1">
        <f>_xlfn.XLOOKUP(Comuni[[#This Row],[Regione]],Table_0[Regione],Table_0[Guariti],,0)</f>
        <v>668758</v>
      </c>
      <c r="L5624" s="1">
        <f>_xlfn.XLOOKUP(Comuni[[#This Row],[Regione]],Table_0[Regione],Table_0[Deceduti],,0)</f>
        <v>4041</v>
      </c>
    </row>
    <row r="5625" spans="1:12" x14ac:dyDescent="0.25">
      <c r="A5625" s="1" t="s">
        <v>5710</v>
      </c>
      <c r="B5625" s="1" t="s">
        <v>5447</v>
      </c>
      <c r="C5625" s="1" t="s">
        <v>5652</v>
      </c>
      <c r="D5625">
        <v>4466</v>
      </c>
      <c r="E5625">
        <f>100*Comuni[[#This Row],[Popolazione2011]]/$D$7916</f>
        <v>7.7924146792970319E-3</v>
      </c>
      <c r="F5625">
        <f>100*Comuni[[#This Row],[Popolazione2011]]/(SUMIFS($D$2:$D$7916,$B$2:$B$7916,"Abruzzo"))</f>
        <v>0.34161778125905962</v>
      </c>
      <c r="G5625" t="b">
        <f>IF(Comuni[[#This Row],[Popolazione2011]]&gt;300000,"MAGGIORE")</f>
        <v>0</v>
      </c>
      <c r="H5625">
        <f>100*Comuni[[#This Row],[Popolazione2011]]/(SUMIFS($D$2:$D$7916,$B$2:$B$7916,"Piemonte"))</f>
        <v>0.10233927509145456</v>
      </c>
      <c r="I5625" s="1" t="str">
        <f>_xlfn.XLOOKUP(Comuni[[#This Row],[Regione]],Ripartizione_geografica[Regione],Ripartizione_geografica[Ripartizione geografica],,0)</f>
        <v>Sud</v>
      </c>
      <c r="J5625" s="1">
        <f>_xlfn.XLOOKUP(Comuni[[#This Row],[Regione]],Table_0[Regione],Table_0[Totale contagiati],,0)</f>
        <v>681425</v>
      </c>
      <c r="K5625" s="1">
        <f>_xlfn.XLOOKUP(Comuni[[#This Row],[Regione]],Table_0[Regione],Table_0[Guariti],,0)</f>
        <v>668758</v>
      </c>
      <c r="L5625" s="1">
        <f>_xlfn.XLOOKUP(Comuni[[#This Row],[Regione]],Table_0[Regione],Table_0[Deceduti],,0)</f>
        <v>4041</v>
      </c>
    </row>
    <row r="5626" spans="1:12" x14ac:dyDescent="0.25">
      <c r="A5626" s="1" t="s">
        <v>5711</v>
      </c>
      <c r="B5626" s="1" t="s">
        <v>5447</v>
      </c>
      <c r="C5626" s="1" t="s">
        <v>5652</v>
      </c>
      <c r="D5626">
        <v>1412</v>
      </c>
      <c r="E5626">
        <f>100*Comuni[[#This Row],[Popolazione2011]]/$D$7916</f>
        <v>2.4637011928274541E-3</v>
      </c>
      <c r="F5626">
        <f>100*Comuni[[#This Row],[Popolazione2011]]/(SUMIFS($D$2:$D$7916,$B$2:$B$7916,"Abruzzo"))</f>
        <v>0.10800812967706946</v>
      </c>
      <c r="G5626" t="b">
        <f>IF(Comuni[[#This Row],[Popolazione2011]]&gt;300000,"MAGGIORE")</f>
        <v>0</v>
      </c>
      <c r="H5626">
        <f>100*Comuni[[#This Row],[Popolazione2011]]/(SUMIFS($D$2:$D$7916,$B$2:$B$7916,"Piemonte"))</f>
        <v>3.2356259836348822E-2</v>
      </c>
      <c r="I5626" s="1" t="str">
        <f>_xlfn.XLOOKUP(Comuni[[#This Row],[Regione]],Ripartizione_geografica[Regione],Ripartizione_geografica[Ripartizione geografica],,0)</f>
        <v>Sud</v>
      </c>
      <c r="J5626" s="1">
        <f>_xlfn.XLOOKUP(Comuni[[#This Row],[Regione]],Table_0[Regione],Table_0[Totale contagiati],,0)</f>
        <v>681425</v>
      </c>
      <c r="K5626" s="1">
        <f>_xlfn.XLOOKUP(Comuni[[#This Row],[Regione]],Table_0[Regione],Table_0[Guariti],,0)</f>
        <v>668758</v>
      </c>
      <c r="L5626" s="1">
        <f>_xlfn.XLOOKUP(Comuni[[#This Row],[Regione]],Table_0[Regione],Table_0[Deceduti],,0)</f>
        <v>4041</v>
      </c>
    </row>
    <row r="5627" spans="1:12" x14ac:dyDescent="0.25">
      <c r="A5627" s="1" t="s">
        <v>5712</v>
      </c>
      <c r="B5627" s="1" t="s">
        <v>5447</v>
      </c>
      <c r="C5627" s="1" t="s">
        <v>5652</v>
      </c>
      <c r="D5627">
        <v>980</v>
      </c>
      <c r="E5627">
        <f>100*Comuni[[#This Row],[Popolazione2011]]/$D$7916</f>
        <v>1.7099342556451168E-3</v>
      </c>
      <c r="F5627">
        <f>100*Comuni[[#This Row],[Popolazione2011]]/(SUMIFS($D$2:$D$7916,$B$2:$B$7916,"Abruzzo"))</f>
        <v>7.4963149492583619E-2</v>
      </c>
      <c r="G5627" t="b">
        <f>IF(Comuni[[#This Row],[Popolazione2011]]&gt;300000,"MAGGIORE")</f>
        <v>0</v>
      </c>
      <c r="H5627">
        <f>100*Comuni[[#This Row],[Popolazione2011]]/(SUMIFS($D$2:$D$7916,$B$2:$B$7916,"Piemonte"))</f>
        <v>2.2456894220695356E-2</v>
      </c>
      <c r="I5627" s="1" t="str">
        <f>_xlfn.XLOOKUP(Comuni[[#This Row],[Regione]],Ripartizione_geografica[Regione],Ripartizione_geografica[Ripartizione geografica],,0)</f>
        <v>Sud</v>
      </c>
      <c r="J5627" s="1">
        <f>_xlfn.XLOOKUP(Comuni[[#This Row],[Regione]],Table_0[Regione],Table_0[Totale contagiati],,0)</f>
        <v>681425</v>
      </c>
      <c r="K5627" s="1">
        <f>_xlfn.XLOOKUP(Comuni[[#This Row],[Regione]],Table_0[Regione],Table_0[Guariti],,0)</f>
        <v>668758</v>
      </c>
      <c r="L5627" s="1">
        <f>_xlfn.XLOOKUP(Comuni[[#This Row],[Regione]],Table_0[Regione],Table_0[Deceduti],,0)</f>
        <v>4041</v>
      </c>
    </row>
    <row r="5628" spans="1:12" x14ac:dyDescent="0.25">
      <c r="A5628" s="1" t="s">
        <v>5713</v>
      </c>
      <c r="B5628" s="1" t="s">
        <v>5447</v>
      </c>
      <c r="C5628" s="1" t="s">
        <v>5652</v>
      </c>
      <c r="D5628">
        <v>1108</v>
      </c>
      <c r="E5628">
        <f>100*Comuni[[#This Row],[Popolazione2011]]/$D$7916</f>
        <v>1.9332726074028463E-3</v>
      </c>
      <c r="F5628">
        <f>100*Comuni[[#This Row],[Popolazione2011]]/(SUMIFS($D$2:$D$7916,$B$2:$B$7916,"Abruzzo"))</f>
        <v>8.4754254732431283E-2</v>
      </c>
      <c r="G5628" t="b">
        <f>IF(Comuni[[#This Row],[Popolazione2011]]&gt;300000,"MAGGIORE")</f>
        <v>0</v>
      </c>
      <c r="H5628">
        <f>100*Comuni[[#This Row],[Popolazione2011]]/(SUMIFS($D$2:$D$7916,$B$2:$B$7916,"Piemonte"))</f>
        <v>2.5390039588296383E-2</v>
      </c>
      <c r="I5628" s="1" t="str">
        <f>_xlfn.XLOOKUP(Comuni[[#This Row],[Regione]],Ripartizione_geografica[Regione],Ripartizione_geografica[Ripartizione geografica],,0)</f>
        <v>Sud</v>
      </c>
      <c r="J5628" s="1">
        <f>_xlfn.XLOOKUP(Comuni[[#This Row],[Regione]],Table_0[Regione],Table_0[Totale contagiati],,0)</f>
        <v>681425</v>
      </c>
      <c r="K5628" s="1">
        <f>_xlfn.XLOOKUP(Comuni[[#This Row],[Regione]],Table_0[Regione],Table_0[Guariti],,0)</f>
        <v>668758</v>
      </c>
      <c r="L5628" s="1">
        <f>_xlfn.XLOOKUP(Comuni[[#This Row],[Regione]],Table_0[Regione],Table_0[Deceduti],,0)</f>
        <v>4041</v>
      </c>
    </row>
    <row r="5629" spans="1:12" x14ac:dyDescent="0.25">
      <c r="A5629" s="1" t="s">
        <v>5714</v>
      </c>
      <c r="B5629" s="1" t="s">
        <v>5447</v>
      </c>
      <c r="C5629" s="1" t="s">
        <v>5652</v>
      </c>
      <c r="D5629">
        <v>311</v>
      </c>
      <c r="E5629">
        <f>100*Comuni[[#This Row],[Popolazione2011]]/$D$7916</f>
        <v>5.426424015363585E-4</v>
      </c>
      <c r="F5629">
        <f>100*Comuni[[#This Row],[Popolazione2011]]/(SUMIFS($D$2:$D$7916,$B$2:$B$7916,"Abruzzo"))</f>
        <v>2.3789326012442352E-2</v>
      </c>
      <c r="G5629" t="b">
        <f>IF(Comuni[[#This Row],[Popolazione2011]]&gt;300000,"MAGGIORE")</f>
        <v>0</v>
      </c>
      <c r="H5629">
        <f>100*Comuni[[#This Row],[Popolazione2011]]/(SUMIFS($D$2:$D$7916,$B$2:$B$7916,"Piemonte"))</f>
        <v>7.126626635343118E-3</v>
      </c>
      <c r="I5629" s="1" t="str">
        <f>_xlfn.XLOOKUP(Comuni[[#This Row],[Regione]],Ripartizione_geografica[Regione],Ripartizione_geografica[Ripartizione geografica],,0)</f>
        <v>Sud</v>
      </c>
      <c r="J5629" s="1">
        <f>_xlfn.XLOOKUP(Comuni[[#This Row],[Regione]],Table_0[Regione],Table_0[Totale contagiati],,0)</f>
        <v>681425</v>
      </c>
      <c r="K5629" s="1">
        <f>_xlfn.XLOOKUP(Comuni[[#This Row],[Regione]],Table_0[Regione],Table_0[Guariti],,0)</f>
        <v>668758</v>
      </c>
      <c r="L5629" s="1">
        <f>_xlfn.XLOOKUP(Comuni[[#This Row],[Regione]],Table_0[Regione],Table_0[Deceduti],,0)</f>
        <v>4041</v>
      </c>
    </row>
    <row r="5630" spans="1:12" x14ac:dyDescent="0.25">
      <c r="A5630" s="1" t="s">
        <v>5715</v>
      </c>
      <c r="B5630" s="1" t="s">
        <v>5447</v>
      </c>
      <c r="C5630" s="1" t="s">
        <v>5652</v>
      </c>
      <c r="D5630">
        <v>515</v>
      </c>
      <c r="E5630">
        <f>100*Comuni[[#This Row],[Popolazione2011]]/$D$7916</f>
        <v>8.9858789965023989E-4</v>
      </c>
      <c r="F5630">
        <f>100*Comuni[[#This Row],[Popolazione2011]]/(SUMIFS($D$2:$D$7916,$B$2:$B$7916,"Abruzzo"))</f>
        <v>3.9393899988449554E-2</v>
      </c>
      <c r="G5630" t="b">
        <f>IF(Comuni[[#This Row],[Popolazione2011]]&gt;300000,"MAGGIORE")</f>
        <v>0</v>
      </c>
      <c r="H5630">
        <f>100*Comuni[[#This Row],[Popolazione2011]]/(SUMIFS($D$2:$D$7916,$B$2:$B$7916,"Piemonte"))</f>
        <v>1.1801327064957253E-2</v>
      </c>
      <c r="I5630" s="1" t="str">
        <f>_xlfn.XLOOKUP(Comuni[[#This Row],[Regione]],Ripartizione_geografica[Regione],Ripartizione_geografica[Ripartizione geografica],,0)</f>
        <v>Sud</v>
      </c>
      <c r="J5630" s="1">
        <f>_xlfn.XLOOKUP(Comuni[[#This Row],[Regione]],Table_0[Regione],Table_0[Totale contagiati],,0)</f>
        <v>681425</v>
      </c>
      <c r="K5630" s="1">
        <f>_xlfn.XLOOKUP(Comuni[[#This Row],[Regione]],Table_0[Regione],Table_0[Guariti],,0)</f>
        <v>668758</v>
      </c>
      <c r="L5630" s="1">
        <f>_xlfn.XLOOKUP(Comuni[[#This Row],[Regione]],Table_0[Regione],Table_0[Deceduti],,0)</f>
        <v>4041</v>
      </c>
    </row>
    <row r="5631" spans="1:12" x14ac:dyDescent="0.25">
      <c r="A5631" s="1" t="s">
        <v>5716</v>
      </c>
      <c r="B5631" s="1" t="s">
        <v>5447</v>
      </c>
      <c r="C5631" s="1" t="s">
        <v>5652</v>
      </c>
      <c r="D5631">
        <v>1664</v>
      </c>
      <c r="E5631">
        <f>100*Comuni[[#This Row],[Popolazione2011]]/$D$7916</f>
        <v>2.9033985728504838E-3</v>
      </c>
      <c r="F5631">
        <f>100*Comuni[[#This Row],[Popolazione2011]]/(SUMIFS($D$2:$D$7916,$B$2:$B$7916,"Abruzzo"))</f>
        <v>0.12728436811801955</v>
      </c>
      <c r="G5631" t="b">
        <f>IF(Comuni[[#This Row],[Popolazione2011]]&gt;300000,"MAGGIORE")</f>
        <v>0</v>
      </c>
      <c r="H5631">
        <f>100*Comuni[[#This Row],[Popolazione2011]]/(SUMIFS($D$2:$D$7916,$B$2:$B$7916,"Piemonte"))</f>
        <v>3.8130889778813341E-2</v>
      </c>
      <c r="I5631" s="1" t="str">
        <f>_xlfn.XLOOKUP(Comuni[[#This Row],[Regione]],Ripartizione_geografica[Regione],Ripartizione_geografica[Ripartizione geografica],,0)</f>
        <v>Sud</v>
      </c>
      <c r="J5631" s="1">
        <f>_xlfn.XLOOKUP(Comuni[[#This Row],[Regione]],Table_0[Regione],Table_0[Totale contagiati],,0)</f>
        <v>681425</v>
      </c>
      <c r="K5631" s="1">
        <f>_xlfn.XLOOKUP(Comuni[[#This Row],[Regione]],Table_0[Regione],Table_0[Guariti],,0)</f>
        <v>668758</v>
      </c>
      <c r="L5631" s="1">
        <f>_xlfn.XLOOKUP(Comuni[[#This Row],[Regione]],Table_0[Regione],Table_0[Deceduti],,0)</f>
        <v>4041</v>
      </c>
    </row>
    <row r="5632" spans="1:12" x14ac:dyDescent="0.25">
      <c r="A5632" s="1" t="s">
        <v>5717</v>
      </c>
      <c r="B5632" s="1" t="s">
        <v>5447</v>
      </c>
      <c r="C5632" s="1" t="s">
        <v>5652</v>
      </c>
      <c r="D5632">
        <v>1127</v>
      </c>
      <c r="E5632">
        <f>100*Comuni[[#This Row],[Popolazione2011]]/$D$7916</f>
        <v>1.9664243939918843E-3</v>
      </c>
      <c r="F5632">
        <f>100*Comuni[[#This Row],[Popolazione2011]]/(SUMIFS($D$2:$D$7916,$B$2:$B$7916,"Abruzzo"))</f>
        <v>8.6207621916471161E-2</v>
      </c>
      <c r="G5632" t="b">
        <f>IF(Comuni[[#This Row],[Popolazione2011]]&gt;300000,"MAGGIORE")</f>
        <v>0</v>
      </c>
      <c r="H5632">
        <f>100*Comuni[[#This Row],[Popolazione2011]]/(SUMIFS($D$2:$D$7916,$B$2:$B$7916,"Piemonte"))</f>
        <v>2.5825428353799661E-2</v>
      </c>
      <c r="I5632" s="1" t="str">
        <f>_xlfn.XLOOKUP(Comuni[[#This Row],[Regione]],Ripartizione_geografica[Regione],Ripartizione_geografica[Ripartizione geografica],,0)</f>
        <v>Sud</v>
      </c>
      <c r="J5632" s="1">
        <f>_xlfn.XLOOKUP(Comuni[[#This Row],[Regione]],Table_0[Regione],Table_0[Totale contagiati],,0)</f>
        <v>681425</v>
      </c>
      <c r="K5632" s="1">
        <f>_xlfn.XLOOKUP(Comuni[[#This Row],[Regione]],Table_0[Regione],Table_0[Guariti],,0)</f>
        <v>668758</v>
      </c>
      <c r="L5632" s="1">
        <f>_xlfn.XLOOKUP(Comuni[[#This Row],[Regione]],Table_0[Regione],Table_0[Deceduti],,0)</f>
        <v>4041</v>
      </c>
    </row>
    <row r="5633" spans="1:12" x14ac:dyDescent="0.25">
      <c r="A5633" s="1" t="s">
        <v>5718</v>
      </c>
      <c r="B5633" s="1" t="s">
        <v>5447</v>
      </c>
      <c r="C5633" s="1" t="s">
        <v>5652</v>
      </c>
      <c r="D5633">
        <v>943</v>
      </c>
      <c r="E5633">
        <f>100*Comuni[[#This Row],[Popolazione2011]]/$D$7916</f>
        <v>1.6453755133401481E-3</v>
      </c>
      <c r="F5633">
        <f>100*Comuni[[#This Row],[Popolazione2011]]/(SUMIFS($D$2:$D$7916,$B$2:$B$7916,"Abruzzo"))</f>
        <v>7.2132908134190155E-2</v>
      </c>
      <c r="G5633" t="b">
        <f>IF(Comuni[[#This Row],[Popolazione2011]]&gt;300000,"MAGGIORE")</f>
        <v>0</v>
      </c>
      <c r="H5633">
        <f>100*Comuni[[#This Row],[Popolazione2011]]/(SUMIFS($D$2:$D$7916,$B$2:$B$7916,"Piemonte"))</f>
        <v>2.1609031887873185E-2</v>
      </c>
      <c r="I5633" s="1" t="str">
        <f>_xlfn.XLOOKUP(Comuni[[#This Row],[Regione]],Ripartizione_geografica[Regione],Ripartizione_geografica[Ripartizione geografica],,0)</f>
        <v>Sud</v>
      </c>
      <c r="J5633" s="1">
        <f>_xlfn.XLOOKUP(Comuni[[#This Row],[Regione]],Table_0[Regione],Table_0[Totale contagiati],,0)</f>
        <v>681425</v>
      </c>
      <c r="K5633" s="1">
        <f>_xlfn.XLOOKUP(Comuni[[#This Row],[Regione]],Table_0[Regione],Table_0[Guariti],,0)</f>
        <v>668758</v>
      </c>
      <c r="L5633" s="1">
        <f>_xlfn.XLOOKUP(Comuni[[#This Row],[Regione]],Table_0[Regione],Table_0[Deceduti],,0)</f>
        <v>4041</v>
      </c>
    </row>
    <row r="5634" spans="1:12" x14ac:dyDescent="0.25">
      <c r="A5634" s="1" t="s">
        <v>5719</v>
      </c>
      <c r="B5634" s="1" t="s">
        <v>5447</v>
      </c>
      <c r="C5634" s="1" t="s">
        <v>5652</v>
      </c>
      <c r="D5634">
        <v>2306</v>
      </c>
      <c r="E5634">
        <f>100*Comuni[[#This Row],[Popolazione2011]]/$D$7916</f>
        <v>4.0235799933853464E-3</v>
      </c>
      <c r="F5634">
        <f>100*Comuni[[#This Row],[Popolazione2011]]/(SUMIFS($D$2:$D$7916,$B$2:$B$7916,"Abruzzo"))</f>
        <v>0.17639288033663045</v>
      </c>
      <c r="G5634" t="b">
        <f>IF(Comuni[[#This Row],[Popolazione2011]]&gt;300000,"MAGGIORE")</f>
        <v>0</v>
      </c>
      <c r="H5634">
        <f>100*Comuni[[#This Row],[Popolazione2011]]/(SUMIFS($D$2:$D$7916,$B$2:$B$7916,"Piemonte"))</f>
        <v>5.2842447013187237E-2</v>
      </c>
      <c r="I5634" s="1" t="str">
        <f>_xlfn.XLOOKUP(Comuni[[#This Row],[Regione]],Ripartizione_geografica[Regione],Ripartizione_geografica[Ripartizione geografica],,0)</f>
        <v>Sud</v>
      </c>
      <c r="J5634" s="1">
        <f>_xlfn.XLOOKUP(Comuni[[#This Row],[Regione]],Table_0[Regione],Table_0[Totale contagiati],,0)</f>
        <v>681425</v>
      </c>
      <c r="K5634" s="1">
        <f>_xlfn.XLOOKUP(Comuni[[#This Row],[Regione]],Table_0[Regione],Table_0[Guariti],,0)</f>
        <v>668758</v>
      </c>
      <c r="L5634" s="1">
        <f>_xlfn.XLOOKUP(Comuni[[#This Row],[Regione]],Table_0[Regione],Table_0[Deceduti],,0)</f>
        <v>4041</v>
      </c>
    </row>
    <row r="5635" spans="1:12" x14ac:dyDescent="0.25">
      <c r="A5635" s="1" t="s">
        <v>5720</v>
      </c>
      <c r="B5635" s="1" t="s">
        <v>5447</v>
      </c>
      <c r="C5635" s="1" t="s">
        <v>5652</v>
      </c>
      <c r="D5635">
        <v>989</v>
      </c>
      <c r="E5635">
        <f>100*Comuni[[#This Row],[Popolazione2011]]/$D$7916</f>
        <v>1.7256377335030822E-3</v>
      </c>
      <c r="F5635">
        <f>100*Comuni[[#This Row],[Popolazione2011]]/(SUMIFS($D$2:$D$7916,$B$2:$B$7916,"Abruzzo"))</f>
        <v>7.5651586579760413E-2</v>
      </c>
      <c r="G5635" t="b">
        <f>IF(Comuni[[#This Row],[Popolazione2011]]&gt;300000,"MAGGIORE")</f>
        <v>0</v>
      </c>
      <c r="H5635">
        <f>100*Comuni[[#This Row],[Popolazione2011]]/(SUMIFS($D$2:$D$7916,$B$2:$B$7916,"Piemonte"))</f>
        <v>2.2663131004354804E-2</v>
      </c>
      <c r="I5635" s="1" t="str">
        <f>_xlfn.XLOOKUP(Comuni[[#This Row],[Regione]],Ripartizione_geografica[Regione],Ripartizione_geografica[Ripartizione geografica],,0)</f>
        <v>Sud</v>
      </c>
      <c r="J5635" s="1">
        <f>_xlfn.XLOOKUP(Comuni[[#This Row],[Regione]],Table_0[Regione],Table_0[Totale contagiati],,0)</f>
        <v>681425</v>
      </c>
      <c r="K5635" s="1">
        <f>_xlfn.XLOOKUP(Comuni[[#This Row],[Regione]],Table_0[Regione],Table_0[Guariti],,0)</f>
        <v>668758</v>
      </c>
      <c r="L5635" s="1">
        <f>_xlfn.XLOOKUP(Comuni[[#This Row],[Regione]],Table_0[Regione],Table_0[Deceduti],,0)</f>
        <v>4041</v>
      </c>
    </row>
    <row r="5636" spans="1:12" x14ac:dyDescent="0.25">
      <c r="A5636" s="1" t="s">
        <v>5721</v>
      </c>
      <c r="B5636" s="1" t="s">
        <v>5447</v>
      </c>
      <c r="C5636" s="1" t="s">
        <v>5652</v>
      </c>
      <c r="D5636">
        <v>863</v>
      </c>
      <c r="E5636">
        <f>100*Comuni[[#This Row],[Popolazione2011]]/$D$7916</f>
        <v>1.5057890434915671E-3</v>
      </c>
      <c r="F5636">
        <f>100*Comuni[[#This Row],[Popolazione2011]]/(SUMIFS($D$2:$D$7916,$B$2:$B$7916,"Abruzzo"))</f>
        <v>6.6013467359285372E-2</v>
      </c>
      <c r="G5636" t="b">
        <f>IF(Comuni[[#This Row],[Popolazione2011]]&gt;300000,"MAGGIORE")</f>
        <v>0</v>
      </c>
      <c r="H5636">
        <f>100*Comuni[[#This Row],[Popolazione2011]]/(SUMIFS($D$2:$D$7916,$B$2:$B$7916,"Piemonte"))</f>
        <v>1.9775816033122545E-2</v>
      </c>
      <c r="I5636" s="1" t="str">
        <f>_xlfn.XLOOKUP(Comuni[[#This Row],[Regione]],Ripartizione_geografica[Regione],Ripartizione_geografica[Ripartizione geografica],,0)</f>
        <v>Sud</v>
      </c>
      <c r="J5636" s="1">
        <f>_xlfn.XLOOKUP(Comuni[[#This Row],[Regione]],Table_0[Regione],Table_0[Totale contagiati],,0)</f>
        <v>681425</v>
      </c>
      <c r="K5636" s="1">
        <f>_xlfn.XLOOKUP(Comuni[[#This Row],[Regione]],Table_0[Regione],Table_0[Guariti],,0)</f>
        <v>668758</v>
      </c>
      <c r="L5636" s="1">
        <f>_xlfn.XLOOKUP(Comuni[[#This Row],[Regione]],Table_0[Regione],Table_0[Deceduti],,0)</f>
        <v>4041</v>
      </c>
    </row>
    <row r="5637" spans="1:12" x14ac:dyDescent="0.25">
      <c r="A5637" s="1" t="s">
        <v>5722</v>
      </c>
      <c r="B5637" s="1" t="s">
        <v>5447</v>
      </c>
      <c r="C5637" s="1" t="s">
        <v>5652</v>
      </c>
      <c r="D5637">
        <v>1356</v>
      </c>
      <c r="E5637">
        <f>100*Comuni[[#This Row],[Popolazione2011]]/$D$7916</f>
        <v>2.3659906639334474E-3</v>
      </c>
      <c r="F5637">
        <f>100*Comuni[[#This Row],[Popolazione2011]]/(SUMIFS($D$2:$D$7916,$B$2:$B$7916,"Abruzzo"))</f>
        <v>0.10372452113463611</v>
      </c>
      <c r="G5637" t="b">
        <f>IF(Comuni[[#This Row],[Popolazione2011]]&gt;300000,"MAGGIORE")</f>
        <v>0</v>
      </c>
      <c r="H5637">
        <f>100*Comuni[[#This Row],[Popolazione2011]]/(SUMIFS($D$2:$D$7916,$B$2:$B$7916,"Piemonte"))</f>
        <v>3.1073008738023371E-2</v>
      </c>
      <c r="I5637" s="1" t="str">
        <f>_xlfn.XLOOKUP(Comuni[[#This Row],[Regione]],Ripartizione_geografica[Regione],Ripartizione_geografica[Ripartizione geografica],,0)</f>
        <v>Sud</v>
      </c>
      <c r="J5637" s="1">
        <f>_xlfn.XLOOKUP(Comuni[[#This Row],[Regione]],Table_0[Regione],Table_0[Totale contagiati],,0)</f>
        <v>681425</v>
      </c>
      <c r="K5637" s="1">
        <f>_xlfn.XLOOKUP(Comuni[[#This Row],[Regione]],Table_0[Regione],Table_0[Guariti],,0)</f>
        <v>668758</v>
      </c>
      <c r="L5637" s="1">
        <f>_xlfn.XLOOKUP(Comuni[[#This Row],[Regione]],Table_0[Regione],Table_0[Deceduti],,0)</f>
        <v>4041</v>
      </c>
    </row>
    <row r="5638" spans="1:12" x14ac:dyDescent="0.25">
      <c r="A5638" s="1" t="s">
        <v>5723</v>
      </c>
      <c r="B5638" s="1" t="s">
        <v>5447</v>
      </c>
      <c r="C5638" s="1" t="s">
        <v>5652</v>
      </c>
      <c r="D5638">
        <v>4188</v>
      </c>
      <c r="E5638">
        <f>100*Comuni[[#This Row],[Popolazione2011]]/$D$7916</f>
        <v>7.3073516965732133E-3</v>
      </c>
      <c r="F5638">
        <f>100*Comuni[[#This Row],[Popolazione2011]]/(SUMIFS($D$2:$D$7916,$B$2:$B$7916,"Abruzzo"))</f>
        <v>0.32035272456626551</v>
      </c>
      <c r="G5638" t="b">
        <f>IF(Comuni[[#This Row],[Popolazione2011]]&gt;300000,"MAGGIORE")</f>
        <v>0</v>
      </c>
      <c r="H5638">
        <f>100*Comuni[[#This Row],[Popolazione2011]]/(SUMIFS($D$2:$D$7916,$B$2:$B$7916,"Piemonte"))</f>
        <v>9.5968849996196079E-2</v>
      </c>
      <c r="I5638" s="1" t="str">
        <f>_xlfn.XLOOKUP(Comuni[[#This Row],[Regione]],Ripartizione_geografica[Regione],Ripartizione_geografica[Ripartizione geografica],,0)</f>
        <v>Sud</v>
      </c>
      <c r="J5638" s="1">
        <f>_xlfn.XLOOKUP(Comuni[[#This Row],[Regione]],Table_0[Regione],Table_0[Totale contagiati],,0)</f>
        <v>681425</v>
      </c>
      <c r="K5638" s="1">
        <f>_xlfn.XLOOKUP(Comuni[[#This Row],[Regione]],Table_0[Regione],Table_0[Guariti],,0)</f>
        <v>668758</v>
      </c>
      <c r="L5638" s="1">
        <f>_xlfn.XLOOKUP(Comuni[[#This Row],[Regione]],Table_0[Regione],Table_0[Deceduti],,0)</f>
        <v>4041</v>
      </c>
    </row>
    <row r="5639" spans="1:12" x14ac:dyDescent="0.25">
      <c r="A5639" s="1" t="s">
        <v>5724</v>
      </c>
      <c r="B5639" s="1" t="s">
        <v>5447</v>
      </c>
      <c r="C5639" s="1" t="s">
        <v>5652</v>
      </c>
      <c r="D5639">
        <v>1792</v>
      </c>
      <c r="E5639">
        <f>100*Comuni[[#This Row],[Popolazione2011]]/$D$7916</f>
        <v>3.1267369246082135E-3</v>
      </c>
      <c r="F5639">
        <f>100*Comuni[[#This Row],[Popolazione2011]]/(SUMIFS($D$2:$D$7916,$B$2:$B$7916,"Abruzzo"))</f>
        <v>0.13707547335786718</v>
      </c>
      <c r="G5639" t="b">
        <f>IF(Comuni[[#This Row],[Popolazione2011]]&gt;300000,"MAGGIORE")</f>
        <v>0</v>
      </c>
      <c r="H5639">
        <f>100*Comuni[[#This Row],[Popolazione2011]]/(SUMIFS($D$2:$D$7916,$B$2:$B$7916,"Piemonte"))</f>
        <v>4.1064035146414365E-2</v>
      </c>
      <c r="I5639" s="1" t="str">
        <f>_xlfn.XLOOKUP(Comuni[[#This Row],[Regione]],Ripartizione_geografica[Regione],Ripartizione_geografica[Ripartizione geografica],,0)</f>
        <v>Sud</v>
      </c>
      <c r="J5639" s="1">
        <f>_xlfn.XLOOKUP(Comuni[[#This Row],[Regione]],Table_0[Regione],Table_0[Totale contagiati],,0)</f>
        <v>681425</v>
      </c>
      <c r="K5639" s="1">
        <f>_xlfn.XLOOKUP(Comuni[[#This Row],[Regione]],Table_0[Regione],Table_0[Guariti],,0)</f>
        <v>668758</v>
      </c>
      <c r="L5639" s="1">
        <f>_xlfn.XLOOKUP(Comuni[[#This Row],[Regione]],Table_0[Regione],Table_0[Deceduti],,0)</f>
        <v>4041</v>
      </c>
    </row>
    <row r="5640" spans="1:12" x14ac:dyDescent="0.25">
      <c r="A5640" s="1" t="s">
        <v>5725</v>
      </c>
      <c r="B5640" s="1" t="s">
        <v>5447</v>
      </c>
      <c r="C5640" s="1" t="s">
        <v>5652</v>
      </c>
      <c r="D5640">
        <v>2348</v>
      </c>
      <c r="E5640">
        <f>100*Comuni[[#This Row],[Popolazione2011]]/$D$7916</f>
        <v>4.0968628900558508E-3</v>
      </c>
      <c r="F5640">
        <f>100*Comuni[[#This Row],[Popolazione2011]]/(SUMIFS($D$2:$D$7916,$B$2:$B$7916,"Abruzzo"))</f>
        <v>0.17960558674345545</v>
      </c>
      <c r="G5640" t="b">
        <f>IF(Comuni[[#This Row],[Popolazione2011]]&gt;300000,"MAGGIORE")</f>
        <v>0</v>
      </c>
      <c r="H5640">
        <f>100*Comuni[[#This Row],[Popolazione2011]]/(SUMIFS($D$2:$D$7916,$B$2:$B$7916,"Piemonte"))</f>
        <v>5.3804885336931327E-2</v>
      </c>
      <c r="I5640" s="1" t="str">
        <f>_xlfn.XLOOKUP(Comuni[[#This Row],[Regione]],Ripartizione_geografica[Regione],Ripartizione_geografica[Ripartizione geografica],,0)</f>
        <v>Sud</v>
      </c>
      <c r="J5640" s="1">
        <f>_xlfn.XLOOKUP(Comuni[[#This Row],[Regione]],Table_0[Regione],Table_0[Totale contagiati],,0)</f>
        <v>681425</v>
      </c>
      <c r="K5640" s="1">
        <f>_xlfn.XLOOKUP(Comuni[[#This Row],[Regione]],Table_0[Regione],Table_0[Guariti],,0)</f>
        <v>668758</v>
      </c>
      <c r="L5640" s="1">
        <f>_xlfn.XLOOKUP(Comuni[[#This Row],[Regione]],Table_0[Regione],Table_0[Deceduti],,0)</f>
        <v>4041</v>
      </c>
    </row>
    <row r="5641" spans="1:12" x14ac:dyDescent="0.25">
      <c r="A5641" s="1" t="s">
        <v>5726</v>
      </c>
      <c r="B5641" s="1" t="s">
        <v>5447</v>
      </c>
      <c r="C5641" s="1" t="s">
        <v>5652</v>
      </c>
      <c r="D5641">
        <v>1285</v>
      </c>
      <c r="E5641">
        <f>100*Comuni[[#This Row],[Popolazione2011]]/$D$7916</f>
        <v>2.2421076719428318E-3</v>
      </c>
      <c r="F5641">
        <f>100*Comuni[[#This Row],[Popolazione2011]]/(SUMIFS($D$2:$D$7916,$B$2:$B$7916,"Abruzzo"))</f>
        <v>9.8293517446908119E-2</v>
      </c>
      <c r="G5641" t="b">
        <f>IF(Comuni[[#This Row],[Popolazione2011]]&gt;300000,"MAGGIORE")</f>
        <v>0</v>
      </c>
      <c r="H5641">
        <f>100*Comuni[[#This Row],[Popolazione2011]]/(SUMIFS($D$2:$D$7916,$B$2:$B$7916,"Piemonte"))</f>
        <v>2.9446029666932178E-2</v>
      </c>
      <c r="I5641" s="1" t="str">
        <f>_xlfn.XLOOKUP(Comuni[[#This Row],[Regione]],Ripartizione_geografica[Regione],Ripartizione_geografica[Ripartizione geografica],,0)</f>
        <v>Sud</v>
      </c>
      <c r="J5641" s="1">
        <f>_xlfn.XLOOKUP(Comuni[[#This Row],[Regione]],Table_0[Regione],Table_0[Totale contagiati],,0)</f>
        <v>681425</v>
      </c>
      <c r="K5641" s="1">
        <f>_xlfn.XLOOKUP(Comuni[[#This Row],[Regione]],Table_0[Regione],Table_0[Guariti],,0)</f>
        <v>668758</v>
      </c>
      <c r="L5641" s="1">
        <f>_xlfn.XLOOKUP(Comuni[[#This Row],[Regione]],Table_0[Regione],Table_0[Deceduti],,0)</f>
        <v>4041</v>
      </c>
    </row>
    <row r="5642" spans="1:12" x14ac:dyDescent="0.25">
      <c r="A5642" s="1" t="s">
        <v>5727</v>
      </c>
      <c r="B5642" s="1" t="s">
        <v>5447</v>
      </c>
      <c r="C5642" s="1" t="s">
        <v>5652</v>
      </c>
      <c r="D5642">
        <v>1434</v>
      </c>
      <c r="E5642">
        <f>100*Comuni[[#This Row],[Popolazione2011]]/$D$7916</f>
        <v>2.5020874720358137E-3</v>
      </c>
      <c r="F5642">
        <f>100*Comuni[[#This Row],[Popolazione2011]]/(SUMIFS($D$2:$D$7916,$B$2:$B$7916,"Abruzzo"))</f>
        <v>0.10969097589016828</v>
      </c>
      <c r="G5642" t="b">
        <f>IF(Comuni[[#This Row],[Popolazione2011]]&gt;300000,"MAGGIORE")</f>
        <v>0</v>
      </c>
      <c r="H5642">
        <f>100*Comuni[[#This Row],[Popolazione2011]]/(SUMIFS($D$2:$D$7916,$B$2:$B$7916,"Piemonte"))</f>
        <v>3.2860394196405247E-2</v>
      </c>
      <c r="I5642" s="1" t="str">
        <f>_xlfn.XLOOKUP(Comuni[[#This Row],[Regione]],Ripartizione_geografica[Regione],Ripartizione_geografica[Ripartizione geografica],,0)</f>
        <v>Sud</v>
      </c>
      <c r="J5642" s="1">
        <f>_xlfn.XLOOKUP(Comuni[[#This Row],[Regione]],Table_0[Regione],Table_0[Totale contagiati],,0)</f>
        <v>681425</v>
      </c>
      <c r="K5642" s="1">
        <f>_xlfn.XLOOKUP(Comuni[[#This Row],[Regione]],Table_0[Regione],Table_0[Guariti],,0)</f>
        <v>668758</v>
      </c>
      <c r="L5642" s="1">
        <f>_xlfn.XLOOKUP(Comuni[[#This Row],[Regione]],Table_0[Regione],Table_0[Deceduti],,0)</f>
        <v>4041</v>
      </c>
    </row>
    <row r="5643" spans="1:12" x14ac:dyDescent="0.25">
      <c r="A5643" s="1" t="s">
        <v>5728</v>
      </c>
      <c r="B5643" s="1" t="s">
        <v>5447</v>
      </c>
      <c r="C5643" s="1" t="s">
        <v>5652</v>
      </c>
      <c r="D5643">
        <v>103</v>
      </c>
      <c r="E5643">
        <f>100*Comuni[[#This Row],[Popolazione2011]]/$D$7916</f>
        <v>1.7971757993004799E-4</v>
      </c>
      <c r="F5643">
        <f>100*Comuni[[#This Row],[Popolazione2011]]/(SUMIFS($D$2:$D$7916,$B$2:$B$7916,"Abruzzo"))</f>
        <v>7.8787799976899105E-3</v>
      </c>
      <c r="G5643" t="b">
        <f>IF(Comuni[[#This Row],[Popolazione2011]]&gt;300000,"MAGGIORE")</f>
        <v>0</v>
      </c>
      <c r="H5643">
        <f>100*Comuni[[#This Row],[Popolazione2011]]/(SUMIFS($D$2:$D$7916,$B$2:$B$7916,"Piemonte"))</f>
        <v>2.3602654129914508E-3</v>
      </c>
      <c r="I5643" s="1" t="str">
        <f>_xlfn.XLOOKUP(Comuni[[#This Row],[Regione]],Ripartizione_geografica[Regione],Ripartizione_geografica[Ripartizione geografica],,0)</f>
        <v>Sud</v>
      </c>
      <c r="J5643" s="1">
        <f>_xlfn.XLOOKUP(Comuni[[#This Row],[Regione]],Table_0[Regione],Table_0[Totale contagiati],,0)</f>
        <v>681425</v>
      </c>
      <c r="K5643" s="1">
        <f>_xlfn.XLOOKUP(Comuni[[#This Row],[Regione]],Table_0[Regione],Table_0[Guariti],,0)</f>
        <v>668758</v>
      </c>
      <c r="L5643" s="1">
        <f>_xlfn.XLOOKUP(Comuni[[#This Row],[Regione]],Table_0[Regione],Table_0[Deceduti],,0)</f>
        <v>4041</v>
      </c>
    </row>
    <row r="5644" spans="1:12" x14ac:dyDescent="0.25">
      <c r="A5644" s="1" t="s">
        <v>5729</v>
      </c>
      <c r="B5644" s="1" t="s">
        <v>5447</v>
      </c>
      <c r="C5644" s="1" t="s">
        <v>5652</v>
      </c>
      <c r="D5644">
        <v>253</v>
      </c>
      <c r="E5644">
        <f>100*Comuni[[#This Row],[Popolazione2011]]/$D$7916</f>
        <v>4.4144221089613731E-4</v>
      </c>
      <c r="F5644">
        <f>100*Comuni[[#This Row],[Popolazione2011]]/(SUMIFS($D$2:$D$7916,$B$2:$B$7916,"Abruzzo"))</f>
        <v>1.9352731450636384E-2</v>
      </c>
      <c r="G5644" t="b">
        <f>IF(Comuni[[#This Row],[Popolazione2011]]&gt;300000,"MAGGIORE")</f>
        <v>0</v>
      </c>
      <c r="H5644">
        <f>100*Comuni[[#This Row],[Popolazione2011]]/(SUMIFS($D$2:$D$7916,$B$2:$B$7916,"Piemonte"))</f>
        <v>5.7975451406489034E-3</v>
      </c>
      <c r="I5644" s="1" t="str">
        <f>_xlfn.XLOOKUP(Comuni[[#This Row],[Regione]],Ripartizione_geografica[Regione],Ripartizione_geografica[Ripartizione geografica],,0)</f>
        <v>Sud</v>
      </c>
      <c r="J5644" s="1">
        <f>_xlfn.XLOOKUP(Comuni[[#This Row],[Regione]],Table_0[Regione],Table_0[Totale contagiati],,0)</f>
        <v>681425</v>
      </c>
      <c r="K5644" s="1">
        <f>_xlfn.XLOOKUP(Comuni[[#This Row],[Regione]],Table_0[Regione],Table_0[Guariti],,0)</f>
        <v>668758</v>
      </c>
      <c r="L5644" s="1">
        <f>_xlfn.XLOOKUP(Comuni[[#This Row],[Regione]],Table_0[Regione],Table_0[Deceduti],,0)</f>
        <v>4041</v>
      </c>
    </row>
    <row r="5645" spans="1:12" x14ac:dyDescent="0.25">
      <c r="A5645" s="1" t="s">
        <v>5730</v>
      </c>
      <c r="B5645" s="1" t="s">
        <v>5447</v>
      </c>
      <c r="C5645" s="1" t="s">
        <v>5652</v>
      </c>
      <c r="D5645">
        <v>1020</v>
      </c>
      <c r="E5645">
        <f>100*Comuni[[#This Row],[Popolazione2011]]/$D$7916</f>
        <v>1.7797274905694072E-3</v>
      </c>
      <c r="F5645">
        <f>100*Comuni[[#This Row],[Popolazione2011]]/(SUMIFS($D$2:$D$7916,$B$2:$B$7916,"Abruzzo"))</f>
        <v>7.8022869880036011E-2</v>
      </c>
      <c r="G5645" t="b">
        <f>IF(Comuni[[#This Row],[Popolazione2011]]&gt;300000,"MAGGIORE")</f>
        <v>0</v>
      </c>
      <c r="H5645">
        <f>100*Comuni[[#This Row],[Popolazione2011]]/(SUMIFS($D$2:$D$7916,$B$2:$B$7916,"Piemonte"))</f>
        <v>2.3373502148070678E-2</v>
      </c>
      <c r="I5645" s="1" t="str">
        <f>_xlfn.XLOOKUP(Comuni[[#This Row],[Regione]],Ripartizione_geografica[Regione],Ripartizione_geografica[Ripartizione geografica],,0)</f>
        <v>Sud</v>
      </c>
      <c r="J5645" s="1">
        <f>_xlfn.XLOOKUP(Comuni[[#This Row],[Regione]],Table_0[Regione],Table_0[Totale contagiati],,0)</f>
        <v>681425</v>
      </c>
      <c r="K5645" s="1">
        <f>_xlfn.XLOOKUP(Comuni[[#This Row],[Regione]],Table_0[Regione],Table_0[Guariti],,0)</f>
        <v>668758</v>
      </c>
      <c r="L5645" s="1">
        <f>_xlfn.XLOOKUP(Comuni[[#This Row],[Regione]],Table_0[Regione],Table_0[Deceduti],,0)</f>
        <v>4041</v>
      </c>
    </row>
    <row r="5646" spans="1:12" x14ac:dyDescent="0.25">
      <c r="A5646" s="1" t="s">
        <v>5731</v>
      </c>
      <c r="B5646" s="1" t="s">
        <v>5447</v>
      </c>
      <c r="C5646" s="1" t="s">
        <v>5652</v>
      </c>
      <c r="D5646">
        <v>210</v>
      </c>
      <c r="E5646">
        <f>100*Comuni[[#This Row],[Popolazione2011]]/$D$7916</f>
        <v>3.6641448335252502E-4</v>
      </c>
      <c r="F5646">
        <f>100*Comuni[[#This Row],[Popolazione2011]]/(SUMIFS($D$2:$D$7916,$B$2:$B$7916,"Abruzzo"))</f>
        <v>1.6063532034125062E-2</v>
      </c>
      <c r="G5646" t="b">
        <f>IF(Comuni[[#This Row],[Popolazione2011]]&gt;300000,"MAGGIORE")</f>
        <v>0</v>
      </c>
      <c r="H5646">
        <f>100*Comuni[[#This Row],[Popolazione2011]]/(SUMIFS($D$2:$D$7916,$B$2:$B$7916,"Piemonte"))</f>
        <v>4.8121916187204338E-3</v>
      </c>
      <c r="I5646" s="1" t="str">
        <f>_xlfn.XLOOKUP(Comuni[[#This Row],[Regione]],Ripartizione_geografica[Regione],Ripartizione_geografica[Ripartizione geografica],,0)</f>
        <v>Sud</v>
      </c>
      <c r="J5646" s="1">
        <f>_xlfn.XLOOKUP(Comuni[[#This Row],[Regione]],Table_0[Regione],Table_0[Totale contagiati],,0)</f>
        <v>681425</v>
      </c>
      <c r="K5646" s="1">
        <f>_xlfn.XLOOKUP(Comuni[[#This Row],[Regione]],Table_0[Regione],Table_0[Guariti],,0)</f>
        <v>668758</v>
      </c>
      <c r="L5646" s="1">
        <f>_xlfn.XLOOKUP(Comuni[[#This Row],[Regione]],Table_0[Regione],Table_0[Deceduti],,0)</f>
        <v>4041</v>
      </c>
    </row>
    <row r="5647" spans="1:12" x14ac:dyDescent="0.25">
      <c r="A5647" s="1" t="s">
        <v>5732</v>
      </c>
      <c r="B5647" s="1" t="s">
        <v>5447</v>
      </c>
      <c r="C5647" s="1" t="s">
        <v>5652</v>
      </c>
      <c r="D5647">
        <v>12733</v>
      </c>
      <c r="E5647">
        <f>100*Comuni[[#This Row],[Popolazione2011]]/$D$7916</f>
        <v>2.2216931507274766E-2</v>
      </c>
      <c r="F5647">
        <f>100*Comuni[[#This Row],[Popolazione2011]]/(SUMIFS($D$2:$D$7916,$B$2:$B$7916,"Abruzzo"))</f>
        <v>0.97398549233578291</v>
      </c>
      <c r="G5647" t="b">
        <f>IF(Comuni[[#This Row],[Popolazione2011]]&gt;300000,"MAGGIORE")</f>
        <v>0</v>
      </c>
      <c r="H5647">
        <f>100*Comuni[[#This Row],[Popolazione2011]]/(SUMIFS($D$2:$D$7916,$B$2:$B$7916,"Piemonte"))</f>
        <v>0.29177921848174898</v>
      </c>
      <c r="I5647" s="1" t="str">
        <f>_xlfn.XLOOKUP(Comuni[[#This Row],[Regione]],Ripartizione_geografica[Regione],Ripartizione_geografica[Ripartizione geografica],,0)</f>
        <v>Sud</v>
      </c>
      <c r="J5647" s="1">
        <f>_xlfn.XLOOKUP(Comuni[[#This Row],[Regione]],Table_0[Regione],Table_0[Totale contagiati],,0)</f>
        <v>681425</v>
      </c>
      <c r="K5647" s="1">
        <f>_xlfn.XLOOKUP(Comuni[[#This Row],[Regione]],Table_0[Regione],Table_0[Guariti],,0)</f>
        <v>668758</v>
      </c>
      <c r="L5647" s="1">
        <f>_xlfn.XLOOKUP(Comuni[[#This Row],[Regione]],Table_0[Regione],Table_0[Deceduti],,0)</f>
        <v>4041</v>
      </c>
    </row>
    <row r="5648" spans="1:12" x14ac:dyDescent="0.25">
      <c r="A5648" s="1" t="s">
        <v>5733</v>
      </c>
      <c r="B5648" s="1" t="s">
        <v>5447</v>
      </c>
      <c r="C5648" s="1" t="s">
        <v>5652</v>
      </c>
      <c r="D5648">
        <v>960</v>
      </c>
      <c r="E5648">
        <f>100*Comuni[[#This Row],[Popolazione2011]]/$D$7916</f>
        <v>1.6750376381829714E-3</v>
      </c>
      <c r="F5648">
        <f>100*Comuni[[#This Row],[Popolazione2011]]/(SUMIFS($D$2:$D$7916,$B$2:$B$7916,"Abruzzo"))</f>
        <v>7.3433289298857424E-2</v>
      </c>
      <c r="G5648" t="b">
        <f>IF(Comuni[[#This Row],[Popolazione2011]]&gt;300000,"MAGGIORE")</f>
        <v>0</v>
      </c>
      <c r="H5648">
        <f>100*Comuni[[#This Row],[Popolazione2011]]/(SUMIFS($D$2:$D$7916,$B$2:$B$7916,"Piemonte"))</f>
        <v>2.1998590257007698E-2</v>
      </c>
      <c r="I5648" s="1" t="str">
        <f>_xlfn.XLOOKUP(Comuni[[#This Row],[Regione]],Ripartizione_geografica[Regione],Ripartizione_geografica[Ripartizione geografica],,0)</f>
        <v>Sud</v>
      </c>
      <c r="J5648" s="1">
        <f>_xlfn.XLOOKUP(Comuni[[#This Row],[Regione]],Table_0[Regione],Table_0[Totale contagiati],,0)</f>
        <v>681425</v>
      </c>
      <c r="K5648" s="1">
        <f>_xlfn.XLOOKUP(Comuni[[#This Row],[Regione]],Table_0[Regione],Table_0[Guariti],,0)</f>
        <v>668758</v>
      </c>
      <c r="L5648" s="1">
        <f>_xlfn.XLOOKUP(Comuni[[#This Row],[Regione]],Table_0[Regione],Table_0[Deceduti],,0)</f>
        <v>4041</v>
      </c>
    </row>
    <row r="5649" spans="1:12" x14ac:dyDescent="0.25">
      <c r="A5649" s="1" t="s">
        <v>5734</v>
      </c>
      <c r="B5649" s="1" t="s">
        <v>5447</v>
      </c>
      <c r="C5649" s="1" t="s">
        <v>5652</v>
      </c>
      <c r="D5649">
        <v>18848</v>
      </c>
      <c r="E5649">
        <f>100*Comuni[[#This Row],[Popolazione2011]]/$D$7916</f>
        <v>3.2886572296325675E-2</v>
      </c>
      <c r="F5649">
        <f>100*Comuni[[#This Row],[Popolazione2011]]/(SUMIFS($D$2:$D$7916,$B$2:$B$7916,"Abruzzo"))</f>
        <v>1.4417402465675675</v>
      </c>
      <c r="G5649" t="b">
        <f>IF(Comuni[[#This Row],[Popolazione2011]]&gt;300000,"MAGGIORE")</f>
        <v>0</v>
      </c>
      <c r="H5649">
        <f>100*Comuni[[#This Row],[Popolazione2011]]/(SUMIFS($D$2:$D$7916,$B$2:$B$7916,"Piemonte"))</f>
        <v>0.43190565537925113</v>
      </c>
      <c r="I5649" s="1" t="str">
        <f>_xlfn.XLOOKUP(Comuni[[#This Row],[Regione]],Ripartizione_geografica[Regione],Ripartizione_geografica[Ripartizione geografica],,0)</f>
        <v>Sud</v>
      </c>
      <c r="J5649" s="1">
        <f>_xlfn.XLOOKUP(Comuni[[#This Row],[Regione]],Table_0[Regione],Table_0[Totale contagiati],,0)</f>
        <v>681425</v>
      </c>
      <c r="K5649" s="1">
        <f>_xlfn.XLOOKUP(Comuni[[#This Row],[Regione]],Table_0[Regione],Table_0[Guariti],,0)</f>
        <v>668758</v>
      </c>
      <c r="L5649" s="1">
        <f>_xlfn.XLOOKUP(Comuni[[#This Row],[Regione]],Table_0[Regione],Table_0[Deceduti],,0)</f>
        <v>4041</v>
      </c>
    </row>
    <row r="5650" spans="1:12" x14ac:dyDescent="0.25">
      <c r="A5650" s="1" t="s">
        <v>5735</v>
      </c>
      <c r="B5650" s="1" t="s">
        <v>5447</v>
      </c>
      <c r="C5650" s="1" t="s">
        <v>5652</v>
      </c>
      <c r="D5650">
        <v>1830</v>
      </c>
      <c r="E5650">
        <f>100*Comuni[[#This Row],[Popolazione2011]]/$D$7916</f>
        <v>3.1930404977862895E-3</v>
      </c>
      <c r="F5650">
        <f>100*Comuni[[#This Row],[Popolazione2011]]/(SUMIFS($D$2:$D$7916,$B$2:$B$7916,"Abruzzo"))</f>
        <v>0.13998220772594697</v>
      </c>
      <c r="G5650" t="b">
        <f>IF(Comuni[[#This Row],[Popolazione2011]]&gt;300000,"MAGGIORE")</f>
        <v>0</v>
      </c>
      <c r="H5650">
        <f>100*Comuni[[#This Row],[Popolazione2011]]/(SUMIFS($D$2:$D$7916,$B$2:$B$7916,"Piemonte"))</f>
        <v>4.193481267742092E-2</v>
      </c>
      <c r="I5650" s="1" t="str">
        <f>_xlfn.XLOOKUP(Comuni[[#This Row],[Regione]],Ripartizione_geografica[Regione],Ripartizione_geografica[Ripartizione geografica],,0)</f>
        <v>Sud</v>
      </c>
      <c r="J5650" s="1">
        <f>_xlfn.XLOOKUP(Comuni[[#This Row],[Regione]],Table_0[Regione],Table_0[Totale contagiati],,0)</f>
        <v>681425</v>
      </c>
      <c r="K5650" s="1">
        <f>_xlfn.XLOOKUP(Comuni[[#This Row],[Regione]],Table_0[Regione],Table_0[Guariti],,0)</f>
        <v>668758</v>
      </c>
      <c r="L5650" s="1">
        <f>_xlfn.XLOOKUP(Comuni[[#This Row],[Regione]],Table_0[Regione],Table_0[Deceduti],,0)</f>
        <v>4041</v>
      </c>
    </row>
    <row r="5651" spans="1:12" x14ac:dyDescent="0.25">
      <c r="A5651" s="1" t="s">
        <v>5736</v>
      </c>
      <c r="B5651" s="1" t="s">
        <v>5447</v>
      </c>
      <c r="C5651" s="1" t="s">
        <v>5652</v>
      </c>
      <c r="D5651">
        <v>2453</v>
      </c>
      <c r="E5651">
        <f>100*Comuni[[#This Row],[Popolazione2011]]/$D$7916</f>
        <v>4.2800701317321135E-3</v>
      </c>
      <c r="F5651">
        <f>100*Comuni[[#This Row],[Popolazione2011]]/(SUMIFS($D$2:$D$7916,$B$2:$B$7916,"Abruzzo"))</f>
        <v>0.18763735276051799</v>
      </c>
      <c r="G5651" t="b">
        <f>IF(Comuni[[#This Row],[Popolazione2011]]&gt;300000,"MAGGIORE")</f>
        <v>0</v>
      </c>
      <c r="H5651">
        <f>100*Comuni[[#This Row],[Popolazione2011]]/(SUMIFS($D$2:$D$7916,$B$2:$B$7916,"Piemonte"))</f>
        <v>5.6210981146291542E-2</v>
      </c>
      <c r="I5651" s="1" t="str">
        <f>_xlfn.XLOOKUP(Comuni[[#This Row],[Regione]],Ripartizione_geografica[Regione],Ripartizione_geografica[Ripartizione geografica],,0)</f>
        <v>Sud</v>
      </c>
      <c r="J5651" s="1">
        <f>_xlfn.XLOOKUP(Comuni[[#This Row],[Regione]],Table_0[Regione],Table_0[Totale contagiati],,0)</f>
        <v>681425</v>
      </c>
      <c r="K5651" s="1">
        <f>_xlfn.XLOOKUP(Comuni[[#This Row],[Regione]],Table_0[Regione],Table_0[Guariti],,0)</f>
        <v>668758</v>
      </c>
      <c r="L5651" s="1">
        <f>_xlfn.XLOOKUP(Comuni[[#This Row],[Regione]],Table_0[Regione],Table_0[Deceduti],,0)</f>
        <v>4041</v>
      </c>
    </row>
    <row r="5652" spans="1:12" x14ac:dyDescent="0.25">
      <c r="A5652" s="1" t="s">
        <v>5737</v>
      </c>
      <c r="B5652" s="1" t="s">
        <v>5447</v>
      </c>
      <c r="C5652" s="1" t="s">
        <v>5652</v>
      </c>
      <c r="D5652">
        <v>5226</v>
      </c>
      <c r="E5652">
        <f>100*Comuni[[#This Row],[Popolazione2011]]/$D$7916</f>
        <v>9.1184861428585517E-3</v>
      </c>
      <c r="F5652">
        <f>100*Comuni[[#This Row],[Popolazione2011]]/(SUMIFS($D$2:$D$7916,$B$2:$B$7916,"Abruzzo"))</f>
        <v>0.39975246862065511</v>
      </c>
      <c r="G5652" t="b">
        <f>IF(Comuni[[#This Row],[Popolazione2011]]&gt;300000,"MAGGIORE")</f>
        <v>0</v>
      </c>
      <c r="H5652">
        <f>100*Comuni[[#This Row],[Popolazione2011]]/(SUMIFS($D$2:$D$7916,$B$2:$B$7916,"Piemonte"))</f>
        <v>0.11975482571158565</v>
      </c>
      <c r="I5652" s="1" t="str">
        <f>_xlfn.XLOOKUP(Comuni[[#This Row],[Regione]],Ripartizione_geografica[Regione],Ripartizione_geografica[Ripartizione geografica],,0)</f>
        <v>Sud</v>
      </c>
      <c r="J5652" s="1">
        <f>_xlfn.XLOOKUP(Comuni[[#This Row],[Regione]],Table_0[Regione],Table_0[Totale contagiati],,0)</f>
        <v>681425</v>
      </c>
      <c r="K5652" s="1">
        <f>_xlfn.XLOOKUP(Comuni[[#This Row],[Regione]],Table_0[Regione],Table_0[Guariti],,0)</f>
        <v>668758</v>
      </c>
      <c r="L5652" s="1">
        <f>_xlfn.XLOOKUP(Comuni[[#This Row],[Regione]],Table_0[Regione],Table_0[Deceduti],,0)</f>
        <v>4041</v>
      </c>
    </row>
    <row r="5653" spans="1:12" x14ac:dyDescent="0.25">
      <c r="A5653" s="1" t="s">
        <v>5738</v>
      </c>
      <c r="B5653" s="1" t="s">
        <v>5447</v>
      </c>
      <c r="C5653" s="1" t="s">
        <v>5652</v>
      </c>
      <c r="D5653">
        <v>3399</v>
      </c>
      <c r="E5653">
        <f>100*Comuni[[#This Row],[Popolazione2011]]/$D$7916</f>
        <v>5.9306801376915836E-3</v>
      </c>
      <c r="F5653">
        <f>100*Comuni[[#This Row],[Popolazione2011]]/(SUMIFS($D$2:$D$7916,$B$2:$B$7916,"Abruzzo"))</f>
        <v>0.25999973992376707</v>
      </c>
      <c r="G5653" t="b">
        <f>IF(Comuni[[#This Row],[Popolazione2011]]&gt;300000,"MAGGIORE")</f>
        <v>0</v>
      </c>
      <c r="H5653">
        <f>100*Comuni[[#This Row],[Popolazione2011]]/(SUMIFS($D$2:$D$7916,$B$2:$B$7916,"Piemonte"))</f>
        <v>7.7888758628717872E-2</v>
      </c>
      <c r="I5653" s="1" t="str">
        <f>_xlfn.XLOOKUP(Comuni[[#This Row],[Regione]],Ripartizione_geografica[Regione],Ripartizione_geografica[Ripartizione geografica],,0)</f>
        <v>Sud</v>
      </c>
      <c r="J5653" s="1">
        <f>_xlfn.XLOOKUP(Comuni[[#This Row],[Regione]],Table_0[Regione],Table_0[Totale contagiati],,0)</f>
        <v>681425</v>
      </c>
      <c r="K5653" s="1">
        <f>_xlfn.XLOOKUP(Comuni[[#This Row],[Regione]],Table_0[Regione],Table_0[Guariti],,0)</f>
        <v>668758</v>
      </c>
      <c r="L5653" s="1">
        <f>_xlfn.XLOOKUP(Comuni[[#This Row],[Regione]],Table_0[Regione],Table_0[Deceduti],,0)</f>
        <v>4041</v>
      </c>
    </row>
    <row r="5654" spans="1:12" x14ac:dyDescent="0.25">
      <c r="A5654" s="1" t="s">
        <v>5739</v>
      </c>
      <c r="B5654" s="1" t="s">
        <v>5447</v>
      </c>
      <c r="C5654" s="1" t="s">
        <v>5652</v>
      </c>
      <c r="D5654">
        <v>931</v>
      </c>
      <c r="E5654">
        <f>100*Comuni[[#This Row],[Popolazione2011]]/$D$7916</f>
        <v>1.6244375428628608E-3</v>
      </c>
      <c r="F5654">
        <f>100*Comuni[[#This Row],[Popolazione2011]]/(SUMIFS($D$2:$D$7916,$B$2:$B$7916,"Abruzzo"))</f>
        <v>7.1214992017954434E-2</v>
      </c>
      <c r="G5654" t="b">
        <f>IF(Comuni[[#This Row],[Popolazione2011]]&gt;300000,"MAGGIORE")</f>
        <v>0</v>
      </c>
      <c r="H5654">
        <f>100*Comuni[[#This Row],[Popolazione2011]]/(SUMIFS($D$2:$D$7916,$B$2:$B$7916,"Piemonte"))</f>
        <v>2.1334049509660589E-2</v>
      </c>
      <c r="I5654" s="1" t="str">
        <f>_xlfn.XLOOKUP(Comuni[[#This Row],[Regione]],Ripartizione_geografica[Regione],Ripartizione_geografica[Ripartizione geografica],,0)</f>
        <v>Sud</v>
      </c>
      <c r="J5654" s="1">
        <f>_xlfn.XLOOKUP(Comuni[[#This Row],[Regione]],Table_0[Regione],Table_0[Totale contagiati],,0)</f>
        <v>681425</v>
      </c>
      <c r="K5654" s="1">
        <f>_xlfn.XLOOKUP(Comuni[[#This Row],[Regione]],Table_0[Regione],Table_0[Guariti],,0)</f>
        <v>668758</v>
      </c>
      <c r="L5654" s="1">
        <f>_xlfn.XLOOKUP(Comuni[[#This Row],[Regione]],Table_0[Regione],Table_0[Deceduti],,0)</f>
        <v>4041</v>
      </c>
    </row>
    <row r="5655" spans="1:12" x14ac:dyDescent="0.25">
      <c r="A5655" s="1" t="s">
        <v>5740</v>
      </c>
      <c r="B5655" s="1" t="s">
        <v>5447</v>
      </c>
      <c r="C5655" s="1" t="s">
        <v>5652</v>
      </c>
      <c r="D5655">
        <v>399</v>
      </c>
      <c r="E5655">
        <f>100*Comuni[[#This Row],[Popolazione2011]]/$D$7916</f>
        <v>6.9618751836979752E-4</v>
      </c>
      <c r="F5655">
        <f>100*Comuni[[#This Row],[Popolazione2011]]/(SUMIFS($D$2:$D$7916,$B$2:$B$7916,"Abruzzo"))</f>
        <v>3.0520710864837618E-2</v>
      </c>
      <c r="G5655" t="b">
        <f>IF(Comuni[[#This Row],[Popolazione2011]]&gt;300000,"MAGGIORE")</f>
        <v>0</v>
      </c>
      <c r="H5655">
        <f>100*Comuni[[#This Row],[Popolazione2011]]/(SUMIFS($D$2:$D$7916,$B$2:$B$7916,"Piemonte"))</f>
        <v>9.1431640755688243E-3</v>
      </c>
      <c r="I5655" s="1" t="str">
        <f>_xlfn.XLOOKUP(Comuni[[#This Row],[Regione]],Ripartizione_geografica[Regione],Ripartizione_geografica[Ripartizione geografica],,0)</f>
        <v>Sud</v>
      </c>
      <c r="J5655" s="1">
        <f>_xlfn.XLOOKUP(Comuni[[#This Row],[Regione]],Table_0[Regione],Table_0[Totale contagiati],,0)</f>
        <v>681425</v>
      </c>
      <c r="K5655" s="1">
        <f>_xlfn.XLOOKUP(Comuni[[#This Row],[Regione]],Table_0[Regione],Table_0[Guariti],,0)</f>
        <v>668758</v>
      </c>
      <c r="L5655" s="1">
        <f>_xlfn.XLOOKUP(Comuni[[#This Row],[Regione]],Table_0[Regione],Table_0[Deceduti],,0)</f>
        <v>4041</v>
      </c>
    </row>
    <row r="5656" spans="1:12" x14ac:dyDescent="0.25">
      <c r="A5656" s="1" t="s">
        <v>5741</v>
      </c>
      <c r="B5656" s="1" t="s">
        <v>5447</v>
      </c>
      <c r="C5656" s="1" t="s">
        <v>5652</v>
      </c>
      <c r="D5656">
        <v>4071</v>
      </c>
      <c r="E5656">
        <f>100*Comuni[[#This Row],[Popolazione2011]]/$D$7916</f>
        <v>7.1032064844196632E-3</v>
      </c>
      <c r="F5656">
        <f>100*Comuni[[#This Row],[Popolazione2011]]/(SUMIFS($D$2:$D$7916,$B$2:$B$7916,"Abruzzo"))</f>
        <v>0.31140304243296724</v>
      </c>
      <c r="G5656" t="b">
        <f>IF(Comuni[[#This Row],[Popolazione2011]]&gt;300000,"MAGGIORE")</f>
        <v>0</v>
      </c>
      <c r="H5656">
        <f>100*Comuni[[#This Row],[Popolazione2011]]/(SUMIFS($D$2:$D$7916,$B$2:$B$7916,"Piemonte"))</f>
        <v>9.3287771808623257E-2</v>
      </c>
      <c r="I5656" s="1" t="str">
        <f>_xlfn.XLOOKUP(Comuni[[#This Row],[Regione]],Ripartizione_geografica[Regione],Ripartizione_geografica[Ripartizione geografica],,0)</f>
        <v>Sud</v>
      </c>
      <c r="J5656" s="1">
        <f>_xlfn.XLOOKUP(Comuni[[#This Row],[Regione]],Table_0[Regione],Table_0[Totale contagiati],,0)</f>
        <v>681425</v>
      </c>
      <c r="K5656" s="1">
        <f>_xlfn.XLOOKUP(Comuni[[#This Row],[Regione]],Table_0[Regione],Table_0[Guariti],,0)</f>
        <v>668758</v>
      </c>
      <c r="L5656" s="1">
        <f>_xlfn.XLOOKUP(Comuni[[#This Row],[Regione]],Table_0[Regione],Table_0[Deceduti],,0)</f>
        <v>4041</v>
      </c>
    </row>
    <row r="5657" spans="1:12" x14ac:dyDescent="0.25">
      <c r="A5657" s="1" t="s">
        <v>5742</v>
      </c>
      <c r="B5657" s="1" t="s">
        <v>5447</v>
      </c>
      <c r="C5657" s="1" t="s">
        <v>5652</v>
      </c>
      <c r="D5657">
        <v>3041</v>
      </c>
      <c r="E5657">
        <f>100*Comuni[[#This Row],[Popolazione2011]]/$D$7916</f>
        <v>5.3060306851191834E-3</v>
      </c>
      <c r="F5657">
        <f>100*Comuni[[#This Row],[Popolazione2011]]/(SUMIFS($D$2:$D$7916,$B$2:$B$7916,"Abruzzo"))</f>
        <v>0.23261524245606816</v>
      </c>
      <c r="G5657" t="b">
        <f>IF(Comuni[[#This Row],[Popolazione2011]]&gt;300000,"MAGGIORE")</f>
        <v>0</v>
      </c>
      <c r="H5657">
        <f>100*Comuni[[#This Row],[Popolazione2011]]/(SUMIFS($D$2:$D$7916,$B$2:$B$7916,"Piemonte"))</f>
        <v>6.9685117678708761E-2</v>
      </c>
      <c r="I5657" s="1" t="str">
        <f>_xlfn.XLOOKUP(Comuni[[#This Row],[Regione]],Ripartizione_geografica[Regione],Ripartizione_geografica[Ripartizione geografica],,0)</f>
        <v>Sud</v>
      </c>
      <c r="J5657" s="1">
        <f>_xlfn.XLOOKUP(Comuni[[#This Row],[Regione]],Table_0[Regione],Table_0[Totale contagiati],,0)</f>
        <v>681425</v>
      </c>
      <c r="K5657" s="1">
        <f>_xlfn.XLOOKUP(Comuni[[#This Row],[Regione]],Table_0[Regione],Table_0[Guariti],,0)</f>
        <v>668758</v>
      </c>
      <c r="L5657" s="1">
        <f>_xlfn.XLOOKUP(Comuni[[#This Row],[Regione]],Table_0[Regione],Table_0[Deceduti],,0)</f>
        <v>4041</v>
      </c>
    </row>
    <row r="5658" spans="1:12" x14ac:dyDescent="0.25">
      <c r="A5658" s="1" t="s">
        <v>5743</v>
      </c>
      <c r="B5658" s="1" t="s">
        <v>5447</v>
      </c>
      <c r="C5658" s="1" t="s">
        <v>5652</v>
      </c>
      <c r="D5658">
        <v>1932</v>
      </c>
      <c r="E5658">
        <f>100*Comuni[[#This Row],[Popolazione2011]]/$D$7916</f>
        <v>3.3710132468432303E-3</v>
      </c>
      <c r="F5658">
        <f>100*Comuni[[#This Row],[Popolazione2011]]/(SUMIFS($D$2:$D$7916,$B$2:$B$7916,"Abruzzo"))</f>
        <v>0.14778449471395055</v>
      </c>
      <c r="G5658" t="b">
        <f>IF(Comuni[[#This Row],[Popolazione2011]]&gt;300000,"MAGGIORE")</f>
        <v>0</v>
      </c>
      <c r="H5658">
        <f>100*Comuni[[#This Row],[Popolazione2011]]/(SUMIFS($D$2:$D$7916,$B$2:$B$7916,"Piemonte"))</f>
        <v>4.427216289222799E-2</v>
      </c>
      <c r="I5658" s="1" t="str">
        <f>_xlfn.XLOOKUP(Comuni[[#This Row],[Regione]],Ripartizione_geografica[Regione],Ripartizione_geografica[Ripartizione geografica],,0)</f>
        <v>Sud</v>
      </c>
      <c r="J5658" s="1">
        <f>_xlfn.XLOOKUP(Comuni[[#This Row],[Regione]],Table_0[Regione],Table_0[Totale contagiati],,0)</f>
        <v>681425</v>
      </c>
      <c r="K5658" s="1">
        <f>_xlfn.XLOOKUP(Comuni[[#This Row],[Regione]],Table_0[Regione],Table_0[Guariti],,0)</f>
        <v>668758</v>
      </c>
      <c r="L5658" s="1">
        <f>_xlfn.XLOOKUP(Comuni[[#This Row],[Regione]],Table_0[Regione],Table_0[Deceduti],,0)</f>
        <v>4041</v>
      </c>
    </row>
    <row r="5659" spans="1:12" x14ac:dyDescent="0.25">
      <c r="A5659" s="1" t="s">
        <v>5744</v>
      </c>
      <c r="B5659" s="1" t="s">
        <v>5447</v>
      </c>
      <c r="C5659" s="1" t="s">
        <v>5652</v>
      </c>
      <c r="D5659">
        <v>924</v>
      </c>
      <c r="E5659">
        <f>100*Comuni[[#This Row],[Popolazione2011]]/$D$7916</f>
        <v>1.6122237267511101E-3</v>
      </c>
      <c r="F5659">
        <f>100*Comuni[[#This Row],[Popolazione2011]]/(SUMIFS($D$2:$D$7916,$B$2:$B$7916,"Abruzzo"))</f>
        <v>7.0679540950150277E-2</v>
      </c>
      <c r="G5659" t="b">
        <f>IF(Comuni[[#This Row],[Popolazione2011]]&gt;300000,"MAGGIORE")</f>
        <v>0</v>
      </c>
      <c r="H5659">
        <f>100*Comuni[[#This Row],[Popolazione2011]]/(SUMIFS($D$2:$D$7916,$B$2:$B$7916,"Piemonte"))</f>
        <v>2.1173643122369908E-2</v>
      </c>
      <c r="I5659" s="1" t="str">
        <f>_xlfn.XLOOKUP(Comuni[[#This Row],[Regione]],Ripartizione_geografica[Regione],Ripartizione_geografica[Ripartizione geografica],,0)</f>
        <v>Sud</v>
      </c>
      <c r="J5659" s="1">
        <f>_xlfn.XLOOKUP(Comuni[[#This Row],[Regione]],Table_0[Regione],Table_0[Totale contagiati],,0)</f>
        <v>681425</v>
      </c>
      <c r="K5659" s="1">
        <f>_xlfn.XLOOKUP(Comuni[[#This Row],[Regione]],Table_0[Regione],Table_0[Guariti],,0)</f>
        <v>668758</v>
      </c>
      <c r="L5659" s="1">
        <f>_xlfn.XLOOKUP(Comuni[[#This Row],[Regione]],Table_0[Regione],Table_0[Deceduti],,0)</f>
        <v>4041</v>
      </c>
    </row>
    <row r="5660" spans="1:12" x14ac:dyDescent="0.25">
      <c r="A5660" s="1" t="s">
        <v>5745</v>
      </c>
      <c r="B5660" s="1" t="s">
        <v>5447</v>
      </c>
      <c r="C5660" s="1" t="s">
        <v>5652</v>
      </c>
      <c r="D5660">
        <v>4092</v>
      </c>
      <c r="E5660">
        <f>100*Comuni[[#This Row],[Popolazione2011]]/$D$7916</f>
        <v>7.1398479327549162E-3</v>
      </c>
      <c r="F5660">
        <f>100*Comuni[[#This Row],[Popolazione2011]]/(SUMIFS($D$2:$D$7916,$B$2:$B$7916,"Abruzzo"))</f>
        <v>0.31300939563637975</v>
      </c>
      <c r="G5660" t="b">
        <f>IF(Comuni[[#This Row],[Popolazione2011]]&gt;300000,"MAGGIORE")</f>
        <v>0</v>
      </c>
      <c r="H5660">
        <f>100*Comuni[[#This Row],[Popolazione2011]]/(SUMIFS($D$2:$D$7916,$B$2:$B$7916,"Piemonte"))</f>
        <v>9.3768990970495306E-2</v>
      </c>
      <c r="I5660" s="1" t="str">
        <f>_xlfn.XLOOKUP(Comuni[[#This Row],[Regione]],Ripartizione_geografica[Regione],Ripartizione_geografica[Ripartizione geografica],,0)</f>
        <v>Sud</v>
      </c>
      <c r="J5660" s="1">
        <f>_xlfn.XLOOKUP(Comuni[[#This Row],[Regione]],Table_0[Regione],Table_0[Totale contagiati],,0)</f>
        <v>681425</v>
      </c>
      <c r="K5660" s="1">
        <f>_xlfn.XLOOKUP(Comuni[[#This Row],[Regione]],Table_0[Regione],Table_0[Guariti],,0)</f>
        <v>668758</v>
      </c>
      <c r="L5660" s="1">
        <f>_xlfn.XLOOKUP(Comuni[[#This Row],[Regione]],Table_0[Regione],Table_0[Deceduti],,0)</f>
        <v>4041</v>
      </c>
    </row>
    <row r="5661" spans="1:12" x14ac:dyDescent="0.25">
      <c r="A5661" s="1" t="s">
        <v>5746</v>
      </c>
      <c r="B5661" s="1" t="s">
        <v>5447</v>
      </c>
      <c r="C5661" s="1" t="s">
        <v>5652</v>
      </c>
      <c r="D5661">
        <v>1391</v>
      </c>
      <c r="E5661">
        <f>100*Comuni[[#This Row],[Popolazione2011]]/$D$7916</f>
        <v>2.4270597444922015E-3</v>
      </c>
      <c r="F5661">
        <f>100*Comuni[[#This Row],[Popolazione2011]]/(SUMIFS($D$2:$D$7916,$B$2:$B$7916,"Abruzzo"))</f>
        <v>0.10640177647365695</v>
      </c>
      <c r="G5661" t="b">
        <f>IF(Comuni[[#This Row],[Popolazione2011]]&gt;300000,"MAGGIORE")</f>
        <v>0</v>
      </c>
      <c r="H5661">
        <f>100*Comuni[[#This Row],[Popolazione2011]]/(SUMIFS($D$2:$D$7916,$B$2:$B$7916,"Piemonte"))</f>
        <v>3.187504067447678E-2</v>
      </c>
      <c r="I5661" s="1" t="str">
        <f>_xlfn.XLOOKUP(Comuni[[#This Row],[Regione]],Ripartizione_geografica[Regione],Ripartizione_geografica[Ripartizione geografica],,0)</f>
        <v>Sud</v>
      </c>
      <c r="J5661" s="1">
        <f>_xlfn.XLOOKUP(Comuni[[#This Row],[Regione]],Table_0[Regione],Table_0[Totale contagiati],,0)</f>
        <v>681425</v>
      </c>
      <c r="K5661" s="1">
        <f>_xlfn.XLOOKUP(Comuni[[#This Row],[Regione]],Table_0[Regione],Table_0[Guariti],,0)</f>
        <v>668758</v>
      </c>
      <c r="L5661" s="1">
        <f>_xlfn.XLOOKUP(Comuni[[#This Row],[Regione]],Table_0[Regione],Table_0[Deceduti],,0)</f>
        <v>4041</v>
      </c>
    </row>
    <row r="5662" spans="1:12" x14ac:dyDescent="0.25">
      <c r="A5662" s="1" t="s">
        <v>5747</v>
      </c>
      <c r="B5662" s="1" t="s">
        <v>5447</v>
      </c>
      <c r="C5662" s="1" t="s">
        <v>5652</v>
      </c>
      <c r="D5662">
        <v>1575</v>
      </c>
      <c r="E5662">
        <f>100*Comuni[[#This Row],[Popolazione2011]]/$D$7916</f>
        <v>2.7481086251439375E-3</v>
      </c>
      <c r="F5662">
        <f>100*Comuni[[#This Row],[Popolazione2011]]/(SUMIFS($D$2:$D$7916,$B$2:$B$7916,"Abruzzo"))</f>
        <v>0.12047649025593796</v>
      </c>
      <c r="G5662" t="b">
        <f>IF(Comuni[[#This Row],[Popolazione2011]]&gt;300000,"MAGGIORE")</f>
        <v>0</v>
      </c>
      <c r="H5662">
        <f>100*Comuni[[#This Row],[Popolazione2011]]/(SUMIFS($D$2:$D$7916,$B$2:$B$7916,"Piemonte"))</f>
        <v>3.6091437140403256E-2</v>
      </c>
      <c r="I5662" s="1" t="str">
        <f>_xlfn.XLOOKUP(Comuni[[#This Row],[Regione]],Ripartizione_geografica[Regione],Ripartizione_geografica[Ripartizione geografica],,0)</f>
        <v>Sud</v>
      </c>
      <c r="J5662" s="1">
        <f>_xlfn.XLOOKUP(Comuni[[#This Row],[Regione]],Table_0[Regione],Table_0[Totale contagiati],,0)</f>
        <v>681425</v>
      </c>
      <c r="K5662" s="1">
        <f>_xlfn.XLOOKUP(Comuni[[#This Row],[Regione]],Table_0[Regione],Table_0[Guariti],,0)</f>
        <v>668758</v>
      </c>
      <c r="L5662" s="1">
        <f>_xlfn.XLOOKUP(Comuni[[#This Row],[Regione]],Table_0[Regione],Table_0[Deceduti],,0)</f>
        <v>4041</v>
      </c>
    </row>
    <row r="5663" spans="1:12" x14ac:dyDescent="0.25">
      <c r="A5663" s="1" t="s">
        <v>5748</v>
      </c>
      <c r="B5663" s="1" t="s">
        <v>5447</v>
      </c>
      <c r="C5663" s="1" t="s">
        <v>5652</v>
      </c>
      <c r="D5663">
        <v>468</v>
      </c>
      <c r="E5663">
        <f>100*Comuni[[#This Row],[Popolazione2011]]/$D$7916</f>
        <v>8.1658084861419857E-4</v>
      </c>
      <c r="F5663">
        <f>100*Comuni[[#This Row],[Popolazione2011]]/(SUMIFS($D$2:$D$7916,$B$2:$B$7916,"Abruzzo"))</f>
        <v>3.5798728533192992E-2</v>
      </c>
      <c r="G5663" t="b">
        <f>IF(Comuni[[#This Row],[Popolazione2011]]&gt;300000,"MAGGIORE")</f>
        <v>0</v>
      </c>
      <c r="H5663">
        <f>100*Comuni[[#This Row],[Popolazione2011]]/(SUMIFS($D$2:$D$7916,$B$2:$B$7916,"Piemonte"))</f>
        <v>1.0724312750291252E-2</v>
      </c>
      <c r="I5663" s="1" t="str">
        <f>_xlfn.XLOOKUP(Comuni[[#This Row],[Regione]],Ripartizione_geografica[Regione],Ripartizione_geografica[Ripartizione geografica],,0)</f>
        <v>Sud</v>
      </c>
      <c r="J5663" s="1">
        <f>_xlfn.XLOOKUP(Comuni[[#This Row],[Regione]],Table_0[Regione],Table_0[Totale contagiati],,0)</f>
        <v>681425</v>
      </c>
      <c r="K5663" s="1">
        <f>_xlfn.XLOOKUP(Comuni[[#This Row],[Regione]],Table_0[Regione],Table_0[Guariti],,0)</f>
        <v>668758</v>
      </c>
      <c r="L5663" s="1">
        <f>_xlfn.XLOOKUP(Comuni[[#This Row],[Regione]],Table_0[Regione],Table_0[Deceduti],,0)</f>
        <v>4041</v>
      </c>
    </row>
    <row r="5664" spans="1:12" x14ac:dyDescent="0.25">
      <c r="A5664" s="1" t="s">
        <v>5749</v>
      </c>
      <c r="B5664" s="1" t="s">
        <v>5447</v>
      </c>
      <c r="C5664" s="1" t="s">
        <v>5652</v>
      </c>
      <c r="D5664">
        <v>1702</v>
      </c>
      <c r="E5664">
        <f>100*Comuni[[#This Row],[Popolazione2011]]/$D$7916</f>
        <v>2.9697021460285597E-3</v>
      </c>
      <c r="F5664">
        <f>100*Comuni[[#This Row],[Popolazione2011]]/(SUMIFS($D$2:$D$7916,$B$2:$B$7916,"Abruzzo"))</f>
        <v>0.1301911024860993</v>
      </c>
      <c r="G5664" t="b">
        <f>IF(Comuni[[#This Row],[Popolazione2011]]&gt;300000,"MAGGIORE")</f>
        <v>0</v>
      </c>
      <c r="H5664">
        <f>100*Comuni[[#This Row],[Popolazione2011]]/(SUMIFS($D$2:$D$7916,$B$2:$B$7916,"Piemonte"))</f>
        <v>3.9001667309819896E-2</v>
      </c>
      <c r="I5664" s="1" t="str">
        <f>_xlfn.XLOOKUP(Comuni[[#This Row],[Regione]],Ripartizione_geografica[Regione],Ripartizione_geografica[Ripartizione geografica],,0)</f>
        <v>Sud</v>
      </c>
      <c r="J5664" s="1">
        <f>_xlfn.XLOOKUP(Comuni[[#This Row],[Regione]],Table_0[Regione],Table_0[Totale contagiati],,0)</f>
        <v>681425</v>
      </c>
      <c r="K5664" s="1">
        <f>_xlfn.XLOOKUP(Comuni[[#This Row],[Regione]],Table_0[Regione],Table_0[Guariti],,0)</f>
        <v>668758</v>
      </c>
      <c r="L5664" s="1">
        <f>_xlfn.XLOOKUP(Comuni[[#This Row],[Regione]],Table_0[Regione],Table_0[Deceduti],,0)</f>
        <v>4041</v>
      </c>
    </row>
    <row r="5665" spans="1:12" x14ac:dyDescent="0.25">
      <c r="A5665" s="1" t="s">
        <v>5750</v>
      </c>
      <c r="B5665" s="1" t="s">
        <v>5447</v>
      </c>
      <c r="C5665" s="1" t="s">
        <v>5652</v>
      </c>
      <c r="D5665">
        <v>38747</v>
      </c>
      <c r="E5665">
        <f>100*Comuni[[#This Row],[Popolazione2011]]/$D$7916</f>
        <v>6.7606961840287083E-2</v>
      </c>
      <c r="F5665">
        <f>100*Comuni[[#This Row],[Popolazione2011]]/(SUMIFS($D$2:$D$7916,$B$2:$B$7916,"Abruzzo"))</f>
        <v>2.9638746463154466</v>
      </c>
      <c r="G5665" t="b">
        <f>IF(Comuni[[#This Row],[Popolazione2011]]&gt;300000,"MAGGIORE")</f>
        <v>0</v>
      </c>
      <c r="H5665">
        <f>100*Comuni[[#This Row],[Popolazione2011]]/(SUMIFS($D$2:$D$7916,$B$2:$B$7916,"Piemonte"))</f>
        <v>0.88789518405028878</v>
      </c>
      <c r="I5665" s="1" t="str">
        <f>_xlfn.XLOOKUP(Comuni[[#This Row],[Regione]],Ripartizione_geografica[Regione],Ripartizione_geografica[Ripartizione geografica],,0)</f>
        <v>Sud</v>
      </c>
      <c r="J5665" s="1">
        <f>_xlfn.XLOOKUP(Comuni[[#This Row],[Regione]],Table_0[Regione],Table_0[Totale contagiati],,0)</f>
        <v>681425</v>
      </c>
      <c r="K5665" s="1">
        <f>_xlfn.XLOOKUP(Comuni[[#This Row],[Regione]],Table_0[Regione],Table_0[Guariti],,0)</f>
        <v>668758</v>
      </c>
      <c r="L5665" s="1">
        <f>_xlfn.XLOOKUP(Comuni[[#This Row],[Regione]],Table_0[Regione],Table_0[Deceduti],,0)</f>
        <v>4041</v>
      </c>
    </row>
    <row r="5666" spans="1:12" x14ac:dyDescent="0.25">
      <c r="A5666" s="1" t="s">
        <v>5751</v>
      </c>
      <c r="B5666" s="1" t="s">
        <v>5447</v>
      </c>
      <c r="C5666" s="1" t="s">
        <v>5652</v>
      </c>
      <c r="D5666">
        <v>977</v>
      </c>
      <c r="E5666">
        <f>100*Comuni[[#This Row],[Popolazione2011]]/$D$7916</f>
        <v>1.7046997630257949E-3</v>
      </c>
      <c r="F5666">
        <f>100*Comuni[[#This Row],[Popolazione2011]]/(SUMIFS($D$2:$D$7916,$B$2:$B$7916,"Abruzzo"))</f>
        <v>7.4733670463524693E-2</v>
      </c>
      <c r="G5666" t="b">
        <f>IF(Comuni[[#This Row],[Popolazione2011]]&gt;300000,"MAGGIORE")</f>
        <v>0</v>
      </c>
      <c r="H5666">
        <f>100*Comuni[[#This Row],[Popolazione2011]]/(SUMIFS($D$2:$D$7916,$B$2:$B$7916,"Piemonte"))</f>
        <v>2.2388148626142208E-2</v>
      </c>
      <c r="I5666" s="1" t="str">
        <f>_xlfn.XLOOKUP(Comuni[[#This Row],[Regione]],Ripartizione_geografica[Regione],Ripartizione_geografica[Ripartizione geografica],,0)</f>
        <v>Sud</v>
      </c>
      <c r="J5666" s="1">
        <f>_xlfn.XLOOKUP(Comuni[[#This Row],[Regione]],Table_0[Regione],Table_0[Totale contagiati],,0)</f>
        <v>681425</v>
      </c>
      <c r="K5666" s="1">
        <f>_xlfn.XLOOKUP(Comuni[[#This Row],[Regione]],Table_0[Regione],Table_0[Guariti],,0)</f>
        <v>668758</v>
      </c>
      <c r="L5666" s="1">
        <f>_xlfn.XLOOKUP(Comuni[[#This Row],[Regione]],Table_0[Regione],Table_0[Deceduti],,0)</f>
        <v>4041</v>
      </c>
    </row>
    <row r="5667" spans="1:12" x14ac:dyDescent="0.25">
      <c r="A5667" s="1" t="s">
        <v>5752</v>
      </c>
      <c r="B5667" s="1" t="s">
        <v>5447</v>
      </c>
      <c r="C5667" s="1" t="s">
        <v>5652</v>
      </c>
      <c r="D5667">
        <v>2437</v>
      </c>
      <c r="E5667">
        <f>100*Comuni[[#This Row],[Popolazione2011]]/$D$7916</f>
        <v>4.2521528377623971E-3</v>
      </c>
      <c r="F5667">
        <f>100*Comuni[[#This Row],[Popolazione2011]]/(SUMIFS($D$2:$D$7916,$B$2:$B$7916,"Abruzzo"))</f>
        <v>0.18641346460553701</v>
      </c>
      <c r="G5667" t="b">
        <f>IF(Comuni[[#This Row],[Popolazione2011]]&gt;300000,"MAGGIORE")</f>
        <v>0</v>
      </c>
      <c r="H5667">
        <f>100*Comuni[[#This Row],[Popolazione2011]]/(SUMIFS($D$2:$D$7916,$B$2:$B$7916,"Piemonte"))</f>
        <v>5.5844337975341413E-2</v>
      </c>
      <c r="I5667" s="1" t="str">
        <f>_xlfn.XLOOKUP(Comuni[[#This Row],[Regione]],Ripartizione_geografica[Regione],Ripartizione_geografica[Ripartizione geografica],,0)</f>
        <v>Sud</v>
      </c>
      <c r="J5667" s="1">
        <f>_xlfn.XLOOKUP(Comuni[[#This Row],[Regione]],Table_0[Regione],Table_0[Totale contagiati],,0)</f>
        <v>681425</v>
      </c>
      <c r="K5667" s="1">
        <f>_xlfn.XLOOKUP(Comuni[[#This Row],[Regione]],Table_0[Regione],Table_0[Guariti],,0)</f>
        <v>668758</v>
      </c>
      <c r="L5667" s="1">
        <f>_xlfn.XLOOKUP(Comuni[[#This Row],[Regione]],Table_0[Regione],Table_0[Deceduti],,0)</f>
        <v>4041</v>
      </c>
    </row>
    <row r="5668" spans="1:12" x14ac:dyDescent="0.25">
      <c r="A5668" s="1" t="s">
        <v>5753</v>
      </c>
      <c r="B5668" s="1" t="s">
        <v>5447</v>
      </c>
      <c r="C5668" s="1" t="s">
        <v>5652</v>
      </c>
      <c r="D5668">
        <v>1433</v>
      </c>
      <c r="E5668">
        <f>100*Comuni[[#This Row],[Popolazione2011]]/$D$7916</f>
        <v>2.5003426411627063E-3</v>
      </c>
      <c r="F5668">
        <f>100*Comuni[[#This Row],[Popolazione2011]]/(SUMIFS($D$2:$D$7916,$B$2:$B$7916,"Abruzzo"))</f>
        <v>0.10961448288048196</v>
      </c>
      <c r="G5668" t="b">
        <f>IF(Comuni[[#This Row],[Popolazione2011]]&gt;300000,"MAGGIORE")</f>
        <v>0</v>
      </c>
      <c r="H5668">
        <f>100*Comuni[[#This Row],[Popolazione2011]]/(SUMIFS($D$2:$D$7916,$B$2:$B$7916,"Piemonte"))</f>
        <v>3.2837478998220863E-2</v>
      </c>
      <c r="I5668" s="1" t="str">
        <f>_xlfn.XLOOKUP(Comuni[[#This Row],[Regione]],Ripartizione_geografica[Regione],Ripartizione_geografica[Ripartizione geografica],,0)</f>
        <v>Sud</v>
      </c>
      <c r="J5668" s="1">
        <f>_xlfn.XLOOKUP(Comuni[[#This Row],[Regione]],Table_0[Regione],Table_0[Totale contagiati],,0)</f>
        <v>681425</v>
      </c>
      <c r="K5668" s="1">
        <f>_xlfn.XLOOKUP(Comuni[[#This Row],[Regione]],Table_0[Regione],Table_0[Guariti],,0)</f>
        <v>668758</v>
      </c>
      <c r="L5668" s="1">
        <f>_xlfn.XLOOKUP(Comuni[[#This Row],[Regione]],Table_0[Regione],Table_0[Deceduti],,0)</f>
        <v>4041</v>
      </c>
    </row>
    <row r="5669" spans="1:12" x14ac:dyDescent="0.25">
      <c r="A5669" s="1" t="s">
        <v>5754</v>
      </c>
      <c r="B5669" s="1" t="s">
        <v>5447</v>
      </c>
      <c r="C5669" s="1" t="s">
        <v>5652</v>
      </c>
      <c r="D5669">
        <v>128</v>
      </c>
      <c r="E5669">
        <f>100*Comuni[[#This Row],[Popolazione2011]]/$D$7916</f>
        <v>2.2333835175772953E-4</v>
      </c>
      <c r="F5669">
        <f>100*Comuni[[#This Row],[Popolazione2011]]/(SUMIFS($D$2:$D$7916,$B$2:$B$7916,"Abruzzo"))</f>
        <v>9.791105239847657E-3</v>
      </c>
      <c r="G5669" t="b">
        <f>IF(Comuni[[#This Row],[Popolazione2011]]&gt;300000,"MAGGIORE")</f>
        <v>0</v>
      </c>
      <c r="H5669">
        <f>100*Comuni[[#This Row],[Popolazione2011]]/(SUMIFS($D$2:$D$7916,$B$2:$B$7916,"Piemonte"))</f>
        <v>2.9331453676010263E-3</v>
      </c>
      <c r="I5669" s="1" t="str">
        <f>_xlfn.XLOOKUP(Comuni[[#This Row],[Regione]],Ripartizione_geografica[Regione],Ripartizione_geografica[Ripartizione geografica],,0)</f>
        <v>Sud</v>
      </c>
      <c r="J5669" s="1">
        <f>_xlfn.XLOOKUP(Comuni[[#This Row],[Regione]],Table_0[Regione],Table_0[Totale contagiati],,0)</f>
        <v>681425</v>
      </c>
      <c r="K5669" s="1">
        <f>_xlfn.XLOOKUP(Comuni[[#This Row],[Regione]],Table_0[Regione],Table_0[Guariti],,0)</f>
        <v>668758</v>
      </c>
      <c r="L5669" s="1">
        <f>_xlfn.XLOOKUP(Comuni[[#This Row],[Regione]],Table_0[Regione],Table_0[Deceduti],,0)</f>
        <v>4041</v>
      </c>
    </row>
    <row r="5670" spans="1:12" x14ac:dyDescent="0.25">
      <c r="A5670" s="1" t="s">
        <v>5755</v>
      </c>
      <c r="B5670" s="1" t="s">
        <v>5447</v>
      </c>
      <c r="C5670" s="1" t="s">
        <v>5652</v>
      </c>
      <c r="D5670">
        <v>146</v>
      </c>
      <c r="E5670">
        <f>100*Comuni[[#This Row],[Popolazione2011]]/$D$7916</f>
        <v>2.5474530747366026E-4</v>
      </c>
      <c r="F5670">
        <f>100*Comuni[[#This Row],[Popolazione2011]]/(SUMIFS($D$2:$D$7916,$B$2:$B$7916,"Abruzzo"))</f>
        <v>1.1167979414201234E-2</v>
      </c>
      <c r="G5670" t="b">
        <f>IF(Comuni[[#This Row],[Popolazione2011]]&gt;300000,"MAGGIORE")</f>
        <v>0</v>
      </c>
      <c r="H5670">
        <f>100*Comuni[[#This Row],[Popolazione2011]]/(SUMIFS($D$2:$D$7916,$B$2:$B$7916,"Piemonte"))</f>
        <v>3.3456189349199204E-3</v>
      </c>
      <c r="I5670" s="1" t="str">
        <f>_xlfn.XLOOKUP(Comuni[[#This Row],[Regione]],Ripartizione_geografica[Regione],Ripartizione_geografica[Ripartizione geografica],,0)</f>
        <v>Sud</v>
      </c>
      <c r="J5670" s="1">
        <f>_xlfn.XLOOKUP(Comuni[[#This Row],[Regione]],Table_0[Regione],Table_0[Totale contagiati],,0)</f>
        <v>681425</v>
      </c>
      <c r="K5670" s="1">
        <f>_xlfn.XLOOKUP(Comuni[[#This Row],[Regione]],Table_0[Regione],Table_0[Guariti],,0)</f>
        <v>668758</v>
      </c>
      <c r="L5670" s="1">
        <f>_xlfn.XLOOKUP(Comuni[[#This Row],[Regione]],Table_0[Regione],Table_0[Deceduti],,0)</f>
        <v>4041</v>
      </c>
    </row>
    <row r="5671" spans="1:12" x14ac:dyDescent="0.25">
      <c r="A5671" s="1" t="s">
        <v>5756</v>
      </c>
      <c r="B5671" s="1" t="s">
        <v>5757</v>
      </c>
      <c r="C5671" s="1" t="s">
        <v>5758</v>
      </c>
      <c r="D5671">
        <v>674</v>
      </c>
      <c r="E5671">
        <f>100*Comuni[[#This Row],[Popolazione2011]]/$D$7916</f>
        <v>1.1760160084742946E-3</v>
      </c>
      <c r="F5671">
        <f>100*Comuni[[#This Row],[Popolazione2011]]/(SUMIFS($D$2:$D$7916,$B$2:$B$7916,"Molise"))</f>
        <v>0.21488235669195946</v>
      </c>
      <c r="G5671" t="b">
        <f>IF(Comuni[[#This Row],[Popolazione2011]]&gt;300000,"MAGGIORE")</f>
        <v>0</v>
      </c>
      <c r="H5671">
        <f>100*Comuni[[#This Row],[Popolazione2011]]/(SUMIFS($D$2:$D$7916,$B$2:$B$7916,"Piemonte"))</f>
        <v>1.5444843576274153E-2</v>
      </c>
      <c r="I5671" s="1" t="str">
        <f>_xlfn.XLOOKUP(Comuni[[#This Row],[Regione]],Ripartizione_geografica[Regione],Ripartizione_geografica[Ripartizione geografica],,0)</f>
        <v>Sud</v>
      </c>
      <c r="J5671" s="1">
        <f>_xlfn.XLOOKUP(Comuni[[#This Row],[Regione]],Table_0[Regione],Table_0[Totale contagiati],,0)</f>
        <v>104688</v>
      </c>
      <c r="K5671" s="1">
        <f>_xlfn.XLOOKUP(Comuni[[#This Row],[Regione]],Table_0[Regione],Table_0[Guariti],,0)</f>
        <v>102635</v>
      </c>
      <c r="L5671" s="1">
        <f>_xlfn.XLOOKUP(Comuni[[#This Row],[Regione]],Table_0[Regione],Table_0[Deceduti],,0)</f>
        <v>778</v>
      </c>
    </row>
    <row r="5672" spans="1:12" x14ac:dyDescent="0.25">
      <c r="A5672" s="1" t="s">
        <v>5759</v>
      </c>
      <c r="B5672" s="1" t="s">
        <v>5757</v>
      </c>
      <c r="C5672" s="1" t="s">
        <v>5758</v>
      </c>
      <c r="D5672">
        <v>2732</v>
      </c>
      <c r="E5672">
        <f>100*Comuni[[#This Row],[Popolazione2011]]/$D$7916</f>
        <v>4.76687794532904E-3</v>
      </c>
      <c r="F5672">
        <f>100*Comuni[[#This Row],[Popolazione2011]]/(SUMIFS($D$2:$D$7916,$B$2:$B$7916,"Molise"))</f>
        <v>0.87100682267423324</v>
      </c>
      <c r="G5672" t="b">
        <f>IF(Comuni[[#This Row],[Popolazione2011]]&gt;300000,"MAGGIORE")</f>
        <v>0</v>
      </c>
      <c r="H5672">
        <f>100*Comuni[[#This Row],[Popolazione2011]]/(SUMIFS($D$2:$D$7916,$B$2:$B$7916,"Piemonte"))</f>
        <v>6.2604321439734406E-2</v>
      </c>
      <c r="I5672" s="1" t="str">
        <f>_xlfn.XLOOKUP(Comuni[[#This Row],[Regione]],Ripartizione_geografica[Regione],Ripartizione_geografica[Ripartizione geografica],,0)</f>
        <v>Sud</v>
      </c>
      <c r="J5672" s="1">
        <f>_xlfn.XLOOKUP(Comuni[[#This Row],[Regione]],Table_0[Regione],Table_0[Totale contagiati],,0)</f>
        <v>104688</v>
      </c>
      <c r="K5672" s="1">
        <f>_xlfn.XLOOKUP(Comuni[[#This Row],[Regione]],Table_0[Regione],Table_0[Guariti],,0)</f>
        <v>102635</v>
      </c>
      <c r="L5672" s="1">
        <f>_xlfn.XLOOKUP(Comuni[[#This Row],[Regione]],Table_0[Regione],Table_0[Deceduti],,0)</f>
        <v>778</v>
      </c>
    </row>
    <row r="5673" spans="1:12" x14ac:dyDescent="0.25">
      <c r="A5673" s="1" t="s">
        <v>5760</v>
      </c>
      <c r="B5673" s="1" t="s">
        <v>5757</v>
      </c>
      <c r="C5673" s="1" t="s">
        <v>5758</v>
      </c>
      <c r="D5673">
        <v>7946</v>
      </c>
      <c r="E5673">
        <f>100*Comuni[[#This Row],[Popolazione2011]]/$D$7916</f>
        <v>1.3864426117710304E-2</v>
      </c>
      <c r="F5673">
        <f>100*Comuni[[#This Row],[Popolazione2011]]/(SUMIFS($D$2:$D$7916,$B$2:$B$7916,"Molise"))</f>
        <v>2.5333163297838426</v>
      </c>
      <c r="G5673" t="b">
        <f>IF(Comuni[[#This Row],[Popolazione2011]]&gt;300000,"MAGGIORE")</f>
        <v>0</v>
      </c>
      <c r="H5673">
        <f>100*Comuni[[#This Row],[Popolazione2011]]/(SUMIFS($D$2:$D$7916,$B$2:$B$7916,"Piemonte"))</f>
        <v>0.18208416477310746</v>
      </c>
      <c r="I5673" s="1" t="str">
        <f>_xlfn.XLOOKUP(Comuni[[#This Row],[Regione]],Ripartizione_geografica[Regione],Ripartizione_geografica[Ripartizione geografica],,0)</f>
        <v>Sud</v>
      </c>
      <c r="J5673" s="1">
        <f>_xlfn.XLOOKUP(Comuni[[#This Row],[Regione]],Table_0[Regione],Table_0[Totale contagiati],,0)</f>
        <v>104688</v>
      </c>
      <c r="K5673" s="1">
        <f>_xlfn.XLOOKUP(Comuni[[#This Row],[Regione]],Table_0[Regione],Table_0[Guariti],,0)</f>
        <v>102635</v>
      </c>
      <c r="L5673" s="1">
        <f>_xlfn.XLOOKUP(Comuni[[#This Row],[Regione]],Table_0[Regione],Table_0[Deceduti],,0)</f>
        <v>778</v>
      </c>
    </row>
    <row r="5674" spans="1:12" x14ac:dyDescent="0.25">
      <c r="A5674" s="1" t="s">
        <v>5761</v>
      </c>
      <c r="B5674" s="1" t="s">
        <v>5757</v>
      </c>
      <c r="C5674" s="1" t="s">
        <v>5758</v>
      </c>
      <c r="D5674">
        <v>1528</v>
      </c>
      <c r="E5674">
        <f>100*Comuni[[#This Row],[Popolazione2011]]/$D$7916</f>
        <v>2.6661015741078964E-3</v>
      </c>
      <c r="F5674">
        <f>100*Comuni[[#This Row],[Popolazione2011]]/(SUMIFS($D$2:$D$7916,$B$2:$B$7916,"Molise"))</f>
        <v>0.48715169291589622</v>
      </c>
      <c r="G5674" t="b">
        <f>IF(Comuni[[#This Row],[Popolazione2011]]&gt;300000,"MAGGIORE")</f>
        <v>0</v>
      </c>
      <c r="H5674">
        <f>100*Comuni[[#This Row],[Popolazione2011]]/(SUMIFS($D$2:$D$7916,$B$2:$B$7916,"Piemonte"))</f>
        <v>3.5014422825737253E-2</v>
      </c>
      <c r="I5674" s="1" t="str">
        <f>_xlfn.XLOOKUP(Comuni[[#This Row],[Regione]],Ripartizione_geografica[Regione],Ripartizione_geografica[Ripartizione geografica],,0)</f>
        <v>Sud</v>
      </c>
      <c r="J5674" s="1">
        <f>_xlfn.XLOOKUP(Comuni[[#This Row],[Regione]],Table_0[Regione],Table_0[Totale contagiati],,0)</f>
        <v>104688</v>
      </c>
      <c r="K5674" s="1">
        <f>_xlfn.XLOOKUP(Comuni[[#This Row],[Regione]],Table_0[Regione],Table_0[Guariti],,0)</f>
        <v>102635</v>
      </c>
      <c r="L5674" s="1">
        <f>_xlfn.XLOOKUP(Comuni[[#This Row],[Regione]],Table_0[Regione],Table_0[Deceduti],,0)</f>
        <v>778</v>
      </c>
    </row>
    <row r="5675" spans="1:12" x14ac:dyDescent="0.25">
      <c r="A5675" s="1" t="s">
        <v>5762</v>
      </c>
      <c r="B5675" s="1" t="s">
        <v>5757</v>
      </c>
      <c r="C5675" s="1" t="s">
        <v>5758</v>
      </c>
      <c r="D5675">
        <v>1367</v>
      </c>
      <c r="E5675">
        <f>100*Comuni[[#This Row],[Popolazione2011]]/$D$7916</f>
        <v>2.385183803537627E-3</v>
      </c>
      <c r="F5675">
        <f>100*Comuni[[#This Row],[Popolazione2011]]/(SUMIFS($D$2:$D$7916,$B$2:$B$7916,"Molise"))</f>
        <v>0.43582222789007208</v>
      </c>
      <c r="G5675" t="b">
        <f>IF(Comuni[[#This Row],[Popolazione2011]]&gt;300000,"MAGGIORE")</f>
        <v>0</v>
      </c>
      <c r="H5675">
        <f>100*Comuni[[#This Row],[Popolazione2011]]/(SUMIFS($D$2:$D$7916,$B$2:$B$7916,"Piemonte"))</f>
        <v>3.1325075918051587E-2</v>
      </c>
      <c r="I5675" s="1" t="str">
        <f>_xlfn.XLOOKUP(Comuni[[#This Row],[Regione]],Ripartizione_geografica[Regione],Ripartizione_geografica[Ripartizione geografica],,0)</f>
        <v>Sud</v>
      </c>
      <c r="J5675" s="1">
        <f>_xlfn.XLOOKUP(Comuni[[#This Row],[Regione]],Table_0[Regione],Table_0[Totale contagiati],,0)</f>
        <v>104688</v>
      </c>
      <c r="K5675" s="1">
        <f>_xlfn.XLOOKUP(Comuni[[#This Row],[Regione]],Table_0[Regione],Table_0[Guariti],,0)</f>
        <v>102635</v>
      </c>
      <c r="L5675" s="1">
        <f>_xlfn.XLOOKUP(Comuni[[#This Row],[Regione]],Table_0[Regione],Table_0[Deceduti],,0)</f>
        <v>778</v>
      </c>
    </row>
    <row r="5676" spans="1:12" x14ac:dyDescent="0.25">
      <c r="A5676" s="1" t="s">
        <v>5763</v>
      </c>
      <c r="B5676" s="1" t="s">
        <v>5757</v>
      </c>
      <c r="C5676" s="1" t="s">
        <v>5758</v>
      </c>
      <c r="D5676">
        <v>48747</v>
      </c>
      <c r="E5676">
        <f>100*Comuni[[#This Row],[Popolazione2011]]/$D$7916</f>
        <v>8.5055270571359698E-2</v>
      </c>
      <c r="F5676">
        <f>100*Comuni[[#This Row],[Popolazione2011]]/(SUMIFS($D$2:$D$7916,$B$2:$B$7916,"Molise"))</f>
        <v>15.541350506918318</v>
      </c>
      <c r="G5676" t="b">
        <f>IF(Comuni[[#This Row],[Popolazione2011]]&gt;300000,"MAGGIORE")</f>
        <v>0</v>
      </c>
      <c r="H5676">
        <f>100*Comuni[[#This Row],[Popolazione2011]]/(SUMIFS($D$2:$D$7916,$B$2:$B$7916,"Piemonte"))</f>
        <v>1.117047165894119</v>
      </c>
      <c r="I5676" s="1" t="str">
        <f>_xlfn.XLOOKUP(Comuni[[#This Row],[Regione]],Ripartizione_geografica[Regione],Ripartizione_geografica[Ripartizione geografica],,0)</f>
        <v>Sud</v>
      </c>
      <c r="J5676" s="1">
        <f>_xlfn.XLOOKUP(Comuni[[#This Row],[Regione]],Table_0[Regione],Table_0[Totale contagiati],,0)</f>
        <v>104688</v>
      </c>
      <c r="K5676" s="1">
        <f>_xlfn.XLOOKUP(Comuni[[#This Row],[Regione]],Table_0[Regione],Table_0[Guariti],,0)</f>
        <v>102635</v>
      </c>
      <c r="L5676" s="1">
        <f>_xlfn.XLOOKUP(Comuni[[#This Row],[Regione]],Table_0[Regione],Table_0[Deceduti],,0)</f>
        <v>778</v>
      </c>
    </row>
    <row r="5677" spans="1:12" x14ac:dyDescent="0.25">
      <c r="A5677" s="1" t="s">
        <v>5764</v>
      </c>
      <c r="B5677" s="1" t="s">
        <v>5757</v>
      </c>
      <c r="C5677" s="1" t="s">
        <v>5758</v>
      </c>
      <c r="D5677">
        <v>637</v>
      </c>
      <c r="E5677">
        <f>100*Comuni[[#This Row],[Popolazione2011]]/$D$7916</f>
        <v>1.1114572661693259E-3</v>
      </c>
      <c r="F5677">
        <f>100*Comuni[[#This Row],[Popolazione2011]]/(SUMIFS($D$2:$D$7916,$B$2:$B$7916,"Molise"))</f>
        <v>0.20308614423260857</v>
      </c>
      <c r="G5677" t="b">
        <f>IF(Comuni[[#This Row],[Popolazione2011]]&gt;300000,"MAGGIORE")</f>
        <v>0</v>
      </c>
      <c r="H5677">
        <f>100*Comuni[[#This Row],[Popolazione2011]]/(SUMIFS($D$2:$D$7916,$B$2:$B$7916,"Piemonte"))</f>
        <v>1.4596981243451983E-2</v>
      </c>
      <c r="I5677" s="1" t="str">
        <f>_xlfn.XLOOKUP(Comuni[[#This Row],[Regione]],Ripartizione_geografica[Regione],Ripartizione_geografica[Ripartizione geografica],,0)</f>
        <v>Sud</v>
      </c>
      <c r="J5677" s="1">
        <f>_xlfn.XLOOKUP(Comuni[[#This Row],[Regione]],Table_0[Regione],Table_0[Totale contagiati],,0)</f>
        <v>104688</v>
      </c>
      <c r="K5677" s="1">
        <f>_xlfn.XLOOKUP(Comuni[[#This Row],[Regione]],Table_0[Regione],Table_0[Guariti],,0)</f>
        <v>102635</v>
      </c>
      <c r="L5677" s="1">
        <f>_xlfn.XLOOKUP(Comuni[[#This Row],[Regione]],Table_0[Regione],Table_0[Deceduti],,0)</f>
        <v>778</v>
      </c>
    </row>
    <row r="5678" spans="1:12" x14ac:dyDescent="0.25">
      <c r="A5678" s="1" t="s">
        <v>5765</v>
      </c>
      <c r="B5678" s="1" t="s">
        <v>5757</v>
      </c>
      <c r="C5678" s="1" t="s">
        <v>5758</v>
      </c>
      <c r="D5678">
        <v>2567</v>
      </c>
      <c r="E5678">
        <f>100*Comuni[[#This Row],[Popolazione2011]]/$D$7916</f>
        <v>4.4789808512663417E-3</v>
      </c>
      <c r="F5678">
        <f>100*Comuni[[#This Row],[Popolazione2011]]/(SUMIFS($D$2:$D$7916,$B$2:$B$7916,"Molise"))</f>
        <v>0.81840209143658738</v>
      </c>
      <c r="G5678" t="b">
        <f>IF(Comuni[[#This Row],[Popolazione2011]]&gt;300000,"MAGGIORE")</f>
        <v>0</v>
      </c>
      <c r="H5678">
        <f>100*Comuni[[#This Row],[Popolazione2011]]/(SUMIFS($D$2:$D$7916,$B$2:$B$7916,"Piemonte"))</f>
        <v>5.8823313739311205E-2</v>
      </c>
      <c r="I5678" s="1" t="str">
        <f>_xlfn.XLOOKUP(Comuni[[#This Row],[Regione]],Ripartizione_geografica[Regione],Ripartizione_geografica[Ripartizione geografica],,0)</f>
        <v>Sud</v>
      </c>
      <c r="J5678" s="1">
        <f>_xlfn.XLOOKUP(Comuni[[#This Row],[Regione]],Table_0[Regione],Table_0[Totale contagiati],,0)</f>
        <v>104688</v>
      </c>
      <c r="K5678" s="1">
        <f>_xlfn.XLOOKUP(Comuni[[#This Row],[Regione]],Table_0[Regione],Table_0[Guariti],,0)</f>
        <v>102635</v>
      </c>
      <c r="L5678" s="1">
        <f>_xlfn.XLOOKUP(Comuni[[#This Row],[Regione]],Table_0[Regione],Table_0[Deceduti],,0)</f>
        <v>778</v>
      </c>
    </row>
    <row r="5679" spans="1:12" x14ac:dyDescent="0.25">
      <c r="A5679" s="1" t="s">
        <v>5766</v>
      </c>
      <c r="B5679" s="1" t="s">
        <v>5757</v>
      </c>
      <c r="C5679" s="1" t="s">
        <v>5758</v>
      </c>
      <c r="D5679">
        <v>938</v>
      </c>
      <c r="E5679">
        <f>100*Comuni[[#This Row],[Popolazione2011]]/$D$7916</f>
        <v>1.6366513589746118E-3</v>
      </c>
      <c r="F5679">
        <f>100*Comuni[[#This Row],[Popolazione2011]]/(SUMIFS($D$2:$D$7916,$B$2:$B$7916,"Molise"))</f>
        <v>0.29904992667219282</v>
      </c>
      <c r="G5679" t="b">
        <f>IF(Comuni[[#This Row],[Popolazione2011]]&gt;300000,"MAGGIORE")</f>
        <v>0</v>
      </c>
      <c r="H5679">
        <f>100*Comuni[[#This Row],[Popolazione2011]]/(SUMIFS($D$2:$D$7916,$B$2:$B$7916,"Piemonte"))</f>
        <v>2.1494455896951269E-2</v>
      </c>
      <c r="I5679" s="1" t="str">
        <f>_xlfn.XLOOKUP(Comuni[[#This Row],[Regione]],Ripartizione_geografica[Regione],Ripartizione_geografica[Ripartizione geografica],,0)</f>
        <v>Sud</v>
      </c>
      <c r="J5679" s="1">
        <f>_xlfn.XLOOKUP(Comuni[[#This Row],[Regione]],Table_0[Regione],Table_0[Totale contagiati],,0)</f>
        <v>104688</v>
      </c>
      <c r="K5679" s="1">
        <f>_xlfn.XLOOKUP(Comuni[[#This Row],[Regione]],Table_0[Regione],Table_0[Guariti],,0)</f>
        <v>102635</v>
      </c>
      <c r="L5679" s="1">
        <f>_xlfn.XLOOKUP(Comuni[[#This Row],[Regione]],Table_0[Regione],Table_0[Deceduti],,0)</f>
        <v>778</v>
      </c>
    </row>
    <row r="5680" spans="1:12" x14ac:dyDescent="0.25">
      <c r="A5680" s="1" t="s">
        <v>5767</v>
      </c>
      <c r="B5680" s="1" t="s">
        <v>5757</v>
      </c>
      <c r="C5680" s="1" t="s">
        <v>5758</v>
      </c>
      <c r="D5680">
        <v>7068</v>
      </c>
      <c r="E5680">
        <f>100*Comuni[[#This Row],[Popolazione2011]]/$D$7916</f>
        <v>1.2332464611122128E-2</v>
      </c>
      <c r="F5680">
        <f>100*Comuni[[#This Row],[Popolazione2011]]/(SUMIFS($D$2:$D$7916,$B$2:$B$7916,"Molise"))</f>
        <v>2.2533953962889752</v>
      </c>
      <c r="G5680" t="b">
        <f>IF(Comuni[[#This Row],[Popolazione2011]]&gt;300000,"MAGGIORE")</f>
        <v>0</v>
      </c>
      <c r="H5680">
        <f>100*Comuni[[#This Row],[Popolazione2011]]/(SUMIFS($D$2:$D$7916,$B$2:$B$7916,"Piemonte"))</f>
        <v>0.16196462076721918</v>
      </c>
      <c r="I5680" s="1" t="str">
        <f>_xlfn.XLOOKUP(Comuni[[#This Row],[Regione]],Ripartizione_geografica[Regione],Ripartizione_geografica[Ripartizione geografica],,0)</f>
        <v>Sud</v>
      </c>
      <c r="J5680" s="1">
        <f>_xlfn.XLOOKUP(Comuni[[#This Row],[Regione]],Table_0[Regione],Table_0[Totale contagiati],,0)</f>
        <v>104688</v>
      </c>
      <c r="K5680" s="1">
        <f>_xlfn.XLOOKUP(Comuni[[#This Row],[Regione]],Table_0[Regione],Table_0[Guariti],,0)</f>
        <v>102635</v>
      </c>
      <c r="L5680" s="1">
        <f>_xlfn.XLOOKUP(Comuni[[#This Row],[Regione]],Table_0[Regione],Table_0[Deceduti],,0)</f>
        <v>778</v>
      </c>
    </row>
    <row r="5681" spans="1:12" x14ac:dyDescent="0.25">
      <c r="A5681" s="1" t="s">
        <v>5768</v>
      </c>
      <c r="B5681" s="1" t="s">
        <v>5757</v>
      </c>
      <c r="C5681" s="1" t="s">
        <v>5758</v>
      </c>
      <c r="D5681">
        <v>2207</v>
      </c>
      <c r="E5681">
        <f>100*Comuni[[#This Row],[Popolazione2011]]/$D$7916</f>
        <v>3.850841736947727E-3</v>
      </c>
      <c r="F5681">
        <f>100*Comuni[[#This Row],[Popolazione2011]]/(SUMIFS($D$2:$D$7916,$B$2:$B$7916,"Molise"))</f>
        <v>0.70362813237263278</v>
      </c>
      <c r="G5681" t="b">
        <f>IF(Comuni[[#This Row],[Popolazione2011]]&gt;300000,"MAGGIORE")</f>
        <v>0</v>
      </c>
      <c r="H5681">
        <f>100*Comuni[[#This Row],[Popolazione2011]]/(SUMIFS($D$2:$D$7916,$B$2:$B$7916,"Piemonte"))</f>
        <v>5.0573842392933319E-2</v>
      </c>
      <c r="I5681" s="1" t="str">
        <f>_xlfn.XLOOKUP(Comuni[[#This Row],[Regione]],Ripartizione_geografica[Regione],Ripartizione_geografica[Ripartizione geografica],,0)</f>
        <v>Sud</v>
      </c>
      <c r="J5681" s="1">
        <f>_xlfn.XLOOKUP(Comuni[[#This Row],[Regione]],Table_0[Regione],Table_0[Totale contagiati],,0)</f>
        <v>104688</v>
      </c>
      <c r="K5681" s="1">
        <f>_xlfn.XLOOKUP(Comuni[[#This Row],[Regione]],Table_0[Regione],Table_0[Guariti],,0)</f>
        <v>102635</v>
      </c>
      <c r="L5681" s="1">
        <f>_xlfn.XLOOKUP(Comuni[[#This Row],[Regione]],Table_0[Regione],Table_0[Deceduti],,0)</f>
        <v>778</v>
      </c>
    </row>
    <row r="5682" spans="1:12" x14ac:dyDescent="0.25">
      <c r="A5682" s="1" t="s">
        <v>5769</v>
      </c>
      <c r="B5682" s="1" t="s">
        <v>5757</v>
      </c>
      <c r="C5682" s="1" t="s">
        <v>5758</v>
      </c>
      <c r="D5682">
        <v>571</v>
      </c>
      <c r="E5682">
        <f>100*Comuni[[#This Row],[Popolazione2011]]/$D$7916</f>
        <v>9.9629842854424659E-4</v>
      </c>
      <c r="F5682">
        <f>100*Comuni[[#This Row],[Popolazione2011]]/(SUMIFS($D$2:$D$7916,$B$2:$B$7916,"Molise"))</f>
        <v>0.18204425173755021</v>
      </c>
      <c r="G5682" t="b">
        <f>IF(Comuni[[#This Row],[Popolazione2011]]&gt;300000,"MAGGIORE")</f>
        <v>0</v>
      </c>
      <c r="H5682">
        <f>100*Comuni[[#This Row],[Popolazione2011]]/(SUMIFS($D$2:$D$7916,$B$2:$B$7916,"Piemonte"))</f>
        <v>1.3084578163282703E-2</v>
      </c>
      <c r="I5682" s="1" t="str">
        <f>_xlfn.XLOOKUP(Comuni[[#This Row],[Regione]],Ripartizione_geografica[Regione],Ripartizione_geografica[Ripartizione geografica],,0)</f>
        <v>Sud</v>
      </c>
      <c r="J5682" s="1">
        <f>_xlfn.XLOOKUP(Comuni[[#This Row],[Regione]],Table_0[Regione],Table_0[Totale contagiati],,0)</f>
        <v>104688</v>
      </c>
      <c r="K5682" s="1">
        <f>_xlfn.XLOOKUP(Comuni[[#This Row],[Regione]],Table_0[Regione],Table_0[Guariti],,0)</f>
        <v>102635</v>
      </c>
      <c r="L5682" s="1">
        <f>_xlfn.XLOOKUP(Comuni[[#This Row],[Regione]],Table_0[Regione],Table_0[Deceduti],,0)</f>
        <v>778</v>
      </c>
    </row>
    <row r="5683" spans="1:12" x14ac:dyDescent="0.25">
      <c r="A5683" s="1" t="s">
        <v>5770</v>
      </c>
      <c r="B5683" s="1" t="s">
        <v>5757</v>
      </c>
      <c r="C5683" s="1" t="s">
        <v>5758</v>
      </c>
      <c r="D5683">
        <v>349</v>
      </c>
      <c r="E5683">
        <f>100*Comuni[[#This Row],[Popolazione2011]]/$D$7916</f>
        <v>6.0894597471443444E-4</v>
      </c>
      <c r="F5683">
        <f>100*Comuni[[#This Row],[Popolazione2011]]/(SUMIFS($D$2:$D$7916,$B$2:$B$7916,"Molise"))</f>
        <v>0.11126697698144487</v>
      </c>
      <c r="G5683" t="b">
        <f>IF(Comuni[[#This Row],[Popolazione2011]]&gt;300000,"MAGGIORE")</f>
        <v>0</v>
      </c>
      <c r="H5683">
        <f>100*Comuni[[#This Row],[Popolazione2011]]/(SUMIFS($D$2:$D$7916,$B$2:$B$7916,"Piemonte"))</f>
        <v>7.9974041663496732E-3</v>
      </c>
      <c r="I5683" s="1" t="str">
        <f>_xlfn.XLOOKUP(Comuni[[#This Row],[Regione]],Ripartizione_geografica[Regione],Ripartizione_geografica[Ripartizione geografica],,0)</f>
        <v>Sud</v>
      </c>
      <c r="J5683" s="1">
        <f>_xlfn.XLOOKUP(Comuni[[#This Row],[Regione]],Table_0[Regione],Table_0[Totale contagiati],,0)</f>
        <v>104688</v>
      </c>
      <c r="K5683" s="1">
        <f>_xlfn.XLOOKUP(Comuni[[#This Row],[Regione]],Table_0[Regione],Table_0[Guariti],,0)</f>
        <v>102635</v>
      </c>
      <c r="L5683" s="1">
        <f>_xlfn.XLOOKUP(Comuni[[#This Row],[Regione]],Table_0[Regione],Table_0[Deceduti],,0)</f>
        <v>778</v>
      </c>
    </row>
    <row r="5684" spans="1:12" x14ac:dyDescent="0.25">
      <c r="A5684" s="1" t="s">
        <v>5771</v>
      </c>
      <c r="B5684" s="1" t="s">
        <v>5757</v>
      </c>
      <c r="C5684" s="1" t="s">
        <v>5758</v>
      </c>
      <c r="D5684">
        <v>589</v>
      </c>
      <c r="E5684">
        <f>100*Comuni[[#This Row],[Popolazione2011]]/$D$7916</f>
        <v>1.0277053842601773E-3</v>
      </c>
      <c r="F5684">
        <f>100*Comuni[[#This Row],[Popolazione2011]]/(SUMIFS($D$2:$D$7916,$B$2:$B$7916,"Molise"))</f>
        <v>0.18778294969074794</v>
      </c>
      <c r="G5684" t="b">
        <f>IF(Comuni[[#This Row],[Popolazione2011]]&gt;300000,"MAGGIORE")</f>
        <v>0</v>
      </c>
      <c r="H5684">
        <f>100*Comuni[[#This Row],[Popolazione2011]]/(SUMIFS($D$2:$D$7916,$B$2:$B$7916,"Piemonte"))</f>
        <v>1.3497051730601598E-2</v>
      </c>
      <c r="I5684" s="1" t="str">
        <f>_xlfn.XLOOKUP(Comuni[[#This Row],[Regione]],Ripartizione_geografica[Regione],Ripartizione_geografica[Ripartizione geografica],,0)</f>
        <v>Sud</v>
      </c>
      <c r="J5684" s="1">
        <f>_xlfn.XLOOKUP(Comuni[[#This Row],[Regione]],Table_0[Regione],Table_0[Totale contagiati],,0)</f>
        <v>104688</v>
      </c>
      <c r="K5684" s="1">
        <f>_xlfn.XLOOKUP(Comuni[[#This Row],[Regione]],Table_0[Regione],Table_0[Guariti],,0)</f>
        <v>102635</v>
      </c>
      <c r="L5684" s="1">
        <f>_xlfn.XLOOKUP(Comuni[[#This Row],[Regione]],Table_0[Regione],Table_0[Deceduti],,0)</f>
        <v>778</v>
      </c>
    </row>
    <row r="5685" spans="1:12" x14ac:dyDescent="0.25">
      <c r="A5685" s="1" t="s">
        <v>5772</v>
      </c>
      <c r="B5685" s="1" t="s">
        <v>5757</v>
      </c>
      <c r="C5685" s="1" t="s">
        <v>5758</v>
      </c>
      <c r="D5685">
        <v>1638</v>
      </c>
      <c r="E5685">
        <f>100*Comuni[[#This Row],[Popolazione2011]]/$D$7916</f>
        <v>2.8580329701496953E-3</v>
      </c>
      <c r="F5685">
        <f>100*Comuni[[#This Row],[Popolazione2011]]/(SUMIFS($D$2:$D$7916,$B$2:$B$7916,"Molise"))</f>
        <v>0.52222151374099346</v>
      </c>
      <c r="G5685" t="b">
        <f>IF(Comuni[[#This Row],[Popolazione2011]]&gt;300000,"MAGGIORE")</f>
        <v>0</v>
      </c>
      <c r="H5685">
        <f>100*Comuni[[#This Row],[Popolazione2011]]/(SUMIFS($D$2:$D$7916,$B$2:$B$7916,"Piemonte"))</f>
        <v>3.753509462601938E-2</v>
      </c>
      <c r="I5685" s="1" t="str">
        <f>_xlfn.XLOOKUP(Comuni[[#This Row],[Regione]],Ripartizione_geografica[Regione],Ripartizione_geografica[Ripartizione geografica],,0)</f>
        <v>Sud</v>
      </c>
      <c r="J5685" s="1">
        <f>_xlfn.XLOOKUP(Comuni[[#This Row],[Regione]],Table_0[Regione],Table_0[Totale contagiati],,0)</f>
        <v>104688</v>
      </c>
      <c r="K5685" s="1">
        <f>_xlfn.XLOOKUP(Comuni[[#This Row],[Regione]],Table_0[Regione],Table_0[Guariti],,0)</f>
        <v>102635</v>
      </c>
      <c r="L5685" s="1">
        <f>_xlfn.XLOOKUP(Comuni[[#This Row],[Regione]],Table_0[Regione],Table_0[Deceduti],,0)</f>
        <v>778</v>
      </c>
    </row>
    <row r="5686" spans="1:12" x14ac:dyDescent="0.25">
      <c r="A5686" s="1" t="s">
        <v>5773</v>
      </c>
      <c r="B5686" s="1" t="s">
        <v>5757</v>
      </c>
      <c r="C5686" s="1" t="s">
        <v>5758</v>
      </c>
      <c r="D5686">
        <v>1029</v>
      </c>
      <c r="E5686">
        <f>100*Comuni[[#This Row],[Popolazione2011]]/$D$7916</f>
        <v>1.7954309684273726E-3</v>
      </c>
      <c r="F5686">
        <f>100*Comuni[[#This Row],[Popolazione2011]]/(SUMIFS($D$2:$D$7916,$B$2:$B$7916,"Molise"))</f>
        <v>0.3280622329911369</v>
      </c>
      <c r="G5686" t="b">
        <f>IF(Comuni[[#This Row],[Popolazione2011]]&gt;300000,"MAGGIORE")</f>
        <v>0</v>
      </c>
      <c r="H5686">
        <f>100*Comuni[[#This Row],[Popolazione2011]]/(SUMIFS($D$2:$D$7916,$B$2:$B$7916,"Piemonte"))</f>
        <v>2.3579738931730126E-2</v>
      </c>
      <c r="I5686" s="1" t="str">
        <f>_xlfn.XLOOKUP(Comuni[[#This Row],[Regione]],Ripartizione_geografica[Regione],Ripartizione_geografica[Ripartizione geografica],,0)</f>
        <v>Sud</v>
      </c>
      <c r="J5686" s="1">
        <f>_xlfn.XLOOKUP(Comuni[[#This Row],[Regione]],Table_0[Regione],Table_0[Totale contagiati],,0)</f>
        <v>104688</v>
      </c>
      <c r="K5686" s="1">
        <f>_xlfn.XLOOKUP(Comuni[[#This Row],[Regione]],Table_0[Regione],Table_0[Guariti],,0)</f>
        <v>102635</v>
      </c>
      <c r="L5686" s="1">
        <f>_xlfn.XLOOKUP(Comuni[[#This Row],[Regione]],Table_0[Regione],Table_0[Deceduti],,0)</f>
        <v>778</v>
      </c>
    </row>
    <row r="5687" spans="1:12" x14ac:dyDescent="0.25">
      <c r="A5687" s="1" t="s">
        <v>5774</v>
      </c>
      <c r="B5687" s="1" t="s">
        <v>5757</v>
      </c>
      <c r="C5687" s="1" t="s">
        <v>5758</v>
      </c>
      <c r="D5687">
        <v>3927</v>
      </c>
      <c r="E5687">
        <f>100*Comuni[[#This Row],[Popolazione2011]]/$D$7916</f>
        <v>6.851950838692218E-3</v>
      </c>
      <c r="F5687">
        <f>100*Comuni[[#This Row],[Popolazione2011]]/(SUMIFS($D$2:$D$7916,$B$2:$B$7916,"Molise"))</f>
        <v>1.2519926034559714</v>
      </c>
      <c r="G5687" t="b">
        <f>IF(Comuni[[#This Row],[Popolazione2011]]&gt;300000,"MAGGIORE")</f>
        <v>0</v>
      </c>
      <c r="H5687">
        <f>100*Comuni[[#This Row],[Popolazione2011]]/(SUMIFS($D$2:$D$7916,$B$2:$B$7916,"Piemonte"))</f>
        <v>8.9987983270072111E-2</v>
      </c>
      <c r="I5687" s="1" t="str">
        <f>_xlfn.XLOOKUP(Comuni[[#This Row],[Regione]],Ripartizione_geografica[Regione],Ripartizione_geografica[Ripartizione geografica],,0)</f>
        <v>Sud</v>
      </c>
      <c r="J5687" s="1">
        <f>_xlfn.XLOOKUP(Comuni[[#This Row],[Regione]],Table_0[Regione],Table_0[Totale contagiati],,0)</f>
        <v>104688</v>
      </c>
      <c r="K5687" s="1">
        <f>_xlfn.XLOOKUP(Comuni[[#This Row],[Regione]],Table_0[Regione],Table_0[Guariti],,0)</f>
        <v>102635</v>
      </c>
      <c r="L5687" s="1">
        <f>_xlfn.XLOOKUP(Comuni[[#This Row],[Regione]],Table_0[Regione],Table_0[Deceduti],,0)</f>
        <v>778</v>
      </c>
    </row>
    <row r="5688" spans="1:12" x14ac:dyDescent="0.25">
      <c r="A5688" s="1" t="s">
        <v>5775</v>
      </c>
      <c r="B5688" s="1" t="s">
        <v>5757</v>
      </c>
      <c r="C5688" s="1" t="s">
        <v>5758</v>
      </c>
      <c r="D5688">
        <v>685</v>
      </c>
      <c r="E5688">
        <f>100*Comuni[[#This Row],[Popolazione2011]]/$D$7916</f>
        <v>1.1952091480784744E-3</v>
      </c>
      <c r="F5688">
        <f>100*Comuni[[#This Row],[Popolazione2011]]/(SUMIFS($D$2:$D$7916,$B$2:$B$7916,"Molise"))</f>
        <v>0.21838933877446917</v>
      </c>
      <c r="G5688" t="b">
        <f>IF(Comuni[[#This Row],[Popolazione2011]]&gt;300000,"MAGGIORE")</f>
        <v>0</v>
      </c>
      <c r="H5688">
        <f>100*Comuni[[#This Row],[Popolazione2011]]/(SUMIFS($D$2:$D$7916,$B$2:$B$7916,"Piemonte"))</f>
        <v>1.5696910756302366E-2</v>
      </c>
      <c r="I5688" s="1" t="str">
        <f>_xlfn.XLOOKUP(Comuni[[#This Row],[Regione]],Ripartizione_geografica[Regione],Ripartizione_geografica[Ripartizione geografica],,0)</f>
        <v>Sud</v>
      </c>
      <c r="J5688" s="1">
        <f>_xlfn.XLOOKUP(Comuni[[#This Row],[Regione]],Table_0[Regione],Table_0[Totale contagiati],,0)</f>
        <v>104688</v>
      </c>
      <c r="K5688" s="1">
        <f>_xlfn.XLOOKUP(Comuni[[#This Row],[Regione]],Table_0[Regione],Table_0[Guariti],,0)</f>
        <v>102635</v>
      </c>
      <c r="L5688" s="1">
        <f>_xlfn.XLOOKUP(Comuni[[#This Row],[Regione]],Table_0[Regione],Table_0[Deceduti],,0)</f>
        <v>778</v>
      </c>
    </row>
    <row r="5689" spans="1:12" x14ac:dyDescent="0.25">
      <c r="A5689" s="1" t="s">
        <v>5776</v>
      </c>
      <c r="B5689" s="1" t="s">
        <v>5757</v>
      </c>
      <c r="C5689" s="1" t="s">
        <v>5758</v>
      </c>
      <c r="D5689">
        <v>451</v>
      </c>
      <c r="E5689">
        <f>100*Comuni[[#This Row],[Popolazione2011]]/$D$7916</f>
        <v>7.8691872377137514E-4</v>
      </c>
      <c r="F5689">
        <f>100*Comuni[[#This Row],[Popolazione2011]]/(SUMIFS($D$2:$D$7916,$B$2:$B$7916,"Molise"))</f>
        <v>0.14378626538289868</v>
      </c>
      <c r="G5689" t="b">
        <f>IF(Comuni[[#This Row],[Popolazione2011]]&gt;300000,"MAGGIORE")</f>
        <v>0</v>
      </c>
      <c r="H5689">
        <f>100*Comuni[[#This Row],[Popolazione2011]]/(SUMIFS($D$2:$D$7916,$B$2:$B$7916,"Piemonte"))</f>
        <v>1.0334754381156741E-2</v>
      </c>
      <c r="I5689" s="1" t="str">
        <f>_xlfn.XLOOKUP(Comuni[[#This Row],[Regione]],Ripartizione_geografica[Regione],Ripartizione_geografica[Ripartizione geografica],,0)</f>
        <v>Sud</v>
      </c>
      <c r="J5689" s="1">
        <f>_xlfn.XLOOKUP(Comuni[[#This Row],[Regione]],Table_0[Regione],Table_0[Totale contagiati],,0)</f>
        <v>104688</v>
      </c>
      <c r="K5689" s="1">
        <f>_xlfn.XLOOKUP(Comuni[[#This Row],[Regione]],Table_0[Regione],Table_0[Guariti],,0)</f>
        <v>102635</v>
      </c>
      <c r="L5689" s="1">
        <f>_xlfn.XLOOKUP(Comuni[[#This Row],[Regione]],Table_0[Regione],Table_0[Deceduti],,0)</f>
        <v>778</v>
      </c>
    </row>
    <row r="5690" spans="1:12" x14ac:dyDescent="0.25">
      <c r="A5690" s="1" t="s">
        <v>5777</v>
      </c>
      <c r="B5690" s="1" t="s">
        <v>5757</v>
      </c>
      <c r="C5690" s="1" t="s">
        <v>5758</v>
      </c>
      <c r="D5690">
        <v>802</v>
      </c>
      <c r="E5690">
        <f>100*Comuni[[#This Row],[Popolazione2011]]/$D$7916</f>
        <v>1.3993543602320241E-3</v>
      </c>
      <c r="F5690">
        <f>100*Comuni[[#This Row],[Popolazione2011]]/(SUMIFS($D$2:$D$7916,$B$2:$B$7916,"Molise"))</f>
        <v>0.25569087547025443</v>
      </c>
      <c r="G5690" t="b">
        <f>IF(Comuni[[#This Row],[Popolazione2011]]&gt;300000,"MAGGIORE")</f>
        <v>0</v>
      </c>
      <c r="H5690">
        <f>100*Comuni[[#This Row],[Popolazione2011]]/(SUMIFS($D$2:$D$7916,$B$2:$B$7916,"Piemonte"))</f>
        <v>1.8377988943875181E-2</v>
      </c>
      <c r="I5690" s="1" t="str">
        <f>_xlfn.XLOOKUP(Comuni[[#This Row],[Regione]],Ripartizione_geografica[Regione],Ripartizione_geografica[Ripartizione geografica],,0)</f>
        <v>Sud</v>
      </c>
      <c r="J5690" s="1">
        <f>_xlfn.XLOOKUP(Comuni[[#This Row],[Regione]],Table_0[Regione],Table_0[Totale contagiati],,0)</f>
        <v>104688</v>
      </c>
      <c r="K5690" s="1">
        <f>_xlfn.XLOOKUP(Comuni[[#This Row],[Regione]],Table_0[Regione],Table_0[Guariti],,0)</f>
        <v>102635</v>
      </c>
      <c r="L5690" s="1">
        <f>_xlfn.XLOOKUP(Comuni[[#This Row],[Regione]],Table_0[Regione],Table_0[Deceduti],,0)</f>
        <v>778</v>
      </c>
    </row>
    <row r="5691" spans="1:12" x14ac:dyDescent="0.25">
      <c r="A5691" s="1" t="s">
        <v>5778</v>
      </c>
      <c r="B5691" s="1" t="s">
        <v>5757</v>
      </c>
      <c r="C5691" s="1" t="s">
        <v>5758</v>
      </c>
      <c r="D5691">
        <v>2087</v>
      </c>
      <c r="E5691">
        <f>100*Comuni[[#This Row],[Popolazione2011]]/$D$7916</f>
        <v>3.6414620321748559E-3</v>
      </c>
      <c r="F5691">
        <f>100*Comuni[[#This Row],[Popolazione2011]]/(SUMIFS($D$2:$D$7916,$B$2:$B$7916,"Molise"))</f>
        <v>0.66537014601798128</v>
      </c>
      <c r="G5691" t="b">
        <f>IF(Comuni[[#This Row],[Popolazione2011]]&gt;300000,"MAGGIORE")</f>
        <v>0</v>
      </c>
      <c r="H5691">
        <f>100*Comuni[[#This Row],[Popolazione2011]]/(SUMIFS($D$2:$D$7916,$B$2:$B$7916,"Piemonte"))</f>
        <v>4.7824018610807359E-2</v>
      </c>
      <c r="I5691" s="1" t="str">
        <f>_xlfn.XLOOKUP(Comuni[[#This Row],[Regione]],Ripartizione_geografica[Regione],Ripartizione_geografica[Ripartizione geografica],,0)</f>
        <v>Sud</v>
      </c>
      <c r="J5691" s="1">
        <f>_xlfn.XLOOKUP(Comuni[[#This Row],[Regione]],Table_0[Regione],Table_0[Totale contagiati],,0)</f>
        <v>104688</v>
      </c>
      <c r="K5691" s="1">
        <f>_xlfn.XLOOKUP(Comuni[[#This Row],[Regione]],Table_0[Regione],Table_0[Guariti],,0)</f>
        <v>102635</v>
      </c>
      <c r="L5691" s="1">
        <f>_xlfn.XLOOKUP(Comuni[[#This Row],[Regione]],Table_0[Regione],Table_0[Deceduti],,0)</f>
        <v>778</v>
      </c>
    </row>
    <row r="5692" spans="1:12" x14ac:dyDescent="0.25">
      <c r="A5692" s="1" t="s">
        <v>5779</v>
      </c>
      <c r="B5692" s="1" t="s">
        <v>5757</v>
      </c>
      <c r="C5692" s="1" t="s">
        <v>5758</v>
      </c>
      <c r="D5692">
        <v>431</v>
      </c>
      <c r="E5692">
        <f>100*Comuni[[#This Row],[Popolazione2011]]/$D$7916</f>
        <v>7.5202210630922995E-4</v>
      </c>
      <c r="F5692">
        <f>100*Comuni[[#This Row],[Popolazione2011]]/(SUMIFS($D$2:$D$7916,$B$2:$B$7916,"Molise"))</f>
        <v>0.13740993432379009</v>
      </c>
      <c r="G5692" t="b">
        <f>IF(Comuni[[#This Row],[Popolazione2011]]&gt;300000,"MAGGIORE")</f>
        <v>0</v>
      </c>
      <c r="H5692">
        <f>100*Comuni[[#This Row],[Popolazione2011]]/(SUMIFS($D$2:$D$7916,$B$2:$B$7916,"Piemonte"))</f>
        <v>9.8764504174690803E-3</v>
      </c>
      <c r="I5692" s="1" t="str">
        <f>_xlfn.XLOOKUP(Comuni[[#This Row],[Regione]],Ripartizione_geografica[Regione],Ripartizione_geografica[Ripartizione geografica],,0)</f>
        <v>Sud</v>
      </c>
      <c r="J5692" s="1">
        <f>_xlfn.XLOOKUP(Comuni[[#This Row],[Regione]],Table_0[Regione],Table_0[Totale contagiati],,0)</f>
        <v>104688</v>
      </c>
      <c r="K5692" s="1">
        <f>_xlfn.XLOOKUP(Comuni[[#This Row],[Regione]],Table_0[Regione],Table_0[Guariti],,0)</f>
        <v>102635</v>
      </c>
      <c r="L5692" s="1">
        <f>_xlfn.XLOOKUP(Comuni[[#This Row],[Regione]],Table_0[Regione],Table_0[Deceduti],,0)</f>
        <v>778</v>
      </c>
    </row>
    <row r="5693" spans="1:12" x14ac:dyDescent="0.25">
      <c r="A5693" s="1" t="s">
        <v>5780</v>
      </c>
      <c r="B5693" s="1" t="s">
        <v>5757</v>
      </c>
      <c r="C5693" s="1" t="s">
        <v>5758</v>
      </c>
      <c r="D5693">
        <v>3287</v>
      </c>
      <c r="E5693">
        <f>100*Comuni[[#This Row],[Popolazione2011]]/$D$7916</f>
        <v>5.7352590799035702E-3</v>
      </c>
      <c r="F5693">
        <f>100*Comuni[[#This Row],[Popolazione2011]]/(SUMIFS($D$2:$D$7916,$B$2:$B$7916,"Molise"))</f>
        <v>1.0479500095644967</v>
      </c>
      <c r="G5693" t="b">
        <f>IF(Comuni[[#This Row],[Popolazione2011]]&gt;300000,"MAGGIORE")</f>
        <v>0</v>
      </c>
      <c r="H5693">
        <f>100*Comuni[[#This Row],[Popolazione2011]]/(SUMIFS($D$2:$D$7916,$B$2:$B$7916,"Piemonte"))</f>
        <v>7.5322256432066984E-2</v>
      </c>
      <c r="I5693" s="1" t="str">
        <f>_xlfn.XLOOKUP(Comuni[[#This Row],[Regione]],Ripartizione_geografica[Regione],Ripartizione_geografica[Ripartizione geografica],,0)</f>
        <v>Sud</v>
      </c>
      <c r="J5693" s="1">
        <f>_xlfn.XLOOKUP(Comuni[[#This Row],[Regione]],Table_0[Regione],Table_0[Totale contagiati],,0)</f>
        <v>104688</v>
      </c>
      <c r="K5693" s="1">
        <f>_xlfn.XLOOKUP(Comuni[[#This Row],[Regione]],Table_0[Regione],Table_0[Guariti],,0)</f>
        <v>102635</v>
      </c>
      <c r="L5693" s="1">
        <f>_xlfn.XLOOKUP(Comuni[[#This Row],[Regione]],Table_0[Regione],Table_0[Deceduti],,0)</f>
        <v>778</v>
      </c>
    </row>
    <row r="5694" spans="1:12" x14ac:dyDescent="0.25">
      <c r="A5694" s="1" t="s">
        <v>5781</v>
      </c>
      <c r="B5694" s="1" t="s">
        <v>5757</v>
      </c>
      <c r="C5694" s="1" t="s">
        <v>5758</v>
      </c>
      <c r="D5694">
        <v>1480</v>
      </c>
      <c r="E5694">
        <f>100*Comuni[[#This Row],[Popolazione2011]]/$D$7916</f>
        <v>2.5823496921987478E-3</v>
      </c>
      <c r="F5694">
        <f>100*Comuni[[#This Row],[Popolazione2011]]/(SUMIFS($D$2:$D$7916,$B$2:$B$7916,"Molise"))</f>
        <v>0.47184849837403559</v>
      </c>
      <c r="G5694" t="b">
        <f>IF(Comuni[[#This Row],[Popolazione2011]]&gt;300000,"MAGGIORE")</f>
        <v>0</v>
      </c>
      <c r="H5694">
        <f>100*Comuni[[#This Row],[Popolazione2011]]/(SUMIFS($D$2:$D$7916,$B$2:$B$7916,"Piemonte"))</f>
        <v>3.3914493312886866E-2</v>
      </c>
      <c r="I5694" s="1" t="str">
        <f>_xlfn.XLOOKUP(Comuni[[#This Row],[Regione]],Ripartizione_geografica[Regione],Ripartizione_geografica[Ripartizione geografica],,0)</f>
        <v>Sud</v>
      </c>
      <c r="J5694" s="1">
        <f>_xlfn.XLOOKUP(Comuni[[#This Row],[Regione]],Table_0[Regione],Table_0[Totale contagiati],,0)</f>
        <v>104688</v>
      </c>
      <c r="K5694" s="1">
        <f>_xlfn.XLOOKUP(Comuni[[#This Row],[Regione]],Table_0[Regione],Table_0[Guariti],,0)</f>
        <v>102635</v>
      </c>
      <c r="L5694" s="1">
        <f>_xlfn.XLOOKUP(Comuni[[#This Row],[Regione]],Table_0[Regione],Table_0[Deceduti],,0)</f>
        <v>778</v>
      </c>
    </row>
    <row r="5695" spans="1:12" x14ac:dyDescent="0.25">
      <c r="A5695" s="1" t="s">
        <v>5782</v>
      </c>
      <c r="B5695" s="1" t="s">
        <v>5757</v>
      </c>
      <c r="C5695" s="1" t="s">
        <v>5758</v>
      </c>
      <c r="D5695">
        <v>1487</v>
      </c>
      <c r="E5695">
        <f>100*Comuni[[#This Row],[Popolazione2011]]/$D$7916</f>
        <v>2.5945635083104985E-3</v>
      </c>
      <c r="F5695">
        <f>100*Comuni[[#This Row],[Popolazione2011]]/(SUMIFS($D$2:$D$7916,$B$2:$B$7916,"Molise"))</f>
        <v>0.47408021424472357</v>
      </c>
      <c r="G5695" t="b">
        <f>IF(Comuni[[#This Row],[Popolazione2011]]&gt;300000,"MAGGIORE")</f>
        <v>0</v>
      </c>
      <c r="H5695">
        <f>100*Comuni[[#This Row],[Popolazione2011]]/(SUMIFS($D$2:$D$7916,$B$2:$B$7916,"Piemonte"))</f>
        <v>3.4074899700177547E-2</v>
      </c>
      <c r="I5695" s="1" t="str">
        <f>_xlfn.XLOOKUP(Comuni[[#This Row],[Regione]],Ripartizione_geografica[Regione],Ripartizione_geografica[Ripartizione geografica],,0)</f>
        <v>Sud</v>
      </c>
      <c r="J5695" s="1">
        <f>_xlfn.XLOOKUP(Comuni[[#This Row],[Regione]],Table_0[Regione],Table_0[Totale contagiati],,0)</f>
        <v>104688</v>
      </c>
      <c r="K5695" s="1">
        <f>_xlfn.XLOOKUP(Comuni[[#This Row],[Regione]],Table_0[Regione],Table_0[Guariti],,0)</f>
        <v>102635</v>
      </c>
      <c r="L5695" s="1">
        <f>_xlfn.XLOOKUP(Comuni[[#This Row],[Regione]],Table_0[Regione],Table_0[Deceduti],,0)</f>
        <v>778</v>
      </c>
    </row>
    <row r="5696" spans="1:12" x14ac:dyDescent="0.25">
      <c r="A5696" s="1" t="s">
        <v>5783</v>
      </c>
      <c r="B5696" s="1" t="s">
        <v>5757</v>
      </c>
      <c r="C5696" s="1" t="s">
        <v>5758</v>
      </c>
      <c r="D5696">
        <v>850</v>
      </c>
      <c r="E5696">
        <f>100*Comuni[[#This Row],[Popolazione2011]]/$D$7916</f>
        <v>1.4831062421411727E-3</v>
      </c>
      <c r="F5696">
        <f>100*Comuni[[#This Row],[Popolazione2011]]/(SUMIFS($D$2:$D$7916,$B$2:$B$7916,"Molise"))</f>
        <v>0.27099407001211501</v>
      </c>
      <c r="G5696" t="b">
        <f>IF(Comuni[[#This Row],[Popolazione2011]]&gt;300000,"MAGGIORE")</f>
        <v>0</v>
      </c>
      <c r="H5696">
        <f>100*Comuni[[#This Row],[Popolazione2011]]/(SUMIFS($D$2:$D$7916,$B$2:$B$7916,"Piemonte"))</f>
        <v>1.9477918456725564E-2</v>
      </c>
      <c r="I5696" s="1" t="str">
        <f>_xlfn.XLOOKUP(Comuni[[#This Row],[Regione]],Ripartizione_geografica[Regione],Ripartizione_geografica[Ripartizione geografica],,0)</f>
        <v>Sud</v>
      </c>
      <c r="J5696" s="1">
        <f>_xlfn.XLOOKUP(Comuni[[#This Row],[Regione]],Table_0[Regione],Table_0[Totale contagiati],,0)</f>
        <v>104688</v>
      </c>
      <c r="K5696" s="1">
        <f>_xlfn.XLOOKUP(Comuni[[#This Row],[Regione]],Table_0[Regione],Table_0[Guariti],,0)</f>
        <v>102635</v>
      </c>
      <c r="L5696" s="1">
        <f>_xlfn.XLOOKUP(Comuni[[#This Row],[Regione]],Table_0[Regione],Table_0[Deceduti],,0)</f>
        <v>778</v>
      </c>
    </row>
    <row r="5697" spans="1:12" x14ac:dyDescent="0.25">
      <c r="A5697" s="1" t="s">
        <v>5784</v>
      </c>
      <c r="B5697" s="1" t="s">
        <v>5757</v>
      </c>
      <c r="C5697" s="1" t="s">
        <v>5758</v>
      </c>
      <c r="D5697">
        <v>1120</v>
      </c>
      <c r="E5697">
        <f>100*Comuni[[#This Row],[Popolazione2011]]/$D$7916</f>
        <v>1.9542105778801336E-3</v>
      </c>
      <c r="F5697">
        <f>100*Comuni[[#This Row],[Popolazione2011]]/(SUMIFS($D$2:$D$7916,$B$2:$B$7916,"Molise"))</f>
        <v>0.35707453931008099</v>
      </c>
      <c r="G5697" t="b">
        <f>IF(Comuni[[#This Row],[Popolazione2011]]&gt;300000,"MAGGIORE")</f>
        <v>0</v>
      </c>
      <c r="H5697">
        <f>100*Comuni[[#This Row],[Popolazione2011]]/(SUMIFS($D$2:$D$7916,$B$2:$B$7916,"Piemonte"))</f>
        <v>2.566502196650898E-2</v>
      </c>
      <c r="I5697" s="1" t="str">
        <f>_xlfn.XLOOKUP(Comuni[[#This Row],[Regione]],Ripartizione_geografica[Regione],Ripartizione_geografica[Ripartizione geografica],,0)</f>
        <v>Sud</v>
      </c>
      <c r="J5697" s="1">
        <f>_xlfn.XLOOKUP(Comuni[[#This Row],[Regione]],Table_0[Regione],Table_0[Totale contagiati],,0)</f>
        <v>104688</v>
      </c>
      <c r="K5697" s="1">
        <f>_xlfn.XLOOKUP(Comuni[[#This Row],[Regione]],Table_0[Regione],Table_0[Guariti],,0)</f>
        <v>102635</v>
      </c>
      <c r="L5697" s="1">
        <f>_xlfn.XLOOKUP(Comuni[[#This Row],[Regione]],Table_0[Regione],Table_0[Deceduti],,0)</f>
        <v>778</v>
      </c>
    </row>
    <row r="5698" spans="1:12" x14ac:dyDescent="0.25">
      <c r="A5698" s="1" t="s">
        <v>5785</v>
      </c>
      <c r="B5698" s="1" t="s">
        <v>5757</v>
      </c>
      <c r="C5698" s="1" t="s">
        <v>5758</v>
      </c>
      <c r="D5698">
        <v>787</v>
      </c>
      <c r="E5698">
        <f>100*Comuni[[#This Row],[Popolazione2011]]/$D$7916</f>
        <v>1.3731818971354152E-3</v>
      </c>
      <c r="F5698">
        <f>100*Comuni[[#This Row],[Popolazione2011]]/(SUMIFS($D$2:$D$7916,$B$2:$B$7916,"Molise"))</f>
        <v>0.25090862717592299</v>
      </c>
      <c r="G5698" t="b">
        <f>IF(Comuni[[#This Row],[Popolazione2011]]&gt;300000,"MAGGIORE")</f>
        <v>0</v>
      </c>
      <c r="H5698">
        <f>100*Comuni[[#This Row],[Popolazione2011]]/(SUMIFS($D$2:$D$7916,$B$2:$B$7916,"Piemonte"))</f>
        <v>1.8034260971109436E-2</v>
      </c>
      <c r="I5698" s="1" t="str">
        <f>_xlfn.XLOOKUP(Comuni[[#This Row],[Regione]],Ripartizione_geografica[Regione],Ripartizione_geografica[Ripartizione geografica],,0)</f>
        <v>Sud</v>
      </c>
      <c r="J5698" s="1">
        <f>_xlfn.XLOOKUP(Comuni[[#This Row],[Regione]],Table_0[Regione],Table_0[Totale contagiati],,0)</f>
        <v>104688</v>
      </c>
      <c r="K5698" s="1">
        <f>_xlfn.XLOOKUP(Comuni[[#This Row],[Regione]],Table_0[Regione],Table_0[Guariti],,0)</f>
        <v>102635</v>
      </c>
      <c r="L5698" s="1">
        <f>_xlfn.XLOOKUP(Comuni[[#This Row],[Regione]],Table_0[Regione],Table_0[Deceduti],,0)</f>
        <v>778</v>
      </c>
    </row>
    <row r="5699" spans="1:12" x14ac:dyDescent="0.25">
      <c r="A5699" s="1" t="s">
        <v>5786</v>
      </c>
      <c r="B5699" s="1" t="s">
        <v>5757</v>
      </c>
      <c r="C5699" s="1" t="s">
        <v>5758</v>
      </c>
      <c r="D5699">
        <v>5449</v>
      </c>
      <c r="E5699">
        <f>100*Comuni[[#This Row],[Popolazione2011]]/$D$7916</f>
        <v>9.5075834275614706E-3</v>
      </c>
      <c r="F5699">
        <f>100*Comuni[[#This Row],[Popolazione2011]]/(SUMIFS($D$2:$D$7916,$B$2:$B$7916,"Molise"))</f>
        <v>1.7372313970541351</v>
      </c>
      <c r="G5699" t="b">
        <f>IF(Comuni[[#This Row],[Popolazione2011]]&gt;300000,"MAGGIORE")</f>
        <v>0</v>
      </c>
      <c r="H5699">
        <f>100*Comuni[[#This Row],[Popolazione2011]]/(SUMIFS($D$2:$D$7916,$B$2:$B$7916,"Piemonte"))</f>
        <v>0.12486491490670307</v>
      </c>
      <c r="I5699" s="1" t="str">
        <f>_xlfn.XLOOKUP(Comuni[[#This Row],[Regione]],Ripartizione_geografica[Regione],Ripartizione_geografica[Ripartizione geografica],,0)</f>
        <v>Sud</v>
      </c>
      <c r="J5699" s="1">
        <f>_xlfn.XLOOKUP(Comuni[[#This Row],[Regione]],Table_0[Regione],Table_0[Totale contagiati],,0)</f>
        <v>104688</v>
      </c>
      <c r="K5699" s="1">
        <f>_xlfn.XLOOKUP(Comuni[[#This Row],[Regione]],Table_0[Regione],Table_0[Guariti],,0)</f>
        <v>102635</v>
      </c>
      <c r="L5699" s="1">
        <f>_xlfn.XLOOKUP(Comuni[[#This Row],[Regione]],Table_0[Regione],Table_0[Deceduti],,0)</f>
        <v>778</v>
      </c>
    </row>
    <row r="5700" spans="1:12" x14ac:dyDescent="0.25">
      <c r="A5700" s="1" t="s">
        <v>5787</v>
      </c>
      <c r="B5700" s="1" t="s">
        <v>5757</v>
      </c>
      <c r="C5700" s="1" t="s">
        <v>5758</v>
      </c>
      <c r="D5700">
        <v>1797</v>
      </c>
      <c r="E5700">
        <f>100*Comuni[[#This Row],[Popolazione2011]]/$D$7916</f>
        <v>3.1354610789737498E-3</v>
      </c>
      <c r="F5700">
        <f>100*Comuni[[#This Row],[Popolazione2011]]/(SUMIFS($D$2:$D$7916,$B$2:$B$7916,"Molise"))</f>
        <v>0.57291334566090668</v>
      </c>
      <c r="G5700" t="b">
        <f>IF(Comuni[[#This Row],[Popolazione2011]]&gt;300000,"MAGGIORE")</f>
        <v>0</v>
      </c>
      <c r="H5700">
        <f>100*Comuni[[#This Row],[Popolazione2011]]/(SUMIFS($D$2:$D$7916,$B$2:$B$7916,"Piemonte"))</f>
        <v>4.1178611137336285E-2</v>
      </c>
      <c r="I5700" s="1" t="str">
        <f>_xlfn.XLOOKUP(Comuni[[#This Row],[Regione]],Ripartizione_geografica[Regione],Ripartizione_geografica[Ripartizione geografica],,0)</f>
        <v>Sud</v>
      </c>
      <c r="J5700" s="1">
        <f>_xlfn.XLOOKUP(Comuni[[#This Row],[Regione]],Table_0[Regione],Table_0[Totale contagiati],,0)</f>
        <v>104688</v>
      </c>
      <c r="K5700" s="1">
        <f>_xlfn.XLOOKUP(Comuni[[#This Row],[Regione]],Table_0[Regione],Table_0[Guariti],,0)</f>
        <v>102635</v>
      </c>
      <c r="L5700" s="1">
        <f>_xlfn.XLOOKUP(Comuni[[#This Row],[Regione]],Table_0[Regione],Table_0[Deceduti],,0)</f>
        <v>778</v>
      </c>
    </row>
    <row r="5701" spans="1:12" x14ac:dyDescent="0.25">
      <c r="A5701" s="1" t="s">
        <v>5788</v>
      </c>
      <c r="B5701" s="1" t="s">
        <v>5757</v>
      </c>
      <c r="C5701" s="1" t="s">
        <v>5758</v>
      </c>
      <c r="D5701">
        <v>7142</v>
      </c>
      <c r="E5701">
        <f>100*Comuni[[#This Row],[Popolazione2011]]/$D$7916</f>
        <v>1.2461582095732065E-2</v>
      </c>
      <c r="F5701">
        <f>100*Comuni[[#This Row],[Popolazione2011]]/(SUMIFS($D$2:$D$7916,$B$2:$B$7916,"Molise"))</f>
        <v>2.2769878212076771</v>
      </c>
      <c r="G5701" t="b">
        <f>IF(Comuni[[#This Row],[Popolazione2011]]&gt;300000,"MAGGIORE")</f>
        <v>0</v>
      </c>
      <c r="H5701">
        <f>100*Comuni[[#This Row],[Popolazione2011]]/(SUMIFS($D$2:$D$7916,$B$2:$B$7916,"Piemonte"))</f>
        <v>0.16366034543286351</v>
      </c>
      <c r="I5701" s="1" t="str">
        <f>_xlfn.XLOOKUP(Comuni[[#This Row],[Regione]],Ripartizione_geografica[Regione],Ripartizione_geografica[Ripartizione geografica],,0)</f>
        <v>Sud</v>
      </c>
      <c r="J5701" s="1">
        <f>_xlfn.XLOOKUP(Comuni[[#This Row],[Regione]],Table_0[Regione],Table_0[Totale contagiati],,0)</f>
        <v>104688</v>
      </c>
      <c r="K5701" s="1">
        <f>_xlfn.XLOOKUP(Comuni[[#This Row],[Regione]],Table_0[Regione],Table_0[Guariti],,0)</f>
        <v>102635</v>
      </c>
      <c r="L5701" s="1">
        <f>_xlfn.XLOOKUP(Comuni[[#This Row],[Regione]],Table_0[Regione],Table_0[Deceduti],,0)</f>
        <v>778</v>
      </c>
    </row>
    <row r="5702" spans="1:12" x14ac:dyDescent="0.25">
      <c r="A5702" s="1" t="s">
        <v>5789</v>
      </c>
      <c r="B5702" s="1" t="s">
        <v>5757</v>
      </c>
      <c r="C5702" s="1" t="s">
        <v>5758</v>
      </c>
      <c r="D5702">
        <v>826</v>
      </c>
      <c r="E5702">
        <f>100*Comuni[[#This Row],[Popolazione2011]]/$D$7916</f>
        <v>1.4412303011865984E-3</v>
      </c>
      <c r="F5702">
        <f>100*Comuni[[#This Row],[Popolazione2011]]/(SUMIFS($D$2:$D$7916,$B$2:$B$7916,"Molise"))</f>
        <v>0.26334247274118472</v>
      </c>
      <c r="G5702" t="b">
        <f>IF(Comuni[[#This Row],[Popolazione2011]]&gt;300000,"MAGGIORE")</f>
        <v>0</v>
      </c>
      <c r="H5702">
        <f>100*Comuni[[#This Row],[Popolazione2011]]/(SUMIFS($D$2:$D$7916,$B$2:$B$7916,"Piemonte"))</f>
        <v>1.8927953700300374E-2</v>
      </c>
      <c r="I5702" s="1" t="str">
        <f>_xlfn.XLOOKUP(Comuni[[#This Row],[Regione]],Ripartizione_geografica[Regione],Ripartizione_geografica[Ripartizione geografica],,0)</f>
        <v>Sud</v>
      </c>
      <c r="J5702" s="1">
        <f>_xlfn.XLOOKUP(Comuni[[#This Row],[Regione]],Table_0[Regione],Table_0[Totale contagiati],,0)</f>
        <v>104688</v>
      </c>
      <c r="K5702" s="1">
        <f>_xlfn.XLOOKUP(Comuni[[#This Row],[Regione]],Table_0[Regione],Table_0[Guariti],,0)</f>
        <v>102635</v>
      </c>
      <c r="L5702" s="1">
        <f>_xlfn.XLOOKUP(Comuni[[#This Row],[Regione]],Table_0[Regione],Table_0[Deceduti],,0)</f>
        <v>778</v>
      </c>
    </row>
    <row r="5703" spans="1:12" x14ac:dyDescent="0.25">
      <c r="A5703" s="1" t="s">
        <v>5790</v>
      </c>
      <c r="B5703" s="1" t="s">
        <v>5757</v>
      </c>
      <c r="C5703" s="1" t="s">
        <v>5758</v>
      </c>
      <c r="D5703">
        <v>734</v>
      </c>
      <c r="E5703">
        <f>100*Comuni[[#This Row],[Popolazione2011]]/$D$7916</f>
        <v>1.2807058608607304E-3</v>
      </c>
      <c r="F5703">
        <f>100*Comuni[[#This Row],[Popolazione2011]]/(SUMIFS($D$2:$D$7916,$B$2:$B$7916,"Molise"))</f>
        <v>0.23401134986928521</v>
      </c>
      <c r="G5703" t="b">
        <f>IF(Comuni[[#This Row],[Popolazione2011]]&gt;300000,"MAGGIORE")</f>
        <v>0</v>
      </c>
      <c r="H5703">
        <f>100*Comuni[[#This Row],[Popolazione2011]]/(SUMIFS($D$2:$D$7916,$B$2:$B$7916,"Piemonte"))</f>
        <v>1.6819755467337136E-2</v>
      </c>
      <c r="I5703" s="1" t="str">
        <f>_xlfn.XLOOKUP(Comuni[[#This Row],[Regione]],Ripartizione_geografica[Regione],Ripartizione_geografica[Ripartizione geografica],,0)</f>
        <v>Sud</v>
      </c>
      <c r="J5703" s="1">
        <f>_xlfn.XLOOKUP(Comuni[[#This Row],[Regione]],Table_0[Regione],Table_0[Totale contagiati],,0)</f>
        <v>104688</v>
      </c>
      <c r="K5703" s="1">
        <f>_xlfn.XLOOKUP(Comuni[[#This Row],[Regione]],Table_0[Regione],Table_0[Guariti],,0)</f>
        <v>102635</v>
      </c>
      <c r="L5703" s="1">
        <f>_xlfn.XLOOKUP(Comuni[[#This Row],[Regione]],Table_0[Regione],Table_0[Deceduti],,0)</f>
        <v>778</v>
      </c>
    </row>
    <row r="5704" spans="1:12" x14ac:dyDescent="0.25">
      <c r="A5704" s="1" t="s">
        <v>5791</v>
      </c>
      <c r="B5704" s="1" t="s">
        <v>5757</v>
      </c>
      <c r="C5704" s="1" t="s">
        <v>5758</v>
      </c>
      <c r="D5704">
        <v>538</v>
      </c>
      <c r="E5704">
        <f>100*Comuni[[#This Row],[Popolazione2011]]/$D$7916</f>
        <v>9.3871900973170695E-4</v>
      </c>
      <c r="F5704">
        <f>100*Comuni[[#This Row],[Popolazione2011]]/(SUMIFS($D$2:$D$7916,$B$2:$B$7916,"Molise"))</f>
        <v>0.17152330549002104</v>
      </c>
      <c r="G5704" t="b">
        <f>IF(Comuni[[#This Row],[Popolazione2011]]&gt;300000,"MAGGIORE")</f>
        <v>0</v>
      </c>
      <c r="H5704">
        <f>100*Comuni[[#This Row],[Popolazione2011]]/(SUMIFS($D$2:$D$7916,$B$2:$B$7916,"Piemonte"))</f>
        <v>1.2328376623198063E-2</v>
      </c>
      <c r="I5704" s="1" t="str">
        <f>_xlfn.XLOOKUP(Comuni[[#This Row],[Regione]],Ripartizione_geografica[Regione],Ripartizione_geografica[Ripartizione geografica],,0)</f>
        <v>Sud</v>
      </c>
      <c r="J5704" s="1">
        <f>_xlfn.XLOOKUP(Comuni[[#This Row],[Regione]],Table_0[Regione],Table_0[Totale contagiati],,0)</f>
        <v>104688</v>
      </c>
      <c r="K5704" s="1">
        <f>_xlfn.XLOOKUP(Comuni[[#This Row],[Regione]],Table_0[Regione],Table_0[Guariti],,0)</f>
        <v>102635</v>
      </c>
      <c r="L5704" s="1">
        <f>_xlfn.XLOOKUP(Comuni[[#This Row],[Regione]],Table_0[Regione],Table_0[Deceduti],,0)</f>
        <v>778</v>
      </c>
    </row>
    <row r="5705" spans="1:12" x14ac:dyDescent="0.25">
      <c r="A5705" s="1" t="s">
        <v>5792</v>
      </c>
      <c r="B5705" s="1" t="s">
        <v>5757</v>
      </c>
      <c r="C5705" s="1" t="s">
        <v>5758</v>
      </c>
      <c r="D5705">
        <v>621</v>
      </c>
      <c r="E5705">
        <f>100*Comuni[[#This Row],[Popolazione2011]]/$D$7916</f>
        <v>1.0835399721996098E-3</v>
      </c>
      <c r="F5705">
        <f>100*Comuni[[#This Row],[Popolazione2011]]/(SUMIFS($D$2:$D$7916,$B$2:$B$7916,"Molise"))</f>
        <v>0.1979850793853217</v>
      </c>
      <c r="G5705" t="b">
        <f>IF(Comuni[[#This Row],[Popolazione2011]]&gt;300000,"MAGGIORE")</f>
        <v>0</v>
      </c>
      <c r="H5705">
        <f>100*Comuni[[#This Row],[Popolazione2011]]/(SUMIFS($D$2:$D$7916,$B$2:$B$7916,"Piemonte"))</f>
        <v>1.4230338072501854E-2</v>
      </c>
      <c r="I5705" s="1" t="str">
        <f>_xlfn.XLOOKUP(Comuni[[#This Row],[Regione]],Ripartizione_geografica[Regione],Ripartizione_geografica[Ripartizione geografica],,0)</f>
        <v>Sud</v>
      </c>
      <c r="J5705" s="1">
        <f>_xlfn.XLOOKUP(Comuni[[#This Row],[Regione]],Table_0[Regione],Table_0[Totale contagiati],,0)</f>
        <v>104688</v>
      </c>
      <c r="K5705" s="1">
        <f>_xlfn.XLOOKUP(Comuni[[#This Row],[Regione]],Table_0[Regione],Table_0[Guariti],,0)</f>
        <v>102635</v>
      </c>
      <c r="L5705" s="1">
        <f>_xlfn.XLOOKUP(Comuni[[#This Row],[Regione]],Table_0[Regione],Table_0[Deceduti],,0)</f>
        <v>778</v>
      </c>
    </row>
    <row r="5706" spans="1:12" x14ac:dyDescent="0.25">
      <c r="A5706" s="1" t="s">
        <v>5793</v>
      </c>
      <c r="B5706" s="1" t="s">
        <v>5757</v>
      </c>
      <c r="C5706" s="1" t="s">
        <v>5758</v>
      </c>
      <c r="D5706">
        <v>1231</v>
      </c>
      <c r="E5706">
        <f>100*Comuni[[#This Row],[Popolazione2011]]/$D$7916</f>
        <v>2.1478868047950395E-3</v>
      </c>
      <c r="F5706">
        <f>100*Comuni[[#This Row],[Popolazione2011]]/(SUMIFS($D$2:$D$7916,$B$2:$B$7916,"Molise"))</f>
        <v>0.39246317668813363</v>
      </c>
      <c r="G5706" t="b">
        <f>IF(Comuni[[#This Row],[Popolazione2011]]&gt;300000,"MAGGIORE")</f>
        <v>0</v>
      </c>
      <c r="H5706">
        <f>100*Comuni[[#This Row],[Popolazione2011]]/(SUMIFS($D$2:$D$7916,$B$2:$B$7916,"Piemonte"))</f>
        <v>2.8208608964975495E-2</v>
      </c>
      <c r="I5706" s="1" t="str">
        <f>_xlfn.XLOOKUP(Comuni[[#This Row],[Regione]],Ripartizione_geografica[Regione],Ripartizione_geografica[Ripartizione geografica],,0)</f>
        <v>Sud</v>
      </c>
      <c r="J5706" s="1">
        <f>_xlfn.XLOOKUP(Comuni[[#This Row],[Regione]],Table_0[Regione],Table_0[Totale contagiati],,0)</f>
        <v>104688</v>
      </c>
      <c r="K5706" s="1">
        <f>_xlfn.XLOOKUP(Comuni[[#This Row],[Regione]],Table_0[Regione],Table_0[Guariti],,0)</f>
        <v>102635</v>
      </c>
      <c r="L5706" s="1">
        <f>_xlfn.XLOOKUP(Comuni[[#This Row],[Regione]],Table_0[Regione],Table_0[Deceduti],,0)</f>
        <v>778</v>
      </c>
    </row>
    <row r="5707" spans="1:12" x14ac:dyDescent="0.25">
      <c r="A5707" s="1" t="s">
        <v>5794</v>
      </c>
      <c r="B5707" s="1" t="s">
        <v>5757</v>
      </c>
      <c r="C5707" s="1" t="s">
        <v>5758</v>
      </c>
      <c r="D5707">
        <v>1110</v>
      </c>
      <c r="E5707">
        <f>100*Comuni[[#This Row],[Popolazione2011]]/$D$7916</f>
        <v>1.9367622691490608E-3</v>
      </c>
      <c r="F5707">
        <f>100*Comuni[[#This Row],[Popolazione2011]]/(SUMIFS($D$2:$D$7916,$B$2:$B$7916,"Molise"))</f>
        <v>0.35388637378052668</v>
      </c>
      <c r="G5707" t="b">
        <f>IF(Comuni[[#This Row],[Popolazione2011]]&gt;300000,"MAGGIORE")</f>
        <v>0</v>
      </c>
      <c r="H5707">
        <f>100*Comuni[[#This Row],[Popolazione2011]]/(SUMIFS($D$2:$D$7916,$B$2:$B$7916,"Piemonte"))</f>
        <v>2.5435869984665148E-2</v>
      </c>
      <c r="I5707" s="1" t="str">
        <f>_xlfn.XLOOKUP(Comuni[[#This Row],[Regione]],Ripartizione_geografica[Regione],Ripartizione_geografica[Ripartizione geografica],,0)</f>
        <v>Sud</v>
      </c>
      <c r="J5707" s="1">
        <f>_xlfn.XLOOKUP(Comuni[[#This Row],[Regione]],Table_0[Regione],Table_0[Totale contagiati],,0)</f>
        <v>104688</v>
      </c>
      <c r="K5707" s="1">
        <f>_xlfn.XLOOKUP(Comuni[[#This Row],[Regione]],Table_0[Regione],Table_0[Guariti],,0)</f>
        <v>102635</v>
      </c>
      <c r="L5707" s="1">
        <f>_xlfn.XLOOKUP(Comuni[[#This Row],[Regione]],Table_0[Regione],Table_0[Deceduti],,0)</f>
        <v>778</v>
      </c>
    </row>
    <row r="5708" spans="1:12" x14ac:dyDescent="0.25">
      <c r="A5708" s="1" t="s">
        <v>5795</v>
      </c>
      <c r="B5708" s="1" t="s">
        <v>5757</v>
      </c>
      <c r="C5708" s="1" t="s">
        <v>5758</v>
      </c>
      <c r="D5708">
        <v>2157</v>
      </c>
      <c r="E5708">
        <f>100*Comuni[[#This Row],[Popolazione2011]]/$D$7916</f>
        <v>3.7636001932923641E-3</v>
      </c>
      <c r="F5708">
        <f>100*Comuni[[#This Row],[Popolazione2011]]/(SUMIFS($D$2:$D$7916,$B$2:$B$7916,"Molise"))</f>
        <v>0.68768730472486128</v>
      </c>
      <c r="G5708" t="b">
        <f>IF(Comuni[[#This Row],[Popolazione2011]]&gt;300000,"MAGGIORE")</f>
        <v>0</v>
      </c>
      <c r="H5708">
        <f>100*Comuni[[#This Row],[Popolazione2011]]/(SUMIFS($D$2:$D$7916,$B$2:$B$7916,"Piemonte"))</f>
        <v>4.9428082483714171E-2</v>
      </c>
      <c r="I5708" s="1" t="str">
        <f>_xlfn.XLOOKUP(Comuni[[#This Row],[Regione]],Ripartizione_geografica[Regione],Ripartizione_geografica[Ripartizione geografica],,0)</f>
        <v>Sud</v>
      </c>
      <c r="J5708" s="1">
        <f>_xlfn.XLOOKUP(Comuni[[#This Row],[Regione]],Table_0[Regione],Table_0[Totale contagiati],,0)</f>
        <v>104688</v>
      </c>
      <c r="K5708" s="1">
        <f>_xlfn.XLOOKUP(Comuni[[#This Row],[Regione]],Table_0[Regione],Table_0[Guariti],,0)</f>
        <v>102635</v>
      </c>
      <c r="L5708" s="1">
        <f>_xlfn.XLOOKUP(Comuni[[#This Row],[Regione]],Table_0[Regione],Table_0[Deceduti],,0)</f>
        <v>778</v>
      </c>
    </row>
    <row r="5709" spans="1:12" x14ac:dyDescent="0.25">
      <c r="A5709" s="1" t="s">
        <v>5757</v>
      </c>
      <c r="B5709" s="1" t="s">
        <v>5757</v>
      </c>
      <c r="C5709" s="1" t="s">
        <v>5758</v>
      </c>
      <c r="D5709">
        <v>162</v>
      </c>
      <c r="E5709">
        <f>100*Comuni[[#This Row],[Popolazione2011]]/$D$7916</f>
        <v>2.8266260144337642E-4</v>
      </c>
      <c r="F5709">
        <f>100*Comuni[[#This Row],[Popolazione2011]]/(SUMIFS($D$2:$D$7916,$B$2:$B$7916,"Molise"))</f>
        <v>5.164828157877957E-2</v>
      </c>
      <c r="G5709" t="b">
        <f>IF(Comuni[[#This Row],[Popolazione2011]]&gt;300000,"MAGGIORE")</f>
        <v>0</v>
      </c>
      <c r="H5709">
        <f>100*Comuni[[#This Row],[Popolazione2011]]/(SUMIFS($D$2:$D$7916,$B$2:$B$7916,"Piemonte"))</f>
        <v>3.7122621058700489E-3</v>
      </c>
      <c r="I5709" s="1" t="str">
        <f>_xlfn.XLOOKUP(Comuni[[#This Row],[Regione]],Ripartizione_geografica[Regione],Ripartizione_geografica[Ripartizione geografica],,0)</f>
        <v>Sud</v>
      </c>
      <c r="J5709" s="1">
        <f>_xlfn.XLOOKUP(Comuni[[#This Row],[Regione]],Table_0[Regione],Table_0[Totale contagiati],,0)</f>
        <v>104688</v>
      </c>
      <c r="K5709" s="1">
        <f>_xlfn.XLOOKUP(Comuni[[#This Row],[Regione]],Table_0[Regione],Table_0[Guariti],,0)</f>
        <v>102635</v>
      </c>
      <c r="L5709" s="1">
        <f>_xlfn.XLOOKUP(Comuni[[#This Row],[Regione]],Table_0[Regione],Table_0[Deceduti],,0)</f>
        <v>778</v>
      </c>
    </row>
    <row r="5710" spans="1:12" x14ac:dyDescent="0.25">
      <c r="A5710" s="1" t="s">
        <v>5796</v>
      </c>
      <c r="B5710" s="1" t="s">
        <v>5757</v>
      </c>
      <c r="C5710" s="1" t="s">
        <v>5758</v>
      </c>
      <c r="D5710">
        <v>553</v>
      </c>
      <c r="E5710">
        <f>100*Comuni[[#This Row],[Popolazione2011]]/$D$7916</f>
        <v>9.6489147282831584E-4</v>
      </c>
      <c r="F5710">
        <f>100*Comuni[[#This Row],[Popolazione2011]]/(SUMIFS($D$2:$D$7916,$B$2:$B$7916,"Molise"))</f>
        <v>0.17630555378435248</v>
      </c>
      <c r="G5710" t="b">
        <f>IF(Comuni[[#This Row],[Popolazione2011]]&gt;300000,"MAGGIORE")</f>
        <v>0</v>
      </c>
      <c r="H5710">
        <f>100*Comuni[[#This Row],[Popolazione2011]]/(SUMIFS($D$2:$D$7916,$B$2:$B$7916,"Piemonte"))</f>
        <v>1.2672104595963808E-2</v>
      </c>
      <c r="I5710" s="1" t="str">
        <f>_xlfn.XLOOKUP(Comuni[[#This Row],[Regione]],Ripartizione_geografica[Regione],Ripartizione_geografica[Ripartizione geografica],,0)</f>
        <v>Sud</v>
      </c>
      <c r="J5710" s="1">
        <f>_xlfn.XLOOKUP(Comuni[[#This Row],[Regione]],Table_0[Regione],Table_0[Totale contagiati],,0)</f>
        <v>104688</v>
      </c>
      <c r="K5710" s="1">
        <f>_xlfn.XLOOKUP(Comuni[[#This Row],[Regione]],Table_0[Regione],Table_0[Guariti],,0)</f>
        <v>102635</v>
      </c>
      <c r="L5710" s="1">
        <f>_xlfn.XLOOKUP(Comuni[[#This Row],[Regione]],Table_0[Regione],Table_0[Deceduti],,0)</f>
        <v>778</v>
      </c>
    </row>
    <row r="5711" spans="1:12" x14ac:dyDescent="0.25">
      <c r="A5711" s="1" t="s">
        <v>5797</v>
      </c>
      <c r="B5711" s="1" t="s">
        <v>5757</v>
      </c>
      <c r="C5711" s="1" t="s">
        <v>5758</v>
      </c>
      <c r="D5711">
        <v>1150</v>
      </c>
      <c r="E5711">
        <f>100*Comuni[[#This Row],[Popolazione2011]]/$D$7916</f>
        <v>2.0065555040733513E-3</v>
      </c>
      <c r="F5711">
        <f>100*Comuni[[#This Row],[Popolazione2011]]/(SUMIFS($D$2:$D$7916,$B$2:$B$7916,"Molise"))</f>
        <v>0.36663903589874386</v>
      </c>
      <c r="G5711" t="b">
        <f>IF(Comuni[[#This Row],[Popolazione2011]]&gt;300000,"MAGGIORE")</f>
        <v>0</v>
      </c>
      <c r="H5711">
        <f>100*Comuni[[#This Row],[Popolazione2011]]/(SUMIFS($D$2:$D$7916,$B$2:$B$7916,"Piemonte"))</f>
        <v>2.635247791204047E-2</v>
      </c>
      <c r="I5711" s="1" t="str">
        <f>_xlfn.XLOOKUP(Comuni[[#This Row],[Regione]],Ripartizione_geografica[Regione],Ripartizione_geografica[Ripartizione geografica],,0)</f>
        <v>Sud</v>
      </c>
      <c r="J5711" s="1">
        <f>_xlfn.XLOOKUP(Comuni[[#This Row],[Regione]],Table_0[Regione],Table_0[Totale contagiati],,0)</f>
        <v>104688</v>
      </c>
      <c r="K5711" s="1">
        <f>_xlfn.XLOOKUP(Comuni[[#This Row],[Regione]],Table_0[Regione],Table_0[Guariti],,0)</f>
        <v>102635</v>
      </c>
      <c r="L5711" s="1">
        <f>_xlfn.XLOOKUP(Comuni[[#This Row],[Regione]],Table_0[Regione],Table_0[Deceduti],,0)</f>
        <v>778</v>
      </c>
    </row>
    <row r="5712" spans="1:12" x14ac:dyDescent="0.25">
      <c r="A5712" s="1" t="s">
        <v>5798</v>
      </c>
      <c r="B5712" s="1" t="s">
        <v>5757</v>
      </c>
      <c r="C5712" s="1" t="s">
        <v>5758</v>
      </c>
      <c r="D5712">
        <v>1423</v>
      </c>
      <c r="E5712">
        <f>100*Comuni[[#This Row],[Popolazione2011]]/$D$7916</f>
        <v>2.4828943324316337E-3</v>
      </c>
      <c r="F5712">
        <f>100*Comuni[[#This Row],[Popolazione2011]]/(SUMIFS($D$2:$D$7916,$B$2:$B$7916,"Molise"))</f>
        <v>0.4536759548555761</v>
      </c>
      <c r="G5712" t="b">
        <f>IF(Comuni[[#This Row],[Popolazione2011]]&gt;300000,"MAGGIORE")</f>
        <v>0</v>
      </c>
      <c r="H5712">
        <f>100*Comuni[[#This Row],[Popolazione2011]]/(SUMIFS($D$2:$D$7916,$B$2:$B$7916,"Piemonte"))</f>
        <v>3.2608327016377031E-2</v>
      </c>
      <c r="I5712" s="1" t="str">
        <f>_xlfn.XLOOKUP(Comuni[[#This Row],[Regione]],Ripartizione_geografica[Regione],Ripartizione_geografica[Ripartizione geografica],,0)</f>
        <v>Sud</v>
      </c>
      <c r="J5712" s="1">
        <f>_xlfn.XLOOKUP(Comuni[[#This Row],[Regione]],Table_0[Regione],Table_0[Totale contagiati],,0)</f>
        <v>104688</v>
      </c>
      <c r="K5712" s="1">
        <f>_xlfn.XLOOKUP(Comuni[[#This Row],[Regione]],Table_0[Regione],Table_0[Guariti],,0)</f>
        <v>102635</v>
      </c>
      <c r="L5712" s="1">
        <f>_xlfn.XLOOKUP(Comuni[[#This Row],[Regione]],Table_0[Regione],Table_0[Deceduti],,0)</f>
        <v>778</v>
      </c>
    </row>
    <row r="5713" spans="1:12" x14ac:dyDescent="0.25">
      <c r="A5713" s="1" t="s">
        <v>5799</v>
      </c>
      <c r="B5713" s="1" t="s">
        <v>5757</v>
      </c>
      <c r="C5713" s="1" t="s">
        <v>5758</v>
      </c>
      <c r="D5713">
        <v>1650</v>
      </c>
      <c r="E5713">
        <f>100*Comuni[[#This Row],[Popolazione2011]]/$D$7916</f>
        <v>2.8789709406269823E-3</v>
      </c>
      <c r="F5713">
        <f>100*Comuni[[#This Row],[Popolazione2011]]/(SUMIFS($D$2:$D$7916,$B$2:$B$7916,"Molise"))</f>
        <v>0.52604731237645863</v>
      </c>
      <c r="G5713" t="b">
        <f>IF(Comuni[[#This Row],[Popolazione2011]]&gt;300000,"MAGGIORE")</f>
        <v>0</v>
      </c>
      <c r="H5713">
        <f>100*Comuni[[#This Row],[Popolazione2011]]/(SUMIFS($D$2:$D$7916,$B$2:$B$7916,"Piemonte"))</f>
        <v>3.781007700423198E-2</v>
      </c>
      <c r="I5713" s="1" t="str">
        <f>_xlfn.XLOOKUP(Comuni[[#This Row],[Regione]],Ripartizione_geografica[Regione],Ripartizione_geografica[Ripartizione geografica],,0)</f>
        <v>Sud</v>
      </c>
      <c r="J5713" s="1">
        <f>_xlfn.XLOOKUP(Comuni[[#This Row],[Regione]],Table_0[Regione],Table_0[Totale contagiati],,0)</f>
        <v>104688</v>
      </c>
      <c r="K5713" s="1">
        <f>_xlfn.XLOOKUP(Comuni[[#This Row],[Regione]],Table_0[Regione],Table_0[Guariti],,0)</f>
        <v>102635</v>
      </c>
      <c r="L5713" s="1">
        <f>_xlfn.XLOOKUP(Comuni[[#This Row],[Regione]],Table_0[Regione],Table_0[Deceduti],,0)</f>
        <v>778</v>
      </c>
    </row>
    <row r="5714" spans="1:12" x14ac:dyDescent="0.25">
      <c r="A5714" s="1" t="s">
        <v>5800</v>
      </c>
      <c r="B5714" s="1" t="s">
        <v>5757</v>
      </c>
      <c r="C5714" s="1" t="s">
        <v>5758</v>
      </c>
      <c r="D5714">
        <v>384</v>
      </c>
      <c r="E5714">
        <f>100*Comuni[[#This Row],[Popolazione2011]]/$D$7916</f>
        <v>6.7001505527318863E-4</v>
      </c>
      <c r="F5714">
        <f>100*Comuni[[#This Row],[Popolazione2011]]/(SUMIFS($D$2:$D$7916,$B$2:$B$7916,"Molise"))</f>
        <v>0.1224255563348849</v>
      </c>
      <c r="G5714" t="b">
        <f>IF(Comuni[[#This Row],[Popolazione2011]]&gt;300000,"MAGGIORE")</f>
        <v>0</v>
      </c>
      <c r="H5714">
        <f>100*Comuni[[#This Row],[Popolazione2011]]/(SUMIFS($D$2:$D$7916,$B$2:$B$7916,"Piemonte"))</f>
        <v>8.7994361028030793E-3</v>
      </c>
      <c r="I5714" s="1" t="str">
        <f>_xlfn.XLOOKUP(Comuni[[#This Row],[Regione]],Ripartizione_geografica[Regione],Ripartizione_geografica[Ripartizione geografica],,0)</f>
        <v>Sud</v>
      </c>
      <c r="J5714" s="1">
        <f>_xlfn.XLOOKUP(Comuni[[#This Row],[Regione]],Table_0[Regione],Table_0[Totale contagiati],,0)</f>
        <v>104688</v>
      </c>
      <c r="K5714" s="1">
        <f>_xlfn.XLOOKUP(Comuni[[#This Row],[Regione]],Table_0[Regione],Table_0[Guariti],,0)</f>
        <v>102635</v>
      </c>
      <c r="L5714" s="1">
        <f>_xlfn.XLOOKUP(Comuni[[#This Row],[Regione]],Table_0[Regione],Table_0[Deceduti],,0)</f>
        <v>778</v>
      </c>
    </row>
    <row r="5715" spans="1:12" x14ac:dyDescent="0.25">
      <c r="A5715" s="1" t="s">
        <v>5801</v>
      </c>
      <c r="B5715" s="1" t="s">
        <v>5757</v>
      </c>
      <c r="C5715" s="1" t="s">
        <v>5758</v>
      </c>
      <c r="D5715">
        <v>454</v>
      </c>
      <c r="E5715">
        <f>100*Comuni[[#This Row],[Popolazione2011]]/$D$7916</f>
        <v>7.921532163906969E-4</v>
      </c>
      <c r="F5715">
        <f>100*Comuni[[#This Row],[Popolazione2011]]/(SUMIFS($D$2:$D$7916,$B$2:$B$7916,"Molise"))</f>
        <v>0.14474271504176497</v>
      </c>
      <c r="G5715" t="b">
        <f>IF(Comuni[[#This Row],[Popolazione2011]]&gt;300000,"MAGGIORE")</f>
        <v>0</v>
      </c>
      <c r="H5715">
        <f>100*Comuni[[#This Row],[Popolazione2011]]/(SUMIFS($D$2:$D$7916,$B$2:$B$7916,"Piemonte"))</f>
        <v>1.040349997570989E-2</v>
      </c>
      <c r="I5715" s="1" t="str">
        <f>_xlfn.XLOOKUP(Comuni[[#This Row],[Regione]],Ripartizione_geografica[Regione],Ripartizione_geografica[Ripartizione geografica],,0)</f>
        <v>Sud</v>
      </c>
      <c r="J5715" s="1">
        <f>_xlfn.XLOOKUP(Comuni[[#This Row],[Regione]],Table_0[Regione],Table_0[Totale contagiati],,0)</f>
        <v>104688</v>
      </c>
      <c r="K5715" s="1">
        <f>_xlfn.XLOOKUP(Comuni[[#This Row],[Regione]],Table_0[Regione],Table_0[Guariti],,0)</f>
        <v>102635</v>
      </c>
      <c r="L5715" s="1">
        <f>_xlfn.XLOOKUP(Comuni[[#This Row],[Regione]],Table_0[Regione],Table_0[Deceduti],,0)</f>
        <v>778</v>
      </c>
    </row>
    <row r="5716" spans="1:12" x14ac:dyDescent="0.25">
      <c r="A5716" s="1" t="s">
        <v>5802</v>
      </c>
      <c r="B5716" s="1" t="s">
        <v>5757</v>
      </c>
      <c r="C5716" s="1" t="s">
        <v>5758</v>
      </c>
      <c r="D5716">
        <v>6649</v>
      </c>
      <c r="E5716">
        <f>100*Comuni[[#This Row],[Popolazione2011]]/$D$7916</f>
        <v>1.1601380475290185E-2</v>
      </c>
      <c r="F5716">
        <f>100*Comuni[[#This Row],[Popolazione2011]]/(SUMIFS($D$2:$D$7916,$B$2:$B$7916,"Molise"))</f>
        <v>2.1198112606006503</v>
      </c>
      <c r="G5716" t="b">
        <f>IF(Comuni[[#This Row],[Popolazione2011]]&gt;300000,"MAGGIORE")</f>
        <v>0</v>
      </c>
      <c r="H5716">
        <f>100*Comuni[[#This Row],[Popolazione2011]]/(SUMIFS($D$2:$D$7916,$B$2:$B$7916,"Piemonte"))</f>
        <v>0.15236315272796269</v>
      </c>
      <c r="I5716" s="1" t="str">
        <f>_xlfn.XLOOKUP(Comuni[[#This Row],[Regione]],Ripartizione_geografica[Regione],Ripartizione_geografica[Ripartizione geografica],,0)</f>
        <v>Sud</v>
      </c>
      <c r="J5716" s="1">
        <f>_xlfn.XLOOKUP(Comuni[[#This Row],[Regione]],Table_0[Regione],Table_0[Totale contagiati],,0)</f>
        <v>104688</v>
      </c>
      <c r="K5716" s="1">
        <f>_xlfn.XLOOKUP(Comuni[[#This Row],[Regione]],Table_0[Regione],Table_0[Guariti],,0)</f>
        <v>102635</v>
      </c>
      <c r="L5716" s="1">
        <f>_xlfn.XLOOKUP(Comuni[[#This Row],[Regione]],Table_0[Regione],Table_0[Deceduti],,0)</f>
        <v>778</v>
      </c>
    </row>
    <row r="5717" spans="1:12" x14ac:dyDescent="0.25">
      <c r="A5717" s="1" t="s">
        <v>5803</v>
      </c>
      <c r="B5717" s="1" t="s">
        <v>5757</v>
      </c>
      <c r="C5717" s="1" t="s">
        <v>5758</v>
      </c>
      <c r="D5717">
        <v>466</v>
      </c>
      <c r="E5717">
        <f>100*Comuni[[#This Row],[Popolazione2011]]/$D$7916</f>
        <v>8.1309118686798414E-4</v>
      </c>
      <c r="F5717">
        <f>100*Comuni[[#This Row],[Popolazione2011]]/(SUMIFS($D$2:$D$7916,$B$2:$B$7916,"Molise"))</f>
        <v>0.14856851367723012</v>
      </c>
      <c r="G5717" t="b">
        <f>IF(Comuni[[#This Row],[Popolazione2011]]&gt;300000,"MAGGIORE")</f>
        <v>0</v>
      </c>
      <c r="H5717">
        <f>100*Comuni[[#This Row],[Popolazione2011]]/(SUMIFS($D$2:$D$7916,$B$2:$B$7916,"Piemonte"))</f>
        <v>1.0678482353922486E-2</v>
      </c>
      <c r="I5717" s="1" t="str">
        <f>_xlfn.XLOOKUP(Comuni[[#This Row],[Regione]],Ripartizione_geografica[Regione],Ripartizione_geografica[Ripartizione geografica],,0)</f>
        <v>Sud</v>
      </c>
      <c r="J5717" s="1">
        <f>_xlfn.XLOOKUP(Comuni[[#This Row],[Regione]],Table_0[Regione],Table_0[Totale contagiati],,0)</f>
        <v>104688</v>
      </c>
      <c r="K5717" s="1">
        <f>_xlfn.XLOOKUP(Comuni[[#This Row],[Regione]],Table_0[Regione],Table_0[Guariti],,0)</f>
        <v>102635</v>
      </c>
      <c r="L5717" s="1">
        <f>_xlfn.XLOOKUP(Comuni[[#This Row],[Regione]],Table_0[Regione],Table_0[Deceduti],,0)</f>
        <v>778</v>
      </c>
    </row>
    <row r="5718" spans="1:12" x14ac:dyDescent="0.25">
      <c r="A5718" s="1" t="s">
        <v>5804</v>
      </c>
      <c r="B5718" s="1" t="s">
        <v>5757</v>
      </c>
      <c r="C5718" s="1" t="s">
        <v>5758</v>
      </c>
      <c r="D5718">
        <v>648</v>
      </c>
      <c r="E5718">
        <f>100*Comuni[[#This Row],[Popolazione2011]]/$D$7916</f>
        <v>1.1306504057735057E-3</v>
      </c>
      <c r="F5718">
        <f>100*Comuni[[#This Row],[Popolazione2011]]/(SUMIFS($D$2:$D$7916,$B$2:$B$7916,"Molise"))</f>
        <v>0.20659312631511828</v>
      </c>
      <c r="G5718" t="b">
        <f>IF(Comuni[[#This Row],[Popolazione2011]]&gt;300000,"MAGGIORE")</f>
        <v>0</v>
      </c>
      <c r="H5718">
        <f>100*Comuni[[#This Row],[Popolazione2011]]/(SUMIFS($D$2:$D$7916,$B$2:$B$7916,"Piemonte"))</f>
        <v>1.4849048423480195E-2</v>
      </c>
      <c r="I5718" s="1" t="str">
        <f>_xlfn.XLOOKUP(Comuni[[#This Row],[Regione]],Ripartizione_geografica[Regione],Ripartizione_geografica[Ripartizione geografica],,0)</f>
        <v>Sud</v>
      </c>
      <c r="J5718" s="1">
        <f>_xlfn.XLOOKUP(Comuni[[#This Row],[Regione]],Table_0[Regione],Table_0[Totale contagiati],,0)</f>
        <v>104688</v>
      </c>
      <c r="K5718" s="1">
        <f>_xlfn.XLOOKUP(Comuni[[#This Row],[Regione]],Table_0[Regione],Table_0[Guariti],,0)</f>
        <v>102635</v>
      </c>
      <c r="L5718" s="1">
        <f>_xlfn.XLOOKUP(Comuni[[#This Row],[Regione]],Table_0[Regione],Table_0[Deceduti],,0)</f>
        <v>778</v>
      </c>
    </row>
    <row r="5719" spans="1:12" x14ac:dyDescent="0.25">
      <c r="A5719" s="1" t="s">
        <v>5805</v>
      </c>
      <c r="B5719" s="1" t="s">
        <v>5757</v>
      </c>
      <c r="C5719" s="1" t="s">
        <v>5758</v>
      </c>
      <c r="D5719">
        <v>1560</v>
      </c>
      <c r="E5719">
        <f>100*Comuni[[#This Row],[Popolazione2011]]/$D$7916</f>
        <v>2.7219361620473286E-3</v>
      </c>
      <c r="F5719">
        <f>100*Comuni[[#This Row],[Popolazione2011]]/(SUMIFS($D$2:$D$7916,$B$2:$B$7916,"Molise"))</f>
        <v>0.49735382261046995</v>
      </c>
      <c r="G5719" t="b">
        <f>IF(Comuni[[#This Row],[Popolazione2011]]&gt;300000,"MAGGIORE")</f>
        <v>0</v>
      </c>
      <c r="H5719">
        <f>100*Comuni[[#This Row],[Popolazione2011]]/(SUMIFS($D$2:$D$7916,$B$2:$B$7916,"Piemonte"))</f>
        <v>3.5747709167637511E-2</v>
      </c>
      <c r="I5719" s="1" t="str">
        <f>_xlfn.XLOOKUP(Comuni[[#This Row],[Regione]],Ripartizione_geografica[Regione],Ripartizione_geografica[Ripartizione geografica],,0)</f>
        <v>Sud</v>
      </c>
      <c r="J5719" s="1">
        <f>_xlfn.XLOOKUP(Comuni[[#This Row],[Regione]],Table_0[Regione],Table_0[Totale contagiati],,0)</f>
        <v>104688</v>
      </c>
      <c r="K5719" s="1">
        <f>_xlfn.XLOOKUP(Comuni[[#This Row],[Regione]],Table_0[Regione],Table_0[Guariti],,0)</f>
        <v>102635</v>
      </c>
      <c r="L5719" s="1">
        <f>_xlfn.XLOOKUP(Comuni[[#This Row],[Regione]],Table_0[Regione],Table_0[Deceduti],,0)</f>
        <v>778</v>
      </c>
    </row>
    <row r="5720" spans="1:12" x14ac:dyDescent="0.25">
      <c r="A5720" s="1" t="s">
        <v>5806</v>
      </c>
      <c r="B5720" s="1" t="s">
        <v>5757</v>
      </c>
      <c r="C5720" s="1" t="s">
        <v>5758</v>
      </c>
      <c r="D5720">
        <v>1769</v>
      </c>
      <c r="E5720">
        <f>100*Comuni[[#This Row],[Popolazione2011]]/$D$7916</f>
        <v>3.0866058145267465E-3</v>
      </c>
      <c r="F5720">
        <f>100*Comuni[[#This Row],[Popolazione2011]]/(SUMIFS($D$2:$D$7916,$B$2:$B$7916,"Molise"))</f>
        <v>0.56398648217815472</v>
      </c>
      <c r="G5720" t="b">
        <f>IF(Comuni[[#This Row],[Popolazione2011]]&gt;300000,"MAGGIORE")</f>
        <v>0</v>
      </c>
      <c r="H5720">
        <f>100*Comuni[[#This Row],[Popolazione2011]]/(SUMIFS($D$2:$D$7916,$B$2:$B$7916,"Piemonte"))</f>
        <v>4.0536985588173556E-2</v>
      </c>
      <c r="I5720" s="1" t="str">
        <f>_xlfn.XLOOKUP(Comuni[[#This Row],[Regione]],Ripartizione_geografica[Regione],Ripartizione_geografica[Ripartizione geografica],,0)</f>
        <v>Sud</v>
      </c>
      <c r="J5720" s="1">
        <f>_xlfn.XLOOKUP(Comuni[[#This Row],[Regione]],Table_0[Regione],Table_0[Totale contagiati],,0)</f>
        <v>104688</v>
      </c>
      <c r="K5720" s="1">
        <f>_xlfn.XLOOKUP(Comuni[[#This Row],[Regione]],Table_0[Regione],Table_0[Guariti],,0)</f>
        <v>102635</v>
      </c>
      <c r="L5720" s="1">
        <f>_xlfn.XLOOKUP(Comuni[[#This Row],[Regione]],Table_0[Regione],Table_0[Deceduti],,0)</f>
        <v>778</v>
      </c>
    </row>
    <row r="5721" spans="1:12" x14ac:dyDescent="0.25">
      <c r="A5721" s="1" t="s">
        <v>5807</v>
      </c>
      <c r="B5721" s="1" t="s">
        <v>5757</v>
      </c>
      <c r="C5721" s="1" t="s">
        <v>5758</v>
      </c>
      <c r="D5721">
        <v>3638</v>
      </c>
      <c r="E5721">
        <f>100*Comuni[[#This Row],[Popolazione2011]]/$D$7916</f>
        <v>6.3476947163642189E-3</v>
      </c>
      <c r="F5721">
        <f>100*Comuni[[#This Row],[Popolazione2011]]/(SUMIFS($D$2:$D$7916,$B$2:$B$7916,"Molise"))</f>
        <v>1.1598546196518522</v>
      </c>
      <c r="G5721" t="b">
        <f>IF(Comuni[[#This Row],[Popolazione2011]]&gt;300000,"MAGGIORE")</f>
        <v>0</v>
      </c>
      <c r="H5721">
        <f>100*Comuni[[#This Row],[Popolazione2011]]/(SUMIFS($D$2:$D$7916,$B$2:$B$7916,"Piemonte"))</f>
        <v>8.3365490994785421E-2</v>
      </c>
      <c r="I5721" s="1" t="str">
        <f>_xlfn.XLOOKUP(Comuni[[#This Row],[Regione]],Ripartizione_geografica[Regione],Ripartizione_geografica[Ripartizione geografica],,0)</f>
        <v>Sud</v>
      </c>
      <c r="J5721" s="1">
        <f>_xlfn.XLOOKUP(Comuni[[#This Row],[Regione]],Table_0[Regione],Table_0[Totale contagiati],,0)</f>
        <v>104688</v>
      </c>
      <c r="K5721" s="1">
        <f>_xlfn.XLOOKUP(Comuni[[#This Row],[Regione]],Table_0[Regione],Table_0[Guariti],,0)</f>
        <v>102635</v>
      </c>
      <c r="L5721" s="1">
        <f>_xlfn.XLOOKUP(Comuni[[#This Row],[Regione]],Table_0[Regione],Table_0[Deceduti],,0)</f>
        <v>778</v>
      </c>
    </row>
    <row r="5722" spans="1:12" x14ac:dyDescent="0.25">
      <c r="A5722" s="1" t="s">
        <v>5808</v>
      </c>
      <c r="B5722" s="1" t="s">
        <v>5757</v>
      </c>
      <c r="C5722" s="1" t="s">
        <v>5758</v>
      </c>
      <c r="D5722">
        <v>1206</v>
      </c>
      <c r="E5722">
        <f>100*Comuni[[#This Row],[Popolazione2011]]/$D$7916</f>
        <v>2.104266032967358E-3</v>
      </c>
      <c r="F5722">
        <f>100*Comuni[[#This Row],[Popolazione2011]]/(SUMIFS($D$2:$D$7916,$B$2:$B$7916,"Molise"))</f>
        <v>0.38449276286424794</v>
      </c>
      <c r="G5722" t="b">
        <f>IF(Comuni[[#This Row],[Popolazione2011]]&gt;300000,"MAGGIORE")</f>
        <v>0</v>
      </c>
      <c r="H5722">
        <f>100*Comuni[[#This Row],[Popolazione2011]]/(SUMIFS($D$2:$D$7916,$B$2:$B$7916,"Piemonte"))</f>
        <v>2.7635729010365918E-2</v>
      </c>
      <c r="I5722" s="1" t="str">
        <f>_xlfn.XLOOKUP(Comuni[[#This Row],[Regione]],Ripartizione_geografica[Regione],Ripartizione_geografica[Ripartizione geografica],,0)</f>
        <v>Sud</v>
      </c>
      <c r="J5722" s="1">
        <f>_xlfn.XLOOKUP(Comuni[[#This Row],[Regione]],Table_0[Regione],Table_0[Totale contagiati],,0)</f>
        <v>104688</v>
      </c>
      <c r="K5722" s="1">
        <f>_xlfn.XLOOKUP(Comuni[[#This Row],[Regione]],Table_0[Regione],Table_0[Guariti],,0)</f>
        <v>102635</v>
      </c>
      <c r="L5722" s="1">
        <f>_xlfn.XLOOKUP(Comuni[[#This Row],[Regione]],Table_0[Regione],Table_0[Deceduti],,0)</f>
        <v>778</v>
      </c>
    </row>
    <row r="5723" spans="1:12" x14ac:dyDescent="0.25">
      <c r="A5723" s="1" t="s">
        <v>5809</v>
      </c>
      <c r="B5723" s="1" t="s">
        <v>5757</v>
      </c>
      <c r="C5723" s="1" t="s">
        <v>5758</v>
      </c>
      <c r="D5723">
        <v>1433</v>
      </c>
      <c r="E5723">
        <f>100*Comuni[[#This Row],[Popolazione2011]]/$D$7916</f>
        <v>2.5003426411627063E-3</v>
      </c>
      <c r="F5723">
        <f>100*Comuni[[#This Row],[Popolazione2011]]/(SUMIFS($D$2:$D$7916,$B$2:$B$7916,"Molise"))</f>
        <v>0.45686412038513041</v>
      </c>
      <c r="G5723" t="b">
        <f>IF(Comuni[[#This Row],[Popolazione2011]]&gt;300000,"MAGGIORE")</f>
        <v>0</v>
      </c>
      <c r="H5723">
        <f>100*Comuni[[#This Row],[Popolazione2011]]/(SUMIFS($D$2:$D$7916,$B$2:$B$7916,"Piemonte"))</f>
        <v>3.2837478998220863E-2</v>
      </c>
      <c r="I5723" s="1" t="str">
        <f>_xlfn.XLOOKUP(Comuni[[#This Row],[Regione]],Ripartizione_geografica[Regione],Ripartizione_geografica[Ripartizione geografica],,0)</f>
        <v>Sud</v>
      </c>
      <c r="J5723" s="1">
        <f>_xlfn.XLOOKUP(Comuni[[#This Row],[Regione]],Table_0[Regione],Table_0[Totale contagiati],,0)</f>
        <v>104688</v>
      </c>
      <c r="K5723" s="1">
        <f>_xlfn.XLOOKUP(Comuni[[#This Row],[Regione]],Table_0[Regione],Table_0[Guariti],,0)</f>
        <v>102635</v>
      </c>
      <c r="L5723" s="1">
        <f>_xlfn.XLOOKUP(Comuni[[#This Row],[Regione]],Table_0[Regione],Table_0[Deceduti],,0)</f>
        <v>778</v>
      </c>
    </row>
    <row r="5724" spans="1:12" x14ac:dyDescent="0.25">
      <c r="A5724" s="1" t="s">
        <v>5810</v>
      </c>
      <c r="B5724" s="1" t="s">
        <v>5757</v>
      </c>
      <c r="C5724" s="1" t="s">
        <v>5758</v>
      </c>
      <c r="D5724">
        <v>228</v>
      </c>
      <c r="E5724">
        <f>100*Comuni[[#This Row],[Popolazione2011]]/$D$7916</f>
        <v>3.9782143906845572E-4</v>
      </c>
      <c r="F5724">
        <f>100*Comuni[[#This Row],[Popolazione2011]]/(SUMIFS($D$2:$D$7916,$B$2:$B$7916,"Molise"))</f>
        <v>7.2690174073837918E-2</v>
      </c>
      <c r="G5724" t="b">
        <f>IF(Comuni[[#This Row],[Popolazione2011]]&gt;300000,"MAGGIORE")</f>
        <v>0</v>
      </c>
      <c r="H5724">
        <f>100*Comuni[[#This Row],[Popolazione2011]]/(SUMIFS($D$2:$D$7916,$B$2:$B$7916,"Piemonte"))</f>
        <v>5.2246651860393279E-3</v>
      </c>
      <c r="I5724" s="1" t="str">
        <f>_xlfn.XLOOKUP(Comuni[[#This Row],[Regione]],Ripartizione_geografica[Regione],Ripartizione_geografica[Ripartizione geografica],,0)</f>
        <v>Sud</v>
      </c>
      <c r="J5724" s="1">
        <f>_xlfn.XLOOKUP(Comuni[[#This Row],[Regione]],Table_0[Regione],Table_0[Totale contagiati],,0)</f>
        <v>104688</v>
      </c>
      <c r="K5724" s="1">
        <f>_xlfn.XLOOKUP(Comuni[[#This Row],[Regione]],Table_0[Regione],Table_0[Guariti],,0)</f>
        <v>102635</v>
      </c>
      <c r="L5724" s="1">
        <f>_xlfn.XLOOKUP(Comuni[[#This Row],[Regione]],Table_0[Regione],Table_0[Deceduti],,0)</f>
        <v>778</v>
      </c>
    </row>
    <row r="5725" spans="1:12" x14ac:dyDescent="0.25">
      <c r="A5725" s="1" t="s">
        <v>5811</v>
      </c>
      <c r="B5725" s="1" t="s">
        <v>5757</v>
      </c>
      <c r="C5725" s="1" t="s">
        <v>5758</v>
      </c>
      <c r="D5725">
        <v>2549</v>
      </c>
      <c r="E5725">
        <f>100*Comuni[[#This Row],[Popolazione2011]]/$D$7916</f>
        <v>4.4475738955504105E-3</v>
      </c>
      <c r="F5725">
        <f>100*Comuni[[#This Row],[Popolazione2011]]/(SUMIFS($D$2:$D$7916,$B$2:$B$7916,"Molise"))</f>
        <v>0.81266339348338967</v>
      </c>
      <c r="G5725" t="b">
        <f>IF(Comuni[[#This Row],[Popolazione2011]]&gt;300000,"MAGGIORE")</f>
        <v>0</v>
      </c>
      <c r="H5725">
        <f>100*Comuni[[#This Row],[Popolazione2011]]/(SUMIFS($D$2:$D$7916,$B$2:$B$7916,"Piemonte"))</f>
        <v>5.8410840171992315E-2</v>
      </c>
      <c r="I5725" s="1" t="str">
        <f>_xlfn.XLOOKUP(Comuni[[#This Row],[Regione]],Ripartizione_geografica[Regione],Ripartizione_geografica[Ripartizione geografica],,0)</f>
        <v>Sud</v>
      </c>
      <c r="J5725" s="1">
        <f>_xlfn.XLOOKUP(Comuni[[#This Row],[Regione]],Table_0[Regione],Table_0[Totale contagiati],,0)</f>
        <v>104688</v>
      </c>
      <c r="K5725" s="1">
        <f>_xlfn.XLOOKUP(Comuni[[#This Row],[Regione]],Table_0[Regione],Table_0[Guariti],,0)</f>
        <v>102635</v>
      </c>
      <c r="L5725" s="1">
        <f>_xlfn.XLOOKUP(Comuni[[#This Row],[Regione]],Table_0[Regione],Table_0[Deceduti],,0)</f>
        <v>778</v>
      </c>
    </row>
    <row r="5726" spans="1:12" x14ac:dyDescent="0.25">
      <c r="A5726" s="1" t="s">
        <v>5812</v>
      </c>
      <c r="B5726" s="1" t="s">
        <v>5757</v>
      </c>
      <c r="C5726" s="1" t="s">
        <v>5758</v>
      </c>
      <c r="D5726">
        <v>122</v>
      </c>
      <c r="E5726">
        <f>100*Comuni[[#This Row],[Popolazione2011]]/$D$7916</f>
        <v>2.1286936651908597E-4</v>
      </c>
      <c r="F5726">
        <f>100*Comuni[[#This Row],[Popolazione2011]]/(SUMIFS($D$2:$D$7916,$B$2:$B$7916,"Molise"))</f>
        <v>3.8895619460562393E-2</v>
      </c>
      <c r="G5726" t="b">
        <f>IF(Comuni[[#This Row],[Popolazione2011]]&gt;300000,"MAGGIORE")</f>
        <v>0</v>
      </c>
      <c r="H5726">
        <f>100*Comuni[[#This Row],[Popolazione2011]]/(SUMIFS($D$2:$D$7916,$B$2:$B$7916,"Piemonte"))</f>
        <v>2.795654178494728E-3</v>
      </c>
      <c r="I5726" s="1" t="str">
        <f>_xlfn.XLOOKUP(Comuni[[#This Row],[Regione]],Ripartizione_geografica[Regione],Ripartizione_geografica[Ripartizione geografica],,0)</f>
        <v>Sud</v>
      </c>
      <c r="J5726" s="1">
        <f>_xlfn.XLOOKUP(Comuni[[#This Row],[Regione]],Table_0[Regione],Table_0[Totale contagiati],,0)</f>
        <v>104688</v>
      </c>
      <c r="K5726" s="1">
        <f>_xlfn.XLOOKUP(Comuni[[#This Row],[Regione]],Table_0[Regione],Table_0[Guariti],,0)</f>
        <v>102635</v>
      </c>
      <c r="L5726" s="1">
        <f>_xlfn.XLOOKUP(Comuni[[#This Row],[Regione]],Table_0[Regione],Table_0[Deceduti],,0)</f>
        <v>778</v>
      </c>
    </row>
    <row r="5727" spans="1:12" x14ac:dyDescent="0.25">
      <c r="A5727" s="1" t="s">
        <v>5813</v>
      </c>
      <c r="B5727" s="1" t="s">
        <v>5757</v>
      </c>
      <c r="C5727" s="1" t="s">
        <v>5758</v>
      </c>
      <c r="D5727">
        <v>5403</v>
      </c>
      <c r="E5727">
        <f>100*Comuni[[#This Row],[Popolazione2011]]/$D$7916</f>
        <v>9.4273212073985365E-3</v>
      </c>
      <c r="F5727">
        <f>100*Comuni[[#This Row],[Popolazione2011]]/(SUMIFS($D$2:$D$7916,$B$2:$B$7916,"Molise"))</f>
        <v>1.7225658356181852</v>
      </c>
      <c r="G5727" t="b">
        <f>IF(Comuni[[#This Row],[Popolazione2011]]&gt;300000,"MAGGIORE")</f>
        <v>0</v>
      </c>
      <c r="H5727">
        <f>100*Comuni[[#This Row],[Popolazione2011]]/(SUMIFS($D$2:$D$7916,$B$2:$B$7916,"Piemonte"))</f>
        <v>0.12381081579022145</v>
      </c>
      <c r="I5727" s="1" t="str">
        <f>_xlfn.XLOOKUP(Comuni[[#This Row],[Regione]],Ripartizione_geografica[Regione],Ripartizione_geografica[Ripartizione geografica],,0)</f>
        <v>Sud</v>
      </c>
      <c r="J5727" s="1">
        <f>_xlfn.XLOOKUP(Comuni[[#This Row],[Regione]],Table_0[Regione],Table_0[Totale contagiati],,0)</f>
        <v>104688</v>
      </c>
      <c r="K5727" s="1">
        <f>_xlfn.XLOOKUP(Comuni[[#This Row],[Regione]],Table_0[Regione],Table_0[Guariti],,0)</f>
        <v>102635</v>
      </c>
      <c r="L5727" s="1">
        <f>_xlfn.XLOOKUP(Comuni[[#This Row],[Regione]],Table_0[Regione],Table_0[Deceduti],,0)</f>
        <v>778</v>
      </c>
    </row>
    <row r="5728" spans="1:12" x14ac:dyDescent="0.25">
      <c r="A5728" s="1" t="s">
        <v>5814</v>
      </c>
      <c r="B5728" s="1" t="s">
        <v>5757</v>
      </c>
      <c r="C5728" s="1" t="s">
        <v>5758</v>
      </c>
      <c r="D5728">
        <v>544</v>
      </c>
      <c r="E5728">
        <f>100*Comuni[[#This Row],[Popolazione2011]]/$D$7916</f>
        <v>9.4918799497035057E-4</v>
      </c>
      <c r="F5728">
        <f>100*Comuni[[#This Row],[Popolazione2011]]/(SUMIFS($D$2:$D$7916,$B$2:$B$7916,"Molise"))</f>
        <v>0.17343620480775362</v>
      </c>
      <c r="G5728" t="b">
        <f>IF(Comuni[[#This Row],[Popolazione2011]]&gt;300000,"MAGGIORE")</f>
        <v>0</v>
      </c>
      <c r="H5728">
        <f>100*Comuni[[#This Row],[Popolazione2011]]/(SUMIFS($D$2:$D$7916,$B$2:$B$7916,"Piemonte"))</f>
        <v>1.2465867812304361E-2</v>
      </c>
      <c r="I5728" s="1" t="str">
        <f>_xlfn.XLOOKUP(Comuni[[#This Row],[Regione]],Ripartizione_geografica[Regione],Ripartizione_geografica[Ripartizione geografica],,0)</f>
        <v>Sud</v>
      </c>
      <c r="J5728" s="1">
        <f>_xlfn.XLOOKUP(Comuni[[#This Row],[Regione]],Table_0[Regione],Table_0[Totale contagiati],,0)</f>
        <v>104688</v>
      </c>
      <c r="K5728" s="1">
        <f>_xlfn.XLOOKUP(Comuni[[#This Row],[Regione]],Table_0[Regione],Table_0[Guariti],,0)</f>
        <v>102635</v>
      </c>
      <c r="L5728" s="1">
        <f>_xlfn.XLOOKUP(Comuni[[#This Row],[Regione]],Table_0[Regione],Table_0[Deceduti],,0)</f>
        <v>778</v>
      </c>
    </row>
    <row r="5729" spans="1:12" x14ac:dyDescent="0.25">
      <c r="A5729" s="1" t="s">
        <v>5815</v>
      </c>
      <c r="B5729" s="1" t="s">
        <v>5757</v>
      </c>
      <c r="C5729" s="1" t="s">
        <v>5758</v>
      </c>
      <c r="D5729">
        <v>2972</v>
      </c>
      <c r="E5729">
        <f>100*Comuni[[#This Row],[Popolazione2011]]/$D$7916</f>
        <v>5.1856373548747822E-3</v>
      </c>
      <c r="F5729">
        <f>100*Comuni[[#This Row],[Popolazione2011]]/(SUMIFS($D$2:$D$7916,$B$2:$B$7916,"Molise"))</f>
        <v>0.94752279538353634</v>
      </c>
      <c r="G5729" t="b">
        <f>IF(Comuni[[#This Row],[Popolazione2011]]&gt;300000,"MAGGIORE")</f>
        <v>0</v>
      </c>
      <c r="H5729">
        <f>100*Comuni[[#This Row],[Popolazione2011]]/(SUMIFS($D$2:$D$7916,$B$2:$B$7916,"Piemonte"))</f>
        <v>6.8103969003986325E-2</v>
      </c>
      <c r="I5729" s="1" t="str">
        <f>_xlfn.XLOOKUP(Comuni[[#This Row],[Regione]],Ripartizione_geografica[Regione],Ripartizione_geografica[Ripartizione geografica],,0)</f>
        <v>Sud</v>
      </c>
      <c r="J5729" s="1">
        <f>_xlfn.XLOOKUP(Comuni[[#This Row],[Regione]],Table_0[Regione],Table_0[Totale contagiati],,0)</f>
        <v>104688</v>
      </c>
      <c r="K5729" s="1">
        <f>_xlfn.XLOOKUP(Comuni[[#This Row],[Regione]],Table_0[Regione],Table_0[Guariti],,0)</f>
        <v>102635</v>
      </c>
      <c r="L5729" s="1">
        <f>_xlfn.XLOOKUP(Comuni[[#This Row],[Regione]],Table_0[Regione],Table_0[Deceduti],,0)</f>
        <v>778</v>
      </c>
    </row>
    <row r="5730" spans="1:12" x14ac:dyDescent="0.25">
      <c r="A5730" s="1" t="s">
        <v>5816</v>
      </c>
      <c r="B5730" s="1" t="s">
        <v>5757</v>
      </c>
      <c r="C5730" s="1" t="s">
        <v>5758</v>
      </c>
      <c r="D5730">
        <v>840</v>
      </c>
      <c r="E5730">
        <f>100*Comuni[[#This Row],[Popolazione2011]]/$D$7916</f>
        <v>1.4656579334101001E-3</v>
      </c>
      <c r="F5730">
        <f>100*Comuni[[#This Row],[Popolazione2011]]/(SUMIFS($D$2:$D$7916,$B$2:$B$7916,"Molise"))</f>
        <v>0.26780590448256075</v>
      </c>
      <c r="G5730" t="b">
        <f>IF(Comuni[[#This Row],[Popolazione2011]]&gt;300000,"MAGGIORE")</f>
        <v>0</v>
      </c>
      <c r="H5730">
        <f>100*Comuni[[#This Row],[Popolazione2011]]/(SUMIFS($D$2:$D$7916,$B$2:$B$7916,"Piemonte"))</f>
        <v>1.9248766474881735E-2</v>
      </c>
      <c r="I5730" s="1" t="str">
        <f>_xlfn.XLOOKUP(Comuni[[#This Row],[Regione]],Ripartizione_geografica[Regione],Ripartizione_geografica[Ripartizione geografica],,0)</f>
        <v>Sud</v>
      </c>
      <c r="J5730" s="1">
        <f>_xlfn.XLOOKUP(Comuni[[#This Row],[Regione]],Table_0[Regione],Table_0[Totale contagiati],,0)</f>
        <v>104688</v>
      </c>
      <c r="K5730" s="1">
        <f>_xlfn.XLOOKUP(Comuni[[#This Row],[Regione]],Table_0[Regione],Table_0[Guariti],,0)</f>
        <v>102635</v>
      </c>
      <c r="L5730" s="1">
        <f>_xlfn.XLOOKUP(Comuni[[#This Row],[Regione]],Table_0[Regione],Table_0[Deceduti],,0)</f>
        <v>778</v>
      </c>
    </row>
    <row r="5731" spans="1:12" x14ac:dyDescent="0.25">
      <c r="A5731" s="1" t="s">
        <v>5817</v>
      </c>
      <c r="B5731" s="1" t="s">
        <v>5757</v>
      </c>
      <c r="C5731" s="1" t="s">
        <v>5758</v>
      </c>
      <c r="D5731">
        <v>1219</v>
      </c>
      <c r="E5731">
        <f>100*Comuni[[#This Row],[Popolazione2011]]/$D$7916</f>
        <v>2.1269488343177525E-3</v>
      </c>
      <c r="F5731">
        <f>100*Comuni[[#This Row],[Popolazione2011]]/(SUMIFS($D$2:$D$7916,$B$2:$B$7916,"Molise"))</f>
        <v>0.38863737805266851</v>
      </c>
      <c r="G5731" t="b">
        <f>IF(Comuni[[#This Row],[Popolazione2011]]&gt;300000,"MAGGIORE")</f>
        <v>0</v>
      </c>
      <c r="H5731">
        <f>100*Comuni[[#This Row],[Popolazione2011]]/(SUMIFS($D$2:$D$7916,$B$2:$B$7916,"Piemonte"))</f>
        <v>2.7933626586762898E-2</v>
      </c>
      <c r="I5731" s="1" t="str">
        <f>_xlfn.XLOOKUP(Comuni[[#This Row],[Regione]],Ripartizione_geografica[Regione],Ripartizione_geografica[Ripartizione geografica],,0)</f>
        <v>Sud</v>
      </c>
      <c r="J5731" s="1">
        <f>_xlfn.XLOOKUP(Comuni[[#This Row],[Regione]],Table_0[Regione],Table_0[Totale contagiati],,0)</f>
        <v>104688</v>
      </c>
      <c r="K5731" s="1">
        <f>_xlfn.XLOOKUP(Comuni[[#This Row],[Regione]],Table_0[Regione],Table_0[Guariti],,0)</f>
        <v>102635</v>
      </c>
      <c r="L5731" s="1">
        <f>_xlfn.XLOOKUP(Comuni[[#This Row],[Regione]],Table_0[Regione],Table_0[Deceduti],,0)</f>
        <v>778</v>
      </c>
    </row>
    <row r="5732" spans="1:12" x14ac:dyDescent="0.25">
      <c r="A5732" s="1" t="s">
        <v>5818</v>
      </c>
      <c r="B5732" s="1" t="s">
        <v>5757</v>
      </c>
      <c r="C5732" s="1" t="s">
        <v>5758</v>
      </c>
      <c r="D5732">
        <v>695</v>
      </c>
      <c r="E5732">
        <f>100*Comuni[[#This Row],[Popolazione2011]]/$D$7916</f>
        <v>1.212657456809547E-3</v>
      </c>
      <c r="F5732">
        <f>100*Comuni[[#This Row],[Popolazione2011]]/(SUMIFS($D$2:$D$7916,$B$2:$B$7916,"Molise"))</f>
        <v>0.22157750430402345</v>
      </c>
      <c r="G5732" t="b">
        <f>IF(Comuni[[#This Row],[Popolazione2011]]&gt;300000,"MAGGIORE")</f>
        <v>0</v>
      </c>
      <c r="H5732">
        <f>100*Comuni[[#This Row],[Popolazione2011]]/(SUMIFS($D$2:$D$7916,$B$2:$B$7916,"Piemonte"))</f>
        <v>1.5926062738146198E-2</v>
      </c>
      <c r="I5732" s="1" t="str">
        <f>_xlfn.XLOOKUP(Comuni[[#This Row],[Regione]],Ripartizione_geografica[Regione],Ripartizione_geografica[Ripartizione geografica],,0)</f>
        <v>Sud</v>
      </c>
      <c r="J5732" s="1">
        <f>_xlfn.XLOOKUP(Comuni[[#This Row],[Regione]],Table_0[Regione],Table_0[Totale contagiati],,0)</f>
        <v>104688</v>
      </c>
      <c r="K5732" s="1">
        <f>_xlfn.XLOOKUP(Comuni[[#This Row],[Regione]],Table_0[Regione],Table_0[Guariti],,0)</f>
        <v>102635</v>
      </c>
      <c r="L5732" s="1">
        <f>_xlfn.XLOOKUP(Comuni[[#This Row],[Regione]],Table_0[Regione],Table_0[Deceduti],,0)</f>
        <v>778</v>
      </c>
    </row>
    <row r="5733" spans="1:12" x14ac:dyDescent="0.25">
      <c r="A5733" s="1" t="s">
        <v>5819</v>
      </c>
      <c r="B5733" s="1" t="s">
        <v>5757</v>
      </c>
      <c r="C5733" s="1" t="s">
        <v>5758</v>
      </c>
      <c r="D5733">
        <v>209</v>
      </c>
      <c r="E5733">
        <f>100*Comuni[[#This Row],[Popolazione2011]]/$D$7916</f>
        <v>3.6466965247941775E-4</v>
      </c>
      <c r="F5733">
        <f>100*Comuni[[#This Row],[Popolazione2011]]/(SUMIFS($D$2:$D$7916,$B$2:$B$7916,"Molise"))</f>
        <v>6.6632659567684757E-2</v>
      </c>
      <c r="G5733" t="b">
        <f>IF(Comuni[[#This Row],[Popolazione2011]]&gt;300000,"MAGGIORE")</f>
        <v>0</v>
      </c>
      <c r="H5733">
        <f>100*Comuni[[#This Row],[Popolazione2011]]/(SUMIFS($D$2:$D$7916,$B$2:$B$7916,"Piemonte"))</f>
        <v>4.7892764205360507E-3</v>
      </c>
      <c r="I5733" s="1" t="str">
        <f>_xlfn.XLOOKUP(Comuni[[#This Row],[Regione]],Ripartizione_geografica[Regione],Ripartizione_geografica[Ripartizione geografica],,0)</f>
        <v>Sud</v>
      </c>
      <c r="J5733" s="1">
        <f>_xlfn.XLOOKUP(Comuni[[#This Row],[Regione]],Table_0[Regione],Table_0[Totale contagiati],,0)</f>
        <v>104688</v>
      </c>
      <c r="K5733" s="1">
        <f>_xlfn.XLOOKUP(Comuni[[#This Row],[Regione]],Table_0[Regione],Table_0[Guariti],,0)</f>
        <v>102635</v>
      </c>
      <c r="L5733" s="1">
        <f>_xlfn.XLOOKUP(Comuni[[#This Row],[Regione]],Table_0[Regione],Table_0[Deceduti],,0)</f>
        <v>778</v>
      </c>
    </row>
    <row r="5734" spans="1:12" x14ac:dyDescent="0.25">
      <c r="A5734" s="1" t="s">
        <v>5820</v>
      </c>
      <c r="B5734" s="1" t="s">
        <v>5757</v>
      </c>
      <c r="C5734" s="1" t="s">
        <v>5758</v>
      </c>
      <c r="D5734">
        <v>694</v>
      </c>
      <c r="E5734">
        <f>100*Comuni[[#This Row],[Popolazione2011]]/$D$7916</f>
        <v>1.2109126259364398E-3</v>
      </c>
      <c r="F5734">
        <f>100*Comuni[[#This Row],[Popolazione2011]]/(SUMIFS($D$2:$D$7916,$B$2:$B$7916,"Molise"))</f>
        <v>0.22125868775106802</v>
      </c>
      <c r="G5734" t="b">
        <f>IF(Comuni[[#This Row],[Popolazione2011]]&gt;300000,"MAGGIORE")</f>
        <v>0</v>
      </c>
      <c r="H5734">
        <f>100*Comuni[[#This Row],[Popolazione2011]]/(SUMIFS($D$2:$D$7916,$B$2:$B$7916,"Piemonte"))</f>
        <v>1.5903147539961814E-2</v>
      </c>
      <c r="I5734" s="1" t="str">
        <f>_xlfn.XLOOKUP(Comuni[[#This Row],[Regione]],Ripartizione_geografica[Regione],Ripartizione_geografica[Ripartizione geografica],,0)</f>
        <v>Sud</v>
      </c>
      <c r="J5734" s="1">
        <f>_xlfn.XLOOKUP(Comuni[[#This Row],[Regione]],Table_0[Regione],Table_0[Totale contagiati],,0)</f>
        <v>104688</v>
      </c>
      <c r="K5734" s="1">
        <f>_xlfn.XLOOKUP(Comuni[[#This Row],[Regione]],Table_0[Regione],Table_0[Guariti],,0)</f>
        <v>102635</v>
      </c>
      <c r="L5734" s="1">
        <f>_xlfn.XLOOKUP(Comuni[[#This Row],[Regione]],Table_0[Regione],Table_0[Deceduti],,0)</f>
        <v>778</v>
      </c>
    </row>
    <row r="5735" spans="1:12" x14ac:dyDescent="0.25">
      <c r="A5735" s="1" t="s">
        <v>5821</v>
      </c>
      <c r="B5735" s="1" t="s">
        <v>5757</v>
      </c>
      <c r="C5735" s="1" t="s">
        <v>5758</v>
      </c>
      <c r="D5735">
        <v>1410</v>
      </c>
      <c r="E5735">
        <f>100*Comuni[[#This Row],[Popolazione2011]]/$D$7916</f>
        <v>2.4602115310812392E-3</v>
      </c>
      <c r="F5735">
        <f>100*Comuni[[#This Row],[Popolazione2011]]/(SUMIFS($D$2:$D$7916,$B$2:$B$7916,"Molise"))</f>
        <v>0.44953133966715553</v>
      </c>
      <c r="G5735" t="b">
        <f>IF(Comuni[[#This Row],[Popolazione2011]]&gt;300000,"MAGGIORE")</f>
        <v>0</v>
      </c>
      <c r="H5735">
        <f>100*Comuni[[#This Row],[Popolazione2011]]/(SUMIFS($D$2:$D$7916,$B$2:$B$7916,"Piemonte"))</f>
        <v>3.2310429439980054E-2</v>
      </c>
      <c r="I5735" s="1" t="str">
        <f>_xlfn.XLOOKUP(Comuni[[#This Row],[Regione]],Ripartizione_geografica[Regione],Ripartizione_geografica[Ripartizione geografica],,0)</f>
        <v>Sud</v>
      </c>
      <c r="J5735" s="1">
        <f>_xlfn.XLOOKUP(Comuni[[#This Row],[Regione]],Table_0[Regione],Table_0[Totale contagiati],,0)</f>
        <v>104688</v>
      </c>
      <c r="K5735" s="1">
        <f>_xlfn.XLOOKUP(Comuni[[#This Row],[Regione]],Table_0[Regione],Table_0[Guariti],,0)</f>
        <v>102635</v>
      </c>
      <c r="L5735" s="1">
        <f>_xlfn.XLOOKUP(Comuni[[#This Row],[Regione]],Table_0[Regione],Table_0[Deceduti],,0)</f>
        <v>778</v>
      </c>
    </row>
    <row r="5736" spans="1:12" x14ac:dyDescent="0.25">
      <c r="A5736" s="1" t="s">
        <v>5822</v>
      </c>
      <c r="B5736" s="1" t="s">
        <v>5757</v>
      </c>
      <c r="C5736" s="1" t="s">
        <v>5758</v>
      </c>
      <c r="D5736">
        <v>624</v>
      </c>
      <c r="E5736">
        <f>100*Comuni[[#This Row],[Popolazione2011]]/$D$7916</f>
        <v>1.0887744648189314E-3</v>
      </c>
      <c r="F5736">
        <f>100*Comuni[[#This Row],[Popolazione2011]]/(SUMIFS($D$2:$D$7916,$B$2:$B$7916,"Molise"))</f>
        <v>0.19894152904418796</v>
      </c>
      <c r="G5736" t="b">
        <f>IF(Comuni[[#This Row],[Popolazione2011]]&gt;300000,"MAGGIORE")</f>
        <v>0</v>
      </c>
      <c r="H5736">
        <f>100*Comuni[[#This Row],[Popolazione2011]]/(SUMIFS($D$2:$D$7916,$B$2:$B$7916,"Piemonte"))</f>
        <v>1.4299083667055002E-2</v>
      </c>
      <c r="I5736" s="1" t="str">
        <f>_xlfn.XLOOKUP(Comuni[[#This Row],[Regione]],Ripartizione_geografica[Regione],Ripartizione_geografica[Ripartizione geografica],,0)</f>
        <v>Sud</v>
      </c>
      <c r="J5736" s="1">
        <f>_xlfn.XLOOKUP(Comuni[[#This Row],[Regione]],Table_0[Regione],Table_0[Totale contagiati],,0)</f>
        <v>104688</v>
      </c>
      <c r="K5736" s="1">
        <f>_xlfn.XLOOKUP(Comuni[[#This Row],[Regione]],Table_0[Regione],Table_0[Guariti],,0)</f>
        <v>102635</v>
      </c>
      <c r="L5736" s="1">
        <f>_xlfn.XLOOKUP(Comuni[[#This Row],[Regione]],Table_0[Regione],Table_0[Deceduti],,0)</f>
        <v>778</v>
      </c>
    </row>
    <row r="5737" spans="1:12" x14ac:dyDescent="0.25">
      <c r="A5737" s="1" t="s">
        <v>5823</v>
      </c>
      <c r="B5737" s="1" t="s">
        <v>5757</v>
      </c>
      <c r="C5737" s="1" t="s">
        <v>5758</v>
      </c>
      <c r="D5737">
        <v>1050</v>
      </c>
      <c r="E5737">
        <f>100*Comuni[[#This Row],[Popolazione2011]]/$D$7916</f>
        <v>1.8320724167626252E-3</v>
      </c>
      <c r="F5737">
        <f>100*Comuni[[#This Row],[Popolazione2011]]/(SUMIFS($D$2:$D$7916,$B$2:$B$7916,"Molise"))</f>
        <v>0.33475738060320093</v>
      </c>
      <c r="G5737" t="b">
        <f>IF(Comuni[[#This Row],[Popolazione2011]]&gt;300000,"MAGGIORE")</f>
        <v>0</v>
      </c>
      <c r="H5737">
        <f>100*Comuni[[#This Row],[Popolazione2011]]/(SUMIFS($D$2:$D$7916,$B$2:$B$7916,"Piemonte"))</f>
        <v>2.4060958093602168E-2</v>
      </c>
      <c r="I5737" s="1" t="str">
        <f>_xlfn.XLOOKUP(Comuni[[#This Row],[Regione]],Ripartizione_geografica[Regione],Ripartizione_geografica[Ripartizione geografica],,0)</f>
        <v>Sud</v>
      </c>
      <c r="J5737" s="1">
        <f>_xlfn.XLOOKUP(Comuni[[#This Row],[Regione]],Table_0[Regione],Table_0[Totale contagiati],,0)</f>
        <v>104688</v>
      </c>
      <c r="K5737" s="1">
        <f>_xlfn.XLOOKUP(Comuni[[#This Row],[Regione]],Table_0[Regione],Table_0[Guariti],,0)</f>
        <v>102635</v>
      </c>
      <c r="L5737" s="1">
        <f>_xlfn.XLOOKUP(Comuni[[#This Row],[Regione]],Table_0[Regione],Table_0[Deceduti],,0)</f>
        <v>778</v>
      </c>
    </row>
    <row r="5738" spans="1:12" x14ac:dyDescent="0.25">
      <c r="A5738" s="1" t="s">
        <v>5824</v>
      </c>
      <c r="B5738" s="1" t="s">
        <v>5757</v>
      </c>
      <c r="C5738" s="1" t="s">
        <v>5758</v>
      </c>
      <c r="D5738">
        <v>1057</v>
      </c>
      <c r="E5738">
        <f>100*Comuni[[#This Row],[Popolazione2011]]/$D$7916</f>
        <v>1.8442862328743759E-3</v>
      </c>
      <c r="F5738">
        <f>100*Comuni[[#This Row],[Popolazione2011]]/(SUMIFS($D$2:$D$7916,$B$2:$B$7916,"Molise"))</f>
        <v>0.33698909647388892</v>
      </c>
      <c r="G5738" t="b">
        <f>IF(Comuni[[#This Row],[Popolazione2011]]&gt;300000,"MAGGIORE")</f>
        <v>0</v>
      </c>
      <c r="H5738">
        <f>100*Comuni[[#This Row],[Popolazione2011]]/(SUMIFS($D$2:$D$7916,$B$2:$B$7916,"Piemonte"))</f>
        <v>2.4221364480892849E-2</v>
      </c>
      <c r="I5738" s="1" t="str">
        <f>_xlfn.XLOOKUP(Comuni[[#This Row],[Regione]],Ripartizione_geografica[Regione],Ripartizione_geografica[Ripartizione geografica],,0)</f>
        <v>Sud</v>
      </c>
      <c r="J5738" s="1">
        <f>_xlfn.XLOOKUP(Comuni[[#This Row],[Regione]],Table_0[Regione],Table_0[Totale contagiati],,0)</f>
        <v>104688</v>
      </c>
      <c r="K5738" s="1">
        <f>_xlfn.XLOOKUP(Comuni[[#This Row],[Regione]],Table_0[Regione],Table_0[Guariti],,0)</f>
        <v>102635</v>
      </c>
      <c r="L5738" s="1">
        <f>_xlfn.XLOOKUP(Comuni[[#This Row],[Regione]],Table_0[Regione],Table_0[Deceduti],,0)</f>
        <v>778</v>
      </c>
    </row>
    <row r="5739" spans="1:12" x14ac:dyDescent="0.25">
      <c r="A5739" s="1" t="s">
        <v>5825</v>
      </c>
      <c r="B5739" s="1" t="s">
        <v>5757</v>
      </c>
      <c r="C5739" s="1" t="s">
        <v>5758</v>
      </c>
      <c r="D5739">
        <v>4797</v>
      </c>
      <c r="E5739">
        <f>100*Comuni[[#This Row],[Popolazione2011]]/$D$7916</f>
        <v>8.3699536982955354E-3</v>
      </c>
      <c r="F5739">
        <f>100*Comuni[[#This Row],[Popolazione2011]]/(SUMIFS($D$2:$D$7916,$B$2:$B$7916,"Molise"))</f>
        <v>1.5293630045271951</v>
      </c>
      <c r="G5739" t="b">
        <f>IF(Comuni[[#This Row],[Popolazione2011]]&gt;300000,"MAGGIORE")</f>
        <v>0</v>
      </c>
      <c r="H5739">
        <f>100*Comuni[[#This Row],[Popolazione2011]]/(SUMIFS($D$2:$D$7916,$B$2:$B$7916,"Piemonte"))</f>
        <v>0.10992420569048533</v>
      </c>
      <c r="I5739" s="1" t="str">
        <f>_xlfn.XLOOKUP(Comuni[[#This Row],[Regione]],Ripartizione_geografica[Regione],Ripartizione_geografica[Ripartizione geografica],,0)</f>
        <v>Sud</v>
      </c>
      <c r="J5739" s="1">
        <f>_xlfn.XLOOKUP(Comuni[[#This Row],[Regione]],Table_0[Regione],Table_0[Totale contagiati],,0)</f>
        <v>104688</v>
      </c>
      <c r="K5739" s="1">
        <f>_xlfn.XLOOKUP(Comuni[[#This Row],[Regione]],Table_0[Regione],Table_0[Guariti],,0)</f>
        <v>102635</v>
      </c>
      <c r="L5739" s="1">
        <f>_xlfn.XLOOKUP(Comuni[[#This Row],[Regione]],Table_0[Regione],Table_0[Deceduti],,0)</f>
        <v>778</v>
      </c>
    </row>
    <row r="5740" spans="1:12" x14ac:dyDescent="0.25">
      <c r="A5740" s="1" t="s">
        <v>5826</v>
      </c>
      <c r="B5740" s="1" t="s">
        <v>5757</v>
      </c>
      <c r="C5740" s="1" t="s">
        <v>5758</v>
      </c>
      <c r="D5740">
        <v>836</v>
      </c>
      <c r="E5740">
        <f>100*Comuni[[#This Row],[Popolazione2011]]/$D$7916</f>
        <v>1.458678609917671E-3</v>
      </c>
      <c r="F5740">
        <f>100*Comuni[[#This Row],[Popolazione2011]]/(SUMIFS($D$2:$D$7916,$B$2:$B$7916,"Molise"))</f>
        <v>0.26653063827073903</v>
      </c>
      <c r="G5740" t="b">
        <f>IF(Comuni[[#This Row],[Popolazione2011]]&gt;300000,"MAGGIORE")</f>
        <v>0</v>
      </c>
      <c r="H5740">
        <f>100*Comuni[[#This Row],[Popolazione2011]]/(SUMIFS($D$2:$D$7916,$B$2:$B$7916,"Piemonte"))</f>
        <v>1.9157105682144203E-2</v>
      </c>
      <c r="I5740" s="1" t="str">
        <f>_xlfn.XLOOKUP(Comuni[[#This Row],[Regione]],Ripartizione_geografica[Regione],Ripartizione_geografica[Ripartizione geografica],,0)</f>
        <v>Sud</v>
      </c>
      <c r="J5740" s="1">
        <f>_xlfn.XLOOKUP(Comuni[[#This Row],[Regione]],Table_0[Regione],Table_0[Totale contagiati],,0)</f>
        <v>104688</v>
      </c>
      <c r="K5740" s="1">
        <f>_xlfn.XLOOKUP(Comuni[[#This Row],[Regione]],Table_0[Regione],Table_0[Guariti],,0)</f>
        <v>102635</v>
      </c>
      <c r="L5740" s="1">
        <f>_xlfn.XLOOKUP(Comuni[[#This Row],[Regione]],Table_0[Regione],Table_0[Deceduti],,0)</f>
        <v>778</v>
      </c>
    </row>
    <row r="5741" spans="1:12" x14ac:dyDescent="0.25">
      <c r="A5741" s="1" t="s">
        <v>5827</v>
      </c>
      <c r="B5741" s="1" t="s">
        <v>5757</v>
      </c>
      <c r="C5741" s="1" t="s">
        <v>5758</v>
      </c>
      <c r="D5741">
        <v>458</v>
      </c>
      <c r="E5741">
        <f>100*Comuni[[#This Row],[Popolazione2011]]/$D$7916</f>
        <v>7.9913253988312598E-4</v>
      </c>
      <c r="F5741">
        <f>100*Comuni[[#This Row],[Popolazione2011]]/(SUMIFS($D$2:$D$7916,$B$2:$B$7916,"Molise"))</f>
        <v>0.1460179812535867</v>
      </c>
      <c r="G5741" t="b">
        <f>IF(Comuni[[#This Row],[Popolazione2011]]&gt;300000,"MAGGIORE")</f>
        <v>0</v>
      </c>
      <c r="H5741">
        <f>100*Comuni[[#This Row],[Popolazione2011]]/(SUMIFS($D$2:$D$7916,$B$2:$B$7916,"Piemonte"))</f>
        <v>1.0495160768447422E-2</v>
      </c>
      <c r="I5741" s="1" t="str">
        <f>_xlfn.XLOOKUP(Comuni[[#This Row],[Regione]],Ripartizione_geografica[Regione],Ripartizione_geografica[Ripartizione geografica],,0)</f>
        <v>Sud</v>
      </c>
      <c r="J5741" s="1">
        <f>_xlfn.XLOOKUP(Comuni[[#This Row],[Regione]],Table_0[Regione],Table_0[Totale contagiati],,0)</f>
        <v>104688</v>
      </c>
      <c r="K5741" s="1">
        <f>_xlfn.XLOOKUP(Comuni[[#This Row],[Regione]],Table_0[Regione],Table_0[Guariti],,0)</f>
        <v>102635</v>
      </c>
      <c r="L5741" s="1">
        <f>_xlfn.XLOOKUP(Comuni[[#This Row],[Regione]],Table_0[Regione],Table_0[Deceduti],,0)</f>
        <v>778</v>
      </c>
    </row>
    <row r="5742" spans="1:12" x14ac:dyDescent="0.25">
      <c r="A5742" s="1" t="s">
        <v>5828</v>
      </c>
      <c r="B5742" s="1" t="s">
        <v>5757</v>
      </c>
      <c r="C5742" s="1" t="s">
        <v>5758</v>
      </c>
      <c r="D5742">
        <v>4692</v>
      </c>
      <c r="E5742">
        <f>100*Comuni[[#This Row],[Popolazione2011]]/$D$7916</f>
        <v>8.1867464566192736E-3</v>
      </c>
      <c r="F5742">
        <f>100*Comuni[[#This Row],[Popolazione2011]]/(SUMIFS($D$2:$D$7916,$B$2:$B$7916,"Molise"))</f>
        <v>1.495887266466875</v>
      </c>
      <c r="G5742" t="b">
        <f>IF(Comuni[[#This Row],[Popolazione2011]]&gt;300000,"MAGGIORE")</f>
        <v>0</v>
      </c>
      <c r="H5742">
        <f>100*Comuni[[#This Row],[Popolazione2011]]/(SUMIFS($D$2:$D$7916,$B$2:$B$7916,"Piemonte"))</f>
        <v>0.10751810988112512</v>
      </c>
      <c r="I5742" s="1" t="str">
        <f>_xlfn.XLOOKUP(Comuni[[#This Row],[Regione]],Ripartizione_geografica[Regione],Ripartizione_geografica[Ripartizione geografica],,0)</f>
        <v>Sud</v>
      </c>
      <c r="J5742" s="1">
        <f>_xlfn.XLOOKUP(Comuni[[#This Row],[Regione]],Table_0[Regione],Table_0[Totale contagiati],,0)</f>
        <v>104688</v>
      </c>
      <c r="K5742" s="1">
        <f>_xlfn.XLOOKUP(Comuni[[#This Row],[Regione]],Table_0[Regione],Table_0[Guariti],,0)</f>
        <v>102635</v>
      </c>
      <c r="L5742" s="1">
        <f>_xlfn.XLOOKUP(Comuni[[#This Row],[Regione]],Table_0[Regione],Table_0[Deceduti],,0)</f>
        <v>778</v>
      </c>
    </row>
    <row r="5743" spans="1:12" x14ac:dyDescent="0.25">
      <c r="A5743" s="1" t="s">
        <v>5829</v>
      </c>
      <c r="B5743" s="1" t="s">
        <v>5757</v>
      </c>
      <c r="C5743" s="1" t="s">
        <v>5758</v>
      </c>
      <c r="D5743">
        <v>348</v>
      </c>
      <c r="E5743">
        <f>100*Comuni[[#This Row],[Popolazione2011]]/$D$7916</f>
        <v>6.0720114384132723E-4</v>
      </c>
      <c r="F5743">
        <f>100*Comuni[[#This Row],[Popolazione2011]]/(SUMIFS($D$2:$D$7916,$B$2:$B$7916,"Molise"))</f>
        <v>0.11094816042848944</v>
      </c>
      <c r="G5743" t="b">
        <f>IF(Comuni[[#This Row],[Popolazione2011]]&gt;300000,"MAGGIORE")</f>
        <v>0</v>
      </c>
      <c r="H5743">
        <f>100*Comuni[[#This Row],[Popolazione2011]]/(SUMIFS($D$2:$D$7916,$B$2:$B$7916,"Piemonte"))</f>
        <v>7.9744889681652893E-3</v>
      </c>
      <c r="I5743" s="1" t="str">
        <f>_xlfn.XLOOKUP(Comuni[[#This Row],[Regione]],Ripartizione_geografica[Regione],Ripartizione_geografica[Ripartizione geografica],,0)</f>
        <v>Sud</v>
      </c>
      <c r="J5743" s="1">
        <f>_xlfn.XLOOKUP(Comuni[[#This Row],[Regione]],Table_0[Regione],Table_0[Totale contagiati],,0)</f>
        <v>104688</v>
      </c>
      <c r="K5743" s="1">
        <f>_xlfn.XLOOKUP(Comuni[[#This Row],[Regione]],Table_0[Regione],Table_0[Guariti],,0)</f>
        <v>102635</v>
      </c>
      <c r="L5743" s="1">
        <f>_xlfn.XLOOKUP(Comuni[[#This Row],[Regione]],Table_0[Regione],Table_0[Deceduti],,0)</f>
        <v>778</v>
      </c>
    </row>
    <row r="5744" spans="1:12" x14ac:dyDescent="0.25">
      <c r="A5744" s="1" t="s">
        <v>5830</v>
      </c>
      <c r="B5744" s="1" t="s">
        <v>5757</v>
      </c>
      <c r="C5744" s="1" t="s">
        <v>5758</v>
      </c>
      <c r="D5744">
        <v>1910</v>
      </c>
      <c r="E5744">
        <f>100*Comuni[[#This Row],[Popolazione2011]]/$D$7916</f>
        <v>3.3326269676348702E-3</v>
      </c>
      <c r="F5744">
        <f>100*Comuni[[#This Row],[Popolazione2011]]/(SUMIFS($D$2:$D$7916,$B$2:$B$7916,"Molise"))</f>
        <v>0.60893961614487024</v>
      </c>
      <c r="G5744" t="b">
        <f>IF(Comuni[[#This Row],[Popolazione2011]]&gt;300000,"MAGGIORE")</f>
        <v>0</v>
      </c>
      <c r="H5744">
        <f>100*Comuni[[#This Row],[Popolazione2011]]/(SUMIFS($D$2:$D$7916,$B$2:$B$7916,"Piemonte"))</f>
        <v>4.3768028532171564E-2</v>
      </c>
      <c r="I5744" s="1" t="str">
        <f>_xlfn.XLOOKUP(Comuni[[#This Row],[Regione]],Ripartizione_geografica[Regione],Ripartizione_geografica[Ripartizione geografica],,0)</f>
        <v>Sud</v>
      </c>
      <c r="J5744" s="1">
        <f>_xlfn.XLOOKUP(Comuni[[#This Row],[Regione]],Table_0[Regione],Table_0[Totale contagiati],,0)</f>
        <v>104688</v>
      </c>
      <c r="K5744" s="1">
        <f>_xlfn.XLOOKUP(Comuni[[#This Row],[Regione]],Table_0[Regione],Table_0[Guariti],,0)</f>
        <v>102635</v>
      </c>
      <c r="L5744" s="1">
        <f>_xlfn.XLOOKUP(Comuni[[#This Row],[Regione]],Table_0[Regione],Table_0[Deceduti],,0)</f>
        <v>778</v>
      </c>
    </row>
    <row r="5745" spans="1:12" x14ac:dyDescent="0.25">
      <c r="A5745" s="1" t="s">
        <v>5831</v>
      </c>
      <c r="B5745" s="1" t="s">
        <v>5757</v>
      </c>
      <c r="C5745" s="1" t="s">
        <v>5758</v>
      </c>
      <c r="D5745">
        <v>1985</v>
      </c>
      <c r="E5745">
        <f>100*Comuni[[#This Row],[Popolazione2011]]/$D$7916</f>
        <v>3.4634892831179151E-3</v>
      </c>
      <c r="F5745">
        <f>100*Comuni[[#This Row],[Popolazione2011]]/(SUMIFS($D$2:$D$7916,$B$2:$B$7916,"Molise"))</f>
        <v>0.63285085761652748</v>
      </c>
      <c r="G5745" t="b">
        <f>IF(Comuni[[#This Row],[Popolazione2011]]&gt;300000,"MAGGIORE")</f>
        <v>0</v>
      </c>
      <c r="H5745">
        <f>100*Comuni[[#This Row],[Popolazione2011]]/(SUMIFS($D$2:$D$7916,$B$2:$B$7916,"Piemonte"))</f>
        <v>4.5486668396000289E-2</v>
      </c>
      <c r="I5745" s="1" t="str">
        <f>_xlfn.XLOOKUP(Comuni[[#This Row],[Regione]],Ripartizione_geografica[Regione],Ripartizione_geografica[Ripartizione geografica],,0)</f>
        <v>Sud</v>
      </c>
      <c r="J5745" s="1">
        <f>_xlfn.XLOOKUP(Comuni[[#This Row],[Regione]],Table_0[Regione],Table_0[Totale contagiati],,0)</f>
        <v>104688</v>
      </c>
      <c r="K5745" s="1">
        <f>_xlfn.XLOOKUP(Comuni[[#This Row],[Regione]],Table_0[Regione],Table_0[Guariti],,0)</f>
        <v>102635</v>
      </c>
      <c r="L5745" s="1">
        <f>_xlfn.XLOOKUP(Comuni[[#This Row],[Regione]],Table_0[Regione],Table_0[Deceduti],,0)</f>
        <v>778</v>
      </c>
    </row>
    <row r="5746" spans="1:12" x14ac:dyDescent="0.25">
      <c r="A5746" s="1" t="s">
        <v>5832</v>
      </c>
      <c r="B5746" s="1" t="s">
        <v>5757</v>
      </c>
      <c r="C5746" s="1" t="s">
        <v>5758</v>
      </c>
      <c r="D5746">
        <v>1373</v>
      </c>
      <c r="E5746">
        <f>100*Comuni[[#This Row],[Popolazione2011]]/$D$7916</f>
        <v>2.3956527887762707E-3</v>
      </c>
      <c r="F5746">
        <f>100*Comuni[[#This Row],[Popolazione2011]]/(SUMIFS($D$2:$D$7916,$B$2:$B$7916,"Molise"))</f>
        <v>0.43773512720780461</v>
      </c>
      <c r="G5746" t="b">
        <f>IF(Comuni[[#This Row],[Popolazione2011]]&gt;300000,"MAGGIORE")</f>
        <v>0</v>
      </c>
      <c r="H5746">
        <f>100*Comuni[[#This Row],[Popolazione2011]]/(SUMIFS($D$2:$D$7916,$B$2:$B$7916,"Piemonte"))</f>
        <v>3.1462567107157884E-2</v>
      </c>
      <c r="I5746" s="1" t="str">
        <f>_xlfn.XLOOKUP(Comuni[[#This Row],[Regione]],Ripartizione_geografica[Regione],Ripartizione_geografica[Ripartizione geografica],,0)</f>
        <v>Sud</v>
      </c>
      <c r="J5746" s="1">
        <f>_xlfn.XLOOKUP(Comuni[[#This Row],[Regione]],Table_0[Regione],Table_0[Totale contagiati],,0)</f>
        <v>104688</v>
      </c>
      <c r="K5746" s="1">
        <f>_xlfn.XLOOKUP(Comuni[[#This Row],[Regione]],Table_0[Regione],Table_0[Guariti],,0)</f>
        <v>102635</v>
      </c>
      <c r="L5746" s="1">
        <f>_xlfn.XLOOKUP(Comuni[[#This Row],[Regione]],Table_0[Regione],Table_0[Deceduti],,0)</f>
        <v>778</v>
      </c>
    </row>
    <row r="5747" spans="1:12" x14ac:dyDescent="0.25">
      <c r="A5747" s="1" t="s">
        <v>5833</v>
      </c>
      <c r="B5747" s="1" t="s">
        <v>5757</v>
      </c>
      <c r="C5747" s="1" t="s">
        <v>5758</v>
      </c>
      <c r="D5747">
        <v>815</v>
      </c>
      <c r="E5747">
        <f>100*Comuni[[#This Row],[Popolazione2011]]/$D$7916</f>
        <v>1.4220371615824186E-3</v>
      </c>
      <c r="F5747">
        <f>100*Comuni[[#This Row],[Popolazione2011]]/(SUMIFS($D$2:$D$7916,$B$2:$B$7916,"Molise"))</f>
        <v>0.25983549065867501</v>
      </c>
      <c r="G5747" t="b">
        <f>IF(Comuni[[#This Row],[Popolazione2011]]&gt;300000,"MAGGIORE")</f>
        <v>0</v>
      </c>
      <c r="H5747">
        <f>100*Comuni[[#This Row],[Popolazione2011]]/(SUMIFS($D$2:$D$7916,$B$2:$B$7916,"Piemonte"))</f>
        <v>1.8675886520272158E-2</v>
      </c>
      <c r="I5747" s="1" t="str">
        <f>_xlfn.XLOOKUP(Comuni[[#This Row],[Regione]],Ripartizione_geografica[Regione],Ripartizione_geografica[Ripartizione geografica],,0)</f>
        <v>Sud</v>
      </c>
      <c r="J5747" s="1">
        <f>_xlfn.XLOOKUP(Comuni[[#This Row],[Regione]],Table_0[Regione],Table_0[Totale contagiati],,0)</f>
        <v>104688</v>
      </c>
      <c r="K5747" s="1">
        <f>_xlfn.XLOOKUP(Comuni[[#This Row],[Regione]],Table_0[Regione],Table_0[Guariti],,0)</f>
        <v>102635</v>
      </c>
      <c r="L5747" s="1">
        <f>_xlfn.XLOOKUP(Comuni[[#This Row],[Regione]],Table_0[Regione],Table_0[Deceduti],,0)</f>
        <v>778</v>
      </c>
    </row>
    <row r="5748" spans="1:12" x14ac:dyDescent="0.25">
      <c r="A5748" s="1" t="s">
        <v>5834</v>
      </c>
      <c r="B5748" s="1" t="s">
        <v>5757</v>
      </c>
      <c r="C5748" s="1" t="s">
        <v>5758</v>
      </c>
      <c r="D5748">
        <v>32793</v>
      </c>
      <c r="E5748">
        <f>100*Comuni[[#This Row],[Popolazione2011]]/$D$7916</f>
        <v>5.721823882180644E-2</v>
      </c>
      <c r="F5748">
        <f>100*Comuni[[#This Row],[Popolazione2011]]/(SUMIFS($D$2:$D$7916,$B$2:$B$7916,"Molise"))</f>
        <v>10.454951221067398</v>
      </c>
      <c r="G5748" t="b">
        <f>IF(Comuni[[#This Row],[Popolazione2011]]&gt;300000,"MAGGIORE")</f>
        <v>0</v>
      </c>
      <c r="H5748">
        <f>100*Comuni[[#This Row],[Popolazione2011]]/(SUMIFS($D$2:$D$7916,$B$2:$B$7916,"Piemonte"))</f>
        <v>0.75145809406047226</v>
      </c>
      <c r="I5748" s="1" t="str">
        <f>_xlfn.XLOOKUP(Comuni[[#This Row],[Regione]],Ripartizione_geografica[Regione],Ripartizione_geografica[Ripartizione geografica],,0)</f>
        <v>Sud</v>
      </c>
      <c r="J5748" s="1">
        <f>_xlfn.XLOOKUP(Comuni[[#This Row],[Regione]],Table_0[Regione],Table_0[Totale contagiati],,0)</f>
        <v>104688</v>
      </c>
      <c r="K5748" s="1">
        <f>_xlfn.XLOOKUP(Comuni[[#This Row],[Regione]],Table_0[Regione],Table_0[Guariti],,0)</f>
        <v>102635</v>
      </c>
      <c r="L5748" s="1">
        <f>_xlfn.XLOOKUP(Comuni[[#This Row],[Regione]],Table_0[Regione],Table_0[Deceduti],,0)</f>
        <v>778</v>
      </c>
    </row>
    <row r="5749" spans="1:12" x14ac:dyDescent="0.25">
      <c r="A5749" s="1" t="s">
        <v>5835</v>
      </c>
      <c r="B5749" s="1" t="s">
        <v>5757</v>
      </c>
      <c r="C5749" s="1" t="s">
        <v>5758</v>
      </c>
      <c r="D5749">
        <v>794</v>
      </c>
      <c r="E5749">
        <f>100*Comuni[[#This Row],[Popolazione2011]]/$D$7916</f>
        <v>1.385395713247166E-3</v>
      </c>
      <c r="F5749">
        <f>100*Comuni[[#This Row],[Popolazione2011]]/(SUMIFS($D$2:$D$7916,$B$2:$B$7916,"Molise"))</f>
        <v>0.25314034304661098</v>
      </c>
      <c r="G5749" t="b">
        <f>IF(Comuni[[#This Row],[Popolazione2011]]&gt;300000,"MAGGIORE")</f>
        <v>0</v>
      </c>
      <c r="H5749">
        <f>100*Comuni[[#This Row],[Popolazione2011]]/(SUMIFS($D$2:$D$7916,$B$2:$B$7916,"Piemonte"))</f>
        <v>1.8194667358400116E-2</v>
      </c>
      <c r="I5749" s="1" t="str">
        <f>_xlfn.XLOOKUP(Comuni[[#This Row],[Regione]],Ripartizione_geografica[Regione],Ripartizione_geografica[Ripartizione geografica],,0)</f>
        <v>Sud</v>
      </c>
      <c r="J5749" s="1">
        <f>_xlfn.XLOOKUP(Comuni[[#This Row],[Regione]],Table_0[Regione],Table_0[Totale contagiati],,0)</f>
        <v>104688</v>
      </c>
      <c r="K5749" s="1">
        <f>_xlfn.XLOOKUP(Comuni[[#This Row],[Regione]],Table_0[Regione],Table_0[Guariti],,0)</f>
        <v>102635</v>
      </c>
      <c r="L5749" s="1">
        <f>_xlfn.XLOOKUP(Comuni[[#This Row],[Regione]],Table_0[Regione],Table_0[Deceduti],,0)</f>
        <v>778</v>
      </c>
    </row>
    <row r="5750" spans="1:12" x14ac:dyDescent="0.25">
      <c r="A5750" s="1" t="s">
        <v>5836</v>
      </c>
      <c r="B5750" s="1" t="s">
        <v>5757</v>
      </c>
      <c r="C5750" s="1" t="s">
        <v>5758</v>
      </c>
      <c r="D5750">
        <v>1450</v>
      </c>
      <c r="E5750">
        <f>100*Comuni[[#This Row],[Popolazione2011]]/$D$7916</f>
        <v>2.53000476600553E-3</v>
      </c>
      <c r="F5750">
        <f>100*Comuni[[#This Row],[Popolazione2011]]/(SUMIFS($D$2:$D$7916,$B$2:$B$7916,"Molise"))</f>
        <v>0.46228400178537271</v>
      </c>
      <c r="G5750" t="b">
        <f>IF(Comuni[[#This Row],[Popolazione2011]]&gt;300000,"MAGGIORE")</f>
        <v>0</v>
      </c>
      <c r="H5750">
        <f>100*Comuni[[#This Row],[Popolazione2011]]/(SUMIFS($D$2:$D$7916,$B$2:$B$7916,"Piemonte"))</f>
        <v>3.3227037367355376E-2</v>
      </c>
      <c r="I5750" s="1" t="str">
        <f>_xlfn.XLOOKUP(Comuni[[#This Row],[Regione]],Ripartizione_geografica[Regione],Ripartizione_geografica[Ripartizione geografica],,0)</f>
        <v>Sud</v>
      </c>
      <c r="J5750" s="1">
        <f>_xlfn.XLOOKUP(Comuni[[#This Row],[Regione]],Table_0[Regione],Table_0[Totale contagiati],,0)</f>
        <v>104688</v>
      </c>
      <c r="K5750" s="1">
        <f>_xlfn.XLOOKUP(Comuni[[#This Row],[Regione]],Table_0[Regione],Table_0[Guariti],,0)</f>
        <v>102635</v>
      </c>
      <c r="L5750" s="1">
        <f>_xlfn.XLOOKUP(Comuni[[#This Row],[Regione]],Table_0[Regione],Table_0[Deceduti],,0)</f>
        <v>778</v>
      </c>
    </row>
    <row r="5751" spans="1:12" x14ac:dyDescent="0.25">
      <c r="A5751" s="1" t="s">
        <v>5837</v>
      </c>
      <c r="B5751" s="1" t="s">
        <v>5757</v>
      </c>
      <c r="C5751" s="1" t="s">
        <v>5758</v>
      </c>
      <c r="D5751">
        <v>4812</v>
      </c>
      <c r="E5751">
        <f>100*Comuni[[#This Row],[Popolazione2011]]/$D$7916</f>
        <v>8.3961261613921447E-3</v>
      </c>
      <c r="F5751">
        <f>100*Comuni[[#This Row],[Popolazione2011]]/(SUMIFS($D$2:$D$7916,$B$2:$B$7916,"Molise"))</f>
        <v>1.5341452528215265</v>
      </c>
      <c r="G5751" t="b">
        <f>IF(Comuni[[#This Row],[Popolazione2011]]&gt;300000,"MAGGIORE")</f>
        <v>0</v>
      </c>
      <c r="H5751">
        <f>100*Comuni[[#This Row],[Popolazione2011]]/(SUMIFS($D$2:$D$7916,$B$2:$B$7916,"Piemonte"))</f>
        <v>0.11026793366325108</v>
      </c>
      <c r="I5751" s="1" t="str">
        <f>_xlfn.XLOOKUP(Comuni[[#This Row],[Regione]],Ripartizione_geografica[Regione],Ripartizione_geografica[Ripartizione geografica],,0)</f>
        <v>Sud</v>
      </c>
      <c r="J5751" s="1">
        <f>_xlfn.XLOOKUP(Comuni[[#This Row],[Regione]],Table_0[Regione],Table_0[Totale contagiati],,0)</f>
        <v>104688</v>
      </c>
      <c r="K5751" s="1">
        <f>_xlfn.XLOOKUP(Comuni[[#This Row],[Regione]],Table_0[Regione],Table_0[Guariti],,0)</f>
        <v>102635</v>
      </c>
      <c r="L5751" s="1">
        <f>_xlfn.XLOOKUP(Comuni[[#This Row],[Regione]],Table_0[Regione],Table_0[Deceduti],,0)</f>
        <v>778</v>
      </c>
    </row>
    <row r="5752" spans="1:12" x14ac:dyDescent="0.25">
      <c r="A5752" s="1" t="s">
        <v>5838</v>
      </c>
      <c r="B5752" s="1" t="s">
        <v>5757</v>
      </c>
      <c r="C5752" s="1" t="s">
        <v>5758</v>
      </c>
      <c r="D5752">
        <v>978</v>
      </c>
      <c r="E5752">
        <f>100*Comuni[[#This Row],[Popolazione2011]]/$D$7916</f>
        <v>1.7064445938989022E-3</v>
      </c>
      <c r="F5752">
        <f>100*Comuni[[#This Row],[Popolazione2011]]/(SUMIFS($D$2:$D$7916,$B$2:$B$7916,"Molise"))</f>
        <v>0.31180258879041001</v>
      </c>
      <c r="G5752" t="b">
        <f>IF(Comuni[[#This Row],[Popolazione2011]]&gt;300000,"MAGGIORE")</f>
        <v>0</v>
      </c>
      <c r="H5752">
        <f>100*Comuni[[#This Row],[Popolazione2011]]/(SUMIFS($D$2:$D$7916,$B$2:$B$7916,"Piemonte"))</f>
        <v>2.2411063824326592E-2</v>
      </c>
      <c r="I5752" s="1" t="str">
        <f>_xlfn.XLOOKUP(Comuni[[#This Row],[Regione]],Ripartizione_geografica[Regione],Ripartizione_geografica[Ripartizione geografica],,0)</f>
        <v>Sud</v>
      </c>
      <c r="J5752" s="1">
        <f>_xlfn.XLOOKUP(Comuni[[#This Row],[Regione]],Table_0[Regione],Table_0[Totale contagiati],,0)</f>
        <v>104688</v>
      </c>
      <c r="K5752" s="1">
        <f>_xlfn.XLOOKUP(Comuni[[#This Row],[Regione]],Table_0[Regione],Table_0[Guariti],,0)</f>
        <v>102635</v>
      </c>
      <c r="L5752" s="1">
        <f>_xlfn.XLOOKUP(Comuni[[#This Row],[Regione]],Table_0[Regione],Table_0[Deceduti],,0)</f>
        <v>778</v>
      </c>
    </row>
    <row r="5753" spans="1:12" x14ac:dyDescent="0.25">
      <c r="A5753" s="1" t="s">
        <v>5839</v>
      </c>
      <c r="B5753" s="1" t="s">
        <v>5757</v>
      </c>
      <c r="C5753" s="1" t="s">
        <v>5758</v>
      </c>
      <c r="D5753">
        <v>2793</v>
      </c>
      <c r="E5753">
        <f>100*Comuni[[#This Row],[Popolazione2011]]/$D$7916</f>
        <v>4.8733126285885825E-3</v>
      </c>
      <c r="F5753">
        <f>100*Comuni[[#This Row],[Popolazione2011]]/(SUMIFS($D$2:$D$7916,$B$2:$B$7916,"Molise"))</f>
        <v>0.89045463240451439</v>
      </c>
      <c r="G5753" t="b">
        <f>IF(Comuni[[#This Row],[Popolazione2011]]&gt;300000,"MAGGIORE")</f>
        <v>0</v>
      </c>
      <c r="H5753">
        <f>100*Comuni[[#This Row],[Popolazione2011]]/(SUMIFS($D$2:$D$7916,$B$2:$B$7916,"Piemonte"))</f>
        <v>6.400214852898177E-2</v>
      </c>
      <c r="I5753" s="1" t="str">
        <f>_xlfn.XLOOKUP(Comuni[[#This Row],[Regione]],Ripartizione_geografica[Regione],Ripartizione_geografica[Ripartizione geografica],,0)</f>
        <v>Sud</v>
      </c>
      <c r="J5753" s="1">
        <f>_xlfn.XLOOKUP(Comuni[[#This Row],[Regione]],Table_0[Regione],Table_0[Totale contagiati],,0)</f>
        <v>104688</v>
      </c>
      <c r="K5753" s="1">
        <f>_xlfn.XLOOKUP(Comuni[[#This Row],[Regione]],Table_0[Regione],Table_0[Guariti],,0)</f>
        <v>102635</v>
      </c>
      <c r="L5753" s="1">
        <f>_xlfn.XLOOKUP(Comuni[[#This Row],[Regione]],Table_0[Regione],Table_0[Deceduti],,0)</f>
        <v>778</v>
      </c>
    </row>
    <row r="5754" spans="1:12" x14ac:dyDescent="0.25">
      <c r="A5754" s="1" t="s">
        <v>5840</v>
      </c>
      <c r="B5754" s="1" t="s">
        <v>5757</v>
      </c>
      <c r="C5754" s="1" t="s">
        <v>5758</v>
      </c>
      <c r="D5754">
        <v>3238</v>
      </c>
      <c r="E5754">
        <f>100*Comuni[[#This Row],[Popolazione2011]]/$D$7916</f>
        <v>5.6497623671213143E-3</v>
      </c>
      <c r="F5754">
        <f>100*Comuni[[#This Row],[Popolazione2011]]/(SUMIFS($D$2:$D$7916,$B$2:$B$7916,"Molise"))</f>
        <v>1.0323279984696805</v>
      </c>
      <c r="G5754" t="b">
        <f>IF(Comuni[[#This Row],[Popolazione2011]]&gt;300000,"MAGGIORE")</f>
        <v>0</v>
      </c>
      <c r="H5754">
        <f>100*Comuni[[#This Row],[Popolazione2011]]/(SUMIFS($D$2:$D$7916,$B$2:$B$7916,"Piemonte"))</f>
        <v>7.4199411721032213E-2</v>
      </c>
      <c r="I5754" s="1" t="str">
        <f>_xlfn.XLOOKUP(Comuni[[#This Row],[Regione]],Ripartizione_geografica[Regione],Ripartizione_geografica[Ripartizione geografica],,0)</f>
        <v>Sud</v>
      </c>
      <c r="J5754" s="1">
        <f>_xlfn.XLOOKUP(Comuni[[#This Row],[Regione]],Table_0[Regione],Table_0[Totale contagiati],,0)</f>
        <v>104688</v>
      </c>
      <c r="K5754" s="1">
        <f>_xlfn.XLOOKUP(Comuni[[#This Row],[Regione]],Table_0[Regione],Table_0[Guariti],,0)</f>
        <v>102635</v>
      </c>
      <c r="L5754" s="1">
        <f>_xlfn.XLOOKUP(Comuni[[#This Row],[Regione]],Table_0[Regione],Table_0[Deceduti],,0)</f>
        <v>778</v>
      </c>
    </row>
    <row r="5755" spans="1:12" x14ac:dyDescent="0.25">
      <c r="A5755" s="1" t="s">
        <v>5841</v>
      </c>
      <c r="B5755" s="1" t="s">
        <v>5757</v>
      </c>
      <c r="C5755" s="1" t="s">
        <v>5842</v>
      </c>
      <c r="D5755">
        <v>455</v>
      </c>
      <c r="E5755">
        <f>100*Comuni[[#This Row],[Popolazione2011]]/$D$7916</f>
        <v>7.9389804726380422E-4</v>
      </c>
      <c r="F5755">
        <f>100*Comuni[[#This Row],[Popolazione2011]]/(SUMIFS($D$2:$D$7916,$B$2:$B$7916,"Molise"))</f>
        <v>0.14506153159472041</v>
      </c>
      <c r="G5755" t="b">
        <f>IF(Comuni[[#This Row],[Popolazione2011]]&gt;300000,"MAGGIORE")</f>
        <v>0</v>
      </c>
      <c r="H5755">
        <f>100*Comuni[[#This Row],[Popolazione2011]]/(SUMIFS($D$2:$D$7916,$B$2:$B$7916,"Piemonte"))</f>
        <v>1.0426415173894274E-2</v>
      </c>
      <c r="I5755" s="1" t="str">
        <f>_xlfn.XLOOKUP(Comuni[[#This Row],[Regione]],Ripartizione_geografica[Regione],Ripartizione_geografica[Ripartizione geografica],,0)</f>
        <v>Sud</v>
      </c>
      <c r="J5755" s="1">
        <f>_xlfn.XLOOKUP(Comuni[[#This Row],[Regione]],Table_0[Regione],Table_0[Totale contagiati],,0)</f>
        <v>104688</v>
      </c>
      <c r="K5755" s="1">
        <f>_xlfn.XLOOKUP(Comuni[[#This Row],[Regione]],Table_0[Regione],Table_0[Guariti],,0)</f>
        <v>102635</v>
      </c>
      <c r="L5755" s="1">
        <f>_xlfn.XLOOKUP(Comuni[[#This Row],[Regione]],Table_0[Regione],Table_0[Deceduti],,0)</f>
        <v>778</v>
      </c>
    </row>
    <row r="5756" spans="1:12" x14ac:dyDescent="0.25">
      <c r="A5756" s="1" t="s">
        <v>5843</v>
      </c>
      <c r="B5756" s="1" t="s">
        <v>5757</v>
      </c>
      <c r="C5756" s="1" t="s">
        <v>5842</v>
      </c>
      <c r="D5756">
        <v>5240</v>
      </c>
      <c r="E5756">
        <f>100*Comuni[[#This Row],[Popolazione2011]]/$D$7916</f>
        <v>9.1429137750820531E-3</v>
      </c>
      <c r="F5756">
        <f>100*Comuni[[#This Row],[Popolazione2011]]/(SUMIFS($D$2:$D$7916,$B$2:$B$7916,"Molise"))</f>
        <v>1.6705987374864504</v>
      </c>
      <c r="G5756" t="b">
        <f>IF(Comuni[[#This Row],[Popolazione2011]]&gt;300000,"MAGGIORE")</f>
        <v>0</v>
      </c>
      <c r="H5756">
        <f>100*Comuni[[#This Row],[Popolazione2011]]/(SUMIFS($D$2:$D$7916,$B$2:$B$7916,"Piemonte"))</f>
        <v>0.12007563848616701</v>
      </c>
      <c r="I5756" s="1" t="str">
        <f>_xlfn.XLOOKUP(Comuni[[#This Row],[Regione]],Ripartizione_geografica[Regione],Ripartizione_geografica[Ripartizione geografica],,0)</f>
        <v>Sud</v>
      </c>
      <c r="J5756" s="1">
        <f>_xlfn.XLOOKUP(Comuni[[#This Row],[Regione]],Table_0[Regione],Table_0[Totale contagiati],,0)</f>
        <v>104688</v>
      </c>
      <c r="K5756" s="1">
        <f>_xlfn.XLOOKUP(Comuni[[#This Row],[Regione]],Table_0[Regione],Table_0[Guariti],,0)</f>
        <v>102635</v>
      </c>
      <c r="L5756" s="1">
        <f>_xlfn.XLOOKUP(Comuni[[#This Row],[Regione]],Table_0[Regione],Table_0[Deceduti],,0)</f>
        <v>778</v>
      </c>
    </row>
    <row r="5757" spans="1:12" x14ac:dyDescent="0.25">
      <c r="A5757" s="1" t="s">
        <v>5844</v>
      </c>
      <c r="B5757" s="1" t="s">
        <v>5757</v>
      </c>
      <c r="C5757" s="1" t="s">
        <v>5842</v>
      </c>
      <c r="D5757">
        <v>772</v>
      </c>
      <c r="E5757">
        <f>100*Comuni[[#This Row],[Popolazione2011]]/$D$7916</f>
        <v>1.3470094340388063E-3</v>
      </c>
      <c r="F5757">
        <f>100*Comuni[[#This Row],[Popolazione2011]]/(SUMIFS($D$2:$D$7916,$B$2:$B$7916,"Molise"))</f>
        <v>0.24612637888159153</v>
      </c>
      <c r="G5757" t="b">
        <f>IF(Comuni[[#This Row],[Popolazione2011]]&gt;300000,"MAGGIORE")</f>
        <v>0</v>
      </c>
      <c r="H5757">
        <f>100*Comuni[[#This Row],[Popolazione2011]]/(SUMIFS($D$2:$D$7916,$B$2:$B$7916,"Piemonte"))</f>
        <v>1.7690532998343691E-2</v>
      </c>
      <c r="I5757" s="1" t="str">
        <f>_xlfn.XLOOKUP(Comuni[[#This Row],[Regione]],Ripartizione_geografica[Regione],Ripartizione_geografica[Ripartizione geografica],,0)</f>
        <v>Sud</v>
      </c>
      <c r="J5757" s="1">
        <f>_xlfn.XLOOKUP(Comuni[[#This Row],[Regione]],Table_0[Regione],Table_0[Totale contagiati],,0)</f>
        <v>104688</v>
      </c>
      <c r="K5757" s="1">
        <f>_xlfn.XLOOKUP(Comuni[[#This Row],[Regione]],Table_0[Regione],Table_0[Guariti],,0)</f>
        <v>102635</v>
      </c>
      <c r="L5757" s="1">
        <f>_xlfn.XLOOKUP(Comuni[[#This Row],[Regione]],Table_0[Regione],Table_0[Deceduti],,0)</f>
        <v>778</v>
      </c>
    </row>
    <row r="5758" spans="1:12" x14ac:dyDescent="0.25">
      <c r="A5758" s="1" t="s">
        <v>5845</v>
      </c>
      <c r="B5758" s="1" t="s">
        <v>5757</v>
      </c>
      <c r="C5758" s="1" t="s">
        <v>5842</v>
      </c>
      <c r="D5758">
        <v>810</v>
      </c>
      <c r="E5758">
        <f>100*Comuni[[#This Row],[Popolazione2011]]/$D$7916</f>
        <v>1.4133130072168823E-3</v>
      </c>
      <c r="F5758">
        <f>100*Comuni[[#This Row],[Popolazione2011]]/(SUMIFS($D$2:$D$7916,$B$2:$B$7916,"Molise"))</f>
        <v>0.25824140789389788</v>
      </c>
      <c r="G5758" t="b">
        <f>IF(Comuni[[#This Row],[Popolazione2011]]&gt;300000,"MAGGIORE")</f>
        <v>0</v>
      </c>
      <c r="H5758">
        <f>100*Comuni[[#This Row],[Popolazione2011]]/(SUMIFS($D$2:$D$7916,$B$2:$B$7916,"Piemonte"))</f>
        <v>1.8561310529350245E-2</v>
      </c>
      <c r="I5758" s="1" t="str">
        <f>_xlfn.XLOOKUP(Comuni[[#This Row],[Regione]],Ripartizione_geografica[Regione],Ripartizione_geografica[Ripartizione geografica],,0)</f>
        <v>Sud</v>
      </c>
      <c r="J5758" s="1">
        <f>_xlfn.XLOOKUP(Comuni[[#This Row],[Regione]],Table_0[Regione],Table_0[Totale contagiati],,0)</f>
        <v>104688</v>
      </c>
      <c r="K5758" s="1">
        <f>_xlfn.XLOOKUP(Comuni[[#This Row],[Regione]],Table_0[Regione],Table_0[Guariti],,0)</f>
        <v>102635</v>
      </c>
      <c r="L5758" s="1">
        <f>_xlfn.XLOOKUP(Comuni[[#This Row],[Regione]],Table_0[Regione],Table_0[Deceduti],,0)</f>
        <v>778</v>
      </c>
    </row>
    <row r="5759" spans="1:12" x14ac:dyDescent="0.25">
      <c r="A5759" s="1" t="s">
        <v>5846</v>
      </c>
      <c r="B5759" s="1" t="s">
        <v>5757</v>
      </c>
      <c r="C5759" s="1" t="s">
        <v>5842</v>
      </c>
      <c r="D5759">
        <v>729</v>
      </c>
      <c r="E5759">
        <f>100*Comuni[[#This Row],[Popolazione2011]]/$D$7916</f>
        <v>1.2719817064951941E-3</v>
      </c>
      <c r="F5759">
        <f>100*Comuni[[#This Row],[Popolazione2011]]/(SUMIFS($D$2:$D$7916,$B$2:$B$7916,"Molise"))</f>
        <v>0.23241726710450808</v>
      </c>
      <c r="G5759" t="b">
        <f>IF(Comuni[[#This Row],[Popolazione2011]]&gt;300000,"MAGGIORE")</f>
        <v>0</v>
      </c>
      <c r="H5759">
        <f>100*Comuni[[#This Row],[Popolazione2011]]/(SUMIFS($D$2:$D$7916,$B$2:$B$7916,"Piemonte"))</f>
        <v>1.670517947641522E-2</v>
      </c>
      <c r="I5759" s="1" t="str">
        <f>_xlfn.XLOOKUP(Comuni[[#This Row],[Regione]],Ripartizione_geografica[Regione],Ripartizione_geografica[Ripartizione geografica],,0)</f>
        <v>Sud</v>
      </c>
      <c r="J5759" s="1">
        <f>_xlfn.XLOOKUP(Comuni[[#This Row],[Regione]],Table_0[Regione],Table_0[Totale contagiati],,0)</f>
        <v>104688</v>
      </c>
      <c r="K5759" s="1">
        <f>_xlfn.XLOOKUP(Comuni[[#This Row],[Regione]],Table_0[Regione],Table_0[Guariti],,0)</f>
        <v>102635</v>
      </c>
      <c r="L5759" s="1">
        <f>_xlfn.XLOOKUP(Comuni[[#This Row],[Regione]],Table_0[Regione],Table_0[Deceduti],,0)</f>
        <v>778</v>
      </c>
    </row>
    <row r="5760" spans="1:12" x14ac:dyDescent="0.25">
      <c r="A5760" s="1" t="s">
        <v>5847</v>
      </c>
      <c r="B5760" s="1" t="s">
        <v>5757</v>
      </c>
      <c r="C5760" s="1" t="s">
        <v>5842</v>
      </c>
      <c r="D5760">
        <v>950</v>
      </c>
      <c r="E5760">
        <f>100*Comuni[[#This Row],[Popolazione2011]]/$D$7916</f>
        <v>1.6575893294518988E-3</v>
      </c>
      <c r="F5760">
        <f>100*Comuni[[#This Row],[Popolazione2011]]/(SUMIFS($D$2:$D$7916,$B$2:$B$7916,"Molise"))</f>
        <v>0.30287572530765799</v>
      </c>
      <c r="G5760" t="b">
        <f>IF(Comuni[[#This Row],[Popolazione2011]]&gt;300000,"MAGGIORE")</f>
        <v>0</v>
      </c>
      <c r="H5760">
        <f>100*Comuni[[#This Row],[Popolazione2011]]/(SUMIFS($D$2:$D$7916,$B$2:$B$7916,"Piemonte"))</f>
        <v>2.1769438275163866E-2</v>
      </c>
      <c r="I5760" s="1" t="str">
        <f>_xlfn.XLOOKUP(Comuni[[#This Row],[Regione]],Ripartizione_geografica[Regione],Ripartizione_geografica[Ripartizione geografica],,0)</f>
        <v>Sud</v>
      </c>
      <c r="J5760" s="1">
        <f>_xlfn.XLOOKUP(Comuni[[#This Row],[Regione]],Table_0[Regione],Table_0[Totale contagiati],,0)</f>
        <v>104688</v>
      </c>
      <c r="K5760" s="1">
        <f>_xlfn.XLOOKUP(Comuni[[#This Row],[Regione]],Table_0[Regione],Table_0[Guariti],,0)</f>
        <v>102635</v>
      </c>
      <c r="L5760" s="1">
        <f>_xlfn.XLOOKUP(Comuni[[#This Row],[Regione]],Table_0[Regione],Table_0[Deceduti],,0)</f>
        <v>778</v>
      </c>
    </row>
    <row r="5761" spans="1:12" x14ac:dyDescent="0.25">
      <c r="A5761" s="1" t="s">
        <v>5848</v>
      </c>
      <c r="B5761" s="1" t="s">
        <v>5757</v>
      </c>
      <c r="C5761" s="1" t="s">
        <v>5842</v>
      </c>
      <c r="D5761">
        <v>1428</v>
      </c>
      <c r="E5761">
        <f>100*Comuni[[#This Row],[Popolazione2011]]/$D$7916</f>
        <v>2.49161848679717E-3</v>
      </c>
      <c r="F5761">
        <f>100*Comuni[[#This Row],[Popolazione2011]]/(SUMIFS($D$2:$D$7916,$B$2:$B$7916,"Molise"))</f>
        <v>0.45527003762035323</v>
      </c>
      <c r="G5761" t="b">
        <f>IF(Comuni[[#This Row],[Popolazione2011]]&gt;300000,"MAGGIORE")</f>
        <v>0</v>
      </c>
      <c r="H5761">
        <f>100*Comuni[[#This Row],[Popolazione2011]]/(SUMIFS($D$2:$D$7916,$B$2:$B$7916,"Piemonte"))</f>
        <v>3.2722903007298951E-2</v>
      </c>
      <c r="I5761" s="1" t="str">
        <f>_xlfn.XLOOKUP(Comuni[[#This Row],[Regione]],Ripartizione_geografica[Regione],Ripartizione_geografica[Ripartizione geografica],,0)</f>
        <v>Sud</v>
      </c>
      <c r="J5761" s="1">
        <f>_xlfn.XLOOKUP(Comuni[[#This Row],[Regione]],Table_0[Regione],Table_0[Totale contagiati],,0)</f>
        <v>104688</v>
      </c>
      <c r="K5761" s="1">
        <f>_xlfn.XLOOKUP(Comuni[[#This Row],[Regione]],Table_0[Regione],Table_0[Guariti],,0)</f>
        <v>102635</v>
      </c>
      <c r="L5761" s="1">
        <f>_xlfn.XLOOKUP(Comuni[[#This Row],[Regione]],Table_0[Regione],Table_0[Deceduti],,0)</f>
        <v>778</v>
      </c>
    </row>
    <row r="5762" spans="1:12" x14ac:dyDescent="0.25">
      <c r="A5762" s="1" t="s">
        <v>5849</v>
      </c>
      <c r="B5762" s="1" t="s">
        <v>5757</v>
      </c>
      <c r="C5762" s="1" t="s">
        <v>5842</v>
      </c>
      <c r="D5762">
        <v>1226</v>
      </c>
      <c r="E5762">
        <f>100*Comuni[[#This Row],[Popolazione2011]]/$D$7916</f>
        <v>2.1391626504295032E-3</v>
      </c>
      <c r="F5762">
        <f>100*Comuni[[#This Row],[Popolazione2011]]/(SUMIFS($D$2:$D$7916,$B$2:$B$7916,"Molise"))</f>
        <v>0.3908690939233565</v>
      </c>
      <c r="G5762" t="b">
        <f>IF(Comuni[[#This Row],[Popolazione2011]]&gt;300000,"MAGGIORE")</f>
        <v>0</v>
      </c>
      <c r="H5762">
        <f>100*Comuni[[#This Row],[Popolazione2011]]/(SUMIFS($D$2:$D$7916,$B$2:$B$7916,"Piemonte"))</f>
        <v>2.8094032974053579E-2</v>
      </c>
      <c r="I5762" s="1" t="str">
        <f>_xlfn.XLOOKUP(Comuni[[#This Row],[Regione]],Ripartizione_geografica[Regione],Ripartizione_geografica[Ripartizione geografica],,0)</f>
        <v>Sud</v>
      </c>
      <c r="J5762" s="1">
        <f>_xlfn.XLOOKUP(Comuni[[#This Row],[Regione]],Table_0[Regione],Table_0[Totale contagiati],,0)</f>
        <v>104688</v>
      </c>
      <c r="K5762" s="1">
        <f>_xlfn.XLOOKUP(Comuni[[#This Row],[Regione]],Table_0[Regione],Table_0[Guariti],,0)</f>
        <v>102635</v>
      </c>
      <c r="L5762" s="1">
        <f>_xlfn.XLOOKUP(Comuni[[#This Row],[Regione]],Table_0[Regione],Table_0[Deceduti],,0)</f>
        <v>778</v>
      </c>
    </row>
    <row r="5763" spans="1:12" x14ac:dyDescent="0.25">
      <c r="A5763" s="1" t="s">
        <v>5850</v>
      </c>
      <c r="B5763" s="1" t="s">
        <v>5757</v>
      </c>
      <c r="C5763" s="1" t="s">
        <v>5842</v>
      </c>
      <c r="D5763">
        <v>355</v>
      </c>
      <c r="E5763">
        <f>100*Comuni[[#This Row],[Popolazione2011]]/$D$7916</f>
        <v>6.1941495995307795E-4</v>
      </c>
      <c r="F5763">
        <f>100*Comuni[[#This Row],[Popolazione2011]]/(SUMIFS($D$2:$D$7916,$B$2:$B$7916,"Molise"))</f>
        <v>0.11317987629917746</v>
      </c>
      <c r="G5763" t="b">
        <f>IF(Comuni[[#This Row],[Popolazione2011]]&gt;300000,"MAGGIORE")</f>
        <v>0</v>
      </c>
      <c r="H5763">
        <f>100*Comuni[[#This Row],[Popolazione2011]]/(SUMIFS($D$2:$D$7916,$B$2:$B$7916,"Piemonte"))</f>
        <v>8.1348953554559716E-3</v>
      </c>
      <c r="I5763" s="1" t="str">
        <f>_xlfn.XLOOKUP(Comuni[[#This Row],[Regione]],Ripartizione_geografica[Regione],Ripartizione_geografica[Ripartizione geografica],,0)</f>
        <v>Sud</v>
      </c>
      <c r="J5763" s="1">
        <f>_xlfn.XLOOKUP(Comuni[[#This Row],[Regione]],Table_0[Regione],Table_0[Totale contagiati],,0)</f>
        <v>104688</v>
      </c>
      <c r="K5763" s="1">
        <f>_xlfn.XLOOKUP(Comuni[[#This Row],[Regione]],Table_0[Regione],Table_0[Guariti],,0)</f>
        <v>102635</v>
      </c>
      <c r="L5763" s="1">
        <f>_xlfn.XLOOKUP(Comuni[[#This Row],[Regione]],Table_0[Regione],Table_0[Deceduti],,0)</f>
        <v>778</v>
      </c>
    </row>
    <row r="5764" spans="1:12" x14ac:dyDescent="0.25">
      <c r="A5764" s="1" t="s">
        <v>5851</v>
      </c>
      <c r="B5764" s="1" t="s">
        <v>5757</v>
      </c>
      <c r="C5764" s="1" t="s">
        <v>5842</v>
      </c>
      <c r="D5764">
        <v>1662</v>
      </c>
      <c r="E5764">
        <f>100*Comuni[[#This Row],[Popolazione2011]]/$D$7916</f>
        <v>2.8999089111042694E-3</v>
      </c>
      <c r="F5764">
        <f>100*Comuni[[#This Row],[Popolazione2011]]/(SUMIFS($D$2:$D$7916,$B$2:$B$7916,"Molise"))</f>
        <v>0.52987311101192369</v>
      </c>
      <c r="G5764" t="b">
        <f>IF(Comuni[[#This Row],[Popolazione2011]]&gt;300000,"MAGGIORE")</f>
        <v>0</v>
      </c>
      <c r="H5764">
        <f>100*Comuni[[#This Row],[Popolazione2011]]/(SUMIFS($D$2:$D$7916,$B$2:$B$7916,"Piemonte"))</f>
        <v>3.8085059382444574E-2</v>
      </c>
      <c r="I5764" s="1" t="str">
        <f>_xlfn.XLOOKUP(Comuni[[#This Row],[Regione]],Ripartizione_geografica[Regione],Ripartizione_geografica[Ripartizione geografica],,0)</f>
        <v>Sud</v>
      </c>
      <c r="J5764" s="1">
        <f>_xlfn.XLOOKUP(Comuni[[#This Row],[Regione]],Table_0[Regione],Table_0[Totale contagiati],,0)</f>
        <v>104688</v>
      </c>
      <c r="K5764" s="1">
        <f>_xlfn.XLOOKUP(Comuni[[#This Row],[Regione]],Table_0[Regione],Table_0[Guariti],,0)</f>
        <v>102635</v>
      </c>
      <c r="L5764" s="1">
        <f>_xlfn.XLOOKUP(Comuni[[#This Row],[Regione]],Table_0[Regione],Table_0[Deceduti],,0)</f>
        <v>778</v>
      </c>
    </row>
    <row r="5765" spans="1:12" x14ac:dyDescent="0.25">
      <c r="A5765" s="1" t="s">
        <v>5852</v>
      </c>
      <c r="B5765" s="1" t="s">
        <v>5757</v>
      </c>
      <c r="C5765" s="1" t="s">
        <v>5842</v>
      </c>
      <c r="D5765">
        <v>159</v>
      </c>
      <c r="E5765">
        <f>100*Comuni[[#This Row],[Popolazione2011]]/$D$7916</f>
        <v>2.7742810882405467E-4</v>
      </c>
      <c r="F5765">
        <f>100*Comuni[[#This Row],[Popolazione2011]]/(SUMIFS($D$2:$D$7916,$B$2:$B$7916,"Molise"))</f>
        <v>5.0691831919913284E-2</v>
      </c>
      <c r="G5765" t="b">
        <f>IF(Comuni[[#This Row],[Popolazione2011]]&gt;300000,"MAGGIORE")</f>
        <v>0</v>
      </c>
      <c r="H5765">
        <f>100*Comuni[[#This Row],[Popolazione2011]]/(SUMIFS($D$2:$D$7916,$B$2:$B$7916,"Piemonte"))</f>
        <v>3.6435165113168997E-3</v>
      </c>
      <c r="I5765" s="1" t="str">
        <f>_xlfn.XLOOKUP(Comuni[[#This Row],[Regione]],Ripartizione_geografica[Regione],Ripartizione_geografica[Ripartizione geografica],,0)</f>
        <v>Sud</v>
      </c>
      <c r="J5765" s="1">
        <f>_xlfn.XLOOKUP(Comuni[[#This Row],[Regione]],Table_0[Regione],Table_0[Totale contagiati],,0)</f>
        <v>104688</v>
      </c>
      <c r="K5765" s="1">
        <f>_xlfn.XLOOKUP(Comuni[[#This Row],[Regione]],Table_0[Regione],Table_0[Guariti],,0)</f>
        <v>102635</v>
      </c>
      <c r="L5765" s="1">
        <f>_xlfn.XLOOKUP(Comuni[[#This Row],[Regione]],Table_0[Regione],Table_0[Deceduti],,0)</f>
        <v>778</v>
      </c>
    </row>
    <row r="5766" spans="1:12" x14ac:dyDescent="0.25">
      <c r="A5766" s="1" t="s">
        <v>5853</v>
      </c>
      <c r="B5766" s="1" t="s">
        <v>5757</v>
      </c>
      <c r="C5766" s="1" t="s">
        <v>5842</v>
      </c>
      <c r="D5766">
        <v>545</v>
      </c>
      <c r="E5766">
        <f>100*Comuni[[#This Row],[Popolazione2011]]/$D$7916</f>
        <v>9.5093282584345778E-4</v>
      </c>
      <c r="F5766">
        <f>100*Comuni[[#This Row],[Popolazione2011]]/(SUMIFS($D$2:$D$7916,$B$2:$B$7916,"Molise"))</f>
        <v>0.17375502136070906</v>
      </c>
      <c r="G5766" t="b">
        <f>IF(Comuni[[#This Row],[Popolazione2011]]&gt;300000,"MAGGIORE")</f>
        <v>0</v>
      </c>
      <c r="H5766">
        <f>100*Comuni[[#This Row],[Popolazione2011]]/(SUMIFS($D$2:$D$7916,$B$2:$B$7916,"Piemonte"))</f>
        <v>1.2488783010488745E-2</v>
      </c>
      <c r="I5766" s="1" t="str">
        <f>_xlfn.XLOOKUP(Comuni[[#This Row],[Regione]],Ripartizione_geografica[Regione],Ripartizione_geografica[Ripartizione geografica],,0)</f>
        <v>Sud</v>
      </c>
      <c r="J5766" s="1">
        <f>_xlfn.XLOOKUP(Comuni[[#This Row],[Regione]],Table_0[Regione],Table_0[Totale contagiati],,0)</f>
        <v>104688</v>
      </c>
      <c r="K5766" s="1">
        <f>_xlfn.XLOOKUP(Comuni[[#This Row],[Regione]],Table_0[Regione],Table_0[Guariti],,0)</f>
        <v>102635</v>
      </c>
      <c r="L5766" s="1">
        <f>_xlfn.XLOOKUP(Comuni[[#This Row],[Regione]],Table_0[Regione],Table_0[Deceduti],,0)</f>
        <v>778</v>
      </c>
    </row>
    <row r="5767" spans="1:12" x14ac:dyDescent="0.25">
      <c r="A5767" s="1" t="s">
        <v>5854</v>
      </c>
      <c r="B5767" s="1" t="s">
        <v>5757</v>
      </c>
      <c r="C5767" s="1" t="s">
        <v>5842</v>
      </c>
      <c r="D5767">
        <v>124</v>
      </c>
      <c r="E5767">
        <f>100*Comuni[[#This Row],[Popolazione2011]]/$D$7916</f>
        <v>2.1635902826530048E-4</v>
      </c>
      <c r="F5767">
        <f>100*Comuni[[#This Row],[Popolazione2011]]/(SUMIFS($D$2:$D$7916,$B$2:$B$7916,"Molise"))</f>
        <v>3.9533252566473248E-2</v>
      </c>
      <c r="G5767" t="b">
        <f>IF(Comuni[[#This Row],[Popolazione2011]]&gt;300000,"MAGGIORE")</f>
        <v>0</v>
      </c>
      <c r="H5767">
        <f>100*Comuni[[#This Row],[Popolazione2011]]/(SUMIFS($D$2:$D$7916,$B$2:$B$7916,"Piemonte"))</f>
        <v>2.8414845748634941E-3</v>
      </c>
      <c r="I5767" s="1" t="str">
        <f>_xlfn.XLOOKUP(Comuni[[#This Row],[Regione]],Ripartizione_geografica[Regione],Ripartizione_geografica[Ripartizione geografica],,0)</f>
        <v>Sud</v>
      </c>
      <c r="J5767" s="1">
        <f>_xlfn.XLOOKUP(Comuni[[#This Row],[Regione]],Table_0[Regione],Table_0[Totale contagiati],,0)</f>
        <v>104688</v>
      </c>
      <c r="K5767" s="1">
        <f>_xlfn.XLOOKUP(Comuni[[#This Row],[Regione]],Table_0[Regione],Table_0[Guariti],,0)</f>
        <v>102635</v>
      </c>
      <c r="L5767" s="1">
        <f>_xlfn.XLOOKUP(Comuni[[#This Row],[Regione]],Table_0[Regione],Table_0[Deceduti],,0)</f>
        <v>778</v>
      </c>
    </row>
    <row r="5768" spans="1:12" x14ac:dyDescent="0.25">
      <c r="A5768" s="1" t="s">
        <v>5855</v>
      </c>
      <c r="B5768" s="1" t="s">
        <v>5757</v>
      </c>
      <c r="C5768" s="1" t="s">
        <v>5842</v>
      </c>
      <c r="D5768">
        <v>1341</v>
      </c>
      <c r="E5768">
        <f>100*Comuni[[#This Row],[Popolazione2011]]/$D$7916</f>
        <v>2.3398182008368385E-3</v>
      </c>
      <c r="F5768">
        <f>100*Comuni[[#This Row],[Popolazione2011]]/(SUMIFS($D$2:$D$7916,$B$2:$B$7916,"Molise"))</f>
        <v>0.42753299751323087</v>
      </c>
      <c r="G5768" t="b">
        <f>IF(Comuni[[#This Row],[Popolazione2011]]&gt;300000,"MAGGIORE")</f>
        <v>0</v>
      </c>
      <c r="H5768">
        <f>100*Comuni[[#This Row],[Popolazione2011]]/(SUMIFS($D$2:$D$7916,$B$2:$B$7916,"Piemonte"))</f>
        <v>3.0729280765257626E-2</v>
      </c>
      <c r="I5768" s="1" t="str">
        <f>_xlfn.XLOOKUP(Comuni[[#This Row],[Regione]],Ripartizione_geografica[Regione],Ripartizione_geografica[Ripartizione geografica],,0)</f>
        <v>Sud</v>
      </c>
      <c r="J5768" s="1">
        <f>_xlfn.XLOOKUP(Comuni[[#This Row],[Regione]],Table_0[Regione],Table_0[Totale contagiati],,0)</f>
        <v>104688</v>
      </c>
      <c r="K5768" s="1">
        <f>_xlfn.XLOOKUP(Comuni[[#This Row],[Regione]],Table_0[Regione],Table_0[Guariti],,0)</f>
        <v>102635</v>
      </c>
      <c r="L5768" s="1">
        <f>_xlfn.XLOOKUP(Comuni[[#This Row],[Regione]],Table_0[Regione],Table_0[Deceduti],,0)</f>
        <v>778</v>
      </c>
    </row>
    <row r="5769" spans="1:12" x14ac:dyDescent="0.25">
      <c r="A5769" s="1" t="s">
        <v>5856</v>
      </c>
      <c r="B5769" s="1" t="s">
        <v>5757</v>
      </c>
      <c r="C5769" s="1" t="s">
        <v>5842</v>
      </c>
      <c r="D5769">
        <v>268</v>
      </c>
      <c r="E5769">
        <f>100*Comuni[[#This Row],[Popolazione2011]]/$D$7916</f>
        <v>4.676146739927462E-4</v>
      </c>
      <c r="F5769">
        <f>100*Comuni[[#This Row],[Popolazione2011]]/(SUMIFS($D$2:$D$7916,$B$2:$B$7916,"Molise"))</f>
        <v>8.5442836192055088E-2</v>
      </c>
      <c r="G5769" t="b">
        <f>IF(Comuni[[#This Row],[Popolazione2011]]&gt;300000,"MAGGIORE")</f>
        <v>0</v>
      </c>
      <c r="H5769">
        <f>100*Comuni[[#This Row],[Popolazione2011]]/(SUMIFS($D$2:$D$7916,$B$2:$B$7916,"Piemonte"))</f>
        <v>6.1412731134146484E-3</v>
      </c>
      <c r="I5769" s="1" t="str">
        <f>_xlfn.XLOOKUP(Comuni[[#This Row],[Regione]],Ripartizione_geografica[Regione],Ripartizione_geografica[Ripartizione geografica],,0)</f>
        <v>Sud</v>
      </c>
      <c r="J5769" s="1">
        <f>_xlfn.XLOOKUP(Comuni[[#This Row],[Regione]],Table_0[Regione],Table_0[Totale contagiati],,0)</f>
        <v>104688</v>
      </c>
      <c r="K5769" s="1">
        <f>_xlfn.XLOOKUP(Comuni[[#This Row],[Regione]],Table_0[Regione],Table_0[Guariti],,0)</f>
        <v>102635</v>
      </c>
      <c r="L5769" s="1">
        <f>_xlfn.XLOOKUP(Comuni[[#This Row],[Regione]],Table_0[Regione],Table_0[Deceduti],,0)</f>
        <v>778</v>
      </c>
    </row>
    <row r="5770" spans="1:12" x14ac:dyDescent="0.25">
      <c r="A5770" s="1" t="s">
        <v>5857</v>
      </c>
      <c r="B5770" s="1" t="s">
        <v>5757</v>
      </c>
      <c r="C5770" s="1" t="s">
        <v>5842</v>
      </c>
      <c r="D5770">
        <v>955</v>
      </c>
      <c r="E5770">
        <f>100*Comuni[[#This Row],[Popolazione2011]]/$D$7916</f>
        <v>1.6663134838174351E-3</v>
      </c>
      <c r="F5770">
        <f>100*Comuni[[#This Row],[Popolazione2011]]/(SUMIFS($D$2:$D$7916,$B$2:$B$7916,"Molise"))</f>
        <v>0.30446980807243512</v>
      </c>
      <c r="G5770" t="b">
        <f>IF(Comuni[[#This Row],[Popolazione2011]]&gt;300000,"MAGGIORE")</f>
        <v>0</v>
      </c>
      <c r="H5770">
        <f>100*Comuni[[#This Row],[Popolazione2011]]/(SUMIFS($D$2:$D$7916,$B$2:$B$7916,"Piemonte"))</f>
        <v>2.1884014266085782E-2</v>
      </c>
      <c r="I5770" s="1" t="str">
        <f>_xlfn.XLOOKUP(Comuni[[#This Row],[Regione]],Ripartizione_geografica[Regione],Ripartizione_geografica[Ripartizione geografica],,0)</f>
        <v>Sud</v>
      </c>
      <c r="J5770" s="1">
        <f>_xlfn.XLOOKUP(Comuni[[#This Row],[Regione]],Table_0[Regione],Table_0[Totale contagiati],,0)</f>
        <v>104688</v>
      </c>
      <c r="K5770" s="1">
        <f>_xlfn.XLOOKUP(Comuni[[#This Row],[Regione]],Table_0[Regione],Table_0[Guariti],,0)</f>
        <v>102635</v>
      </c>
      <c r="L5770" s="1">
        <f>_xlfn.XLOOKUP(Comuni[[#This Row],[Regione]],Table_0[Regione],Table_0[Deceduti],,0)</f>
        <v>778</v>
      </c>
    </row>
    <row r="5771" spans="1:12" x14ac:dyDescent="0.25">
      <c r="A5771" s="1" t="s">
        <v>5858</v>
      </c>
      <c r="B5771" s="1" t="s">
        <v>5757</v>
      </c>
      <c r="C5771" s="1" t="s">
        <v>5842</v>
      </c>
      <c r="D5771">
        <v>1382</v>
      </c>
      <c r="E5771">
        <f>100*Comuni[[#This Row],[Popolazione2011]]/$D$7916</f>
        <v>2.4113562666342359E-3</v>
      </c>
      <c r="F5771">
        <f>100*Comuni[[#This Row],[Popolazione2011]]/(SUMIFS($D$2:$D$7916,$B$2:$B$7916,"Molise"))</f>
        <v>0.44060447618440352</v>
      </c>
      <c r="G5771" t="b">
        <f>IF(Comuni[[#This Row],[Popolazione2011]]&gt;300000,"MAGGIORE")</f>
        <v>0</v>
      </c>
      <c r="H5771">
        <f>100*Comuni[[#This Row],[Popolazione2011]]/(SUMIFS($D$2:$D$7916,$B$2:$B$7916,"Piemonte"))</f>
        <v>3.1668803890817332E-2</v>
      </c>
      <c r="I5771" s="1" t="str">
        <f>_xlfn.XLOOKUP(Comuni[[#This Row],[Regione]],Ripartizione_geografica[Regione],Ripartizione_geografica[Ripartizione geografica],,0)</f>
        <v>Sud</v>
      </c>
      <c r="J5771" s="1">
        <f>_xlfn.XLOOKUP(Comuni[[#This Row],[Regione]],Table_0[Regione],Table_0[Totale contagiati],,0)</f>
        <v>104688</v>
      </c>
      <c r="K5771" s="1">
        <f>_xlfn.XLOOKUP(Comuni[[#This Row],[Regione]],Table_0[Regione],Table_0[Guariti],,0)</f>
        <v>102635</v>
      </c>
      <c r="L5771" s="1">
        <f>_xlfn.XLOOKUP(Comuni[[#This Row],[Regione]],Table_0[Regione],Table_0[Deceduti],,0)</f>
        <v>778</v>
      </c>
    </row>
    <row r="5772" spans="1:12" x14ac:dyDescent="0.25">
      <c r="A5772" s="1" t="s">
        <v>5859</v>
      </c>
      <c r="B5772" s="1" t="s">
        <v>5757</v>
      </c>
      <c r="C5772" s="1" t="s">
        <v>5842</v>
      </c>
      <c r="D5772">
        <v>214</v>
      </c>
      <c r="E5772">
        <f>100*Comuni[[#This Row],[Popolazione2011]]/$D$7916</f>
        <v>3.7339380684495404E-4</v>
      </c>
      <c r="F5772">
        <f>100*Comuni[[#This Row],[Popolazione2011]]/(SUMIFS($D$2:$D$7916,$B$2:$B$7916,"Molise"))</f>
        <v>6.8226742332461898E-2</v>
      </c>
      <c r="G5772" t="b">
        <f>IF(Comuni[[#This Row],[Popolazione2011]]&gt;300000,"MAGGIORE")</f>
        <v>0</v>
      </c>
      <c r="H5772">
        <f>100*Comuni[[#This Row],[Popolazione2011]]/(SUMIFS($D$2:$D$7916,$B$2:$B$7916,"Piemonte"))</f>
        <v>4.903852411457966E-3</v>
      </c>
      <c r="I5772" s="1" t="str">
        <f>_xlfn.XLOOKUP(Comuni[[#This Row],[Regione]],Ripartizione_geografica[Regione],Ripartizione_geografica[Ripartizione geografica],,0)</f>
        <v>Sud</v>
      </c>
      <c r="J5772" s="1">
        <f>_xlfn.XLOOKUP(Comuni[[#This Row],[Regione]],Table_0[Regione],Table_0[Totale contagiati],,0)</f>
        <v>104688</v>
      </c>
      <c r="K5772" s="1">
        <f>_xlfn.XLOOKUP(Comuni[[#This Row],[Regione]],Table_0[Regione],Table_0[Guariti],,0)</f>
        <v>102635</v>
      </c>
      <c r="L5772" s="1">
        <f>_xlfn.XLOOKUP(Comuni[[#This Row],[Regione]],Table_0[Regione],Table_0[Deceduti],,0)</f>
        <v>778</v>
      </c>
    </row>
    <row r="5773" spans="1:12" x14ac:dyDescent="0.25">
      <c r="A5773" s="1" t="s">
        <v>5860</v>
      </c>
      <c r="B5773" s="1" t="s">
        <v>5757</v>
      </c>
      <c r="C5773" s="1" t="s">
        <v>5842</v>
      </c>
      <c r="D5773">
        <v>689</v>
      </c>
      <c r="E5773">
        <f>100*Comuni[[#This Row],[Popolazione2011]]/$D$7916</f>
        <v>1.2021884715709035E-3</v>
      </c>
      <c r="F5773">
        <f>100*Comuni[[#This Row],[Popolazione2011]]/(SUMIFS($D$2:$D$7916,$B$2:$B$7916,"Molise"))</f>
        <v>0.2196646049862909</v>
      </c>
      <c r="G5773" t="b">
        <f>IF(Comuni[[#This Row],[Popolazione2011]]&gt;300000,"MAGGIORE")</f>
        <v>0</v>
      </c>
      <c r="H5773">
        <f>100*Comuni[[#This Row],[Popolazione2011]]/(SUMIFS($D$2:$D$7916,$B$2:$B$7916,"Piemonte"))</f>
        <v>1.5788571549039898E-2</v>
      </c>
      <c r="I5773" s="1" t="str">
        <f>_xlfn.XLOOKUP(Comuni[[#This Row],[Regione]],Ripartizione_geografica[Regione],Ripartizione_geografica[Ripartizione geografica],,0)</f>
        <v>Sud</v>
      </c>
      <c r="J5773" s="1">
        <f>_xlfn.XLOOKUP(Comuni[[#This Row],[Regione]],Table_0[Regione],Table_0[Totale contagiati],,0)</f>
        <v>104688</v>
      </c>
      <c r="K5773" s="1">
        <f>_xlfn.XLOOKUP(Comuni[[#This Row],[Regione]],Table_0[Regione],Table_0[Guariti],,0)</f>
        <v>102635</v>
      </c>
      <c r="L5773" s="1">
        <f>_xlfn.XLOOKUP(Comuni[[#This Row],[Regione]],Table_0[Regione],Table_0[Deceduti],,0)</f>
        <v>778</v>
      </c>
    </row>
    <row r="5774" spans="1:12" x14ac:dyDescent="0.25">
      <c r="A5774" s="1" t="s">
        <v>5861</v>
      </c>
      <c r="B5774" s="1" t="s">
        <v>5757</v>
      </c>
      <c r="C5774" s="1" t="s">
        <v>5842</v>
      </c>
      <c r="D5774">
        <v>735</v>
      </c>
      <c r="E5774">
        <f>100*Comuni[[#This Row],[Popolazione2011]]/$D$7916</f>
        <v>1.2824506917338376E-3</v>
      </c>
      <c r="F5774">
        <f>100*Comuni[[#This Row],[Popolazione2011]]/(SUMIFS($D$2:$D$7916,$B$2:$B$7916,"Molise"))</f>
        <v>0.23433016642224064</v>
      </c>
      <c r="G5774" t="b">
        <f>IF(Comuni[[#This Row],[Popolazione2011]]&gt;300000,"MAGGIORE")</f>
        <v>0</v>
      </c>
      <c r="H5774">
        <f>100*Comuni[[#This Row],[Popolazione2011]]/(SUMIFS($D$2:$D$7916,$B$2:$B$7916,"Piemonte"))</f>
        <v>1.6842670665521517E-2</v>
      </c>
      <c r="I5774" s="1" t="str">
        <f>_xlfn.XLOOKUP(Comuni[[#This Row],[Regione]],Ripartizione_geografica[Regione],Ripartizione_geografica[Ripartizione geografica],,0)</f>
        <v>Sud</v>
      </c>
      <c r="J5774" s="1">
        <f>_xlfn.XLOOKUP(Comuni[[#This Row],[Regione]],Table_0[Regione],Table_0[Totale contagiati],,0)</f>
        <v>104688</v>
      </c>
      <c r="K5774" s="1">
        <f>_xlfn.XLOOKUP(Comuni[[#This Row],[Regione]],Table_0[Regione],Table_0[Guariti],,0)</f>
        <v>102635</v>
      </c>
      <c r="L5774" s="1">
        <f>_xlfn.XLOOKUP(Comuni[[#This Row],[Regione]],Table_0[Regione],Table_0[Deceduti],,0)</f>
        <v>778</v>
      </c>
    </row>
    <row r="5775" spans="1:12" x14ac:dyDescent="0.25">
      <c r="A5775" s="1" t="s">
        <v>5862</v>
      </c>
      <c r="B5775" s="1" t="s">
        <v>5757</v>
      </c>
      <c r="C5775" s="1" t="s">
        <v>5842</v>
      </c>
      <c r="D5775">
        <v>1925</v>
      </c>
      <c r="E5775">
        <f>100*Comuni[[#This Row],[Popolazione2011]]/$D$7916</f>
        <v>3.3587994307314795E-3</v>
      </c>
      <c r="F5775">
        <f>100*Comuni[[#This Row],[Popolazione2011]]/(SUMIFS($D$2:$D$7916,$B$2:$B$7916,"Molise"))</f>
        <v>0.61372186443920174</v>
      </c>
      <c r="G5775" t="b">
        <f>IF(Comuni[[#This Row],[Popolazione2011]]&gt;300000,"MAGGIORE")</f>
        <v>0</v>
      </c>
      <c r="H5775">
        <f>100*Comuni[[#This Row],[Popolazione2011]]/(SUMIFS($D$2:$D$7916,$B$2:$B$7916,"Piemonte"))</f>
        <v>4.4111756504937309E-2</v>
      </c>
      <c r="I5775" s="1" t="str">
        <f>_xlfn.XLOOKUP(Comuni[[#This Row],[Regione]],Ripartizione_geografica[Regione],Ripartizione_geografica[Ripartizione geografica],,0)</f>
        <v>Sud</v>
      </c>
      <c r="J5775" s="1">
        <f>_xlfn.XLOOKUP(Comuni[[#This Row],[Regione]],Table_0[Regione],Table_0[Totale contagiati],,0)</f>
        <v>104688</v>
      </c>
      <c r="K5775" s="1">
        <f>_xlfn.XLOOKUP(Comuni[[#This Row],[Regione]],Table_0[Regione],Table_0[Guariti],,0)</f>
        <v>102635</v>
      </c>
      <c r="L5775" s="1">
        <f>_xlfn.XLOOKUP(Comuni[[#This Row],[Regione]],Table_0[Regione],Table_0[Deceduti],,0)</f>
        <v>778</v>
      </c>
    </row>
    <row r="5776" spans="1:12" x14ac:dyDescent="0.25">
      <c r="A5776" s="1" t="s">
        <v>5863</v>
      </c>
      <c r="B5776" s="1" t="s">
        <v>5757</v>
      </c>
      <c r="C5776" s="1" t="s">
        <v>5842</v>
      </c>
      <c r="D5776">
        <v>3255</v>
      </c>
      <c r="E5776">
        <f>100*Comuni[[#This Row],[Popolazione2011]]/$D$7916</f>
        <v>5.6794244919641376E-3</v>
      </c>
      <c r="F5776">
        <f>100*Comuni[[#This Row],[Popolazione2011]]/(SUMIFS($D$2:$D$7916,$B$2:$B$7916,"Molise"))</f>
        <v>1.0377478798699229</v>
      </c>
      <c r="G5776" t="b">
        <f>IF(Comuni[[#This Row],[Popolazione2011]]&gt;300000,"MAGGIORE")</f>
        <v>0</v>
      </c>
      <c r="H5776">
        <f>100*Comuni[[#This Row],[Popolazione2011]]/(SUMIFS($D$2:$D$7916,$B$2:$B$7916,"Piemonte"))</f>
        <v>7.4588970090166726E-2</v>
      </c>
      <c r="I5776" s="1" t="str">
        <f>_xlfn.XLOOKUP(Comuni[[#This Row],[Regione]],Ripartizione_geografica[Regione],Ripartizione_geografica[Ripartizione geografica],,0)</f>
        <v>Sud</v>
      </c>
      <c r="J5776" s="1">
        <f>_xlfn.XLOOKUP(Comuni[[#This Row],[Regione]],Table_0[Regione],Table_0[Totale contagiati],,0)</f>
        <v>104688</v>
      </c>
      <c r="K5776" s="1">
        <f>_xlfn.XLOOKUP(Comuni[[#This Row],[Regione]],Table_0[Regione],Table_0[Guariti],,0)</f>
        <v>102635</v>
      </c>
      <c r="L5776" s="1">
        <f>_xlfn.XLOOKUP(Comuni[[#This Row],[Regione]],Table_0[Regione],Table_0[Deceduti],,0)</f>
        <v>778</v>
      </c>
    </row>
    <row r="5777" spans="1:12" x14ac:dyDescent="0.25">
      <c r="A5777" s="1" t="s">
        <v>5864</v>
      </c>
      <c r="B5777" s="1" t="s">
        <v>5757</v>
      </c>
      <c r="C5777" s="1" t="s">
        <v>5842</v>
      </c>
      <c r="D5777">
        <v>22025</v>
      </c>
      <c r="E5777">
        <f>100*Comuni[[#This Row],[Popolazione2011]]/$D$7916</f>
        <v>3.8429899980187449E-2</v>
      </c>
      <c r="F5777">
        <f>100*Comuni[[#This Row],[Popolazione2011]]/(SUMIFS($D$2:$D$7916,$B$2:$B$7916,"Molise"))</f>
        <v>7.0219345788433332</v>
      </c>
      <c r="G5777" t="b">
        <f>IF(Comuni[[#This Row],[Popolazione2011]]&gt;300000,"MAGGIORE")</f>
        <v>0</v>
      </c>
      <c r="H5777">
        <f>100*Comuni[[#This Row],[Popolazione2011]]/(SUMIFS($D$2:$D$7916,$B$2:$B$7916,"Piemonte"))</f>
        <v>0.50470724001103595</v>
      </c>
      <c r="I5777" s="1" t="str">
        <f>_xlfn.XLOOKUP(Comuni[[#This Row],[Regione]],Ripartizione_geografica[Regione],Ripartizione_geografica[Ripartizione geografica],,0)</f>
        <v>Sud</v>
      </c>
      <c r="J5777" s="1">
        <f>_xlfn.XLOOKUP(Comuni[[#This Row],[Regione]],Table_0[Regione],Table_0[Totale contagiati],,0)</f>
        <v>104688</v>
      </c>
      <c r="K5777" s="1">
        <f>_xlfn.XLOOKUP(Comuni[[#This Row],[Regione]],Table_0[Regione],Table_0[Guariti],,0)</f>
        <v>102635</v>
      </c>
      <c r="L5777" s="1">
        <f>_xlfn.XLOOKUP(Comuni[[#This Row],[Regione]],Table_0[Regione],Table_0[Deceduti],,0)</f>
        <v>778</v>
      </c>
    </row>
    <row r="5778" spans="1:12" x14ac:dyDescent="0.25">
      <c r="A5778" s="1" t="s">
        <v>5865</v>
      </c>
      <c r="B5778" s="1" t="s">
        <v>5757</v>
      </c>
      <c r="C5778" s="1" t="s">
        <v>5842</v>
      </c>
      <c r="D5778">
        <v>697</v>
      </c>
      <c r="E5778">
        <f>100*Comuni[[#This Row],[Popolazione2011]]/$D$7916</f>
        <v>1.2161471185557617E-3</v>
      </c>
      <c r="F5778">
        <f>100*Comuni[[#This Row],[Popolazione2011]]/(SUMIFS($D$2:$D$7916,$B$2:$B$7916,"Molise"))</f>
        <v>0.22221513740993432</v>
      </c>
      <c r="G5778" t="b">
        <f>IF(Comuni[[#This Row],[Popolazione2011]]&gt;300000,"MAGGIORE")</f>
        <v>0</v>
      </c>
      <c r="H5778">
        <f>100*Comuni[[#This Row],[Popolazione2011]]/(SUMIFS($D$2:$D$7916,$B$2:$B$7916,"Piemonte"))</f>
        <v>1.5971893134514963E-2</v>
      </c>
      <c r="I5778" s="1" t="str">
        <f>_xlfn.XLOOKUP(Comuni[[#This Row],[Regione]],Ripartizione_geografica[Regione],Ripartizione_geografica[Ripartizione geografica],,0)</f>
        <v>Sud</v>
      </c>
      <c r="J5778" s="1">
        <f>_xlfn.XLOOKUP(Comuni[[#This Row],[Regione]],Table_0[Regione],Table_0[Totale contagiati],,0)</f>
        <v>104688</v>
      </c>
      <c r="K5778" s="1">
        <f>_xlfn.XLOOKUP(Comuni[[#This Row],[Regione]],Table_0[Regione],Table_0[Guariti],,0)</f>
        <v>102635</v>
      </c>
      <c r="L5778" s="1">
        <f>_xlfn.XLOOKUP(Comuni[[#This Row],[Regione]],Table_0[Regione],Table_0[Deceduti],,0)</f>
        <v>778</v>
      </c>
    </row>
    <row r="5779" spans="1:12" x14ac:dyDescent="0.25">
      <c r="A5779" s="1" t="s">
        <v>5866</v>
      </c>
      <c r="B5779" s="1" t="s">
        <v>5757</v>
      </c>
      <c r="C5779" s="1" t="s">
        <v>5842</v>
      </c>
      <c r="D5779">
        <v>979</v>
      </c>
      <c r="E5779">
        <f>100*Comuni[[#This Row],[Popolazione2011]]/$D$7916</f>
        <v>1.7081894247720096E-3</v>
      </c>
      <c r="F5779">
        <f>100*Comuni[[#This Row],[Popolazione2011]]/(SUMIFS($D$2:$D$7916,$B$2:$B$7916,"Molise"))</f>
        <v>0.31212140534336541</v>
      </c>
      <c r="G5779" t="b">
        <f>IF(Comuni[[#This Row],[Popolazione2011]]&gt;300000,"MAGGIORE")</f>
        <v>0</v>
      </c>
      <c r="H5779">
        <f>100*Comuni[[#This Row],[Popolazione2011]]/(SUMIFS($D$2:$D$7916,$B$2:$B$7916,"Piemonte"))</f>
        <v>2.2433979022510975E-2</v>
      </c>
      <c r="I5779" s="1" t="str">
        <f>_xlfn.XLOOKUP(Comuni[[#This Row],[Regione]],Ripartizione_geografica[Regione],Ripartizione_geografica[Ripartizione geografica],,0)</f>
        <v>Sud</v>
      </c>
      <c r="J5779" s="1">
        <f>_xlfn.XLOOKUP(Comuni[[#This Row],[Regione]],Table_0[Regione],Table_0[Totale contagiati],,0)</f>
        <v>104688</v>
      </c>
      <c r="K5779" s="1">
        <f>_xlfn.XLOOKUP(Comuni[[#This Row],[Regione]],Table_0[Regione],Table_0[Guariti],,0)</f>
        <v>102635</v>
      </c>
      <c r="L5779" s="1">
        <f>_xlfn.XLOOKUP(Comuni[[#This Row],[Regione]],Table_0[Regione],Table_0[Deceduti],,0)</f>
        <v>778</v>
      </c>
    </row>
    <row r="5780" spans="1:12" x14ac:dyDescent="0.25">
      <c r="A5780" s="1" t="s">
        <v>5867</v>
      </c>
      <c r="B5780" s="1" t="s">
        <v>5757</v>
      </c>
      <c r="C5780" s="1" t="s">
        <v>5842</v>
      </c>
      <c r="D5780">
        <v>1844</v>
      </c>
      <c r="E5780">
        <f>100*Comuni[[#This Row],[Popolazione2011]]/$D$7916</f>
        <v>3.2174681300097909E-3</v>
      </c>
      <c r="F5780">
        <f>100*Comuni[[#This Row],[Popolazione2011]]/(SUMIFS($D$2:$D$7916,$B$2:$B$7916,"Molise"))</f>
        <v>0.58789772364981185</v>
      </c>
      <c r="G5780" t="b">
        <f>IF(Comuni[[#This Row],[Popolazione2011]]&gt;300000,"MAGGIORE")</f>
        <v>0</v>
      </c>
      <c r="H5780">
        <f>100*Comuni[[#This Row],[Popolazione2011]]/(SUMIFS($D$2:$D$7916,$B$2:$B$7916,"Piemonte"))</f>
        <v>4.2255625452002281E-2</v>
      </c>
      <c r="I5780" s="1" t="str">
        <f>_xlfn.XLOOKUP(Comuni[[#This Row],[Regione]],Ripartizione_geografica[Regione],Ripartizione_geografica[Ripartizione geografica],,0)</f>
        <v>Sud</v>
      </c>
      <c r="J5780" s="1">
        <f>_xlfn.XLOOKUP(Comuni[[#This Row],[Regione]],Table_0[Regione],Table_0[Totale contagiati],,0)</f>
        <v>104688</v>
      </c>
      <c r="K5780" s="1">
        <f>_xlfn.XLOOKUP(Comuni[[#This Row],[Regione]],Table_0[Regione],Table_0[Guariti],,0)</f>
        <v>102635</v>
      </c>
      <c r="L5780" s="1">
        <f>_xlfn.XLOOKUP(Comuni[[#This Row],[Regione]],Table_0[Regione],Table_0[Deceduti],,0)</f>
        <v>778</v>
      </c>
    </row>
    <row r="5781" spans="1:12" x14ac:dyDescent="0.25">
      <c r="A5781" s="1" t="s">
        <v>5868</v>
      </c>
      <c r="B5781" s="1" t="s">
        <v>5757</v>
      </c>
      <c r="C5781" s="1" t="s">
        <v>5842</v>
      </c>
      <c r="D5781">
        <v>1064</v>
      </c>
      <c r="E5781">
        <f>100*Comuni[[#This Row],[Popolazione2011]]/$D$7916</f>
        <v>1.8565000489861269E-3</v>
      </c>
      <c r="F5781">
        <f>100*Comuni[[#This Row],[Popolazione2011]]/(SUMIFS($D$2:$D$7916,$B$2:$B$7916,"Molise"))</f>
        <v>0.33922081234457691</v>
      </c>
      <c r="G5781" t="b">
        <f>IF(Comuni[[#This Row],[Popolazione2011]]&gt;300000,"MAGGIORE")</f>
        <v>0</v>
      </c>
      <c r="H5781">
        <f>100*Comuni[[#This Row],[Popolazione2011]]/(SUMIFS($D$2:$D$7916,$B$2:$B$7916,"Piemonte"))</f>
        <v>2.4381770868183529E-2</v>
      </c>
      <c r="I5781" s="1" t="str">
        <f>_xlfn.XLOOKUP(Comuni[[#This Row],[Regione]],Ripartizione_geografica[Regione],Ripartizione_geografica[Ripartizione geografica],,0)</f>
        <v>Sud</v>
      </c>
      <c r="J5781" s="1">
        <f>_xlfn.XLOOKUP(Comuni[[#This Row],[Regione]],Table_0[Regione],Table_0[Totale contagiati],,0)</f>
        <v>104688</v>
      </c>
      <c r="K5781" s="1">
        <f>_xlfn.XLOOKUP(Comuni[[#This Row],[Regione]],Table_0[Regione],Table_0[Guariti],,0)</f>
        <v>102635</v>
      </c>
      <c r="L5781" s="1">
        <f>_xlfn.XLOOKUP(Comuni[[#This Row],[Regione]],Table_0[Regione],Table_0[Deceduti],,0)</f>
        <v>778</v>
      </c>
    </row>
    <row r="5782" spans="1:12" x14ac:dyDescent="0.25">
      <c r="A5782" s="1" t="s">
        <v>5869</v>
      </c>
      <c r="B5782" s="1" t="s">
        <v>5757</v>
      </c>
      <c r="C5782" s="1" t="s">
        <v>5842</v>
      </c>
      <c r="D5782">
        <v>2451</v>
      </c>
      <c r="E5782">
        <f>100*Comuni[[#This Row],[Popolazione2011]]/$D$7916</f>
        <v>4.2765804699858995E-3</v>
      </c>
      <c r="F5782">
        <f>100*Comuni[[#This Row],[Popolazione2011]]/(SUMIFS($D$2:$D$7916,$B$2:$B$7916,"Molise"))</f>
        <v>0.7814193712937576</v>
      </c>
      <c r="G5782" t="b">
        <f>IF(Comuni[[#This Row],[Popolazione2011]]&gt;300000,"MAGGIORE")</f>
        <v>0</v>
      </c>
      <c r="H5782">
        <f>100*Comuni[[#This Row],[Popolazione2011]]/(SUMIFS($D$2:$D$7916,$B$2:$B$7916,"Piemonte"))</f>
        <v>5.6165150749922774E-2</v>
      </c>
      <c r="I5782" s="1" t="str">
        <f>_xlfn.XLOOKUP(Comuni[[#This Row],[Regione]],Ripartizione_geografica[Regione],Ripartizione_geografica[Ripartizione geografica],,0)</f>
        <v>Sud</v>
      </c>
      <c r="J5782" s="1">
        <f>_xlfn.XLOOKUP(Comuni[[#This Row],[Regione]],Table_0[Regione],Table_0[Totale contagiati],,0)</f>
        <v>104688</v>
      </c>
      <c r="K5782" s="1">
        <f>_xlfn.XLOOKUP(Comuni[[#This Row],[Regione]],Table_0[Regione],Table_0[Guariti],,0)</f>
        <v>102635</v>
      </c>
      <c r="L5782" s="1">
        <f>_xlfn.XLOOKUP(Comuni[[#This Row],[Regione]],Table_0[Regione],Table_0[Deceduti],,0)</f>
        <v>778</v>
      </c>
    </row>
    <row r="5783" spans="1:12" x14ac:dyDescent="0.25">
      <c r="A5783" s="1" t="s">
        <v>5870</v>
      </c>
      <c r="B5783" s="1" t="s">
        <v>5757</v>
      </c>
      <c r="C5783" s="1" t="s">
        <v>5842</v>
      </c>
      <c r="D5783">
        <v>558</v>
      </c>
      <c r="E5783">
        <f>100*Comuni[[#This Row],[Popolazione2011]]/$D$7916</f>
        <v>9.7361562719385224E-4</v>
      </c>
      <c r="F5783">
        <f>100*Comuni[[#This Row],[Popolazione2011]]/(SUMIFS($D$2:$D$7916,$B$2:$B$7916,"Molise"))</f>
        <v>0.17789963654912963</v>
      </c>
      <c r="G5783" t="b">
        <f>IF(Comuni[[#This Row],[Popolazione2011]]&gt;300000,"MAGGIORE")</f>
        <v>0</v>
      </c>
      <c r="H5783">
        <f>100*Comuni[[#This Row],[Popolazione2011]]/(SUMIFS($D$2:$D$7916,$B$2:$B$7916,"Piemonte"))</f>
        <v>1.2786680586885724E-2</v>
      </c>
      <c r="I5783" s="1" t="str">
        <f>_xlfn.XLOOKUP(Comuni[[#This Row],[Regione]],Ripartizione_geografica[Regione],Ripartizione_geografica[Ripartizione geografica],,0)</f>
        <v>Sud</v>
      </c>
      <c r="J5783" s="1">
        <f>_xlfn.XLOOKUP(Comuni[[#This Row],[Regione]],Table_0[Regione],Table_0[Totale contagiati],,0)</f>
        <v>104688</v>
      </c>
      <c r="K5783" s="1">
        <f>_xlfn.XLOOKUP(Comuni[[#This Row],[Regione]],Table_0[Regione],Table_0[Guariti],,0)</f>
        <v>102635</v>
      </c>
      <c r="L5783" s="1">
        <f>_xlfn.XLOOKUP(Comuni[[#This Row],[Regione]],Table_0[Regione],Table_0[Deceduti],,0)</f>
        <v>778</v>
      </c>
    </row>
    <row r="5784" spans="1:12" x14ac:dyDescent="0.25">
      <c r="A5784" s="1" t="s">
        <v>5871</v>
      </c>
      <c r="B5784" s="1" t="s">
        <v>5757</v>
      </c>
      <c r="C5784" s="1" t="s">
        <v>5842</v>
      </c>
      <c r="D5784">
        <v>2267</v>
      </c>
      <c r="E5784">
        <f>100*Comuni[[#This Row],[Popolazione2011]]/$D$7916</f>
        <v>3.955531589334163E-3</v>
      </c>
      <c r="F5784">
        <f>100*Comuni[[#This Row],[Popolazione2011]]/(SUMIFS($D$2:$D$7916,$B$2:$B$7916,"Molise"))</f>
        <v>0.72275712554995852</v>
      </c>
      <c r="G5784" t="b">
        <f>IF(Comuni[[#This Row],[Popolazione2011]]&gt;300000,"MAGGIORE")</f>
        <v>0</v>
      </c>
      <c r="H5784">
        <f>100*Comuni[[#This Row],[Popolazione2011]]/(SUMIFS($D$2:$D$7916,$B$2:$B$7916,"Piemonte"))</f>
        <v>5.1948754283996298E-2</v>
      </c>
      <c r="I5784" s="1" t="str">
        <f>_xlfn.XLOOKUP(Comuni[[#This Row],[Regione]],Ripartizione_geografica[Regione],Ripartizione_geografica[Ripartizione geografica],,0)</f>
        <v>Sud</v>
      </c>
      <c r="J5784" s="1">
        <f>_xlfn.XLOOKUP(Comuni[[#This Row],[Regione]],Table_0[Regione],Table_0[Totale contagiati],,0)</f>
        <v>104688</v>
      </c>
      <c r="K5784" s="1">
        <f>_xlfn.XLOOKUP(Comuni[[#This Row],[Regione]],Table_0[Regione],Table_0[Guariti],,0)</f>
        <v>102635</v>
      </c>
      <c r="L5784" s="1">
        <f>_xlfn.XLOOKUP(Comuni[[#This Row],[Regione]],Table_0[Regione],Table_0[Deceduti],,0)</f>
        <v>778</v>
      </c>
    </row>
    <row r="5785" spans="1:12" x14ac:dyDescent="0.25">
      <c r="A5785" s="1" t="s">
        <v>5872</v>
      </c>
      <c r="B5785" s="1" t="s">
        <v>5757</v>
      </c>
      <c r="C5785" s="1" t="s">
        <v>5842</v>
      </c>
      <c r="D5785">
        <v>1577</v>
      </c>
      <c r="E5785">
        <f>100*Comuni[[#This Row],[Popolazione2011]]/$D$7916</f>
        <v>2.7515982868901523E-3</v>
      </c>
      <c r="F5785">
        <f>100*Comuni[[#This Row],[Popolazione2011]]/(SUMIFS($D$2:$D$7916,$B$2:$B$7916,"Molise"))</f>
        <v>0.5027737040107122</v>
      </c>
      <c r="G5785" t="b">
        <f>IF(Comuni[[#This Row],[Popolazione2011]]&gt;300000,"MAGGIORE")</f>
        <v>0</v>
      </c>
      <c r="H5785">
        <f>100*Comuni[[#This Row],[Popolazione2011]]/(SUMIFS($D$2:$D$7916,$B$2:$B$7916,"Piemonte"))</f>
        <v>3.6137267536772016E-2</v>
      </c>
      <c r="I5785" s="1" t="str">
        <f>_xlfn.XLOOKUP(Comuni[[#This Row],[Regione]],Ripartizione_geografica[Regione],Ripartizione_geografica[Ripartizione geografica],,0)</f>
        <v>Sud</v>
      </c>
      <c r="J5785" s="1">
        <f>_xlfn.XLOOKUP(Comuni[[#This Row],[Regione]],Table_0[Regione],Table_0[Totale contagiati],,0)</f>
        <v>104688</v>
      </c>
      <c r="K5785" s="1">
        <f>_xlfn.XLOOKUP(Comuni[[#This Row],[Regione]],Table_0[Regione],Table_0[Guariti],,0)</f>
        <v>102635</v>
      </c>
      <c r="L5785" s="1">
        <f>_xlfn.XLOOKUP(Comuni[[#This Row],[Regione]],Table_0[Regione],Table_0[Deceduti],,0)</f>
        <v>778</v>
      </c>
    </row>
    <row r="5786" spans="1:12" x14ac:dyDescent="0.25">
      <c r="A5786" s="1" t="s">
        <v>5873</v>
      </c>
      <c r="B5786" s="1" t="s">
        <v>5757</v>
      </c>
      <c r="C5786" s="1" t="s">
        <v>5842</v>
      </c>
      <c r="D5786">
        <v>878</v>
      </c>
      <c r="E5786">
        <f>100*Comuni[[#This Row],[Popolazione2011]]/$D$7916</f>
        <v>1.531961506588176E-3</v>
      </c>
      <c r="F5786">
        <f>100*Comuni[[#This Row],[Popolazione2011]]/(SUMIFS($D$2:$D$7916,$B$2:$B$7916,"Molise"))</f>
        <v>0.27992093349486707</v>
      </c>
      <c r="G5786" t="b">
        <f>IF(Comuni[[#This Row],[Popolazione2011]]&gt;300000,"MAGGIORE")</f>
        <v>0</v>
      </c>
      <c r="H5786">
        <f>100*Comuni[[#This Row],[Popolazione2011]]/(SUMIFS($D$2:$D$7916,$B$2:$B$7916,"Piemonte"))</f>
        <v>2.0119544005888289E-2</v>
      </c>
      <c r="I5786" s="1" t="str">
        <f>_xlfn.XLOOKUP(Comuni[[#This Row],[Regione]],Ripartizione_geografica[Regione],Ripartizione_geografica[Ripartizione geografica],,0)</f>
        <v>Sud</v>
      </c>
      <c r="J5786" s="1">
        <f>_xlfn.XLOOKUP(Comuni[[#This Row],[Regione]],Table_0[Regione],Table_0[Totale contagiati],,0)</f>
        <v>104688</v>
      </c>
      <c r="K5786" s="1">
        <f>_xlfn.XLOOKUP(Comuni[[#This Row],[Regione]],Table_0[Regione],Table_0[Guariti],,0)</f>
        <v>102635</v>
      </c>
      <c r="L5786" s="1">
        <f>_xlfn.XLOOKUP(Comuni[[#This Row],[Regione]],Table_0[Regione],Table_0[Deceduti],,0)</f>
        <v>778</v>
      </c>
    </row>
    <row r="5787" spans="1:12" x14ac:dyDescent="0.25">
      <c r="A5787" s="1" t="s">
        <v>5874</v>
      </c>
      <c r="B5787" s="1" t="s">
        <v>5757</v>
      </c>
      <c r="C5787" s="1" t="s">
        <v>5842</v>
      </c>
      <c r="D5787">
        <v>300</v>
      </c>
      <c r="E5787">
        <f>100*Comuni[[#This Row],[Popolazione2011]]/$D$7916</f>
        <v>5.2344926193217858E-4</v>
      </c>
      <c r="F5787">
        <f>100*Comuni[[#This Row],[Popolazione2011]]/(SUMIFS($D$2:$D$7916,$B$2:$B$7916,"Molise"))</f>
        <v>9.5644965886628838E-2</v>
      </c>
      <c r="G5787" t="b">
        <f>IF(Comuni[[#This Row],[Popolazione2011]]&gt;300000,"MAGGIORE")</f>
        <v>0</v>
      </c>
      <c r="H5787">
        <f>100*Comuni[[#This Row],[Popolazione2011]]/(SUMIFS($D$2:$D$7916,$B$2:$B$7916,"Piemonte"))</f>
        <v>6.8745594553149053E-3</v>
      </c>
      <c r="I5787" s="1" t="str">
        <f>_xlfn.XLOOKUP(Comuni[[#This Row],[Regione]],Ripartizione_geografica[Regione],Ripartizione_geografica[Ripartizione geografica],,0)</f>
        <v>Sud</v>
      </c>
      <c r="J5787" s="1">
        <f>_xlfn.XLOOKUP(Comuni[[#This Row],[Regione]],Table_0[Regione],Table_0[Totale contagiati],,0)</f>
        <v>104688</v>
      </c>
      <c r="K5787" s="1">
        <f>_xlfn.XLOOKUP(Comuni[[#This Row],[Regione]],Table_0[Regione],Table_0[Guariti],,0)</f>
        <v>102635</v>
      </c>
      <c r="L5787" s="1">
        <f>_xlfn.XLOOKUP(Comuni[[#This Row],[Regione]],Table_0[Regione],Table_0[Deceduti],,0)</f>
        <v>778</v>
      </c>
    </row>
    <row r="5788" spans="1:12" x14ac:dyDescent="0.25">
      <c r="A5788" s="1" t="s">
        <v>5875</v>
      </c>
      <c r="B5788" s="1" t="s">
        <v>5757</v>
      </c>
      <c r="C5788" s="1" t="s">
        <v>5842</v>
      </c>
      <c r="D5788">
        <v>459</v>
      </c>
      <c r="E5788">
        <f>100*Comuni[[#This Row],[Popolazione2011]]/$D$7916</f>
        <v>8.008773707562333E-4</v>
      </c>
      <c r="F5788">
        <f>100*Comuni[[#This Row],[Popolazione2011]]/(SUMIFS($D$2:$D$7916,$B$2:$B$7916,"Molise"))</f>
        <v>0.14633679780654213</v>
      </c>
      <c r="G5788" t="b">
        <f>IF(Comuni[[#This Row],[Popolazione2011]]&gt;300000,"MAGGIORE")</f>
        <v>0</v>
      </c>
      <c r="H5788">
        <f>100*Comuni[[#This Row],[Popolazione2011]]/(SUMIFS($D$2:$D$7916,$B$2:$B$7916,"Piemonte"))</f>
        <v>1.0518075966631806E-2</v>
      </c>
      <c r="I5788" s="1" t="str">
        <f>_xlfn.XLOOKUP(Comuni[[#This Row],[Regione]],Ripartizione_geografica[Regione],Ripartizione_geografica[Ripartizione geografica],,0)</f>
        <v>Sud</v>
      </c>
      <c r="J5788" s="1">
        <f>_xlfn.XLOOKUP(Comuni[[#This Row],[Regione]],Table_0[Regione],Table_0[Totale contagiati],,0)</f>
        <v>104688</v>
      </c>
      <c r="K5788" s="1">
        <f>_xlfn.XLOOKUP(Comuni[[#This Row],[Regione]],Table_0[Regione],Table_0[Guariti],,0)</f>
        <v>102635</v>
      </c>
      <c r="L5788" s="1">
        <f>_xlfn.XLOOKUP(Comuni[[#This Row],[Regione]],Table_0[Regione],Table_0[Deceduti],,0)</f>
        <v>778</v>
      </c>
    </row>
    <row r="5789" spans="1:12" x14ac:dyDescent="0.25">
      <c r="A5789" s="1" t="s">
        <v>5876</v>
      </c>
      <c r="B5789" s="1" t="s">
        <v>5757</v>
      </c>
      <c r="C5789" s="1" t="s">
        <v>5842</v>
      </c>
      <c r="D5789">
        <v>826</v>
      </c>
      <c r="E5789">
        <f>100*Comuni[[#This Row],[Popolazione2011]]/$D$7916</f>
        <v>1.4412303011865984E-3</v>
      </c>
      <c r="F5789">
        <f>100*Comuni[[#This Row],[Popolazione2011]]/(SUMIFS($D$2:$D$7916,$B$2:$B$7916,"Molise"))</f>
        <v>0.26334247274118472</v>
      </c>
      <c r="G5789" t="b">
        <f>IF(Comuni[[#This Row],[Popolazione2011]]&gt;300000,"MAGGIORE")</f>
        <v>0</v>
      </c>
      <c r="H5789">
        <f>100*Comuni[[#This Row],[Popolazione2011]]/(SUMIFS($D$2:$D$7916,$B$2:$B$7916,"Piemonte"))</f>
        <v>1.8927953700300374E-2</v>
      </c>
      <c r="I5789" s="1" t="str">
        <f>_xlfn.XLOOKUP(Comuni[[#This Row],[Regione]],Ripartizione_geografica[Regione],Ripartizione_geografica[Ripartizione geografica],,0)</f>
        <v>Sud</v>
      </c>
      <c r="J5789" s="1">
        <f>_xlfn.XLOOKUP(Comuni[[#This Row],[Regione]],Table_0[Regione],Table_0[Totale contagiati],,0)</f>
        <v>104688</v>
      </c>
      <c r="K5789" s="1">
        <f>_xlfn.XLOOKUP(Comuni[[#This Row],[Regione]],Table_0[Regione],Table_0[Guariti],,0)</f>
        <v>102635</v>
      </c>
      <c r="L5789" s="1">
        <f>_xlfn.XLOOKUP(Comuni[[#This Row],[Regione]],Table_0[Regione],Table_0[Deceduti],,0)</f>
        <v>778</v>
      </c>
    </row>
    <row r="5790" spans="1:12" x14ac:dyDescent="0.25">
      <c r="A5790" s="1" t="s">
        <v>5877</v>
      </c>
      <c r="B5790" s="1" t="s">
        <v>5757</v>
      </c>
      <c r="C5790" s="1" t="s">
        <v>5842</v>
      </c>
      <c r="D5790">
        <v>335</v>
      </c>
      <c r="E5790">
        <f>100*Comuni[[#This Row],[Popolazione2011]]/$D$7916</f>
        <v>5.8451834249093277E-4</v>
      </c>
      <c r="F5790">
        <f>100*Comuni[[#This Row],[Popolazione2011]]/(SUMIFS($D$2:$D$7916,$B$2:$B$7916,"Molise"))</f>
        <v>0.10680354524006887</v>
      </c>
      <c r="G5790" t="b">
        <f>IF(Comuni[[#This Row],[Popolazione2011]]&gt;300000,"MAGGIORE")</f>
        <v>0</v>
      </c>
      <c r="H5790">
        <f>100*Comuni[[#This Row],[Popolazione2011]]/(SUMIFS($D$2:$D$7916,$B$2:$B$7916,"Piemonte"))</f>
        <v>7.6765913917683105E-3</v>
      </c>
      <c r="I5790" s="1" t="str">
        <f>_xlfn.XLOOKUP(Comuni[[#This Row],[Regione]],Ripartizione_geografica[Regione],Ripartizione_geografica[Ripartizione geografica],,0)</f>
        <v>Sud</v>
      </c>
      <c r="J5790" s="1">
        <f>_xlfn.XLOOKUP(Comuni[[#This Row],[Regione]],Table_0[Regione],Table_0[Totale contagiati],,0)</f>
        <v>104688</v>
      </c>
      <c r="K5790" s="1">
        <f>_xlfn.XLOOKUP(Comuni[[#This Row],[Regione]],Table_0[Regione],Table_0[Guariti],,0)</f>
        <v>102635</v>
      </c>
      <c r="L5790" s="1">
        <f>_xlfn.XLOOKUP(Comuni[[#This Row],[Regione]],Table_0[Regione],Table_0[Deceduti],,0)</f>
        <v>778</v>
      </c>
    </row>
    <row r="5791" spans="1:12" x14ac:dyDescent="0.25">
      <c r="A5791" s="1" t="s">
        <v>5878</v>
      </c>
      <c r="B5791" s="1" t="s">
        <v>5757</v>
      </c>
      <c r="C5791" s="1" t="s">
        <v>5842</v>
      </c>
      <c r="D5791">
        <v>764</v>
      </c>
      <c r="E5791">
        <f>100*Comuni[[#This Row],[Popolazione2011]]/$D$7916</f>
        <v>1.3330507870539482E-3</v>
      </c>
      <c r="F5791">
        <f>100*Comuni[[#This Row],[Popolazione2011]]/(SUMIFS($D$2:$D$7916,$B$2:$B$7916,"Molise"))</f>
        <v>0.24357584645794811</v>
      </c>
      <c r="G5791" t="b">
        <f>IF(Comuni[[#This Row],[Popolazione2011]]&gt;300000,"MAGGIORE")</f>
        <v>0</v>
      </c>
      <c r="H5791">
        <f>100*Comuni[[#This Row],[Popolazione2011]]/(SUMIFS($D$2:$D$7916,$B$2:$B$7916,"Piemonte"))</f>
        <v>1.7507211412868626E-2</v>
      </c>
      <c r="I5791" s="1" t="str">
        <f>_xlfn.XLOOKUP(Comuni[[#This Row],[Regione]],Ripartizione_geografica[Regione],Ripartizione_geografica[Ripartizione geografica],,0)</f>
        <v>Sud</v>
      </c>
      <c r="J5791" s="1">
        <f>_xlfn.XLOOKUP(Comuni[[#This Row],[Regione]],Table_0[Regione],Table_0[Totale contagiati],,0)</f>
        <v>104688</v>
      </c>
      <c r="K5791" s="1">
        <f>_xlfn.XLOOKUP(Comuni[[#This Row],[Regione]],Table_0[Regione],Table_0[Guariti],,0)</f>
        <v>102635</v>
      </c>
      <c r="L5791" s="1">
        <f>_xlfn.XLOOKUP(Comuni[[#This Row],[Regione]],Table_0[Regione],Table_0[Deceduti],,0)</f>
        <v>778</v>
      </c>
    </row>
    <row r="5792" spans="1:12" x14ac:dyDescent="0.25">
      <c r="A5792" s="1" t="s">
        <v>5879</v>
      </c>
      <c r="B5792" s="1" t="s">
        <v>5757</v>
      </c>
      <c r="C5792" s="1" t="s">
        <v>5842</v>
      </c>
      <c r="D5792">
        <v>2275</v>
      </c>
      <c r="E5792">
        <f>100*Comuni[[#This Row],[Popolazione2011]]/$D$7916</f>
        <v>3.9694902363190208E-3</v>
      </c>
      <c r="F5792">
        <f>100*Comuni[[#This Row],[Popolazione2011]]/(SUMIFS($D$2:$D$7916,$B$2:$B$7916,"Molise"))</f>
        <v>0.72530765797360197</v>
      </c>
      <c r="G5792" t="b">
        <f>IF(Comuni[[#This Row],[Popolazione2011]]&gt;300000,"MAGGIORE")</f>
        <v>0</v>
      </c>
      <c r="H5792">
        <f>100*Comuni[[#This Row],[Popolazione2011]]/(SUMIFS($D$2:$D$7916,$B$2:$B$7916,"Piemonte"))</f>
        <v>5.2132075869471363E-2</v>
      </c>
      <c r="I5792" s="1" t="str">
        <f>_xlfn.XLOOKUP(Comuni[[#This Row],[Regione]],Ripartizione_geografica[Regione],Ripartizione_geografica[Ripartizione geografica],,0)</f>
        <v>Sud</v>
      </c>
      <c r="J5792" s="1">
        <f>_xlfn.XLOOKUP(Comuni[[#This Row],[Regione]],Table_0[Regione],Table_0[Totale contagiati],,0)</f>
        <v>104688</v>
      </c>
      <c r="K5792" s="1">
        <f>_xlfn.XLOOKUP(Comuni[[#This Row],[Regione]],Table_0[Regione],Table_0[Guariti],,0)</f>
        <v>102635</v>
      </c>
      <c r="L5792" s="1">
        <f>_xlfn.XLOOKUP(Comuni[[#This Row],[Regione]],Table_0[Regione],Table_0[Deceduti],,0)</f>
        <v>778</v>
      </c>
    </row>
    <row r="5793" spans="1:12" x14ac:dyDescent="0.25">
      <c r="A5793" s="1" t="s">
        <v>5880</v>
      </c>
      <c r="B5793" s="1" t="s">
        <v>5757</v>
      </c>
      <c r="C5793" s="1" t="s">
        <v>5842</v>
      </c>
      <c r="D5793">
        <v>1129</v>
      </c>
      <c r="E5793">
        <f>100*Comuni[[#This Row],[Popolazione2011]]/$D$7916</f>
        <v>1.9699140557380987E-3</v>
      </c>
      <c r="F5793">
        <f>100*Comuni[[#This Row],[Popolazione2011]]/(SUMIFS($D$2:$D$7916,$B$2:$B$7916,"Molise"))</f>
        <v>0.35994388828667984</v>
      </c>
      <c r="G5793" t="b">
        <f>IF(Comuni[[#This Row],[Popolazione2011]]&gt;300000,"MAGGIORE")</f>
        <v>0</v>
      </c>
      <c r="H5793">
        <f>100*Comuni[[#This Row],[Popolazione2011]]/(SUMIFS($D$2:$D$7916,$B$2:$B$7916,"Piemonte"))</f>
        <v>2.5871258750168425E-2</v>
      </c>
      <c r="I5793" s="1" t="str">
        <f>_xlfn.XLOOKUP(Comuni[[#This Row],[Regione]],Ripartizione_geografica[Regione],Ripartizione_geografica[Ripartizione geografica],,0)</f>
        <v>Sud</v>
      </c>
      <c r="J5793" s="1">
        <f>_xlfn.XLOOKUP(Comuni[[#This Row],[Regione]],Table_0[Regione],Table_0[Totale contagiati],,0)</f>
        <v>104688</v>
      </c>
      <c r="K5793" s="1">
        <f>_xlfn.XLOOKUP(Comuni[[#This Row],[Regione]],Table_0[Regione],Table_0[Guariti],,0)</f>
        <v>102635</v>
      </c>
      <c r="L5793" s="1">
        <f>_xlfn.XLOOKUP(Comuni[[#This Row],[Regione]],Table_0[Regione],Table_0[Deceduti],,0)</f>
        <v>778</v>
      </c>
    </row>
    <row r="5794" spans="1:12" x14ac:dyDescent="0.25">
      <c r="A5794" s="1" t="s">
        <v>5881</v>
      </c>
      <c r="B5794" s="1" t="s">
        <v>5757</v>
      </c>
      <c r="C5794" s="1" t="s">
        <v>5842</v>
      </c>
      <c r="D5794">
        <v>987</v>
      </c>
      <c r="E5794">
        <f>100*Comuni[[#This Row],[Popolazione2011]]/$D$7916</f>
        <v>1.7221480717568675E-3</v>
      </c>
      <c r="F5794">
        <f>100*Comuni[[#This Row],[Popolazione2011]]/(SUMIFS($D$2:$D$7916,$B$2:$B$7916,"Molise"))</f>
        <v>0.31467193776700886</v>
      </c>
      <c r="G5794" t="b">
        <f>IF(Comuni[[#This Row],[Popolazione2011]]&gt;300000,"MAGGIORE")</f>
        <v>0</v>
      </c>
      <c r="H5794">
        <f>100*Comuni[[#This Row],[Popolazione2011]]/(SUMIFS($D$2:$D$7916,$B$2:$B$7916,"Piemonte"))</f>
        <v>2.261730060798604E-2</v>
      </c>
      <c r="I5794" s="1" t="str">
        <f>_xlfn.XLOOKUP(Comuni[[#This Row],[Regione]],Ripartizione_geografica[Regione],Ripartizione_geografica[Ripartizione geografica],,0)</f>
        <v>Sud</v>
      </c>
      <c r="J5794" s="1">
        <f>_xlfn.XLOOKUP(Comuni[[#This Row],[Regione]],Table_0[Regione],Table_0[Totale contagiati],,0)</f>
        <v>104688</v>
      </c>
      <c r="K5794" s="1">
        <f>_xlfn.XLOOKUP(Comuni[[#This Row],[Regione]],Table_0[Regione],Table_0[Guariti],,0)</f>
        <v>102635</v>
      </c>
      <c r="L5794" s="1">
        <f>_xlfn.XLOOKUP(Comuni[[#This Row],[Regione]],Table_0[Regione],Table_0[Deceduti],,0)</f>
        <v>778</v>
      </c>
    </row>
    <row r="5795" spans="1:12" x14ac:dyDescent="0.25">
      <c r="A5795" s="1" t="s">
        <v>5882</v>
      </c>
      <c r="B5795" s="1" t="s">
        <v>5757</v>
      </c>
      <c r="C5795" s="1" t="s">
        <v>5842</v>
      </c>
      <c r="D5795">
        <v>559</v>
      </c>
      <c r="E5795">
        <f>100*Comuni[[#This Row],[Popolazione2011]]/$D$7916</f>
        <v>9.7536045806695946E-4</v>
      </c>
      <c r="F5795">
        <f>100*Comuni[[#This Row],[Popolazione2011]]/(SUMIFS($D$2:$D$7916,$B$2:$B$7916,"Molise"))</f>
        <v>0.17821845310208506</v>
      </c>
      <c r="G5795" t="b">
        <f>IF(Comuni[[#This Row],[Popolazione2011]]&gt;300000,"MAGGIORE")</f>
        <v>0</v>
      </c>
      <c r="H5795">
        <f>100*Comuni[[#This Row],[Popolazione2011]]/(SUMIFS($D$2:$D$7916,$B$2:$B$7916,"Piemonte"))</f>
        <v>1.2809595785070106E-2</v>
      </c>
      <c r="I5795" s="1" t="str">
        <f>_xlfn.XLOOKUP(Comuni[[#This Row],[Regione]],Ripartizione_geografica[Regione],Ripartizione_geografica[Ripartizione geografica],,0)</f>
        <v>Sud</v>
      </c>
      <c r="J5795" s="1">
        <f>_xlfn.XLOOKUP(Comuni[[#This Row],[Regione]],Table_0[Regione],Table_0[Totale contagiati],,0)</f>
        <v>104688</v>
      </c>
      <c r="K5795" s="1">
        <f>_xlfn.XLOOKUP(Comuni[[#This Row],[Regione]],Table_0[Regione],Table_0[Guariti],,0)</f>
        <v>102635</v>
      </c>
      <c r="L5795" s="1">
        <f>_xlfn.XLOOKUP(Comuni[[#This Row],[Regione]],Table_0[Regione],Table_0[Deceduti],,0)</f>
        <v>778</v>
      </c>
    </row>
    <row r="5796" spans="1:12" x14ac:dyDescent="0.25">
      <c r="A5796" s="1" t="s">
        <v>5883</v>
      </c>
      <c r="B5796" s="1" t="s">
        <v>5757</v>
      </c>
      <c r="C5796" s="1" t="s">
        <v>5842</v>
      </c>
      <c r="D5796">
        <v>1064</v>
      </c>
      <c r="E5796">
        <f>100*Comuni[[#This Row],[Popolazione2011]]/$D$7916</f>
        <v>1.8565000489861269E-3</v>
      </c>
      <c r="F5796">
        <f>100*Comuni[[#This Row],[Popolazione2011]]/(SUMIFS($D$2:$D$7916,$B$2:$B$7916,"Molise"))</f>
        <v>0.33922081234457691</v>
      </c>
      <c r="G5796" t="b">
        <f>IF(Comuni[[#This Row],[Popolazione2011]]&gt;300000,"MAGGIORE")</f>
        <v>0</v>
      </c>
      <c r="H5796">
        <f>100*Comuni[[#This Row],[Popolazione2011]]/(SUMIFS($D$2:$D$7916,$B$2:$B$7916,"Piemonte"))</f>
        <v>2.4381770868183529E-2</v>
      </c>
      <c r="I5796" s="1" t="str">
        <f>_xlfn.XLOOKUP(Comuni[[#This Row],[Regione]],Ripartizione_geografica[Regione],Ripartizione_geografica[Ripartizione geografica],,0)</f>
        <v>Sud</v>
      </c>
      <c r="J5796" s="1">
        <f>_xlfn.XLOOKUP(Comuni[[#This Row],[Regione]],Table_0[Regione],Table_0[Totale contagiati],,0)</f>
        <v>104688</v>
      </c>
      <c r="K5796" s="1">
        <f>_xlfn.XLOOKUP(Comuni[[#This Row],[Regione]],Table_0[Regione],Table_0[Guariti],,0)</f>
        <v>102635</v>
      </c>
      <c r="L5796" s="1">
        <f>_xlfn.XLOOKUP(Comuni[[#This Row],[Regione]],Table_0[Regione],Table_0[Deceduti],,0)</f>
        <v>778</v>
      </c>
    </row>
    <row r="5797" spans="1:12" x14ac:dyDescent="0.25">
      <c r="A5797" s="1" t="s">
        <v>5884</v>
      </c>
      <c r="B5797" s="1" t="s">
        <v>5757</v>
      </c>
      <c r="C5797" s="1" t="s">
        <v>5842</v>
      </c>
      <c r="D5797">
        <v>537</v>
      </c>
      <c r="E5797">
        <f>100*Comuni[[#This Row],[Popolazione2011]]/$D$7916</f>
        <v>9.3697417885859973E-4</v>
      </c>
      <c r="F5797">
        <f>100*Comuni[[#This Row],[Popolazione2011]]/(SUMIFS($D$2:$D$7916,$B$2:$B$7916,"Molise"))</f>
        <v>0.17120448893706561</v>
      </c>
      <c r="G5797" t="b">
        <f>IF(Comuni[[#This Row],[Popolazione2011]]&gt;300000,"MAGGIORE")</f>
        <v>0</v>
      </c>
      <c r="H5797">
        <f>100*Comuni[[#This Row],[Popolazione2011]]/(SUMIFS($D$2:$D$7916,$B$2:$B$7916,"Piemonte"))</f>
        <v>1.2305461425013681E-2</v>
      </c>
      <c r="I5797" s="1" t="str">
        <f>_xlfn.XLOOKUP(Comuni[[#This Row],[Regione]],Ripartizione_geografica[Regione],Ripartizione_geografica[Ripartizione geografica],,0)</f>
        <v>Sud</v>
      </c>
      <c r="J5797" s="1">
        <f>_xlfn.XLOOKUP(Comuni[[#This Row],[Regione]],Table_0[Regione],Table_0[Totale contagiati],,0)</f>
        <v>104688</v>
      </c>
      <c r="K5797" s="1">
        <f>_xlfn.XLOOKUP(Comuni[[#This Row],[Regione]],Table_0[Regione],Table_0[Guariti],,0)</f>
        <v>102635</v>
      </c>
      <c r="L5797" s="1">
        <f>_xlfn.XLOOKUP(Comuni[[#This Row],[Regione]],Table_0[Regione],Table_0[Deceduti],,0)</f>
        <v>778</v>
      </c>
    </row>
    <row r="5798" spans="1:12" x14ac:dyDescent="0.25">
      <c r="A5798" s="1" t="s">
        <v>5885</v>
      </c>
      <c r="B5798" s="1" t="s">
        <v>5757</v>
      </c>
      <c r="C5798" s="1" t="s">
        <v>5842</v>
      </c>
      <c r="D5798">
        <v>1387</v>
      </c>
      <c r="E5798">
        <f>100*Comuni[[#This Row],[Popolazione2011]]/$D$7916</f>
        <v>2.4200804209997722E-3</v>
      </c>
      <c r="F5798">
        <f>100*Comuni[[#This Row],[Popolazione2011]]/(SUMIFS($D$2:$D$7916,$B$2:$B$7916,"Molise"))</f>
        <v>0.44219855894918064</v>
      </c>
      <c r="G5798" t="b">
        <f>IF(Comuni[[#This Row],[Popolazione2011]]&gt;300000,"MAGGIORE")</f>
        <v>0</v>
      </c>
      <c r="H5798">
        <f>100*Comuni[[#This Row],[Popolazione2011]]/(SUMIFS($D$2:$D$7916,$B$2:$B$7916,"Piemonte"))</f>
        <v>3.1783379881739245E-2</v>
      </c>
      <c r="I5798" s="1" t="str">
        <f>_xlfn.XLOOKUP(Comuni[[#This Row],[Regione]],Ripartizione_geografica[Regione],Ripartizione_geografica[Ripartizione geografica],,0)</f>
        <v>Sud</v>
      </c>
      <c r="J5798" s="1">
        <f>_xlfn.XLOOKUP(Comuni[[#This Row],[Regione]],Table_0[Regione],Table_0[Totale contagiati],,0)</f>
        <v>104688</v>
      </c>
      <c r="K5798" s="1">
        <f>_xlfn.XLOOKUP(Comuni[[#This Row],[Regione]],Table_0[Regione],Table_0[Guariti],,0)</f>
        <v>102635</v>
      </c>
      <c r="L5798" s="1">
        <f>_xlfn.XLOOKUP(Comuni[[#This Row],[Regione]],Table_0[Regione],Table_0[Deceduti],,0)</f>
        <v>778</v>
      </c>
    </row>
    <row r="5799" spans="1:12" x14ac:dyDescent="0.25">
      <c r="A5799" s="1" t="s">
        <v>5886</v>
      </c>
      <c r="B5799" s="1" t="s">
        <v>5757</v>
      </c>
      <c r="C5799" s="1" t="s">
        <v>5842</v>
      </c>
      <c r="D5799">
        <v>635</v>
      </c>
      <c r="E5799">
        <f>100*Comuni[[#This Row],[Popolazione2011]]/$D$7916</f>
        <v>1.1079676044231115E-3</v>
      </c>
      <c r="F5799">
        <f>100*Comuni[[#This Row],[Popolazione2011]]/(SUMIFS($D$2:$D$7916,$B$2:$B$7916,"Molise"))</f>
        <v>0.20244851112669771</v>
      </c>
      <c r="G5799" t="b">
        <f>IF(Comuni[[#This Row],[Popolazione2011]]&gt;300000,"MAGGIORE")</f>
        <v>0</v>
      </c>
      <c r="H5799">
        <f>100*Comuni[[#This Row],[Popolazione2011]]/(SUMIFS($D$2:$D$7916,$B$2:$B$7916,"Piemonte"))</f>
        <v>1.4551150847083217E-2</v>
      </c>
      <c r="I5799" s="1" t="str">
        <f>_xlfn.XLOOKUP(Comuni[[#This Row],[Regione]],Ripartizione_geografica[Regione],Ripartizione_geografica[Ripartizione geografica],,0)</f>
        <v>Sud</v>
      </c>
      <c r="J5799" s="1">
        <f>_xlfn.XLOOKUP(Comuni[[#This Row],[Regione]],Table_0[Regione],Table_0[Totale contagiati],,0)</f>
        <v>104688</v>
      </c>
      <c r="K5799" s="1">
        <f>_xlfn.XLOOKUP(Comuni[[#This Row],[Regione]],Table_0[Regione],Table_0[Guariti],,0)</f>
        <v>102635</v>
      </c>
      <c r="L5799" s="1">
        <f>_xlfn.XLOOKUP(Comuni[[#This Row],[Regione]],Table_0[Regione],Table_0[Deceduti],,0)</f>
        <v>778</v>
      </c>
    </row>
    <row r="5800" spans="1:12" x14ac:dyDescent="0.25">
      <c r="A5800" s="1" t="s">
        <v>5887</v>
      </c>
      <c r="B5800" s="1" t="s">
        <v>5757</v>
      </c>
      <c r="C5800" s="1" t="s">
        <v>5842</v>
      </c>
      <c r="D5800">
        <v>368</v>
      </c>
      <c r="E5800">
        <f>100*Comuni[[#This Row],[Popolazione2011]]/$D$7916</f>
        <v>6.4209776130347241E-4</v>
      </c>
      <c r="F5800">
        <f>100*Comuni[[#This Row],[Popolazione2011]]/(SUMIFS($D$2:$D$7916,$B$2:$B$7916,"Molise"))</f>
        <v>0.11732449148759803</v>
      </c>
      <c r="G5800" t="b">
        <f>IF(Comuni[[#This Row],[Popolazione2011]]&gt;300000,"MAGGIORE")</f>
        <v>0</v>
      </c>
      <c r="H5800">
        <f>100*Comuni[[#This Row],[Popolazione2011]]/(SUMIFS($D$2:$D$7916,$B$2:$B$7916,"Piemonte"))</f>
        <v>8.4327929318529504E-3</v>
      </c>
      <c r="I5800" s="1" t="str">
        <f>_xlfn.XLOOKUP(Comuni[[#This Row],[Regione]],Ripartizione_geografica[Regione],Ripartizione_geografica[Ripartizione geografica],,0)</f>
        <v>Sud</v>
      </c>
      <c r="J5800" s="1">
        <f>_xlfn.XLOOKUP(Comuni[[#This Row],[Regione]],Table_0[Regione],Table_0[Totale contagiati],,0)</f>
        <v>104688</v>
      </c>
      <c r="K5800" s="1">
        <f>_xlfn.XLOOKUP(Comuni[[#This Row],[Regione]],Table_0[Regione],Table_0[Guariti],,0)</f>
        <v>102635</v>
      </c>
      <c r="L5800" s="1">
        <f>_xlfn.XLOOKUP(Comuni[[#This Row],[Regione]],Table_0[Regione],Table_0[Deceduti],,0)</f>
        <v>778</v>
      </c>
    </row>
    <row r="5801" spans="1:12" x14ac:dyDescent="0.25">
      <c r="A5801" s="1" t="s">
        <v>5888</v>
      </c>
      <c r="B5801" s="1" t="s">
        <v>5757</v>
      </c>
      <c r="C5801" s="1" t="s">
        <v>5842</v>
      </c>
      <c r="D5801">
        <v>260</v>
      </c>
      <c r="E5801">
        <f>100*Comuni[[#This Row],[Popolazione2011]]/$D$7916</f>
        <v>4.5365602700788809E-4</v>
      </c>
      <c r="F5801">
        <f>100*Comuni[[#This Row],[Popolazione2011]]/(SUMIFS($D$2:$D$7916,$B$2:$B$7916,"Molise"))</f>
        <v>8.2892303768411654E-2</v>
      </c>
      <c r="G5801" t="b">
        <f>IF(Comuni[[#This Row],[Popolazione2011]]&gt;300000,"MAGGIORE")</f>
        <v>0</v>
      </c>
      <c r="H5801">
        <f>100*Comuni[[#This Row],[Popolazione2011]]/(SUMIFS($D$2:$D$7916,$B$2:$B$7916,"Piemonte"))</f>
        <v>5.9579515279395848E-3</v>
      </c>
      <c r="I5801" s="1" t="str">
        <f>_xlfn.XLOOKUP(Comuni[[#This Row],[Regione]],Ripartizione_geografica[Regione],Ripartizione_geografica[Ripartizione geografica],,0)</f>
        <v>Sud</v>
      </c>
      <c r="J5801" s="1">
        <f>_xlfn.XLOOKUP(Comuni[[#This Row],[Regione]],Table_0[Regione],Table_0[Totale contagiati],,0)</f>
        <v>104688</v>
      </c>
      <c r="K5801" s="1">
        <f>_xlfn.XLOOKUP(Comuni[[#This Row],[Regione]],Table_0[Regione],Table_0[Guariti],,0)</f>
        <v>102635</v>
      </c>
      <c r="L5801" s="1">
        <f>_xlfn.XLOOKUP(Comuni[[#This Row],[Regione]],Table_0[Regione],Table_0[Deceduti],,0)</f>
        <v>778</v>
      </c>
    </row>
    <row r="5802" spans="1:12" x14ac:dyDescent="0.25">
      <c r="A5802" s="1" t="s">
        <v>5889</v>
      </c>
      <c r="B5802" s="1" t="s">
        <v>5757</v>
      </c>
      <c r="C5802" s="1" t="s">
        <v>5842</v>
      </c>
      <c r="D5802">
        <v>758</v>
      </c>
      <c r="E5802">
        <f>100*Comuni[[#This Row],[Popolazione2011]]/$D$7916</f>
        <v>1.3225818018153047E-3</v>
      </c>
      <c r="F5802">
        <f>100*Comuni[[#This Row],[Popolazione2011]]/(SUMIFS($D$2:$D$7916,$B$2:$B$7916,"Molise"))</f>
        <v>0.24166294714021552</v>
      </c>
      <c r="G5802" t="b">
        <f>IF(Comuni[[#This Row],[Popolazione2011]]&gt;300000,"MAGGIORE")</f>
        <v>0</v>
      </c>
      <c r="H5802">
        <f>100*Comuni[[#This Row],[Popolazione2011]]/(SUMIFS($D$2:$D$7916,$B$2:$B$7916,"Piemonte"))</f>
        <v>1.7369720223762326E-2</v>
      </c>
      <c r="I5802" s="1" t="str">
        <f>_xlfn.XLOOKUP(Comuni[[#This Row],[Regione]],Ripartizione_geografica[Regione],Ripartizione_geografica[Ripartizione geografica],,0)</f>
        <v>Sud</v>
      </c>
      <c r="J5802" s="1">
        <f>_xlfn.XLOOKUP(Comuni[[#This Row],[Regione]],Table_0[Regione],Table_0[Totale contagiati],,0)</f>
        <v>104688</v>
      </c>
      <c r="K5802" s="1">
        <f>_xlfn.XLOOKUP(Comuni[[#This Row],[Regione]],Table_0[Regione],Table_0[Guariti],,0)</f>
        <v>102635</v>
      </c>
      <c r="L5802" s="1">
        <f>_xlfn.XLOOKUP(Comuni[[#This Row],[Regione]],Table_0[Regione],Table_0[Deceduti],,0)</f>
        <v>778</v>
      </c>
    </row>
    <row r="5803" spans="1:12" x14ac:dyDescent="0.25">
      <c r="A5803" s="1" t="s">
        <v>5890</v>
      </c>
      <c r="B5803" s="1" t="s">
        <v>5757</v>
      </c>
      <c r="C5803" s="1" t="s">
        <v>5842</v>
      </c>
      <c r="D5803">
        <v>744</v>
      </c>
      <c r="E5803">
        <f>100*Comuni[[#This Row],[Popolazione2011]]/$D$7916</f>
        <v>1.298154169591803E-3</v>
      </c>
      <c r="F5803">
        <f>100*Comuni[[#This Row],[Popolazione2011]]/(SUMIFS($D$2:$D$7916,$B$2:$B$7916,"Molise"))</f>
        <v>0.23719951539883952</v>
      </c>
      <c r="G5803" t="b">
        <f>IF(Comuni[[#This Row],[Popolazione2011]]&gt;300000,"MAGGIORE")</f>
        <v>0</v>
      </c>
      <c r="H5803">
        <f>100*Comuni[[#This Row],[Popolazione2011]]/(SUMIFS($D$2:$D$7916,$B$2:$B$7916,"Piemonte"))</f>
        <v>1.7048907449180965E-2</v>
      </c>
      <c r="I5803" s="1" t="str">
        <f>_xlfn.XLOOKUP(Comuni[[#This Row],[Regione]],Ripartizione_geografica[Regione],Ripartizione_geografica[Ripartizione geografica],,0)</f>
        <v>Sud</v>
      </c>
      <c r="J5803" s="1">
        <f>_xlfn.XLOOKUP(Comuni[[#This Row],[Regione]],Table_0[Regione],Table_0[Totale contagiati],,0)</f>
        <v>104688</v>
      </c>
      <c r="K5803" s="1">
        <f>_xlfn.XLOOKUP(Comuni[[#This Row],[Regione]],Table_0[Regione],Table_0[Guariti],,0)</f>
        <v>102635</v>
      </c>
      <c r="L5803" s="1">
        <f>_xlfn.XLOOKUP(Comuni[[#This Row],[Regione]],Table_0[Regione],Table_0[Deceduti],,0)</f>
        <v>778</v>
      </c>
    </row>
    <row r="5804" spans="1:12" x14ac:dyDescent="0.25">
      <c r="A5804" s="1" t="s">
        <v>5891</v>
      </c>
      <c r="B5804" s="1" t="s">
        <v>5757</v>
      </c>
      <c r="C5804" s="1" t="s">
        <v>5842</v>
      </c>
      <c r="D5804">
        <v>2331</v>
      </c>
      <c r="E5804">
        <f>100*Comuni[[#This Row],[Popolazione2011]]/$D$7916</f>
        <v>4.0672007652130275E-3</v>
      </c>
      <c r="F5804">
        <f>100*Comuni[[#This Row],[Popolazione2011]]/(SUMIFS($D$2:$D$7916,$B$2:$B$7916,"Molise"))</f>
        <v>0.743161384939106</v>
      </c>
      <c r="G5804" t="b">
        <f>IF(Comuni[[#This Row],[Popolazione2011]]&gt;300000,"MAGGIORE")</f>
        <v>0</v>
      </c>
      <c r="H5804">
        <f>100*Comuni[[#This Row],[Popolazione2011]]/(SUMIFS($D$2:$D$7916,$B$2:$B$7916,"Piemonte"))</f>
        <v>5.3415326967796814E-2</v>
      </c>
      <c r="I5804" s="1" t="str">
        <f>_xlfn.XLOOKUP(Comuni[[#This Row],[Regione]],Ripartizione_geografica[Regione],Ripartizione_geografica[Ripartizione geografica],,0)</f>
        <v>Sud</v>
      </c>
      <c r="J5804" s="1">
        <f>_xlfn.XLOOKUP(Comuni[[#This Row],[Regione]],Table_0[Regione],Table_0[Totale contagiati],,0)</f>
        <v>104688</v>
      </c>
      <c r="K5804" s="1">
        <f>_xlfn.XLOOKUP(Comuni[[#This Row],[Regione]],Table_0[Regione],Table_0[Guariti],,0)</f>
        <v>102635</v>
      </c>
      <c r="L5804" s="1">
        <f>_xlfn.XLOOKUP(Comuni[[#This Row],[Regione]],Table_0[Regione],Table_0[Deceduti],,0)</f>
        <v>778</v>
      </c>
    </row>
    <row r="5805" spans="1:12" x14ac:dyDescent="0.25">
      <c r="A5805" s="1" t="s">
        <v>5892</v>
      </c>
      <c r="B5805" s="1" t="s">
        <v>5757</v>
      </c>
      <c r="C5805" s="1" t="s">
        <v>5842</v>
      </c>
      <c r="D5805">
        <v>728</v>
      </c>
      <c r="E5805">
        <f>100*Comuni[[#This Row],[Popolazione2011]]/$D$7916</f>
        <v>1.2702368756220867E-3</v>
      </c>
      <c r="F5805">
        <f>100*Comuni[[#This Row],[Popolazione2011]]/(SUMIFS($D$2:$D$7916,$B$2:$B$7916,"Molise"))</f>
        <v>0.23209845055155265</v>
      </c>
      <c r="G5805" t="b">
        <f>IF(Comuni[[#This Row],[Popolazione2011]]&gt;300000,"MAGGIORE")</f>
        <v>0</v>
      </c>
      <c r="H5805">
        <f>100*Comuni[[#This Row],[Popolazione2011]]/(SUMIFS($D$2:$D$7916,$B$2:$B$7916,"Piemonte"))</f>
        <v>1.6682264278230836E-2</v>
      </c>
      <c r="I5805" s="1" t="str">
        <f>_xlfn.XLOOKUP(Comuni[[#This Row],[Regione]],Ripartizione_geografica[Regione],Ripartizione_geografica[Ripartizione geografica],,0)</f>
        <v>Sud</v>
      </c>
      <c r="J5805" s="1">
        <f>_xlfn.XLOOKUP(Comuni[[#This Row],[Regione]],Table_0[Regione],Table_0[Totale contagiati],,0)</f>
        <v>104688</v>
      </c>
      <c r="K5805" s="1">
        <f>_xlfn.XLOOKUP(Comuni[[#This Row],[Regione]],Table_0[Regione],Table_0[Guariti],,0)</f>
        <v>102635</v>
      </c>
      <c r="L5805" s="1">
        <f>_xlfn.XLOOKUP(Comuni[[#This Row],[Regione]],Table_0[Regione],Table_0[Deceduti],,0)</f>
        <v>778</v>
      </c>
    </row>
    <row r="5806" spans="1:12" x14ac:dyDescent="0.25">
      <c r="A5806" s="1" t="s">
        <v>5893</v>
      </c>
      <c r="B5806" s="1" t="s">
        <v>5757</v>
      </c>
      <c r="C5806" s="1" t="s">
        <v>5842</v>
      </c>
      <c r="D5806">
        <v>11236</v>
      </c>
      <c r="E5806">
        <f>100*Comuni[[#This Row],[Popolazione2011]]/$D$7916</f>
        <v>1.9604919690233195E-2</v>
      </c>
      <c r="F5806">
        <f>100*Comuni[[#This Row],[Popolazione2011]]/(SUMIFS($D$2:$D$7916,$B$2:$B$7916,"Molise"))</f>
        <v>3.5822227890072051</v>
      </c>
      <c r="G5806" t="b">
        <f>IF(Comuni[[#This Row],[Popolazione2011]]&gt;300000,"MAGGIORE")</f>
        <v>0</v>
      </c>
      <c r="H5806">
        <f>100*Comuni[[#This Row],[Popolazione2011]]/(SUMIFS($D$2:$D$7916,$B$2:$B$7916,"Piemonte"))</f>
        <v>0.2574751667997276</v>
      </c>
      <c r="I5806" s="1" t="str">
        <f>_xlfn.XLOOKUP(Comuni[[#This Row],[Regione]],Ripartizione_geografica[Regione],Ripartizione_geografica[Ripartizione geografica],,0)</f>
        <v>Sud</v>
      </c>
      <c r="J5806" s="1">
        <f>_xlfn.XLOOKUP(Comuni[[#This Row],[Regione]],Table_0[Regione],Table_0[Totale contagiati],,0)</f>
        <v>104688</v>
      </c>
      <c r="K5806" s="1">
        <f>_xlfn.XLOOKUP(Comuni[[#This Row],[Regione]],Table_0[Regione],Table_0[Guariti],,0)</f>
        <v>102635</v>
      </c>
      <c r="L5806" s="1">
        <f>_xlfn.XLOOKUP(Comuni[[#This Row],[Regione]],Table_0[Regione],Table_0[Deceduti],,0)</f>
        <v>778</v>
      </c>
    </row>
    <row r="5807" spans="1:12" x14ac:dyDescent="0.25">
      <c r="A5807" s="1" t="s">
        <v>5894</v>
      </c>
      <c r="B5807" s="1" t="s">
        <v>5895</v>
      </c>
      <c r="C5807" s="1" t="s">
        <v>5896</v>
      </c>
      <c r="D5807">
        <v>1380</v>
      </c>
      <c r="E5807">
        <f>100*Comuni[[#This Row],[Popolazione2011]]/$D$7916</f>
        <v>2.4078666048880214E-3</v>
      </c>
      <c r="F5807">
        <f>100*Comuni[[#This Row],[Popolazione2011]]/(SUMIFS($D$2:$D$7916,$B$2:$B$7916,"Campania"))</f>
        <v>2.3930041045222575E-2</v>
      </c>
      <c r="G5807" t="b">
        <f>IF(Comuni[[#This Row],[Popolazione2011]]&gt;300000,"MAGGIORE")</f>
        <v>0</v>
      </c>
      <c r="H5807">
        <f>100*Comuni[[#This Row],[Popolazione2011]]/(SUMIFS($D$2:$D$7916,$B$2:$B$7916,"Piemonte"))</f>
        <v>3.1622973494448564E-2</v>
      </c>
      <c r="I5807" s="1" t="str">
        <f>_xlfn.XLOOKUP(Comuni[[#This Row],[Regione]],Ripartizione_geografica[Regione],Ripartizione_geografica[Ripartizione geografica],,0)</f>
        <v>Sud</v>
      </c>
      <c r="J5807" s="1">
        <f>_xlfn.XLOOKUP(Comuni[[#This Row],[Regione]],Table_0[Regione],Table_0[Totale contagiati],,0)</f>
        <v>2524670</v>
      </c>
      <c r="K5807" s="1">
        <f>_xlfn.XLOOKUP(Comuni[[#This Row],[Regione]],Table_0[Regione],Table_0[Guariti],,0)</f>
        <v>2482123</v>
      </c>
      <c r="L5807" s="1">
        <f>_xlfn.XLOOKUP(Comuni[[#This Row],[Regione]],Table_0[Regione],Table_0[Deceduti],,0)</f>
        <v>12061</v>
      </c>
    </row>
    <row r="5808" spans="1:12" x14ac:dyDescent="0.25">
      <c r="A5808" s="1" t="s">
        <v>5897</v>
      </c>
      <c r="B5808" s="1" t="s">
        <v>5895</v>
      </c>
      <c r="C5808" s="1" t="s">
        <v>5896</v>
      </c>
      <c r="D5808">
        <v>7660</v>
      </c>
      <c r="E5808">
        <f>100*Comuni[[#This Row],[Popolazione2011]]/$D$7916</f>
        <v>1.3365404488001626E-2</v>
      </c>
      <c r="F5808">
        <f>100*Comuni[[#This Row],[Popolazione2011]]/(SUMIFS($D$2:$D$7916,$B$2:$B$7916,"Campania"))</f>
        <v>0.13282906841043834</v>
      </c>
      <c r="G5808" t="b">
        <f>IF(Comuni[[#This Row],[Popolazione2011]]&gt;300000,"MAGGIORE")</f>
        <v>0</v>
      </c>
      <c r="H5808">
        <f>100*Comuni[[#This Row],[Popolazione2011]]/(SUMIFS($D$2:$D$7916,$B$2:$B$7916,"Piemonte"))</f>
        <v>0.17553041809237391</v>
      </c>
      <c r="I5808" s="1" t="str">
        <f>_xlfn.XLOOKUP(Comuni[[#This Row],[Regione]],Ripartizione_geografica[Regione],Ripartizione_geografica[Ripartizione geografica],,0)</f>
        <v>Sud</v>
      </c>
      <c r="J5808" s="1">
        <f>_xlfn.XLOOKUP(Comuni[[#This Row],[Regione]],Table_0[Regione],Table_0[Totale contagiati],,0)</f>
        <v>2524670</v>
      </c>
      <c r="K5808" s="1">
        <f>_xlfn.XLOOKUP(Comuni[[#This Row],[Regione]],Table_0[Regione],Table_0[Guariti],,0)</f>
        <v>2482123</v>
      </c>
      <c r="L5808" s="1">
        <f>_xlfn.XLOOKUP(Comuni[[#This Row],[Regione]],Table_0[Regione],Table_0[Deceduti],,0)</f>
        <v>12061</v>
      </c>
    </row>
    <row r="5809" spans="1:12" x14ac:dyDescent="0.25">
      <c r="A5809" s="1" t="s">
        <v>5898</v>
      </c>
      <c r="B5809" s="1" t="s">
        <v>5895</v>
      </c>
      <c r="C5809" s="1" t="s">
        <v>5896</v>
      </c>
      <c r="D5809">
        <v>4914</v>
      </c>
      <c r="E5809">
        <f>100*Comuni[[#This Row],[Popolazione2011]]/$D$7916</f>
        <v>8.5740989104490847E-3</v>
      </c>
      <c r="F5809">
        <f>100*Comuni[[#This Row],[Popolazione2011]]/(SUMIFS($D$2:$D$7916,$B$2:$B$7916,"Campania"))</f>
        <v>8.5211754852336036E-2</v>
      </c>
      <c r="G5809" t="b">
        <f>IF(Comuni[[#This Row],[Popolazione2011]]&gt;300000,"MAGGIORE")</f>
        <v>0</v>
      </c>
      <c r="H5809">
        <f>100*Comuni[[#This Row],[Popolazione2011]]/(SUMIFS($D$2:$D$7916,$B$2:$B$7916,"Piemonte"))</f>
        <v>0.11260528387805815</v>
      </c>
      <c r="I5809" s="1" t="str">
        <f>_xlfn.XLOOKUP(Comuni[[#This Row],[Regione]],Ripartizione_geografica[Regione],Ripartizione_geografica[Ripartizione geografica],,0)</f>
        <v>Sud</v>
      </c>
      <c r="J5809" s="1">
        <f>_xlfn.XLOOKUP(Comuni[[#This Row],[Regione]],Table_0[Regione],Table_0[Totale contagiati],,0)</f>
        <v>2524670</v>
      </c>
      <c r="K5809" s="1">
        <f>_xlfn.XLOOKUP(Comuni[[#This Row],[Regione]],Table_0[Regione],Table_0[Guariti],,0)</f>
        <v>2482123</v>
      </c>
      <c r="L5809" s="1">
        <f>_xlfn.XLOOKUP(Comuni[[#This Row],[Regione]],Table_0[Regione],Table_0[Deceduti],,0)</f>
        <v>12061</v>
      </c>
    </row>
    <row r="5810" spans="1:12" x14ac:dyDescent="0.25">
      <c r="A5810" s="1" t="s">
        <v>5899</v>
      </c>
      <c r="B5810" s="1" t="s">
        <v>5895</v>
      </c>
      <c r="C5810" s="1" t="s">
        <v>5896</v>
      </c>
      <c r="D5810">
        <v>5333</v>
      </c>
      <c r="E5810">
        <f>100*Comuni[[#This Row],[Popolazione2011]]/$D$7916</f>
        <v>9.3051830462810275E-3</v>
      </c>
      <c r="F5810">
        <f>100*Comuni[[#This Row],[Popolazione2011]]/(SUMIFS($D$2:$D$7916,$B$2:$B$7916,"Campania"))</f>
        <v>9.2477470213168114E-2</v>
      </c>
      <c r="G5810" t="b">
        <f>IF(Comuni[[#This Row],[Popolazione2011]]&gt;300000,"MAGGIORE")</f>
        <v>0</v>
      </c>
      <c r="H5810">
        <f>100*Comuni[[#This Row],[Popolazione2011]]/(SUMIFS($D$2:$D$7916,$B$2:$B$7916,"Piemonte"))</f>
        <v>0.12220675191731463</v>
      </c>
      <c r="I5810" s="1" t="str">
        <f>_xlfn.XLOOKUP(Comuni[[#This Row],[Regione]],Ripartizione_geografica[Regione],Ripartizione_geografica[Ripartizione geografica],,0)</f>
        <v>Sud</v>
      </c>
      <c r="J5810" s="1">
        <f>_xlfn.XLOOKUP(Comuni[[#This Row],[Regione]],Table_0[Regione],Table_0[Totale contagiati],,0)</f>
        <v>2524670</v>
      </c>
      <c r="K5810" s="1">
        <f>_xlfn.XLOOKUP(Comuni[[#This Row],[Regione]],Table_0[Regione],Table_0[Guariti],,0)</f>
        <v>2482123</v>
      </c>
      <c r="L5810" s="1">
        <f>_xlfn.XLOOKUP(Comuni[[#This Row],[Regione]],Table_0[Regione],Table_0[Deceduti],,0)</f>
        <v>12061</v>
      </c>
    </row>
    <row r="5811" spans="1:12" x14ac:dyDescent="0.25">
      <c r="A5811" s="1" t="s">
        <v>5900</v>
      </c>
      <c r="B5811" s="1" t="s">
        <v>5895</v>
      </c>
      <c r="C5811" s="1" t="s">
        <v>5896</v>
      </c>
      <c r="D5811">
        <v>52830</v>
      </c>
      <c r="E5811">
        <f>100*Comuni[[#This Row],[Popolazione2011]]/$D$7916</f>
        <v>9.217941502625665E-2</v>
      </c>
      <c r="F5811">
        <f>100*Comuni[[#This Row],[Popolazione2011]]/(SUMIFS($D$2:$D$7916,$B$2:$B$7916,"Campania"))</f>
        <v>0.91610439740515115</v>
      </c>
      <c r="G5811" t="b">
        <f>IF(Comuni[[#This Row],[Popolazione2011]]&gt;300000,"MAGGIORE")</f>
        <v>0</v>
      </c>
      <c r="H5811">
        <f>100*Comuni[[#This Row],[Popolazione2011]]/(SUMIFS($D$2:$D$7916,$B$2:$B$7916,"Piemonte"))</f>
        <v>1.2106099200809548</v>
      </c>
      <c r="I5811" s="1" t="str">
        <f>_xlfn.XLOOKUP(Comuni[[#This Row],[Regione]],Ripartizione_geografica[Regione],Ripartizione_geografica[Ripartizione geografica],,0)</f>
        <v>Sud</v>
      </c>
      <c r="J5811" s="1">
        <f>_xlfn.XLOOKUP(Comuni[[#This Row],[Regione]],Table_0[Regione],Table_0[Totale contagiati],,0)</f>
        <v>2524670</v>
      </c>
      <c r="K5811" s="1">
        <f>_xlfn.XLOOKUP(Comuni[[#This Row],[Regione]],Table_0[Regione],Table_0[Guariti],,0)</f>
        <v>2482123</v>
      </c>
      <c r="L5811" s="1">
        <f>_xlfn.XLOOKUP(Comuni[[#This Row],[Regione]],Table_0[Regione],Table_0[Deceduti],,0)</f>
        <v>12061</v>
      </c>
    </row>
    <row r="5812" spans="1:12" x14ac:dyDescent="0.25">
      <c r="A5812" s="1" t="s">
        <v>5901</v>
      </c>
      <c r="B5812" s="1" t="s">
        <v>5895</v>
      </c>
      <c r="C5812" s="1" t="s">
        <v>5896</v>
      </c>
      <c r="D5812">
        <v>2251</v>
      </c>
      <c r="E5812">
        <f>100*Comuni[[#This Row],[Popolazione2011]]/$D$7916</f>
        <v>3.9276142953644467E-3</v>
      </c>
      <c r="F5812">
        <f>100*Comuni[[#This Row],[Popolazione2011]]/(SUMIFS($D$2:$D$7916,$B$2:$B$7916,"Campania"))</f>
        <v>3.9033711878837696E-2</v>
      </c>
      <c r="G5812" t="b">
        <f>IF(Comuni[[#This Row],[Popolazione2011]]&gt;300000,"MAGGIORE")</f>
        <v>0</v>
      </c>
      <c r="H5812">
        <f>100*Comuni[[#This Row],[Popolazione2011]]/(SUMIFS($D$2:$D$7916,$B$2:$B$7916,"Piemonte"))</f>
        <v>5.158211111304617E-2</v>
      </c>
      <c r="I5812" s="1" t="str">
        <f>_xlfn.XLOOKUP(Comuni[[#This Row],[Regione]],Ripartizione_geografica[Regione],Ripartizione_geografica[Ripartizione geografica],,0)</f>
        <v>Sud</v>
      </c>
      <c r="J5812" s="1">
        <f>_xlfn.XLOOKUP(Comuni[[#This Row],[Regione]],Table_0[Regione],Table_0[Totale contagiati],,0)</f>
        <v>2524670</v>
      </c>
      <c r="K5812" s="1">
        <f>_xlfn.XLOOKUP(Comuni[[#This Row],[Regione]],Table_0[Regione],Table_0[Guariti],,0)</f>
        <v>2482123</v>
      </c>
      <c r="L5812" s="1">
        <f>_xlfn.XLOOKUP(Comuni[[#This Row],[Regione]],Table_0[Regione],Table_0[Deceduti],,0)</f>
        <v>12061</v>
      </c>
    </row>
    <row r="5813" spans="1:12" x14ac:dyDescent="0.25">
      <c r="A5813" s="1" t="s">
        <v>5902</v>
      </c>
      <c r="B5813" s="1" t="s">
        <v>5895</v>
      </c>
      <c r="C5813" s="1" t="s">
        <v>5896</v>
      </c>
      <c r="D5813">
        <v>5705</v>
      </c>
      <c r="E5813">
        <f>100*Comuni[[#This Row],[Popolazione2011]]/$D$7916</f>
        <v>9.9542601310769301E-3</v>
      </c>
      <c r="F5813">
        <f>100*Comuni[[#This Row],[Popolazione2011]]/(SUMIFS($D$2:$D$7916,$B$2:$B$7916,"Campania"))</f>
        <v>9.8928176929706374E-2</v>
      </c>
      <c r="G5813" t="b">
        <f>IF(Comuni[[#This Row],[Popolazione2011]]&gt;300000,"MAGGIORE")</f>
        <v>0</v>
      </c>
      <c r="H5813">
        <f>100*Comuni[[#This Row],[Popolazione2011]]/(SUMIFS($D$2:$D$7916,$B$2:$B$7916,"Piemonte"))</f>
        <v>0.1307312056419051</v>
      </c>
      <c r="I5813" s="1" t="str">
        <f>_xlfn.XLOOKUP(Comuni[[#This Row],[Regione]],Ripartizione_geografica[Regione],Ripartizione_geografica[Ripartizione geografica],,0)</f>
        <v>Sud</v>
      </c>
      <c r="J5813" s="1">
        <f>_xlfn.XLOOKUP(Comuni[[#This Row],[Regione]],Table_0[Regione],Table_0[Totale contagiati],,0)</f>
        <v>2524670</v>
      </c>
      <c r="K5813" s="1">
        <f>_xlfn.XLOOKUP(Comuni[[#This Row],[Regione]],Table_0[Regione],Table_0[Guariti],,0)</f>
        <v>2482123</v>
      </c>
      <c r="L5813" s="1">
        <f>_xlfn.XLOOKUP(Comuni[[#This Row],[Regione]],Table_0[Regione],Table_0[Deceduti],,0)</f>
        <v>12061</v>
      </c>
    </row>
    <row r="5814" spans="1:12" x14ac:dyDescent="0.25">
      <c r="A5814" s="1" t="s">
        <v>5903</v>
      </c>
      <c r="B5814" s="1" t="s">
        <v>5895</v>
      </c>
      <c r="C5814" s="1" t="s">
        <v>5896</v>
      </c>
      <c r="D5814">
        <v>1782</v>
      </c>
      <c r="E5814">
        <f>100*Comuni[[#This Row],[Popolazione2011]]/$D$7916</f>
        <v>3.1092886158771409E-3</v>
      </c>
      <c r="F5814">
        <f>100*Comuni[[#This Row],[Popolazione2011]]/(SUMIFS($D$2:$D$7916,$B$2:$B$7916,"Campania"))</f>
        <v>3.090096604535263E-2</v>
      </c>
      <c r="G5814" t="b">
        <f>IF(Comuni[[#This Row],[Popolazione2011]]&gt;300000,"MAGGIORE")</f>
        <v>0</v>
      </c>
      <c r="H5814">
        <f>100*Comuni[[#This Row],[Popolazione2011]]/(SUMIFS($D$2:$D$7916,$B$2:$B$7916,"Piemonte"))</f>
        <v>4.083488316457054E-2</v>
      </c>
      <c r="I5814" s="1" t="str">
        <f>_xlfn.XLOOKUP(Comuni[[#This Row],[Regione]],Ripartizione_geografica[Regione],Ripartizione_geografica[Ripartizione geografica],,0)</f>
        <v>Sud</v>
      </c>
      <c r="J5814" s="1">
        <f>_xlfn.XLOOKUP(Comuni[[#This Row],[Regione]],Table_0[Regione],Table_0[Totale contagiati],,0)</f>
        <v>2524670</v>
      </c>
      <c r="K5814" s="1">
        <f>_xlfn.XLOOKUP(Comuni[[#This Row],[Regione]],Table_0[Regione],Table_0[Guariti],,0)</f>
        <v>2482123</v>
      </c>
      <c r="L5814" s="1">
        <f>_xlfn.XLOOKUP(Comuni[[#This Row],[Regione]],Table_0[Regione],Table_0[Deceduti],,0)</f>
        <v>12061</v>
      </c>
    </row>
    <row r="5815" spans="1:12" x14ac:dyDescent="0.25">
      <c r="A5815" s="1" t="s">
        <v>5904</v>
      </c>
      <c r="B5815" s="1" t="s">
        <v>5895</v>
      </c>
      <c r="C5815" s="1" t="s">
        <v>5896</v>
      </c>
      <c r="D5815">
        <v>5657</v>
      </c>
      <c r="E5815">
        <f>100*Comuni[[#This Row],[Popolazione2011]]/$D$7916</f>
        <v>9.870508249167782E-3</v>
      </c>
      <c r="F5815">
        <f>100*Comuni[[#This Row],[Popolazione2011]]/(SUMIFS($D$2:$D$7916,$B$2:$B$7916,"Campania"))</f>
        <v>9.8095827675959493E-2</v>
      </c>
      <c r="G5815" t="b">
        <f>IF(Comuni[[#This Row],[Popolazione2011]]&gt;300000,"MAGGIORE")</f>
        <v>0</v>
      </c>
      <c r="H5815">
        <f>100*Comuni[[#This Row],[Popolazione2011]]/(SUMIFS($D$2:$D$7916,$B$2:$B$7916,"Piemonte"))</f>
        <v>0.12963127612905473</v>
      </c>
      <c r="I5815" s="1" t="str">
        <f>_xlfn.XLOOKUP(Comuni[[#This Row],[Regione]],Ripartizione_geografica[Regione],Ripartizione_geografica[Ripartizione geografica],,0)</f>
        <v>Sud</v>
      </c>
      <c r="J5815" s="1">
        <f>_xlfn.XLOOKUP(Comuni[[#This Row],[Regione]],Table_0[Regione],Table_0[Totale contagiati],,0)</f>
        <v>2524670</v>
      </c>
      <c r="K5815" s="1">
        <f>_xlfn.XLOOKUP(Comuni[[#This Row],[Regione]],Table_0[Regione],Table_0[Guariti],,0)</f>
        <v>2482123</v>
      </c>
      <c r="L5815" s="1">
        <f>_xlfn.XLOOKUP(Comuni[[#This Row],[Regione]],Table_0[Regione],Table_0[Deceduti],,0)</f>
        <v>12061</v>
      </c>
    </row>
    <row r="5816" spans="1:12" x14ac:dyDescent="0.25">
      <c r="A5816" s="1" t="s">
        <v>5905</v>
      </c>
      <c r="B5816" s="1" t="s">
        <v>5895</v>
      </c>
      <c r="C5816" s="1" t="s">
        <v>5896</v>
      </c>
      <c r="D5816">
        <v>5785</v>
      </c>
      <c r="E5816">
        <f>100*Comuni[[#This Row],[Popolazione2011]]/$D$7916</f>
        <v>1.0093846600925511E-2</v>
      </c>
      <c r="F5816">
        <f>100*Comuni[[#This Row],[Popolazione2011]]/(SUMIFS($D$2:$D$7916,$B$2:$B$7916,"Campania"))</f>
        <v>0.10031542568595116</v>
      </c>
      <c r="G5816" t="b">
        <f>IF(Comuni[[#This Row],[Popolazione2011]]&gt;300000,"MAGGIORE")</f>
        <v>0</v>
      </c>
      <c r="H5816">
        <f>100*Comuni[[#This Row],[Popolazione2011]]/(SUMIFS($D$2:$D$7916,$B$2:$B$7916,"Piemonte"))</f>
        <v>0.13256442149665576</v>
      </c>
      <c r="I5816" s="1" t="str">
        <f>_xlfn.XLOOKUP(Comuni[[#This Row],[Regione]],Ripartizione_geografica[Regione],Ripartizione_geografica[Ripartizione geografica],,0)</f>
        <v>Sud</v>
      </c>
      <c r="J5816" s="1">
        <f>_xlfn.XLOOKUP(Comuni[[#This Row],[Regione]],Table_0[Regione],Table_0[Totale contagiati],,0)</f>
        <v>2524670</v>
      </c>
      <c r="K5816" s="1">
        <f>_xlfn.XLOOKUP(Comuni[[#This Row],[Regione]],Table_0[Regione],Table_0[Guariti],,0)</f>
        <v>2482123</v>
      </c>
      <c r="L5816" s="1">
        <f>_xlfn.XLOOKUP(Comuni[[#This Row],[Regione]],Table_0[Regione],Table_0[Deceduti],,0)</f>
        <v>12061</v>
      </c>
    </row>
    <row r="5817" spans="1:12" x14ac:dyDescent="0.25">
      <c r="A5817" s="1" t="s">
        <v>5906</v>
      </c>
      <c r="B5817" s="1" t="s">
        <v>5895</v>
      </c>
      <c r="C5817" s="1" t="s">
        <v>5896</v>
      </c>
      <c r="D5817">
        <v>1902</v>
      </c>
      <c r="E5817">
        <f>100*Comuni[[#This Row],[Popolazione2011]]/$D$7916</f>
        <v>3.3186683206500125E-3</v>
      </c>
      <c r="F5817">
        <f>100*Comuni[[#This Row],[Popolazione2011]]/(SUMIFS($D$2:$D$7916,$B$2:$B$7916,"Campania"))</f>
        <v>3.2981839179719807E-2</v>
      </c>
      <c r="G5817" t="b">
        <f>IF(Comuni[[#This Row],[Popolazione2011]]&gt;300000,"MAGGIORE")</f>
        <v>0</v>
      </c>
      <c r="H5817">
        <f>100*Comuni[[#This Row],[Popolazione2011]]/(SUMIFS($D$2:$D$7916,$B$2:$B$7916,"Piemonte"))</f>
        <v>4.35847069466965E-2</v>
      </c>
      <c r="I5817" s="1" t="str">
        <f>_xlfn.XLOOKUP(Comuni[[#This Row],[Regione]],Ripartizione_geografica[Regione],Ripartizione_geografica[Ripartizione geografica],,0)</f>
        <v>Sud</v>
      </c>
      <c r="J5817" s="1">
        <f>_xlfn.XLOOKUP(Comuni[[#This Row],[Regione]],Table_0[Regione],Table_0[Totale contagiati],,0)</f>
        <v>2524670</v>
      </c>
      <c r="K5817" s="1">
        <f>_xlfn.XLOOKUP(Comuni[[#This Row],[Regione]],Table_0[Regione],Table_0[Guariti],,0)</f>
        <v>2482123</v>
      </c>
      <c r="L5817" s="1">
        <f>_xlfn.XLOOKUP(Comuni[[#This Row],[Regione]],Table_0[Regione],Table_0[Deceduti],,0)</f>
        <v>12061</v>
      </c>
    </row>
    <row r="5818" spans="1:12" x14ac:dyDescent="0.25">
      <c r="A5818" s="1" t="s">
        <v>5907</v>
      </c>
      <c r="B5818" s="1" t="s">
        <v>5895</v>
      </c>
      <c r="C5818" s="1" t="s">
        <v>5896</v>
      </c>
      <c r="D5818">
        <v>5428</v>
      </c>
      <c r="E5818">
        <f>100*Comuni[[#This Row],[Popolazione2011]]/$D$7916</f>
        <v>9.4709419792262176E-3</v>
      </c>
      <c r="F5818">
        <f>100*Comuni[[#This Row],[Popolazione2011]]/(SUMIFS($D$2:$D$7916,$B$2:$B$7916,"Campania"))</f>
        <v>9.41248281112088E-2</v>
      </c>
      <c r="G5818" t="b">
        <f>IF(Comuni[[#This Row],[Popolazione2011]]&gt;300000,"MAGGIORE")</f>
        <v>0</v>
      </c>
      <c r="H5818">
        <f>100*Comuni[[#This Row],[Popolazione2011]]/(SUMIFS($D$2:$D$7916,$B$2:$B$7916,"Piemonte"))</f>
        <v>0.12438369574483102</v>
      </c>
      <c r="I5818" s="1" t="str">
        <f>_xlfn.XLOOKUP(Comuni[[#This Row],[Regione]],Ripartizione_geografica[Regione],Ripartizione_geografica[Ripartizione geografica],,0)</f>
        <v>Sud</v>
      </c>
      <c r="J5818" s="1">
        <f>_xlfn.XLOOKUP(Comuni[[#This Row],[Regione]],Table_0[Regione],Table_0[Totale contagiati],,0)</f>
        <v>2524670</v>
      </c>
      <c r="K5818" s="1">
        <f>_xlfn.XLOOKUP(Comuni[[#This Row],[Regione]],Table_0[Regione],Table_0[Guariti],,0)</f>
        <v>2482123</v>
      </c>
      <c r="L5818" s="1">
        <f>_xlfn.XLOOKUP(Comuni[[#This Row],[Regione]],Table_0[Regione],Table_0[Deceduti],,0)</f>
        <v>12061</v>
      </c>
    </row>
    <row r="5819" spans="1:12" x14ac:dyDescent="0.25">
      <c r="A5819" s="1" t="s">
        <v>5908</v>
      </c>
      <c r="B5819" s="1" t="s">
        <v>5895</v>
      </c>
      <c r="C5819" s="1" t="s">
        <v>5896</v>
      </c>
      <c r="D5819">
        <v>9773</v>
      </c>
      <c r="E5819">
        <f>100*Comuni[[#This Row],[Popolazione2011]]/$D$7916</f>
        <v>1.7052232122877271E-2</v>
      </c>
      <c r="F5819">
        <f>100*Comuni[[#This Row],[Popolazione2011]]/(SUMIFS($D$2:$D$7916,$B$2:$B$7916,"Campania"))</f>
        <v>0.16946977618475378</v>
      </c>
      <c r="G5819" t="b">
        <f>IF(Comuni[[#This Row],[Popolazione2011]]&gt;300000,"MAGGIORE")</f>
        <v>0</v>
      </c>
      <c r="H5819">
        <f>100*Comuni[[#This Row],[Popolazione2011]]/(SUMIFS($D$2:$D$7916,$B$2:$B$7916,"Piemonte"))</f>
        <v>0.22395023185597523</v>
      </c>
      <c r="I5819" s="1" t="str">
        <f>_xlfn.XLOOKUP(Comuni[[#This Row],[Regione]],Ripartizione_geografica[Regione],Ripartizione_geografica[Ripartizione geografica],,0)</f>
        <v>Sud</v>
      </c>
      <c r="J5819" s="1">
        <f>_xlfn.XLOOKUP(Comuni[[#This Row],[Regione]],Table_0[Regione],Table_0[Totale contagiati],,0)</f>
        <v>2524670</v>
      </c>
      <c r="K5819" s="1">
        <f>_xlfn.XLOOKUP(Comuni[[#This Row],[Regione]],Table_0[Regione],Table_0[Guariti],,0)</f>
        <v>2482123</v>
      </c>
      <c r="L5819" s="1">
        <f>_xlfn.XLOOKUP(Comuni[[#This Row],[Regione]],Table_0[Regione],Table_0[Deceduti],,0)</f>
        <v>12061</v>
      </c>
    </row>
    <row r="5820" spans="1:12" x14ac:dyDescent="0.25">
      <c r="A5820" s="1" t="s">
        <v>5909</v>
      </c>
      <c r="B5820" s="1" t="s">
        <v>5895</v>
      </c>
      <c r="C5820" s="1" t="s">
        <v>5896</v>
      </c>
      <c r="D5820">
        <v>1594</v>
      </c>
      <c r="E5820">
        <f>100*Comuni[[#This Row],[Popolazione2011]]/$D$7916</f>
        <v>2.7812604117329756E-3</v>
      </c>
      <c r="F5820">
        <f>100*Comuni[[#This Row],[Popolazione2011]]/(SUMIFS($D$2:$D$7916,$B$2:$B$7916,"Campania"))</f>
        <v>2.7640931468177379E-2</v>
      </c>
      <c r="G5820" t="b">
        <f>IF(Comuni[[#This Row],[Popolazione2011]]&gt;300000,"MAGGIORE")</f>
        <v>0</v>
      </c>
      <c r="H5820">
        <f>100*Comuni[[#This Row],[Popolazione2011]]/(SUMIFS($D$2:$D$7916,$B$2:$B$7916,"Piemonte"))</f>
        <v>3.6526825905906529E-2</v>
      </c>
      <c r="I5820" s="1" t="str">
        <f>_xlfn.XLOOKUP(Comuni[[#This Row],[Regione]],Ripartizione_geografica[Regione],Ripartizione_geografica[Ripartizione geografica],,0)</f>
        <v>Sud</v>
      </c>
      <c r="J5820" s="1">
        <f>_xlfn.XLOOKUP(Comuni[[#This Row],[Regione]],Table_0[Regione],Table_0[Totale contagiati],,0)</f>
        <v>2524670</v>
      </c>
      <c r="K5820" s="1">
        <f>_xlfn.XLOOKUP(Comuni[[#This Row],[Regione]],Table_0[Regione],Table_0[Guariti],,0)</f>
        <v>2482123</v>
      </c>
      <c r="L5820" s="1">
        <f>_xlfn.XLOOKUP(Comuni[[#This Row],[Regione]],Table_0[Regione],Table_0[Deceduti],,0)</f>
        <v>12061</v>
      </c>
    </row>
    <row r="5821" spans="1:12" x14ac:dyDescent="0.25">
      <c r="A5821" s="1" t="s">
        <v>5910</v>
      </c>
      <c r="B5821" s="1" t="s">
        <v>5895</v>
      </c>
      <c r="C5821" s="1" t="s">
        <v>5896</v>
      </c>
      <c r="D5821">
        <v>19036</v>
      </c>
      <c r="E5821">
        <f>100*Comuni[[#This Row],[Popolazione2011]]/$D$7916</f>
        <v>3.3214600500469836E-2</v>
      </c>
      <c r="F5821">
        <f>100*Comuni[[#This Row],[Popolazione2011]]/(SUMIFS($D$2:$D$7916,$B$2:$B$7916,"Campania"))</f>
        <v>0.33009584154844707</v>
      </c>
      <c r="G5821" t="b">
        <f>IF(Comuni[[#This Row],[Popolazione2011]]&gt;300000,"MAGGIORE")</f>
        <v>0</v>
      </c>
      <c r="H5821">
        <f>100*Comuni[[#This Row],[Popolazione2011]]/(SUMIFS($D$2:$D$7916,$B$2:$B$7916,"Piemonte"))</f>
        <v>0.43621371263791514</v>
      </c>
      <c r="I5821" s="1" t="str">
        <f>_xlfn.XLOOKUP(Comuni[[#This Row],[Regione]],Ripartizione_geografica[Regione],Ripartizione_geografica[Ripartizione geografica],,0)</f>
        <v>Sud</v>
      </c>
      <c r="J5821" s="1">
        <f>_xlfn.XLOOKUP(Comuni[[#This Row],[Regione]],Table_0[Regione],Table_0[Totale contagiati],,0)</f>
        <v>2524670</v>
      </c>
      <c r="K5821" s="1">
        <f>_xlfn.XLOOKUP(Comuni[[#This Row],[Regione]],Table_0[Regione],Table_0[Guariti],,0)</f>
        <v>2482123</v>
      </c>
      <c r="L5821" s="1">
        <f>_xlfn.XLOOKUP(Comuni[[#This Row],[Regione]],Table_0[Regione],Table_0[Deceduti],,0)</f>
        <v>12061</v>
      </c>
    </row>
    <row r="5822" spans="1:12" x14ac:dyDescent="0.25">
      <c r="A5822" s="1" t="s">
        <v>5911</v>
      </c>
      <c r="B5822" s="1" t="s">
        <v>5895</v>
      </c>
      <c r="C5822" s="1" t="s">
        <v>5896</v>
      </c>
      <c r="D5822">
        <v>6886</v>
      </c>
      <c r="E5822">
        <f>100*Comuni[[#This Row],[Popolazione2011]]/$D$7916</f>
        <v>1.2014905392216606E-2</v>
      </c>
      <c r="F5822">
        <f>100*Comuni[[#This Row],[Popolazione2011]]/(SUMIFS($D$2:$D$7916,$B$2:$B$7916,"Campania"))</f>
        <v>0.11940743669377003</v>
      </c>
      <c r="G5822" t="b">
        <f>IF(Comuni[[#This Row],[Popolazione2011]]&gt;300000,"MAGGIORE")</f>
        <v>0</v>
      </c>
      <c r="H5822">
        <f>100*Comuni[[#This Row],[Popolazione2011]]/(SUMIFS($D$2:$D$7916,$B$2:$B$7916,"Piemonte"))</f>
        <v>0.15779405469766145</v>
      </c>
      <c r="I5822" s="1" t="str">
        <f>_xlfn.XLOOKUP(Comuni[[#This Row],[Regione]],Ripartizione_geografica[Regione],Ripartizione_geografica[Ripartizione geografica],,0)</f>
        <v>Sud</v>
      </c>
      <c r="J5822" s="1">
        <f>_xlfn.XLOOKUP(Comuni[[#This Row],[Regione]],Table_0[Regione],Table_0[Totale contagiati],,0)</f>
        <v>2524670</v>
      </c>
      <c r="K5822" s="1">
        <f>_xlfn.XLOOKUP(Comuni[[#This Row],[Regione]],Table_0[Regione],Table_0[Guariti],,0)</f>
        <v>2482123</v>
      </c>
      <c r="L5822" s="1">
        <f>_xlfn.XLOOKUP(Comuni[[#This Row],[Regione]],Table_0[Regione],Table_0[Deceduti],,0)</f>
        <v>12061</v>
      </c>
    </row>
    <row r="5823" spans="1:12" x14ac:dyDescent="0.25">
      <c r="A5823" s="1" t="s">
        <v>5912</v>
      </c>
      <c r="B5823" s="1" t="s">
        <v>5895</v>
      </c>
      <c r="C5823" s="1" t="s">
        <v>5896</v>
      </c>
      <c r="D5823">
        <v>8056</v>
      </c>
      <c r="E5823">
        <f>100*Comuni[[#This Row],[Popolazione2011]]/$D$7916</f>
        <v>1.4056357513752102E-2</v>
      </c>
      <c r="F5823">
        <f>100*Comuni[[#This Row],[Popolazione2011]]/(SUMIFS($D$2:$D$7916,$B$2:$B$7916,"Campania"))</f>
        <v>0.13969594975385005</v>
      </c>
      <c r="G5823" t="b">
        <f>IF(Comuni[[#This Row],[Popolazione2011]]&gt;300000,"MAGGIORE")</f>
        <v>0</v>
      </c>
      <c r="H5823">
        <f>100*Comuni[[#This Row],[Popolazione2011]]/(SUMIFS($D$2:$D$7916,$B$2:$B$7916,"Piemonte"))</f>
        <v>0.18460483657338958</v>
      </c>
      <c r="I5823" s="1" t="str">
        <f>_xlfn.XLOOKUP(Comuni[[#This Row],[Regione]],Ripartizione_geografica[Regione],Ripartizione_geografica[Ripartizione geografica],,0)</f>
        <v>Sud</v>
      </c>
      <c r="J5823" s="1">
        <f>_xlfn.XLOOKUP(Comuni[[#This Row],[Regione]],Table_0[Regione],Table_0[Totale contagiati],,0)</f>
        <v>2524670</v>
      </c>
      <c r="K5823" s="1">
        <f>_xlfn.XLOOKUP(Comuni[[#This Row],[Regione]],Table_0[Regione],Table_0[Guariti],,0)</f>
        <v>2482123</v>
      </c>
      <c r="L5823" s="1">
        <f>_xlfn.XLOOKUP(Comuni[[#This Row],[Regione]],Table_0[Regione],Table_0[Deceduti],,0)</f>
        <v>12061</v>
      </c>
    </row>
    <row r="5824" spans="1:12" x14ac:dyDescent="0.25">
      <c r="A5824" s="1" t="s">
        <v>5913</v>
      </c>
      <c r="B5824" s="1" t="s">
        <v>5895</v>
      </c>
      <c r="C5824" s="1" t="s">
        <v>5896</v>
      </c>
      <c r="D5824">
        <v>13705</v>
      </c>
      <c r="E5824">
        <f>100*Comuni[[#This Row],[Popolazione2011]]/$D$7916</f>
        <v>2.3912907115935026E-2</v>
      </c>
      <c r="F5824">
        <f>100*Comuni[[#This Row],[Popolazione2011]]/(SUMIFS($D$2:$D$7916,$B$2:$B$7916,"Campania"))</f>
        <v>0.23765305255418506</v>
      </c>
      <c r="G5824" t="b">
        <f>IF(Comuni[[#This Row],[Popolazione2011]]&gt;300000,"MAGGIORE")</f>
        <v>0</v>
      </c>
      <c r="H5824">
        <f>100*Comuni[[#This Row],[Popolazione2011]]/(SUMIFS($D$2:$D$7916,$B$2:$B$7916,"Piemonte"))</f>
        <v>0.31405279111696927</v>
      </c>
      <c r="I5824" s="1" t="str">
        <f>_xlfn.XLOOKUP(Comuni[[#This Row],[Regione]],Ripartizione_geografica[Regione],Ripartizione_geografica[Ripartizione geografica],,0)</f>
        <v>Sud</v>
      </c>
      <c r="J5824" s="1">
        <f>_xlfn.XLOOKUP(Comuni[[#This Row],[Regione]],Table_0[Regione],Table_0[Totale contagiati],,0)</f>
        <v>2524670</v>
      </c>
      <c r="K5824" s="1">
        <f>_xlfn.XLOOKUP(Comuni[[#This Row],[Regione]],Table_0[Regione],Table_0[Guariti],,0)</f>
        <v>2482123</v>
      </c>
      <c r="L5824" s="1">
        <f>_xlfn.XLOOKUP(Comuni[[#This Row],[Regione]],Table_0[Regione],Table_0[Deceduti],,0)</f>
        <v>12061</v>
      </c>
    </row>
    <row r="5825" spans="1:12" x14ac:dyDescent="0.25">
      <c r="A5825" s="1" t="s">
        <v>5914</v>
      </c>
      <c r="B5825" s="1" t="s">
        <v>5895</v>
      </c>
      <c r="C5825" s="1" t="s">
        <v>5896</v>
      </c>
      <c r="D5825">
        <v>20828</v>
      </c>
      <c r="E5825">
        <f>100*Comuni[[#This Row],[Popolazione2011]]/$D$7916</f>
        <v>3.634133742507805E-2</v>
      </c>
      <c r="F5825">
        <f>100*Comuni[[#This Row],[Popolazione2011]]/(SUMIFS($D$2:$D$7916,$B$2:$B$7916,"Campania"))</f>
        <v>0.3611702136883303</v>
      </c>
      <c r="G5825" t="b">
        <f>IF(Comuni[[#This Row],[Popolazione2011]]&gt;300000,"MAGGIORE")</f>
        <v>0</v>
      </c>
      <c r="H5825">
        <f>100*Comuni[[#This Row],[Popolazione2011]]/(SUMIFS($D$2:$D$7916,$B$2:$B$7916,"Piemonte"))</f>
        <v>0.47727774778432946</v>
      </c>
      <c r="I5825" s="1" t="str">
        <f>_xlfn.XLOOKUP(Comuni[[#This Row],[Regione]],Ripartizione_geografica[Regione],Ripartizione_geografica[Ripartizione geografica],,0)</f>
        <v>Sud</v>
      </c>
      <c r="J5825" s="1">
        <f>_xlfn.XLOOKUP(Comuni[[#This Row],[Regione]],Table_0[Regione],Table_0[Totale contagiati],,0)</f>
        <v>2524670</v>
      </c>
      <c r="K5825" s="1">
        <f>_xlfn.XLOOKUP(Comuni[[#This Row],[Regione]],Table_0[Regione],Table_0[Guariti],,0)</f>
        <v>2482123</v>
      </c>
      <c r="L5825" s="1">
        <f>_xlfn.XLOOKUP(Comuni[[#This Row],[Regione]],Table_0[Regione],Table_0[Deceduti],,0)</f>
        <v>12061</v>
      </c>
    </row>
    <row r="5826" spans="1:12" x14ac:dyDescent="0.25">
      <c r="A5826" s="1" t="s">
        <v>5915</v>
      </c>
      <c r="B5826" s="1" t="s">
        <v>5895</v>
      </c>
      <c r="C5826" s="1" t="s">
        <v>5896</v>
      </c>
      <c r="D5826">
        <v>10001</v>
      </c>
      <c r="E5826">
        <f>100*Comuni[[#This Row],[Popolazione2011]]/$D$7916</f>
        <v>1.7450053561945726E-2</v>
      </c>
      <c r="F5826">
        <f>100*Comuni[[#This Row],[Popolazione2011]]/(SUMIFS($D$2:$D$7916,$B$2:$B$7916,"Campania"))</f>
        <v>0.17342343514005143</v>
      </c>
      <c r="G5826" t="b">
        <f>IF(Comuni[[#This Row],[Popolazione2011]]&gt;300000,"MAGGIORE")</f>
        <v>0</v>
      </c>
      <c r="H5826">
        <f>100*Comuni[[#This Row],[Popolazione2011]]/(SUMIFS($D$2:$D$7916,$B$2:$B$7916,"Piemonte"))</f>
        <v>0.22917489704201455</v>
      </c>
      <c r="I5826" s="1" t="str">
        <f>_xlfn.XLOOKUP(Comuni[[#This Row],[Regione]],Ripartizione_geografica[Regione],Ripartizione_geografica[Ripartizione geografica],,0)</f>
        <v>Sud</v>
      </c>
      <c r="J5826" s="1">
        <f>_xlfn.XLOOKUP(Comuni[[#This Row],[Regione]],Table_0[Regione],Table_0[Totale contagiati],,0)</f>
        <v>2524670</v>
      </c>
      <c r="K5826" s="1">
        <f>_xlfn.XLOOKUP(Comuni[[#This Row],[Regione]],Table_0[Regione],Table_0[Guariti],,0)</f>
        <v>2482123</v>
      </c>
      <c r="L5826" s="1">
        <f>_xlfn.XLOOKUP(Comuni[[#This Row],[Regione]],Table_0[Regione],Table_0[Deceduti],,0)</f>
        <v>12061</v>
      </c>
    </row>
    <row r="5827" spans="1:12" x14ac:dyDescent="0.25">
      <c r="A5827" s="1" t="s">
        <v>5916</v>
      </c>
      <c r="B5827" s="1" t="s">
        <v>5895</v>
      </c>
      <c r="C5827" s="1" t="s">
        <v>5896</v>
      </c>
      <c r="D5827">
        <v>8180</v>
      </c>
      <c r="E5827">
        <f>100*Comuni[[#This Row],[Popolazione2011]]/$D$7916</f>
        <v>1.4272716542017403E-2</v>
      </c>
      <c r="F5827">
        <f>100*Comuni[[#This Row],[Popolazione2011]]/(SUMIFS($D$2:$D$7916,$B$2:$B$7916,"Campania"))</f>
        <v>0.14184618532602947</v>
      </c>
      <c r="G5827" t="b">
        <f>IF(Comuni[[#This Row],[Popolazione2011]]&gt;300000,"MAGGIORE")</f>
        <v>0</v>
      </c>
      <c r="H5827">
        <f>100*Comuni[[#This Row],[Popolazione2011]]/(SUMIFS($D$2:$D$7916,$B$2:$B$7916,"Piemonte"))</f>
        <v>0.18744632114825308</v>
      </c>
      <c r="I5827" s="1" t="str">
        <f>_xlfn.XLOOKUP(Comuni[[#This Row],[Regione]],Ripartizione_geografica[Regione],Ripartizione_geografica[Ripartizione geografica],,0)</f>
        <v>Sud</v>
      </c>
      <c r="J5827" s="1">
        <f>_xlfn.XLOOKUP(Comuni[[#This Row],[Regione]],Table_0[Regione],Table_0[Totale contagiati],,0)</f>
        <v>2524670</v>
      </c>
      <c r="K5827" s="1">
        <f>_xlfn.XLOOKUP(Comuni[[#This Row],[Regione]],Table_0[Regione],Table_0[Guariti],,0)</f>
        <v>2482123</v>
      </c>
      <c r="L5827" s="1">
        <f>_xlfn.XLOOKUP(Comuni[[#This Row],[Regione]],Table_0[Regione],Table_0[Deceduti],,0)</f>
        <v>12061</v>
      </c>
    </row>
    <row r="5828" spans="1:12" x14ac:dyDescent="0.25">
      <c r="A5828" s="1" t="s">
        <v>5917</v>
      </c>
      <c r="B5828" s="1" t="s">
        <v>5895</v>
      </c>
      <c r="C5828" s="1" t="s">
        <v>5896</v>
      </c>
      <c r="D5828">
        <v>75640</v>
      </c>
      <c r="E5828">
        <f>100*Comuni[[#This Row],[Popolazione2011]]/$D$7916</f>
        <v>0.13197900724183328</v>
      </c>
      <c r="F5828">
        <f>100*Comuni[[#This Row],[Popolazione2011]]/(SUMIFS($D$2:$D$7916,$B$2:$B$7916,"Campania"))</f>
        <v>1.311643699029446</v>
      </c>
      <c r="G5828" t="b">
        <f>IF(Comuni[[#This Row],[Popolazione2011]]&gt;300000,"MAGGIORE")</f>
        <v>0</v>
      </c>
      <c r="H5828">
        <f>100*Comuni[[#This Row],[Popolazione2011]]/(SUMIFS($D$2:$D$7916,$B$2:$B$7916,"Piemonte"))</f>
        <v>1.7333055906667314</v>
      </c>
      <c r="I5828" s="1" t="str">
        <f>_xlfn.XLOOKUP(Comuni[[#This Row],[Regione]],Ripartizione_geografica[Regione],Ripartizione_geografica[Ripartizione geografica],,0)</f>
        <v>Sud</v>
      </c>
      <c r="J5828" s="1">
        <f>_xlfn.XLOOKUP(Comuni[[#This Row],[Regione]],Table_0[Regione],Table_0[Totale contagiati],,0)</f>
        <v>2524670</v>
      </c>
      <c r="K5828" s="1">
        <f>_xlfn.XLOOKUP(Comuni[[#This Row],[Regione]],Table_0[Regione],Table_0[Guariti],,0)</f>
        <v>2482123</v>
      </c>
      <c r="L5828" s="1">
        <f>_xlfn.XLOOKUP(Comuni[[#This Row],[Regione]],Table_0[Regione],Table_0[Deceduti],,0)</f>
        <v>12061</v>
      </c>
    </row>
    <row r="5829" spans="1:12" x14ac:dyDescent="0.25">
      <c r="A5829" s="1" t="s">
        <v>5918</v>
      </c>
      <c r="B5829" s="1" t="s">
        <v>5895</v>
      </c>
      <c r="C5829" s="1" t="s">
        <v>5896</v>
      </c>
      <c r="D5829">
        <v>1608</v>
      </c>
      <c r="E5829">
        <f>100*Comuni[[#This Row],[Popolazione2011]]/$D$7916</f>
        <v>2.8056880439564771E-3</v>
      </c>
      <c r="F5829">
        <f>100*Comuni[[#This Row],[Popolazione2011]]/(SUMIFS($D$2:$D$7916,$B$2:$B$7916,"Campania"))</f>
        <v>2.7883700000520217E-2</v>
      </c>
      <c r="G5829" t="b">
        <f>IF(Comuni[[#This Row],[Popolazione2011]]&gt;300000,"MAGGIORE")</f>
        <v>0</v>
      </c>
      <c r="H5829">
        <f>100*Comuni[[#This Row],[Popolazione2011]]/(SUMIFS($D$2:$D$7916,$B$2:$B$7916,"Piemonte"))</f>
        <v>3.684763868048789E-2</v>
      </c>
      <c r="I5829" s="1" t="str">
        <f>_xlfn.XLOOKUP(Comuni[[#This Row],[Regione]],Ripartizione_geografica[Regione],Ripartizione_geografica[Ripartizione geografica],,0)</f>
        <v>Sud</v>
      </c>
      <c r="J5829" s="1">
        <f>_xlfn.XLOOKUP(Comuni[[#This Row],[Regione]],Table_0[Regione],Table_0[Totale contagiati],,0)</f>
        <v>2524670</v>
      </c>
      <c r="K5829" s="1">
        <f>_xlfn.XLOOKUP(Comuni[[#This Row],[Regione]],Table_0[Regione],Table_0[Guariti],,0)</f>
        <v>2482123</v>
      </c>
      <c r="L5829" s="1">
        <f>_xlfn.XLOOKUP(Comuni[[#This Row],[Regione]],Table_0[Regione],Table_0[Deceduti],,0)</f>
        <v>12061</v>
      </c>
    </row>
    <row r="5830" spans="1:12" x14ac:dyDescent="0.25">
      <c r="A5830" s="1" t="s">
        <v>5919</v>
      </c>
      <c r="B5830" s="1" t="s">
        <v>5895</v>
      </c>
      <c r="C5830" s="1" t="s">
        <v>5896</v>
      </c>
      <c r="D5830">
        <v>1193</v>
      </c>
      <c r="E5830">
        <f>100*Comuni[[#This Row],[Popolazione2011]]/$D$7916</f>
        <v>2.0815832316169636E-3</v>
      </c>
      <c r="F5830">
        <f>100*Comuni[[#This Row],[Popolazione2011]]/(SUMIFS($D$2:$D$7916,$B$2:$B$7916,"Campania"))</f>
        <v>2.0687347077500386E-2</v>
      </c>
      <c r="G5830" t="b">
        <f>IF(Comuni[[#This Row],[Popolazione2011]]&gt;300000,"MAGGIORE")</f>
        <v>0</v>
      </c>
      <c r="H5830">
        <f>100*Comuni[[#This Row],[Popolazione2011]]/(SUMIFS($D$2:$D$7916,$B$2:$B$7916,"Piemonte"))</f>
        <v>2.7337831433968941E-2</v>
      </c>
      <c r="I5830" s="1" t="str">
        <f>_xlfn.XLOOKUP(Comuni[[#This Row],[Regione]],Ripartizione_geografica[Regione],Ripartizione_geografica[Ripartizione geografica],,0)</f>
        <v>Sud</v>
      </c>
      <c r="J5830" s="1">
        <f>_xlfn.XLOOKUP(Comuni[[#This Row],[Regione]],Table_0[Regione],Table_0[Totale contagiati],,0)</f>
        <v>2524670</v>
      </c>
      <c r="K5830" s="1">
        <f>_xlfn.XLOOKUP(Comuni[[#This Row],[Regione]],Table_0[Regione],Table_0[Guariti],,0)</f>
        <v>2482123</v>
      </c>
      <c r="L5830" s="1">
        <f>_xlfn.XLOOKUP(Comuni[[#This Row],[Regione]],Table_0[Regione],Table_0[Deceduti],,0)</f>
        <v>12061</v>
      </c>
    </row>
    <row r="5831" spans="1:12" x14ac:dyDescent="0.25">
      <c r="A5831" s="1" t="s">
        <v>5920</v>
      </c>
      <c r="B5831" s="1" t="s">
        <v>5895</v>
      </c>
      <c r="C5831" s="1" t="s">
        <v>5896</v>
      </c>
      <c r="D5831">
        <v>1509</v>
      </c>
      <c r="E5831">
        <f>100*Comuni[[#This Row],[Popolazione2011]]/$D$7916</f>
        <v>2.6329497875188582E-3</v>
      </c>
      <c r="F5831">
        <f>100*Comuni[[#This Row],[Popolazione2011]]/(SUMIFS($D$2:$D$7916,$B$2:$B$7916,"Campania"))</f>
        <v>2.6166979664667293E-2</v>
      </c>
      <c r="G5831" t="b">
        <f>IF(Comuni[[#This Row],[Popolazione2011]]&gt;300000,"MAGGIORE")</f>
        <v>0</v>
      </c>
      <c r="H5831">
        <f>100*Comuni[[#This Row],[Popolazione2011]]/(SUMIFS($D$2:$D$7916,$B$2:$B$7916,"Piemonte"))</f>
        <v>3.4579034060233972E-2</v>
      </c>
      <c r="I5831" s="1" t="str">
        <f>_xlfn.XLOOKUP(Comuni[[#This Row],[Regione]],Ripartizione_geografica[Regione],Ripartizione_geografica[Ripartizione geografica],,0)</f>
        <v>Sud</v>
      </c>
      <c r="J5831" s="1">
        <f>_xlfn.XLOOKUP(Comuni[[#This Row],[Regione]],Table_0[Regione],Table_0[Totale contagiati],,0)</f>
        <v>2524670</v>
      </c>
      <c r="K5831" s="1">
        <f>_xlfn.XLOOKUP(Comuni[[#This Row],[Regione]],Table_0[Regione],Table_0[Guariti],,0)</f>
        <v>2482123</v>
      </c>
      <c r="L5831" s="1">
        <f>_xlfn.XLOOKUP(Comuni[[#This Row],[Regione]],Table_0[Regione],Table_0[Deceduti],,0)</f>
        <v>12061</v>
      </c>
    </row>
    <row r="5832" spans="1:12" x14ac:dyDescent="0.25">
      <c r="A5832" s="1" t="s">
        <v>5921</v>
      </c>
      <c r="B5832" s="1" t="s">
        <v>5895</v>
      </c>
      <c r="C5832" s="1" t="s">
        <v>5896</v>
      </c>
      <c r="D5832">
        <v>3934</v>
      </c>
      <c r="E5832">
        <f>100*Comuni[[#This Row],[Popolazione2011]]/$D$7916</f>
        <v>6.8641646548039687E-3</v>
      </c>
      <c r="F5832">
        <f>100*Comuni[[#This Row],[Popolazione2011]]/(SUMIFS($D$2:$D$7916,$B$2:$B$7916,"Campania"))</f>
        <v>6.8217957588337402E-2</v>
      </c>
      <c r="G5832" t="b">
        <f>IF(Comuni[[#This Row],[Popolazione2011]]&gt;300000,"MAGGIORE")</f>
        <v>0</v>
      </c>
      <c r="H5832">
        <f>100*Comuni[[#This Row],[Popolazione2011]]/(SUMIFS($D$2:$D$7916,$B$2:$B$7916,"Piemonte"))</f>
        <v>9.0148389657362785E-2</v>
      </c>
      <c r="I5832" s="1" t="str">
        <f>_xlfn.XLOOKUP(Comuni[[#This Row],[Regione]],Ripartizione_geografica[Regione],Ripartizione_geografica[Ripartizione geografica],,0)</f>
        <v>Sud</v>
      </c>
      <c r="J5832" s="1">
        <f>_xlfn.XLOOKUP(Comuni[[#This Row],[Regione]],Table_0[Regione],Table_0[Totale contagiati],,0)</f>
        <v>2524670</v>
      </c>
      <c r="K5832" s="1">
        <f>_xlfn.XLOOKUP(Comuni[[#This Row],[Regione]],Table_0[Regione],Table_0[Guariti],,0)</f>
        <v>2482123</v>
      </c>
      <c r="L5832" s="1">
        <f>_xlfn.XLOOKUP(Comuni[[#This Row],[Regione]],Table_0[Regione],Table_0[Deceduti],,0)</f>
        <v>12061</v>
      </c>
    </row>
    <row r="5833" spans="1:12" x14ac:dyDescent="0.25">
      <c r="A5833" s="1" t="s">
        <v>5922</v>
      </c>
      <c r="B5833" s="1" t="s">
        <v>5895</v>
      </c>
      <c r="C5833" s="1" t="s">
        <v>5896</v>
      </c>
      <c r="D5833">
        <v>22882</v>
      </c>
      <c r="E5833">
        <f>100*Comuni[[#This Row],[Popolazione2011]]/$D$7916</f>
        <v>3.9925220038440366E-2</v>
      </c>
      <c r="F5833">
        <f>100*Comuni[[#This Row],[Popolazione2011]]/(SUMIFS($D$2:$D$7916,$B$2:$B$7916,"Campania"))</f>
        <v>0.3967878255049152</v>
      </c>
      <c r="G5833" t="b">
        <f>IF(Comuni[[#This Row],[Popolazione2011]]&gt;300000,"MAGGIORE")</f>
        <v>0</v>
      </c>
      <c r="H5833">
        <f>100*Comuni[[#This Row],[Popolazione2011]]/(SUMIFS($D$2:$D$7916,$B$2:$B$7916,"Piemonte"))</f>
        <v>0.52434556485505224</v>
      </c>
      <c r="I5833" s="1" t="str">
        <f>_xlfn.XLOOKUP(Comuni[[#This Row],[Regione]],Ripartizione_geografica[Regione],Ripartizione_geografica[Ripartizione geografica],,0)</f>
        <v>Sud</v>
      </c>
      <c r="J5833" s="1">
        <f>_xlfn.XLOOKUP(Comuni[[#This Row],[Regione]],Table_0[Regione],Table_0[Totale contagiati],,0)</f>
        <v>2524670</v>
      </c>
      <c r="K5833" s="1">
        <f>_xlfn.XLOOKUP(Comuni[[#This Row],[Regione]],Table_0[Regione],Table_0[Guariti],,0)</f>
        <v>2482123</v>
      </c>
      <c r="L5833" s="1">
        <f>_xlfn.XLOOKUP(Comuni[[#This Row],[Regione]],Table_0[Regione],Table_0[Deceduti],,0)</f>
        <v>12061</v>
      </c>
    </row>
    <row r="5834" spans="1:12" x14ac:dyDescent="0.25">
      <c r="A5834" s="1" t="s">
        <v>5923</v>
      </c>
      <c r="B5834" s="1" t="s">
        <v>5895</v>
      </c>
      <c r="C5834" s="1" t="s">
        <v>5896</v>
      </c>
      <c r="D5834">
        <v>5024</v>
      </c>
      <c r="E5834">
        <f>100*Comuni[[#This Row],[Popolazione2011]]/$D$7916</f>
        <v>8.7660303064908841E-3</v>
      </c>
      <c r="F5834">
        <f>100*Comuni[[#This Row],[Popolazione2011]]/(SUMIFS($D$2:$D$7916,$B$2:$B$7916,"Campania"))</f>
        <v>8.7119221892172624E-2</v>
      </c>
      <c r="G5834" t="b">
        <f>IF(Comuni[[#This Row],[Popolazione2011]]&gt;300000,"MAGGIORE")</f>
        <v>0</v>
      </c>
      <c r="H5834">
        <f>100*Comuni[[#This Row],[Popolazione2011]]/(SUMIFS($D$2:$D$7916,$B$2:$B$7916,"Piemonte"))</f>
        <v>0.11512595567834027</v>
      </c>
      <c r="I5834" s="1" t="str">
        <f>_xlfn.XLOOKUP(Comuni[[#This Row],[Regione]],Ripartizione_geografica[Regione],Ripartizione_geografica[Ripartizione geografica],,0)</f>
        <v>Sud</v>
      </c>
      <c r="J5834" s="1">
        <f>_xlfn.XLOOKUP(Comuni[[#This Row],[Regione]],Table_0[Regione],Table_0[Totale contagiati],,0)</f>
        <v>2524670</v>
      </c>
      <c r="K5834" s="1">
        <f>_xlfn.XLOOKUP(Comuni[[#This Row],[Regione]],Table_0[Regione],Table_0[Guariti],,0)</f>
        <v>2482123</v>
      </c>
      <c r="L5834" s="1">
        <f>_xlfn.XLOOKUP(Comuni[[#This Row],[Regione]],Table_0[Regione],Table_0[Deceduti],,0)</f>
        <v>12061</v>
      </c>
    </row>
    <row r="5835" spans="1:12" x14ac:dyDescent="0.25">
      <c r="A5835" s="1" t="s">
        <v>5924</v>
      </c>
      <c r="B5835" s="1" t="s">
        <v>5895</v>
      </c>
      <c r="C5835" s="1" t="s">
        <v>5896</v>
      </c>
      <c r="D5835">
        <v>8496</v>
      </c>
      <c r="E5835">
        <f>100*Comuni[[#This Row],[Popolazione2011]]/$D$7916</f>
        <v>1.4824083097919298E-2</v>
      </c>
      <c r="F5835">
        <f>100*Comuni[[#This Row],[Popolazione2011]]/(SUMIFS($D$2:$D$7916,$B$2:$B$7916,"Campania"))</f>
        <v>0.14732581791319638</v>
      </c>
      <c r="G5835" t="b">
        <f>IF(Comuni[[#This Row],[Popolazione2011]]&gt;300000,"MAGGIORE")</f>
        <v>0</v>
      </c>
      <c r="H5835">
        <f>100*Comuni[[#This Row],[Popolazione2011]]/(SUMIFS($D$2:$D$7916,$B$2:$B$7916,"Piemonte"))</f>
        <v>0.19468752377451812</v>
      </c>
      <c r="I5835" s="1" t="str">
        <f>_xlfn.XLOOKUP(Comuni[[#This Row],[Regione]],Ripartizione_geografica[Regione],Ripartizione_geografica[Ripartizione geografica],,0)</f>
        <v>Sud</v>
      </c>
      <c r="J5835" s="1">
        <f>_xlfn.XLOOKUP(Comuni[[#This Row],[Regione]],Table_0[Regione],Table_0[Totale contagiati],,0)</f>
        <v>2524670</v>
      </c>
      <c r="K5835" s="1">
        <f>_xlfn.XLOOKUP(Comuni[[#This Row],[Regione]],Table_0[Regione],Table_0[Guariti],,0)</f>
        <v>2482123</v>
      </c>
      <c r="L5835" s="1">
        <f>_xlfn.XLOOKUP(Comuni[[#This Row],[Regione]],Table_0[Regione],Table_0[Deceduti],,0)</f>
        <v>12061</v>
      </c>
    </row>
    <row r="5836" spans="1:12" x14ac:dyDescent="0.25">
      <c r="A5836" s="1" t="s">
        <v>5925</v>
      </c>
      <c r="B5836" s="1" t="s">
        <v>5895</v>
      </c>
      <c r="C5836" s="1" t="s">
        <v>5896</v>
      </c>
      <c r="D5836">
        <v>440</v>
      </c>
      <c r="E5836">
        <f>100*Comuni[[#This Row],[Popolazione2011]]/$D$7916</f>
        <v>7.6772558416719533E-4</v>
      </c>
      <c r="F5836">
        <f>100*Comuni[[#This Row],[Popolazione2011]]/(SUMIFS($D$2:$D$7916,$B$2:$B$7916,"Campania"))</f>
        <v>7.6298681593463284E-3</v>
      </c>
      <c r="G5836" t="b">
        <f>IF(Comuni[[#This Row],[Popolazione2011]]&gt;300000,"MAGGIORE")</f>
        <v>0</v>
      </c>
      <c r="H5836">
        <f>100*Comuni[[#This Row],[Popolazione2011]]/(SUMIFS($D$2:$D$7916,$B$2:$B$7916,"Piemonte"))</f>
        <v>1.0082687201128527E-2</v>
      </c>
      <c r="I5836" s="1" t="str">
        <f>_xlfn.XLOOKUP(Comuni[[#This Row],[Regione]],Ripartizione_geografica[Regione],Ripartizione_geografica[Ripartizione geografica],,0)</f>
        <v>Sud</v>
      </c>
      <c r="J5836" s="1">
        <f>_xlfn.XLOOKUP(Comuni[[#This Row],[Regione]],Table_0[Regione],Table_0[Totale contagiati],,0)</f>
        <v>2524670</v>
      </c>
      <c r="K5836" s="1">
        <f>_xlfn.XLOOKUP(Comuni[[#This Row],[Regione]],Table_0[Regione],Table_0[Guariti],,0)</f>
        <v>2482123</v>
      </c>
      <c r="L5836" s="1">
        <f>_xlfn.XLOOKUP(Comuni[[#This Row],[Regione]],Table_0[Regione],Table_0[Deceduti],,0)</f>
        <v>12061</v>
      </c>
    </row>
    <row r="5837" spans="1:12" x14ac:dyDescent="0.25">
      <c r="A5837" s="1" t="s">
        <v>5926</v>
      </c>
      <c r="B5837" s="1" t="s">
        <v>5895</v>
      </c>
      <c r="C5837" s="1" t="s">
        <v>5896</v>
      </c>
      <c r="D5837">
        <v>1256</v>
      </c>
      <c r="E5837">
        <f>100*Comuni[[#This Row],[Popolazione2011]]/$D$7916</f>
        <v>2.191507576622721E-3</v>
      </c>
      <c r="F5837">
        <f>100*Comuni[[#This Row],[Popolazione2011]]/(SUMIFS($D$2:$D$7916,$B$2:$B$7916,"Campania"))</f>
        <v>2.1779805473043156E-2</v>
      </c>
      <c r="G5837" t="b">
        <f>IF(Comuni[[#This Row],[Popolazione2011]]&gt;300000,"MAGGIORE")</f>
        <v>0</v>
      </c>
      <c r="H5837">
        <f>100*Comuni[[#This Row],[Popolazione2011]]/(SUMIFS($D$2:$D$7916,$B$2:$B$7916,"Piemonte"))</f>
        <v>2.8781488919585069E-2</v>
      </c>
      <c r="I5837" s="1" t="str">
        <f>_xlfn.XLOOKUP(Comuni[[#This Row],[Regione]],Ripartizione_geografica[Regione],Ripartizione_geografica[Ripartizione geografica],,0)</f>
        <v>Sud</v>
      </c>
      <c r="J5837" s="1">
        <f>_xlfn.XLOOKUP(Comuni[[#This Row],[Regione]],Table_0[Regione],Table_0[Totale contagiati],,0)</f>
        <v>2524670</v>
      </c>
      <c r="K5837" s="1">
        <f>_xlfn.XLOOKUP(Comuni[[#This Row],[Regione]],Table_0[Regione],Table_0[Guariti],,0)</f>
        <v>2482123</v>
      </c>
      <c r="L5837" s="1">
        <f>_xlfn.XLOOKUP(Comuni[[#This Row],[Regione]],Table_0[Regione],Table_0[Deceduti],,0)</f>
        <v>12061</v>
      </c>
    </row>
    <row r="5838" spans="1:12" x14ac:dyDescent="0.25">
      <c r="A5838" s="1" t="s">
        <v>5927</v>
      </c>
      <c r="B5838" s="1" t="s">
        <v>5895</v>
      </c>
      <c r="C5838" s="1" t="s">
        <v>5896</v>
      </c>
      <c r="D5838">
        <v>7110</v>
      </c>
      <c r="E5838">
        <f>100*Comuni[[#This Row],[Popolazione2011]]/$D$7916</f>
        <v>1.2405747507792633E-2</v>
      </c>
      <c r="F5838">
        <f>100*Comuni[[#This Row],[Popolazione2011]]/(SUMIFS($D$2:$D$7916,$B$2:$B$7916,"Campania"))</f>
        <v>0.12329173321125544</v>
      </c>
      <c r="G5838" t="b">
        <f>IF(Comuni[[#This Row],[Popolazione2011]]&gt;300000,"MAGGIORE")</f>
        <v>0</v>
      </c>
      <c r="H5838">
        <f>100*Comuni[[#This Row],[Popolazione2011]]/(SUMIFS($D$2:$D$7916,$B$2:$B$7916,"Piemonte"))</f>
        <v>0.16292705909096325</v>
      </c>
      <c r="I5838" s="1" t="str">
        <f>_xlfn.XLOOKUP(Comuni[[#This Row],[Regione]],Ripartizione_geografica[Regione],Ripartizione_geografica[Ripartizione geografica],,0)</f>
        <v>Sud</v>
      </c>
      <c r="J5838" s="1">
        <f>_xlfn.XLOOKUP(Comuni[[#This Row],[Regione]],Table_0[Regione],Table_0[Totale contagiati],,0)</f>
        <v>2524670</v>
      </c>
      <c r="K5838" s="1">
        <f>_xlfn.XLOOKUP(Comuni[[#This Row],[Regione]],Table_0[Regione],Table_0[Guariti],,0)</f>
        <v>2482123</v>
      </c>
      <c r="L5838" s="1">
        <f>_xlfn.XLOOKUP(Comuni[[#This Row],[Regione]],Table_0[Regione],Table_0[Deceduti],,0)</f>
        <v>12061</v>
      </c>
    </row>
    <row r="5839" spans="1:12" x14ac:dyDescent="0.25">
      <c r="A5839" s="1" t="s">
        <v>5928</v>
      </c>
      <c r="B5839" s="1" t="s">
        <v>5895</v>
      </c>
      <c r="C5839" s="1" t="s">
        <v>5896</v>
      </c>
      <c r="D5839">
        <v>2167</v>
      </c>
      <c r="E5839">
        <f>100*Comuni[[#This Row],[Popolazione2011]]/$D$7916</f>
        <v>3.7810485020234367E-3</v>
      </c>
      <c r="F5839">
        <f>100*Comuni[[#This Row],[Popolazione2011]]/(SUMIFS($D$2:$D$7916,$B$2:$B$7916,"Campania"))</f>
        <v>3.7577100684780665E-2</v>
      </c>
      <c r="G5839" t="b">
        <f>IF(Comuni[[#This Row],[Popolazione2011]]&gt;300000,"MAGGIORE")</f>
        <v>0</v>
      </c>
      <c r="H5839">
        <f>100*Comuni[[#This Row],[Popolazione2011]]/(SUMIFS($D$2:$D$7916,$B$2:$B$7916,"Piemonte"))</f>
        <v>4.9657234465557996E-2</v>
      </c>
      <c r="I5839" s="1" t="str">
        <f>_xlfn.XLOOKUP(Comuni[[#This Row],[Regione]],Ripartizione_geografica[Regione],Ripartizione_geografica[Ripartizione geografica],,0)</f>
        <v>Sud</v>
      </c>
      <c r="J5839" s="1">
        <f>_xlfn.XLOOKUP(Comuni[[#This Row],[Regione]],Table_0[Regione],Table_0[Totale contagiati],,0)</f>
        <v>2524670</v>
      </c>
      <c r="K5839" s="1">
        <f>_xlfn.XLOOKUP(Comuni[[#This Row],[Regione]],Table_0[Regione],Table_0[Guariti],,0)</f>
        <v>2482123</v>
      </c>
      <c r="L5839" s="1">
        <f>_xlfn.XLOOKUP(Comuni[[#This Row],[Regione]],Table_0[Regione],Table_0[Deceduti],,0)</f>
        <v>12061</v>
      </c>
    </row>
    <row r="5840" spans="1:12" x14ac:dyDescent="0.25">
      <c r="A5840" s="1" t="s">
        <v>5929</v>
      </c>
      <c r="B5840" s="1" t="s">
        <v>5895</v>
      </c>
      <c r="C5840" s="1" t="s">
        <v>5896</v>
      </c>
      <c r="D5840">
        <v>849</v>
      </c>
      <c r="E5840">
        <f>100*Comuni[[#This Row],[Popolazione2011]]/$D$7916</f>
        <v>1.4813614112680654E-3</v>
      </c>
      <c r="F5840">
        <f>100*Comuni[[#This Row],[Popolazione2011]]/(SUMIFS($D$2:$D$7916,$B$2:$B$7916,"Campania"))</f>
        <v>1.4722177425647801E-2</v>
      </c>
      <c r="G5840" t="b">
        <f>IF(Comuni[[#This Row],[Popolazione2011]]&gt;300000,"MAGGIORE")</f>
        <v>0</v>
      </c>
      <c r="H5840">
        <f>100*Comuni[[#This Row],[Popolazione2011]]/(SUMIFS($D$2:$D$7916,$B$2:$B$7916,"Piemonte"))</f>
        <v>1.9455003258541183E-2</v>
      </c>
      <c r="I5840" s="1" t="str">
        <f>_xlfn.XLOOKUP(Comuni[[#This Row],[Regione]],Ripartizione_geografica[Regione],Ripartizione_geografica[Ripartizione geografica],,0)</f>
        <v>Sud</v>
      </c>
      <c r="J5840" s="1">
        <f>_xlfn.XLOOKUP(Comuni[[#This Row],[Regione]],Table_0[Regione],Table_0[Totale contagiati],,0)</f>
        <v>2524670</v>
      </c>
      <c r="K5840" s="1">
        <f>_xlfn.XLOOKUP(Comuni[[#This Row],[Regione]],Table_0[Regione],Table_0[Guariti],,0)</f>
        <v>2482123</v>
      </c>
      <c r="L5840" s="1">
        <f>_xlfn.XLOOKUP(Comuni[[#This Row],[Regione]],Table_0[Regione],Table_0[Deceduti],,0)</f>
        <v>12061</v>
      </c>
    </row>
    <row r="5841" spans="1:12" x14ac:dyDescent="0.25">
      <c r="A5841" s="1" t="s">
        <v>5930</v>
      </c>
      <c r="B5841" s="1" t="s">
        <v>5895</v>
      </c>
      <c r="C5841" s="1" t="s">
        <v>5896</v>
      </c>
      <c r="D5841">
        <v>1504</v>
      </c>
      <c r="E5841">
        <f>100*Comuni[[#This Row],[Popolazione2011]]/$D$7916</f>
        <v>2.6242256331533219E-3</v>
      </c>
      <c r="F5841">
        <f>100*Comuni[[#This Row],[Popolazione2011]]/(SUMIFS($D$2:$D$7916,$B$2:$B$7916,"Campania"))</f>
        <v>2.6080276617401994E-2</v>
      </c>
      <c r="G5841" t="b">
        <f>IF(Comuni[[#This Row],[Popolazione2011]]&gt;300000,"MAGGIORE")</f>
        <v>0</v>
      </c>
      <c r="H5841">
        <f>100*Comuni[[#This Row],[Popolazione2011]]/(SUMIFS($D$2:$D$7916,$B$2:$B$7916,"Piemonte"))</f>
        <v>3.4464458069312059E-2</v>
      </c>
      <c r="I5841" s="1" t="str">
        <f>_xlfn.XLOOKUP(Comuni[[#This Row],[Regione]],Ripartizione_geografica[Regione],Ripartizione_geografica[Ripartizione geografica],,0)</f>
        <v>Sud</v>
      </c>
      <c r="J5841" s="1">
        <f>_xlfn.XLOOKUP(Comuni[[#This Row],[Regione]],Table_0[Regione],Table_0[Totale contagiati],,0)</f>
        <v>2524670</v>
      </c>
      <c r="K5841" s="1">
        <f>_xlfn.XLOOKUP(Comuni[[#This Row],[Regione]],Table_0[Regione],Table_0[Guariti],,0)</f>
        <v>2482123</v>
      </c>
      <c r="L5841" s="1">
        <f>_xlfn.XLOOKUP(Comuni[[#This Row],[Regione]],Table_0[Regione],Table_0[Deceduti],,0)</f>
        <v>12061</v>
      </c>
    </row>
    <row r="5842" spans="1:12" x14ac:dyDescent="0.25">
      <c r="A5842" s="1" t="s">
        <v>5931</v>
      </c>
      <c r="B5842" s="1" t="s">
        <v>5895</v>
      </c>
      <c r="C5842" s="1" t="s">
        <v>5896</v>
      </c>
      <c r="D5842">
        <v>4921</v>
      </c>
      <c r="E5842">
        <f>100*Comuni[[#This Row],[Popolazione2011]]/$D$7916</f>
        <v>8.5863127265608363E-3</v>
      </c>
      <c r="F5842">
        <f>100*Comuni[[#This Row],[Popolazione2011]]/(SUMIFS($D$2:$D$7916,$B$2:$B$7916,"Campania"))</f>
        <v>8.5333139118507456E-2</v>
      </c>
      <c r="G5842" t="b">
        <f>IF(Comuni[[#This Row],[Popolazione2011]]&gt;300000,"MAGGIORE")</f>
        <v>0</v>
      </c>
      <c r="H5842">
        <f>100*Comuni[[#This Row],[Popolazione2011]]/(SUMIFS($D$2:$D$7916,$B$2:$B$7916,"Piemonte"))</f>
        <v>0.11276569026534883</v>
      </c>
      <c r="I5842" s="1" t="str">
        <f>_xlfn.XLOOKUP(Comuni[[#This Row],[Regione]],Ripartizione_geografica[Regione],Ripartizione_geografica[Ripartizione geografica],,0)</f>
        <v>Sud</v>
      </c>
      <c r="J5842" s="1">
        <f>_xlfn.XLOOKUP(Comuni[[#This Row],[Regione]],Table_0[Regione],Table_0[Totale contagiati],,0)</f>
        <v>2524670</v>
      </c>
      <c r="K5842" s="1">
        <f>_xlfn.XLOOKUP(Comuni[[#This Row],[Regione]],Table_0[Regione],Table_0[Guariti],,0)</f>
        <v>2482123</v>
      </c>
      <c r="L5842" s="1">
        <f>_xlfn.XLOOKUP(Comuni[[#This Row],[Regione]],Table_0[Regione],Table_0[Deceduti],,0)</f>
        <v>12061</v>
      </c>
    </row>
    <row r="5843" spans="1:12" x14ac:dyDescent="0.25">
      <c r="A5843" s="1" t="s">
        <v>5932</v>
      </c>
      <c r="B5843" s="1" t="s">
        <v>5895</v>
      </c>
      <c r="C5843" s="1" t="s">
        <v>5896</v>
      </c>
      <c r="D5843">
        <v>8733</v>
      </c>
      <c r="E5843">
        <f>100*Comuni[[#This Row],[Popolazione2011]]/$D$7916</f>
        <v>1.523760801484572E-2</v>
      </c>
      <c r="F5843">
        <f>100*Comuni[[#This Row],[Popolazione2011]]/(SUMIFS($D$2:$D$7916,$B$2:$B$7916,"Campania"))</f>
        <v>0.15143554235357157</v>
      </c>
      <c r="G5843" t="b">
        <f>IF(Comuni[[#This Row],[Popolazione2011]]&gt;300000,"MAGGIORE")</f>
        <v>0</v>
      </c>
      <c r="H5843">
        <f>100*Comuni[[#This Row],[Popolazione2011]]/(SUMIFS($D$2:$D$7916,$B$2:$B$7916,"Piemonte"))</f>
        <v>0.2001184257442169</v>
      </c>
      <c r="I5843" s="1" t="str">
        <f>_xlfn.XLOOKUP(Comuni[[#This Row],[Regione]],Ripartizione_geografica[Regione],Ripartizione_geografica[Ripartizione geografica],,0)</f>
        <v>Sud</v>
      </c>
      <c r="J5843" s="1">
        <f>_xlfn.XLOOKUP(Comuni[[#This Row],[Regione]],Table_0[Regione],Table_0[Totale contagiati],,0)</f>
        <v>2524670</v>
      </c>
      <c r="K5843" s="1">
        <f>_xlfn.XLOOKUP(Comuni[[#This Row],[Regione]],Table_0[Regione],Table_0[Guariti],,0)</f>
        <v>2482123</v>
      </c>
      <c r="L5843" s="1">
        <f>_xlfn.XLOOKUP(Comuni[[#This Row],[Regione]],Table_0[Regione],Table_0[Deceduti],,0)</f>
        <v>12061</v>
      </c>
    </row>
    <row r="5844" spans="1:12" x14ac:dyDescent="0.25">
      <c r="A5844" s="1" t="s">
        <v>5933</v>
      </c>
      <c r="B5844" s="1" t="s">
        <v>5895</v>
      </c>
      <c r="C5844" s="1" t="s">
        <v>5896</v>
      </c>
      <c r="D5844">
        <v>648</v>
      </c>
      <c r="E5844">
        <f>100*Comuni[[#This Row],[Popolazione2011]]/$D$7916</f>
        <v>1.1306504057735057E-3</v>
      </c>
      <c r="F5844">
        <f>100*Comuni[[#This Row],[Popolazione2011]]/(SUMIFS($D$2:$D$7916,$B$2:$B$7916,"Campania"))</f>
        <v>1.1236714925582774E-2</v>
      </c>
      <c r="G5844" t="b">
        <f>IF(Comuni[[#This Row],[Popolazione2011]]&gt;300000,"MAGGIORE")</f>
        <v>0</v>
      </c>
      <c r="H5844">
        <f>100*Comuni[[#This Row],[Popolazione2011]]/(SUMIFS($D$2:$D$7916,$B$2:$B$7916,"Piemonte"))</f>
        <v>1.4849048423480195E-2</v>
      </c>
      <c r="I5844" s="1" t="str">
        <f>_xlfn.XLOOKUP(Comuni[[#This Row],[Regione]],Ripartizione_geografica[Regione],Ripartizione_geografica[Ripartizione geografica],,0)</f>
        <v>Sud</v>
      </c>
      <c r="J5844" s="1">
        <f>_xlfn.XLOOKUP(Comuni[[#This Row],[Regione]],Table_0[Regione],Table_0[Totale contagiati],,0)</f>
        <v>2524670</v>
      </c>
      <c r="K5844" s="1">
        <f>_xlfn.XLOOKUP(Comuni[[#This Row],[Regione]],Table_0[Regione],Table_0[Guariti],,0)</f>
        <v>2482123</v>
      </c>
      <c r="L5844" s="1">
        <f>_xlfn.XLOOKUP(Comuni[[#This Row],[Regione]],Table_0[Regione],Table_0[Deceduti],,0)</f>
        <v>12061</v>
      </c>
    </row>
    <row r="5845" spans="1:12" x14ac:dyDescent="0.25">
      <c r="A5845" s="1" t="s">
        <v>5934</v>
      </c>
      <c r="B5845" s="1" t="s">
        <v>5895</v>
      </c>
      <c r="C5845" s="1" t="s">
        <v>5896</v>
      </c>
      <c r="D5845">
        <v>2239</v>
      </c>
      <c r="E5845">
        <f>100*Comuni[[#This Row],[Popolazione2011]]/$D$7916</f>
        <v>3.9066763248871593E-3</v>
      </c>
      <c r="F5845">
        <f>100*Comuni[[#This Row],[Popolazione2011]]/(SUMIFS($D$2:$D$7916,$B$2:$B$7916,"Campania"))</f>
        <v>3.8825624565400972E-2</v>
      </c>
      <c r="G5845" t="b">
        <f>IF(Comuni[[#This Row],[Popolazione2011]]&gt;300000,"MAGGIORE")</f>
        <v>0</v>
      </c>
      <c r="H5845">
        <f>100*Comuni[[#This Row],[Popolazione2011]]/(SUMIFS($D$2:$D$7916,$B$2:$B$7916,"Piemonte"))</f>
        <v>5.1307128734833576E-2</v>
      </c>
      <c r="I5845" s="1" t="str">
        <f>_xlfn.XLOOKUP(Comuni[[#This Row],[Regione]],Ripartizione_geografica[Regione],Ripartizione_geografica[Ripartizione geografica],,0)</f>
        <v>Sud</v>
      </c>
      <c r="J5845" s="1">
        <f>_xlfn.XLOOKUP(Comuni[[#This Row],[Regione]],Table_0[Regione],Table_0[Totale contagiati],,0)</f>
        <v>2524670</v>
      </c>
      <c r="K5845" s="1">
        <f>_xlfn.XLOOKUP(Comuni[[#This Row],[Regione]],Table_0[Regione],Table_0[Guariti],,0)</f>
        <v>2482123</v>
      </c>
      <c r="L5845" s="1">
        <f>_xlfn.XLOOKUP(Comuni[[#This Row],[Regione]],Table_0[Regione],Table_0[Deceduti],,0)</f>
        <v>12061</v>
      </c>
    </row>
    <row r="5846" spans="1:12" x14ac:dyDescent="0.25">
      <c r="A5846" s="1" t="s">
        <v>5935</v>
      </c>
      <c r="B5846" s="1" t="s">
        <v>5895</v>
      </c>
      <c r="C5846" s="1" t="s">
        <v>5896</v>
      </c>
      <c r="D5846">
        <v>663</v>
      </c>
      <c r="E5846">
        <f>100*Comuni[[#This Row],[Popolazione2011]]/$D$7916</f>
        <v>1.1568228688701148E-3</v>
      </c>
      <c r="F5846">
        <f>100*Comuni[[#This Row],[Popolazione2011]]/(SUMIFS($D$2:$D$7916,$B$2:$B$7916,"Campania"))</f>
        <v>1.1496824067378671E-2</v>
      </c>
      <c r="G5846" t="b">
        <f>IF(Comuni[[#This Row],[Popolazione2011]]&gt;300000,"MAGGIORE")</f>
        <v>0</v>
      </c>
      <c r="H5846">
        <f>100*Comuni[[#This Row],[Popolazione2011]]/(SUMIFS($D$2:$D$7916,$B$2:$B$7916,"Piemonte"))</f>
        <v>1.519277639624594E-2</v>
      </c>
      <c r="I5846" s="1" t="str">
        <f>_xlfn.XLOOKUP(Comuni[[#This Row],[Regione]],Ripartizione_geografica[Regione],Ripartizione_geografica[Ripartizione geografica],,0)</f>
        <v>Sud</v>
      </c>
      <c r="J5846" s="1">
        <f>_xlfn.XLOOKUP(Comuni[[#This Row],[Regione]],Table_0[Regione],Table_0[Totale contagiati],,0)</f>
        <v>2524670</v>
      </c>
      <c r="K5846" s="1">
        <f>_xlfn.XLOOKUP(Comuni[[#This Row],[Regione]],Table_0[Regione],Table_0[Guariti],,0)</f>
        <v>2482123</v>
      </c>
      <c r="L5846" s="1">
        <f>_xlfn.XLOOKUP(Comuni[[#This Row],[Regione]],Table_0[Regione],Table_0[Deceduti],,0)</f>
        <v>12061</v>
      </c>
    </row>
    <row r="5847" spans="1:12" x14ac:dyDescent="0.25">
      <c r="A5847" s="1" t="s">
        <v>5936</v>
      </c>
      <c r="B5847" s="1" t="s">
        <v>5895</v>
      </c>
      <c r="C5847" s="1" t="s">
        <v>5896</v>
      </c>
      <c r="D5847">
        <v>3640</v>
      </c>
      <c r="E5847">
        <f>100*Comuni[[#This Row],[Popolazione2011]]/$D$7916</f>
        <v>6.3511843781104338E-3</v>
      </c>
      <c r="F5847">
        <f>100*Comuni[[#This Row],[Popolazione2011]]/(SUMIFS($D$2:$D$7916,$B$2:$B$7916,"Campania"))</f>
        <v>6.3119818409137801E-2</v>
      </c>
      <c r="G5847" t="b">
        <f>IF(Comuni[[#This Row],[Popolazione2011]]&gt;300000,"MAGGIORE")</f>
        <v>0</v>
      </c>
      <c r="H5847">
        <f>100*Comuni[[#This Row],[Popolazione2011]]/(SUMIFS($D$2:$D$7916,$B$2:$B$7916,"Piemonte"))</f>
        <v>8.3411321391154189E-2</v>
      </c>
      <c r="I5847" s="1" t="str">
        <f>_xlfn.XLOOKUP(Comuni[[#This Row],[Regione]],Ripartizione_geografica[Regione],Ripartizione_geografica[Ripartizione geografica],,0)</f>
        <v>Sud</v>
      </c>
      <c r="J5847" s="1">
        <f>_xlfn.XLOOKUP(Comuni[[#This Row],[Regione]],Table_0[Regione],Table_0[Totale contagiati],,0)</f>
        <v>2524670</v>
      </c>
      <c r="K5847" s="1">
        <f>_xlfn.XLOOKUP(Comuni[[#This Row],[Regione]],Table_0[Regione],Table_0[Guariti],,0)</f>
        <v>2482123</v>
      </c>
      <c r="L5847" s="1">
        <f>_xlfn.XLOOKUP(Comuni[[#This Row],[Regione]],Table_0[Regione],Table_0[Deceduti],,0)</f>
        <v>12061</v>
      </c>
    </row>
    <row r="5848" spans="1:12" x14ac:dyDescent="0.25">
      <c r="A5848" s="1" t="s">
        <v>5937</v>
      </c>
      <c r="B5848" s="1" t="s">
        <v>5895</v>
      </c>
      <c r="C5848" s="1" t="s">
        <v>5896</v>
      </c>
      <c r="D5848">
        <v>7085</v>
      </c>
      <c r="E5848">
        <f>100*Comuni[[#This Row],[Popolazione2011]]/$D$7916</f>
        <v>1.2362126735964951E-2</v>
      </c>
      <c r="F5848">
        <f>100*Comuni[[#This Row],[Popolazione2011]]/(SUMIFS($D$2:$D$7916,$B$2:$B$7916,"Campania"))</f>
        <v>0.12285821797492895</v>
      </c>
      <c r="G5848" t="b">
        <f>IF(Comuni[[#This Row],[Popolazione2011]]&gt;300000,"MAGGIORE")</f>
        <v>0</v>
      </c>
      <c r="H5848">
        <f>100*Comuni[[#This Row],[Popolazione2011]]/(SUMIFS($D$2:$D$7916,$B$2:$B$7916,"Piemonte"))</f>
        <v>0.16235417913635367</v>
      </c>
      <c r="I5848" s="1" t="str">
        <f>_xlfn.XLOOKUP(Comuni[[#This Row],[Regione]],Ripartizione_geografica[Regione],Ripartizione_geografica[Ripartizione geografica],,0)</f>
        <v>Sud</v>
      </c>
      <c r="J5848" s="1">
        <f>_xlfn.XLOOKUP(Comuni[[#This Row],[Regione]],Table_0[Regione],Table_0[Totale contagiati],,0)</f>
        <v>2524670</v>
      </c>
      <c r="K5848" s="1">
        <f>_xlfn.XLOOKUP(Comuni[[#This Row],[Regione]],Table_0[Regione],Table_0[Guariti],,0)</f>
        <v>2482123</v>
      </c>
      <c r="L5848" s="1">
        <f>_xlfn.XLOOKUP(Comuni[[#This Row],[Regione]],Table_0[Regione],Table_0[Deceduti],,0)</f>
        <v>12061</v>
      </c>
    </row>
    <row r="5849" spans="1:12" x14ac:dyDescent="0.25">
      <c r="A5849" s="1" t="s">
        <v>5938</v>
      </c>
      <c r="B5849" s="1" t="s">
        <v>5895</v>
      </c>
      <c r="C5849" s="1" t="s">
        <v>5896</v>
      </c>
      <c r="D5849">
        <v>10559</v>
      </c>
      <c r="E5849">
        <f>100*Comuni[[#This Row],[Popolazione2011]]/$D$7916</f>
        <v>1.8423669189139579E-2</v>
      </c>
      <c r="F5849">
        <f>100*Comuni[[#This Row],[Popolazione2011]]/(SUMIFS($D$2:$D$7916,$B$2:$B$7916,"Campania"))</f>
        <v>0.18309949521485883</v>
      </c>
      <c r="G5849" t="b">
        <f>IF(Comuni[[#This Row],[Popolazione2011]]&gt;300000,"MAGGIORE")</f>
        <v>0</v>
      </c>
      <c r="H5849">
        <f>100*Comuni[[#This Row],[Popolazione2011]]/(SUMIFS($D$2:$D$7916,$B$2:$B$7916,"Piemonte"))</f>
        <v>0.24196157762890028</v>
      </c>
      <c r="I5849" s="1" t="str">
        <f>_xlfn.XLOOKUP(Comuni[[#This Row],[Regione]],Ripartizione_geografica[Regione],Ripartizione_geografica[Ripartizione geografica],,0)</f>
        <v>Sud</v>
      </c>
      <c r="J5849" s="1">
        <f>_xlfn.XLOOKUP(Comuni[[#This Row],[Regione]],Table_0[Regione],Table_0[Totale contagiati],,0)</f>
        <v>2524670</v>
      </c>
      <c r="K5849" s="1">
        <f>_xlfn.XLOOKUP(Comuni[[#This Row],[Regione]],Table_0[Regione],Table_0[Guariti],,0)</f>
        <v>2482123</v>
      </c>
      <c r="L5849" s="1">
        <f>_xlfn.XLOOKUP(Comuni[[#This Row],[Regione]],Table_0[Regione],Table_0[Deceduti],,0)</f>
        <v>12061</v>
      </c>
    </row>
    <row r="5850" spans="1:12" x14ac:dyDescent="0.25">
      <c r="A5850" s="1" t="s">
        <v>5939</v>
      </c>
      <c r="B5850" s="1" t="s">
        <v>5895</v>
      </c>
      <c r="C5850" s="1" t="s">
        <v>5896</v>
      </c>
      <c r="D5850">
        <v>715</v>
      </c>
      <c r="E5850">
        <f>100*Comuni[[#This Row],[Popolazione2011]]/$D$7916</f>
        <v>1.2475540742716924E-3</v>
      </c>
      <c r="F5850">
        <f>100*Comuni[[#This Row],[Popolazione2011]]/(SUMIFS($D$2:$D$7916,$B$2:$B$7916,"Campania"))</f>
        <v>1.2398535758937783E-2</v>
      </c>
      <c r="G5850" t="b">
        <f>IF(Comuni[[#This Row],[Popolazione2011]]&gt;300000,"MAGGIORE")</f>
        <v>0</v>
      </c>
      <c r="H5850">
        <f>100*Comuni[[#This Row],[Popolazione2011]]/(SUMIFS($D$2:$D$7916,$B$2:$B$7916,"Piemonte"))</f>
        <v>1.6384366701833856E-2</v>
      </c>
      <c r="I5850" s="1" t="str">
        <f>_xlfn.XLOOKUP(Comuni[[#This Row],[Regione]],Ripartizione_geografica[Regione],Ripartizione_geografica[Ripartizione geografica],,0)</f>
        <v>Sud</v>
      </c>
      <c r="J5850" s="1">
        <f>_xlfn.XLOOKUP(Comuni[[#This Row],[Regione]],Table_0[Regione],Table_0[Totale contagiati],,0)</f>
        <v>2524670</v>
      </c>
      <c r="K5850" s="1">
        <f>_xlfn.XLOOKUP(Comuni[[#This Row],[Regione]],Table_0[Regione],Table_0[Guariti],,0)</f>
        <v>2482123</v>
      </c>
      <c r="L5850" s="1">
        <f>_xlfn.XLOOKUP(Comuni[[#This Row],[Regione]],Table_0[Regione],Table_0[Deceduti],,0)</f>
        <v>12061</v>
      </c>
    </row>
    <row r="5851" spans="1:12" x14ac:dyDescent="0.25">
      <c r="A5851" s="1" t="s">
        <v>5940</v>
      </c>
      <c r="B5851" s="1" t="s">
        <v>5895</v>
      </c>
      <c r="C5851" s="1" t="s">
        <v>5896</v>
      </c>
      <c r="D5851">
        <v>1157</v>
      </c>
      <c r="E5851">
        <f>100*Comuni[[#This Row],[Popolazione2011]]/$D$7916</f>
        <v>2.0187693201851021E-3</v>
      </c>
      <c r="F5851">
        <f>100*Comuni[[#This Row],[Popolazione2011]]/(SUMIFS($D$2:$D$7916,$B$2:$B$7916,"Campania"))</f>
        <v>2.0063085137190233E-2</v>
      </c>
      <c r="G5851" t="b">
        <f>IF(Comuni[[#This Row],[Popolazione2011]]&gt;300000,"MAGGIORE")</f>
        <v>0</v>
      </c>
      <c r="H5851">
        <f>100*Comuni[[#This Row],[Popolazione2011]]/(SUMIFS($D$2:$D$7916,$B$2:$B$7916,"Piemonte"))</f>
        <v>2.6512884299331151E-2</v>
      </c>
      <c r="I5851" s="1" t="str">
        <f>_xlfn.XLOOKUP(Comuni[[#This Row],[Regione]],Ripartizione_geografica[Regione],Ripartizione_geografica[Ripartizione geografica],,0)</f>
        <v>Sud</v>
      </c>
      <c r="J5851" s="1">
        <f>_xlfn.XLOOKUP(Comuni[[#This Row],[Regione]],Table_0[Regione],Table_0[Totale contagiati],,0)</f>
        <v>2524670</v>
      </c>
      <c r="K5851" s="1">
        <f>_xlfn.XLOOKUP(Comuni[[#This Row],[Regione]],Table_0[Regione],Table_0[Guariti],,0)</f>
        <v>2482123</v>
      </c>
      <c r="L5851" s="1">
        <f>_xlfn.XLOOKUP(Comuni[[#This Row],[Regione]],Table_0[Regione],Table_0[Deceduti],,0)</f>
        <v>12061</v>
      </c>
    </row>
    <row r="5852" spans="1:12" x14ac:dyDescent="0.25">
      <c r="A5852" s="1" t="s">
        <v>5941</v>
      </c>
      <c r="B5852" s="1" t="s">
        <v>5895</v>
      </c>
      <c r="C5852" s="1" t="s">
        <v>5896</v>
      </c>
      <c r="D5852">
        <v>14539</v>
      </c>
      <c r="E5852">
        <f>100*Comuni[[#This Row],[Popolazione2011]]/$D$7916</f>
        <v>2.5368096064106484E-2</v>
      </c>
      <c r="F5852">
        <f>100*Comuni[[#This Row],[Popolazione2011]]/(SUMIFS($D$2:$D$7916,$B$2:$B$7916,"Campania"))</f>
        <v>0.252115120838037</v>
      </c>
      <c r="G5852" t="b">
        <f>IF(Comuni[[#This Row],[Popolazione2011]]&gt;300000,"MAGGIORE")</f>
        <v>0</v>
      </c>
      <c r="H5852">
        <f>100*Comuni[[#This Row],[Popolazione2011]]/(SUMIFS($D$2:$D$7916,$B$2:$B$7916,"Piemonte"))</f>
        <v>0.33316406640274471</v>
      </c>
      <c r="I5852" s="1" t="str">
        <f>_xlfn.XLOOKUP(Comuni[[#This Row],[Regione]],Ripartizione_geografica[Regione],Ripartizione_geografica[Ripartizione geografica],,0)</f>
        <v>Sud</v>
      </c>
      <c r="J5852" s="1">
        <f>_xlfn.XLOOKUP(Comuni[[#This Row],[Regione]],Table_0[Regione],Table_0[Totale contagiati],,0)</f>
        <v>2524670</v>
      </c>
      <c r="K5852" s="1">
        <f>_xlfn.XLOOKUP(Comuni[[#This Row],[Regione]],Table_0[Regione],Table_0[Guariti],,0)</f>
        <v>2482123</v>
      </c>
      <c r="L5852" s="1">
        <f>_xlfn.XLOOKUP(Comuni[[#This Row],[Regione]],Table_0[Regione],Table_0[Deceduti],,0)</f>
        <v>12061</v>
      </c>
    </row>
    <row r="5853" spans="1:12" x14ac:dyDescent="0.25">
      <c r="A5853" s="1" t="s">
        <v>5942</v>
      </c>
      <c r="B5853" s="1" t="s">
        <v>5895</v>
      </c>
      <c r="C5853" s="1" t="s">
        <v>5896</v>
      </c>
      <c r="D5853">
        <v>10558</v>
      </c>
      <c r="E5853">
        <f>100*Comuni[[#This Row],[Popolazione2011]]/$D$7916</f>
        <v>1.8421924358266471E-2</v>
      </c>
      <c r="F5853">
        <f>100*Comuni[[#This Row],[Popolazione2011]]/(SUMIFS($D$2:$D$7916,$B$2:$B$7916,"Campania"))</f>
        <v>0.18308215460540575</v>
      </c>
      <c r="G5853" t="b">
        <f>IF(Comuni[[#This Row],[Popolazione2011]]&gt;300000,"MAGGIORE")</f>
        <v>0</v>
      </c>
      <c r="H5853">
        <f>100*Comuni[[#This Row],[Popolazione2011]]/(SUMIFS($D$2:$D$7916,$B$2:$B$7916,"Piemonte"))</f>
        <v>0.24193866243071591</v>
      </c>
      <c r="I5853" s="1" t="str">
        <f>_xlfn.XLOOKUP(Comuni[[#This Row],[Regione]],Ripartizione_geografica[Regione],Ripartizione_geografica[Ripartizione geografica],,0)</f>
        <v>Sud</v>
      </c>
      <c r="J5853" s="1">
        <f>_xlfn.XLOOKUP(Comuni[[#This Row],[Regione]],Table_0[Regione],Table_0[Totale contagiati],,0)</f>
        <v>2524670</v>
      </c>
      <c r="K5853" s="1">
        <f>_xlfn.XLOOKUP(Comuni[[#This Row],[Regione]],Table_0[Regione],Table_0[Guariti],,0)</f>
        <v>2482123</v>
      </c>
      <c r="L5853" s="1">
        <f>_xlfn.XLOOKUP(Comuni[[#This Row],[Regione]],Table_0[Regione],Table_0[Deceduti],,0)</f>
        <v>12061</v>
      </c>
    </row>
    <row r="5854" spans="1:12" x14ac:dyDescent="0.25">
      <c r="A5854" s="1" t="s">
        <v>5943</v>
      </c>
      <c r="B5854" s="1" t="s">
        <v>5895</v>
      </c>
      <c r="C5854" s="1" t="s">
        <v>5896</v>
      </c>
      <c r="D5854">
        <v>39409</v>
      </c>
      <c r="E5854">
        <f>100*Comuni[[#This Row],[Popolazione2011]]/$D$7916</f>
        <v>6.8762039878284081E-2</v>
      </c>
      <c r="F5854">
        <f>100*Comuni[[#This Row],[Popolazione2011]]/(SUMIFS($D$2:$D$7916,$B$2:$B$7916,"Campania"))</f>
        <v>0.68337607793563515</v>
      </c>
      <c r="G5854" t="b">
        <f>IF(Comuni[[#This Row],[Popolazione2011]]&gt;300000,"MAGGIORE")</f>
        <v>0</v>
      </c>
      <c r="H5854">
        <f>100*Comuni[[#This Row],[Popolazione2011]]/(SUMIFS($D$2:$D$7916,$B$2:$B$7916,"Piemonte"))</f>
        <v>0.9030650452483503</v>
      </c>
      <c r="I5854" s="1" t="str">
        <f>_xlfn.XLOOKUP(Comuni[[#This Row],[Regione]],Ripartizione_geografica[Regione],Ripartizione_geografica[Ripartizione geografica],,0)</f>
        <v>Sud</v>
      </c>
      <c r="J5854" s="1">
        <f>_xlfn.XLOOKUP(Comuni[[#This Row],[Regione]],Table_0[Regione],Table_0[Totale contagiati],,0)</f>
        <v>2524670</v>
      </c>
      <c r="K5854" s="1">
        <f>_xlfn.XLOOKUP(Comuni[[#This Row],[Regione]],Table_0[Regione],Table_0[Guariti],,0)</f>
        <v>2482123</v>
      </c>
      <c r="L5854" s="1">
        <f>_xlfn.XLOOKUP(Comuni[[#This Row],[Regione]],Table_0[Regione],Table_0[Deceduti],,0)</f>
        <v>12061</v>
      </c>
    </row>
    <row r="5855" spans="1:12" x14ac:dyDescent="0.25">
      <c r="A5855" s="1" t="s">
        <v>5944</v>
      </c>
      <c r="B5855" s="1" t="s">
        <v>5895</v>
      </c>
      <c r="C5855" s="1" t="s">
        <v>5896</v>
      </c>
      <c r="D5855">
        <v>40297</v>
      </c>
      <c r="E5855">
        <f>100*Comuni[[#This Row],[Popolazione2011]]/$D$7916</f>
        <v>7.031144969360334E-2</v>
      </c>
      <c r="F5855">
        <f>100*Comuni[[#This Row],[Popolazione2011]]/(SUMIFS($D$2:$D$7916,$B$2:$B$7916,"Campania"))</f>
        <v>0.69877453912995224</v>
      </c>
      <c r="G5855" t="b">
        <f>IF(Comuni[[#This Row],[Popolazione2011]]&gt;300000,"MAGGIORE")</f>
        <v>0</v>
      </c>
      <c r="H5855">
        <f>100*Comuni[[#This Row],[Popolazione2011]]/(SUMIFS($D$2:$D$7916,$B$2:$B$7916,"Piemonte"))</f>
        <v>0.92341374123608244</v>
      </c>
      <c r="I5855" s="1" t="str">
        <f>_xlfn.XLOOKUP(Comuni[[#This Row],[Regione]],Ripartizione_geografica[Regione],Ripartizione_geografica[Ripartizione geografica],,0)</f>
        <v>Sud</v>
      </c>
      <c r="J5855" s="1">
        <f>_xlfn.XLOOKUP(Comuni[[#This Row],[Regione]],Table_0[Regione],Table_0[Totale contagiati],,0)</f>
        <v>2524670</v>
      </c>
      <c r="K5855" s="1">
        <f>_xlfn.XLOOKUP(Comuni[[#This Row],[Regione]],Table_0[Regione],Table_0[Guariti],,0)</f>
        <v>2482123</v>
      </c>
      <c r="L5855" s="1">
        <f>_xlfn.XLOOKUP(Comuni[[#This Row],[Regione]],Table_0[Regione],Table_0[Deceduti],,0)</f>
        <v>12061</v>
      </c>
    </row>
    <row r="5856" spans="1:12" x14ac:dyDescent="0.25">
      <c r="A5856" s="1" t="s">
        <v>5945</v>
      </c>
      <c r="B5856" s="1" t="s">
        <v>5895</v>
      </c>
      <c r="C5856" s="1" t="s">
        <v>5896</v>
      </c>
      <c r="D5856">
        <v>2345</v>
      </c>
      <c r="E5856">
        <f>100*Comuni[[#This Row],[Popolazione2011]]/$D$7916</f>
        <v>4.0916283974365298E-3</v>
      </c>
      <c r="F5856">
        <f>100*Comuni[[#This Row],[Popolazione2011]]/(SUMIFS($D$2:$D$7916,$B$2:$B$7916,"Campania"))</f>
        <v>4.0663729167425319E-2</v>
      </c>
      <c r="G5856" t="b">
        <f>IF(Comuni[[#This Row],[Popolazione2011]]&gt;300000,"MAGGIORE")</f>
        <v>0</v>
      </c>
      <c r="H5856">
        <f>100*Comuni[[#This Row],[Popolazione2011]]/(SUMIFS($D$2:$D$7916,$B$2:$B$7916,"Piemonte"))</f>
        <v>5.3736139742378175E-2</v>
      </c>
      <c r="I5856" s="1" t="str">
        <f>_xlfn.XLOOKUP(Comuni[[#This Row],[Regione]],Ripartizione_geografica[Regione],Ripartizione_geografica[Ripartizione geografica],,0)</f>
        <v>Sud</v>
      </c>
      <c r="J5856" s="1">
        <f>_xlfn.XLOOKUP(Comuni[[#This Row],[Regione]],Table_0[Regione],Table_0[Totale contagiati],,0)</f>
        <v>2524670</v>
      </c>
      <c r="K5856" s="1">
        <f>_xlfn.XLOOKUP(Comuni[[#This Row],[Regione]],Table_0[Regione],Table_0[Guariti],,0)</f>
        <v>2482123</v>
      </c>
      <c r="L5856" s="1">
        <f>_xlfn.XLOOKUP(Comuni[[#This Row],[Regione]],Table_0[Regione],Table_0[Deceduti],,0)</f>
        <v>12061</v>
      </c>
    </row>
    <row r="5857" spans="1:12" x14ac:dyDescent="0.25">
      <c r="A5857" s="1" t="s">
        <v>5946</v>
      </c>
      <c r="B5857" s="1" t="s">
        <v>5895</v>
      </c>
      <c r="C5857" s="1" t="s">
        <v>5896</v>
      </c>
      <c r="D5857">
        <v>3258</v>
      </c>
      <c r="E5857">
        <f>100*Comuni[[#This Row],[Popolazione2011]]/$D$7916</f>
        <v>5.6846589845834595E-3</v>
      </c>
      <c r="F5857">
        <f>100*Comuni[[#This Row],[Popolazione2011]]/(SUMIFS($D$2:$D$7916,$B$2:$B$7916,"Campania"))</f>
        <v>5.6495705598068949E-2</v>
      </c>
      <c r="G5857" t="b">
        <f>IF(Comuni[[#This Row],[Popolazione2011]]&gt;300000,"MAGGIORE")</f>
        <v>0</v>
      </c>
      <c r="H5857">
        <f>100*Comuni[[#This Row],[Popolazione2011]]/(SUMIFS($D$2:$D$7916,$B$2:$B$7916,"Piemonte"))</f>
        <v>7.4657715684719878E-2</v>
      </c>
      <c r="I5857" s="1" t="str">
        <f>_xlfn.XLOOKUP(Comuni[[#This Row],[Regione]],Ripartizione_geografica[Regione],Ripartizione_geografica[Ripartizione geografica],,0)</f>
        <v>Sud</v>
      </c>
      <c r="J5857" s="1">
        <f>_xlfn.XLOOKUP(Comuni[[#This Row],[Regione]],Table_0[Regione],Table_0[Totale contagiati],,0)</f>
        <v>2524670</v>
      </c>
      <c r="K5857" s="1">
        <f>_xlfn.XLOOKUP(Comuni[[#This Row],[Regione]],Table_0[Regione],Table_0[Guariti],,0)</f>
        <v>2482123</v>
      </c>
      <c r="L5857" s="1">
        <f>_xlfn.XLOOKUP(Comuni[[#This Row],[Regione]],Table_0[Regione],Table_0[Deceduti],,0)</f>
        <v>12061</v>
      </c>
    </row>
    <row r="5858" spans="1:12" x14ac:dyDescent="0.25">
      <c r="A5858" s="1" t="s">
        <v>5947</v>
      </c>
      <c r="B5858" s="1" t="s">
        <v>5895</v>
      </c>
      <c r="C5858" s="1" t="s">
        <v>5896</v>
      </c>
      <c r="D5858">
        <v>27070</v>
      </c>
      <c r="E5858">
        <f>100*Comuni[[#This Row],[Popolazione2011]]/$D$7916</f>
        <v>4.7232571735013579E-2</v>
      </c>
      <c r="F5858">
        <f>100*Comuni[[#This Row],[Popolazione2011]]/(SUMIFS($D$2:$D$7916,$B$2:$B$7916,"Campania"))</f>
        <v>0.46941029789432981</v>
      </c>
      <c r="G5858" t="b">
        <f>IF(Comuni[[#This Row],[Popolazione2011]]&gt;300000,"MAGGIORE")</f>
        <v>0</v>
      </c>
      <c r="H5858">
        <f>100*Comuni[[#This Row],[Popolazione2011]]/(SUMIFS($D$2:$D$7916,$B$2:$B$7916,"Piemonte"))</f>
        <v>0.62031441485124827</v>
      </c>
      <c r="I5858" s="1" t="str">
        <f>_xlfn.XLOOKUP(Comuni[[#This Row],[Regione]],Ripartizione_geografica[Regione],Ripartizione_geografica[Ripartizione geografica],,0)</f>
        <v>Sud</v>
      </c>
      <c r="J5858" s="1">
        <f>_xlfn.XLOOKUP(Comuni[[#This Row],[Regione]],Table_0[Regione],Table_0[Totale contagiati],,0)</f>
        <v>2524670</v>
      </c>
      <c r="K5858" s="1">
        <f>_xlfn.XLOOKUP(Comuni[[#This Row],[Regione]],Table_0[Regione],Table_0[Guariti],,0)</f>
        <v>2482123</v>
      </c>
      <c r="L5858" s="1">
        <f>_xlfn.XLOOKUP(Comuni[[#This Row],[Regione]],Table_0[Regione],Table_0[Deceduti],,0)</f>
        <v>12061</v>
      </c>
    </row>
    <row r="5859" spans="1:12" x14ac:dyDescent="0.25">
      <c r="A5859" s="1" t="s">
        <v>5948</v>
      </c>
      <c r="B5859" s="1" t="s">
        <v>5895</v>
      </c>
      <c r="C5859" s="1" t="s">
        <v>5896</v>
      </c>
      <c r="D5859">
        <v>24796</v>
      </c>
      <c r="E5859">
        <f>100*Comuni[[#This Row],[Popolazione2011]]/$D$7916</f>
        <v>4.3264826329567671E-2</v>
      </c>
      <c r="F5859">
        <f>100*Comuni[[#This Row],[Popolazione2011]]/(SUMIFS($D$2:$D$7916,$B$2:$B$7916,"Campania"))</f>
        <v>0.4299777519980717</v>
      </c>
      <c r="G5859" t="b">
        <f>IF(Comuni[[#This Row],[Popolazione2011]]&gt;300000,"MAGGIORE")</f>
        <v>0</v>
      </c>
      <c r="H5859">
        <f>100*Comuni[[#This Row],[Popolazione2011]]/(SUMIFS($D$2:$D$7916,$B$2:$B$7916,"Piemonte"))</f>
        <v>0.56820525417996126</v>
      </c>
      <c r="I5859" s="1" t="str">
        <f>_xlfn.XLOOKUP(Comuni[[#This Row],[Regione]],Ripartizione_geografica[Regione],Ripartizione_geografica[Ripartizione geografica],,0)</f>
        <v>Sud</v>
      </c>
      <c r="J5859" s="1">
        <f>_xlfn.XLOOKUP(Comuni[[#This Row],[Regione]],Table_0[Regione],Table_0[Totale contagiati],,0)</f>
        <v>2524670</v>
      </c>
      <c r="K5859" s="1">
        <f>_xlfn.XLOOKUP(Comuni[[#This Row],[Regione]],Table_0[Regione],Table_0[Guariti],,0)</f>
        <v>2482123</v>
      </c>
      <c r="L5859" s="1">
        <f>_xlfn.XLOOKUP(Comuni[[#This Row],[Regione]],Table_0[Regione],Table_0[Deceduti],,0)</f>
        <v>12061</v>
      </c>
    </row>
    <row r="5860" spans="1:12" x14ac:dyDescent="0.25">
      <c r="A5860" s="1" t="s">
        <v>5949</v>
      </c>
      <c r="B5860" s="1" t="s">
        <v>5895</v>
      </c>
      <c r="C5860" s="1" t="s">
        <v>5896</v>
      </c>
      <c r="D5860">
        <v>11012</v>
      </c>
      <c r="E5860">
        <f>100*Comuni[[#This Row],[Popolazione2011]]/$D$7916</f>
        <v>1.9214077574657169E-2</v>
      </c>
      <c r="F5860">
        <f>100*Comuni[[#This Row],[Popolazione2011]]/(SUMIFS($D$2:$D$7916,$B$2:$B$7916,"Campania"))</f>
        <v>0.19095479129709492</v>
      </c>
      <c r="G5860" t="b">
        <f>IF(Comuni[[#This Row],[Popolazione2011]]&gt;300000,"MAGGIORE")</f>
        <v>0</v>
      </c>
      <c r="H5860">
        <f>100*Comuni[[#This Row],[Popolazione2011]]/(SUMIFS($D$2:$D$7916,$B$2:$B$7916,"Piemonte"))</f>
        <v>0.25234216240642576</v>
      </c>
      <c r="I5860" s="1" t="str">
        <f>_xlfn.XLOOKUP(Comuni[[#This Row],[Regione]],Ripartizione_geografica[Regione],Ripartizione_geografica[Ripartizione geografica],,0)</f>
        <v>Sud</v>
      </c>
      <c r="J5860" s="1">
        <f>_xlfn.XLOOKUP(Comuni[[#This Row],[Regione]],Table_0[Regione],Table_0[Totale contagiati],,0)</f>
        <v>2524670</v>
      </c>
      <c r="K5860" s="1">
        <f>_xlfn.XLOOKUP(Comuni[[#This Row],[Regione]],Table_0[Regione],Table_0[Guariti],,0)</f>
        <v>2482123</v>
      </c>
      <c r="L5860" s="1">
        <f>_xlfn.XLOOKUP(Comuni[[#This Row],[Regione]],Table_0[Regione],Table_0[Deceduti],,0)</f>
        <v>12061</v>
      </c>
    </row>
    <row r="5861" spans="1:12" x14ac:dyDescent="0.25">
      <c r="A5861" s="1" t="s">
        <v>5950</v>
      </c>
      <c r="B5861" s="1" t="s">
        <v>5895</v>
      </c>
      <c r="C5861" s="1" t="s">
        <v>5896</v>
      </c>
      <c r="D5861">
        <v>2920</v>
      </c>
      <c r="E5861">
        <f>100*Comuni[[#This Row],[Popolazione2011]]/$D$7916</f>
        <v>5.0949061494732053E-3</v>
      </c>
      <c r="F5861">
        <f>100*Comuni[[#This Row],[Popolazione2011]]/(SUMIFS($D$2:$D$7916,$B$2:$B$7916,"Campania"))</f>
        <v>5.0634579602934722E-2</v>
      </c>
      <c r="G5861" t="b">
        <f>IF(Comuni[[#This Row],[Popolazione2011]]&gt;300000,"MAGGIORE")</f>
        <v>0</v>
      </c>
      <c r="H5861">
        <f>100*Comuni[[#This Row],[Popolazione2011]]/(SUMIFS($D$2:$D$7916,$B$2:$B$7916,"Piemonte"))</f>
        <v>6.6912378698398417E-2</v>
      </c>
      <c r="I5861" s="1" t="str">
        <f>_xlfn.XLOOKUP(Comuni[[#This Row],[Regione]],Ripartizione_geografica[Regione],Ripartizione_geografica[Ripartizione geografica],,0)</f>
        <v>Sud</v>
      </c>
      <c r="J5861" s="1">
        <f>_xlfn.XLOOKUP(Comuni[[#This Row],[Regione]],Table_0[Regione],Table_0[Totale contagiati],,0)</f>
        <v>2524670</v>
      </c>
      <c r="K5861" s="1">
        <f>_xlfn.XLOOKUP(Comuni[[#This Row],[Regione]],Table_0[Regione],Table_0[Guariti],,0)</f>
        <v>2482123</v>
      </c>
      <c r="L5861" s="1">
        <f>_xlfn.XLOOKUP(Comuni[[#This Row],[Regione]],Table_0[Regione],Table_0[Deceduti],,0)</f>
        <v>12061</v>
      </c>
    </row>
    <row r="5862" spans="1:12" x14ac:dyDescent="0.25">
      <c r="A5862" s="1" t="s">
        <v>5951</v>
      </c>
      <c r="B5862" s="1" t="s">
        <v>5895</v>
      </c>
      <c r="C5862" s="1" t="s">
        <v>5896</v>
      </c>
      <c r="D5862">
        <v>2382</v>
      </c>
      <c r="E5862">
        <f>100*Comuni[[#This Row],[Popolazione2011]]/$D$7916</f>
        <v>4.1561871397414983E-3</v>
      </c>
      <c r="F5862">
        <f>100*Comuni[[#This Row],[Popolazione2011]]/(SUMIFS($D$2:$D$7916,$B$2:$B$7916,"Campania"))</f>
        <v>4.1305331717188531E-2</v>
      </c>
      <c r="G5862" t="b">
        <f>IF(Comuni[[#This Row],[Popolazione2011]]&gt;300000,"MAGGIORE")</f>
        <v>0</v>
      </c>
      <c r="H5862">
        <f>100*Comuni[[#This Row],[Popolazione2011]]/(SUMIFS($D$2:$D$7916,$B$2:$B$7916,"Piemonte"))</f>
        <v>5.4584002075200345E-2</v>
      </c>
      <c r="I5862" s="1" t="str">
        <f>_xlfn.XLOOKUP(Comuni[[#This Row],[Regione]],Ripartizione_geografica[Regione],Ripartizione_geografica[Ripartizione geografica],,0)</f>
        <v>Sud</v>
      </c>
      <c r="J5862" s="1">
        <f>_xlfn.XLOOKUP(Comuni[[#This Row],[Regione]],Table_0[Regione],Table_0[Totale contagiati],,0)</f>
        <v>2524670</v>
      </c>
      <c r="K5862" s="1">
        <f>_xlfn.XLOOKUP(Comuni[[#This Row],[Regione]],Table_0[Regione],Table_0[Guariti],,0)</f>
        <v>2482123</v>
      </c>
      <c r="L5862" s="1">
        <f>_xlfn.XLOOKUP(Comuni[[#This Row],[Regione]],Table_0[Regione],Table_0[Deceduti],,0)</f>
        <v>12061</v>
      </c>
    </row>
    <row r="5863" spans="1:12" x14ac:dyDescent="0.25">
      <c r="A5863" s="1" t="s">
        <v>5952</v>
      </c>
      <c r="B5863" s="1" t="s">
        <v>5895</v>
      </c>
      <c r="C5863" s="1" t="s">
        <v>5896</v>
      </c>
      <c r="D5863">
        <v>11504</v>
      </c>
      <c r="E5863">
        <f>100*Comuni[[#This Row],[Popolazione2011]]/$D$7916</f>
        <v>2.0072534364225941E-2</v>
      </c>
      <c r="F5863">
        <f>100*Comuni[[#This Row],[Popolazione2011]]/(SUMIFS($D$2:$D$7916,$B$2:$B$7916,"Campania"))</f>
        <v>0.19948637114800036</v>
      </c>
      <c r="G5863" t="b">
        <f>IF(Comuni[[#This Row],[Popolazione2011]]&gt;300000,"MAGGIORE")</f>
        <v>0</v>
      </c>
      <c r="H5863">
        <f>100*Comuni[[#This Row],[Popolazione2011]]/(SUMIFS($D$2:$D$7916,$B$2:$B$7916,"Piemonte"))</f>
        <v>0.26361643991314221</v>
      </c>
      <c r="I5863" s="1" t="str">
        <f>_xlfn.XLOOKUP(Comuni[[#This Row],[Regione]],Ripartizione_geografica[Regione],Ripartizione_geografica[Ripartizione geografica],,0)</f>
        <v>Sud</v>
      </c>
      <c r="J5863" s="1">
        <f>_xlfn.XLOOKUP(Comuni[[#This Row],[Regione]],Table_0[Regione],Table_0[Totale contagiati],,0)</f>
        <v>2524670</v>
      </c>
      <c r="K5863" s="1">
        <f>_xlfn.XLOOKUP(Comuni[[#This Row],[Regione]],Table_0[Regione],Table_0[Guariti],,0)</f>
        <v>2482123</v>
      </c>
      <c r="L5863" s="1">
        <f>_xlfn.XLOOKUP(Comuni[[#This Row],[Regione]],Table_0[Regione],Table_0[Deceduti],,0)</f>
        <v>12061</v>
      </c>
    </row>
    <row r="5864" spans="1:12" x14ac:dyDescent="0.25">
      <c r="A5864" s="1" t="s">
        <v>5953</v>
      </c>
      <c r="B5864" s="1" t="s">
        <v>5895</v>
      </c>
      <c r="C5864" s="1" t="s">
        <v>5896</v>
      </c>
      <c r="D5864">
        <v>4657</v>
      </c>
      <c r="E5864">
        <f>100*Comuni[[#This Row],[Popolazione2011]]/$D$7916</f>
        <v>8.1256773760605191E-3</v>
      </c>
      <c r="F5864">
        <f>100*Comuni[[#This Row],[Popolazione2011]]/(SUMIFS($D$2:$D$7916,$B$2:$B$7916,"Campania"))</f>
        <v>8.0755218222899661E-2</v>
      </c>
      <c r="G5864" t="b">
        <f>IF(Comuni[[#This Row],[Popolazione2011]]&gt;300000,"MAGGIORE")</f>
        <v>0</v>
      </c>
      <c r="H5864">
        <f>100*Comuni[[#This Row],[Popolazione2011]]/(SUMIFS($D$2:$D$7916,$B$2:$B$7916,"Piemonte"))</f>
        <v>0.10671607794467171</v>
      </c>
      <c r="I5864" s="1" t="str">
        <f>_xlfn.XLOOKUP(Comuni[[#This Row],[Regione]],Ripartizione_geografica[Regione],Ripartizione_geografica[Ripartizione geografica],,0)</f>
        <v>Sud</v>
      </c>
      <c r="J5864" s="1">
        <f>_xlfn.XLOOKUP(Comuni[[#This Row],[Regione]],Table_0[Regione],Table_0[Totale contagiati],,0)</f>
        <v>2524670</v>
      </c>
      <c r="K5864" s="1">
        <f>_xlfn.XLOOKUP(Comuni[[#This Row],[Regione]],Table_0[Regione],Table_0[Guariti],,0)</f>
        <v>2482123</v>
      </c>
      <c r="L5864" s="1">
        <f>_xlfn.XLOOKUP(Comuni[[#This Row],[Regione]],Table_0[Regione],Table_0[Deceduti],,0)</f>
        <v>12061</v>
      </c>
    </row>
    <row r="5865" spans="1:12" x14ac:dyDescent="0.25">
      <c r="A5865" s="1" t="s">
        <v>5954</v>
      </c>
      <c r="B5865" s="1" t="s">
        <v>5895</v>
      </c>
      <c r="C5865" s="1" t="s">
        <v>5896</v>
      </c>
      <c r="D5865">
        <v>3018</v>
      </c>
      <c r="E5865">
        <f>100*Comuni[[#This Row],[Popolazione2011]]/$D$7916</f>
        <v>5.2658995750377163E-3</v>
      </c>
      <c r="F5865">
        <f>100*Comuni[[#This Row],[Popolazione2011]]/(SUMIFS($D$2:$D$7916,$B$2:$B$7916,"Campania"))</f>
        <v>5.2333959329334587E-2</v>
      </c>
      <c r="G5865" t="b">
        <f>IF(Comuni[[#This Row],[Popolazione2011]]&gt;300000,"MAGGIORE")</f>
        <v>0</v>
      </c>
      <c r="H5865">
        <f>100*Comuni[[#This Row],[Popolazione2011]]/(SUMIFS($D$2:$D$7916,$B$2:$B$7916,"Piemonte"))</f>
        <v>6.9158068120467944E-2</v>
      </c>
      <c r="I5865" s="1" t="str">
        <f>_xlfn.XLOOKUP(Comuni[[#This Row],[Regione]],Ripartizione_geografica[Regione],Ripartizione_geografica[Ripartizione geografica],,0)</f>
        <v>Sud</v>
      </c>
      <c r="J5865" s="1">
        <f>_xlfn.XLOOKUP(Comuni[[#This Row],[Regione]],Table_0[Regione],Table_0[Totale contagiati],,0)</f>
        <v>2524670</v>
      </c>
      <c r="K5865" s="1">
        <f>_xlfn.XLOOKUP(Comuni[[#This Row],[Regione]],Table_0[Regione],Table_0[Guariti],,0)</f>
        <v>2482123</v>
      </c>
      <c r="L5865" s="1">
        <f>_xlfn.XLOOKUP(Comuni[[#This Row],[Regione]],Table_0[Regione],Table_0[Deceduti],,0)</f>
        <v>12061</v>
      </c>
    </row>
    <row r="5866" spans="1:12" x14ac:dyDescent="0.25">
      <c r="A5866" s="1" t="s">
        <v>5955</v>
      </c>
      <c r="B5866" s="1" t="s">
        <v>5895</v>
      </c>
      <c r="C5866" s="1" t="s">
        <v>5896</v>
      </c>
      <c r="D5866">
        <v>6230</v>
      </c>
      <c r="E5866">
        <f>100*Comuni[[#This Row],[Popolazione2011]]/$D$7916</f>
        <v>1.0870296339458243E-2</v>
      </c>
      <c r="F5866">
        <f>100*Comuni[[#This Row],[Popolazione2011]]/(SUMIFS($D$2:$D$7916,$B$2:$B$7916,"Campania"))</f>
        <v>0.10803199689256279</v>
      </c>
      <c r="G5866" t="b">
        <f>IF(Comuni[[#This Row],[Popolazione2011]]&gt;300000,"MAGGIORE")</f>
        <v>0</v>
      </c>
      <c r="H5866">
        <f>100*Comuni[[#This Row],[Popolazione2011]]/(SUMIFS($D$2:$D$7916,$B$2:$B$7916,"Piemonte"))</f>
        <v>0.1427616846887062</v>
      </c>
      <c r="I5866" s="1" t="str">
        <f>_xlfn.XLOOKUP(Comuni[[#This Row],[Regione]],Ripartizione_geografica[Regione],Ripartizione_geografica[Ripartizione geografica],,0)</f>
        <v>Sud</v>
      </c>
      <c r="J5866" s="1">
        <f>_xlfn.XLOOKUP(Comuni[[#This Row],[Regione]],Table_0[Regione],Table_0[Totale contagiati],,0)</f>
        <v>2524670</v>
      </c>
      <c r="K5866" s="1">
        <f>_xlfn.XLOOKUP(Comuni[[#This Row],[Regione]],Table_0[Regione],Table_0[Guariti],,0)</f>
        <v>2482123</v>
      </c>
      <c r="L5866" s="1">
        <f>_xlfn.XLOOKUP(Comuni[[#This Row],[Regione]],Table_0[Regione],Table_0[Deceduti],,0)</f>
        <v>12061</v>
      </c>
    </row>
    <row r="5867" spans="1:12" x14ac:dyDescent="0.25">
      <c r="A5867" s="1" t="s">
        <v>5956</v>
      </c>
      <c r="B5867" s="1" t="s">
        <v>5895</v>
      </c>
      <c r="C5867" s="1" t="s">
        <v>5896</v>
      </c>
      <c r="D5867">
        <v>1758</v>
      </c>
      <c r="E5867">
        <f>100*Comuni[[#This Row],[Popolazione2011]]/$D$7916</f>
        <v>3.0674126749225664E-3</v>
      </c>
      <c r="F5867">
        <f>100*Comuni[[#This Row],[Popolazione2011]]/(SUMIFS($D$2:$D$7916,$B$2:$B$7916,"Campania"))</f>
        <v>3.0484791418479193E-2</v>
      </c>
      <c r="G5867" t="b">
        <f>IF(Comuni[[#This Row],[Popolazione2011]]&gt;300000,"MAGGIORE")</f>
        <v>0</v>
      </c>
      <c r="H5867">
        <f>100*Comuni[[#This Row],[Popolazione2011]]/(SUMIFS($D$2:$D$7916,$B$2:$B$7916,"Piemonte"))</f>
        <v>4.0284918408145347E-2</v>
      </c>
      <c r="I5867" s="1" t="str">
        <f>_xlfn.XLOOKUP(Comuni[[#This Row],[Regione]],Ripartizione_geografica[Regione],Ripartizione_geografica[Ripartizione geografica],,0)</f>
        <v>Sud</v>
      </c>
      <c r="J5867" s="1">
        <f>_xlfn.XLOOKUP(Comuni[[#This Row],[Regione]],Table_0[Regione],Table_0[Totale contagiati],,0)</f>
        <v>2524670</v>
      </c>
      <c r="K5867" s="1">
        <f>_xlfn.XLOOKUP(Comuni[[#This Row],[Regione]],Table_0[Regione],Table_0[Guariti],,0)</f>
        <v>2482123</v>
      </c>
      <c r="L5867" s="1">
        <f>_xlfn.XLOOKUP(Comuni[[#This Row],[Regione]],Table_0[Regione],Table_0[Deceduti],,0)</f>
        <v>12061</v>
      </c>
    </row>
    <row r="5868" spans="1:12" x14ac:dyDescent="0.25">
      <c r="A5868" s="1" t="s">
        <v>5957</v>
      </c>
      <c r="B5868" s="1" t="s">
        <v>5895</v>
      </c>
      <c r="C5868" s="1" t="s">
        <v>5896</v>
      </c>
      <c r="D5868">
        <v>7719</v>
      </c>
      <c r="E5868">
        <f>100*Comuni[[#This Row],[Popolazione2011]]/$D$7916</f>
        <v>1.3468349509514956E-2</v>
      </c>
      <c r="F5868">
        <f>100*Comuni[[#This Row],[Popolazione2011]]/(SUMIFS($D$2:$D$7916,$B$2:$B$7916,"Campania"))</f>
        <v>0.13385216436816888</v>
      </c>
      <c r="G5868" t="b">
        <f>IF(Comuni[[#This Row],[Popolazione2011]]&gt;300000,"MAGGIORE")</f>
        <v>0</v>
      </c>
      <c r="H5868">
        <f>100*Comuni[[#This Row],[Popolazione2011]]/(SUMIFS($D$2:$D$7916,$B$2:$B$7916,"Piemonte"))</f>
        <v>0.17688241478525252</v>
      </c>
      <c r="I5868" s="1" t="str">
        <f>_xlfn.XLOOKUP(Comuni[[#This Row],[Regione]],Ripartizione_geografica[Regione],Ripartizione_geografica[Ripartizione geografica],,0)</f>
        <v>Sud</v>
      </c>
      <c r="J5868" s="1">
        <f>_xlfn.XLOOKUP(Comuni[[#This Row],[Regione]],Table_0[Regione],Table_0[Totale contagiati],,0)</f>
        <v>2524670</v>
      </c>
      <c r="K5868" s="1">
        <f>_xlfn.XLOOKUP(Comuni[[#This Row],[Regione]],Table_0[Regione],Table_0[Guariti],,0)</f>
        <v>2482123</v>
      </c>
      <c r="L5868" s="1">
        <f>_xlfn.XLOOKUP(Comuni[[#This Row],[Regione]],Table_0[Regione],Table_0[Deceduti],,0)</f>
        <v>12061</v>
      </c>
    </row>
    <row r="5869" spans="1:12" x14ac:dyDescent="0.25">
      <c r="A5869" s="1" t="s">
        <v>5958</v>
      </c>
      <c r="B5869" s="1" t="s">
        <v>5895</v>
      </c>
      <c r="C5869" s="1" t="s">
        <v>5896</v>
      </c>
      <c r="D5869">
        <v>1571</v>
      </c>
      <c r="E5869">
        <f>100*Comuni[[#This Row],[Popolazione2011]]/$D$7916</f>
        <v>2.7411293016515086E-3</v>
      </c>
      <c r="F5869">
        <f>100*Comuni[[#This Row],[Popolazione2011]]/(SUMIFS($D$2:$D$7916,$B$2:$B$7916,"Campania"))</f>
        <v>2.7242097450757004E-2</v>
      </c>
      <c r="G5869" t="b">
        <f>IF(Comuni[[#This Row],[Popolazione2011]]&gt;300000,"MAGGIORE")</f>
        <v>0</v>
      </c>
      <c r="H5869">
        <f>100*Comuni[[#This Row],[Popolazione2011]]/(SUMIFS($D$2:$D$7916,$B$2:$B$7916,"Piemonte"))</f>
        <v>3.599977634766572E-2</v>
      </c>
      <c r="I5869" s="1" t="str">
        <f>_xlfn.XLOOKUP(Comuni[[#This Row],[Regione]],Ripartizione_geografica[Regione],Ripartizione_geografica[Ripartizione geografica],,0)</f>
        <v>Sud</v>
      </c>
      <c r="J5869" s="1">
        <f>_xlfn.XLOOKUP(Comuni[[#This Row],[Regione]],Table_0[Regione],Table_0[Totale contagiati],,0)</f>
        <v>2524670</v>
      </c>
      <c r="K5869" s="1">
        <f>_xlfn.XLOOKUP(Comuni[[#This Row],[Regione]],Table_0[Regione],Table_0[Guariti],,0)</f>
        <v>2482123</v>
      </c>
      <c r="L5869" s="1">
        <f>_xlfn.XLOOKUP(Comuni[[#This Row],[Regione]],Table_0[Regione],Table_0[Deceduti],,0)</f>
        <v>12061</v>
      </c>
    </row>
    <row r="5870" spans="1:12" x14ac:dyDescent="0.25">
      <c r="A5870" s="1" t="s">
        <v>5959</v>
      </c>
      <c r="B5870" s="1" t="s">
        <v>5895</v>
      </c>
      <c r="C5870" s="1" t="s">
        <v>5896</v>
      </c>
      <c r="D5870">
        <v>1615</v>
      </c>
      <c r="E5870">
        <f>100*Comuni[[#This Row],[Popolazione2011]]/$D$7916</f>
        <v>2.8179018600682283E-3</v>
      </c>
      <c r="F5870">
        <f>100*Comuni[[#This Row],[Popolazione2011]]/(SUMIFS($D$2:$D$7916,$B$2:$B$7916,"Campania"))</f>
        <v>2.8005084266691637E-2</v>
      </c>
      <c r="G5870" t="b">
        <f>IF(Comuni[[#This Row],[Popolazione2011]]&gt;300000,"MAGGIORE")</f>
        <v>0</v>
      </c>
      <c r="H5870">
        <f>100*Comuni[[#This Row],[Popolazione2011]]/(SUMIFS($D$2:$D$7916,$B$2:$B$7916,"Piemonte"))</f>
        <v>3.7008045067778571E-2</v>
      </c>
      <c r="I5870" s="1" t="str">
        <f>_xlfn.XLOOKUP(Comuni[[#This Row],[Regione]],Ripartizione_geografica[Regione],Ripartizione_geografica[Ripartizione geografica],,0)</f>
        <v>Sud</v>
      </c>
      <c r="J5870" s="1">
        <f>_xlfn.XLOOKUP(Comuni[[#This Row],[Regione]],Table_0[Regione],Table_0[Totale contagiati],,0)</f>
        <v>2524670</v>
      </c>
      <c r="K5870" s="1">
        <f>_xlfn.XLOOKUP(Comuni[[#This Row],[Regione]],Table_0[Regione],Table_0[Guariti],,0)</f>
        <v>2482123</v>
      </c>
      <c r="L5870" s="1">
        <f>_xlfn.XLOOKUP(Comuni[[#This Row],[Regione]],Table_0[Regione],Table_0[Deceduti],,0)</f>
        <v>12061</v>
      </c>
    </row>
    <row r="5871" spans="1:12" x14ac:dyDescent="0.25">
      <c r="A5871" s="1" t="s">
        <v>5960</v>
      </c>
      <c r="B5871" s="1" t="s">
        <v>5895</v>
      </c>
      <c r="C5871" s="1" t="s">
        <v>5896</v>
      </c>
      <c r="D5871">
        <v>1747</v>
      </c>
      <c r="E5871">
        <f>100*Comuni[[#This Row],[Popolazione2011]]/$D$7916</f>
        <v>3.0482195353183869E-3</v>
      </c>
      <c r="F5871">
        <f>100*Comuni[[#This Row],[Popolazione2011]]/(SUMIFS($D$2:$D$7916,$B$2:$B$7916,"Campania"))</f>
        <v>3.0294044714495535E-2</v>
      </c>
      <c r="G5871" t="b">
        <f>IF(Comuni[[#This Row],[Popolazione2011]]&gt;300000,"MAGGIORE")</f>
        <v>0</v>
      </c>
      <c r="H5871">
        <f>100*Comuni[[#This Row],[Popolazione2011]]/(SUMIFS($D$2:$D$7916,$B$2:$B$7916,"Piemonte"))</f>
        <v>4.0032851228117131E-2</v>
      </c>
      <c r="I5871" s="1" t="str">
        <f>_xlfn.XLOOKUP(Comuni[[#This Row],[Regione]],Ripartizione_geografica[Regione],Ripartizione_geografica[Ripartizione geografica],,0)</f>
        <v>Sud</v>
      </c>
      <c r="J5871" s="1">
        <f>_xlfn.XLOOKUP(Comuni[[#This Row],[Regione]],Table_0[Regione],Table_0[Totale contagiati],,0)</f>
        <v>2524670</v>
      </c>
      <c r="K5871" s="1">
        <f>_xlfn.XLOOKUP(Comuni[[#This Row],[Regione]],Table_0[Regione],Table_0[Guariti],,0)</f>
        <v>2482123</v>
      </c>
      <c r="L5871" s="1">
        <f>_xlfn.XLOOKUP(Comuni[[#This Row],[Regione]],Table_0[Regione],Table_0[Deceduti],,0)</f>
        <v>12061</v>
      </c>
    </row>
    <row r="5872" spans="1:12" x14ac:dyDescent="0.25">
      <c r="A5872" s="1" t="s">
        <v>5961</v>
      </c>
      <c r="B5872" s="1" t="s">
        <v>5895</v>
      </c>
      <c r="C5872" s="1" t="s">
        <v>5896</v>
      </c>
      <c r="D5872">
        <v>1376</v>
      </c>
      <c r="E5872">
        <f>100*Comuni[[#This Row],[Popolazione2011]]/$D$7916</f>
        <v>2.4008872813955926E-3</v>
      </c>
      <c r="F5872">
        <f>100*Comuni[[#This Row],[Popolazione2011]]/(SUMIFS($D$2:$D$7916,$B$2:$B$7916,"Campania"))</f>
        <v>2.3860678607410337E-2</v>
      </c>
      <c r="G5872" t="b">
        <f>IF(Comuni[[#This Row],[Popolazione2011]]&gt;300000,"MAGGIORE")</f>
        <v>0</v>
      </c>
      <c r="H5872">
        <f>100*Comuni[[#This Row],[Popolazione2011]]/(SUMIFS($D$2:$D$7916,$B$2:$B$7916,"Piemonte"))</f>
        <v>3.1531312701711035E-2</v>
      </c>
      <c r="I5872" s="1" t="str">
        <f>_xlfn.XLOOKUP(Comuni[[#This Row],[Regione]],Ripartizione_geografica[Regione],Ripartizione_geografica[Ripartizione geografica],,0)</f>
        <v>Sud</v>
      </c>
      <c r="J5872" s="1">
        <f>_xlfn.XLOOKUP(Comuni[[#This Row],[Regione]],Table_0[Regione],Table_0[Totale contagiati],,0)</f>
        <v>2524670</v>
      </c>
      <c r="K5872" s="1">
        <f>_xlfn.XLOOKUP(Comuni[[#This Row],[Regione]],Table_0[Regione],Table_0[Guariti],,0)</f>
        <v>2482123</v>
      </c>
      <c r="L5872" s="1">
        <f>_xlfn.XLOOKUP(Comuni[[#This Row],[Regione]],Table_0[Regione],Table_0[Deceduti],,0)</f>
        <v>12061</v>
      </c>
    </row>
    <row r="5873" spans="1:12" x14ac:dyDescent="0.25">
      <c r="A5873" s="1" t="s">
        <v>5962</v>
      </c>
      <c r="B5873" s="1" t="s">
        <v>5895</v>
      </c>
      <c r="C5873" s="1" t="s">
        <v>5896</v>
      </c>
      <c r="D5873">
        <v>7611</v>
      </c>
      <c r="E5873">
        <f>100*Comuni[[#This Row],[Popolazione2011]]/$D$7916</f>
        <v>1.3279907775219372E-2</v>
      </c>
      <c r="F5873">
        <f>100*Comuni[[#This Row],[Popolazione2011]]/(SUMIFS($D$2:$D$7916,$B$2:$B$7916,"Campania"))</f>
        <v>0.13197937854723843</v>
      </c>
      <c r="G5873" t="b">
        <f>IF(Comuni[[#This Row],[Popolazione2011]]&gt;300000,"MAGGIORE")</f>
        <v>0</v>
      </c>
      <c r="H5873">
        <f>100*Comuni[[#This Row],[Popolazione2011]]/(SUMIFS($D$2:$D$7916,$B$2:$B$7916,"Piemonte"))</f>
        <v>0.17440757338133914</v>
      </c>
      <c r="I5873" s="1" t="str">
        <f>_xlfn.XLOOKUP(Comuni[[#This Row],[Regione]],Ripartizione_geografica[Regione],Ripartizione_geografica[Ripartizione geografica],,0)</f>
        <v>Sud</v>
      </c>
      <c r="J5873" s="1">
        <f>_xlfn.XLOOKUP(Comuni[[#This Row],[Regione]],Table_0[Regione],Table_0[Totale contagiati],,0)</f>
        <v>2524670</v>
      </c>
      <c r="K5873" s="1">
        <f>_xlfn.XLOOKUP(Comuni[[#This Row],[Regione]],Table_0[Regione],Table_0[Guariti],,0)</f>
        <v>2482123</v>
      </c>
      <c r="L5873" s="1">
        <f>_xlfn.XLOOKUP(Comuni[[#This Row],[Regione]],Table_0[Regione],Table_0[Deceduti],,0)</f>
        <v>12061</v>
      </c>
    </row>
    <row r="5874" spans="1:12" x14ac:dyDescent="0.25">
      <c r="A5874" s="1" t="s">
        <v>5963</v>
      </c>
      <c r="B5874" s="1" t="s">
        <v>5895</v>
      </c>
      <c r="C5874" s="1" t="s">
        <v>5896</v>
      </c>
      <c r="D5874">
        <v>2412</v>
      </c>
      <c r="E5874">
        <f>100*Comuni[[#This Row],[Popolazione2011]]/$D$7916</f>
        <v>4.2085320659347161E-3</v>
      </c>
      <c r="F5874">
        <f>100*Comuni[[#This Row],[Popolazione2011]]/(SUMIFS($D$2:$D$7916,$B$2:$B$7916,"Campania"))</f>
        <v>4.182555000078033E-2</v>
      </c>
      <c r="G5874" t="b">
        <f>IF(Comuni[[#This Row],[Popolazione2011]]&gt;300000,"MAGGIORE")</f>
        <v>0</v>
      </c>
      <c r="H5874">
        <f>100*Comuni[[#This Row],[Popolazione2011]]/(SUMIFS($D$2:$D$7916,$B$2:$B$7916,"Piemonte"))</f>
        <v>5.5271458020731835E-2</v>
      </c>
      <c r="I5874" s="1" t="str">
        <f>_xlfn.XLOOKUP(Comuni[[#This Row],[Regione]],Ripartizione_geografica[Regione],Ripartizione_geografica[Ripartizione geografica],,0)</f>
        <v>Sud</v>
      </c>
      <c r="J5874" s="1">
        <f>_xlfn.XLOOKUP(Comuni[[#This Row],[Regione]],Table_0[Regione],Table_0[Totale contagiati],,0)</f>
        <v>2524670</v>
      </c>
      <c r="K5874" s="1">
        <f>_xlfn.XLOOKUP(Comuni[[#This Row],[Regione]],Table_0[Regione],Table_0[Guariti],,0)</f>
        <v>2482123</v>
      </c>
      <c r="L5874" s="1">
        <f>_xlfn.XLOOKUP(Comuni[[#This Row],[Regione]],Table_0[Regione],Table_0[Deceduti],,0)</f>
        <v>12061</v>
      </c>
    </row>
    <row r="5875" spans="1:12" x14ac:dyDescent="0.25">
      <c r="A5875" s="1" t="s">
        <v>5964</v>
      </c>
      <c r="B5875" s="1" t="s">
        <v>5895</v>
      </c>
      <c r="C5875" s="1" t="s">
        <v>5896</v>
      </c>
      <c r="D5875">
        <v>3366</v>
      </c>
      <c r="E5875">
        <f>100*Comuni[[#This Row],[Popolazione2011]]/$D$7916</f>
        <v>5.873100718879044E-3</v>
      </c>
      <c r="F5875">
        <f>100*Comuni[[#This Row],[Popolazione2011]]/(SUMIFS($D$2:$D$7916,$B$2:$B$7916,"Campania"))</f>
        <v>5.8368491418999413E-2</v>
      </c>
      <c r="G5875" t="b">
        <f>IF(Comuni[[#This Row],[Popolazione2011]]&gt;300000,"MAGGIORE")</f>
        <v>0</v>
      </c>
      <c r="H5875">
        <f>100*Comuni[[#This Row],[Popolazione2011]]/(SUMIFS($D$2:$D$7916,$B$2:$B$7916,"Piemonte"))</f>
        <v>7.713255708863323E-2</v>
      </c>
      <c r="I5875" s="1" t="str">
        <f>_xlfn.XLOOKUP(Comuni[[#This Row],[Regione]],Ripartizione_geografica[Regione],Ripartizione_geografica[Ripartizione geografica],,0)</f>
        <v>Sud</v>
      </c>
      <c r="J5875" s="1">
        <f>_xlfn.XLOOKUP(Comuni[[#This Row],[Regione]],Table_0[Regione],Table_0[Totale contagiati],,0)</f>
        <v>2524670</v>
      </c>
      <c r="K5875" s="1">
        <f>_xlfn.XLOOKUP(Comuni[[#This Row],[Regione]],Table_0[Regione],Table_0[Guariti],,0)</f>
        <v>2482123</v>
      </c>
      <c r="L5875" s="1">
        <f>_xlfn.XLOOKUP(Comuni[[#This Row],[Regione]],Table_0[Regione],Table_0[Deceduti],,0)</f>
        <v>12061</v>
      </c>
    </row>
    <row r="5876" spans="1:12" x14ac:dyDescent="0.25">
      <c r="A5876" s="1" t="s">
        <v>5965</v>
      </c>
      <c r="B5876" s="1" t="s">
        <v>5895</v>
      </c>
      <c r="C5876" s="1" t="s">
        <v>5896</v>
      </c>
      <c r="D5876">
        <v>3626</v>
      </c>
      <c r="E5876">
        <f>100*Comuni[[#This Row],[Popolazione2011]]/$D$7916</f>
        <v>6.3267567458869323E-3</v>
      </c>
      <c r="F5876">
        <f>100*Comuni[[#This Row],[Popolazione2011]]/(SUMIFS($D$2:$D$7916,$B$2:$B$7916,"Campania"))</f>
        <v>6.2877049876794974E-2</v>
      </c>
      <c r="G5876" t="b">
        <f>IF(Comuni[[#This Row],[Popolazione2011]]&gt;300000,"MAGGIORE")</f>
        <v>0</v>
      </c>
      <c r="H5876">
        <f>100*Comuni[[#This Row],[Popolazione2011]]/(SUMIFS($D$2:$D$7916,$B$2:$B$7916,"Piemonte"))</f>
        <v>8.3090508616572828E-2</v>
      </c>
      <c r="I5876" s="1" t="str">
        <f>_xlfn.XLOOKUP(Comuni[[#This Row],[Regione]],Ripartizione_geografica[Regione],Ripartizione_geografica[Ripartizione geografica],,0)</f>
        <v>Sud</v>
      </c>
      <c r="J5876" s="1">
        <f>_xlfn.XLOOKUP(Comuni[[#This Row],[Regione]],Table_0[Regione],Table_0[Totale contagiati],,0)</f>
        <v>2524670</v>
      </c>
      <c r="K5876" s="1">
        <f>_xlfn.XLOOKUP(Comuni[[#This Row],[Regione]],Table_0[Regione],Table_0[Guariti],,0)</f>
        <v>2482123</v>
      </c>
      <c r="L5876" s="1">
        <f>_xlfn.XLOOKUP(Comuni[[#This Row],[Regione]],Table_0[Regione],Table_0[Deceduti],,0)</f>
        <v>12061</v>
      </c>
    </row>
    <row r="5877" spans="1:12" x14ac:dyDescent="0.25">
      <c r="A5877" s="1" t="s">
        <v>5966</v>
      </c>
      <c r="B5877" s="1" t="s">
        <v>5895</v>
      </c>
      <c r="C5877" s="1" t="s">
        <v>5896</v>
      </c>
      <c r="D5877">
        <v>878</v>
      </c>
      <c r="E5877">
        <f>100*Comuni[[#This Row],[Popolazione2011]]/$D$7916</f>
        <v>1.531961506588176E-3</v>
      </c>
      <c r="F5877">
        <f>100*Comuni[[#This Row],[Popolazione2011]]/(SUMIFS($D$2:$D$7916,$B$2:$B$7916,"Campania"))</f>
        <v>1.5225055099786538E-2</v>
      </c>
      <c r="G5877" t="b">
        <f>IF(Comuni[[#This Row],[Popolazione2011]]&gt;300000,"MAGGIORE")</f>
        <v>0</v>
      </c>
      <c r="H5877">
        <f>100*Comuni[[#This Row],[Popolazione2011]]/(SUMIFS($D$2:$D$7916,$B$2:$B$7916,"Piemonte"))</f>
        <v>2.0119544005888289E-2</v>
      </c>
      <c r="I5877" s="1" t="str">
        <f>_xlfn.XLOOKUP(Comuni[[#This Row],[Regione]],Ripartizione_geografica[Regione],Ripartizione_geografica[Ripartizione geografica],,0)</f>
        <v>Sud</v>
      </c>
      <c r="J5877" s="1">
        <f>_xlfn.XLOOKUP(Comuni[[#This Row],[Regione]],Table_0[Regione],Table_0[Totale contagiati],,0)</f>
        <v>2524670</v>
      </c>
      <c r="K5877" s="1">
        <f>_xlfn.XLOOKUP(Comuni[[#This Row],[Regione]],Table_0[Regione],Table_0[Guariti],,0)</f>
        <v>2482123</v>
      </c>
      <c r="L5877" s="1">
        <f>_xlfn.XLOOKUP(Comuni[[#This Row],[Regione]],Table_0[Regione],Table_0[Deceduti],,0)</f>
        <v>12061</v>
      </c>
    </row>
    <row r="5878" spans="1:12" x14ac:dyDescent="0.25">
      <c r="A5878" s="1" t="s">
        <v>5967</v>
      </c>
      <c r="B5878" s="1" t="s">
        <v>5895</v>
      </c>
      <c r="C5878" s="1" t="s">
        <v>5896</v>
      </c>
      <c r="D5878">
        <v>463</v>
      </c>
      <c r="E5878">
        <f>100*Comuni[[#This Row],[Popolazione2011]]/$D$7916</f>
        <v>8.0785669424866227E-4</v>
      </c>
      <c r="F5878">
        <f>100*Comuni[[#This Row],[Popolazione2011]]/(SUMIFS($D$2:$D$7916,$B$2:$B$7916,"Campania"))</f>
        <v>8.0287021767667041E-3</v>
      </c>
      <c r="G5878" t="b">
        <f>IF(Comuni[[#This Row],[Popolazione2011]]&gt;300000,"MAGGIORE")</f>
        <v>0</v>
      </c>
      <c r="H5878">
        <f>100*Comuni[[#This Row],[Popolazione2011]]/(SUMIFS($D$2:$D$7916,$B$2:$B$7916,"Piemonte"))</f>
        <v>1.0609736759369336E-2</v>
      </c>
      <c r="I5878" s="1" t="str">
        <f>_xlfn.XLOOKUP(Comuni[[#This Row],[Regione]],Ripartizione_geografica[Regione],Ripartizione_geografica[Ripartizione geografica],,0)</f>
        <v>Sud</v>
      </c>
      <c r="J5878" s="1">
        <f>_xlfn.XLOOKUP(Comuni[[#This Row],[Regione]],Table_0[Regione],Table_0[Totale contagiati],,0)</f>
        <v>2524670</v>
      </c>
      <c r="K5878" s="1">
        <f>_xlfn.XLOOKUP(Comuni[[#This Row],[Regione]],Table_0[Regione],Table_0[Guariti],,0)</f>
        <v>2482123</v>
      </c>
      <c r="L5878" s="1">
        <f>_xlfn.XLOOKUP(Comuni[[#This Row],[Regione]],Table_0[Regione],Table_0[Deceduti],,0)</f>
        <v>12061</v>
      </c>
    </row>
    <row r="5879" spans="1:12" x14ac:dyDescent="0.25">
      <c r="A5879" s="1" t="s">
        <v>5968</v>
      </c>
      <c r="B5879" s="1" t="s">
        <v>5895</v>
      </c>
      <c r="C5879" s="1" t="s">
        <v>5896</v>
      </c>
      <c r="D5879">
        <v>1822</v>
      </c>
      <c r="E5879">
        <f>100*Comuni[[#This Row],[Popolazione2011]]/$D$7916</f>
        <v>3.1790818508014313E-3</v>
      </c>
      <c r="F5879">
        <f>100*Comuni[[#This Row],[Popolazione2011]]/(SUMIFS($D$2:$D$7916,$B$2:$B$7916,"Campania"))</f>
        <v>3.1594590423475025E-2</v>
      </c>
      <c r="G5879" t="b">
        <f>IF(Comuni[[#This Row],[Popolazione2011]]&gt;300000,"MAGGIORE")</f>
        <v>0</v>
      </c>
      <c r="H5879">
        <f>100*Comuni[[#This Row],[Popolazione2011]]/(SUMIFS($D$2:$D$7916,$B$2:$B$7916,"Piemonte"))</f>
        <v>4.1751491091945855E-2</v>
      </c>
      <c r="I5879" s="1" t="str">
        <f>_xlfn.XLOOKUP(Comuni[[#This Row],[Regione]],Ripartizione_geografica[Regione],Ripartizione_geografica[Ripartizione geografica],,0)</f>
        <v>Sud</v>
      </c>
      <c r="J5879" s="1">
        <f>_xlfn.XLOOKUP(Comuni[[#This Row],[Regione]],Table_0[Regione],Table_0[Totale contagiati],,0)</f>
        <v>2524670</v>
      </c>
      <c r="K5879" s="1">
        <f>_xlfn.XLOOKUP(Comuni[[#This Row],[Regione]],Table_0[Regione],Table_0[Guariti],,0)</f>
        <v>2482123</v>
      </c>
      <c r="L5879" s="1">
        <f>_xlfn.XLOOKUP(Comuni[[#This Row],[Regione]],Table_0[Regione],Table_0[Deceduti],,0)</f>
        <v>12061</v>
      </c>
    </row>
    <row r="5880" spans="1:12" x14ac:dyDescent="0.25">
      <c r="A5880" s="1" t="s">
        <v>5969</v>
      </c>
      <c r="B5880" s="1" t="s">
        <v>5895</v>
      </c>
      <c r="C5880" s="1" t="s">
        <v>5896</v>
      </c>
      <c r="D5880">
        <v>13416</v>
      </c>
      <c r="E5880">
        <f>100*Comuni[[#This Row],[Popolazione2011]]/$D$7916</f>
        <v>2.3408650993607026E-2</v>
      </c>
      <c r="F5880">
        <f>100*Comuni[[#This Row],[Popolazione2011]]/(SUMIFS($D$2:$D$7916,$B$2:$B$7916,"Campania"))</f>
        <v>0.23264161642225079</v>
      </c>
      <c r="G5880" t="b">
        <f>IF(Comuni[[#This Row],[Popolazione2011]]&gt;300000,"MAGGIORE")</f>
        <v>0</v>
      </c>
      <c r="H5880">
        <f>100*Comuni[[#This Row],[Popolazione2011]]/(SUMIFS($D$2:$D$7916,$B$2:$B$7916,"Piemonte"))</f>
        <v>0.30743029884168255</v>
      </c>
      <c r="I5880" s="1" t="str">
        <f>_xlfn.XLOOKUP(Comuni[[#This Row],[Regione]],Ripartizione_geografica[Regione],Ripartizione_geografica[Ripartizione geografica],,0)</f>
        <v>Sud</v>
      </c>
      <c r="J5880" s="1">
        <f>_xlfn.XLOOKUP(Comuni[[#This Row],[Regione]],Table_0[Regione],Table_0[Totale contagiati],,0)</f>
        <v>2524670</v>
      </c>
      <c r="K5880" s="1">
        <f>_xlfn.XLOOKUP(Comuni[[#This Row],[Regione]],Table_0[Regione],Table_0[Guariti],,0)</f>
        <v>2482123</v>
      </c>
      <c r="L5880" s="1">
        <f>_xlfn.XLOOKUP(Comuni[[#This Row],[Regione]],Table_0[Regione],Table_0[Deceduti],,0)</f>
        <v>12061</v>
      </c>
    </row>
    <row r="5881" spans="1:12" x14ac:dyDescent="0.25">
      <c r="A5881" s="1" t="s">
        <v>5970</v>
      </c>
      <c r="B5881" s="1" t="s">
        <v>5895</v>
      </c>
      <c r="C5881" s="1" t="s">
        <v>5896</v>
      </c>
      <c r="D5881">
        <v>17110</v>
      </c>
      <c r="E5881">
        <f>100*Comuni[[#This Row],[Popolazione2011]]/$D$7916</f>
        <v>2.9854056238865254E-2</v>
      </c>
      <c r="F5881">
        <f>100*Comuni[[#This Row],[Popolazione2011]]/(SUMIFS($D$2:$D$7916,$B$2:$B$7916,"Campania"))</f>
        <v>0.29669782774185383</v>
      </c>
      <c r="G5881" t="b">
        <f>IF(Comuni[[#This Row],[Popolazione2011]]&gt;300000,"MAGGIORE")</f>
        <v>0</v>
      </c>
      <c r="H5881">
        <f>100*Comuni[[#This Row],[Popolazione2011]]/(SUMIFS($D$2:$D$7916,$B$2:$B$7916,"Piemonte"))</f>
        <v>0.39207904093479345</v>
      </c>
      <c r="I5881" s="1" t="str">
        <f>_xlfn.XLOOKUP(Comuni[[#This Row],[Regione]],Ripartizione_geografica[Regione],Ripartizione_geografica[Ripartizione geografica],,0)</f>
        <v>Sud</v>
      </c>
      <c r="J5881" s="1">
        <f>_xlfn.XLOOKUP(Comuni[[#This Row],[Regione]],Table_0[Regione],Table_0[Totale contagiati],,0)</f>
        <v>2524670</v>
      </c>
      <c r="K5881" s="1">
        <f>_xlfn.XLOOKUP(Comuni[[#This Row],[Regione]],Table_0[Regione],Table_0[Guariti],,0)</f>
        <v>2482123</v>
      </c>
      <c r="L5881" s="1">
        <f>_xlfn.XLOOKUP(Comuni[[#This Row],[Regione]],Table_0[Regione],Table_0[Deceduti],,0)</f>
        <v>12061</v>
      </c>
    </row>
    <row r="5882" spans="1:12" x14ac:dyDescent="0.25">
      <c r="A5882" s="1" t="s">
        <v>5971</v>
      </c>
      <c r="B5882" s="1" t="s">
        <v>5895</v>
      </c>
      <c r="C5882" s="1" t="s">
        <v>5896</v>
      </c>
      <c r="D5882">
        <v>1022</v>
      </c>
      <c r="E5882">
        <f>100*Comuni[[#This Row],[Popolazione2011]]/$D$7916</f>
        <v>1.7832171523156218E-3</v>
      </c>
      <c r="F5882">
        <f>100*Comuni[[#This Row],[Popolazione2011]]/(SUMIFS($D$2:$D$7916,$B$2:$B$7916,"Campania"))</f>
        <v>1.7722102861027152E-2</v>
      </c>
      <c r="G5882" t="b">
        <f>IF(Comuni[[#This Row],[Popolazione2011]]&gt;300000,"MAGGIORE")</f>
        <v>0</v>
      </c>
      <c r="H5882">
        <f>100*Comuni[[#This Row],[Popolazione2011]]/(SUMIFS($D$2:$D$7916,$B$2:$B$7916,"Piemonte"))</f>
        <v>2.3419332544439442E-2</v>
      </c>
      <c r="I5882" s="1" t="str">
        <f>_xlfn.XLOOKUP(Comuni[[#This Row],[Regione]],Ripartizione_geografica[Regione],Ripartizione_geografica[Ripartizione geografica],,0)</f>
        <v>Sud</v>
      </c>
      <c r="J5882" s="1">
        <f>_xlfn.XLOOKUP(Comuni[[#This Row],[Regione]],Table_0[Regione],Table_0[Totale contagiati],,0)</f>
        <v>2524670</v>
      </c>
      <c r="K5882" s="1">
        <f>_xlfn.XLOOKUP(Comuni[[#This Row],[Regione]],Table_0[Regione],Table_0[Guariti],,0)</f>
        <v>2482123</v>
      </c>
      <c r="L5882" s="1">
        <f>_xlfn.XLOOKUP(Comuni[[#This Row],[Regione]],Table_0[Regione],Table_0[Deceduti],,0)</f>
        <v>12061</v>
      </c>
    </row>
    <row r="5883" spans="1:12" x14ac:dyDescent="0.25">
      <c r="A5883" s="1" t="s">
        <v>5972</v>
      </c>
      <c r="B5883" s="1" t="s">
        <v>5895</v>
      </c>
      <c r="C5883" s="1" t="s">
        <v>5896</v>
      </c>
      <c r="D5883">
        <v>12643</v>
      </c>
      <c r="E5883">
        <f>100*Comuni[[#This Row],[Popolazione2011]]/$D$7916</f>
        <v>2.2059896728695114E-2</v>
      </c>
      <c r="F5883">
        <f>100*Comuni[[#This Row],[Popolazione2011]]/(SUMIFS($D$2:$D$7916,$B$2:$B$7916,"Campania"))</f>
        <v>0.21923732531503554</v>
      </c>
      <c r="G5883" t="b">
        <f>IF(Comuni[[#This Row],[Popolazione2011]]&gt;300000,"MAGGIORE")</f>
        <v>0</v>
      </c>
      <c r="H5883">
        <f>100*Comuni[[#This Row],[Popolazione2011]]/(SUMIFS($D$2:$D$7916,$B$2:$B$7916,"Piemonte"))</f>
        <v>0.28971685064515451</v>
      </c>
      <c r="I5883" s="1" t="str">
        <f>_xlfn.XLOOKUP(Comuni[[#This Row],[Regione]],Ripartizione_geografica[Regione],Ripartizione_geografica[Ripartizione geografica],,0)</f>
        <v>Sud</v>
      </c>
      <c r="J5883" s="1">
        <f>_xlfn.XLOOKUP(Comuni[[#This Row],[Regione]],Table_0[Regione],Table_0[Totale contagiati],,0)</f>
        <v>2524670</v>
      </c>
      <c r="K5883" s="1">
        <f>_xlfn.XLOOKUP(Comuni[[#This Row],[Regione]],Table_0[Regione],Table_0[Guariti],,0)</f>
        <v>2482123</v>
      </c>
      <c r="L5883" s="1">
        <f>_xlfn.XLOOKUP(Comuni[[#This Row],[Regione]],Table_0[Regione],Table_0[Deceduti],,0)</f>
        <v>12061</v>
      </c>
    </row>
    <row r="5884" spans="1:12" x14ac:dyDescent="0.25">
      <c r="A5884" s="1" t="s">
        <v>5973</v>
      </c>
      <c r="B5884" s="1" t="s">
        <v>5895</v>
      </c>
      <c r="C5884" s="1" t="s">
        <v>5896</v>
      </c>
      <c r="D5884">
        <v>21157</v>
      </c>
      <c r="E5884">
        <f>100*Comuni[[#This Row],[Popolazione2011]]/$D$7916</f>
        <v>3.6915386782330341E-2</v>
      </c>
      <c r="F5884">
        <f>100*Comuni[[#This Row],[Popolazione2011]]/(SUMIFS($D$2:$D$7916,$B$2:$B$7916,"Campania"))</f>
        <v>0.366875274198387</v>
      </c>
      <c r="G5884" t="b">
        <f>IF(Comuni[[#This Row],[Popolazione2011]]&gt;300000,"MAGGIORE")</f>
        <v>0</v>
      </c>
      <c r="H5884">
        <f>100*Comuni[[#This Row],[Popolazione2011]]/(SUMIFS($D$2:$D$7916,$B$2:$B$7916,"Piemonte"))</f>
        <v>0.48481684798699148</v>
      </c>
      <c r="I5884" s="1" t="str">
        <f>_xlfn.XLOOKUP(Comuni[[#This Row],[Regione]],Ripartizione_geografica[Regione],Ripartizione_geografica[Ripartizione geografica],,0)</f>
        <v>Sud</v>
      </c>
      <c r="J5884" s="1">
        <f>_xlfn.XLOOKUP(Comuni[[#This Row],[Regione]],Table_0[Regione],Table_0[Totale contagiati],,0)</f>
        <v>2524670</v>
      </c>
      <c r="K5884" s="1">
        <f>_xlfn.XLOOKUP(Comuni[[#This Row],[Regione]],Table_0[Regione],Table_0[Guariti],,0)</f>
        <v>2482123</v>
      </c>
      <c r="L5884" s="1">
        <f>_xlfn.XLOOKUP(Comuni[[#This Row],[Regione]],Table_0[Regione],Table_0[Deceduti],,0)</f>
        <v>12061</v>
      </c>
    </row>
    <row r="5885" spans="1:12" x14ac:dyDescent="0.25">
      <c r="A5885" s="1" t="s">
        <v>5974</v>
      </c>
      <c r="B5885" s="1" t="s">
        <v>5895</v>
      </c>
      <c r="C5885" s="1" t="s">
        <v>5896</v>
      </c>
      <c r="D5885">
        <v>949</v>
      </c>
      <c r="E5885">
        <f>100*Comuni[[#This Row],[Popolazione2011]]/$D$7916</f>
        <v>1.6558444985787916E-3</v>
      </c>
      <c r="F5885">
        <f>100*Comuni[[#This Row],[Popolazione2011]]/(SUMIFS($D$2:$D$7916,$B$2:$B$7916,"Campania"))</f>
        <v>1.6456238370953787E-2</v>
      </c>
      <c r="G5885" t="b">
        <f>IF(Comuni[[#This Row],[Popolazione2011]]&gt;300000,"MAGGIORE")</f>
        <v>0</v>
      </c>
      <c r="H5885">
        <f>100*Comuni[[#This Row],[Popolazione2011]]/(SUMIFS($D$2:$D$7916,$B$2:$B$7916,"Piemonte"))</f>
        <v>2.1746523076979482E-2</v>
      </c>
      <c r="I5885" s="1" t="str">
        <f>_xlfn.XLOOKUP(Comuni[[#This Row],[Regione]],Ripartizione_geografica[Regione],Ripartizione_geografica[Ripartizione geografica],,0)</f>
        <v>Sud</v>
      </c>
      <c r="J5885" s="1">
        <f>_xlfn.XLOOKUP(Comuni[[#This Row],[Regione]],Table_0[Regione],Table_0[Totale contagiati],,0)</f>
        <v>2524670</v>
      </c>
      <c r="K5885" s="1">
        <f>_xlfn.XLOOKUP(Comuni[[#This Row],[Regione]],Table_0[Regione],Table_0[Guariti],,0)</f>
        <v>2482123</v>
      </c>
      <c r="L5885" s="1">
        <f>_xlfn.XLOOKUP(Comuni[[#This Row],[Regione]],Table_0[Regione],Table_0[Deceduti],,0)</f>
        <v>12061</v>
      </c>
    </row>
    <row r="5886" spans="1:12" x14ac:dyDescent="0.25">
      <c r="A5886" s="1" t="s">
        <v>5975</v>
      </c>
      <c r="B5886" s="1" t="s">
        <v>5895</v>
      </c>
      <c r="C5886" s="1" t="s">
        <v>5896</v>
      </c>
      <c r="D5886">
        <v>2000</v>
      </c>
      <c r="E5886">
        <f>100*Comuni[[#This Row],[Popolazione2011]]/$D$7916</f>
        <v>3.489661746214524E-3</v>
      </c>
      <c r="F5886">
        <f>100*Comuni[[#This Row],[Popolazione2011]]/(SUMIFS($D$2:$D$7916,$B$2:$B$7916,"Campania"))</f>
        <v>3.4681218906119672E-2</v>
      </c>
      <c r="G5886" t="b">
        <f>IF(Comuni[[#This Row],[Popolazione2011]]&gt;300000,"MAGGIORE")</f>
        <v>0</v>
      </c>
      <c r="H5886">
        <f>100*Comuni[[#This Row],[Popolazione2011]]/(SUMIFS($D$2:$D$7916,$B$2:$B$7916,"Piemonte"))</f>
        <v>4.5830396368766034E-2</v>
      </c>
      <c r="I5886" s="1" t="str">
        <f>_xlfn.XLOOKUP(Comuni[[#This Row],[Regione]],Ripartizione_geografica[Regione],Ripartizione_geografica[Ripartizione geografica],,0)</f>
        <v>Sud</v>
      </c>
      <c r="J5886" s="1">
        <f>_xlfn.XLOOKUP(Comuni[[#This Row],[Regione]],Table_0[Regione],Table_0[Totale contagiati],,0)</f>
        <v>2524670</v>
      </c>
      <c r="K5886" s="1">
        <f>_xlfn.XLOOKUP(Comuni[[#This Row],[Regione]],Table_0[Regione],Table_0[Guariti],,0)</f>
        <v>2482123</v>
      </c>
      <c r="L5886" s="1">
        <f>_xlfn.XLOOKUP(Comuni[[#This Row],[Regione]],Table_0[Regione],Table_0[Deceduti],,0)</f>
        <v>12061</v>
      </c>
    </row>
    <row r="5887" spans="1:12" x14ac:dyDescent="0.25">
      <c r="A5887" s="1" t="s">
        <v>5976</v>
      </c>
      <c r="B5887" s="1" t="s">
        <v>5895</v>
      </c>
      <c r="C5887" s="1" t="s">
        <v>5896</v>
      </c>
      <c r="D5887">
        <v>11903</v>
      </c>
      <c r="E5887">
        <f>100*Comuni[[#This Row],[Popolazione2011]]/$D$7916</f>
        <v>2.076872188259574E-2</v>
      </c>
      <c r="F5887">
        <f>100*Comuni[[#This Row],[Popolazione2011]]/(SUMIFS($D$2:$D$7916,$B$2:$B$7916,"Campania"))</f>
        <v>0.20640527431977124</v>
      </c>
      <c r="G5887" t="b">
        <f>IF(Comuni[[#This Row],[Popolazione2011]]&gt;300000,"MAGGIORE")</f>
        <v>0</v>
      </c>
      <c r="H5887">
        <f>100*Comuni[[#This Row],[Popolazione2011]]/(SUMIFS($D$2:$D$7916,$B$2:$B$7916,"Piemonte"))</f>
        <v>0.27275960398871107</v>
      </c>
      <c r="I5887" s="1" t="str">
        <f>_xlfn.XLOOKUP(Comuni[[#This Row],[Regione]],Ripartizione_geografica[Regione],Ripartizione_geografica[Ripartizione geografica],,0)</f>
        <v>Sud</v>
      </c>
      <c r="J5887" s="1">
        <f>_xlfn.XLOOKUP(Comuni[[#This Row],[Regione]],Table_0[Regione],Table_0[Totale contagiati],,0)</f>
        <v>2524670</v>
      </c>
      <c r="K5887" s="1">
        <f>_xlfn.XLOOKUP(Comuni[[#This Row],[Regione]],Table_0[Regione],Table_0[Guariti],,0)</f>
        <v>2482123</v>
      </c>
      <c r="L5887" s="1">
        <f>_xlfn.XLOOKUP(Comuni[[#This Row],[Regione]],Table_0[Regione],Table_0[Deceduti],,0)</f>
        <v>12061</v>
      </c>
    </row>
    <row r="5888" spans="1:12" x14ac:dyDescent="0.25">
      <c r="A5888" s="1" t="s">
        <v>5977</v>
      </c>
      <c r="B5888" s="1" t="s">
        <v>5895</v>
      </c>
      <c r="C5888" s="1" t="s">
        <v>5896</v>
      </c>
      <c r="D5888">
        <v>14134</v>
      </c>
      <c r="E5888">
        <f>100*Comuni[[#This Row],[Popolazione2011]]/$D$7916</f>
        <v>2.4661439560498041E-2</v>
      </c>
      <c r="F5888">
        <f>100*Comuni[[#This Row],[Popolazione2011]]/(SUMIFS($D$2:$D$7916,$B$2:$B$7916,"Campania"))</f>
        <v>0.24509217400954775</v>
      </c>
      <c r="G5888" t="b">
        <f>IF(Comuni[[#This Row],[Popolazione2011]]&gt;300000,"MAGGIORE")</f>
        <v>0</v>
      </c>
      <c r="H5888">
        <f>100*Comuni[[#This Row],[Popolazione2011]]/(SUMIFS($D$2:$D$7916,$B$2:$B$7916,"Piemonte"))</f>
        <v>0.32388341113806957</v>
      </c>
      <c r="I5888" s="1" t="str">
        <f>_xlfn.XLOOKUP(Comuni[[#This Row],[Regione]],Ripartizione_geografica[Regione],Ripartizione_geografica[Ripartizione geografica],,0)</f>
        <v>Sud</v>
      </c>
      <c r="J5888" s="1">
        <f>_xlfn.XLOOKUP(Comuni[[#This Row],[Regione]],Table_0[Regione],Table_0[Totale contagiati],,0)</f>
        <v>2524670</v>
      </c>
      <c r="K5888" s="1">
        <f>_xlfn.XLOOKUP(Comuni[[#This Row],[Regione]],Table_0[Regione],Table_0[Guariti],,0)</f>
        <v>2482123</v>
      </c>
      <c r="L5888" s="1">
        <f>_xlfn.XLOOKUP(Comuni[[#This Row],[Regione]],Table_0[Regione],Table_0[Deceduti],,0)</f>
        <v>12061</v>
      </c>
    </row>
    <row r="5889" spans="1:12" x14ac:dyDescent="0.25">
      <c r="A5889" s="1" t="s">
        <v>5978</v>
      </c>
      <c r="B5889" s="1" t="s">
        <v>5895</v>
      </c>
      <c r="C5889" s="1" t="s">
        <v>5896</v>
      </c>
      <c r="D5889">
        <v>32503</v>
      </c>
      <c r="E5889">
        <f>100*Comuni[[#This Row],[Popolazione2011]]/$D$7916</f>
        <v>5.6712237868605339E-2</v>
      </c>
      <c r="F5889">
        <f>100*Comuni[[#This Row],[Popolazione2011]]/(SUMIFS($D$2:$D$7916,$B$2:$B$7916,"Campania"))</f>
        <v>0.56362182905280389</v>
      </c>
      <c r="G5889" t="b">
        <f>IF(Comuni[[#This Row],[Popolazione2011]]&gt;300000,"MAGGIORE")</f>
        <v>0</v>
      </c>
      <c r="H5889">
        <f>100*Comuni[[#This Row],[Popolazione2011]]/(SUMIFS($D$2:$D$7916,$B$2:$B$7916,"Piemonte"))</f>
        <v>0.74481268658700117</v>
      </c>
      <c r="I5889" s="1" t="str">
        <f>_xlfn.XLOOKUP(Comuni[[#This Row],[Regione]],Ripartizione_geografica[Regione],Ripartizione_geografica[Ripartizione geografica],,0)</f>
        <v>Sud</v>
      </c>
      <c r="J5889" s="1">
        <f>_xlfn.XLOOKUP(Comuni[[#This Row],[Regione]],Table_0[Regione],Table_0[Totale contagiati],,0)</f>
        <v>2524670</v>
      </c>
      <c r="K5889" s="1">
        <f>_xlfn.XLOOKUP(Comuni[[#This Row],[Regione]],Table_0[Regione],Table_0[Guariti],,0)</f>
        <v>2482123</v>
      </c>
      <c r="L5889" s="1">
        <f>_xlfn.XLOOKUP(Comuni[[#This Row],[Regione]],Table_0[Regione],Table_0[Deceduti],,0)</f>
        <v>12061</v>
      </c>
    </row>
    <row r="5890" spans="1:12" x14ac:dyDescent="0.25">
      <c r="A5890" s="1" t="s">
        <v>5979</v>
      </c>
      <c r="B5890" s="1" t="s">
        <v>5895</v>
      </c>
      <c r="C5890" s="1" t="s">
        <v>5896</v>
      </c>
      <c r="D5890">
        <v>2682</v>
      </c>
      <c r="E5890">
        <f>100*Comuni[[#This Row],[Popolazione2011]]/$D$7916</f>
        <v>4.679636401673677E-3</v>
      </c>
      <c r="F5890">
        <f>100*Comuni[[#This Row],[Popolazione2011]]/(SUMIFS($D$2:$D$7916,$B$2:$B$7916,"Campania"))</f>
        <v>4.6507514553106484E-2</v>
      </c>
      <c r="G5890" t="b">
        <f>IF(Comuni[[#This Row],[Popolazione2011]]&gt;300000,"MAGGIORE")</f>
        <v>0</v>
      </c>
      <c r="H5890">
        <f>100*Comuni[[#This Row],[Popolazione2011]]/(SUMIFS($D$2:$D$7916,$B$2:$B$7916,"Piemonte"))</f>
        <v>6.1458561530515252E-2</v>
      </c>
      <c r="I5890" s="1" t="str">
        <f>_xlfn.XLOOKUP(Comuni[[#This Row],[Regione]],Ripartizione_geografica[Regione],Ripartizione_geografica[Ripartizione geografica],,0)</f>
        <v>Sud</v>
      </c>
      <c r="J5890" s="1">
        <f>_xlfn.XLOOKUP(Comuni[[#This Row],[Regione]],Table_0[Regione],Table_0[Totale contagiati],,0)</f>
        <v>2524670</v>
      </c>
      <c r="K5890" s="1">
        <f>_xlfn.XLOOKUP(Comuni[[#This Row],[Regione]],Table_0[Regione],Table_0[Guariti],,0)</f>
        <v>2482123</v>
      </c>
      <c r="L5890" s="1">
        <f>_xlfn.XLOOKUP(Comuni[[#This Row],[Regione]],Table_0[Regione],Table_0[Deceduti],,0)</f>
        <v>12061</v>
      </c>
    </row>
    <row r="5891" spans="1:12" x14ac:dyDescent="0.25">
      <c r="A5891" s="1" t="s">
        <v>5980</v>
      </c>
      <c r="B5891" s="1" t="s">
        <v>5895</v>
      </c>
      <c r="C5891" s="1" t="s">
        <v>5896</v>
      </c>
      <c r="D5891">
        <v>5064</v>
      </c>
      <c r="E5891">
        <f>100*Comuni[[#This Row],[Popolazione2011]]/$D$7916</f>
        <v>8.8358235414151744E-3</v>
      </c>
      <c r="F5891">
        <f>100*Comuni[[#This Row],[Popolazione2011]]/(SUMIFS($D$2:$D$7916,$B$2:$B$7916,"Campania"))</f>
        <v>8.7812846270295022E-2</v>
      </c>
      <c r="G5891" t="b">
        <f>IF(Comuni[[#This Row],[Popolazione2011]]&gt;300000,"MAGGIORE")</f>
        <v>0</v>
      </c>
      <c r="H5891">
        <f>100*Comuni[[#This Row],[Popolazione2011]]/(SUMIFS($D$2:$D$7916,$B$2:$B$7916,"Piemonte"))</f>
        <v>0.1160425636057156</v>
      </c>
      <c r="I5891" s="1" t="str">
        <f>_xlfn.XLOOKUP(Comuni[[#This Row],[Regione]],Ripartizione_geografica[Regione],Ripartizione_geografica[Ripartizione geografica],,0)</f>
        <v>Sud</v>
      </c>
      <c r="J5891" s="1">
        <f>_xlfn.XLOOKUP(Comuni[[#This Row],[Regione]],Table_0[Regione],Table_0[Totale contagiati],,0)</f>
        <v>2524670</v>
      </c>
      <c r="K5891" s="1">
        <f>_xlfn.XLOOKUP(Comuni[[#This Row],[Regione]],Table_0[Regione],Table_0[Guariti],,0)</f>
        <v>2482123</v>
      </c>
      <c r="L5891" s="1">
        <f>_xlfn.XLOOKUP(Comuni[[#This Row],[Regione]],Table_0[Regione],Table_0[Deceduti],,0)</f>
        <v>12061</v>
      </c>
    </row>
    <row r="5892" spans="1:12" x14ac:dyDescent="0.25">
      <c r="A5892" s="1" t="s">
        <v>5981</v>
      </c>
      <c r="B5892" s="1" t="s">
        <v>5895</v>
      </c>
      <c r="C5892" s="1" t="s">
        <v>5896</v>
      </c>
      <c r="D5892">
        <v>2276</v>
      </c>
      <c r="E5892">
        <f>100*Comuni[[#This Row],[Popolazione2011]]/$D$7916</f>
        <v>3.9712350671921286E-3</v>
      </c>
      <c r="F5892">
        <f>100*Comuni[[#This Row],[Popolazione2011]]/(SUMIFS($D$2:$D$7916,$B$2:$B$7916,"Campania"))</f>
        <v>3.9467227115164191E-2</v>
      </c>
      <c r="G5892" t="b">
        <f>IF(Comuni[[#This Row],[Popolazione2011]]&gt;300000,"MAGGIORE")</f>
        <v>0</v>
      </c>
      <c r="H5892">
        <f>100*Comuni[[#This Row],[Popolazione2011]]/(SUMIFS($D$2:$D$7916,$B$2:$B$7916,"Piemonte"))</f>
        <v>5.2154991067655747E-2</v>
      </c>
      <c r="I5892" s="1" t="str">
        <f>_xlfn.XLOOKUP(Comuni[[#This Row],[Regione]],Ripartizione_geografica[Regione],Ripartizione_geografica[Ripartizione geografica],,0)</f>
        <v>Sud</v>
      </c>
      <c r="J5892" s="1">
        <f>_xlfn.XLOOKUP(Comuni[[#This Row],[Regione]],Table_0[Regione],Table_0[Totale contagiati],,0)</f>
        <v>2524670</v>
      </c>
      <c r="K5892" s="1">
        <f>_xlfn.XLOOKUP(Comuni[[#This Row],[Regione]],Table_0[Regione],Table_0[Guariti],,0)</f>
        <v>2482123</v>
      </c>
      <c r="L5892" s="1">
        <f>_xlfn.XLOOKUP(Comuni[[#This Row],[Regione]],Table_0[Regione],Table_0[Deceduti],,0)</f>
        <v>12061</v>
      </c>
    </row>
    <row r="5893" spans="1:12" x14ac:dyDescent="0.25">
      <c r="A5893" s="1" t="s">
        <v>5982</v>
      </c>
      <c r="B5893" s="1" t="s">
        <v>5895</v>
      </c>
      <c r="C5893" s="1" t="s">
        <v>5896</v>
      </c>
      <c r="D5893">
        <v>14076</v>
      </c>
      <c r="E5893">
        <f>100*Comuni[[#This Row],[Popolazione2011]]/$D$7916</f>
        <v>2.4560239369857819E-2</v>
      </c>
      <c r="F5893">
        <f>100*Comuni[[#This Row],[Popolazione2011]]/(SUMIFS($D$2:$D$7916,$B$2:$B$7916,"Campania"))</f>
        <v>0.24408641866127026</v>
      </c>
      <c r="G5893" t="b">
        <f>IF(Comuni[[#This Row],[Popolazione2011]]&gt;300000,"MAGGIORE")</f>
        <v>0</v>
      </c>
      <c r="H5893">
        <f>100*Comuni[[#This Row],[Popolazione2011]]/(SUMIFS($D$2:$D$7916,$B$2:$B$7916,"Piemonte"))</f>
        <v>0.32255432964337533</v>
      </c>
      <c r="I5893" s="1" t="str">
        <f>_xlfn.XLOOKUP(Comuni[[#This Row],[Regione]],Ripartizione_geografica[Regione],Ripartizione_geografica[Ripartizione geografica],,0)</f>
        <v>Sud</v>
      </c>
      <c r="J5893" s="1">
        <f>_xlfn.XLOOKUP(Comuni[[#This Row],[Regione]],Table_0[Regione],Table_0[Totale contagiati],,0)</f>
        <v>2524670</v>
      </c>
      <c r="K5893" s="1">
        <f>_xlfn.XLOOKUP(Comuni[[#This Row],[Regione]],Table_0[Regione],Table_0[Guariti],,0)</f>
        <v>2482123</v>
      </c>
      <c r="L5893" s="1">
        <f>_xlfn.XLOOKUP(Comuni[[#This Row],[Regione]],Table_0[Regione],Table_0[Deceduti],,0)</f>
        <v>12061</v>
      </c>
    </row>
    <row r="5894" spans="1:12" x14ac:dyDescent="0.25">
      <c r="A5894" s="1" t="s">
        <v>5983</v>
      </c>
      <c r="B5894" s="1" t="s">
        <v>5895</v>
      </c>
      <c r="C5894" s="1" t="s">
        <v>5896</v>
      </c>
      <c r="D5894">
        <v>22216</v>
      </c>
      <c r="E5894">
        <f>100*Comuni[[#This Row],[Popolazione2011]]/$D$7916</f>
        <v>3.876316267695093E-2</v>
      </c>
      <c r="F5894">
        <f>100*Comuni[[#This Row],[Popolazione2011]]/(SUMIFS($D$2:$D$7916,$B$2:$B$7916,"Campania"))</f>
        <v>0.38523897960917736</v>
      </c>
      <c r="G5894" t="b">
        <f>IF(Comuni[[#This Row],[Popolazione2011]]&gt;300000,"MAGGIORE")</f>
        <v>0</v>
      </c>
      <c r="H5894">
        <f>100*Comuni[[#This Row],[Popolazione2011]]/(SUMIFS($D$2:$D$7916,$B$2:$B$7916,"Piemonte"))</f>
        <v>0.50908404286425313</v>
      </c>
      <c r="I5894" s="1" t="str">
        <f>_xlfn.XLOOKUP(Comuni[[#This Row],[Regione]],Ripartizione_geografica[Regione],Ripartizione_geografica[Ripartizione geografica],,0)</f>
        <v>Sud</v>
      </c>
      <c r="J5894" s="1">
        <f>_xlfn.XLOOKUP(Comuni[[#This Row],[Regione]],Table_0[Regione],Table_0[Totale contagiati],,0)</f>
        <v>2524670</v>
      </c>
      <c r="K5894" s="1">
        <f>_xlfn.XLOOKUP(Comuni[[#This Row],[Regione]],Table_0[Regione],Table_0[Guariti],,0)</f>
        <v>2482123</v>
      </c>
      <c r="L5894" s="1">
        <f>_xlfn.XLOOKUP(Comuni[[#This Row],[Regione]],Table_0[Regione],Table_0[Deceduti],,0)</f>
        <v>12061</v>
      </c>
    </row>
    <row r="5895" spans="1:12" x14ac:dyDescent="0.25">
      <c r="A5895" s="1" t="s">
        <v>5984</v>
      </c>
      <c r="B5895" s="1" t="s">
        <v>5895</v>
      </c>
      <c r="C5895" s="1" t="s">
        <v>5896</v>
      </c>
      <c r="D5895">
        <v>7509</v>
      </c>
      <c r="E5895">
        <f>100*Comuni[[#This Row],[Popolazione2011]]/$D$7916</f>
        <v>1.310193502616243E-2</v>
      </c>
      <c r="F5895">
        <f>100*Comuni[[#This Row],[Popolazione2011]]/(SUMIFS($D$2:$D$7916,$B$2:$B$7916,"Campania"))</f>
        <v>0.13021063638302632</v>
      </c>
      <c r="G5895" t="b">
        <f>IF(Comuni[[#This Row],[Popolazione2011]]&gt;300000,"MAGGIORE")</f>
        <v>0</v>
      </c>
      <c r="H5895">
        <f>100*Comuni[[#This Row],[Popolazione2011]]/(SUMIFS($D$2:$D$7916,$B$2:$B$7916,"Piemonte"))</f>
        <v>0.17207022316653209</v>
      </c>
      <c r="I5895" s="1" t="str">
        <f>_xlfn.XLOOKUP(Comuni[[#This Row],[Regione]],Ripartizione_geografica[Regione],Ripartizione_geografica[Ripartizione geografica],,0)</f>
        <v>Sud</v>
      </c>
      <c r="J5895" s="1">
        <f>_xlfn.XLOOKUP(Comuni[[#This Row],[Regione]],Table_0[Regione],Table_0[Totale contagiati],,0)</f>
        <v>2524670</v>
      </c>
      <c r="K5895" s="1">
        <f>_xlfn.XLOOKUP(Comuni[[#This Row],[Regione]],Table_0[Regione],Table_0[Guariti],,0)</f>
        <v>2482123</v>
      </c>
      <c r="L5895" s="1">
        <f>_xlfn.XLOOKUP(Comuni[[#This Row],[Regione]],Table_0[Regione],Table_0[Deceduti],,0)</f>
        <v>12061</v>
      </c>
    </row>
    <row r="5896" spans="1:12" x14ac:dyDescent="0.25">
      <c r="A5896" s="1" t="s">
        <v>5985</v>
      </c>
      <c r="B5896" s="1" t="s">
        <v>5895</v>
      </c>
      <c r="C5896" s="1" t="s">
        <v>5896</v>
      </c>
      <c r="D5896">
        <v>8148</v>
      </c>
      <c r="E5896">
        <f>100*Comuni[[#This Row],[Popolazione2011]]/$D$7916</f>
        <v>1.421688195407797E-2</v>
      </c>
      <c r="F5896">
        <f>100*Comuni[[#This Row],[Popolazione2011]]/(SUMIFS($D$2:$D$7916,$B$2:$B$7916,"Campania"))</f>
        <v>0.14129128582353156</v>
      </c>
      <c r="G5896" t="b">
        <f>IF(Comuni[[#This Row],[Popolazione2011]]&gt;300000,"MAGGIORE")</f>
        <v>0</v>
      </c>
      <c r="H5896">
        <f>100*Comuni[[#This Row],[Popolazione2011]]/(SUMIFS($D$2:$D$7916,$B$2:$B$7916,"Piemonte"))</f>
        <v>0.18671303480635282</v>
      </c>
      <c r="I5896" s="1" t="str">
        <f>_xlfn.XLOOKUP(Comuni[[#This Row],[Regione]],Ripartizione_geografica[Regione],Ripartizione_geografica[Ripartizione geografica],,0)</f>
        <v>Sud</v>
      </c>
      <c r="J5896" s="1">
        <f>_xlfn.XLOOKUP(Comuni[[#This Row],[Regione]],Table_0[Regione],Table_0[Totale contagiati],,0)</f>
        <v>2524670</v>
      </c>
      <c r="K5896" s="1">
        <f>_xlfn.XLOOKUP(Comuni[[#This Row],[Regione]],Table_0[Regione],Table_0[Guariti],,0)</f>
        <v>2482123</v>
      </c>
      <c r="L5896" s="1">
        <f>_xlfn.XLOOKUP(Comuni[[#This Row],[Regione]],Table_0[Regione],Table_0[Deceduti],,0)</f>
        <v>12061</v>
      </c>
    </row>
    <row r="5897" spans="1:12" x14ac:dyDescent="0.25">
      <c r="A5897" s="1" t="s">
        <v>5986</v>
      </c>
      <c r="B5897" s="1" t="s">
        <v>5895</v>
      </c>
      <c r="C5897" s="1" t="s">
        <v>5896</v>
      </c>
      <c r="D5897">
        <v>12587</v>
      </c>
      <c r="E5897">
        <f>100*Comuni[[#This Row],[Popolazione2011]]/$D$7916</f>
        <v>2.1962186199801108E-2</v>
      </c>
      <c r="F5897">
        <f>100*Comuni[[#This Row],[Popolazione2011]]/(SUMIFS($D$2:$D$7916,$B$2:$B$7916,"Campania"))</f>
        <v>0.21826625118566417</v>
      </c>
      <c r="G5897" t="b">
        <f>IF(Comuni[[#This Row],[Popolazione2011]]&gt;300000,"MAGGIORE")</f>
        <v>0</v>
      </c>
      <c r="H5897">
        <f>100*Comuni[[#This Row],[Popolazione2011]]/(SUMIFS($D$2:$D$7916,$B$2:$B$7916,"Piemonte"))</f>
        <v>0.28843359954682907</v>
      </c>
      <c r="I5897" s="1" t="str">
        <f>_xlfn.XLOOKUP(Comuni[[#This Row],[Regione]],Ripartizione_geografica[Regione],Ripartizione_geografica[Ripartizione geografica],,0)</f>
        <v>Sud</v>
      </c>
      <c r="J5897" s="1">
        <f>_xlfn.XLOOKUP(Comuni[[#This Row],[Regione]],Table_0[Regione],Table_0[Totale contagiati],,0)</f>
        <v>2524670</v>
      </c>
      <c r="K5897" s="1">
        <f>_xlfn.XLOOKUP(Comuni[[#This Row],[Regione]],Table_0[Regione],Table_0[Guariti],,0)</f>
        <v>2482123</v>
      </c>
      <c r="L5897" s="1">
        <f>_xlfn.XLOOKUP(Comuni[[#This Row],[Regione]],Table_0[Regione],Table_0[Deceduti],,0)</f>
        <v>12061</v>
      </c>
    </row>
    <row r="5898" spans="1:12" x14ac:dyDescent="0.25">
      <c r="A5898" s="1" t="s">
        <v>5987</v>
      </c>
      <c r="B5898" s="1" t="s">
        <v>5895</v>
      </c>
      <c r="C5898" s="1" t="s">
        <v>5896</v>
      </c>
      <c r="D5898">
        <v>13610</v>
      </c>
      <c r="E5898">
        <f>100*Comuni[[#This Row],[Popolazione2011]]/$D$7916</f>
        <v>2.3747148182989834E-2</v>
      </c>
      <c r="F5898">
        <f>100*Comuni[[#This Row],[Popolazione2011]]/(SUMIFS($D$2:$D$7916,$B$2:$B$7916,"Campania"))</f>
        <v>0.23600569465614438</v>
      </c>
      <c r="G5898" t="b">
        <f>IF(Comuni[[#This Row],[Popolazione2011]]&gt;300000,"MAGGIORE")</f>
        <v>0</v>
      </c>
      <c r="H5898">
        <f>100*Comuni[[#This Row],[Popolazione2011]]/(SUMIFS($D$2:$D$7916,$B$2:$B$7916,"Piemonte"))</f>
        <v>0.31187584728945289</v>
      </c>
      <c r="I5898" s="1" t="str">
        <f>_xlfn.XLOOKUP(Comuni[[#This Row],[Regione]],Ripartizione_geografica[Regione],Ripartizione_geografica[Ripartizione geografica],,0)</f>
        <v>Sud</v>
      </c>
      <c r="J5898" s="1">
        <f>_xlfn.XLOOKUP(Comuni[[#This Row],[Regione]],Table_0[Regione],Table_0[Totale contagiati],,0)</f>
        <v>2524670</v>
      </c>
      <c r="K5898" s="1">
        <f>_xlfn.XLOOKUP(Comuni[[#This Row],[Regione]],Table_0[Regione],Table_0[Guariti],,0)</f>
        <v>2482123</v>
      </c>
      <c r="L5898" s="1">
        <f>_xlfn.XLOOKUP(Comuni[[#This Row],[Regione]],Table_0[Regione],Table_0[Deceduti],,0)</f>
        <v>12061</v>
      </c>
    </row>
    <row r="5899" spans="1:12" x14ac:dyDescent="0.25">
      <c r="A5899" s="1" t="s">
        <v>5988</v>
      </c>
      <c r="B5899" s="1" t="s">
        <v>5895</v>
      </c>
      <c r="C5899" s="1" t="s">
        <v>5896</v>
      </c>
      <c r="D5899">
        <v>947</v>
      </c>
      <c r="E5899">
        <f>100*Comuni[[#This Row],[Popolazione2011]]/$D$7916</f>
        <v>1.6523548368325772E-3</v>
      </c>
      <c r="F5899">
        <f>100*Comuni[[#This Row],[Popolazione2011]]/(SUMIFS($D$2:$D$7916,$B$2:$B$7916,"Campania"))</f>
        <v>1.6421557152047666E-2</v>
      </c>
      <c r="G5899" t="b">
        <f>IF(Comuni[[#This Row],[Popolazione2011]]&gt;300000,"MAGGIORE")</f>
        <v>0</v>
      </c>
      <c r="H5899">
        <f>100*Comuni[[#This Row],[Popolazione2011]]/(SUMIFS($D$2:$D$7916,$B$2:$B$7916,"Piemonte"))</f>
        <v>2.1700692680610718E-2</v>
      </c>
      <c r="I5899" s="1" t="str">
        <f>_xlfn.XLOOKUP(Comuni[[#This Row],[Regione]],Ripartizione_geografica[Regione],Ripartizione_geografica[Ripartizione geografica],,0)</f>
        <v>Sud</v>
      </c>
      <c r="J5899" s="1">
        <f>_xlfn.XLOOKUP(Comuni[[#This Row],[Regione]],Table_0[Regione],Table_0[Totale contagiati],,0)</f>
        <v>2524670</v>
      </c>
      <c r="K5899" s="1">
        <f>_xlfn.XLOOKUP(Comuni[[#This Row],[Regione]],Table_0[Regione],Table_0[Guariti],,0)</f>
        <v>2482123</v>
      </c>
      <c r="L5899" s="1">
        <f>_xlfn.XLOOKUP(Comuni[[#This Row],[Regione]],Table_0[Regione],Table_0[Deceduti],,0)</f>
        <v>12061</v>
      </c>
    </row>
    <row r="5900" spans="1:12" x14ac:dyDescent="0.25">
      <c r="A5900" s="1" t="s">
        <v>5989</v>
      </c>
      <c r="B5900" s="1" t="s">
        <v>5895</v>
      </c>
      <c r="C5900" s="1" t="s">
        <v>5896</v>
      </c>
      <c r="D5900">
        <v>17797</v>
      </c>
      <c r="E5900">
        <f>100*Comuni[[#This Row],[Popolazione2011]]/$D$7916</f>
        <v>3.1052755048689942E-2</v>
      </c>
      <c r="F5900">
        <f>100*Comuni[[#This Row],[Popolazione2011]]/(SUMIFS($D$2:$D$7916,$B$2:$B$7916,"Campania"))</f>
        <v>0.30861082643610593</v>
      </c>
      <c r="G5900" t="b">
        <f>IF(Comuni[[#This Row],[Popolazione2011]]&gt;300000,"MAGGIORE")</f>
        <v>0</v>
      </c>
      <c r="H5900">
        <f>100*Comuni[[#This Row],[Popolazione2011]]/(SUMIFS($D$2:$D$7916,$B$2:$B$7916,"Piemonte"))</f>
        <v>0.40782178208746456</v>
      </c>
      <c r="I5900" s="1" t="str">
        <f>_xlfn.XLOOKUP(Comuni[[#This Row],[Regione]],Ripartizione_geografica[Regione],Ripartizione_geografica[Ripartizione geografica],,0)</f>
        <v>Sud</v>
      </c>
      <c r="J5900" s="1">
        <f>_xlfn.XLOOKUP(Comuni[[#This Row],[Regione]],Table_0[Regione],Table_0[Totale contagiati],,0)</f>
        <v>2524670</v>
      </c>
      <c r="K5900" s="1">
        <f>_xlfn.XLOOKUP(Comuni[[#This Row],[Regione]],Table_0[Regione],Table_0[Guariti],,0)</f>
        <v>2482123</v>
      </c>
      <c r="L5900" s="1">
        <f>_xlfn.XLOOKUP(Comuni[[#This Row],[Regione]],Table_0[Regione],Table_0[Deceduti],,0)</f>
        <v>12061</v>
      </c>
    </row>
    <row r="5901" spans="1:12" x14ac:dyDescent="0.25">
      <c r="A5901" s="1" t="s">
        <v>5990</v>
      </c>
      <c r="B5901" s="1" t="s">
        <v>5895</v>
      </c>
      <c r="C5901" s="1" t="s">
        <v>5896</v>
      </c>
      <c r="D5901">
        <v>6658</v>
      </c>
      <c r="E5901">
        <f>100*Comuni[[#This Row],[Popolazione2011]]/$D$7916</f>
        <v>1.1617083953148151E-2</v>
      </c>
      <c r="F5901">
        <f>100*Comuni[[#This Row],[Popolazione2011]]/(SUMIFS($D$2:$D$7916,$B$2:$B$7916,"Campania"))</f>
        <v>0.1154537777384724</v>
      </c>
      <c r="G5901" t="b">
        <f>IF(Comuni[[#This Row],[Popolazione2011]]&gt;300000,"MAGGIORE")</f>
        <v>0</v>
      </c>
      <c r="H5901">
        <f>100*Comuni[[#This Row],[Popolazione2011]]/(SUMIFS($D$2:$D$7916,$B$2:$B$7916,"Piemonte"))</f>
        <v>0.15256938951162213</v>
      </c>
      <c r="I5901" s="1" t="str">
        <f>_xlfn.XLOOKUP(Comuni[[#This Row],[Regione]],Ripartizione_geografica[Regione],Ripartizione_geografica[Ripartizione geografica],,0)</f>
        <v>Sud</v>
      </c>
      <c r="J5901" s="1">
        <f>_xlfn.XLOOKUP(Comuni[[#This Row],[Regione]],Table_0[Regione],Table_0[Totale contagiati],,0)</f>
        <v>2524670</v>
      </c>
      <c r="K5901" s="1">
        <f>_xlfn.XLOOKUP(Comuni[[#This Row],[Regione]],Table_0[Regione],Table_0[Guariti],,0)</f>
        <v>2482123</v>
      </c>
      <c r="L5901" s="1">
        <f>_xlfn.XLOOKUP(Comuni[[#This Row],[Regione]],Table_0[Regione],Table_0[Deceduti],,0)</f>
        <v>12061</v>
      </c>
    </row>
    <row r="5902" spans="1:12" x14ac:dyDescent="0.25">
      <c r="A5902" s="1" t="s">
        <v>5991</v>
      </c>
      <c r="B5902" s="1" t="s">
        <v>5895</v>
      </c>
      <c r="C5902" s="1" t="s">
        <v>5896</v>
      </c>
      <c r="D5902">
        <v>975</v>
      </c>
      <c r="E5902">
        <f>100*Comuni[[#This Row],[Popolazione2011]]/$D$7916</f>
        <v>1.7012101012795805E-3</v>
      </c>
      <c r="F5902">
        <f>100*Comuni[[#This Row],[Popolazione2011]]/(SUMIFS($D$2:$D$7916,$B$2:$B$7916,"Campania"))</f>
        <v>1.6907094216733341E-2</v>
      </c>
      <c r="G5902" t="b">
        <f>IF(Comuni[[#This Row],[Popolazione2011]]&gt;300000,"MAGGIORE")</f>
        <v>0</v>
      </c>
      <c r="H5902">
        <f>100*Comuni[[#This Row],[Popolazione2011]]/(SUMIFS($D$2:$D$7916,$B$2:$B$7916,"Piemonte"))</f>
        <v>2.2342318229773443E-2</v>
      </c>
      <c r="I5902" s="1" t="str">
        <f>_xlfn.XLOOKUP(Comuni[[#This Row],[Regione]],Ripartizione_geografica[Regione],Ripartizione_geografica[Ripartizione geografica],,0)</f>
        <v>Sud</v>
      </c>
      <c r="J5902" s="1">
        <f>_xlfn.XLOOKUP(Comuni[[#This Row],[Regione]],Table_0[Regione],Table_0[Totale contagiati],,0)</f>
        <v>2524670</v>
      </c>
      <c r="K5902" s="1">
        <f>_xlfn.XLOOKUP(Comuni[[#This Row],[Regione]],Table_0[Regione],Table_0[Guariti],,0)</f>
        <v>2482123</v>
      </c>
      <c r="L5902" s="1">
        <f>_xlfn.XLOOKUP(Comuni[[#This Row],[Regione]],Table_0[Regione],Table_0[Deceduti],,0)</f>
        <v>12061</v>
      </c>
    </row>
    <row r="5903" spans="1:12" x14ac:dyDescent="0.25">
      <c r="A5903" s="1" t="s">
        <v>5992</v>
      </c>
      <c r="B5903" s="1" t="s">
        <v>5895</v>
      </c>
      <c r="C5903" s="1" t="s">
        <v>5896</v>
      </c>
      <c r="D5903">
        <v>2807</v>
      </c>
      <c r="E5903">
        <f>100*Comuni[[#This Row],[Popolazione2011]]/$D$7916</f>
        <v>4.897740260812084E-3</v>
      </c>
      <c r="F5903">
        <f>100*Comuni[[#This Row],[Popolazione2011]]/(SUMIFS($D$2:$D$7916,$B$2:$B$7916,"Campania"))</f>
        <v>4.8675090734738961E-2</v>
      </c>
      <c r="G5903" t="b">
        <f>IF(Comuni[[#This Row],[Popolazione2011]]&gt;300000,"MAGGIORE")</f>
        <v>0</v>
      </c>
      <c r="H5903">
        <f>100*Comuni[[#This Row],[Popolazione2011]]/(SUMIFS($D$2:$D$7916,$B$2:$B$7916,"Piemonte"))</f>
        <v>6.4322961303563131E-2</v>
      </c>
      <c r="I5903" s="1" t="str">
        <f>_xlfn.XLOOKUP(Comuni[[#This Row],[Regione]],Ripartizione_geografica[Regione],Ripartizione_geografica[Ripartizione geografica],,0)</f>
        <v>Sud</v>
      </c>
      <c r="J5903" s="1">
        <f>_xlfn.XLOOKUP(Comuni[[#This Row],[Regione]],Table_0[Regione],Table_0[Totale contagiati],,0)</f>
        <v>2524670</v>
      </c>
      <c r="K5903" s="1">
        <f>_xlfn.XLOOKUP(Comuni[[#This Row],[Regione]],Table_0[Regione],Table_0[Guariti],,0)</f>
        <v>2482123</v>
      </c>
      <c r="L5903" s="1">
        <f>_xlfn.XLOOKUP(Comuni[[#This Row],[Regione]],Table_0[Regione],Table_0[Deceduti],,0)</f>
        <v>12061</v>
      </c>
    </row>
    <row r="5904" spans="1:12" x14ac:dyDescent="0.25">
      <c r="A5904" s="1" t="s">
        <v>5993</v>
      </c>
      <c r="B5904" s="1" t="s">
        <v>5895</v>
      </c>
      <c r="C5904" s="1" t="s">
        <v>5896</v>
      </c>
      <c r="D5904">
        <v>6066</v>
      </c>
      <c r="E5904">
        <f>100*Comuni[[#This Row],[Popolazione2011]]/$D$7916</f>
        <v>1.0584144076268651E-2</v>
      </c>
      <c r="F5904">
        <f>100*Comuni[[#This Row],[Popolazione2011]]/(SUMIFS($D$2:$D$7916,$B$2:$B$7916,"Campania"))</f>
        <v>0.10518813694226098</v>
      </c>
      <c r="G5904" t="b">
        <f>IF(Comuni[[#This Row],[Popolazione2011]]&gt;300000,"MAGGIORE")</f>
        <v>0</v>
      </c>
      <c r="H5904">
        <f>100*Comuni[[#This Row],[Popolazione2011]]/(SUMIFS($D$2:$D$7916,$B$2:$B$7916,"Piemonte"))</f>
        <v>0.13900359218646738</v>
      </c>
      <c r="I5904" s="1" t="str">
        <f>_xlfn.XLOOKUP(Comuni[[#This Row],[Regione]],Ripartizione_geografica[Regione],Ripartizione_geografica[Ripartizione geografica],,0)</f>
        <v>Sud</v>
      </c>
      <c r="J5904" s="1">
        <f>_xlfn.XLOOKUP(Comuni[[#This Row],[Regione]],Table_0[Regione],Table_0[Totale contagiati],,0)</f>
        <v>2524670</v>
      </c>
      <c r="K5904" s="1">
        <f>_xlfn.XLOOKUP(Comuni[[#This Row],[Regione]],Table_0[Regione],Table_0[Guariti],,0)</f>
        <v>2482123</v>
      </c>
      <c r="L5904" s="1">
        <f>_xlfn.XLOOKUP(Comuni[[#This Row],[Regione]],Table_0[Regione],Table_0[Deceduti],,0)</f>
        <v>12061</v>
      </c>
    </row>
    <row r="5905" spans="1:12" x14ac:dyDescent="0.25">
      <c r="A5905" s="1" t="s">
        <v>5994</v>
      </c>
      <c r="B5905" s="1" t="s">
        <v>5895</v>
      </c>
      <c r="C5905" s="1" t="s">
        <v>5896</v>
      </c>
      <c r="D5905">
        <v>10715</v>
      </c>
      <c r="E5905">
        <f>100*Comuni[[#This Row],[Popolazione2011]]/$D$7916</f>
        <v>1.8695862805344313E-2</v>
      </c>
      <c r="F5905">
        <f>100*Comuni[[#This Row],[Popolazione2011]]/(SUMIFS($D$2:$D$7916,$B$2:$B$7916,"Campania"))</f>
        <v>0.18580463028953614</v>
      </c>
      <c r="G5905" t="b">
        <f>IF(Comuni[[#This Row],[Popolazione2011]]&gt;300000,"MAGGIORE")</f>
        <v>0</v>
      </c>
      <c r="H5905">
        <f>100*Comuni[[#This Row],[Popolazione2011]]/(SUMIFS($D$2:$D$7916,$B$2:$B$7916,"Piemonte"))</f>
        <v>0.24553634854566403</v>
      </c>
      <c r="I5905" s="1" t="str">
        <f>_xlfn.XLOOKUP(Comuni[[#This Row],[Regione]],Ripartizione_geografica[Regione],Ripartizione_geografica[Ripartizione geografica],,0)</f>
        <v>Sud</v>
      </c>
      <c r="J5905" s="1">
        <f>_xlfn.XLOOKUP(Comuni[[#This Row],[Regione]],Table_0[Regione],Table_0[Totale contagiati],,0)</f>
        <v>2524670</v>
      </c>
      <c r="K5905" s="1">
        <f>_xlfn.XLOOKUP(Comuni[[#This Row],[Regione]],Table_0[Regione],Table_0[Guariti],,0)</f>
        <v>2482123</v>
      </c>
      <c r="L5905" s="1">
        <f>_xlfn.XLOOKUP(Comuni[[#This Row],[Regione]],Table_0[Regione],Table_0[Deceduti],,0)</f>
        <v>12061</v>
      </c>
    </row>
    <row r="5906" spans="1:12" x14ac:dyDescent="0.25">
      <c r="A5906" s="1" t="s">
        <v>5995</v>
      </c>
      <c r="B5906" s="1" t="s">
        <v>5895</v>
      </c>
      <c r="C5906" s="1" t="s">
        <v>5896</v>
      </c>
      <c r="D5906">
        <v>7020</v>
      </c>
      <c r="E5906">
        <f>100*Comuni[[#This Row],[Popolazione2011]]/$D$7916</f>
        <v>1.2248712729212978E-2</v>
      </c>
      <c r="F5906">
        <f>100*Comuni[[#This Row],[Popolazione2011]]/(SUMIFS($D$2:$D$7916,$B$2:$B$7916,"Campania"))</f>
        <v>0.12173107836048006</v>
      </c>
      <c r="G5906" t="b">
        <f>IF(Comuni[[#This Row],[Popolazione2011]]&gt;300000,"MAGGIORE")</f>
        <v>0</v>
      </c>
      <c r="H5906">
        <f>100*Comuni[[#This Row],[Popolazione2011]]/(SUMIFS($D$2:$D$7916,$B$2:$B$7916,"Piemonte"))</f>
        <v>0.16086469125436878</v>
      </c>
      <c r="I5906" s="1" t="str">
        <f>_xlfn.XLOOKUP(Comuni[[#This Row],[Regione]],Ripartizione_geografica[Regione],Ripartizione_geografica[Ripartizione geografica],,0)</f>
        <v>Sud</v>
      </c>
      <c r="J5906" s="1">
        <f>_xlfn.XLOOKUP(Comuni[[#This Row],[Regione]],Table_0[Regione],Table_0[Totale contagiati],,0)</f>
        <v>2524670</v>
      </c>
      <c r="K5906" s="1">
        <f>_xlfn.XLOOKUP(Comuni[[#This Row],[Regione]],Table_0[Regione],Table_0[Guariti],,0)</f>
        <v>2482123</v>
      </c>
      <c r="L5906" s="1">
        <f>_xlfn.XLOOKUP(Comuni[[#This Row],[Regione]],Table_0[Regione],Table_0[Deceduti],,0)</f>
        <v>12061</v>
      </c>
    </row>
    <row r="5907" spans="1:12" x14ac:dyDescent="0.25">
      <c r="A5907" s="1" t="s">
        <v>5996</v>
      </c>
      <c r="B5907" s="1" t="s">
        <v>5895</v>
      </c>
      <c r="C5907" s="1" t="s">
        <v>5896</v>
      </c>
      <c r="D5907">
        <v>3673</v>
      </c>
      <c r="E5907">
        <f>100*Comuni[[#This Row],[Popolazione2011]]/$D$7916</f>
        <v>6.4087637969229734E-3</v>
      </c>
      <c r="F5907">
        <f>100*Comuni[[#This Row],[Popolazione2011]]/(SUMIFS($D$2:$D$7916,$B$2:$B$7916,"Campania"))</f>
        <v>6.3692058521088779E-2</v>
      </c>
      <c r="G5907" t="b">
        <f>IF(Comuni[[#This Row],[Popolazione2011]]&gt;300000,"MAGGIORE")</f>
        <v>0</v>
      </c>
      <c r="H5907">
        <f>100*Comuni[[#This Row],[Popolazione2011]]/(SUMIFS($D$2:$D$7916,$B$2:$B$7916,"Piemonte"))</f>
        <v>8.4167522931238817E-2</v>
      </c>
      <c r="I5907" s="1" t="str">
        <f>_xlfn.XLOOKUP(Comuni[[#This Row],[Regione]],Ripartizione_geografica[Regione],Ripartizione_geografica[Ripartizione geografica],,0)</f>
        <v>Sud</v>
      </c>
      <c r="J5907" s="1">
        <f>_xlfn.XLOOKUP(Comuni[[#This Row],[Regione]],Table_0[Regione],Table_0[Totale contagiati],,0)</f>
        <v>2524670</v>
      </c>
      <c r="K5907" s="1">
        <f>_xlfn.XLOOKUP(Comuni[[#This Row],[Regione]],Table_0[Regione],Table_0[Guariti],,0)</f>
        <v>2482123</v>
      </c>
      <c r="L5907" s="1">
        <f>_xlfn.XLOOKUP(Comuni[[#This Row],[Regione]],Table_0[Regione],Table_0[Deceduti],,0)</f>
        <v>12061</v>
      </c>
    </row>
    <row r="5908" spans="1:12" x14ac:dyDescent="0.25">
      <c r="A5908" s="1" t="s">
        <v>5997</v>
      </c>
      <c r="B5908" s="1" t="s">
        <v>5895</v>
      </c>
      <c r="C5908" s="1" t="s">
        <v>5896</v>
      </c>
      <c r="D5908">
        <v>7684</v>
      </c>
      <c r="E5908">
        <f>100*Comuni[[#This Row],[Popolazione2011]]/$D$7916</f>
        <v>1.3407280428956201E-2</v>
      </c>
      <c r="F5908">
        <f>100*Comuni[[#This Row],[Popolazione2011]]/(SUMIFS($D$2:$D$7916,$B$2:$B$7916,"Campania"))</f>
        <v>0.13324524303731178</v>
      </c>
      <c r="G5908" t="b">
        <f>IF(Comuni[[#This Row],[Popolazione2011]]&gt;300000,"MAGGIORE")</f>
        <v>0</v>
      </c>
      <c r="H5908">
        <f>100*Comuni[[#This Row],[Popolazione2011]]/(SUMIFS($D$2:$D$7916,$B$2:$B$7916,"Piemonte"))</f>
        <v>0.17608038284879909</v>
      </c>
      <c r="I5908" s="1" t="str">
        <f>_xlfn.XLOOKUP(Comuni[[#This Row],[Regione]],Ripartizione_geografica[Regione],Ripartizione_geografica[Ripartizione geografica],,0)</f>
        <v>Sud</v>
      </c>
      <c r="J5908" s="1">
        <f>_xlfn.XLOOKUP(Comuni[[#This Row],[Regione]],Table_0[Regione],Table_0[Totale contagiati],,0)</f>
        <v>2524670</v>
      </c>
      <c r="K5908" s="1">
        <f>_xlfn.XLOOKUP(Comuni[[#This Row],[Regione]],Table_0[Regione],Table_0[Guariti],,0)</f>
        <v>2482123</v>
      </c>
      <c r="L5908" s="1">
        <f>_xlfn.XLOOKUP(Comuni[[#This Row],[Regione]],Table_0[Regione],Table_0[Deceduti],,0)</f>
        <v>12061</v>
      </c>
    </row>
    <row r="5909" spans="1:12" x14ac:dyDescent="0.25">
      <c r="A5909" s="1" t="s">
        <v>5998</v>
      </c>
      <c r="B5909" s="1" t="s">
        <v>5895</v>
      </c>
      <c r="C5909" s="1" t="s">
        <v>5896</v>
      </c>
      <c r="D5909">
        <v>6651</v>
      </c>
      <c r="E5909">
        <f>100*Comuni[[#This Row],[Popolazione2011]]/$D$7916</f>
        <v>1.1604870137036399E-2</v>
      </c>
      <c r="F5909">
        <f>100*Comuni[[#This Row],[Popolazione2011]]/(SUMIFS($D$2:$D$7916,$B$2:$B$7916,"Campania"))</f>
        <v>0.11533239347230098</v>
      </c>
      <c r="G5909" t="b">
        <f>IF(Comuni[[#This Row],[Popolazione2011]]&gt;300000,"MAGGIORE")</f>
        <v>0</v>
      </c>
      <c r="H5909">
        <f>100*Comuni[[#This Row],[Popolazione2011]]/(SUMIFS($D$2:$D$7916,$B$2:$B$7916,"Piemonte"))</f>
        <v>0.15240898312433146</v>
      </c>
      <c r="I5909" s="1" t="str">
        <f>_xlfn.XLOOKUP(Comuni[[#This Row],[Regione]],Ripartizione_geografica[Regione],Ripartizione_geografica[Ripartizione geografica],,0)</f>
        <v>Sud</v>
      </c>
      <c r="J5909" s="1">
        <f>_xlfn.XLOOKUP(Comuni[[#This Row],[Regione]],Table_0[Regione],Table_0[Totale contagiati],,0)</f>
        <v>2524670</v>
      </c>
      <c r="K5909" s="1">
        <f>_xlfn.XLOOKUP(Comuni[[#This Row],[Regione]],Table_0[Regione],Table_0[Guariti],,0)</f>
        <v>2482123</v>
      </c>
      <c r="L5909" s="1">
        <f>_xlfn.XLOOKUP(Comuni[[#This Row],[Regione]],Table_0[Regione],Table_0[Deceduti],,0)</f>
        <v>12061</v>
      </c>
    </row>
    <row r="5910" spans="1:12" x14ac:dyDescent="0.25">
      <c r="A5910" s="1" t="s">
        <v>5999</v>
      </c>
      <c r="B5910" s="1" t="s">
        <v>5895</v>
      </c>
      <c r="C5910" s="1" t="s">
        <v>5896</v>
      </c>
      <c r="D5910">
        <v>6306</v>
      </c>
      <c r="E5910">
        <f>100*Comuni[[#This Row],[Popolazione2011]]/$D$7916</f>
        <v>1.1002903485814394E-2</v>
      </c>
      <c r="F5910">
        <f>100*Comuni[[#This Row],[Popolazione2011]]/(SUMIFS($D$2:$D$7916,$B$2:$B$7916,"Campania"))</f>
        <v>0.10934988321099533</v>
      </c>
      <c r="G5910" t="b">
        <f>IF(Comuni[[#This Row],[Popolazione2011]]&gt;300000,"MAGGIORE")</f>
        <v>0</v>
      </c>
      <c r="H5910">
        <f>100*Comuni[[#This Row],[Popolazione2011]]/(SUMIFS($D$2:$D$7916,$B$2:$B$7916,"Piemonte"))</f>
        <v>0.1445032397507193</v>
      </c>
      <c r="I5910" s="1" t="str">
        <f>_xlfn.XLOOKUP(Comuni[[#This Row],[Regione]],Ripartizione_geografica[Regione],Ripartizione_geografica[Ripartizione geografica],,0)</f>
        <v>Sud</v>
      </c>
      <c r="J5910" s="1">
        <f>_xlfn.XLOOKUP(Comuni[[#This Row],[Regione]],Table_0[Regione],Table_0[Totale contagiati],,0)</f>
        <v>2524670</v>
      </c>
      <c r="K5910" s="1">
        <f>_xlfn.XLOOKUP(Comuni[[#This Row],[Regione]],Table_0[Regione],Table_0[Guariti],,0)</f>
        <v>2482123</v>
      </c>
      <c r="L5910" s="1">
        <f>_xlfn.XLOOKUP(Comuni[[#This Row],[Regione]],Table_0[Regione],Table_0[Deceduti],,0)</f>
        <v>12061</v>
      </c>
    </row>
    <row r="5911" spans="1:12" x14ac:dyDescent="0.25">
      <c r="A5911" s="1" t="s">
        <v>6000</v>
      </c>
      <c r="B5911" s="1" t="s">
        <v>5895</v>
      </c>
      <c r="C5911" s="1" t="s">
        <v>6001</v>
      </c>
      <c r="D5911">
        <v>8062</v>
      </c>
      <c r="E5911">
        <f>100*Comuni[[#This Row],[Popolazione2011]]/$D$7916</f>
        <v>1.4066826498990746E-2</v>
      </c>
      <c r="F5911">
        <f>100*Comuni[[#This Row],[Popolazione2011]]/(SUMIFS($D$2:$D$7916,$B$2:$B$7916,"Campania"))</f>
        <v>0.1397999934105684</v>
      </c>
      <c r="G5911" t="b">
        <f>IF(Comuni[[#This Row],[Popolazione2011]]&gt;300000,"MAGGIORE")</f>
        <v>0</v>
      </c>
      <c r="H5911">
        <f>100*Comuni[[#This Row],[Popolazione2011]]/(SUMIFS($D$2:$D$7916,$B$2:$B$7916,"Piemonte"))</f>
        <v>0.18474232776249588</v>
      </c>
      <c r="I5911" s="1" t="str">
        <f>_xlfn.XLOOKUP(Comuni[[#This Row],[Regione]],Ripartizione_geografica[Regione],Ripartizione_geografica[Ripartizione geografica],,0)</f>
        <v>Sud</v>
      </c>
      <c r="J5911" s="1">
        <f>_xlfn.XLOOKUP(Comuni[[#This Row],[Regione]],Table_0[Regione],Table_0[Totale contagiati],,0)</f>
        <v>2524670</v>
      </c>
      <c r="K5911" s="1">
        <f>_xlfn.XLOOKUP(Comuni[[#This Row],[Regione]],Table_0[Regione],Table_0[Guariti],,0)</f>
        <v>2482123</v>
      </c>
      <c r="L5911" s="1">
        <f>_xlfn.XLOOKUP(Comuni[[#This Row],[Regione]],Table_0[Regione],Table_0[Deceduti],,0)</f>
        <v>12061</v>
      </c>
    </row>
    <row r="5912" spans="1:12" x14ac:dyDescent="0.25">
      <c r="A5912" s="1" t="s">
        <v>6002</v>
      </c>
      <c r="B5912" s="1" t="s">
        <v>5895</v>
      </c>
      <c r="C5912" s="1" t="s">
        <v>6001</v>
      </c>
      <c r="D5912">
        <v>2836</v>
      </c>
      <c r="E5912">
        <f>100*Comuni[[#This Row],[Popolazione2011]]/$D$7916</f>
        <v>4.9483403561321948E-3</v>
      </c>
      <c r="F5912">
        <f>100*Comuni[[#This Row],[Popolazione2011]]/(SUMIFS($D$2:$D$7916,$B$2:$B$7916,"Campania"))</f>
        <v>4.9177968408877698E-2</v>
      </c>
      <c r="G5912" t="b">
        <f>IF(Comuni[[#This Row],[Popolazione2011]]&gt;300000,"MAGGIORE")</f>
        <v>0</v>
      </c>
      <c r="H5912">
        <f>100*Comuni[[#This Row],[Popolazione2011]]/(SUMIFS($D$2:$D$7916,$B$2:$B$7916,"Piemonte"))</f>
        <v>6.4987502050910237E-2</v>
      </c>
      <c r="I5912" s="1" t="str">
        <f>_xlfn.XLOOKUP(Comuni[[#This Row],[Regione]],Ripartizione_geografica[Regione],Ripartizione_geografica[Ripartizione geografica],,0)</f>
        <v>Sud</v>
      </c>
      <c r="J5912" s="1">
        <f>_xlfn.XLOOKUP(Comuni[[#This Row],[Regione]],Table_0[Regione],Table_0[Totale contagiati],,0)</f>
        <v>2524670</v>
      </c>
      <c r="K5912" s="1">
        <f>_xlfn.XLOOKUP(Comuni[[#This Row],[Regione]],Table_0[Regione],Table_0[Guariti],,0)</f>
        <v>2482123</v>
      </c>
      <c r="L5912" s="1">
        <f>_xlfn.XLOOKUP(Comuni[[#This Row],[Regione]],Table_0[Regione],Table_0[Deceduti],,0)</f>
        <v>12061</v>
      </c>
    </row>
    <row r="5913" spans="1:12" x14ac:dyDescent="0.25">
      <c r="A5913" s="1" t="s">
        <v>6003</v>
      </c>
      <c r="B5913" s="1" t="s">
        <v>5895</v>
      </c>
      <c r="C5913" s="1" t="s">
        <v>6001</v>
      </c>
      <c r="D5913">
        <v>5802</v>
      </c>
      <c r="E5913">
        <f>100*Comuni[[#This Row],[Popolazione2011]]/$D$7916</f>
        <v>1.0123508725768334E-2</v>
      </c>
      <c r="F5913">
        <f>100*Comuni[[#This Row],[Popolazione2011]]/(SUMIFS($D$2:$D$7916,$B$2:$B$7916,"Campania"))</f>
        <v>0.10061021604665317</v>
      </c>
      <c r="G5913" t="b">
        <f>IF(Comuni[[#This Row],[Popolazione2011]]&gt;300000,"MAGGIORE")</f>
        <v>0</v>
      </c>
      <c r="H5913">
        <f>100*Comuni[[#This Row],[Popolazione2011]]/(SUMIFS($D$2:$D$7916,$B$2:$B$7916,"Piemonte"))</f>
        <v>0.13295397986579027</v>
      </c>
      <c r="I5913" s="1" t="str">
        <f>_xlfn.XLOOKUP(Comuni[[#This Row],[Regione]],Ripartizione_geografica[Regione],Ripartizione_geografica[Ripartizione geografica],,0)</f>
        <v>Sud</v>
      </c>
      <c r="J5913" s="1">
        <f>_xlfn.XLOOKUP(Comuni[[#This Row],[Regione]],Table_0[Regione],Table_0[Totale contagiati],,0)</f>
        <v>2524670</v>
      </c>
      <c r="K5913" s="1">
        <f>_xlfn.XLOOKUP(Comuni[[#This Row],[Regione]],Table_0[Regione],Table_0[Guariti],,0)</f>
        <v>2482123</v>
      </c>
      <c r="L5913" s="1">
        <f>_xlfn.XLOOKUP(Comuni[[#This Row],[Regione]],Table_0[Regione],Table_0[Deceduti],,0)</f>
        <v>12061</v>
      </c>
    </row>
    <row r="5914" spans="1:12" x14ac:dyDescent="0.25">
      <c r="A5914" s="1" t="s">
        <v>6004</v>
      </c>
      <c r="B5914" s="1" t="s">
        <v>5895</v>
      </c>
      <c r="C5914" s="1" t="s">
        <v>6001</v>
      </c>
      <c r="D5914">
        <v>2697</v>
      </c>
      <c r="E5914">
        <f>100*Comuni[[#This Row],[Popolazione2011]]/$D$7916</f>
        <v>4.7058088647702855E-3</v>
      </c>
      <c r="F5914">
        <f>100*Comuni[[#This Row],[Popolazione2011]]/(SUMIFS($D$2:$D$7916,$B$2:$B$7916,"Campania"))</f>
        <v>4.676762369490238E-2</v>
      </c>
      <c r="G5914" t="b">
        <f>IF(Comuni[[#This Row],[Popolazione2011]]&gt;300000,"MAGGIORE")</f>
        <v>0</v>
      </c>
      <c r="H5914">
        <f>100*Comuni[[#This Row],[Popolazione2011]]/(SUMIFS($D$2:$D$7916,$B$2:$B$7916,"Piemonte"))</f>
        <v>6.1802289503280997E-2</v>
      </c>
      <c r="I5914" s="1" t="str">
        <f>_xlfn.XLOOKUP(Comuni[[#This Row],[Regione]],Ripartizione_geografica[Regione],Ripartizione_geografica[Ripartizione geografica],,0)</f>
        <v>Sud</v>
      </c>
      <c r="J5914" s="1">
        <f>_xlfn.XLOOKUP(Comuni[[#This Row],[Regione]],Table_0[Regione],Table_0[Totale contagiati],,0)</f>
        <v>2524670</v>
      </c>
      <c r="K5914" s="1">
        <f>_xlfn.XLOOKUP(Comuni[[#This Row],[Regione]],Table_0[Regione],Table_0[Guariti],,0)</f>
        <v>2482123</v>
      </c>
      <c r="L5914" s="1">
        <f>_xlfn.XLOOKUP(Comuni[[#This Row],[Regione]],Table_0[Regione],Table_0[Deceduti],,0)</f>
        <v>12061</v>
      </c>
    </row>
    <row r="5915" spans="1:12" x14ac:dyDescent="0.25">
      <c r="A5915" s="1" t="s">
        <v>6005</v>
      </c>
      <c r="B5915" s="1" t="s">
        <v>5895</v>
      </c>
      <c r="C5915" s="1" t="s">
        <v>6001</v>
      </c>
      <c r="D5915">
        <v>2016</v>
      </c>
      <c r="E5915">
        <f>100*Comuni[[#This Row],[Popolazione2011]]/$D$7916</f>
        <v>3.5175790401842403E-3</v>
      </c>
      <c r="F5915">
        <f>100*Comuni[[#This Row],[Popolazione2011]]/(SUMIFS($D$2:$D$7916,$B$2:$B$7916,"Campania"))</f>
        <v>3.495866865736863E-2</v>
      </c>
      <c r="G5915" t="b">
        <f>IF(Comuni[[#This Row],[Popolazione2011]]&gt;300000,"MAGGIORE")</f>
        <v>0</v>
      </c>
      <c r="H5915">
        <f>100*Comuni[[#This Row],[Popolazione2011]]/(SUMIFS($D$2:$D$7916,$B$2:$B$7916,"Piemonte"))</f>
        <v>4.6197039539716163E-2</v>
      </c>
      <c r="I5915" s="1" t="str">
        <f>_xlfn.XLOOKUP(Comuni[[#This Row],[Regione]],Ripartizione_geografica[Regione],Ripartizione_geografica[Ripartizione geografica],,0)</f>
        <v>Sud</v>
      </c>
      <c r="J5915" s="1">
        <f>_xlfn.XLOOKUP(Comuni[[#This Row],[Regione]],Table_0[Regione],Table_0[Totale contagiati],,0)</f>
        <v>2524670</v>
      </c>
      <c r="K5915" s="1">
        <f>_xlfn.XLOOKUP(Comuni[[#This Row],[Regione]],Table_0[Regione],Table_0[Guariti],,0)</f>
        <v>2482123</v>
      </c>
      <c r="L5915" s="1">
        <f>_xlfn.XLOOKUP(Comuni[[#This Row],[Regione]],Table_0[Regione],Table_0[Deceduti],,0)</f>
        <v>12061</v>
      </c>
    </row>
    <row r="5916" spans="1:12" x14ac:dyDescent="0.25">
      <c r="A5916" s="1" t="s">
        <v>6006</v>
      </c>
      <c r="B5916" s="1" t="s">
        <v>5895</v>
      </c>
      <c r="C5916" s="1" t="s">
        <v>6001</v>
      </c>
      <c r="D5916">
        <v>830</v>
      </c>
      <c r="E5916">
        <f>100*Comuni[[#This Row],[Popolazione2011]]/$D$7916</f>
        <v>1.4482096246790275E-3</v>
      </c>
      <c r="F5916">
        <f>100*Comuni[[#This Row],[Popolazione2011]]/(SUMIFS($D$2:$D$7916,$B$2:$B$7916,"Campania"))</f>
        <v>1.4392705846039664E-2</v>
      </c>
      <c r="G5916" t="b">
        <f>IF(Comuni[[#This Row],[Popolazione2011]]&gt;300000,"MAGGIORE")</f>
        <v>0</v>
      </c>
      <c r="H5916">
        <f>100*Comuni[[#This Row],[Popolazione2011]]/(SUMIFS($D$2:$D$7916,$B$2:$B$7916,"Piemonte"))</f>
        <v>1.9019614493037903E-2</v>
      </c>
      <c r="I5916" s="1" t="str">
        <f>_xlfn.XLOOKUP(Comuni[[#This Row],[Regione]],Ripartizione_geografica[Regione],Ripartizione_geografica[Ripartizione geografica],,0)</f>
        <v>Sud</v>
      </c>
      <c r="J5916" s="1">
        <f>_xlfn.XLOOKUP(Comuni[[#This Row],[Regione]],Table_0[Regione],Table_0[Totale contagiati],,0)</f>
        <v>2524670</v>
      </c>
      <c r="K5916" s="1">
        <f>_xlfn.XLOOKUP(Comuni[[#This Row],[Regione]],Table_0[Regione],Table_0[Guariti],,0)</f>
        <v>2482123</v>
      </c>
      <c r="L5916" s="1">
        <f>_xlfn.XLOOKUP(Comuni[[#This Row],[Regione]],Table_0[Regione],Table_0[Deceduti],,0)</f>
        <v>12061</v>
      </c>
    </row>
    <row r="5917" spans="1:12" x14ac:dyDescent="0.25">
      <c r="A5917" s="1" t="s">
        <v>6007</v>
      </c>
      <c r="B5917" s="1" t="s">
        <v>5895</v>
      </c>
      <c r="C5917" s="1" t="s">
        <v>6001</v>
      </c>
      <c r="D5917">
        <v>2555</v>
      </c>
      <c r="E5917">
        <f>100*Comuni[[#This Row],[Popolazione2011]]/$D$7916</f>
        <v>4.4580428807890543E-3</v>
      </c>
      <c r="F5917">
        <f>100*Comuni[[#This Row],[Popolazione2011]]/(SUMIFS($D$2:$D$7916,$B$2:$B$7916,"Campania"))</f>
        <v>4.4305257152567883E-2</v>
      </c>
      <c r="G5917" t="b">
        <f>IF(Comuni[[#This Row],[Popolazione2011]]&gt;300000,"MAGGIORE")</f>
        <v>0</v>
      </c>
      <c r="H5917">
        <f>100*Comuni[[#This Row],[Popolazione2011]]/(SUMIFS($D$2:$D$7916,$B$2:$B$7916,"Piemonte"))</f>
        <v>5.8548331361098611E-2</v>
      </c>
      <c r="I5917" s="1" t="str">
        <f>_xlfn.XLOOKUP(Comuni[[#This Row],[Regione]],Ripartizione_geografica[Regione],Ripartizione_geografica[Ripartizione geografica],,0)</f>
        <v>Sud</v>
      </c>
      <c r="J5917" s="1">
        <f>_xlfn.XLOOKUP(Comuni[[#This Row],[Regione]],Table_0[Regione],Table_0[Totale contagiati],,0)</f>
        <v>2524670</v>
      </c>
      <c r="K5917" s="1">
        <f>_xlfn.XLOOKUP(Comuni[[#This Row],[Regione]],Table_0[Regione],Table_0[Guariti],,0)</f>
        <v>2482123</v>
      </c>
      <c r="L5917" s="1">
        <f>_xlfn.XLOOKUP(Comuni[[#This Row],[Regione]],Table_0[Regione],Table_0[Deceduti],,0)</f>
        <v>12061</v>
      </c>
    </row>
    <row r="5918" spans="1:12" x14ac:dyDescent="0.25">
      <c r="A5918" s="1" t="s">
        <v>6008</v>
      </c>
      <c r="B5918" s="1" t="s">
        <v>5895</v>
      </c>
      <c r="C5918" s="1" t="s">
        <v>6001</v>
      </c>
      <c r="D5918">
        <v>61489</v>
      </c>
      <c r="E5918">
        <f>100*Comuni[[#This Row],[Popolazione2011]]/$D$7916</f>
        <v>0.10728790555649244</v>
      </c>
      <c r="F5918">
        <f>100*Comuni[[#This Row],[Popolazione2011]]/(SUMIFS($D$2:$D$7916,$B$2:$B$7916,"Campania"))</f>
        <v>1.0662567346591962</v>
      </c>
      <c r="G5918" t="b">
        <f>IF(Comuni[[#This Row],[Popolazione2011]]&gt;300000,"MAGGIORE")</f>
        <v>0</v>
      </c>
      <c r="H5918">
        <f>100*Comuni[[#This Row],[Popolazione2011]]/(SUMIFS($D$2:$D$7916,$B$2:$B$7916,"Piemonte"))</f>
        <v>1.4090326211595274</v>
      </c>
      <c r="I5918" s="1" t="str">
        <f>_xlfn.XLOOKUP(Comuni[[#This Row],[Regione]],Ripartizione_geografica[Regione],Ripartizione_geografica[Ripartizione geografica],,0)</f>
        <v>Sud</v>
      </c>
      <c r="J5918" s="1">
        <f>_xlfn.XLOOKUP(Comuni[[#This Row],[Regione]],Table_0[Regione],Table_0[Totale contagiati],,0)</f>
        <v>2524670</v>
      </c>
      <c r="K5918" s="1">
        <f>_xlfn.XLOOKUP(Comuni[[#This Row],[Regione]],Table_0[Regione],Table_0[Guariti],,0)</f>
        <v>2482123</v>
      </c>
      <c r="L5918" s="1">
        <f>_xlfn.XLOOKUP(Comuni[[#This Row],[Regione]],Table_0[Regione],Table_0[Deceduti],,0)</f>
        <v>12061</v>
      </c>
    </row>
    <row r="5919" spans="1:12" x14ac:dyDescent="0.25">
      <c r="A5919" s="1" t="s">
        <v>6009</v>
      </c>
      <c r="B5919" s="1" t="s">
        <v>5895</v>
      </c>
      <c r="C5919" s="1" t="s">
        <v>6001</v>
      </c>
      <c r="D5919">
        <v>1483</v>
      </c>
      <c r="E5919">
        <f>100*Comuni[[#This Row],[Popolazione2011]]/$D$7916</f>
        <v>2.5875841848180697E-3</v>
      </c>
      <c r="F5919">
        <f>100*Comuni[[#This Row],[Popolazione2011]]/(SUMIFS($D$2:$D$7916,$B$2:$B$7916,"Campania"))</f>
        <v>2.5716123818887739E-2</v>
      </c>
      <c r="G5919" t="b">
        <f>IF(Comuni[[#This Row],[Popolazione2011]]&gt;300000,"MAGGIORE")</f>
        <v>0</v>
      </c>
      <c r="H5919">
        <f>100*Comuni[[#This Row],[Popolazione2011]]/(SUMIFS($D$2:$D$7916,$B$2:$B$7916,"Piemonte"))</f>
        <v>3.3983238907440018E-2</v>
      </c>
      <c r="I5919" s="1" t="str">
        <f>_xlfn.XLOOKUP(Comuni[[#This Row],[Regione]],Ripartizione_geografica[Regione],Ripartizione_geografica[Ripartizione geografica],,0)</f>
        <v>Sud</v>
      </c>
      <c r="J5919" s="1">
        <f>_xlfn.XLOOKUP(Comuni[[#This Row],[Regione]],Table_0[Regione],Table_0[Totale contagiati],,0)</f>
        <v>2524670</v>
      </c>
      <c r="K5919" s="1">
        <f>_xlfn.XLOOKUP(Comuni[[#This Row],[Regione]],Table_0[Regione],Table_0[Guariti],,0)</f>
        <v>2482123</v>
      </c>
      <c r="L5919" s="1">
        <f>_xlfn.XLOOKUP(Comuni[[#This Row],[Regione]],Table_0[Regione],Table_0[Deceduti],,0)</f>
        <v>12061</v>
      </c>
    </row>
    <row r="5920" spans="1:12" x14ac:dyDescent="0.25">
      <c r="A5920" s="1" t="s">
        <v>6010</v>
      </c>
      <c r="B5920" s="1" t="s">
        <v>5895</v>
      </c>
      <c r="C5920" s="1" t="s">
        <v>6001</v>
      </c>
      <c r="D5920">
        <v>2077</v>
      </c>
      <c r="E5920">
        <f>100*Comuni[[#This Row],[Popolazione2011]]/$D$7916</f>
        <v>3.6240137234437833E-3</v>
      </c>
      <c r="F5920">
        <f>100*Comuni[[#This Row],[Popolazione2011]]/(SUMIFS($D$2:$D$7916,$B$2:$B$7916,"Campania"))</f>
        <v>3.6016445834005283E-2</v>
      </c>
      <c r="G5920" t="b">
        <f>IF(Comuni[[#This Row],[Popolazione2011]]&gt;300000,"MAGGIORE")</f>
        <v>0</v>
      </c>
      <c r="H5920">
        <f>100*Comuni[[#This Row],[Popolazione2011]]/(SUMIFS($D$2:$D$7916,$B$2:$B$7916,"Piemonte"))</f>
        <v>4.7594866628963527E-2</v>
      </c>
      <c r="I5920" s="1" t="str">
        <f>_xlfn.XLOOKUP(Comuni[[#This Row],[Regione]],Ripartizione_geografica[Regione],Ripartizione_geografica[Ripartizione geografica],,0)</f>
        <v>Sud</v>
      </c>
      <c r="J5920" s="1">
        <f>_xlfn.XLOOKUP(Comuni[[#This Row],[Regione]],Table_0[Regione],Table_0[Totale contagiati],,0)</f>
        <v>2524670</v>
      </c>
      <c r="K5920" s="1">
        <f>_xlfn.XLOOKUP(Comuni[[#This Row],[Regione]],Table_0[Regione],Table_0[Guariti],,0)</f>
        <v>2482123</v>
      </c>
      <c r="L5920" s="1">
        <f>_xlfn.XLOOKUP(Comuni[[#This Row],[Regione]],Table_0[Regione],Table_0[Deceduti],,0)</f>
        <v>12061</v>
      </c>
    </row>
    <row r="5921" spans="1:12" x14ac:dyDescent="0.25">
      <c r="A5921" s="1" t="s">
        <v>6011</v>
      </c>
      <c r="B5921" s="1" t="s">
        <v>5895</v>
      </c>
      <c r="C5921" s="1" t="s">
        <v>6001</v>
      </c>
      <c r="D5921">
        <v>1824</v>
      </c>
      <c r="E5921">
        <f>100*Comuni[[#This Row],[Popolazione2011]]/$D$7916</f>
        <v>3.1825715125476457E-3</v>
      </c>
      <c r="F5921">
        <f>100*Comuni[[#This Row],[Popolazione2011]]/(SUMIFS($D$2:$D$7916,$B$2:$B$7916,"Campania"))</f>
        <v>3.1629271642381142E-2</v>
      </c>
      <c r="G5921" t="b">
        <f>IF(Comuni[[#This Row],[Popolazione2011]]&gt;300000,"MAGGIORE")</f>
        <v>0</v>
      </c>
      <c r="H5921">
        <f>100*Comuni[[#This Row],[Popolazione2011]]/(SUMIFS($D$2:$D$7916,$B$2:$B$7916,"Piemonte"))</f>
        <v>4.1797321488314623E-2</v>
      </c>
      <c r="I5921" s="1" t="str">
        <f>_xlfn.XLOOKUP(Comuni[[#This Row],[Regione]],Ripartizione_geografica[Regione],Ripartizione_geografica[Ripartizione geografica],,0)</f>
        <v>Sud</v>
      </c>
      <c r="J5921" s="1">
        <f>_xlfn.XLOOKUP(Comuni[[#This Row],[Regione]],Table_0[Regione],Table_0[Totale contagiati],,0)</f>
        <v>2524670</v>
      </c>
      <c r="K5921" s="1">
        <f>_xlfn.XLOOKUP(Comuni[[#This Row],[Regione]],Table_0[Regione],Table_0[Guariti],,0)</f>
        <v>2482123</v>
      </c>
      <c r="L5921" s="1">
        <f>_xlfn.XLOOKUP(Comuni[[#This Row],[Regione]],Table_0[Regione],Table_0[Deceduti],,0)</f>
        <v>12061</v>
      </c>
    </row>
    <row r="5922" spans="1:12" x14ac:dyDescent="0.25">
      <c r="A5922" s="1" t="s">
        <v>6012</v>
      </c>
      <c r="B5922" s="1" t="s">
        <v>5895</v>
      </c>
      <c r="C5922" s="1" t="s">
        <v>6001</v>
      </c>
      <c r="D5922">
        <v>2616</v>
      </c>
      <c r="E5922">
        <f>100*Comuni[[#This Row],[Popolazione2011]]/$D$7916</f>
        <v>4.5644775640485977E-3</v>
      </c>
      <c r="F5922">
        <f>100*Comuni[[#This Row],[Popolazione2011]]/(SUMIFS($D$2:$D$7916,$B$2:$B$7916,"Campania"))</f>
        <v>4.5363034329204535E-2</v>
      </c>
      <c r="G5922" t="b">
        <f>IF(Comuni[[#This Row],[Popolazione2011]]&gt;300000,"MAGGIORE")</f>
        <v>0</v>
      </c>
      <c r="H5922">
        <f>100*Comuni[[#This Row],[Popolazione2011]]/(SUMIFS($D$2:$D$7916,$B$2:$B$7916,"Piemonte"))</f>
        <v>5.9946158450345975E-2</v>
      </c>
      <c r="I5922" s="1" t="str">
        <f>_xlfn.XLOOKUP(Comuni[[#This Row],[Regione]],Ripartizione_geografica[Regione],Ripartizione_geografica[Ripartizione geografica],,0)</f>
        <v>Sud</v>
      </c>
      <c r="J5922" s="1">
        <f>_xlfn.XLOOKUP(Comuni[[#This Row],[Regione]],Table_0[Regione],Table_0[Totale contagiati],,0)</f>
        <v>2524670</v>
      </c>
      <c r="K5922" s="1">
        <f>_xlfn.XLOOKUP(Comuni[[#This Row],[Regione]],Table_0[Regione],Table_0[Guariti],,0)</f>
        <v>2482123</v>
      </c>
      <c r="L5922" s="1">
        <f>_xlfn.XLOOKUP(Comuni[[#This Row],[Regione]],Table_0[Regione],Table_0[Deceduti],,0)</f>
        <v>12061</v>
      </c>
    </row>
    <row r="5923" spans="1:12" x14ac:dyDescent="0.25">
      <c r="A5923" s="1" t="s">
        <v>6013</v>
      </c>
      <c r="B5923" s="1" t="s">
        <v>5895</v>
      </c>
      <c r="C5923" s="1" t="s">
        <v>6001</v>
      </c>
      <c r="D5923">
        <v>1084</v>
      </c>
      <c r="E5923">
        <f>100*Comuni[[#This Row],[Popolazione2011]]/$D$7916</f>
        <v>1.8913966664482721E-3</v>
      </c>
      <c r="F5923">
        <f>100*Comuni[[#This Row],[Popolazione2011]]/(SUMIFS($D$2:$D$7916,$B$2:$B$7916,"Campania"))</f>
        <v>1.8797220647116863E-2</v>
      </c>
      <c r="G5923" t="b">
        <f>IF(Comuni[[#This Row],[Popolazione2011]]&gt;300000,"MAGGIORE")</f>
        <v>0</v>
      </c>
      <c r="H5923">
        <f>100*Comuni[[#This Row],[Popolazione2011]]/(SUMIFS($D$2:$D$7916,$B$2:$B$7916,"Piemonte"))</f>
        <v>2.484007483187119E-2</v>
      </c>
      <c r="I5923" s="1" t="str">
        <f>_xlfn.XLOOKUP(Comuni[[#This Row],[Regione]],Ripartizione_geografica[Regione],Ripartizione_geografica[Ripartizione geografica],,0)</f>
        <v>Sud</v>
      </c>
      <c r="J5923" s="1">
        <f>_xlfn.XLOOKUP(Comuni[[#This Row],[Regione]],Table_0[Regione],Table_0[Totale contagiati],,0)</f>
        <v>2524670</v>
      </c>
      <c r="K5923" s="1">
        <f>_xlfn.XLOOKUP(Comuni[[#This Row],[Regione]],Table_0[Regione],Table_0[Guariti],,0)</f>
        <v>2482123</v>
      </c>
      <c r="L5923" s="1">
        <f>_xlfn.XLOOKUP(Comuni[[#This Row],[Regione]],Table_0[Regione],Table_0[Deceduti],,0)</f>
        <v>12061</v>
      </c>
    </row>
    <row r="5924" spans="1:12" x14ac:dyDescent="0.25">
      <c r="A5924" s="1" t="s">
        <v>6014</v>
      </c>
      <c r="B5924" s="1" t="s">
        <v>5895</v>
      </c>
      <c r="C5924" s="1" t="s">
        <v>6001</v>
      </c>
      <c r="D5924">
        <v>1546</v>
      </c>
      <c r="E5924">
        <f>100*Comuni[[#This Row],[Popolazione2011]]/$D$7916</f>
        <v>2.6975085298238271E-3</v>
      </c>
      <c r="F5924">
        <f>100*Comuni[[#This Row],[Popolazione2011]]/(SUMIFS($D$2:$D$7916,$B$2:$B$7916,"Campania"))</f>
        <v>2.6808582214430509E-2</v>
      </c>
      <c r="G5924" t="b">
        <f>IF(Comuni[[#This Row],[Popolazione2011]]&gt;300000,"MAGGIORE")</f>
        <v>0</v>
      </c>
      <c r="H5924">
        <f>100*Comuni[[#This Row],[Popolazione2011]]/(SUMIFS($D$2:$D$7916,$B$2:$B$7916,"Piemonte"))</f>
        <v>3.5426896393056143E-2</v>
      </c>
      <c r="I5924" s="1" t="str">
        <f>_xlfn.XLOOKUP(Comuni[[#This Row],[Regione]],Ripartizione_geografica[Regione],Ripartizione_geografica[Ripartizione geografica],,0)</f>
        <v>Sud</v>
      </c>
      <c r="J5924" s="1">
        <f>_xlfn.XLOOKUP(Comuni[[#This Row],[Regione]],Table_0[Regione],Table_0[Totale contagiati],,0)</f>
        <v>2524670</v>
      </c>
      <c r="K5924" s="1">
        <f>_xlfn.XLOOKUP(Comuni[[#This Row],[Regione]],Table_0[Regione],Table_0[Guariti],,0)</f>
        <v>2482123</v>
      </c>
      <c r="L5924" s="1">
        <f>_xlfn.XLOOKUP(Comuni[[#This Row],[Regione]],Table_0[Regione],Table_0[Deceduti],,0)</f>
        <v>12061</v>
      </c>
    </row>
    <row r="5925" spans="1:12" x14ac:dyDescent="0.25">
      <c r="A5925" s="1" t="s">
        <v>6015</v>
      </c>
      <c r="B5925" s="1" t="s">
        <v>5895</v>
      </c>
      <c r="C5925" s="1" t="s">
        <v>6001</v>
      </c>
      <c r="D5925">
        <v>1474</v>
      </c>
      <c r="E5925">
        <f>100*Comuni[[#This Row],[Popolazione2011]]/$D$7916</f>
        <v>2.5718807069601041E-3</v>
      </c>
      <c r="F5925">
        <f>100*Comuni[[#This Row],[Popolazione2011]]/(SUMIFS($D$2:$D$7916,$B$2:$B$7916,"Campania"))</f>
        <v>2.5560058333810202E-2</v>
      </c>
      <c r="G5925" t="b">
        <f>IF(Comuni[[#This Row],[Popolazione2011]]&gt;300000,"MAGGIORE")</f>
        <v>0</v>
      </c>
      <c r="H5925">
        <f>100*Comuni[[#This Row],[Popolazione2011]]/(SUMIFS($D$2:$D$7916,$B$2:$B$7916,"Piemonte"))</f>
        <v>3.377700212378057E-2</v>
      </c>
      <c r="I5925" s="1" t="str">
        <f>_xlfn.XLOOKUP(Comuni[[#This Row],[Regione]],Ripartizione_geografica[Regione],Ripartizione_geografica[Ripartizione geografica],,0)</f>
        <v>Sud</v>
      </c>
      <c r="J5925" s="1">
        <f>_xlfn.XLOOKUP(Comuni[[#This Row],[Regione]],Table_0[Regione],Table_0[Totale contagiati],,0)</f>
        <v>2524670</v>
      </c>
      <c r="K5925" s="1">
        <f>_xlfn.XLOOKUP(Comuni[[#This Row],[Regione]],Table_0[Regione],Table_0[Guariti],,0)</f>
        <v>2482123</v>
      </c>
      <c r="L5925" s="1">
        <f>_xlfn.XLOOKUP(Comuni[[#This Row],[Regione]],Table_0[Regione],Table_0[Deceduti],,0)</f>
        <v>12061</v>
      </c>
    </row>
    <row r="5926" spans="1:12" x14ac:dyDescent="0.25">
      <c r="A5926" s="1" t="s">
        <v>6016</v>
      </c>
      <c r="B5926" s="1" t="s">
        <v>5895</v>
      </c>
      <c r="C5926" s="1" t="s">
        <v>6001</v>
      </c>
      <c r="D5926">
        <v>935</v>
      </c>
      <c r="E5926">
        <f>100*Comuni[[#This Row],[Popolazione2011]]/$D$7916</f>
        <v>1.6314168663552899E-3</v>
      </c>
      <c r="F5926">
        <f>100*Comuni[[#This Row],[Popolazione2011]]/(SUMIFS($D$2:$D$7916,$B$2:$B$7916,"Campania"))</f>
        <v>1.6213469838610949E-2</v>
      </c>
      <c r="G5926" t="b">
        <f>IF(Comuni[[#This Row],[Popolazione2011]]&gt;300000,"MAGGIORE")</f>
        <v>0</v>
      </c>
      <c r="H5926">
        <f>100*Comuni[[#This Row],[Popolazione2011]]/(SUMIFS($D$2:$D$7916,$B$2:$B$7916,"Piemonte"))</f>
        <v>2.1425710302398121E-2</v>
      </c>
      <c r="I5926" s="1" t="str">
        <f>_xlfn.XLOOKUP(Comuni[[#This Row],[Regione]],Ripartizione_geografica[Regione],Ripartizione_geografica[Ripartizione geografica],,0)</f>
        <v>Sud</v>
      </c>
      <c r="J5926" s="1">
        <f>_xlfn.XLOOKUP(Comuni[[#This Row],[Regione]],Table_0[Regione],Table_0[Totale contagiati],,0)</f>
        <v>2524670</v>
      </c>
      <c r="K5926" s="1">
        <f>_xlfn.XLOOKUP(Comuni[[#This Row],[Regione]],Table_0[Regione],Table_0[Guariti],,0)</f>
        <v>2482123</v>
      </c>
      <c r="L5926" s="1">
        <f>_xlfn.XLOOKUP(Comuni[[#This Row],[Regione]],Table_0[Regione],Table_0[Deceduti],,0)</f>
        <v>12061</v>
      </c>
    </row>
    <row r="5927" spans="1:12" x14ac:dyDescent="0.25">
      <c r="A5927" s="1" t="s">
        <v>6017</v>
      </c>
      <c r="B5927" s="1" t="s">
        <v>5895</v>
      </c>
      <c r="C5927" s="1" t="s">
        <v>6001</v>
      </c>
      <c r="D5927">
        <v>1547</v>
      </c>
      <c r="E5927">
        <f>100*Comuni[[#This Row],[Popolazione2011]]/$D$7916</f>
        <v>2.6992533606969341E-3</v>
      </c>
      <c r="F5927">
        <f>100*Comuni[[#This Row],[Popolazione2011]]/(SUMIFS($D$2:$D$7916,$B$2:$B$7916,"Campania"))</f>
        <v>2.6825922823883568E-2</v>
      </c>
      <c r="G5927" t="b">
        <f>IF(Comuni[[#This Row],[Popolazione2011]]&gt;300000,"MAGGIORE")</f>
        <v>0</v>
      </c>
      <c r="H5927">
        <f>100*Comuni[[#This Row],[Popolazione2011]]/(SUMIFS($D$2:$D$7916,$B$2:$B$7916,"Piemonte"))</f>
        <v>3.5449811591240526E-2</v>
      </c>
      <c r="I5927" s="1" t="str">
        <f>_xlfn.XLOOKUP(Comuni[[#This Row],[Regione]],Ripartizione_geografica[Regione],Ripartizione_geografica[Ripartizione geografica],,0)</f>
        <v>Sud</v>
      </c>
      <c r="J5927" s="1">
        <f>_xlfn.XLOOKUP(Comuni[[#This Row],[Regione]],Table_0[Regione],Table_0[Totale contagiati],,0)</f>
        <v>2524670</v>
      </c>
      <c r="K5927" s="1">
        <f>_xlfn.XLOOKUP(Comuni[[#This Row],[Regione]],Table_0[Regione],Table_0[Guariti],,0)</f>
        <v>2482123</v>
      </c>
      <c r="L5927" s="1">
        <f>_xlfn.XLOOKUP(Comuni[[#This Row],[Regione]],Table_0[Regione],Table_0[Deceduti],,0)</f>
        <v>12061</v>
      </c>
    </row>
    <row r="5928" spans="1:12" x14ac:dyDescent="0.25">
      <c r="A5928" s="1" t="s">
        <v>6018</v>
      </c>
      <c r="B5928" s="1" t="s">
        <v>5895</v>
      </c>
      <c r="C5928" s="1" t="s">
        <v>6001</v>
      </c>
      <c r="D5928">
        <v>1326</v>
      </c>
      <c r="E5928">
        <f>100*Comuni[[#This Row],[Popolazione2011]]/$D$7916</f>
        <v>2.3136457377402296E-3</v>
      </c>
      <c r="F5928">
        <f>100*Comuni[[#This Row],[Popolazione2011]]/(SUMIFS($D$2:$D$7916,$B$2:$B$7916,"Campania"))</f>
        <v>2.2993648134757343E-2</v>
      </c>
      <c r="G5928" t="b">
        <f>IF(Comuni[[#This Row],[Popolazione2011]]&gt;300000,"MAGGIORE")</f>
        <v>0</v>
      </c>
      <c r="H5928">
        <f>100*Comuni[[#This Row],[Popolazione2011]]/(SUMIFS($D$2:$D$7916,$B$2:$B$7916,"Piemonte"))</f>
        <v>3.0385552792491881E-2</v>
      </c>
      <c r="I5928" s="1" t="str">
        <f>_xlfn.XLOOKUP(Comuni[[#This Row],[Regione]],Ripartizione_geografica[Regione],Ripartizione_geografica[Ripartizione geografica],,0)</f>
        <v>Sud</v>
      </c>
      <c r="J5928" s="1">
        <f>_xlfn.XLOOKUP(Comuni[[#This Row],[Regione]],Table_0[Regione],Table_0[Totale contagiati],,0)</f>
        <v>2524670</v>
      </c>
      <c r="K5928" s="1">
        <f>_xlfn.XLOOKUP(Comuni[[#This Row],[Regione]],Table_0[Regione],Table_0[Guariti],,0)</f>
        <v>2482123</v>
      </c>
      <c r="L5928" s="1">
        <f>_xlfn.XLOOKUP(Comuni[[#This Row],[Regione]],Table_0[Regione],Table_0[Deceduti],,0)</f>
        <v>12061</v>
      </c>
    </row>
    <row r="5929" spans="1:12" x14ac:dyDescent="0.25">
      <c r="A5929" s="1" t="s">
        <v>6019</v>
      </c>
      <c r="B5929" s="1" t="s">
        <v>5895</v>
      </c>
      <c r="C5929" s="1" t="s">
        <v>6001</v>
      </c>
      <c r="D5929">
        <v>2620</v>
      </c>
      <c r="E5929">
        <f>100*Comuni[[#This Row],[Popolazione2011]]/$D$7916</f>
        <v>4.5714568875410266E-3</v>
      </c>
      <c r="F5929">
        <f>100*Comuni[[#This Row],[Popolazione2011]]/(SUMIFS($D$2:$D$7916,$B$2:$B$7916,"Campania"))</f>
        <v>4.5432396767016776E-2</v>
      </c>
      <c r="G5929" t="b">
        <f>IF(Comuni[[#This Row],[Popolazione2011]]&gt;300000,"MAGGIORE")</f>
        <v>0</v>
      </c>
      <c r="H5929">
        <f>100*Comuni[[#This Row],[Popolazione2011]]/(SUMIFS($D$2:$D$7916,$B$2:$B$7916,"Piemonte"))</f>
        <v>6.0037819243083504E-2</v>
      </c>
      <c r="I5929" s="1" t="str">
        <f>_xlfn.XLOOKUP(Comuni[[#This Row],[Regione]],Ripartizione_geografica[Regione],Ripartizione_geografica[Ripartizione geografica],,0)</f>
        <v>Sud</v>
      </c>
      <c r="J5929" s="1">
        <f>_xlfn.XLOOKUP(Comuni[[#This Row],[Regione]],Table_0[Regione],Table_0[Totale contagiati],,0)</f>
        <v>2524670</v>
      </c>
      <c r="K5929" s="1">
        <f>_xlfn.XLOOKUP(Comuni[[#This Row],[Regione]],Table_0[Regione],Table_0[Guariti],,0)</f>
        <v>2482123</v>
      </c>
      <c r="L5929" s="1">
        <f>_xlfn.XLOOKUP(Comuni[[#This Row],[Regione]],Table_0[Regione],Table_0[Deceduti],,0)</f>
        <v>12061</v>
      </c>
    </row>
    <row r="5930" spans="1:12" x14ac:dyDescent="0.25">
      <c r="A5930" s="1" t="s">
        <v>6020</v>
      </c>
      <c r="B5930" s="1" t="s">
        <v>5895</v>
      </c>
      <c r="C5930" s="1" t="s">
        <v>6001</v>
      </c>
      <c r="D5930">
        <v>1389</v>
      </c>
      <c r="E5930">
        <f>100*Comuni[[#This Row],[Popolazione2011]]/$D$7916</f>
        <v>2.423570082745987E-3</v>
      </c>
      <c r="F5930">
        <f>100*Comuni[[#This Row],[Popolazione2011]]/(SUMIFS($D$2:$D$7916,$B$2:$B$7916,"Campania"))</f>
        <v>2.4086106530300112E-2</v>
      </c>
      <c r="G5930" t="b">
        <f>IF(Comuni[[#This Row],[Popolazione2011]]&gt;300000,"MAGGIORE")</f>
        <v>0</v>
      </c>
      <c r="H5930">
        <f>100*Comuni[[#This Row],[Popolazione2011]]/(SUMIFS($D$2:$D$7916,$B$2:$B$7916,"Piemonte"))</f>
        <v>3.1829210278108012E-2</v>
      </c>
      <c r="I5930" s="1" t="str">
        <f>_xlfn.XLOOKUP(Comuni[[#This Row],[Regione]],Ripartizione_geografica[Regione],Ripartizione_geografica[Ripartizione geografica],,0)</f>
        <v>Sud</v>
      </c>
      <c r="J5930" s="1">
        <f>_xlfn.XLOOKUP(Comuni[[#This Row],[Regione]],Table_0[Regione],Table_0[Totale contagiati],,0)</f>
        <v>2524670</v>
      </c>
      <c r="K5930" s="1">
        <f>_xlfn.XLOOKUP(Comuni[[#This Row],[Regione]],Table_0[Regione],Table_0[Guariti],,0)</f>
        <v>2482123</v>
      </c>
      <c r="L5930" s="1">
        <f>_xlfn.XLOOKUP(Comuni[[#This Row],[Regione]],Table_0[Regione],Table_0[Deceduti],,0)</f>
        <v>12061</v>
      </c>
    </row>
    <row r="5931" spans="1:12" x14ac:dyDescent="0.25">
      <c r="A5931" s="1" t="s">
        <v>6021</v>
      </c>
      <c r="B5931" s="1" t="s">
        <v>5895</v>
      </c>
      <c r="C5931" s="1" t="s">
        <v>6001</v>
      </c>
      <c r="D5931">
        <v>2091</v>
      </c>
      <c r="E5931">
        <f>100*Comuni[[#This Row],[Popolazione2011]]/$D$7916</f>
        <v>3.6484413556672848E-3</v>
      </c>
      <c r="F5931">
        <f>100*Comuni[[#This Row],[Popolazione2011]]/(SUMIFS($D$2:$D$7916,$B$2:$B$7916,"Campania"))</f>
        <v>3.6259214366348116E-2</v>
      </c>
      <c r="G5931" t="b">
        <f>IF(Comuni[[#This Row],[Popolazione2011]]&gt;300000,"MAGGIORE")</f>
        <v>0</v>
      </c>
      <c r="H5931">
        <f>100*Comuni[[#This Row],[Popolazione2011]]/(SUMIFS($D$2:$D$7916,$B$2:$B$7916,"Piemonte"))</f>
        <v>4.7915679403544888E-2</v>
      </c>
      <c r="I5931" s="1" t="str">
        <f>_xlfn.XLOOKUP(Comuni[[#This Row],[Regione]],Ripartizione_geografica[Regione],Ripartizione_geografica[Ripartizione geografica],,0)</f>
        <v>Sud</v>
      </c>
      <c r="J5931" s="1">
        <f>_xlfn.XLOOKUP(Comuni[[#This Row],[Regione]],Table_0[Regione],Table_0[Totale contagiati],,0)</f>
        <v>2524670</v>
      </c>
      <c r="K5931" s="1">
        <f>_xlfn.XLOOKUP(Comuni[[#This Row],[Regione]],Table_0[Regione],Table_0[Guariti],,0)</f>
        <v>2482123</v>
      </c>
      <c r="L5931" s="1">
        <f>_xlfn.XLOOKUP(Comuni[[#This Row],[Regione]],Table_0[Regione],Table_0[Deceduti],,0)</f>
        <v>12061</v>
      </c>
    </row>
    <row r="5932" spans="1:12" x14ac:dyDescent="0.25">
      <c r="A5932" s="1" t="s">
        <v>6022</v>
      </c>
      <c r="B5932" s="1" t="s">
        <v>5895</v>
      </c>
      <c r="C5932" s="1" t="s">
        <v>6001</v>
      </c>
      <c r="D5932">
        <v>3375</v>
      </c>
      <c r="E5932">
        <f>100*Comuni[[#This Row],[Popolazione2011]]/$D$7916</f>
        <v>5.8888041967370096E-3</v>
      </c>
      <c r="F5932">
        <f>100*Comuni[[#This Row],[Popolazione2011]]/(SUMIFS($D$2:$D$7916,$B$2:$B$7916,"Campania"))</f>
        <v>5.8524556904076951E-2</v>
      </c>
      <c r="G5932" t="b">
        <f>IF(Comuni[[#This Row],[Popolazione2011]]&gt;300000,"MAGGIORE")</f>
        <v>0</v>
      </c>
      <c r="H5932">
        <f>100*Comuni[[#This Row],[Popolazione2011]]/(SUMIFS($D$2:$D$7916,$B$2:$B$7916,"Piemonte"))</f>
        <v>7.7338793872292685E-2</v>
      </c>
      <c r="I5932" s="1" t="str">
        <f>_xlfn.XLOOKUP(Comuni[[#This Row],[Regione]],Ripartizione_geografica[Regione],Ripartizione_geografica[Ripartizione geografica],,0)</f>
        <v>Sud</v>
      </c>
      <c r="J5932" s="1">
        <f>_xlfn.XLOOKUP(Comuni[[#This Row],[Regione]],Table_0[Regione],Table_0[Totale contagiati],,0)</f>
        <v>2524670</v>
      </c>
      <c r="K5932" s="1">
        <f>_xlfn.XLOOKUP(Comuni[[#This Row],[Regione]],Table_0[Regione],Table_0[Guariti],,0)</f>
        <v>2482123</v>
      </c>
      <c r="L5932" s="1">
        <f>_xlfn.XLOOKUP(Comuni[[#This Row],[Regione]],Table_0[Regione],Table_0[Deceduti],,0)</f>
        <v>12061</v>
      </c>
    </row>
    <row r="5933" spans="1:12" x14ac:dyDescent="0.25">
      <c r="A5933" s="1" t="s">
        <v>6023</v>
      </c>
      <c r="B5933" s="1" t="s">
        <v>5895</v>
      </c>
      <c r="C5933" s="1" t="s">
        <v>6001</v>
      </c>
      <c r="D5933">
        <v>4083</v>
      </c>
      <c r="E5933">
        <f>100*Comuni[[#This Row],[Popolazione2011]]/$D$7916</f>
        <v>7.1241444548969506E-3</v>
      </c>
      <c r="F5933">
        <f>100*Comuni[[#This Row],[Popolazione2011]]/(SUMIFS($D$2:$D$7916,$B$2:$B$7916,"Campania"))</f>
        <v>7.0801708396843313E-2</v>
      </c>
      <c r="G5933" t="b">
        <f>IF(Comuni[[#This Row],[Popolazione2011]]&gt;300000,"MAGGIORE")</f>
        <v>0</v>
      </c>
      <c r="H5933">
        <f>100*Comuni[[#This Row],[Popolazione2011]]/(SUMIFS($D$2:$D$7916,$B$2:$B$7916,"Piemonte"))</f>
        <v>9.3562754186835864E-2</v>
      </c>
      <c r="I5933" s="1" t="str">
        <f>_xlfn.XLOOKUP(Comuni[[#This Row],[Regione]],Ripartizione_geografica[Regione],Ripartizione_geografica[Ripartizione geografica],,0)</f>
        <v>Sud</v>
      </c>
      <c r="J5933" s="1">
        <f>_xlfn.XLOOKUP(Comuni[[#This Row],[Regione]],Table_0[Regione],Table_0[Totale contagiati],,0)</f>
        <v>2524670</v>
      </c>
      <c r="K5933" s="1">
        <f>_xlfn.XLOOKUP(Comuni[[#This Row],[Regione]],Table_0[Regione],Table_0[Guariti],,0)</f>
        <v>2482123</v>
      </c>
      <c r="L5933" s="1">
        <f>_xlfn.XLOOKUP(Comuni[[#This Row],[Regione]],Table_0[Regione],Table_0[Deceduti],,0)</f>
        <v>12061</v>
      </c>
    </row>
    <row r="5934" spans="1:12" x14ac:dyDescent="0.25">
      <c r="A5934" s="1" t="s">
        <v>6024</v>
      </c>
      <c r="B5934" s="1" t="s">
        <v>5895</v>
      </c>
      <c r="C5934" s="1" t="s">
        <v>6001</v>
      </c>
      <c r="D5934">
        <v>2476</v>
      </c>
      <c r="E5934">
        <f>100*Comuni[[#This Row],[Popolazione2011]]/$D$7916</f>
        <v>4.3202012418135805E-3</v>
      </c>
      <c r="F5934">
        <f>100*Comuni[[#This Row],[Popolazione2011]]/(SUMIFS($D$2:$D$7916,$B$2:$B$7916,"Campania"))</f>
        <v>4.2935349005776155E-2</v>
      </c>
      <c r="G5934" t="b">
        <f>IF(Comuni[[#This Row],[Popolazione2011]]&gt;300000,"MAGGIORE")</f>
        <v>0</v>
      </c>
      <c r="H5934">
        <f>100*Comuni[[#This Row],[Popolazione2011]]/(SUMIFS($D$2:$D$7916,$B$2:$B$7916,"Piemonte"))</f>
        <v>5.6738030704532351E-2</v>
      </c>
      <c r="I5934" s="1" t="str">
        <f>_xlfn.XLOOKUP(Comuni[[#This Row],[Regione]],Ripartizione_geografica[Regione],Ripartizione_geografica[Ripartizione geografica],,0)</f>
        <v>Sud</v>
      </c>
      <c r="J5934" s="1">
        <f>_xlfn.XLOOKUP(Comuni[[#This Row],[Regione]],Table_0[Regione],Table_0[Totale contagiati],,0)</f>
        <v>2524670</v>
      </c>
      <c r="K5934" s="1">
        <f>_xlfn.XLOOKUP(Comuni[[#This Row],[Regione]],Table_0[Regione],Table_0[Guariti],,0)</f>
        <v>2482123</v>
      </c>
      <c r="L5934" s="1">
        <f>_xlfn.XLOOKUP(Comuni[[#This Row],[Regione]],Table_0[Regione],Table_0[Deceduti],,0)</f>
        <v>12061</v>
      </c>
    </row>
    <row r="5935" spans="1:12" x14ac:dyDescent="0.25">
      <c r="A5935" s="1" t="s">
        <v>6025</v>
      </c>
      <c r="B5935" s="1" t="s">
        <v>5895</v>
      </c>
      <c r="C5935" s="1" t="s">
        <v>6001</v>
      </c>
      <c r="D5935">
        <v>2513</v>
      </c>
      <c r="E5935">
        <f>100*Comuni[[#This Row],[Popolazione2011]]/$D$7916</f>
        <v>4.384759984118549E-3</v>
      </c>
      <c r="F5935">
        <f>100*Comuni[[#This Row],[Popolazione2011]]/(SUMIFS($D$2:$D$7916,$B$2:$B$7916,"Campania"))</f>
        <v>4.3576951555539374E-2</v>
      </c>
      <c r="G5935" t="b">
        <f>IF(Comuni[[#This Row],[Popolazione2011]]&gt;300000,"MAGGIORE")</f>
        <v>0</v>
      </c>
      <c r="H5935">
        <f>100*Comuni[[#This Row],[Popolazione2011]]/(SUMIFS($D$2:$D$7916,$B$2:$B$7916,"Piemonte"))</f>
        <v>5.7585893037354521E-2</v>
      </c>
      <c r="I5935" s="1" t="str">
        <f>_xlfn.XLOOKUP(Comuni[[#This Row],[Regione]],Ripartizione_geografica[Regione],Ripartizione_geografica[Ripartizione geografica],,0)</f>
        <v>Sud</v>
      </c>
      <c r="J5935" s="1">
        <f>_xlfn.XLOOKUP(Comuni[[#This Row],[Regione]],Table_0[Regione],Table_0[Totale contagiati],,0)</f>
        <v>2524670</v>
      </c>
      <c r="K5935" s="1">
        <f>_xlfn.XLOOKUP(Comuni[[#This Row],[Regione]],Table_0[Regione],Table_0[Guariti],,0)</f>
        <v>2482123</v>
      </c>
      <c r="L5935" s="1">
        <f>_xlfn.XLOOKUP(Comuni[[#This Row],[Regione]],Table_0[Regione],Table_0[Deceduti],,0)</f>
        <v>12061</v>
      </c>
    </row>
    <row r="5936" spans="1:12" x14ac:dyDescent="0.25">
      <c r="A5936" s="1" t="s">
        <v>6026</v>
      </c>
      <c r="B5936" s="1" t="s">
        <v>5895</v>
      </c>
      <c r="C5936" s="1" t="s">
        <v>6001</v>
      </c>
      <c r="D5936">
        <v>4186</v>
      </c>
      <c r="E5936">
        <f>100*Comuni[[#This Row],[Popolazione2011]]/$D$7916</f>
        <v>7.3038620348269984E-3</v>
      </c>
      <c r="F5936">
        <f>100*Comuni[[#This Row],[Popolazione2011]]/(SUMIFS($D$2:$D$7916,$B$2:$B$7916,"Campania"))</f>
        <v>7.2587791170508481E-2</v>
      </c>
      <c r="G5936" t="b">
        <f>IF(Comuni[[#This Row],[Popolazione2011]]&gt;300000,"MAGGIORE")</f>
        <v>0</v>
      </c>
      <c r="H5936">
        <f>100*Comuni[[#This Row],[Popolazione2011]]/(SUMIFS($D$2:$D$7916,$B$2:$B$7916,"Piemonte"))</f>
        <v>9.5923019599827311E-2</v>
      </c>
      <c r="I5936" s="1" t="str">
        <f>_xlfn.XLOOKUP(Comuni[[#This Row],[Regione]],Ripartizione_geografica[Regione],Ripartizione_geografica[Ripartizione geografica],,0)</f>
        <v>Sud</v>
      </c>
      <c r="J5936" s="1">
        <f>_xlfn.XLOOKUP(Comuni[[#This Row],[Regione]],Table_0[Regione],Table_0[Totale contagiati],,0)</f>
        <v>2524670</v>
      </c>
      <c r="K5936" s="1">
        <f>_xlfn.XLOOKUP(Comuni[[#This Row],[Regione]],Table_0[Regione],Table_0[Guariti],,0)</f>
        <v>2482123</v>
      </c>
      <c r="L5936" s="1">
        <f>_xlfn.XLOOKUP(Comuni[[#This Row],[Regione]],Table_0[Regione],Table_0[Deceduti],,0)</f>
        <v>12061</v>
      </c>
    </row>
    <row r="5937" spans="1:12" x14ac:dyDescent="0.25">
      <c r="A5937" s="1" t="s">
        <v>6027</v>
      </c>
      <c r="B5937" s="1" t="s">
        <v>5895</v>
      </c>
      <c r="C5937" s="1" t="s">
        <v>6001</v>
      </c>
      <c r="D5937">
        <v>2752</v>
      </c>
      <c r="E5937">
        <f>100*Comuni[[#This Row],[Popolazione2011]]/$D$7916</f>
        <v>4.8017745627911852E-3</v>
      </c>
      <c r="F5937">
        <f>100*Comuni[[#This Row],[Popolazione2011]]/(SUMIFS($D$2:$D$7916,$B$2:$B$7916,"Campania"))</f>
        <v>4.7721357214820674E-2</v>
      </c>
      <c r="G5937" t="b">
        <f>IF(Comuni[[#This Row],[Popolazione2011]]&gt;300000,"MAGGIORE")</f>
        <v>0</v>
      </c>
      <c r="H5937">
        <f>100*Comuni[[#This Row],[Popolazione2011]]/(SUMIFS($D$2:$D$7916,$B$2:$B$7916,"Piemonte"))</f>
        <v>6.3062625403422071E-2</v>
      </c>
      <c r="I5937" s="1" t="str">
        <f>_xlfn.XLOOKUP(Comuni[[#This Row],[Regione]],Ripartizione_geografica[Regione],Ripartizione_geografica[Ripartizione geografica],,0)</f>
        <v>Sud</v>
      </c>
      <c r="J5937" s="1">
        <f>_xlfn.XLOOKUP(Comuni[[#This Row],[Regione]],Table_0[Regione],Table_0[Totale contagiati],,0)</f>
        <v>2524670</v>
      </c>
      <c r="K5937" s="1">
        <f>_xlfn.XLOOKUP(Comuni[[#This Row],[Regione]],Table_0[Regione],Table_0[Guariti],,0)</f>
        <v>2482123</v>
      </c>
      <c r="L5937" s="1">
        <f>_xlfn.XLOOKUP(Comuni[[#This Row],[Regione]],Table_0[Regione],Table_0[Deceduti],,0)</f>
        <v>12061</v>
      </c>
    </row>
    <row r="5938" spans="1:12" x14ac:dyDescent="0.25">
      <c r="A5938" s="1" t="s">
        <v>6028</v>
      </c>
      <c r="B5938" s="1" t="s">
        <v>5895</v>
      </c>
      <c r="C5938" s="1" t="s">
        <v>6001</v>
      </c>
      <c r="D5938">
        <v>2247</v>
      </c>
      <c r="E5938">
        <f>100*Comuni[[#This Row],[Popolazione2011]]/$D$7916</f>
        <v>3.9206349718720179E-3</v>
      </c>
      <c r="F5938">
        <f>100*Comuni[[#This Row],[Popolazione2011]]/(SUMIFS($D$2:$D$7916,$B$2:$B$7916,"Campania"))</f>
        <v>3.8964349441025455E-2</v>
      </c>
      <c r="G5938" t="b">
        <f>IF(Comuni[[#This Row],[Popolazione2011]]&gt;300000,"MAGGIORE")</f>
        <v>0</v>
      </c>
      <c r="H5938">
        <f>100*Comuni[[#This Row],[Popolazione2011]]/(SUMIFS($D$2:$D$7916,$B$2:$B$7916,"Piemonte"))</f>
        <v>5.1490450320308641E-2</v>
      </c>
      <c r="I5938" s="1" t="str">
        <f>_xlfn.XLOOKUP(Comuni[[#This Row],[Regione]],Ripartizione_geografica[Regione],Ripartizione_geografica[Ripartizione geografica],,0)</f>
        <v>Sud</v>
      </c>
      <c r="J5938" s="1">
        <f>_xlfn.XLOOKUP(Comuni[[#This Row],[Regione]],Table_0[Regione],Table_0[Totale contagiati],,0)</f>
        <v>2524670</v>
      </c>
      <c r="K5938" s="1">
        <f>_xlfn.XLOOKUP(Comuni[[#This Row],[Regione]],Table_0[Regione],Table_0[Guariti],,0)</f>
        <v>2482123</v>
      </c>
      <c r="L5938" s="1">
        <f>_xlfn.XLOOKUP(Comuni[[#This Row],[Regione]],Table_0[Regione],Table_0[Deceduti],,0)</f>
        <v>12061</v>
      </c>
    </row>
    <row r="5939" spans="1:12" x14ac:dyDescent="0.25">
      <c r="A5939" s="1" t="s">
        <v>6029</v>
      </c>
      <c r="B5939" s="1" t="s">
        <v>5895</v>
      </c>
      <c r="C5939" s="1" t="s">
        <v>6001</v>
      </c>
      <c r="D5939">
        <v>3698</v>
      </c>
      <c r="E5939">
        <f>100*Comuni[[#This Row],[Popolazione2011]]/$D$7916</f>
        <v>6.4523845687506545E-3</v>
      </c>
      <c r="F5939">
        <f>100*Comuni[[#This Row],[Popolazione2011]]/(SUMIFS($D$2:$D$7916,$B$2:$B$7916,"Campania"))</f>
        <v>6.4125573757415275E-2</v>
      </c>
      <c r="G5939" t="b">
        <f>IF(Comuni[[#This Row],[Popolazione2011]]&gt;300000,"MAGGIORE")</f>
        <v>0</v>
      </c>
      <c r="H5939">
        <f>100*Comuni[[#This Row],[Popolazione2011]]/(SUMIFS($D$2:$D$7916,$B$2:$B$7916,"Piemonte"))</f>
        <v>8.4740402885848401E-2</v>
      </c>
      <c r="I5939" s="1" t="str">
        <f>_xlfn.XLOOKUP(Comuni[[#This Row],[Regione]],Ripartizione_geografica[Regione],Ripartizione_geografica[Ripartizione geografica],,0)</f>
        <v>Sud</v>
      </c>
      <c r="J5939" s="1">
        <f>_xlfn.XLOOKUP(Comuni[[#This Row],[Regione]],Table_0[Regione],Table_0[Totale contagiati],,0)</f>
        <v>2524670</v>
      </c>
      <c r="K5939" s="1">
        <f>_xlfn.XLOOKUP(Comuni[[#This Row],[Regione]],Table_0[Regione],Table_0[Guariti],,0)</f>
        <v>2482123</v>
      </c>
      <c r="L5939" s="1">
        <f>_xlfn.XLOOKUP(Comuni[[#This Row],[Regione]],Table_0[Regione],Table_0[Deceduti],,0)</f>
        <v>12061</v>
      </c>
    </row>
    <row r="5940" spans="1:12" x14ac:dyDescent="0.25">
      <c r="A5940" s="1" t="s">
        <v>6030</v>
      </c>
      <c r="B5940" s="1" t="s">
        <v>5895</v>
      </c>
      <c r="C5940" s="1" t="s">
        <v>6001</v>
      </c>
      <c r="D5940">
        <v>3509</v>
      </c>
      <c r="E5940">
        <f>100*Comuni[[#This Row],[Popolazione2011]]/$D$7916</f>
        <v>6.1226115337333822E-3</v>
      </c>
      <c r="F5940">
        <f>100*Comuni[[#This Row],[Popolazione2011]]/(SUMIFS($D$2:$D$7916,$B$2:$B$7916,"Campania"))</f>
        <v>6.0848198570786965E-2</v>
      </c>
      <c r="G5940" t="b">
        <f>IF(Comuni[[#This Row],[Popolazione2011]]&gt;300000,"MAGGIORE")</f>
        <v>0</v>
      </c>
      <c r="H5940">
        <f>100*Comuni[[#This Row],[Popolazione2011]]/(SUMIFS($D$2:$D$7916,$B$2:$B$7916,"Piemonte"))</f>
        <v>8.0409430429000006E-2</v>
      </c>
      <c r="I5940" s="1" t="str">
        <f>_xlfn.XLOOKUP(Comuni[[#This Row],[Regione]],Ripartizione_geografica[Regione],Ripartizione_geografica[Ripartizione geografica],,0)</f>
        <v>Sud</v>
      </c>
      <c r="J5940" s="1">
        <f>_xlfn.XLOOKUP(Comuni[[#This Row],[Regione]],Table_0[Regione],Table_0[Totale contagiati],,0)</f>
        <v>2524670</v>
      </c>
      <c r="K5940" s="1">
        <f>_xlfn.XLOOKUP(Comuni[[#This Row],[Regione]],Table_0[Regione],Table_0[Guariti],,0)</f>
        <v>2482123</v>
      </c>
      <c r="L5940" s="1">
        <f>_xlfn.XLOOKUP(Comuni[[#This Row],[Regione]],Table_0[Regione],Table_0[Deceduti],,0)</f>
        <v>12061</v>
      </c>
    </row>
    <row r="5941" spans="1:12" x14ac:dyDescent="0.25">
      <c r="A5941" s="1" t="s">
        <v>6031</v>
      </c>
      <c r="B5941" s="1" t="s">
        <v>5895</v>
      </c>
      <c r="C5941" s="1" t="s">
        <v>6001</v>
      </c>
      <c r="D5941">
        <v>1477</v>
      </c>
      <c r="E5941">
        <f>100*Comuni[[#This Row],[Popolazione2011]]/$D$7916</f>
        <v>2.577115199579426E-3</v>
      </c>
      <c r="F5941">
        <f>100*Comuni[[#This Row],[Popolazione2011]]/(SUMIFS($D$2:$D$7916,$B$2:$B$7916,"Campania"))</f>
        <v>2.5612080162169381E-2</v>
      </c>
      <c r="G5941" t="b">
        <f>IF(Comuni[[#This Row],[Popolazione2011]]&gt;300000,"MAGGIORE")</f>
        <v>0</v>
      </c>
      <c r="H5941">
        <f>100*Comuni[[#This Row],[Popolazione2011]]/(SUMIFS($D$2:$D$7916,$B$2:$B$7916,"Piemonte"))</f>
        <v>3.3845747718333714E-2</v>
      </c>
      <c r="I5941" s="1" t="str">
        <f>_xlfn.XLOOKUP(Comuni[[#This Row],[Regione]],Ripartizione_geografica[Regione],Ripartizione_geografica[Ripartizione geografica],,0)</f>
        <v>Sud</v>
      </c>
      <c r="J5941" s="1">
        <f>_xlfn.XLOOKUP(Comuni[[#This Row],[Regione]],Table_0[Regione],Table_0[Totale contagiati],,0)</f>
        <v>2524670</v>
      </c>
      <c r="K5941" s="1">
        <f>_xlfn.XLOOKUP(Comuni[[#This Row],[Regione]],Table_0[Regione],Table_0[Guariti],,0)</f>
        <v>2482123</v>
      </c>
      <c r="L5941" s="1">
        <f>_xlfn.XLOOKUP(Comuni[[#This Row],[Regione]],Table_0[Regione],Table_0[Deceduti],,0)</f>
        <v>12061</v>
      </c>
    </row>
    <row r="5942" spans="1:12" x14ac:dyDescent="0.25">
      <c r="A5942" s="1" t="s">
        <v>6032</v>
      </c>
      <c r="B5942" s="1" t="s">
        <v>5895</v>
      </c>
      <c r="C5942" s="1" t="s">
        <v>6001</v>
      </c>
      <c r="D5942">
        <v>1238</v>
      </c>
      <c r="E5942">
        <f>100*Comuni[[#This Row],[Popolazione2011]]/$D$7916</f>
        <v>2.1601006209067903E-3</v>
      </c>
      <c r="F5942">
        <f>100*Comuni[[#This Row],[Popolazione2011]]/(SUMIFS($D$2:$D$7916,$B$2:$B$7916,"Campania"))</f>
        <v>2.1467674502888077E-2</v>
      </c>
      <c r="G5942" t="b">
        <f>IF(Comuni[[#This Row],[Popolazione2011]]&gt;300000,"MAGGIORE")</f>
        <v>0</v>
      </c>
      <c r="H5942">
        <f>100*Comuni[[#This Row],[Popolazione2011]]/(SUMIFS($D$2:$D$7916,$B$2:$B$7916,"Piemonte"))</f>
        <v>2.8369015352266175E-2</v>
      </c>
      <c r="I5942" s="1" t="str">
        <f>_xlfn.XLOOKUP(Comuni[[#This Row],[Regione]],Ripartizione_geografica[Regione],Ripartizione_geografica[Ripartizione geografica],,0)</f>
        <v>Sud</v>
      </c>
      <c r="J5942" s="1">
        <f>_xlfn.XLOOKUP(Comuni[[#This Row],[Regione]],Table_0[Regione],Table_0[Totale contagiati],,0)</f>
        <v>2524670</v>
      </c>
      <c r="K5942" s="1">
        <f>_xlfn.XLOOKUP(Comuni[[#This Row],[Regione]],Table_0[Regione],Table_0[Guariti],,0)</f>
        <v>2482123</v>
      </c>
      <c r="L5942" s="1">
        <f>_xlfn.XLOOKUP(Comuni[[#This Row],[Regione]],Table_0[Regione],Table_0[Deceduti],,0)</f>
        <v>12061</v>
      </c>
    </row>
    <row r="5943" spans="1:12" x14ac:dyDescent="0.25">
      <c r="A5943" s="1" t="s">
        <v>6033</v>
      </c>
      <c r="B5943" s="1" t="s">
        <v>5895</v>
      </c>
      <c r="C5943" s="1" t="s">
        <v>6001</v>
      </c>
      <c r="D5943">
        <v>1116</v>
      </c>
      <c r="E5943">
        <f>100*Comuni[[#This Row],[Popolazione2011]]/$D$7916</f>
        <v>1.9472312543877045E-3</v>
      </c>
      <c r="F5943">
        <f>100*Comuni[[#This Row],[Popolazione2011]]/(SUMIFS($D$2:$D$7916,$B$2:$B$7916,"Campania"))</f>
        <v>1.9352120149614779E-2</v>
      </c>
      <c r="G5943" t="b">
        <f>IF(Comuni[[#This Row],[Popolazione2011]]&gt;300000,"MAGGIORE")</f>
        <v>0</v>
      </c>
      <c r="H5943">
        <f>100*Comuni[[#This Row],[Popolazione2011]]/(SUMIFS($D$2:$D$7916,$B$2:$B$7916,"Piemonte"))</f>
        <v>2.5573361173771448E-2</v>
      </c>
      <c r="I5943" s="1" t="str">
        <f>_xlfn.XLOOKUP(Comuni[[#This Row],[Regione]],Ripartizione_geografica[Regione],Ripartizione_geografica[Ripartizione geografica],,0)</f>
        <v>Sud</v>
      </c>
      <c r="J5943" s="1">
        <f>_xlfn.XLOOKUP(Comuni[[#This Row],[Regione]],Table_0[Regione],Table_0[Totale contagiati],,0)</f>
        <v>2524670</v>
      </c>
      <c r="K5943" s="1">
        <f>_xlfn.XLOOKUP(Comuni[[#This Row],[Regione]],Table_0[Regione],Table_0[Guariti],,0)</f>
        <v>2482123</v>
      </c>
      <c r="L5943" s="1">
        <f>_xlfn.XLOOKUP(Comuni[[#This Row],[Regione]],Table_0[Regione],Table_0[Deceduti],,0)</f>
        <v>12061</v>
      </c>
    </row>
    <row r="5944" spans="1:12" x14ac:dyDescent="0.25">
      <c r="A5944" s="1" t="s">
        <v>6034</v>
      </c>
      <c r="B5944" s="1" t="s">
        <v>5895</v>
      </c>
      <c r="C5944" s="1" t="s">
        <v>6001</v>
      </c>
      <c r="D5944">
        <v>1889</v>
      </c>
      <c r="E5944">
        <f>100*Comuni[[#This Row],[Popolazione2011]]/$D$7916</f>
        <v>3.295985519299618E-3</v>
      </c>
      <c r="F5944">
        <f>100*Comuni[[#This Row],[Popolazione2011]]/(SUMIFS($D$2:$D$7916,$B$2:$B$7916,"Campania"))</f>
        <v>3.2756411256830036E-2</v>
      </c>
      <c r="G5944" t="b">
        <f>IF(Comuni[[#This Row],[Popolazione2011]]&gt;300000,"MAGGIORE")</f>
        <v>0</v>
      </c>
      <c r="H5944">
        <f>100*Comuni[[#This Row],[Popolazione2011]]/(SUMIFS($D$2:$D$7916,$B$2:$B$7916,"Piemonte"))</f>
        <v>4.3286809370299523E-2</v>
      </c>
      <c r="I5944" s="1" t="str">
        <f>_xlfn.XLOOKUP(Comuni[[#This Row],[Regione]],Ripartizione_geografica[Regione],Ripartizione_geografica[Ripartizione geografica],,0)</f>
        <v>Sud</v>
      </c>
      <c r="J5944" s="1">
        <f>_xlfn.XLOOKUP(Comuni[[#This Row],[Regione]],Table_0[Regione],Table_0[Totale contagiati],,0)</f>
        <v>2524670</v>
      </c>
      <c r="K5944" s="1">
        <f>_xlfn.XLOOKUP(Comuni[[#This Row],[Regione]],Table_0[Regione],Table_0[Guariti],,0)</f>
        <v>2482123</v>
      </c>
      <c r="L5944" s="1">
        <f>_xlfn.XLOOKUP(Comuni[[#This Row],[Regione]],Table_0[Regione],Table_0[Deceduti],,0)</f>
        <v>12061</v>
      </c>
    </row>
    <row r="5945" spans="1:12" x14ac:dyDescent="0.25">
      <c r="A5945" s="1" t="s">
        <v>6035</v>
      </c>
      <c r="B5945" s="1" t="s">
        <v>5895</v>
      </c>
      <c r="C5945" s="1" t="s">
        <v>6001</v>
      </c>
      <c r="D5945">
        <v>2404</v>
      </c>
      <c r="E5945">
        <f>100*Comuni[[#This Row],[Popolazione2011]]/$D$7916</f>
        <v>4.1945734189498575E-3</v>
      </c>
      <c r="F5945">
        <f>100*Comuni[[#This Row],[Popolazione2011]]/(SUMIFS($D$2:$D$7916,$B$2:$B$7916,"Campania"))</f>
        <v>4.1686825125155848E-2</v>
      </c>
      <c r="G5945" t="b">
        <f>IF(Comuni[[#This Row],[Popolazione2011]]&gt;300000,"MAGGIORE")</f>
        <v>0</v>
      </c>
      <c r="H5945">
        <f>100*Comuni[[#This Row],[Popolazione2011]]/(SUMIFS($D$2:$D$7916,$B$2:$B$7916,"Piemonte"))</f>
        <v>5.5088136435256771E-2</v>
      </c>
      <c r="I5945" s="1" t="str">
        <f>_xlfn.XLOOKUP(Comuni[[#This Row],[Regione]],Ripartizione_geografica[Regione],Ripartizione_geografica[Ripartizione geografica],,0)</f>
        <v>Sud</v>
      </c>
      <c r="J5945" s="1">
        <f>_xlfn.XLOOKUP(Comuni[[#This Row],[Regione]],Table_0[Regione],Table_0[Totale contagiati],,0)</f>
        <v>2524670</v>
      </c>
      <c r="K5945" s="1">
        <f>_xlfn.XLOOKUP(Comuni[[#This Row],[Regione]],Table_0[Regione],Table_0[Guariti],,0)</f>
        <v>2482123</v>
      </c>
      <c r="L5945" s="1">
        <f>_xlfn.XLOOKUP(Comuni[[#This Row],[Regione]],Table_0[Regione],Table_0[Deceduti],,0)</f>
        <v>12061</v>
      </c>
    </row>
    <row r="5946" spans="1:12" x14ac:dyDescent="0.25">
      <c r="A5946" s="1" t="s">
        <v>6036</v>
      </c>
      <c r="B5946" s="1" t="s">
        <v>5895</v>
      </c>
      <c r="C5946" s="1" t="s">
        <v>6001</v>
      </c>
      <c r="D5946">
        <v>532</v>
      </c>
      <c r="E5946">
        <f>100*Comuni[[#This Row],[Popolazione2011]]/$D$7916</f>
        <v>9.2825002449306343E-4</v>
      </c>
      <c r="F5946">
        <f>100*Comuni[[#This Row],[Popolazione2011]]/(SUMIFS($D$2:$D$7916,$B$2:$B$7916,"Campania"))</f>
        <v>9.2252042290278339E-3</v>
      </c>
      <c r="G5946" t="b">
        <f>IF(Comuni[[#This Row],[Popolazione2011]]&gt;300000,"MAGGIORE")</f>
        <v>0</v>
      </c>
      <c r="H5946">
        <f>100*Comuni[[#This Row],[Popolazione2011]]/(SUMIFS($D$2:$D$7916,$B$2:$B$7916,"Piemonte"))</f>
        <v>1.2190885434091765E-2</v>
      </c>
      <c r="I5946" s="1" t="str">
        <f>_xlfn.XLOOKUP(Comuni[[#This Row],[Regione]],Ripartizione_geografica[Regione],Ripartizione_geografica[Ripartizione geografica],,0)</f>
        <v>Sud</v>
      </c>
      <c r="J5946" s="1">
        <f>_xlfn.XLOOKUP(Comuni[[#This Row],[Regione]],Table_0[Regione],Table_0[Totale contagiati],,0)</f>
        <v>2524670</v>
      </c>
      <c r="K5946" s="1">
        <f>_xlfn.XLOOKUP(Comuni[[#This Row],[Regione]],Table_0[Regione],Table_0[Guariti],,0)</f>
        <v>2482123</v>
      </c>
      <c r="L5946" s="1">
        <f>_xlfn.XLOOKUP(Comuni[[#This Row],[Regione]],Table_0[Regione],Table_0[Deceduti],,0)</f>
        <v>12061</v>
      </c>
    </row>
    <row r="5947" spans="1:12" x14ac:dyDescent="0.25">
      <c r="A5947" s="1" t="s">
        <v>6037</v>
      </c>
      <c r="B5947" s="1" t="s">
        <v>5895</v>
      </c>
      <c r="C5947" s="1" t="s">
        <v>6001</v>
      </c>
      <c r="D5947">
        <v>5246</v>
      </c>
      <c r="E5947">
        <f>100*Comuni[[#This Row],[Popolazione2011]]/$D$7916</f>
        <v>9.1533827603206969E-3</v>
      </c>
      <c r="F5947">
        <f>100*Comuni[[#This Row],[Popolazione2011]]/(SUMIFS($D$2:$D$7916,$B$2:$B$7916,"Campania"))</f>
        <v>9.0968837190751911E-2</v>
      </c>
      <c r="G5947" t="b">
        <f>IF(Comuni[[#This Row],[Popolazione2011]]&gt;300000,"MAGGIORE")</f>
        <v>0</v>
      </c>
      <c r="H5947">
        <f>100*Comuni[[#This Row],[Popolazione2011]]/(SUMIFS($D$2:$D$7916,$B$2:$B$7916,"Piemonte"))</f>
        <v>0.12021312967527331</v>
      </c>
      <c r="I5947" s="1" t="str">
        <f>_xlfn.XLOOKUP(Comuni[[#This Row],[Regione]],Ripartizione_geografica[Regione],Ripartizione_geografica[Ripartizione geografica],,0)</f>
        <v>Sud</v>
      </c>
      <c r="J5947" s="1">
        <f>_xlfn.XLOOKUP(Comuni[[#This Row],[Regione]],Table_0[Regione],Table_0[Totale contagiati],,0)</f>
        <v>2524670</v>
      </c>
      <c r="K5947" s="1">
        <f>_xlfn.XLOOKUP(Comuni[[#This Row],[Regione]],Table_0[Regione],Table_0[Guariti],,0)</f>
        <v>2482123</v>
      </c>
      <c r="L5947" s="1">
        <f>_xlfn.XLOOKUP(Comuni[[#This Row],[Regione]],Table_0[Regione],Table_0[Deceduti],,0)</f>
        <v>12061</v>
      </c>
    </row>
    <row r="5948" spans="1:12" x14ac:dyDescent="0.25">
      <c r="A5948" s="1" t="s">
        <v>6038</v>
      </c>
      <c r="B5948" s="1" t="s">
        <v>5895</v>
      </c>
      <c r="C5948" s="1" t="s">
        <v>6001</v>
      </c>
      <c r="D5948">
        <v>4077</v>
      </c>
      <c r="E5948">
        <f>100*Comuni[[#This Row],[Popolazione2011]]/$D$7916</f>
        <v>7.1136754696583069E-3</v>
      </c>
      <c r="F5948">
        <f>100*Comuni[[#This Row],[Popolazione2011]]/(SUMIFS($D$2:$D$7916,$B$2:$B$7916,"Campania"))</f>
        <v>7.0697664740124955E-2</v>
      </c>
      <c r="G5948" t="b">
        <f>IF(Comuni[[#This Row],[Popolazione2011]]&gt;300000,"MAGGIORE")</f>
        <v>0</v>
      </c>
      <c r="H5948">
        <f>100*Comuni[[#This Row],[Popolazione2011]]/(SUMIFS($D$2:$D$7916,$B$2:$B$7916,"Piemonte"))</f>
        <v>9.3425262997729561E-2</v>
      </c>
      <c r="I5948" s="1" t="str">
        <f>_xlfn.XLOOKUP(Comuni[[#This Row],[Regione]],Ripartizione_geografica[Regione],Ripartizione_geografica[Ripartizione geografica],,0)</f>
        <v>Sud</v>
      </c>
      <c r="J5948" s="1">
        <f>_xlfn.XLOOKUP(Comuni[[#This Row],[Regione]],Table_0[Regione],Table_0[Totale contagiati],,0)</f>
        <v>2524670</v>
      </c>
      <c r="K5948" s="1">
        <f>_xlfn.XLOOKUP(Comuni[[#This Row],[Regione]],Table_0[Regione],Table_0[Guariti],,0)</f>
        <v>2482123</v>
      </c>
      <c r="L5948" s="1">
        <f>_xlfn.XLOOKUP(Comuni[[#This Row],[Regione]],Table_0[Regione],Table_0[Deceduti],,0)</f>
        <v>12061</v>
      </c>
    </row>
    <row r="5949" spans="1:12" x14ac:dyDescent="0.25">
      <c r="A5949" s="1" t="s">
        <v>6039</v>
      </c>
      <c r="B5949" s="1" t="s">
        <v>5895</v>
      </c>
      <c r="C5949" s="1" t="s">
        <v>6001</v>
      </c>
      <c r="D5949">
        <v>1892</v>
      </c>
      <c r="E5949">
        <f>100*Comuni[[#This Row],[Popolazione2011]]/$D$7916</f>
        <v>3.3012200119189399E-3</v>
      </c>
      <c r="F5949">
        <f>100*Comuni[[#This Row],[Popolazione2011]]/(SUMIFS($D$2:$D$7916,$B$2:$B$7916,"Campania"))</f>
        <v>3.2808433085189215E-2</v>
      </c>
      <c r="G5949" t="b">
        <f>IF(Comuni[[#This Row],[Popolazione2011]]&gt;300000,"MAGGIORE")</f>
        <v>0</v>
      </c>
      <c r="H5949">
        <f>100*Comuni[[#This Row],[Popolazione2011]]/(SUMIFS($D$2:$D$7916,$B$2:$B$7916,"Piemonte"))</f>
        <v>4.3355554964852668E-2</v>
      </c>
      <c r="I5949" s="1" t="str">
        <f>_xlfn.XLOOKUP(Comuni[[#This Row],[Regione]],Ripartizione_geografica[Regione],Ripartizione_geografica[Ripartizione geografica],,0)</f>
        <v>Sud</v>
      </c>
      <c r="J5949" s="1">
        <f>_xlfn.XLOOKUP(Comuni[[#This Row],[Regione]],Table_0[Regione],Table_0[Totale contagiati],,0)</f>
        <v>2524670</v>
      </c>
      <c r="K5949" s="1">
        <f>_xlfn.XLOOKUP(Comuni[[#This Row],[Regione]],Table_0[Regione],Table_0[Guariti],,0)</f>
        <v>2482123</v>
      </c>
      <c r="L5949" s="1">
        <f>_xlfn.XLOOKUP(Comuni[[#This Row],[Regione]],Table_0[Regione],Table_0[Deceduti],,0)</f>
        <v>12061</v>
      </c>
    </row>
    <row r="5950" spans="1:12" x14ac:dyDescent="0.25">
      <c r="A5950" s="1" t="s">
        <v>6040</v>
      </c>
      <c r="B5950" s="1" t="s">
        <v>5895</v>
      </c>
      <c r="C5950" s="1" t="s">
        <v>6001</v>
      </c>
      <c r="D5950">
        <v>4121</v>
      </c>
      <c r="E5950">
        <f>100*Comuni[[#This Row],[Popolazione2011]]/$D$7916</f>
        <v>7.190448028075027E-3</v>
      </c>
      <c r="F5950">
        <f>100*Comuni[[#This Row],[Popolazione2011]]/(SUMIFS($D$2:$D$7916,$B$2:$B$7916,"Campania"))</f>
        <v>7.1460651556059587E-2</v>
      </c>
      <c r="G5950" t="b">
        <f>IF(Comuni[[#This Row],[Popolazione2011]]&gt;300000,"MAGGIORE")</f>
        <v>0</v>
      </c>
      <c r="H5950">
        <f>100*Comuni[[#This Row],[Popolazione2011]]/(SUMIFS($D$2:$D$7916,$B$2:$B$7916,"Piemonte"))</f>
        <v>9.4433531717842412E-2</v>
      </c>
      <c r="I5950" s="1" t="str">
        <f>_xlfn.XLOOKUP(Comuni[[#This Row],[Regione]],Ripartizione_geografica[Regione],Ripartizione_geografica[Ripartizione geografica],,0)</f>
        <v>Sud</v>
      </c>
      <c r="J5950" s="1">
        <f>_xlfn.XLOOKUP(Comuni[[#This Row],[Regione]],Table_0[Regione],Table_0[Totale contagiati],,0)</f>
        <v>2524670</v>
      </c>
      <c r="K5950" s="1">
        <f>_xlfn.XLOOKUP(Comuni[[#This Row],[Regione]],Table_0[Regione],Table_0[Guariti],,0)</f>
        <v>2482123</v>
      </c>
      <c r="L5950" s="1">
        <f>_xlfn.XLOOKUP(Comuni[[#This Row],[Regione]],Table_0[Regione],Table_0[Deceduti],,0)</f>
        <v>12061</v>
      </c>
    </row>
    <row r="5951" spans="1:12" x14ac:dyDescent="0.25">
      <c r="A5951" s="1" t="s">
        <v>6041</v>
      </c>
      <c r="B5951" s="1" t="s">
        <v>5895</v>
      </c>
      <c r="C5951" s="1" t="s">
        <v>6001</v>
      </c>
      <c r="D5951">
        <v>1662</v>
      </c>
      <c r="E5951">
        <f>100*Comuni[[#This Row],[Popolazione2011]]/$D$7916</f>
        <v>2.8999089111042694E-3</v>
      </c>
      <c r="F5951">
        <f>100*Comuni[[#This Row],[Popolazione2011]]/(SUMIFS($D$2:$D$7916,$B$2:$B$7916,"Campania"))</f>
        <v>2.8820092910985449E-2</v>
      </c>
      <c r="G5951" t="b">
        <f>IF(Comuni[[#This Row],[Popolazione2011]]&gt;300000,"MAGGIORE")</f>
        <v>0</v>
      </c>
      <c r="H5951">
        <f>100*Comuni[[#This Row],[Popolazione2011]]/(SUMIFS($D$2:$D$7916,$B$2:$B$7916,"Piemonte"))</f>
        <v>3.8085059382444574E-2</v>
      </c>
      <c r="I5951" s="1" t="str">
        <f>_xlfn.XLOOKUP(Comuni[[#This Row],[Regione]],Ripartizione_geografica[Regione],Ripartizione_geografica[Ripartizione geografica],,0)</f>
        <v>Sud</v>
      </c>
      <c r="J5951" s="1">
        <f>_xlfn.XLOOKUP(Comuni[[#This Row],[Regione]],Table_0[Regione],Table_0[Totale contagiati],,0)</f>
        <v>2524670</v>
      </c>
      <c r="K5951" s="1">
        <f>_xlfn.XLOOKUP(Comuni[[#This Row],[Regione]],Table_0[Regione],Table_0[Guariti],,0)</f>
        <v>2482123</v>
      </c>
      <c r="L5951" s="1">
        <f>_xlfn.XLOOKUP(Comuni[[#This Row],[Regione]],Table_0[Regione],Table_0[Deceduti],,0)</f>
        <v>12061</v>
      </c>
    </row>
    <row r="5952" spans="1:12" x14ac:dyDescent="0.25">
      <c r="A5952" s="1" t="s">
        <v>6042</v>
      </c>
      <c r="B5952" s="1" t="s">
        <v>5895</v>
      </c>
      <c r="C5952" s="1" t="s">
        <v>6001</v>
      </c>
      <c r="D5952">
        <v>1650</v>
      </c>
      <c r="E5952">
        <f>100*Comuni[[#This Row],[Popolazione2011]]/$D$7916</f>
        <v>2.8789709406269823E-3</v>
      </c>
      <c r="F5952">
        <f>100*Comuni[[#This Row],[Popolazione2011]]/(SUMIFS($D$2:$D$7916,$B$2:$B$7916,"Campania"))</f>
        <v>2.8612005597548732E-2</v>
      </c>
      <c r="G5952" t="b">
        <f>IF(Comuni[[#This Row],[Popolazione2011]]&gt;300000,"MAGGIORE")</f>
        <v>0</v>
      </c>
      <c r="H5952">
        <f>100*Comuni[[#This Row],[Popolazione2011]]/(SUMIFS($D$2:$D$7916,$B$2:$B$7916,"Piemonte"))</f>
        <v>3.781007700423198E-2</v>
      </c>
      <c r="I5952" s="1" t="str">
        <f>_xlfn.XLOOKUP(Comuni[[#This Row],[Regione]],Ripartizione_geografica[Regione],Ripartizione_geografica[Ripartizione geografica],,0)</f>
        <v>Sud</v>
      </c>
      <c r="J5952" s="1">
        <f>_xlfn.XLOOKUP(Comuni[[#This Row],[Regione]],Table_0[Regione],Table_0[Totale contagiati],,0)</f>
        <v>2524670</v>
      </c>
      <c r="K5952" s="1">
        <f>_xlfn.XLOOKUP(Comuni[[#This Row],[Regione]],Table_0[Regione],Table_0[Guariti],,0)</f>
        <v>2482123</v>
      </c>
      <c r="L5952" s="1">
        <f>_xlfn.XLOOKUP(Comuni[[#This Row],[Regione]],Table_0[Regione],Table_0[Deceduti],,0)</f>
        <v>12061</v>
      </c>
    </row>
    <row r="5953" spans="1:12" x14ac:dyDescent="0.25">
      <c r="A5953" s="1" t="s">
        <v>6043</v>
      </c>
      <c r="B5953" s="1" t="s">
        <v>5895</v>
      </c>
      <c r="C5953" s="1" t="s">
        <v>6001</v>
      </c>
      <c r="D5953">
        <v>13198</v>
      </c>
      <c r="E5953">
        <f>100*Comuni[[#This Row],[Popolazione2011]]/$D$7916</f>
        <v>2.3028277863269643E-2</v>
      </c>
      <c r="F5953">
        <f>100*Comuni[[#This Row],[Popolazione2011]]/(SUMIFS($D$2:$D$7916,$B$2:$B$7916,"Campania"))</f>
        <v>0.22886136356148373</v>
      </c>
      <c r="G5953" t="b">
        <f>IF(Comuni[[#This Row],[Popolazione2011]]&gt;300000,"MAGGIORE")</f>
        <v>0</v>
      </c>
      <c r="H5953">
        <f>100*Comuni[[#This Row],[Popolazione2011]]/(SUMIFS($D$2:$D$7916,$B$2:$B$7916,"Piemonte"))</f>
        <v>0.30243478563748705</v>
      </c>
      <c r="I5953" s="1" t="str">
        <f>_xlfn.XLOOKUP(Comuni[[#This Row],[Regione]],Ripartizione_geografica[Regione],Ripartizione_geografica[Ripartizione geografica],,0)</f>
        <v>Sud</v>
      </c>
      <c r="J5953" s="1">
        <f>_xlfn.XLOOKUP(Comuni[[#This Row],[Regione]],Table_0[Regione],Table_0[Totale contagiati],,0)</f>
        <v>2524670</v>
      </c>
      <c r="K5953" s="1">
        <f>_xlfn.XLOOKUP(Comuni[[#This Row],[Regione]],Table_0[Regione],Table_0[Guariti],,0)</f>
        <v>2482123</v>
      </c>
      <c r="L5953" s="1">
        <f>_xlfn.XLOOKUP(Comuni[[#This Row],[Regione]],Table_0[Regione],Table_0[Deceduti],,0)</f>
        <v>12061</v>
      </c>
    </row>
    <row r="5954" spans="1:12" x14ac:dyDescent="0.25">
      <c r="A5954" s="1" t="s">
        <v>6044</v>
      </c>
      <c r="B5954" s="1" t="s">
        <v>5895</v>
      </c>
      <c r="C5954" s="1" t="s">
        <v>6001</v>
      </c>
      <c r="D5954">
        <v>5042</v>
      </c>
      <c r="E5954">
        <f>100*Comuni[[#This Row],[Popolazione2011]]/$D$7916</f>
        <v>8.7974372622068153E-3</v>
      </c>
      <c r="F5954">
        <f>100*Comuni[[#This Row],[Popolazione2011]]/(SUMIFS($D$2:$D$7916,$B$2:$B$7916,"Campania"))</f>
        <v>8.7431352862327699E-2</v>
      </c>
      <c r="G5954" t="b">
        <f>IF(Comuni[[#This Row],[Popolazione2011]]&gt;300000,"MAGGIORE")</f>
        <v>0</v>
      </c>
      <c r="H5954">
        <f>100*Comuni[[#This Row],[Popolazione2011]]/(SUMIFS($D$2:$D$7916,$B$2:$B$7916,"Piemonte"))</f>
        <v>0.11553842924565917</v>
      </c>
      <c r="I5954" s="1" t="str">
        <f>_xlfn.XLOOKUP(Comuni[[#This Row],[Regione]],Ripartizione_geografica[Regione],Ripartizione_geografica[Ripartizione geografica],,0)</f>
        <v>Sud</v>
      </c>
      <c r="J5954" s="1">
        <f>_xlfn.XLOOKUP(Comuni[[#This Row],[Regione]],Table_0[Regione],Table_0[Totale contagiati],,0)</f>
        <v>2524670</v>
      </c>
      <c r="K5954" s="1">
        <f>_xlfn.XLOOKUP(Comuni[[#This Row],[Regione]],Table_0[Regione],Table_0[Guariti],,0)</f>
        <v>2482123</v>
      </c>
      <c r="L5954" s="1">
        <f>_xlfn.XLOOKUP(Comuni[[#This Row],[Regione]],Table_0[Regione],Table_0[Deceduti],,0)</f>
        <v>12061</v>
      </c>
    </row>
    <row r="5955" spans="1:12" x14ac:dyDescent="0.25">
      <c r="A5955" s="1" t="s">
        <v>6045</v>
      </c>
      <c r="B5955" s="1" t="s">
        <v>5895</v>
      </c>
      <c r="C5955" s="1" t="s">
        <v>6001</v>
      </c>
      <c r="D5955">
        <v>4085</v>
      </c>
      <c r="E5955">
        <f>100*Comuni[[#This Row],[Popolazione2011]]/$D$7916</f>
        <v>7.1276341166431655E-3</v>
      </c>
      <c r="F5955">
        <f>100*Comuni[[#This Row],[Popolazione2011]]/(SUMIFS($D$2:$D$7916,$B$2:$B$7916,"Campania"))</f>
        <v>7.0836389615749437E-2</v>
      </c>
      <c r="G5955" t="b">
        <f>IF(Comuni[[#This Row],[Popolazione2011]]&gt;300000,"MAGGIORE")</f>
        <v>0</v>
      </c>
      <c r="H5955">
        <f>100*Comuni[[#This Row],[Popolazione2011]]/(SUMIFS($D$2:$D$7916,$B$2:$B$7916,"Piemonte"))</f>
        <v>9.3608584583204632E-2</v>
      </c>
      <c r="I5955" s="1" t="str">
        <f>_xlfn.XLOOKUP(Comuni[[#This Row],[Regione]],Ripartizione_geografica[Regione],Ripartizione_geografica[Ripartizione geografica],,0)</f>
        <v>Sud</v>
      </c>
      <c r="J5955" s="1">
        <f>_xlfn.XLOOKUP(Comuni[[#This Row],[Regione]],Table_0[Regione],Table_0[Totale contagiati],,0)</f>
        <v>2524670</v>
      </c>
      <c r="K5955" s="1">
        <f>_xlfn.XLOOKUP(Comuni[[#This Row],[Regione]],Table_0[Regione],Table_0[Guariti],,0)</f>
        <v>2482123</v>
      </c>
      <c r="L5955" s="1">
        <f>_xlfn.XLOOKUP(Comuni[[#This Row],[Regione]],Table_0[Regione],Table_0[Deceduti],,0)</f>
        <v>12061</v>
      </c>
    </row>
    <row r="5956" spans="1:12" x14ac:dyDescent="0.25">
      <c r="A5956" s="1" t="s">
        <v>6046</v>
      </c>
      <c r="B5956" s="1" t="s">
        <v>5895</v>
      </c>
      <c r="C5956" s="1" t="s">
        <v>6001</v>
      </c>
      <c r="D5956">
        <v>2545</v>
      </c>
      <c r="E5956">
        <f>100*Comuni[[#This Row],[Popolazione2011]]/$D$7916</f>
        <v>4.4405945720579817E-3</v>
      </c>
      <c r="F5956">
        <f>100*Comuni[[#This Row],[Popolazione2011]]/(SUMIFS($D$2:$D$7916,$B$2:$B$7916,"Campania"))</f>
        <v>4.4131851058037283E-2</v>
      </c>
      <c r="G5956" t="b">
        <f>IF(Comuni[[#This Row],[Popolazione2011]]&gt;300000,"MAGGIORE")</f>
        <v>0</v>
      </c>
      <c r="H5956">
        <f>100*Comuni[[#This Row],[Popolazione2011]]/(SUMIFS($D$2:$D$7916,$B$2:$B$7916,"Piemonte"))</f>
        <v>5.8319179379254779E-2</v>
      </c>
      <c r="I5956" s="1" t="str">
        <f>_xlfn.XLOOKUP(Comuni[[#This Row],[Regione]],Ripartizione_geografica[Regione],Ripartizione_geografica[Ripartizione geografica],,0)</f>
        <v>Sud</v>
      </c>
      <c r="J5956" s="1">
        <f>_xlfn.XLOOKUP(Comuni[[#This Row],[Regione]],Table_0[Regione],Table_0[Totale contagiati],,0)</f>
        <v>2524670</v>
      </c>
      <c r="K5956" s="1">
        <f>_xlfn.XLOOKUP(Comuni[[#This Row],[Regione]],Table_0[Regione],Table_0[Guariti],,0)</f>
        <v>2482123</v>
      </c>
      <c r="L5956" s="1">
        <f>_xlfn.XLOOKUP(Comuni[[#This Row],[Regione]],Table_0[Regione],Table_0[Deceduti],,0)</f>
        <v>12061</v>
      </c>
    </row>
    <row r="5957" spans="1:12" x14ac:dyDescent="0.25">
      <c r="A5957" s="1" t="s">
        <v>6047</v>
      </c>
      <c r="B5957" s="1" t="s">
        <v>5895</v>
      </c>
      <c r="C5957" s="1" t="s">
        <v>6001</v>
      </c>
      <c r="D5957">
        <v>2082</v>
      </c>
      <c r="E5957">
        <f>100*Comuni[[#This Row],[Popolazione2011]]/$D$7916</f>
        <v>3.6327378778093196E-3</v>
      </c>
      <c r="F5957">
        <f>100*Comuni[[#This Row],[Popolazione2011]]/(SUMIFS($D$2:$D$7916,$B$2:$B$7916,"Campania"))</f>
        <v>3.6103148881270579E-2</v>
      </c>
      <c r="G5957" t="b">
        <f>IF(Comuni[[#This Row],[Popolazione2011]]&gt;300000,"MAGGIORE")</f>
        <v>0</v>
      </c>
      <c r="H5957">
        <f>100*Comuni[[#This Row],[Popolazione2011]]/(SUMIFS($D$2:$D$7916,$B$2:$B$7916,"Piemonte"))</f>
        <v>4.7709442619885439E-2</v>
      </c>
      <c r="I5957" s="1" t="str">
        <f>_xlfn.XLOOKUP(Comuni[[#This Row],[Regione]],Ripartizione_geografica[Regione],Ripartizione_geografica[Ripartizione geografica],,0)</f>
        <v>Sud</v>
      </c>
      <c r="J5957" s="1">
        <f>_xlfn.XLOOKUP(Comuni[[#This Row],[Regione]],Table_0[Regione],Table_0[Totale contagiati],,0)</f>
        <v>2524670</v>
      </c>
      <c r="K5957" s="1">
        <f>_xlfn.XLOOKUP(Comuni[[#This Row],[Regione]],Table_0[Regione],Table_0[Guariti],,0)</f>
        <v>2482123</v>
      </c>
      <c r="L5957" s="1">
        <f>_xlfn.XLOOKUP(Comuni[[#This Row],[Regione]],Table_0[Regione],Table_0[Deceduti],,0)</f>
        <v>12061</v>
      </c>
    </row>
    <row r="5958" spans="1:12" x14ac:dyDescent="0.25">
      <c r="A5958" s="1" t="s">
        <v>6048</v>
      </c>
      <c r="B5958" s="1" t="s">
        <v>5895</v>
      </c>
      <c r="C5958" s="1" t="s">
        <v>6001</v>
      </c>
      <c r="D5958">
        <v>1983</v>
      </c>
      <c r="E5958">
        <f>100*Comuni[[#This Row],[Popolazione2011]]/$D$7916</f>
        <v>3.4599996213717007E-3</v>
      </c>
      <c r="F5958">
        <f>100*Comuni[[#This Row],[Popolazione2011]]/(SUMIFS($D$2:$D$7916,$B$2:$B$7916,"Campania"))</f>
        <v>3.4386428545417659E-2</v>
      </c>
      <c r="G5958" t="b">
        <f>IF(Comuni[[#This Row],[Popolazione2011]]&gt;300000,"MAGGIORE")</f>
        <v>0</v>
      </c>
      <c r="H5958">
        <f>100*Comuni[[#This Row],[Popolazione2011]]/(SUMIFS($D$2:$D$7916,$B$2:$B$7916,"Piemonte"))</f>
        <v>4.5440837999631521E-2</v>
      </c>
      <c r="I5958" s="1" t="str">
        <f>_xlfn.XLOOKUP(Comuni[[#This Row],[Regione]],Ripartizione_geografica[Regione],Ripartizione_geografica[Ripartizione geografica],,0)</f>
        <v>Sud</v>
      </c>
      <c r="J5958" s="1">
        <f>_xlfn.XLOOKUP(Comuni[[#This Row],[Regione]],Table_0[Regione],Table_0[Totale contagiati],,0)</f>
        <v>2524670</v>
      </c>
      <c r="K5958" s="1">
        <f>_xlfn.XLOOKUP(Comuni[[#This Row],[Regione]],Table_0[Regione],Table_0[Guariti],,0)</f>
        <v>2482123</v>
      </c>
      <c r="L5958" s="1">
        <f>_xlfn.XLOOKUP(Comuni[[#This Row],[Regione]],Table_0[Regione],Table_0[Deceduti],,0)</f>
        <v>12061</v>
      </c>
    </row>
    <row r="5959" spans="1:12" x14ac:dyDescent="0.25">
      <c r="A5959" s="1" t="s">
        <v>6049</v>
      </c>
      <c r="B5959" s="1" t="s">
        <v>5895</v>
      </c>
      <c r="C5959" s="1" t="s">
        <v>6001</v>
      </c>
      <c r="D5959">
        <v>1560</v>
      </c>
      <c r="E5959">
        <f>100*Comuni[[#This Row],[Popolazione2011]]/$D$7916</f>
        <v>2.7219361620473286E-3</v>
      </c>
      <c r="F5959">
        <f>100*Comuni[[#This Row],[Popolazione2011]]/(SUMIFS($D$2:$D$7916,$B$2:$B$7916,"Campania"))</f>
        <v>2.7051350746773346E-2</v>
      </c>
      <c r="G5959" t="b">
        <f>IF(Comuni[[#This Row],[Popolazione2011]]&gt;300000,"MAGGIORE")</f>
        <v>0</v>
      </c>
      <c r="H5959">
        <f>100*Comuni[[#This Row],[Popolazione2011]]/(SUMIFS($D$2:$D$7916,$B$2:$B$7916,"Piemonte"))</f>
        <v>3.5747709167637511E-2</v>
      </c>
      <c r="I5959" s="1" t="str">
        <f>_xlfn.XLOOKUP(Comuni[[#This Row],[Regione]],Ripartizione_geografica[Regione],Ripartizione_geografica[Ripartizione geografica],,0)</f>
        <v>Sud</v>
      </c>
      <c r="J5959" s="1">
        <f>_xlfn.XLOOKUP(Comuni[[#This Row],[Regione]],Table_0[Regione],Table_0[Totale contagiati],,0)</f>
        <v>2524670</v>
      </c>
      <c r="K5959" s="1">
        <f>_xlfn.XLOOKUP(Comuni[[#This Row],[Regione]],Table_0[Regione],Table_0[Guariti],,0)</f>
        <v>2482123</v>
      </c>
      <c r="L5959" s="1">
        <f>_xlfn.XLOOKUP(Comuni[[#This Row],[Regione]],Table_0[Regione],Table_0[Deceduti],,0)</f>
        <v>12061</v>
      </c>
    </row>
    <row r="5960" spans="1:12" x14ac:dyDescent="0.25">
      <c r="A5960" s="1" t="s">
        <v>6050</v>
      </c>
      <c r="B5960" s="1" t="s">
        <v>5895</v>
      </c>
      <c r="C5960" s="1" t="s">
        <v>6001</v>
      </c>
      <c r="D5960">
        <v>2081</v>
      </c>
      <c r="E5960">
        <f>100*Comuni[[#This Row],[Popolazione2011]]/$D$7916</f>
        <v>3.6309930469362122E-3</v>
      </c>
      <c r="F5960">
        <f>100*Comuni[[#This Row],[Popolazione2011]]/(SUMIFS($D$2:$D$7916,$B$2:$B$7916,"Campania"))</f>
        <v>3.6085808271817524E-2</v>
      </c>
      <c r="G5960" t="b">
        <f>IF(Comuni[[#This Row],[Popolazione2011]]&gt;300000,"MAGGIORE")</f>
        <v>0</v>
      </c>
      <c r="H5960">
        <f>100*Comuni[[#This Row],[Popolazione2011]]/(SUMIFS($D$2:$D$7916,$B$2:$B$7916,"Piemonte"))</f>
        <v>4.7686527421701062E-2</v>
      </c>
      <c r="I5960" s="1" t="str">
        <f>_xlfn.XLOOKUP(Comuni[[#This Row],[Regione]],Ripartizione_geografica[Regione],Ripartizione_geografica[Ripartizione geografica],,0)</f>
        <v>Sud</v>
      </c>
      <c r="J5960" s="1">
        <f>_xlfn.XLOOKUP(Comuni[[#This Row],[Regione]],Table_0[Regione],Table_0[Totale contagiati],,0)</f>
        <v>2524670</v>
      </c>
      <c r="K5960" s="1">
        <f>_xlfn.XLOOKUP(Comuni[[#This Row],[Regione]],Table_0[Regione],Table_0[Guariti],,0)</f>
        <v>2482123</v>
      </c>
      <c r="L5960" s="1">
        <f>_xlfn.XLOOKUP(Comuni[[#This Row],[Regione]],Table_0[Regione],Table_0[Deceduti],,0)</f>
        <v>12061</v>
      </c>
    </row>
    <row r="5961" spans="1:12" x14ac:dyDescent="0.25">
      <c r="A5961" s="1" t="s">
        <v>6051</v>
      </c>
      <c r="B5961" s="1" t="s">
        <v>5895</v>
      </c>
      <c r="C5961" s="1" t="s">
        <v>6001</v>
      </c>
      <c r="D5961">
        <v>587</v>
      </c>
      <c r="E5961">
        <f>100*Comuni[[#This Row],[Popolazione2011]]/$D$7916</f>
        <v>1.0242157225139627E-3</v>
      </c>
      <c r="F5961">
        <f>100*Comuni[[#This Row],[Popolazione2011]]/(SUMIFS($D$2:$D$7916,$B$2:$B$7916,"Campania"))</f>
        <v>1.0178937748946125E-2</v>
      </c>
      <c r="G5961" t="b">
        <f>IF(Comuni[[#This Row],[Popolazione2011]]&gt;300000,"MAGGIORE")</f>
        <v>0</v>
      </c>
      <c r="H5961">
        <f>100*Comuni[[#This Row],[Popolazione2011]]/(SUMIFS($D$2:$D$7916,$B$2:$B$7916,"Piemonte"))</f>
        <v>1.3451221334232832E-2</v>
      </c>
      <c r="I5961" s="1" t="str">
        <f>_xlfn.XLOOKUP(Comuni[[#This Row],[Regione]],Ripartizione_geografica[Regione],Ripartizione_geografica[Ripartizione geografica],,0)</f>
        <v>Sud</v>
      </c>
      <c r="J5961" s="1">
        <f>_xlfn.XLOOKUP(Comuni[[#This Row],[Regione]],Table_0[Regione],Table_0[Totale contagiati],,0)</f>
        <v>2524670</v>
      </c>
      <c r="K5961" s="1">
        <f>_xlfn.XLOOKUP(Comuni[[#This Row],[Regione]],Table_0[Regione],Table_0[Guariti],,0)</f>
        <v>2482123</v>
      </c>
      <c r="L5961" s="1">
        <f>_xlfn.XLOOKUP(Comuni[[#This Row],[Regione]],Table_0[Regione],Table_0[Deceduti],,0)</f>
        <v>12061</v>
      </c>
    </row>
    <row r="5962" spans="1:12" x14ac:dyDescent="0.25">
      <c r="A5962" s="1" t="s">
        <v>6052</v>
      </c>
      <c r="B5962" s="1" t="s">
        <v>5895</v>
      </c>
      <c r="C5962" s="1" t="s">
        <v>6001</v>
      </c>
      <c r="D5962">
        <v>3081</v>
      </c>
      <c r="E5962">
        <f>100*Comuni[[#This Row],[Popolazione2011]]/$D$7916</f>
        <v>5.3758239200434746E-3</v>
      </c>
      <c r="F5962">
        <f>100*Comuni[[#This Row],[Popolazione2011]]/(SUMIFS($D$2:$D$7916,$B$2:$B$7916,"Campania"))</f>
        <v>5.3426417724877356E-2</v>
      </c>
      <c r="G5962" t="b">
        <f>IF(Comuni[[#This Row],[Popolazione2011]]&gt;300000,"MAGGIORE")</f>
        <v>0</v>
      </c>
      <c r="H5962">
        <f>100*Comuni[[#This Row],[Popolazione2011]]/(SUMIFS($D$2:$D$7916,$B$2:$B$7916,"Piemonte"))</f>
        <v>7.0601725606084076E-2</v>
      </c>
      <c r="I5962" s="1" t="str">
        <f>_xlfn.XLOOKUP(Comuni[[#This Row],[Regione]],Ripartizione_geografica[Regione],Ripartizione_geografica[Ripartizione geografica],,0)</f>
        <v>Sud</v>
      </c>
      <c r="J5962" s="1">
        <f>_xlfn.XLOOKUP(Comuni[[#This Row],[Regione]],Table_0[Regione],Table_0[Totale contagiati],,0)</f>
        <v>2524670</v>
      </c>
      <c r="K5962" s="1">
        <f>_xlfn.XLOOKUP(Comuni[[#This Row],[Regione]],Table_0[Regione],Table_0[Guariti],,0)</f>
        <v>2482123</v>
      </c>
      <c r="L5962" s="1">
        <f>_xlfn.XLOOKUP(Comuni[[#This Row],[Regione]],Table_0[Regione],Table_0[Deceduti],,0)</f>
        <v>12061</v>
      </c>
    </row>
    <row r="5963" spans="1:12" x14ac:dyDescent="0.25">
      <c r="A5963" s="1" t="s">
        <v>6053</v>
      </c>
      <c r="B5963" s="1" t="s">
        <v>5895</v>
      </c>
      <c r="C5963" s="1" t="s">
        <v>6001</v>
      </c>
      <c r="D5963">
        <v>2661</v>
      </c>
      <c r="E5963">
        <f>100*Comuni[[#This Row],[Popolazione2011]]/$D$7916</f>
        <v>4.6429949533384239E-3</v>
      </c>
      <c r="F5963">
        <f>100*Comuni[[#This Row],[Popolazione2011]]/(SUMIFS($D$2:$D$7916,$B$2:$B$7916,"Campania"))</f>
        <v>4.614336175459223E-2</v>
      </c>
      <c r="G5963" t="b">
        <f>IF(Comuni[[#This Row],[Popolazione2011]]&gt;300000,"MAGGIORE")</f>
        <v>0</v>
      </c>
      <c r="H5963">
        <f>100*Comuni[[#This Row],[Popolazione2011]]/(SUMIFS($D$2:$D$7916,$B$2:$B$7916,"Piemonte"))</f>
        <v>6.097734236864321E-2</v>
      </c>
      <c r="I5963" s="1" t="str">
        <f>_xlfn.XLOOKUP(Comuni[[#This Row],[Regione]],Ripartizione_geografica[Regione],Ripartizione_geografica[Ripartizione geografica],,0)</f>
        <v>Sud</v>
      </c>
      <c r="J5963" s="1">
        <f>_xlfn.XLOOKUP(Comuni[[#This Row],[Regione]],Table_0[Regione],Table_0[Totale contagiati],,0)</f>
        <v>2524670</v>
      </c>
      <c r="K5963" s="1">
        <f>_xlfn.XLOOKUP(Comuni[[#This Row],[Regione]],Table_0[Regione],Table_0[Guariti],,0)</f>
        <v>2482123</v>
      </c>
      <c r="L5963" s="1">
        <f>_xlfn.XLOOKUP(Comuni[[#This Row],[Regione]],Table_0[Regione],Table_0[Deceduti],,0)</f>
        <v>12061</v>
      </c>
    </row>
    <row r="5964" spans="1:12" x14ac:dyDescent="0.25">
      <c r="A5964" s="1" t="s">
        <v>6054</v>
      </c>
      <c r="B5964" s="1" t="s">
        <v>5895</v>
      </c>
      <c r="C5964" s="1" t="s">
        <v>6001</v>
      </c>
      <c r="D5964">
        <v>2288</v>
      </c>
      <c r="E5964">
        <f>100*Comuni[[#This Row],[Popolazione2011]]/$D$7916</f>
        <v>3.9921730376694152E-3</v>
      </c>
      <c r="F5964">
        <f>100*Comuni[[#This Row],[Popolazione2011]]/(SUMIFS($D$2:$D$7916,$B$2:$B$7916,"Campania"))</f>
        <v>3.9675314428600908E-2</v>
      </c>
      <c r="G5964" t="b">
        <f>IF(Comuni[[#This Row],[Popolazione2011]]&gt;300000,"MAGGIORE")</f>
        <v>0</v>
      </c>
      <c r="H5964">
        <f>100*Comuni[[#This Row],[Popolazione2011]]/(SUMIFS($D$2:$D$7916,$B$2:$B$7916,"Piemonte"))</f>
        <v>5.2429973445868347E-2</v>
      </c>
      <c r="I5964" s="1" t="str">
        <f>_xlfn.XLOOKUP(Comuni[[#This Row],[Regione]],Ripartizione_geografica[Regione],Ripartizione_geografica[Ripartizione geografica],,0)</f>
        <v>Sud</v>
      </c>
      <c r="J5964" s="1">
        <f>_xlfn.XLOOKUP(Comuni[[#This Row],[Regione]],Table_0[Regione],Table_0[Totale contagiati],,0)</f>
        <v>2524670</v>
      </c>
      <c r="K5964" s="1">
        <f>_xlfn.XLOOKUP(Comuni[[#This Row],[Regione]],Table_0[Regione],Table_0[Guariti],,0)</f>
        <v>2482123</v>
      </c>
      <c r="L5964" s="1">
        <f>_xlfn.XLOOKUP(Comuni[[#This Row],[Regione]],Table_0[Regione],Table_0[Deceduti],,0)</f>
        <v>12061</v>
      </c>
    </row>
    <row r="5965" spans="1:12" x14ac:dyDescent="0.25">
      <c r="A5965" s="1" t="s">
        <v>6055</v>
      </c>
      <c r="B5965" s="1" t="s">
        <v>5895</v>
      </c>
      <c r="C5965" s="1" t="s">
        <v>6001</v>
      </c>
      <c r="D5965">
        <v>1380</v>
      </c>
      <c r="E5965">
        <f>100*Comuni[[#This Row],[Popolazione2011]]/$D$7916</f>
        <v>2.4078666048880214E-3</v>
      </c>
      <c r="F5965">
        <f>100*Comuni[[#This Row],[Popolazione2011]]/(SUMIFS($D$2:$D$7916,$B$2:$B$7916,"Campania"))</f>
        <v>2.3930041045222575E-2</v>
      </c>
      <c r="G5965" t="b">
        <f>IF(Comuni[[#This Row],[Popolazione2011]]&gt;300000,"MAGGIORE")</f>
        <v>0</v>
      </c>
      <c r="H5965">
        <f>100*Comuni[[#This Row],[Popolazione2011]]/(SUMIFS($D$2:$D$7916,$B$2:$B$7916,"Piemonte"))</f>
        <v>3.1622973494448564E-2</v>
      </c>
      <c r="I5965" s="1" t="str">
        <f>_xlfn.XLOOKUP(Comuni[[#This Row],[Regione]],Ripartizione_geografica[Regione],Ripartizione_geografica[Ripartizione geografica],,0)</f>
        <v>Sud</v>
      </c>
      <c r="J5965" s="1">
        <f>_xlfn.XLOOKUP(Comuni[[#This Row],[Regione]],Table_0[Regione],Table_0[Totale contagiati],,0)</f>
        <v>2524670</v>
      </c>
      <c r="K5965" s="1">
        <f>_xlfn.XLOOKUP(Comuni[[#This Row],[Regione]],Table_0[Regione],Table_0[Guariti],,0)</f>
        <v>2482123</v>
      </c>
      <c r="L5965" s="1">
        <f>_xlfn.XLOOKUP(Comuni[[#This Row],[Regione]],Table_0[Regione],Table_0[Deceduti],,0)</f>
        <v>12061</v>
      </c>
    </row>
    <row r="5966" spans="1:12" x14ac:dyDescent="0.25">
      <c r="A5966" s="1" t="s">
        <v>6056</v>
      </c>
      <c r="B5966" s="1" t="s">
        <v>5895</v>
      </c>
      <c r="C5966" s="1" t="s">
        <v>6001</v>
      </c>
      <c r="D5966">
        <v>1262</v>
      </c>
      <c r="E5966">
        <f>100*Comuni[[#This Row],[Popolazione2011]]/$D$7916</f>
        <v>2.2019765618613647E-3</v>
      </c>
      <c r="F5966">
        <f>100*Comuni[[#This Row],[Popolazione2011]]/(SUMIFS($D$2:$D$7916,$B$2:$B$7916,"Campania"))</f>
        <v>2.1883849129761514E-2</v>
      </c>
      <c r="G5966" t="b">
        <f>IF(Comuni[[#This Row],[Popolazione2011]]&gt;300000,"MAGGIORE")</f>
        <v>0</v>
      </c>
      <c r="H5966">
        <f>100*Comuni[[#This Row],[Popolazione2011]]/(SUMIFS($D$2:$D$7916,$B$2:$B$7916,"Piemonte"))</f>
        <v>2.8918980108691369E-2</v>
      </c>
      <c r="I5966" s="1" t="str">
        <f>_xlfn.XLOOKUP(Comuni[[#This Row],[Regione]],Ripartizione_geografica[Regione],Ripartizione_geografica[Ripartizione geografica],,0)</f>
        <v>Sud</v>
      </c>
      <c r="J5966" s="1">
        <f>_xlfn.XLOOKUP(Comuni[[#This Row],[Regione]],Table_0[Regione],Table_0[Totale contagiati],,0)</f>
        <v>2524670</v>
      </c>
      <c r="K5966" s="1">
        <f>_xlfn.XLOOKUP(Comuni[[#This Row],[Regione]],Table_0[Regione],Table_0[Guariti],,0)</f>
        <v>2482123</v>
      </c>
      <c r="L5966" s="1">
        <f>_xlfn.XLOOKUP(Comuni[[#This Row],[Regione]],Table_0[Regione],Table_0[Deceduti],,0)</f>
        <v>12061</v>
      </c>
    </row>
    <row r="5967" spans="1:12" x14ac:dyDescent="0.25">
      <c r="A5967" s="1" t="s">
        <v>6057</v>
      </c>
      <c r="B5967" s="1" t="s">
        <v>5895</v>
      </c>
      <c r="C5967" s="1" t="s">
        <v>6001</v>
      </c>
      <c r="D5967">
        <v>5090</v>
      </c>
      <c r="E5967">
        <f>100*Comuni[[#This Row],[Popolazione2011]]/$D$7916</f>
        <v>8.8811891441159634E-3</v>
      </c>
      <c r="F5967">
        <f>100*Comuni[[#This Row],[Popolazione2011]]/(SUMIFS($D$2:$D$7916,$B$2:$B$7916,"Campania"))</f>
        <v>8.8263702116074566E-2</v>
      </c>
      <c r="G5967" t="b">
        <f>IF(Comuni[[#This Row],[Popolazione2011]]&gt;300000,"MAGGIORE")</f>
        <v>0</v>
      </c>
      <c r="H5967">
        <f>100*Comuni[[#This Row],[Popolazione2011]]/(SUMIFS($D$2:$D$7916,$B$2:$B$7916,"Piemonte"))</f>
        <v>0.11663835875850956</v>
      </c>
      <c r="I5967" s="1" t="str">
        <f>_xlfn.XLOOKUP(Comuni[[#This Row],[Regione]],Ripartizione_geografica[Regione],Ripartizione_geografica[Ripartizione geografica],,0)</f>
        <v>Sud</v>
      </c>
      <c r="J5967" s="1">
        <f>_xlfn.XLOOKUP(Comuni[[#This Row],[Regione]],Table_0[Regione],Table_0[Totale contagiati],,0)</f>
        <v>2524670</v>
      </c>
      <c r="K5967" s="1">
        <f>_xlfn.XLOOKUP(Comuni[[#This Row],[Regione]],Table_0[Regione],Table_0[Guariti],,0)</f>
        <v>2482123</v>
      </c>
      <c r="L5967" s="1">
        <f>_xlfn.XLOOKUP(Comuni[[#This Row],[Regione]],Table_0[Regione],Table_0[Deceduti],,0)</f>
        <v>12061</v>
      </c>
    </row>
    <row r="5968" spans="1:12" x14ac:dyDescent="0.25">
      <c r="A5968" s="1" t="s">
        <v>6058</v>
      </c>
      <c r="B5968" s="1" t="s">
        <v>5895</v>
      </c>
      <c r="C5968" s="1" t="s">
        <v>6001</v>
      </c>
      <c r="D5968">
        <v>9809</v>
      </c>
      <c r="E5968">
        <f>100*Comuni[[#This Row],[Popolazione2011]]/$D$7916</f>
        <v>1.7115046034309134E-2</v>
      </c>
      <c r="F5968">
        <f>100*Comuni[[#This Row],[Popolazione2011]]/(SUMIFS($D$2:$D$7916,$B$2:$B$7916,"Campania"))</f>
        <v>0.17009403812506393</v>
      </c>
      <c r="G5968" t="b">
        <f>IF(Comuni[[#This Row],[Popolazione2011]]&gt;300000,"MAGGIORE")</f>
        <v>0</v>
      </c>
      <c r="H5968">
        <f>100*Comuni[[#This Row],[Popolazione2011]]/(SUMIFS($D$2:$D$7916,$B$2:$B$7916,"Piemonte"))</f>
        <v>0.22477517899061303</v>
      </c>
      <c r="I5968" s="1" t="str">
        <f>_xlfn.XLOOKUP(Comuni[[#This Row],[Regione]],Ripartizione_geografica[Regione],Ripartizione_geografica[Ripartizione geografica],,0)</f>
        <v>Sud</v>
      </c>
      <c r="J5968" s="1">
        <f>_xlfn.XLOOKUP(Comuni[[#This Row],[Regione]],Table_0[Regione],Table_0[Totale contagiati],,0)</f>
        <v>2524670</v>
      </c>
      <c r="K5968" s="1">
        <f>_xlfn.XLOOKUP(Comuni[[#This Row],[Regione]],Table_0[Regione],Table_0[Guariti],,0)</f>
        <v>2482123</v>
      </c>
      <c r="L5968" s="1">
        <f>_xlfn.XLOOKUP(Comuni[[#This Row],[Regione]],Table_0[Regione],Table_0[Deceduti],,0)</f>
        <v>12061</v>
      </c>
    </row>
    <row r="5969" spans="1:12" x14ac:dyDescent="0.25">
      <c r="A5969" s="1" t="s">
        <v>6059</v>
      </c>
      <c r="B5969" s="1" t="s">
        <v>5895</v>
      </c>
      <c r="C5969" s="1" t="s">
        <v>6001</v>
      </c>
      <c r="D5969">
        <v>3050</v>
      </c>
      <c r="E5969">
        <f>100*Comuni[[#This Row],[Popolazione2011]]/$D$7916</f>
        <v>5.321734162977149E-3</v>
      </c>
      <c r="F5969">
        <f>100*Comuni[[#This Row],[Popolazione2011]]/(SUMIFS($D$2:$D$7916,$B$2:$B$7916,"Campania"))</f>
        <v>5.2888858831832503E-2</v>
      </c>
      <c r="G5969" t="b">
        <f>IF(Comuni[[#This Row],[Popolazione2011]]&gt;300000,"MAGGIORE")</f>
        <v>0</v>
      </c>
      <c r="H5969">
        <f>100*Comuni[[#This Row],[Popolazione2011]]/(SUMIFS($D$2:$D$7916,$B$2:$B$7916,"Piemonte"))</f>
        <v>6.9891354462368202E-2</v>
      </c>
      <c r="I5969" s="1" t="str">
        <f>_xlfn.XLOOKUP(Comuni[[#This Row],[Regione]],Ripartizione_geografica[Regione],Ripartizione_geografica[Ripartizione geografica],,0)</f>
        <v>Sud</v>
      </c>
      <c r="J5969" s="1">
        <f>_xlfn.XLOOKUP(Comuni[[#This Row],[Regione]],Table_0[Regione],Table_0[Totale contagiati],,0)</f>
        <v>2524670</v>
      </c>
      <c r="K5969" s="1">
        <f>_xlfn.XLOOKUP(Comuni[[#This Row],[Regione]],Table_0[Regione],Table_0[Guariti],,0)</f>
        <v>2482123</v>
      </c>
      <c r="L5969" s="1">
        <f>_xlfn.XLOOKUP(Comuni[[#This Row],[Regione]],Table_0[Regione],Table_0[Deceduti],,0)</f>
        <v>12061</v>
      </c>
    </row>
    <row r="5970" spans="1:12" x14ac:dyDescent="0.25">
      <c r="A5970" s="1" t="s">
        <v>6060</v>
      </c>
      <c r="B5970" s="1" t="s">
        <v>5895</v>
      </c>
      <c r="C5970" s="1" t="s">
        <v>6001</v>
      </c>
      <c r="D5970">
        <v>3238</v>
      </c>
      <c r="E5970">
        <f>100*Comuni[[#This Row],[Popolazione2011]]/$D$7916</f>
        <v>5.6497623671213143E-3</v>
      </c>
      <c r="F5970">
        <f>100*Comuni[[#This Row],[Popolazione2011]]/(SUMIFS($D$2:$D$7916,$B$2:$B$7916,"Campania"))</f>
        <v>5.614889340900775E-2</v>
      </c>
      <c r="G5970" t="b">
        <f>IF(Comuni[[#This Row],[Popolazione2011]]&gt;300000,"MAGGIORE")</f>
        <v>0</v>
      </c>
      <c r="H5970">
        <f>100*Comuni[[#This Row],[Popolazione2011]]/(SUMIFS($D$2:$D$7916,$B$2:$B$7916,"Piemonte"))</f>
        <v>7.4199411721032213E-2</v>
      </c>
      <c r="I5970" s="1" t="str">
        <f>_xlfn.XLOOKUP(Comuni[[#This Row],[Regione]],Ripartizione_geografica[Regione],Ripartizione_geografica[Ripartizione geografica],,0)</f>
        <v>Sud</v>
      </c>
      <c r="J5970" s="1">
        <f>_xlfn.XLOOKUP(Comuni[[#This Row],[Regione]],Table_0[Regione],Table_0[Totale contagiati],,0)</f>
        <v>2524670</v>
      </c>
      <c r="K5970" s="1">
        <f>_xlfn.XLOOKUP(Comuni[[#This Row],[Regione]],Table_0[Regione],Table_0[Guariti],,0)</f>
        <v>2482123</v>
      </c>
      <c r="L5970" s="1">
        <f>_xlfn.XLOOKUP(Comuni[[#This Row],[Regione]],Table_0[Regione],Table_0[Deceduti],,0)</f>
        <v>12061</v>
      </c>
    </row>
    <row r="5971" spans="1:12" x14ac:dyDescent="0.25">
      <c r="A5971" s="1" t="s">
        <v>6061</v>
      </c>
      <c r="B5971" s="1" t="s">
        <v>5895</v>
      </c>
      <c r="C5971" s="1" t="s">
        <v>6001</v>
      </c>
      <c r="D5971">
        <v>2320</v>
      </c>
      <c r="E5971">
        <f>100*Comuni[[#This Row],[Popolazione2011]]/$D$7916</f>
        <v>4.0480076256088479E-3</v>
      </c>
      <c r="F5971">
        <f>100*Comuni[[#This Row],[Popolazione2011]]/(SUMIFS($D$2:$D$7916,$B$2:$B$7916,"Campania"))</f>
        <v>4.0230213931098824E-2</v>
      </c>
      <c r="G5971" t="b">
        <f>IF(Comuni[[#This Row],[Popolazione2011]]&gt;300000,"MAGGIORE")</f>
        <v>0</v>
      </c>
      <c r="H5971">
        <f>100*Comuni[[#This Row],[Popolazione2011]]/(SUMIFS($D$2:$D$7916,$B$2:$B$7916,"Piemonte"))</f>
        <v>5.3163259787768598E-2</v>
      </c>
      <c r="I5971" s="1" t="str">
        <f>_xlfn.XLOOKUP(Comuni[[#This Row],[Regione]],Ripartizione_geografica[Regione],Ripartizione_geografica[Ripartizione geografica],,0)</f>
        <v>Sud</v>
      </c>
      <c r="J5971" s="1">
        <f>_xlfn.XLOOKUP(Comuni[[#This Row],[Regione]],Table_0[Regione],Table_0[Totale contagiati],,0)</f>
        <v>2524670</v>
      </c>
      <c r="K5971" s="1">
        <f>_xlfn.XLOOKUP(Comuni[[#This Row],[Regione]],Table_0[Regione],Table_0[Guariti],,0)</f>
        <v>2482123</v>
      </c>
      <c r="L5971" s="1">
        <f>_xlfn.XLOOKUP(Comuni[[#This Row],[Regione]],Table_0[Regione],Table_0[Deceduti],,0)</f>
        <v>12061</v>
      </c>
    </row>
    <row r="5972" spans="1:12" x14ac:dyDescent="0.25">
      <c r="A5972" s="1" t="s">
        <v>6062</v>
      </c>
      <c r="B5972" s="1" t="s">
        <v>5895</v>
      </c>
      <c r="C5972" s="1" t="s">
        <v>6001</v>
      </c>
      <c r="D5972">
        <v>2165</v>
      </c>
      <c r="E5972">
        <f>100*Comuni[[#This Row],[Popolazione2011]]/$D$7916</f>
        <v>3.7775588402772222E-3</v>
      </c>
      <c r="F5972">
        <f>100*Comuni[[#This Row],[Popolazione2011]]/(SUMIFS($D$2:$D$7916,$B$2:$B$7916,"Campania"))</f>
        <v>3.7542419465874548E-2</v>
      </c>
      <c r="G5972" t="b">
        <f>IF(Comuni[[#This Row],[Popolazione2011]]&gt;300000,"MAGGIORE")</f>
        <v>0</v>
      </c>
      <c r="H5972">
        <f>100*Comuni[[#This Row],[Popolazione2011]]/(SUMIFS($D$2:$D$7916,$B$2:$B$7916,"Piemonte"))</f>
        <v>4.9611404069189236E-2</v>
      </c>
      <c r="I5972" s="1" t="str">
        <f>_xlfn.XLOOKUP(Comuni[[#This Row],[Regione]],Ripartizione_geografica[Regione],Ripartizione_geografica[Ripartizione geografica],,0)</f>
        <v>Sud</v>
      </c>
      <c r="J5972" s="1">
        <f>_xlfn.XLOOKUP(Comuni[[#This Row],[Regione]],Table_0[Regione],Table_0[Totale contagiati],,0)</f>
        <v>2524670</v>
      </c>
      <c r="K5972" s="1">
        <f>_xlfn.XLOOKUP(Comuni[[#This Row],[Regione]],Table_0[Regione],Table_0[Guariti],,0)</f>
        <v>2482123</v>
      </c>
      <c r="L5972" s="1">
        <f>_xlfn.XLOOKUP(Comuni[[#This Row],[Regione]],Table_0[Regione],Table_0[Deceduti],,0)</f>
        <v>12061</v>
      </c>
    </row>
    <row r="5973" spans="1:12" x14ac:dyDescent="0.25">
      <c r="A5973" s="1" t="s">
        <v>6063</v>
      </c>
      <c r="B5973" s="1" t="s">
        <v>5895</v>
      </c>
      <c r="C5973" s="1" t="s">
        <v>6001</v>
      </c>
      <c r="D5973">
        <v>863</v>
      </c>
      <c r="E5973">
        <f>100*Comuni[[#This Row],[Popolazione2011]]/$D$7916</f>
        <v>1.5057890434915671E-3</v>
      </c>
      <c r="F5973">
        <f>100*Comuni[[#This Row],[Popolazione2011]]/(SUMIFS($D$2:$D$7916,$B$2:$B$7916,"Campania"))</f>
        <v>1.496494595799064E-2</v>
      </c>
      <c r="G5973" t="b">
        <f>IF(Comuni[[#This Row],[Popolazione2011]]&gt;300000,"MAGGIORE")</f>
        <v>0</v>
      </c>
      <c r="H5973">
        <f>100*Comuni[[#This Row],[Popolazione2011]]/(SUMIFS($D$2:$D$7916,$B$2:$B$7916,"Piemonte"))</f>
        <v>1.9775816033122545E-2</v>
      </c>
      <c r="I5973" s="1" t="str">
        <f>_xlfn.XLOOKUP(Comuni[[#This Row],[Regione]],Ripartizione_geografica[Regione],Ripartizione_geografica[Ripartizione geografica],,0)</f>
        <v>Sud</v>
      </c>
      <c r="J5973" s="1">
        <f>_xlfn.XLOOKUP(Comuni[[#This Row],[Regione]],Table_0[Regione],Table_0[Totale contagiati],,0)</f>
        <v>2524670</v>
      </c>
      <c r="K5973" s="1">
        <f>_xlfn.XLOOKUP(Comuni[[#This Row],[Regione]],Table_0[Regione],Table_0[Guariti],,0)</f>
        <v>2482123</v>
      </c>
      <c r="L5973" s="1">
        <f>_xlfn.XLOOKUP(Comuni[[#This Row],[Regione]],Table_0[Regione],Table_0[Deceduti],,0)</f>
        <v>12061</v>
      </c>
    </row>
    <row r="5974" spans="1:12" x14ac:dyDescent="0.25">
      <c r="A5974" s="1" t="s">
        <v>6064</v>
      </c>
      <c r="B5974" s="1" t="s">
        <v>5895</v>
      </c>
      <c r="C5974" s="1" t="s">
        <v>6001</v>
      </c>
      <c r="D5974">
        <v>3544</v>
      </c>
      <c r="E5974">
        <f>100*Comuni[[#This Row],[Popolazione2011]]/$D$7916</f>
        <v>6.1836806142921367E-3</v>
      </c>
      <c r="F5974">
        <f>100*Comuni[[#This Row],[Popolazione2011]]/(SUMIFS($D$2:$D$7916,$B$2:$B$7916,"Campania"))</f>
        <v>6.1455119901644061E-2</v>
      </c>
      <c r="G5974" t="b">
        <f>IF(Comuni[[#This Row],[Popolazione2011]]&gt;300000,"MAGGIORE")</f>
        <v>0</v>
      </c>
      <c r="H5974">
        <f>100*Comuni[[#This Row],[Popolazione2011]]/(SUMIFS($D$2:$D$7916,$B$2:$B$7916,"Piemonte"))</f>
        <v>8.1211462365453416E-2</v>
      </c>
      <c r="I5974" s="1" t="str">
        <f>_xlfn.XLOOKUP(Comuni[[#This Row],[Regione]],Ripartizione_geografica[Regione],Ripartizione_geografica[Ripartizione geografica],,0)</f>
        <v>Sud</v>
      </c>
      <c r="J5974" s="1">
        <f>_xlfn.XLOOKUP(Comuni[[#This Row],[Regione]],Table_0[Regione],Table_0[Totale contagiati],,0)</f>
        <v>2524670</v>
      </c>
      <c r="K5974" s="1">
        <f>_xlfn.XLOOKUP(Comuni[[#This Row],[Regione]],Table_0[Regione],Table_0[Guariti],,0)</f>
        <v>2482123</v>
      </c>
      <c r="L5974" s="1">
        <f>_xlfn.XLOOKUP(Comuni[[#This Row],[Regione]],Table_0[Regione],Table_0[Deceduti],,0)</f>
        <v>12061</v>
      </c>
    </row>
    <row r="5975" spans="1:12" x14ac:dyDescent="0.25">
      <c r="A5975" s="1" t="s">
        <v>6065</v>
      </c>
      <c r="B5975" s="1" t="s">
        <v>5895</v>
      </c>
      <c r="C5975" s="1" t="s">
        <v>6001</v>
      </c>
      <c r="D5975">
        <v>1277</v>
      </c>
      <c r="E5975">
        <f>100*Comuni[[#This Row],[Popolazione2011]]/$D$7916</f>
        <v>2.2281490249579736E-3</v>
      </c>
      <c r="F5975">
        <f>100*Comuni[[#This Row],[Popolazione2011]]/(SUMIFS($D$2:$D$7916,$B$2:$B$7916,"Campania"))</f>
        <v>2.2143958271557414E-2</v>
      </c>
      <c r="G5975" t="b">
        <f>IF(Comuni[[#This Row],[Popolazione2011]]&gt;300000,"MAGGIORE")</f>
        <v>0</v>
      </c>
      <c r="H5975">
        <f>100*Comuni[[#This Row],[Popolazione2011]]/(SUMIFS($D$2:$D$7916,$B$2:$B$7916,"Piemonte"))</f>
        <v>2.9262708081457114E-2</v>
      </c>
      <c r="I5975" s="1" t="str">
        <f>_xlfn.XLOOKUP(Comuni[[#This Row],[Regione]],Ripartizione_geografica[Regione],Ripartizione_geografica[Ripartizione geografica],,0)</f>
        <v>Sud</v>
      </c>
      <c r="J5975" s="1">
        <f>_xlfn.XLOOKUP(Comuni[[#This Row],[Regione]],Table_0[Regione],Table_0[Totale contagiati],,0)</f>
        <v>2524670</v>
      </c>
      <c r="K5975" s="1">
        <f>_xlfn.XLOOKUP(Comuni[[#This Row],[Regione]],Table_0[Regione],Table_0[Guariti],,0)</f>
        <v>2482123</v>
      </c>
      <c r="L5975" s="1">
        <f>_xlfn.XLOOKUP(Comuni[[#This Row],[Regione]],Table_0[Regione],Table_0[Deceduti],,0)</f>
        <v>12061</v>
      </c>
    </row>
    <row r="5976" spans="1:12" x14ac:dyDescent="0.25">
      <c r="A5976" s="1" t="s">
        <v>6066</v>
      </c>
      <c r="B5976" s="1" t="s">
        <v>5895</v>
      </c>
      <c r="C5976" s="1" t="s">
        <v>6001</v>
      </c>
      <c r="D5976">
        <v>914</v>
      </c>
      <c r="E5976">
        <f>100*Comuni[[#This Row],[Popolazione2011]]/$D$7916</f>
        <v>1.5947754180200375E-3</v>
      </c>
      <c r="F5976">
        <f>100*Comuni[[#This Row],[Popolazione2011]]/(SUMIFS($D$2:$D$7916,$B$2:$B$7916,"Campania"))</f>
        <v>1.5849317040096692E-2</v>
      </c>
      <c r="G5976" t="b">
        <f>IF(Comuni[[#This Row],[Popolazione2011]]&gt;300000,"MAGGIORE")</f>
        <v>0</v>
      </c>
      <c r="H5976">
        <f>100*Comuni[[#This Row],[Popolazione2011]]/(SUMIFS($D$2:$D$7916,$B$2:$B$7916,"Piemonte"))</f>
        <v>2.0944491140526079E-2</v>
      </c>
      <c r="I5976" s="1" t="str">
        <f>_xlfn.XLOOKUP(Comuni[[#This Row],[Regione]],Ripartizione_geografica[Regione],Ripartizione_geografica[Ripartizione geografica],,0)</f>
        <v>Sud</v>
      </c>
      <c r="J5976" s="1">
        <f>_xlfn.XLOOKUP(Comuni[[#This Row],[Regione]],Table_0[Regione],Table_0[Totale contagiati],,0)</f>
        <v>2524670</v>
      </c>
      <c r="K5976" s="1">
        <f>_xlfn.XLOOKUP(Comuni[[#This Row],[Regione]],Table_0[Regione],Table_0[Guariti],,0)</f>
        <v>2482123</v>
      </c>
      <c r="L5976" s="1">
        <f>_xlfn.XLOOKUP(Comuni[[#This Row],[Regione]],Table_0[Regione],Table_0[Deceduti],,0)</f>
        <v>12061</v>
      </c>
    </row>
    <row r="5977" spans="1:12" x14ac:dyDescent="0.25">
      <c r="A5977" s="1" t="s">
        <v>6067</v>
      </c>
      <c r="B5977" s="1" t="s">
        <v>5895</v>
      </c>
      <c r="C5977" s="1" t="s">
        <v>6001</v>
      </c>
      <c r="D5977">
        <v>3624</v>
      </c>
      <c r="E5977">
        <f>100*Comuni[[#This Row],[Popolazione2011]]/$D$7916</f>
        <v>6.3232670841407174E-3</v>
      </c>
      <c r="F5977">
        <f>100*Comuni[[#This Row],[Popolazione2011]]/(SUMIFS($D$2:$D$7916,$B$2:$B$7916,"Campania"))</f>
        <v>6.284236865788885E-2</v>
      </c>
      <c r="G5977" t="b">
        <f>IF(Comuni[[#This Row],[Popolazione2011]]&gt;300000,"MAGGIORE")</f>
        <v>0</v>
      </c>
      <c r="H5977">
        <f>100*Comuni[[#This Row],[Popolazione2011]]/(SUMIFS($D$2:$D$7916,$B$2:$B$7916,"Piemonte"))</f>
        <v>8.304467822020406E-2</v>
      </c>
      <c r="I5977" s="1" t="str">
        <f>_xlfn.XLOOKUP(Comuni[[#This Row],[Regione]],Ripartizione_geografica[Regione],Ripartizione_geografica[Ripartizione geografica],,0)</f>
        <v>Sud</v>
      </c>
      <c r="J5977" s="1">
        <f>_xlfn.XLOOKUP(Comuni[[#This Row],[Regione]],Table_0[Regione],Table_0[Totale contagiati],,0)</f>
        <v>2524670</v>
      </c>
      <c r="K5977" s="1">
        <f>_xlfn.XLOOKUP(Comuni[[#This Row],[Regione]],Table_0[Regione],Table_0[Guariti],,0)</f>
        <v>2482123</v>
      </c>
      <c r="L5977" s="1">
        <f>_xlfn.XLOOKUP(Comuni[[#This Row],[Regione]],Table_0[Regione],Table_0[Deceduti],,0)</f>
        <v>12061</v>
      </c>
    </row>
    <row r="5978" spans="1:12" x14ac:dyDescent="0.25">
      <c r="A5978" s="1" t="s">
        <v>6068</v>
      </c>
      <c r="B5978" s="1" t="s">
        <v>5895</v>
      </c>
      <c r="C5978" s="1" t="s">
        <v>6001</v>
      </c>
      <c r="D5978">
        <v>4038</v>
      </c>
      <c r="E5978">
        <f>100*Comuni[[#This Row],[Popolazione2011]]/$D$7916</f>
        <v>7.0456270656071235E-3</v>
      </c>
      <c r="F5978">
        <f>100*Comuni[[#This Row],[Popolazione2011]]/(SUMIFS($D$2:$D$7916,$B$2:$B$7916,"Campania"))</f>
        <v>7.0021380971455618E-2</v>
      </c>
      <c r="G5978" t="b">
        <f>IF(Comuni[[#This Row],[Popolazione2011]]&gt;300000,"MAGGIORE")</f>
        <v>0</v>
      </c>
      <c r="H5978">
        <f>100*Comuni[[#This Row],[Popolazione2011]]/(SUMIFS($D$2:$D$7916,$B$2:$B$7916,"Piemonte"))</f>
        <v>9.2531570268538629E-2</v>
      </c>
      <c r="I5978" s="1" t="str">
        <f>_xlfn.XLOOKUP(Comuni[[#This Row],[Regione]],Ripartizione_geografica[Regione],Ripartizione_geografica[Ripartizione geografica],,0)</f>
        <v>Sud</v>
      </c>
      <c r="J5978" s="1">
        <f>_xlfn.XLOOKUP(Comuni[[#This Row],[Regione]],Table_0[Regione],Table_0[Totale contagiati],,0)</f>
        <v>2524670</v>
      </c>
      <c r="K5978" s="1">
        <f>_xlfn.XLOOKUP(Comuni[[#This Row],[Regione]],Table_0[Regione],Table_0[Guariti],,0)</f>
        <v>2482123</v>
      </c>
      <c r="L5978" s="1">
        <f>_xlfn.XLOOKUP(Comuni[[#This Row],[Regione]],Table_0[Regione],Table_0[Deceduti],,0)</f>
        <v>12061</v>
      </c>
    </row>
    <row r="5979" spans="1:12" x14ac:dyDescent="0.25">
      <c r="A5979" s="1" t="s">
        <v>6069</v>
      </c>
      <c r="B5979" s="1" t="s">
        <v>5895</v>
      </c>
      <c r="C5979" s="1" t="s">
        <v>6001</v>
      </c>
      <c r="D5979">
        <v>985</v>
      </c>
      <c r="E5979">
        <f>100*Comuni[[#This Row],[Popolazione2011]]/$D$7916</f>
        <v>1.7186584100106531E-3</v>
      </c>
      <c r="F5979">
        <f>100*Comuni[[#This Row],[Popolazione2011]]/(SUMIFS($D$2:$D$7916,$B$2:$B$7916,"Campania"))</f>
        <v>1.708050031126394E-2</v>
      </c>
      <c r="G5979" t="b">
        <f>IF(Comuni[[#This Row],[Popolazione2011]]&gt;300000,"MAGGIORE")</f>
        <v>0</v>
      </c>
      <c r="H5979">
        <f>100*Comuni[[#This Row],[Popolazione2011]]/(SUMIFS($D$2:$D$7916,$B$2:$B$7916,"Piemonte"))</f>
        <v>2.2571470211617272E-2</v>
      </c>
      <c r="I5979" s="1" t="str">
        <f>_xlfn.XLOOKUP(Comuni[[#This Row],[Regione]],Ripartizione_geografica[Regione],Ripartizione_geografica[Ripartizione geografica],,0)</f>
        <v>Sud</v>
      </c>
      <c r="J5979" s="1">
        <f>_xlfn.XLOOKUP(Comuni[[#This Row],[Regione]],Table_0[Regione],Table_0[Totale contagiati],,0)</f>
        <v>2524670</v>
      </c>
      <c r="K5979" s="1">
        <f>_xlfn.XLOOKUP(Comuni[[#This Row],[Regione]],Table_0[Regione],Table_0[Guariti],,0)</f>
        <v>2482123</v>
      </c>
      <c r="L5979" s="1">
        <f>_xlfn.XLOOKUP(Comuni[[#This Row],[Regione]],Table_0[Regione],Table_0[Deceduti],,0)</f>
        <v>12061</v>
      </c>
    </row>
    <row r="5980" spans="1:12" x14ac:dyDescent="0.25">
      <c r="A5980" s="1" t="s">
        <v>6070</v>
      </c>
      <c r="B5980" s="1" t="s">
        <v>5895</v>
      </c>
      <c r="C5980" s="1" t="s">
        <v>6001</v>
      </c>
      <c r="D5980">
        <v>11310</v>
      </c>
      <c r="E5980">
        <f>100*Comuni[[#This Row],[Popolazione2011]]/$D$7916</f>
        <v>1.9734037174843132E-2</v>
      </c>
      <c r="F5980">
        <f>100*Comuni[[#This Row],[Popolazione2011]]/(SUMIFS($D$2:$D$7916,$B$2:$B$7916,"Campania"))</f>
        <v>0.19612229291410677</v>
      </c>
      <c r="G5980" t="b">
        <f>IF(Comuni[[#This Row],[Popolazione2011]]&gt;300000,"MAGGIORE")</f>
        <v>0</v>
      </c>
      <c r="H5980">
        <f>100*Comuni[[#This Row],[Popolazione2011]]/(SUMIFS($D$2:$D$7916,$B$2:$B$7916,"Piemonte"))</f>
        <v>0.25917089146537192</v>
      </c>
      <c r="I5980" s="1" t="str">
        <f>_xlfn.XLOOKUP(Comuni[[#This Row],[Regione]],Ripartizione_geografica[Regione],Ripartizione_geografica[Ripartizione geografica],,0)</f>
        <v>Sud</v>
      </c>
      <c r="J5980" s="1">
        <f>_xlfn.XLOOKUP(Comuni[[#This Row],[Regione]],Table_0[Regione],Table_0[Totale contagiati],,0)</f>
        <v>2524670</v>
      </c>
      <c r="K5980" s="1">
        <f>_xlfn.XLOOKUP(Comuni[[#This Row],[Regione]],Table_0[Regione],Table_0[Guariti],,0)</f>
        <v>2482123</v>
      </c>
      <c r="L5980" s="1">
        <f>_xlfn.XLOOKUP(Comuni[[#This Row],[Regione]],Table_0[Regione],Table_0[Deceduti],,0)</f>
        <v>12061</v>
      </c>
    </row>
    <row r="5981" spans="1:12" x14ac:dyDescent="0.25">
      <c r="A5981" s="1" t="s">
        <v>6071</v>
      </c>
      <c r="B5981" s="1" t="s">
        <v>5895</v>
      </c>
      <c r="C5981" s="1" t="s">
        <v>6001</v>
      </c>
      <c r="D5981">
        <v>4264</v>
      </c>
      <c r="E5981">
        <f>100*Comuni[[#This Row],[Popolazione2011]]/$D$7916</f>
        <v>7.4399588429293652E-3</v>
      </c>
      <c r="F5981">
        <f>100*Comuni[[#This Row],[Popolazione2011]]/(SUMIFS($D$2:$D$7916,$B$2:$B$7916,"Campania"))</f>
        <v>7.394035870784714E-2</v>
      </c>
      <c r="G5981" t="b">
        <f>IF(Comuni[[#This Row],[Popolazione2011]]&gt;300000,"MAGGIORE")</f>
        <v>0</v>
      </c>
      <c r="H5981">
        <f>100*Comuni[[#This Row],[Popolazione2011]]/(SUMIFS($D$2:$D$7916,$B$2:$B$7916,"Piemonte"))</f>
        <v>9.7710405058209188E-2</v>
      </c>
      <c r="I5981" s="1" t="str">
        <f>_xlfn.XLOOKUP(Comuni[[#This Row],[Regione]],Ripartizione_geografica[Regione],Ripartizione_geografica[Ripartizione geografica],,0)</f>
        <v>Sud</v>
      </c>
      <c r="J5981" s="1">
        <f>_xlfn.XLOOKUP(Comuni[[#This Row],[Regione]],Table_0[Regione],Table_0[Totale contagiati],,0)</f>
        <v>2524670</v>
      </c>
      <c r="K5981" s="1">
        <f>_xlfn.XLOOKUP(Comuni[[#This Row],[Regione]],Table_0[Regione],Table_0[Guariti],,0)</f>
        <v>2482123</v>
      </c>
      <c r="L5981" s="1">
        <f>_xlfn.XLOOKUP(Comuni[[#This Row],[Regione]],Table_0[Regione],Table_0[Deceduti],,0)</f>
        <v>12061</v>
      </c>
    </row>
    <row r="5982" spans="1:12" x14ac:dyDescent="0.25">
      <c r="A5982" s="1" t="s">
        <v>6072</v>
      </c>
      <c r="B5982" s="1" t="s">
        <v>5895</v>
      </c>
      <c r="C5982" s="1" t="s">
        <v>6001</v>
      </c>
      <c r="D5982">
        <v>659</v>
      </c>
      <c r="E5982">
        <f>100*Comuni[[#This Row],[Popolazione2011]]/$D$7916</f>
        <v>1.1498435453776857E-3</v>
      </c>
      <c r="F5982">
        <f>100*Comuni[[#This Row],[Popolazione2011]]/(SUMIFS($D$2:$D$7916,$B$2:$B$7916,"Campania"))</f>
        <v>1.1427461629566434E-2</v>
      </c>
      <c r="G5982" t="b">
        <f>IF(Comuni[[#This Row],[Popolazione2011]]&gt;300000,"MAGGIORE")</f>
        <v>0</v>
      </c>
      <c r="H5982">
        <f>100*Comuni[[#This Row],[Popolazione2011]]/(SUMIFS($D$2:$D$7916,$B$2:$B$7916,"Piemonte"))</f>
        <v>1.5101115603508408E-2</v>
      </c>
      <c r="I5982" s="1" t="str">
        <f>_xlfn.XLOOKUP(Comuni[[#This Row],[Regione]],Ripartizione_geografica[Regione],Ripartizione_geografica[Ripartizione geografica],,0)</f>
        <v>Sud</v>
      </c>
      <c r="J5982" s="1">
        <f>_xlfn.XLOOKUP(Comuni[[#This Row],[Regione]],Table_0[Regione],Table_0[Totale contagiati],,0)</f>
        <v>2524670</v>
      </c>
      <c r="K5982" s="1">
        <f>_xlfn.XLOOKUP(Comuni[[#This Row],[Regione]],Table_0[Regione],Table_0[Guariti],,0)</f>
        <v>2482123</v>
      </c>
      <c r="L5982" s="1">
        <f>_xlfn.XLOOKUP(Comuni[[#This Row],[Regione]],Table_0[Regione],Table_0[Deceduti],,0)</f>
        <v>12061</v>
      </c>
    </row>
    <row r="5983" spans="1:12" x14ac:dyDescent="0.25">
      <c r="A5983" s="1" t="s">
        <v>6073</v>
      </c>
      <c r="B5983" s="1" t="s">
        <v>5895</v>
      </c>
      <c r="C5983" s="1" t="s">
        <v>6001</v>
      </c>
      <c r="D5983">
        <v>3956</v>
      </c>
      <c r="E5983">
        <f>100*Comuni[[#This Row],[Popolazione2011]]/$D$7916</f>
        <v>6.9025509340123288E-3</v>
      </c>
      <c r="F5983">
        <f>100*Comuni[[#This Row],[Popolazione2011]]/(SUMIFS($D$2:$D$7916,$B$2:$B$7916,"Campania"))</f>
        <v>6.8599450996304712E-2</v>
      </c>
      <c r="G5983" t="b">
        <f>IF(Comuni[[#This Row],[Popolazione2011]]&gt;300000,"MAGGIORE")</f>
        <v>0</v>
      </c>
      <c r="H5983">
        <f>100*Comuni[[#This Row],[Popolazione2011]]/(SUMIFS($D$2:$D$7916,$B$2:$B$7916,"Piemonte"))</f>
        <v>9.0652524017419217E-2</v>
      </c>
      <c r="I5983" s="1" t="str">
        <f>_xlfn.XLOOKUP(Comuni[[#This Row],[Regione]],Ripartizione_geografica[Regione],Ripartizione_geografica[Ripartizione geografica],,0)</f>
        <v>Sud</v>
      </c>
      <c r="J5983" s="1">
        <f>_xlfn.XLOOKUP(Comuni[[#This Row],[Regione]],Table_0[Regione],Table_0[Totale contagiati],,0)</f>
        <v>2524670</v>
      </c>
      <c r="K5983" s="1">
        <f>_xlfn.XLOOKUP(Comuni[[#This Row],[Regione]],Table_0[Regione],Table_0[Guariti],,0)</f>
        <v>2482123</v>
      </c>
      <c r="L5983" s="1">
        <f>_xlfn.XLOOKUP(Comuni[[#This Row],[Regione]],Table_0[Regione],Table_0[Deceduti],,0)</f>
        <v>12061</v>
      </c>
    </row>
    <row r="5984" spans="1:12" x14ac:dyDescent="0.25">
      <c r="A5984" s="1" t="s">
        <v>6074</v>
      </c>
      <c r="B5984" s="1" t="s">
        <v>5895</v>
      </c>
      <c r="C5984" s="1" t="s">
        <v>6001</v>
      </c>
      <c r="D5984">
        <v>6964</v>
      </c>
      <c r="E5984">
        <f>100*Comuni[[#This Row],[Popolazione2011]]/$D$7916</f>
        <v>1.2151002200318973E-2</v>
      </c>
      <c r="F5984">
        <f>100*Comuni[[#This Row],[Popolazione2011]]/(SUMIFS($D$2:$D$7916,$B$2:$B$7916,"Campania"))</f>
        <v>0.12076000423110871</v>
      </c>
      <c r="G5984" t="b">
        <f>IF(Comuni[[#This Row],[Popolazione2011]]&gt;300000,"MAGGIORE")</f>
        <v>0</v>
      </c>
      <c r="H5984">
        <f>100*Comuni[[#This Row],[Popolazione2011]]/(SUMIFS($D$2:$D$7916,$B$2:$B$7916,"Piemonte"))</f>
        <v>0.15958144015604334</v>
      </c>
      <c r="I5984" s="1" t="str">
        <f>_xlfn.XLOOKUP(Comuni[[#This Row],[Regione]],Ripartizione_geografica[Regione],Ripartizione_geografica[Ripartizione geografica],,0)</f>
        <v>Sud</v>
      </c>
      <c r="J5984" s="1">
        <f>_xlfn.XLOOKUP(Comuni[[#This Row],[Regione]],Table_0[Regione],Table_0[Totale contagiati],,0)</f>
        <v>2524670</v>
      </c>
      <c r="K5984" s="1">
        <f>_xlfn.XLOOKUP(Comuni[[#This Row],[Regione]],Table_0[Regione],Table_0[Guariti],,0)</f>
        <v>2482123</v>
      </c>
      <c r="L5984" s="1">
        <f>_xlfn.XLOOKUP(Comuni[[#This Row],[Regione]],Table_0[Regione],Table_0[Deceduti],,0)</f>
        <v>12061</v>
      </c>
    </row>
    <row r="5985" spans="1:12" x14ac:dyDescent="0.25">
      <c r="A5985" s="1" t="s">
        <v>6075</v>
      </c>
      <c r="B5985" s="1" t="s">
        <v>5895</v>
      </c>
      <c r="C5985" s="1" t="s">
        <v>6001</v>
      </c>
      <c r="D5985">
        <v>1543</v>
      </c>
      <c r="E5985">
        <f>100*Comuni[[#This Row],[Popolazione2011]]/$D$7916</f>
        <v>2.6922740372045052E-3</v>
      </c>
      <c r="F5985">
        <f>100*Comuni[[#This Row],[Popolazione2011]]/(SUMIFS($D$2:$D$7916,$B$2:$B$7916,"Campania"))</f>
        <v>2.675656038607133E-2</v>
      </c>
      <c r="G5985" t="b">
        <f>IF(Comuni[[#This Row],[Popolazione2011]]&gt;300000,"MAGGIORE")</f>
        <v>0</v>
      </c>
      <c r="H5985">
        <f>100*Comuni[[#This Row],[Popolazione2011]]/(SUMIFS($D$2:$D$7916,$B$2:$B$7916,"Piemonte"))</f>
        <v>3.5358150798502998E-2</v>
      </c>
      <c r="I5985" s="1" t="str">
        <f>_xlfn.XLOOKUP(Comuni[[#This Row],[Regione]],Ripartizione_geografica[Regione],Ripartizione_geografica[Ripartizione geografica],,0)</f>
        <v>Sud</v>
      </c>
      <c r="J5985" s="1">
        <f>_xlfn.XLOOKUP(Comuni[[#This Row],[Regione]],Table_0[Regione],Table_0[Totale contagiati],,0)</f>
        <v>2524670</v>
      </c>
      <c r="K5985" s="1">
        <f>_xlfn.XLOOKUP(Comuni[[#This Row],[Regione]],Table_0[Regione],Table_0[Guariti],,0)</f>
        <v>2482123</v>
      </c>
      <c r="L5985" s="1">
        <f>_xlfn.XLOOKUP(Comuni[[#This Row],[Regione]],Table_0[Regione],Table_0[Deceduti],,0)</f>
        <v>12061</v>
      </c>
    </row>
    <row r="5986" spans="1:12" x14ac:dyDescent="0.25">
      <c r="A5986" s="1" t="s">
        <v>6076</v>
      </c>
      <c r="B5986" s="1" t="s">
        <v>5895</v>
      </c>
      <c r="C5986" s="1" t="s">
        <v>6001</v>
      </c>
      <c r="D5986">
        <v>3439</v>
      </c>
      <c r="E5986">
        <f>100*Comuni[[#This Row],[Popolazione2011]]/$D$7916</f>
        <v>6.000473372615874E-3</v>
      </c>
      <c r="F5986">
        <f>100*Comuni[[#This Row],[Popolazione2011]]/(SUMIFS($D$2:$D$7916,$B$2:$B$7916,"Campania"))</f>
        <v>5.9634355909072782E-2</v>
      </c>
      <c r="G5986" t="b">
        <f>IF(Comuni[[#This Row],[Popolazione2011]]&gt;300000,"MAGGIORE")</f>
        <v>0</v>
      </c>
      <c r="H5986">
        <f>100*Comuni[[#This Row],[Popolazione2011]]/(SUMIFS($D$2:$D$7916,$B$2:$B$7916,"Piemonte"))</f>
        <v>7.8805366556093201E-2</v>
      </c>
      <c r="I5986" s="1" t="str">
        <f>_xlfn.XLOOKUP(Comuni[[#This Row],[Regione]],Ripartizione_geografica[Regione],Ripartizione_geografica[Ripartizione geografica],,0)</f>
        <v>Sud</v>
      </c>
      <c r="J5986" s="1">
        <f>_xlfn.XLOOKUP(Comuni[[#This Row],[Regione]],Table_0[Regione],Table_0[Totale contagiati],,0)</f>
        <v>2524670</v>
      </c>
      <c r="K5986" s="1">
        <f>_xlfn.XLOOKUP(Comuni[[#This Row],[Regione]],Table_0[Regione],Table_0[Guariti],,0)</f>
        <v>2482123</v>
      </c>
      <c r="L5986" s="1">
        <f>_xlfn.XLOOKUP(Comuni[[#This Row],[Regione]],Table_0[Regione],Table_0[Deceduti],,0)</f>
        <v>12061</v>
      </c>
    </row>
    <row r="5987" spans="1:12" x14ac:dyDescent="0.25">
      <c r="A5987" s="1" t="s">
        <v>6077</v>
      </c>
      <c r="B5987" s="1" t="s">
        <v>5895</v>
      </c>
      <c r="C5987" s="1" t="s">
        <v>6001</v>
      </c>
      <c r="D5987">
        <v>2930</v>
      </c>
      <c r="E5987">
        <f>100*Comuni[[#This Row],[Popolazione2011]]/$D$7916</f>
        <v>5.1123544582042778E-3</v>
      </c>
      <c r="F5987">
        <f>100*Comuni[[#This Row],[Popolazione2011]]/(SUMIFS($D$2:$D$7916,$B$2:$B$7916,"Campania"))</f>
        <v>5.0807985697465322E-2</v>
      </c>
      <c r="G5987" t="b">
        <f>IF(Comuni[[#This Row],[Popolazione2011]]&gt;300000,"MAGGIORE")</f>
        <v>0</v>
      </c>
      <c r="H5987">
        <f>100*Comuni[[#This Row],[Popolazione2011]]/(SUMIFS($D$2:$D$7916,$B$2:$B$7916,"Piemonte"))</f>
        <v>6.7141530680242242E-2</v>
      </c>
      <c r="I5987" s="1" t="str">
        <f>_xlfn.XLOOKUP(Comuni[[#This Row],[Regione]],Ripartizione_geografica[Regione],Ripartizione_geografica[Ripartizione geografica],,0)</f>
        <v>Sud</v>
      </c>
      <c r="J5987" s="1">
        <f>_xlfn.XLOOKUP(Comuni[[#This Row],[Regione]],Table_0[Regione],Table_0[Totale contagiati],,0)</f>
        <v>2524670</v>
      </c>
      <c r="K5987" s="1">
        <f>_xlfn.XLOOKUP(Comuni[[#This Row],[Regione]],Table_0[Regione],Table_0[Guariti],,0)</f>
        <v>2482123</v>
      </c>
      <c r="L5987" s="1">
        <f>_xlfn.XLOOKUP(Comuni[[#This Row],[Regione]],Table_0[Regione],Table_0[Deceduti],,0)</f>
        <v>12061</v>
      </c>
    </row>
    <row r="5988" spans="1:12" x14ac:dyDescent="0.25">
      <c r="A5988" s="1" t="s">
        <v>6078</v>
      </c>
      <c r="B5988" s="1" t="s">
        <v>5895</v>
      </c>
      <c r="C5988" s="1" t="s">
        <v>6001</v>
      </c>
      <c r="D5988">
        <v>641</v>
      </c>
      <c r="E5988">
        <f>100*Comuni[[#This Row],[Popolazione2011]]/$D$7916</f>
        <v>1.118436589661755E-3</v>
      </c>
      <c r="F5988">
        <f>100*Comuni[[#This Row],[Popolazione2011]]/(SUMIFS($D$2:$D$7916,$B$2:$B$7916,"Campania"))</f>
        <v>1.1115330659411355E-2</v>
      </c>
      <c r="G5988" t="b">
        <f>IF(Comuni[[#This Row],[Popolazione2011]]&gt;300000,"MAGGIORE")</f>
        <v>0</v>
      </c>
      <c r="H5988">
        <f>100*Comuni[[#This Row],[Popolazione2011]]/(SUMIFS($D$2:$D$7916,$B$2:$B$7916,"Piemonte"))</f>
        <v>1.4688642036189515E-2</v>
      </c>
      <c r="I5988" s="1" t="str">
        <f>_xlfn.XLOOKUP(Comuni[[#This Row],[Regione]],Ripartizione_geografica[Regione],Ripartizione_geografica[Ripartizione geografica],,0)</f>
        <v>Sud</v>
      </c>
      <c r="J5988" s="1">
        <f>_xlfn.XLOOKUP(Comuni[[#This Row],[Regione]],Table_0[Regione],Table_0[Totale contagiati],,0)</f>
        <v>2524670</v>
      </c>
      <c r="K5988" s="1">
        <f>_xlfn.XLOOKUP(Comuni[[#This Row],[Regione]],Table_0[Regione],Table_0[Guariti],,0)</f>
        <v>2482123</v>
      </c>
      <c r="L5988" s="1">
        <f>_xlfn.XLOOKUP(Comuni[[#This Row],[Regione]],Table_0[Regione],Table_0[Deceduti],,0)</f>
        <v>12061</v>
      </c>
    </row>
    <row r="5989" spans="1:12" x14ac:dyDescent="0.25">
      <c r="A5989" s="1" t="s">
        <v>6079</v>
      </c>
      <c r="B5989" s="1" t="s">
        <v>5895</v>
      </c>
      <c r="C5989" s="1" t="s">
        <v>6080</v>
      </c>
      <c r="D5989">
        <v>56465</v>
      </c>
      <c r="E5989">
        <f>100*Comuni[[#This Row],[Popolazione2011]]/$D$7916</f>
        <v>9.8521875250001542E-2</v>
      </c>
      <c r="F5989">
        <f>100*Comuni[[#This Row],[Popolazione2011]]/(SUMIFS($D$2:$D$7916,$B$2:$B$7916,"Campania"))</f>
        <v>0.97913751276702365</v>
      </c>
      <c r="G5989" t="b">
        <f>IF(Comuni[[#This Row],[Popolazione2011]]&gt;300000,"MAGGIORE")</f>
        <v>0</v>
      </c>
      <c r="H5989">
        <f>100*Comuni[[#This Row],[Popolazione2011]]/(SUMIFS($D$2:$D$7916,$B$2:$B$7916,"Piemonte"))</f>
        <v>1.293906665481187</v>
      </c>
      <c r="I5989" s="1" t="str">
        <f>_xlfn.XLOOKUP(Comuni[[#This Row],[Regione]],Ripartizione_geografica[Regione],Ripartizione_geografica[Ripartizione geografica],,0)</f>
        <v>Sud</v>
      </c>
      <c r="J5989" s="1">
        <f>_xlfn.XLOOKUP(Comuni[[#This Row],[Regione]],Table_0[Regione],Table_0[Totale contagiati],,0)</f>
        <v>2524670</v>
      </c>
      <c r="K5989" s="1">
        <f>_xlfn.XLOOKUP(Comuni[[#This Row],[Regione]],Table_0[Regione],Table_0[Guariti],,0)</f>
        <v>2482123</v>
      </c>
      <c r="L5989" s="1">
        <f>_xlfn.XLOOKUP(Comuni[[#This Row],[Regione]],Table_0[Regione],Table_0[Deceduti],,0)</f>
        <v>12061</v>
      </c>
    </row>
    <row r="5990" spans="1:12" x14ac:dyDescent="0.25">
      <c r="A5990" s="1" t="s">
        <v>6081</v>
      </c>
      <c r="B5990" s="1" t="s">
        <v>5895</v>
      </c>
      <c r="C5990" s="1" t="s">
        <v>6080</v>
      </c>
      <c r="D5990">
        <v>63820</v>
      </c>
      <c r="E5990">
        <f>100*Comuni[[#This Row],[Popolazione2011]]/$D$7916</f>
        <v>0.11135510632170546</v>
      </c>
      <c r="F5990">
        <f>100*Comuni[[#This Row],[Popolazione2011]]/(SUMIFS($D$2:$D$7916,$B$2:$B$7916,"Campania"))</f>
        <v>1.1066776952942787</v>
      </c>
      <c r="G5990" t="b">
        <f>IF(Comuni[[#This Row],[Popolazione2011]]&gt;300000,"MAGGIORE")</f>
        <v>0</v>
      </c>
      <c r="H5990">
        <f>100*Comuni[[#This Row],[Popolazione2011]]/(SUMIFS($D$2:$D$7916,$B$2:$B$7916,"Piemonte"))</f>
        <v>1.4624479481273243</v>
      </c>
      <c r="I5990" s="1" t="str">
        <f>_xlfn.XLOOKUP(Comuni[[#This Row],[Regione]],Ripartizione_geografica[Regione],Ripartizione_geografica[Ripartizione geografica],,0)</f>
        <v>Sud</v>
      </c>
      <c r="J5990" s="1">
        <f>_xlfn.XLOOKUP(Comuni[[#This Row],[Regione]],Table_0[Regione],Table_0[Totale contagiati],,0)</f>
        <v>2524670</v>
      </c>
      <c r="K5990" s="1">
        <f>_xlfn.XLOOKUP(Comuni[[#This Row],[Regione]],Table_0[Regione],Table_0[Guariti],,0)</f>
        <v>2482123</v>
      </c>
      <c r="L5990" s="1">
        <f>_xlfn.XLOOKUP(Comuni[[#This Row],[Regione]],Table_0[Regione],Table_0[Deceduti],,0)</f>
        <v>12061</v>
      </c>
    </row>
    <row r="5991" spans="1:12" x14ac:dyDescent="0.25">
      <c r="A5991" s="1" t="s">
        <v>6082</v>
      </c>
      <c r="B5991" s="1" t="s">
        <v>5895</v>
      </c>
      <c r="C5991" s="1" t="s">
        <v>6080</v>
      </c>
      <c r="D5991">
        <v>7373</v>
      </c>
      <c r="E5991">
        <f>100*Comuni[[#This Row],[Popolazione2011]]/$D$7916</f>
        <v>1.2864638027419842E-2</v>
      </c>
      <c r="F5991">
        <f>100*Comuni[[#This Row],[Popolazione2011]]/(SUMIFS($D$2:$D$7916,$B$2:$B$7916,"Campania"))</f>
        <v>0.12785231349741019</v>
      </c>
      <c r="G5991" t="b">
        <f>IF(Comuni[[#This Row],[Popolazione2011]]&gt;300000,"MAGGIORE")</f>
        <v>0</v>
      </c>
      <c r="H5991">
        <f>100*Comuni[[#This Row],[Popolazione2011]]/(SUMIFS($D$2:$D$7916,$B$2:$B$7916,"Piemonte"))</f>
        <v>0.16895375621345599</v>
      </c>
      <c r="I5991" s="1" t="str">
        <f>_xlfn.XLOOKUP(Comuni[[#This Row],[Regione]],Ripartizione_geografica[Regione],Ripartizione_geografica[Ripartizione geografica],,0)</f>
        <v>Sud</v>
      </c>
      <c r="J5991" s="1">
        <f>_xlfn.XLOOKUP(Comuni[[#This Row],[Regione]],Table_0[Regione],Table_0[Totale contagiati],,0)</f>
        <v>2524670</v>
      </c>
      <c r="K5991" s="1">
        <f>_xlfn.XLOOKUP(Comuni[[#This Row],[Regione]],Table_0[Regione],Table_0[Guariti],,0)</f>
        <v>2482123</v>
      </c>
      <c r="L5991" s="1">
        <f>_xlfn.XLOOKUP(Comuni[[#This Row],[Regione]],Table_0[Regione],Table_0[Deceduti],,0)</f>
        <v>12061</v>
      </c>
    </row>
    <row r="5992" spans="1:12" x14ac:dyDescent="0.25">
      <c r="A5992" s="1" t="s">
        <v>6083</v>
      </c>
      <c r="B5992" s="1" t="s">
        <v>5895</v>
      </c>
      <c r="C5992" s="1" t="s">
        <v>6080</v>
      </c>
      <c r="D5992">
        <v>6546</v>
      </c>
      <c r="E5992">
        <f>100*Comuni[[#This Row],[Popolazione2011]]/$D$7916</f>
        <v>1.1421662895360138E-2</v>
      </c>
      <c r="F5992">
        <f>100*Comuni[[#This Row],[Popolazione2011]]/(SUMIFS($D$2:$D$7916,$B$2:$B$7916,"Campania"))</f>
        <v>0.11351162947972969</v>
      </c>
      <c r="G5992" t="b">
        <f>IF(Comuni[[#This Row],[Popolazione2011]]&gt;300000,"MAGGIORE")</f>
        <v>0</v>
      </c>
      <c r="H5992">
        <f>100*Comuni[[#This Row],[Popolazione2011]]/(SUMIFS($D$2:$D$7916,$B$2:$B$7916,"Piemonte"))</f>
        <v>0.15000288731497124</v>
      </c>
      <c r="I5992" s="1" t="str">
        <f>_xlfn.XLOOKUP(Comuni[[#This Row],[Regione]],Ripartizione_geografica[Regione],Ripartizione_geografica[Ripartizione geografica],,0)</f>
        <v>Sud</v>
      </c>
      <c r="J5992" s="1">
        <f>_xlfn.XLOOKUP(Comuni[[#This Row],[Regione]],Table_0[Regione],Table_0[Totale contagiati],,0)</f>
        <v>2524670</v>
      </c>
      <c r="K5992" s="1">
        <f>_xlfn.XLOOKUP(Comuni[[#This Row],[Regione]],Table_0[Regione],Table_0[Guariti],,0)</f>
        <v>2482123</v>
      </c>
      <c r="L5992" s="1">
        <f>_xlfn.XLOOKUP(Comuni[[#This Row],[Regione]],Table_0[Regione],Table_0[Deceduti],,0)</f>
        <v>12061</v>
      </c>
    </row>
    <row r="5993" spans="1:12" x14ac:dyDescent="0.25">
      <c r="A5993" s="1" t="s">
        <v>6084</v>
      </c>
      <c r="B5993" s="1" t="s">
        <v>5895</v>
      </c>
      <c r="C5993" s="1" t="s">
        <v>6080</v>
      </c>
      <c r="D5993">
        <v>34933</v>
      </c>
      <c r="E5993">
        <f>100*Comuni[[#This Row],[Popolazione2011]]/$D$7916</f>
        <v>6.0952176890255984E-2</v>
      </c>
      <c r="F5993">
        <f>100*Comuni[[#This Row],[Popolazione2011]]/(SUMIFS($D$2:$D$7916,$B$2:$B$7916,"Campania"))</f>
        <v>0.60575951002373929</v>
      </c>
      <c r="G5993" t="b">
        <f>IF(Comuni[[#This Row],[Popolazione2011]]&gt;300000,"MAGGIORE")</f>
        <v>0</v>
      </c>
      <c r="H5993">
        <f>100*Comuni[[#This Row],[Popolazione2011]]/(SUMIFS($D$2:$D$7916,$B$2:$B$7916,"Piemonte"))</f>
        <v>0.80049661817505191</v>
      </c>
      <c r="I5993" s="1" t="str">
        <f>_xlfn.XLOOKUP(Comuni[[#This Row],[Regione]],Ripartizione_geografica[Regione],Ripartizione_geografica[Ripartizione geografica],,0)</f>
        <v>Sud</v>
      </c>
      <c r="J5993" s="1">
        <f>_xlfn.XLOOKUP(Comuni[[#This Row],[Regione]],Table_0[Regione],Table_0[Totale contagiati],,0)</f>
        <v>2524670</v>
      </c>
      <c r="K5993" s="1">
        <f>_xlfn.XLOOKUP(Comuni[[#This Row],[Regione]],Table_0[Regione],Table_0[Guariti],,0)</f>
        <v>2482123</v>
      </c>
      <c r="L5993" s="1">
        <f>_xlfn.XLOOKUP(Comuni[[#This Row],[Regione]],Table_0[Regione],Table_0[Deceduti],,0)</f>
        <v>12061</v>
      </c>
    </row>
    <row r="5994" spans="1:12" x14ac:dyDescent="0.25">
      <c r="A5994" s="1" t="s">
        <v>6085</v>
      </c>
      <c r="B5994" s="1" t="s">
        <v>5895</v>
      </c>
      <c r="C5994" s="1" t="s">
        <v>6080</v>
      </c>
      <c r="D5994">
        <v>26648</v>
      </c>
      <c r="E5994">
        <f>100*Comuni[[#This Row],[Popolazione2011]]/$D$7916</f>
        <v>4.6496253106562316E-2</v>
      </c>
      <c r="F5994">
        <f>100*Comuni[[#This Row],[Popolazione2011]]/(SUMIFS($D$2:$D$7916,$B$2:$B$7916,"Campania"))</f>
        <v>0.46209256070513854</v>
      </c>
      <c r="G5994" t="b">
        <f>IF(Comuni[[#This Row],[Popolazione2011]]&gt;300000,"MAGGIORE")</f>
        <v>0</v>
      </c>
      <c r="H5994">
        <f>100*Comuni[[#This Row],[Popolazione2011]]/(SUMIFS($D$2:$D$7916,$B$2:$B$7916,"Piemonte"))</f>
        <v>0.61064420121743868</v>
      </c>
      <c r="I5994" s="1" t="str">
        <f>_xlfn.XLOOKUP(Comuni[[#This Row],[Regione]],Ripartizione_geografica[Regione],Ripartizione_geografica[Ripartizione geografica],,0)</f>
        <v>Sud</v>
      </c>
      <c r="J5994" s="1">
        <f>_xlfn.XLOOKUP(Comuni[[#This Row],[Regione]],Table_0[Regione],Table_0[Totale contagiati],,0)</f>
        <v>2524670</v>
      </c>
      <c r="K5994" s="1">
        <f>_xlfn.XLOOKUP(Comuni[[#This Row],[Regione]],Table_0[Regione],Table_0[Guariti],,0)</f>
        <v>2482123</v>
      </c>
      <c r="L5994" s="1">
        <f>_xlfn.XLOOKUP(Comuni[[#This Row],[Regione]],Table_0[Regione],Table_0[Deceduti],,0)</f>
        <v>12061</v>
      </c>
    </row>
    <row r="5995" spans="1:12" x14ac:dyDescent="0.25">
      <c r="A5995" s="1" t="s">
        <v>6086</v>
      </c>
      <c r="B5995" s="1" t="s">
        <v>5895</v>
      </c>
      <c r="C5995" s="1" t="s">
        <v>6080</v>
      </c>
      <c r="D5995">
        <v>9882</v>
      </c>
      <c r="E5995">
        <f>100*Comuni[[#This Row],[Popolazione2011]]/$D$7916</f>
        <v>1.7242418688045963E-2</v>
      </c>
      <c r="F5995">
        <f>100*Comuni[[#This Row],[Popolazione2011]]/(SUMIFS($D$2:$D$7916,$B$2:$B$7916,"Campania"))</f>
        <v>0.17135990261513731</v>
      </c>
      <c r="G5995" t="b">
        <f>IF(Comuni[[#This Row],[Popolazione2011]]&gt;300000,"MAGGIORE")</f>
        <v>0</v>
      </c>
      <c r="H5995">
        <f>100*Comuni[[#This Row],[Popolazione2011]]/(SUMIFS($D$2:$D$7916,$B$2:$B$7916,"Piemonte"))</f>
        <v>0.22644798845807299</v>
      </c>
      <c r="I5995" s="1" t="str">
        <f>_xlfn.XLOOKUP(Comuni[[#This Row],[Regione]],Ripartizione_geografica[Regione],Ripartizione_geografica[Ripartizione geografica],,0)</f>
        <v>Sud</v>
      </c>
      <c r="J5995" s="1">
        <f>_xlfn.XLOOKUP(Comuni[[#This Row],[Regione]],Table_0[Regione],Table_0[Totale contagiati],,0)</f>
        <v>2524670</v>
      </c>
      <c r="K5995" s="1">
        <f>_xlfn.XLOOKUP(Comuni[[#This Row],[Regione]],Table_0[Regione],Table_0[Guariti],,0)</f>
        <v>2482123</v>
      </c>
      <c r="L5995" s="1">
        <f>_xlfn.XLOOKUP(Comuni[[#This Row],[Regione]],Table_0[Regione],Table_0[Deceduti],,0)</f>
        <v>12061</v>
      </c>
    </row>
    <row r="5996" spans="1:12" x14ac:dyDescent="0.25">
      <c r="A5996" s="1" t="s">
        <v>6087</v>
      </c>
      <c r="B5996" s="1" t="s">
        <v>5895</v>
      </c>
      <c r="C5996" s="1" t="s">
        <v>6080</v>
      </c>
      <c r="D5996">
        <v>27457</v>
      </c>
      <c r="E5996">
        <f>100*Comuni[[#This Row],[Popolazione2011]]/$D$7916</f>
        <v>4.7907821282906091E-2</v>
      </c>
      <c r="F5996">
        <f>100*Comuni[[#This Row],[Popolazione2011]]/(SUMIFS($D$2:$D$7916,$B$2:$B$7916,"Campania"))</f>
        <v>0.47612111375266397</v>
      </c>
      <c r="G5996" t="b">
        <f>IF(Comuni[[#This Row],[Popolazione2011]]&gt;300000,"MAGGIORE")</f>
        <v>0</v>
      </c>
      <c r="H5996">
        <f>100*Comuni[[#This Row],[Popolazione2011]]/(SUMIFS($D$2:$D$7916,$B$2:$B$7916,"Piemonte"))</f>
        <v>0.62918259654860453</v>
      </c>
      <c r="I5996" s="1" t="str">
        <f>_xlfn.XLOOKUP(Comuni[[#This Row],[Regione]],Ripartizione_geografica[Regione],Ripartizione_geografica[Ripartizione geografica],,0)</f>
        <v>Sud</v>
      </c>
      <c r="J5996" s="1">
        <f>_xlfn.XLOOKUP(Comuni[[#This Row],[Regione]],Table_0[Regione],Table_0[Totale contagiati],,0)</f>
        <v>2524670</v>
      </c>
      <c r="K5996" s="1">
        <f>_xlfn.XLOOKUP(Comuni[[#This Row],[Regione]],Table_0[Regione],Table_0[Guariti],,0)</f>
        <v>2482123</v>
      </c>
      <c r="L5996" s="1">
        <f>_xlfn.XLOOKUP(Comuni[[#This Row],[Regione]],Table_0[Regione],Table_0[Deceduti],,0)</f>
        <v>12061</v>
      </c>
    </row>
    <row r="5997" spans="1:12" x14ac:dyDescent="0.25">
      <c r="A5997" s="1" t="s">
        <v>6088</v>
      </c>
      <c r="B5997" s="1" t="s">
        <v>5895</v>
      </c>
      <c r="C5997" s="1" t="s">
        <v>6080</v>
      </c>
      <c r="D5997">
        <v>10416</v>
      </c>
      <c r="E5997">
        <f>100*Comuni[[#This Row],[Popolazione2011]]/$D$7916</f>
        <v>1.8174158374285241E-2</v>
      </c>
      <c r="F5997">
        <f>100*Comuni[[#This Row],[Popolazione2011]]/(SUMIFS($D$2:$D$7916,$B$2:$B$7916,"Campania"))</f>
        <v>0.18061978806307127</v>
      </c>
      <c r="G5997" t="b">
        <f>IF(Comuni[[#This Row],[Popolazione2011]]&gt;300000,"MAGGIORE")</f>
        <v>0</v>
      </c>
      <c r="H5997">
        <f>100*Comuni[[#This Row],[Popolazione2011]]/(SUMIFS($D$2:$D$7916,$B$2:$B$7916,"Piemonte"))</f>
        <v>0.2386847042885335</v>
      </c>
      <c r="I5997" s="1" t="str">
        <f>_xlfn.XLOOKUP(Comuni[[#This Row],[Regione]],Ripartizione_geografica[Regione],Ripartizione_geografica[Ripartizione geografica],,0)</f>
        <v>Sud</v>
      </c>
      <c r="J5997" s="1">
        <f>_xlfn.XLOOKUP(Comuni[[#This Row],[Regione]],Table_0[Regione],Table_0[Totale contagiati],,0)</f>
        <v>2524670</v>
      </c>
      <c r="K5997" s="1">
        <f>_xlfn.XLOOKUP(Comuni[[#This Row],[Regione]],Table_0[Regione],Table_0[Guariti],,0)</f>
        <v>2482123</v>
      </c>
      <c r="L5997" s="1">
        <f>_xlfn.XLOOKUP(Comuni[[#This Row],[Regione]],Table_0[Regione],Table_0[Deceduti],,0)</f>
        <v>12061</v>
      </c>
    </row>
    <row r="5998" spans="1:12" x14ac:dyDescent="0.25">
      <c r="A5998" s="1" t="s">
        <v>6089</v>
      </c>
      <c r="B5998" s="1" t="s">
        <v>5895</v>
      </c>
      <c r="C5998" s="1" t="s">
        <v>6080</v>
      </c>
      <c r="D5998">
        <v>16010</v>
      </c>
      <c r="E5998">
        <f>100*Comuni[[#This Row],[Popolazione2011]]/$D$7916</f>
        <v>2.7934742278447264E-2</v>
      </c>
      <c r="F5998">
        <f>100*Comuni[[#This Row],[Popolazione2011]]/(SUMIFS($D$2:$D$7916,$B$2:$B$7916,"Campania"))</f>
        <v>0.27762315734348797</v>
      </c>
      <c r="G5998" t="b">
        <f>IF(Comuni[[#This Row],[Popolazione2011]]&gt;300000,"MAGGIORE")</f>
        <v>0</v>
      </c>
      <c r="H5998">
        <f>100*Comuni[[#This Row],[Popolazione2011]]/(SUMIFS($D$2:$D$7916,$B$2:$B$7916,"Piemonte"))</f>
        <v>0.36687232293197208</v>
      </c>
      <c r="I5998" s="1" t="str">
        <f>_xlfn.XLOOKUP(Comuni[[#This Row],[Regione]],Ripartizione_geografica[Regione],Ripartizione_geografica[Ripartizione geografica],,0)</f>
        <v>Sud</v>
      </c>
      <c r="J5998" s="1">
        <f>_xlfn.XLOOKUP(Comuni[[#This Row],[Regione]],Table_0[Regione],Table_0[Totale contagiati],,0)</f>
        <v>2524670</v>
      </c>
      <c r="K5998" s="1">
        <f>_xlfn.XLOOKUP(Comuni[[#This Row],[Regione]],Table_0[Regione],Table_0[Guariti],,0)</f>
        <v>2482123</v>
      </c>
      <c r="L5998" s="1">
        <f>_xlfn.XLOOKUP(Comuni[[#This Row],[Regione]],Table_0[Regione],Table_0[Deceduti],,0)</f>
        <v>12061</v>
      </c>
    </row>
    <row r="5999" spans="1:12" x14ac:dyDescent="0.25">
      <c r="A5999" s="1" t="s">
        <v>6090</v>
      </c>
      <c r="B5999" s="1" t="s">
        <v>5895</v>
      </c>
      <c r="C5999" s="1" t="s">
        <v>6080</v>
      </c>
      <c r="D5999">
        <v>37654</v>
      </c>
      <c r="E5999">
        <f>100*Comuni[[#This Row],[Popolazione2011]]/$D$7916</f>
        <v>6.5699861695980841E-2</v>
      </c>
      <c r="F5999">
        <f>100*Comuni[[#This Row],[Popolazione2011]]/(SUMIFS($D$2:$D$7916,$B$2:$B$7916,"Campania"))</f>
        <v>0.65294330834551506</v>
      </c>
      <c r="G5999" t="b">
        <f>IF(Comuni[[#This Row],[Popolazione2011]]&gt;300000,"MAGGIORE")</f>
        <v>0</v>
      </c>
      <c r="H5999">
        <f>100*Comuni[[#This Row],[Popolazione2011]]/(SUMIFS($D$2:$D$7916,$B$2:$B$7916,"Piemonte"))</f>
        <v>0.86284887243475816</v>
      </c>
      <c r="I5999" s="1" t="str">
        <f>_xlfn.XLOOKUP(Comuni[[#This Row],[Regione]],Ripartizione_geografica[Regione],Ripartizione_geografica[Ripartizione geografica],,0)</f>
        <v>Sud</v>
      </c>
      <c r="J5999" s="1">
        <f>_xlfn.XLOOKUP(Comuni[[#This Row],[Regione]],Table_0[Regione],Table_0[Totale contagiati],,0)</f>
        <v>2524670</v>
      </c>
      <c r="K5999" s="1">
        <f>_xlfn.XLOOKUP(Comuni[[#This Row],[Regione]],Table_0[Regione],Table_0[Guariti],,0)</f>
        <v>2482123</v>
      </c>
      <c r="L5999" s="1">
        <f>_xlfn.XLOOKUP(Comuni[[#This Row],[Regione]],Table_0[Regione],Table_0[Deceduti],,0)</f>
        <v>12061</v>
      </c>
    </row>
    <row r="6000" spans="1:12" x14ac:dyDescent="0.25">
      <c r="A6000" s="1" t="s">
        <v>6091</v>
      </c>
      <c r="B6000" s="1" t="s">
        <v>5895</v>
      </c>
      <c r="C6000" s="1" t="s">
        <v>6080</v>
      </c>
      <c r="D6000">
        <v>12537</v>
      </c>
      <c r="E6000">
        <f>100*Comuni[[#This Row],[Popolazione2011]]/$D$7916</f>
        <v>2.1874944656145742E-2</v>
      </c>
      <c r="F6000">
        <f>100*Comuni[[#This Row],[Popolazione2011]]/(SUMIFS($D$2:$D$7916,$B$2:$B$7916,"Campania"))</f>
        <v>0.21739922071301118</v>
      </c>
      <c r="G6000" t="b">
        <f>IF(Comuni[[#This Row],[Popolazione2011]]&gt;300000,"MAGGIORE")</f>
        <v>0</v>
      </c>
      <c r="H6000">
        <f>100*Comuni[[#This Row],[Popolazione2011]]/(SUMIFS($D$2:$D$7916,$B$2:$B$7916,"Piemonte"))</f>
        <v>0.2872878396376099</v>
      </c>
      <c r="I6000" s="1" t="str">
        <f>_xlfn.XLOOKUP(Comuni[[#This Row],[Regione]],Ripartizione_geografica[Regione],Ripartizione_geografica[Ripartizione geografica],,0)</f>
        <v>Sud</v>
      </c>
      <c r="J6000" s="1">
        <f>_xlfn.XLOOKUP(Comuni[[#This Row],[Regione]],Table_0[Regione],Table_0[Totale contagiati],,0)</f>
        <v>2524670</v>
      </c>
      <c r="K6000" s="1">
        <f>_xlfn.XLOOKUP(Comuni[[#This Row],[Regione]],Table_0[Regione],Table_0[Guariti],,0)</f>
        <v>2482123</v>
      </c>
      <c r="L6000" s="1">
        <f>_xlfn.XLOOKUP(Comuni[[#This Row],[Regione]],Table_0[Regione],Table_0[Deceduti],,0)</f>
        <v>12061</v>
      </c>
    </row>
    <row r="6001" spans="1:12" x14ac:dyDescent="0.25">
      <c r="A6001" s="1" t="s">
        <v>6092</v>
      </c>
      <c r="B6001" s="1" t="s">
        <v>5895</v>
      </c>
      <c r="C6001" s="1" t="s">
        <v>6080</v>
      </c>
      <c r="D6001">
        <v>5365</v>
      </c>
      <c r="E6001">
        <f>100*Comuni[[#This Row],[Popolazione2011]]/$D$7916</f>
        <v>9.3610176342204601E-3</v>
      </c>
      <c r="F6001">
        <f>100*Comuni[[#This Row],[Popolazione2011]]/(SUMIFS($D$2:$D$7916,$B$2:$B$7916,"Campania"))</f>
        <v>9.303236971566603E-2</v>
      </c>
      <c r="G6001" t="b">
        <f>IF(Comuni[[#This Row],[Popolazione2011]]&gt;300000,"MAGGIORE")</f>
        <v>0</v>
      </c>
      <c r="H6001">
        <f>100*Comuni[[#This Row],[Popolazione2011]]/(SUMIFS($D$2:$D$7916,$B$2:$B$7916,"Piemonte"))</f>
        <v>0.12294003825921489</v>
      </c>
      <c r="I6001" s="1" t="str">
        <f>_xlfn.XLOOKUP(Comuni[[#This Row],[Regione]],Ripartizione_geografica[Regione],Ripartizione_geografica[Ripartizione geografica],,0)</f>
        <v>Sud</v>
      </c>
      <c r="J6001" s="1">
        <f>_xlfn.XLOOKUP(Comuni[[#This Row],[Regione]],Table_0[Regione],Table_0[Totale contagiati],,0)</f>
        <v>2524670</v>
      </c>
      <c r="K6001" s="1">
        <f>_xlfn.XLOOKUP(Comuni[[#This Row],[Regione]],Table_0[Regione],Table_0[Guariti],,0)</f>
        <v>2482123</v>
      </c>
      <c r="L6001" s="1">
        <f>_xlfn.XLOOKUP(Comuni[[#This Row],[Regione]],Table_0[Regione],Table_0[Deceduti],,0)</f>
        <v>12061</v>
      </c>
    </row>
    <row r="6002" spans="1:12" x14ac:dyDescent="0.25">
      <c r="A6002" s="1" t="s">
        <v>6093</v>
      </c>
      <c r="B6002" s="1" t="s">
        <v>5895</v>
      </c>
      <c r="C6002" s="1" t="s">
        <v>6080</v>
      </c>
      <c r="D6002">
        <v>6831</v>
      </c>
      <c r="E6002">
        <f>100*Comuni[[#This Row],[Popolazione2011]]/$D$7916</f>
        <v>1.1918939694195706E-2</v>
      </c>
      <c r="F6002">
        <f>100*Comuni[[#This Row],[Popolazione2011]]/(SUMIFS($D$2:$D$7916,$B$2:$B$7916,"Campania"))</f>
        <v>0.11845370317385175</v>
      </c>
      <c r="G6002" t="b">
        <f>IF(Comuni[[#This Row],[Popolazione2011]]&gt;300000,"MAGGIORE")</f>
        <v>0</v>
      </c>
      <c r="H6002">
        <f>100*Comuni[[#This Row],[Popolazione2011]]/(SUMIFS($D$2:$D$7916,$B$2:$B$7916,"Piemonte"))</f>
        <v>0.1565337187975204</v>
      </c>
      <c r="I6002" s="1" t="str">
        <f>_xlfn.XLOOKUP(Comuni[[#This Row],[Regione]],Ripartizione_geografica[Regione],Ripartizione_geografica[Ripartizione geografica],,0)</f>
        <v>Sud</v>
      </c>
      <c r="J6002" s="1">
        <f>_xlfn.XLOOKUP(Comuni[[#This Row],[Regione]],Table_0[Regione],Table_0[Totale contagiati],,0)</f>
        <v>2524670</v>
      </c>
      <c r="K6002" s="1">
        <f>_xlfn.XLOOKUP(Comuni[[#This Row],[Regione]],Table_0[Regione],Table_0[Guariti],,0)</f>
        <v>2482123</v>
      </c>
      <c r="L6002" s="1">
        <f>_xlfn.XLOOKUP(Comuni[[#This Row],[Regione]],Table_0[Regione],Table_0[Deceduti],,0)</f>
        <v>12061</v>
      </c>
    </row>
    <row r="6003" spans="1:12" x14ac:dyDescent="0.25">
      <c r="A6003" s="1" t="s">
        <v>6094</v>
      </c>
      <c r="B6003" s="1" t="s">
        <v>5895</v>
      </c>
      <c r="C6003" s="1" t="s">
        <v>6080</v>
      </c>
      <c r="D6003">
        <v>2303</v>
      </c>
      <c r="E6003">
        <f>100*Comuni[[#This Row],[Popolazione2011]]/$D$7916</f>
        <v>4.0183455007660246E-3</v>
      </c>
      <c r="F6003">
        <f>100*Comuni[[#This Row],[Popolazione2011]]/(SUMIFS($D$2:$D$7916,$B$2:$B$7916,"Campania"))</f>
        <v>3.9935423570396804E-2</v>
      </c>
      <c r="G6003" t="b">
        <f>IF(Comuni[[#This Row],[Popolazione2011]]&gt;300000,"MAGGIORE")</f>
        <v>0</v>
      </c>
      <c r="H6003">
        <f>100*Comuni[[#This Row],[Popolazione2011]]/(SUMIFS($D$2:$D$7916,$B$2:$B$7916,"Piemonte"))</f>
        <v>5.2773701418634092E-2</v>
      </c>
      <c r="I6003" s="1" t="str">
        <f>_xlfn.XLOOKUP(Comuni[[#This Row],[Regione]],Ripartizione_geografica[Regione],Ripartizione_geografica[Ripartizione geografica],,0)</f>
        <v>Sud</v>
      </c>
      <c r="J6003" s="1">
        <f>_xlfn.XLOOKUP(Comuni[[#This Row],[Regione]],Table_0[Regione],Table_0[Totale contagiati],,0)</f>
        <v>2524670</v>
      </c>
      <c r="K6003" s="1">
        <f>_xlfn.XLOOKUP(Comuni[[#This Row],[Regione]],Table_0[Regione],Table_0[Guariti],,0)</f>
        <v>2482123</v>
      </c>
      <c r="L6003" s="1">
        <f>_xlfn.XLOOKUP(Comuni[[#This Row],[Regione]],Table_0[Regione],Table_0[Deceduti],,0)</f>
        <v>12061</v>
      </c>
    </row>
    <row r="6004" spans="1:12" x14ac:dyDescent="0.25">
      <c r="A6004" s="1" t="s">
        <v>6095</v>
      </c>
      <c r="B6004" s="1" t="s">
        <v>5895</v>
      </c>
      <c r="C6004" s="1" t="s">
        <v>6080</v>
      </c>
      <c r="D6004">
        <v>22322</v>
      </c>
      <c r="E6004">
        <f>100*Comuni[[#This Row],[Popolazione2011]]/$D$7916</f>
        <v>3.8948114749500301E-2</v>
      </c>
      <c r="F6004">
        <f>100*Comuni[[#This Row],[Popolazione2011]]/(SUMIFS($D$2:$D$7916,$B$2:$B$7916,"Campania"))</f>
        <v>0.38707708421120168</v>
      </c>
      <c r="G6004" t="b">
        <f>IF(Comuni[[#This Row],[Popolazione2011]]&gt;300000,"MAGGIORE")</f>
        <v>0</v>
      </c>
      <c r="H6004">
        <f>100*Comuni[[#This Row],[Popolazione2011]]/(SUMIFS($D$2:$D$7916,$B$2:$B$7916,"Piemonte"))</f>
        <v>0.51151305387179768</v>
      </c>
      <c r="I6004" s="1" t="str">
        <f>_xlfn.XLOOKUP(Comuni[[#This Row],[Regione]],Ripartizione_geografica[Regione],Ripartizione_geografica[Ripartizione geografica],,0)</f>
        <v>Sud</v>
      </c>
      <c r="J6004" s="1">
        <f>_xlfn.XLOOKUP(Comuni[[#This Row],[Regione]],Table_0[Regione],Table_0[Totale contagiati],,0)</f>
        <v>2524670</v>
      </c>
      <c r="K6004" s="1">
        <f>_xlfn.XLOOKUP(Comuni[[#This Row],[Regione]],Table_0[Regione],Table_0[Guariti],,0)</f>
        <v>2482123</v>
      </c>
      <c r="L6004" s="1">
        <f>_xlfn.XLOOKUP(Comuni[[#This Row],[Regione]],Table_0[Regione],Table_0[Deceduti],,0)</f>
        <v>12061</v>
      </c>
    </row>
    <row r="6005" spans="1:12" x14ac:dyDescent="0.25">
      <c r="A6005" s="1" t="s">
        <v>6096</v>
      </c>
      <c r="B6005" s="1" t="s">
        <v>5895</v>
      </c>
      <c r="C6005" s="1" t="s">
        <v>6080</v>
      </c>
      <c r="D6005">
        <v>48621</v>
      </c>
      <c r="E6005">
        <f>100*Comuni[[#This Row],[Popolazione2011]]/$D$7916</f>
        <v>8.4835421881348183E-2</v>
      </c>
      <c r="F6005">
        <f>100*Comuni[[#This Row],[Popolazione2011]]/(SUMIFS($D$2:$D$7916,$B$2:$B$7916,"Campania"))</f>
        <v>0.84311777221722239</v>
      </c>
      <c r="G6005" t="b">
        <f>IF(Comuni[[#This Row],[Popolazione2011]]&gt;300000,"MAGGIORE")</f>
        <v>0</v>
      </c>
      <c r="H6005">
        <f>100*Comuni[[#This Row],[Popolazione2011]]/(SUMIFS($D$2:$D$7916,$B$2:$B$7916,"Piemonte"))</f>
        <v>1.1141598509228867</v>
      </c>
      <c r="I6005" s="1" t="str">
        <f>_xlfn.XLOOKUP(Comuni[[#This Row],[Regione]],Ripartizione_geografica[Regione],Ripartizione_geografica[Ripartizione geografica],,0)</f>
        <v>Sud</v>
      </c>
      <c r="J6005" s="1">
        <f>_xlfn.XLOOKUP(Comuni[[#This Row],[Regione]],Table_0[Regione],Table_0[Totale contagiati],,0)</f>
        <v>2524670</v>
      </c>
      <c r="K6005" s="1">
        <f>_xlfn.XLOOKUP(Comuni[[#This Row],[Regione]],Table_0[Regione],Table_0[Guariti],,0)</f>
        <v>2482123</v>
      </c>
      <c r="L6005" s="1">
        <f>_xlfn.XLOOKUP(Comuni[[#This Row],[Regione]],Table_0[Regione],Table_0[Deceduti],,0)</f>
        <v>12061</v>
      </c>
    </row>
    <row r="6006" spans="1:12" x14ac:dyDescent="0.25">
      <c r="A6006" s="1" t="s">
        <v>6097</v>
      </c>
      <c r="B6006" s="1" t="s">
        <v>5895</v>
      </c>
      <c r="C6006" s="1" t="s">
        <v>6080</v>
      </c>
      <c r="D6006">
        <v>3272</v>
      </c>
      <c r="E6006">
        <f>100*Comuni[[#This Row],[Popolazione2011]]/$D$7916</f>
        <v>5.7090866168069609E-3</v>
      </c>
      <c r="F6006">
        <f>100*Comuni[[#This Row],[Popolazione2011]]/(SUMIFS($D$2:$D$7916,$B$2:$B$7916,"Campania"))</f>
        <v>5.673847413041179E-2</v>
      </c>
      <c r="G6006" t="b">
        <f>IF(Comuni[[#This Row],[Popolazione2011]]&gt;300000,"MAGGIORE")</f>
        <v>0</v>
      </c>
      <c r="H6006">
        <f>100*Comuni[[#This Row],[Popolazione2011]]/(SUMIFS($D$2:$D$7916,$B$2:$B$7916,"Piemonte"))</f>
        <v>7.4978528459301239E-2</v>
      </c>
      <c r="I6006" s="1" t="str">
        <f>_xlfn.XLOOKUP(Comuni[[#This Row],[Regione]],Ripartizione_geografica[Regione],Ripartizione_geografica[Ripartizione geografica],,0)</f>
        <v>Sud</v>
      </c>
      <c r="J6006" s="1">
        <f>_xlfn.XLOOKUP(Comuni[[#This Row],[Regione]],Table_0[Regione],Table_0[Totale contagiati],,0)</f>
        <v>2524670</v>
      </c>
      <c r="K6006" s="1">
        <f>_xlfn.XLOOKUP(Comuni[[#This Row],[Regione]],Table_0[Regione],Table_0[Guariti],,0)</f>
        <v>2482123</v>
      </c>
      <c r="L6006" s="1">
        <f>_xlfn.XLOOKUP(Comuni[[#This Row],[Regione]],Table_0[Regione],Table_0[Deceduti],,0)</f>
        <v>12061</v>
      </c>
    </row>
    <row r="6007" spans="1:12" x14ac:dyDescent="0.25">
      <c r="A6007" s="1" t="s">
        <v>6098</v>
      </c>
      <c r="B6007" s="1" t="s">
        <v>5895</v>
      </c>
      <c r="C6007" s="1" t="s">
        <v>6080</v>
      </c>
      <c r="D6007">
        <v>8080</v>
      </c>
      <c r="E6007">
        <f>100*Comuni[[#This Row],[Popolazione2011]]/$D$7916</f>
        <v>1.4098233454706677E-2</v>
      </c>
      <c r="F6007">
        <f>100*Comuni[[#This Row],[Popolazione2011]]/(SUMIFS($D$2:$D$7916,$B$2:$B$7916,"Campania"))</f>
        <v>0.14011212438072349</v>
      </c>
      <c r="G6007" t="b">
        <f>IF(Comuni[[#This Row],[Popolazione2011]]&gt;300000,"MAGGIORE")</f>
        <v>0</v>
      </c>
      <c r="H6007">
        <f>100*Comuni[[#This Row],[Popolazione2011]]/(SUMIFS($D$2:$D$7916,$B$2:$B$7916,"Piemonte"))</f>
        <v>0.18515480132981479</v>
      </c>
      <c r="I6007" s="1" t="str">
        <f>_xlfn.XLOOKUP(Comuni[[#This Row],[Regione]],Ripartizione_geografica[Regione],Ripartizione_geografica[Ripartizione geografica],,0)</f>
        <v>Sud</v>
      </c>
      <c r="J6007" s="1">
        <f>_xlfn.XLOOKUP(Comuni[[#This Row],[Regione]],Table_0[Regione],Table_0[Totale contagiati],,0)</f>
        <v>2524670</v>
      </c>
      <c r="K6007" s="1">
        <f>_xlfn.XLOOKUP(Comuni[[#This Row],[Regione]],Table_0[Regione],Table_0[Guariti],,0)</f>
        <v>2482123</v>
      </c>
      <c r="L6007" s="1">
        <f>_xlfn.XLOOKUP(Comuni[[#This Row],[Regione]],Table_0[Regione],Table_0[Deceduti],,0)</f>
        <v>12061</v>
      </c>
    </row>
    <row r="6008" spans="1:12" x14ac:dyDescent="0.25">
      <c r="A6008" s="1" t="s">
        <v>6099</v>
      </c>
      <c r="B6008" s="1" t="s">
        <v>5895</v>
      </c>
      <c r="C6008" s="1" t="s">
        <v>6080</v>
      </c>
      <c r="D6008">
        <v>13295</v>
      </c>
      <c r="E6008">
        <f>100*Comuni[[#This Row],[Popolazione2011]]/$D$7916</f>
        <v>2.3197526457961047E-2</v>
      </c>
      <c r="F6008">
        <f>100*Comuni[[#This Row],[Popolazione2011]]/(SUMIFS($D$2:$D$7916,$B$2:$B$7916,"Campania"))</f>
        <v>0.23054340267843054</v>
      </c>
      <c r="G6008" t="b">
        <f>IF(Comuni[[#This Row],[Popolazione2011]]&gt;300000,"MAGGIORE")</f>
        <v>0</v>
      </c>
      <c r="H6008">
        <f>100*Comuni[[#This Row],[Popolazione2011]]/(SUMIFS($D$2:$D$7916,$B$2:$B$7916,"Piemonte"))</f>
        <v>0.30465755986137222</v>
      </c>
      <c r="I6008" s="1" t="str">
        <f>_xlfn.XLOOKUP(Comuni[[#This Row],[Regione]],Ripartizione_geografica[Regione],Ripartizione_geografica[Ripartizione geografica],,0)</f>
        <v>Sud</v>
      </c>
      <c r="J6008" s="1">
        <f>_xlfn.XLOOKUP(Comuni[[#This Row],[Regione]],Table_0[Regione],Table_0[Totale contagiati],,0)</f>
        <v>2524670</v>
      </c>
      <c r="K6008" s="1">
        <f>_xlfn.XLOOKUP(Comuni[[#This Row],[Regione]],Table_0[Regione],Table_0[Guariti],,0)</f>
        <v>2482123</v>
      </c>
      <c r="L6008" s="1">
        <f>_xlfn.XLOOKUP(Comuni[[#This Row],[Regione]],Table_0[Regione],Table_0[Deceduti],,0)</f>
        <v>12061</v>
      </c>
    </row>
    <row r="6009" spans="1:12" x14ac:dyDescent="0.25">
      <c r="A6009" s="1" t="s">
        <v>6100</v>
      </c>
      <c r="B6009" s="1" t="s">
        <v>5895</v>
      </c>
      <c r="C6009" s="1" t="s">
        <v>6080</v>
      </c>
      <c r="D6009">
        <v>18663</v>
      </c>
      <c r="E6009">
        <f>100*Comuni[[#This Row],[Popolazione2011]]/$D$7916</f>
        <v>3.2563778584800827E-2</v>
      </c>
      <c r="F6009">
        <f>100*Comuni[[#This Row],[Popolazione2011]]/(SUMIFS($D$2:$D$7916,$B$2:$B$7916,"Campania"))</f>
        <v>0.32362779422245574</v>
      </c>
      <c r="G6009" t="b">
        <f>IF(Comuni[[#This Row],[Popolazione2011]]&gt;300000,"MAGGIORE")</f>
        <v>0</v>
      </c>
      <c r="H6009">
        <f>100*Comuni[[#This Row],[Popolazione2011]]/(SUMIFS($D$2:$D$7916,$B$2:$B$7916,"Piemonte"))</f>
        <v>0.42766634371514023</v>
      </c>
      <c r="I6009" s="1" t="str">
        <f>_xlfn.XLOOKUP(Comuni[[#This Row],[Regione]],Ripartizione_geografica[Regione],Ripartizione_geografica[Ripartizione geografica],,0)</f>
        <v>Sud</v>
      </c>
      <c r="J6009" s="1">
        <f>_xlfn.XLOOKUP(Comuni[[#This Row],[Regione]],Table_0[Regione],Table_0[Totale contagiati],,0)</f>
        <v>2524670</v>
      </c>
      <c r="K6009" s="1">
        <f>_xlfn.XLOOKUP(Comuni[[#This Row],[Regione]],Table_0[Regione],Table_0[Guariti],,0)</f>
        <v>2482123</v>
      </c>
      <c r="L6009" s="1">
        <f>_xlfn.XLOOKUP(Comuni[[#This Row],[Regione]],Table_0[Regione],Table_0[Deceduti],,0)</f>
        <v>12061</v>
      </c>
    </row>
    <row r="6010" spans="1:12" x14ac:dyDescent="0.25">
      <c r="A6010" s="1" t="s">
        <v>6101</v>
      </c>
      <c r="B6010" s="1" t="s">
        <v>5895</v>
      </c>
      <c r="C6010" s="1" t="s">
        <v>6080</v>
      </c>
      <c r="D6010">
        <v>3852</v>
      </c>
      <c r="E6010">
        <f>100*Comuni[[#This Row],[Popolazione2011]]/$D$7916</f>
        <v>6.7210885232091731E-3</v>
      </c>
      <c r="F6010">
        <f>100*Comuni[[#This Row],[Popolazione2011]]/(SUMIFS($D$2:$D$7916,$B$2:$B$7916,"Campania"))</f>
        <v>6.6796027613186496E-2</v>
      </c>
      <c r="G6010" t="b">
        <f>IF(Comuni[[#This Row],[Popolazione2011]]&gt;300000,"MAGGIORE")</f>
        <v>0</v>
      </c>
      <c r="H6010">
        <f>100*Comuni[[#This Row],[Popolazione2011]]/(SUMIFS($D$2:$D$7916,$B$2:$B$7916,"Piemonte"))</f>
        <v>8.8269343406243386E-2</v>
      </c>
      <c r="I6010" s="1" t="str">
        <f>_xlfn.XLOOKUP(Comuni[[#This Row],[Regione]],Ripartizione_geografica[Regione],Ripartizione_geografica[Ripartizione geografica],,0)</f>
        <v>Sud</v>
      </c>
      <c r="J6010" s="1">
        <f>_xlfn.XLOOKUP(Comuni[[#This Row],[Regione]],Table_0[Regione],Table_0[Totale contagiati],,0)</f>
        <v>2524670</v>
      </c>
      <c r="K6010" s="1">
        <f>_xlfn.XLOOKUP(Comuni[[#This Row],[Regione]],Table_0[Regione],Table_0[Guariti],,0)</f>
        <v>2482123</v>
      </c>
      <c r="L6010" s="1">
        <f>_xlfn.XLOOKUP(Comuni[[#This Row],[Regione]],Table_0[Regione],Table_0[Deceduti],,0)</f>
        <v>12061</v>
      </c>
    </row>
    <row r="6011" spans="1:12" x14ac:dyDescent="0.25">
      <c r="A6011" s="1" t="s">
        <v>6102</v>
      </c>
      <c r="B6011" s="1" t="s">
        <v>5895</v>
      </c>
      <c r="C6011" s="1" t="s">
        <v>6080</v>
      </c>
      <c r="D6011">
        <v>78647</v>
      </c>
      <c r="E6011">
        <f>100*Comuni[[#This Row],[Popolazione2011]]/$D$7916</f>
        <v>0.13722571367726683</v>
      </c>
      <c r="F6011">
        <f>100*Comuni[[#This Row],[Popolazione2011]]/(SUMIFS($D$2:$D$7916,$B$2:$B$7916,"Campania"))</f>
        <v>1.3637869116547969</v>
      </c>
      <c r="G6011" t="b">
        <f>IF(Comuni[[#This Row],[Popolazione2011]]&gt;300000,"MAGGIORE")</f>
        <v>0</v>
      </c>
      <c r="H6011">
        <f>100*Comuni[[#This Row],[Popolazione2011]]/(SUMIFS($D$2:$D$7916,$B$2:$B$7916,"Piemonte"))</f>
        <v>1.8022115916071713</v>
      </c>
      <c r="I6011" s="1" t="str">
        <f>_xlfn.XLOOKUP(Comuni[[#This Row],[Regione]],Ripartizione_geografica[Regione],Ripartizione_geografica[Ripartizione geografica],,0)</f>
        <v>Sud</v>
      </c>
      <c r="J6011" s="1">
        <f>_xlfn.XLOOKUP(Comuni[[#This Row],[Regione]],Table_0[Regione],Table_0[Totale contagiati],,0)</f>
        <v>2524670</v>
      </c>
      <c r="K6011" s="1">
        <f>_xlfn.XLOOKUP(Comuni[[#This Row],[Regione]],Table_0[Regione],Table_0[Guariti],,0)</f>
        <v>2482123</v>
      </c>
      <c r="L6011" s="1">
        <f>_xlfn.XLOOKUP(Comuni[[#This Row],[Regione]],Table_0[Regione],Table_0[Deceduti],,0)</f>
        <v>12061</v>
      </c>
    </row>
    <row r="6012" spans="1:12" x14ac:dyDescent="0.25">
      <c r="A6012" s="1" t="s">
        <v>6103</v>
      </c>
      <c r="B6012" s="1" t="s">
        <v>5895</v>
      </c>
      <c r="C6012" s="1" t="s">
        <v>6080</v>
      </c>
      <c r="D6012">
        <v>65944</v>
      </c>
      <c r="E6012">
        <f>100*Comuni[[#This Row],[Popolazione2011]]/$D$7916</f>
        <v>0.11506112709618528</v>
      </c>
      <c r="F6012">
        <f>100*Comuni[[#This Row],[Popolazione2011]]/(SUMIFS($D$2:$D$7916,$B$2:$B$7916,"Campania"))</f>
        <v>1.143509149772578</v>
      </c>
      <c r="G6012" t="b">
        <f>IF(Comuni[[#This Row],[Popolazione2011]]&gt;300000,"MAGGIORE")</f>
        <v>0</v>
      </c>
      <c r="H6012">
        <f>100*Comuni[[#This Row],[Popolazione2011]]/(SUMIFS($D$2:$D$7916,$B$2:$B$7916,"Piemonte"))</f>
        <v>1.5111198290709538</v>
      </c>
      <c r="I6012" s="1" t="str">
        <f>_xlfn.XLOOKUP(Comuni[[#This Row],[Regione]],Ripartizione_geografica[Regione],Ripartizione_geografica[Ripartizione geografica],,0)</f>
        <v>Sud</v>
      </c>
      <c r="J6012" s="1">
        <f>_xlfn.XLOOKUP(Comuni[[#This Row],[Regione]],Table_0[Regione],Table_0[Totale contagiati],,0)</f>
        <v>2524670</v>
      </c>
      <c r="K6012" s="1">
        <f>_xlfn.XLOOKUP(Comuni[[#This Row],[Regione]],Table_0[Regione],Table_0[Guariti],,0)</f>
        <v>2482123</v>
      </c>
      <c r="L6012" s="1">
        <f>_xlfn.XLOOKUP(Comuni[[#This Row],[Regione]],Table_0[Regione],Table_0[Deceduti],,0)</f>
        <v>12061</v>
      </c>
    </row>
    <row r="6013" spans="1:12" x14ac:dyDescent="0.25">
      <c r="A6013" s="1" t="s">
        <v>6104</v>
      </c>
      <c r="B6013" s="1" t="s">
        <v>5895</v>
      </c>
      <c r="C6013" s="1" t="s">
        <v>6080</v>
      </c>
      <c r="D6013">
        <v>7452</v>
      </c>
      <c r="E6013">
        <f>100*Comuni[[#This Row],[Popolazione2011]]/$D$7916</f>
        <v>1.3002479666395316E-2</v>
      </c>
      <c r="F6013">
        <f>100*Comuni[[#This Row],[Popolazione2011]]/(SUMIFS($D$2:$D$7916,$B$2:$B$7916,"Campania"))</f>
        <v>0.12922222164420191</v>
      </c>
      <c r="G6013" t="b">
        <f>IF(Comuni[[#This Row],[Popolazione2011]]&gt;300000,"MAGGIORE")</f>
        <v>0</v>
      </c>
      <c r="H6013">
        <f>100*Comuni[[#This Row],[Popolazione2011]]/(SUMIFS($D$2:$D$7916,$B$2:$B$7916,"Piemonte"))</f>
        <v>0.17076405687002225</v>
      </c>
      <c r="I6013" s="1" t="str">
        <f>_xlfn.XLOOKUP(Comuni[[#This Row],[Regione]],Ripartizione_geografica[Regione],Ripartizione_geografica[Ripartizione geografica],,0)</f>
        <v>Sud</v>
      </c>
      <c r="J6013" s="1">
        <f>_xlfn.XLOOKUP(Comuni[[#This Row],[Regione]],Table_0[Regione],Table_0[Totale contagiati],,0)</f>
        <v>2524670</v>
      </c>
      <c r="K6013" s="1">
        <f>_xlfn.XLOOKUP(Comuni[[#This Row],[Regione]],Table_0[Regione],Table_0[Guariti],,0)</f>
        <v>2482123</v>
      </c>
      <c r="L6013" s="1">
        <f>_xlfn.XLOOKUP(Comuni[[#This Row],[Regione]],Table_0[Regione],Table_0[Deceduti],,0)</f>
        <v>12061</v>
      </c>
    </row>
    <row r="6014" spans="1:12" x14ac:dyDescent="0.25">
      <c r="A6014" s="1" t="s">
        <v>6105</v>
      </c>
      <c r="B6014" s="1" t="s">
        <v>5895</v>
      </c>
      <c r="C6014" s="1" t="s">
        <v>6080</v>
      </c>
      <c r="D6014">
        <v>18128</v>
      </c>
      <c r="E6014">
        <f>100*Comuni[[#This Row],[Popolazione2011]]/$D$7916</f>
        <v>3.1630294067688448E-2</v>
      </c>
      <c r="F6014">
        <f>100*Comuni[[#This Row],[Popolazione2011]]/(SUMIFS($D$2:$D$7916,$B$2:$B$7916,"Campania"))</f>
        <v>0.31435056816506873</v>
      </c>
      <c r="G6014" t="b">
        <f>IF(Comuni[[#This Row],[Popolazione2011]]&gt;300000,"MAGGIORE")</f>
        <v>0</v>
      </c>
      <c r="H6014">
        <f>100*Comuni[[#This Row],[Popolazione2011]]/(SUMIFS($D$2:$D$7916,$B$2:$B$7916,"Piemonte"))</f>
        <v>0.41540671268649532</v>
      </c>
      <c r="I6014" s="1" t="str">
        <f>_xlfn.XLOOKUP(Comuni[[#This Row],[Regione]],Ripartizione_geografica[Regione],Ripartizione_geografica[Ripartizione geografica],,0)</f>
        <v>Sud</v>
      </c>
      <c r="J6014" s="1">
        <f>_xlfn.XLOOKUP(Comuni[[#This Row],[Regione]],Table_0[Regione],Table_0[Totale contagiati],,0)</f>
        <v>2524670</v>
      </c>
      <c r="K6014" s="1">
        <f>_xlfn.XLOOKUP(Comuni[[#This Row],[Regione]],Table_0[Regione],Table_0[Guariti],,0)</f>
        <v>2482123</v>
      </c>
      <c r="L6014" s="1">
        <f>_xlfn.XLOOKUP(Comuni[[#This Row],[Regione]],Table_0[Regione],Table_0[Deceduti],,0)</f>
        <v>12061</v>
      </c>
    </row>
    <row r="6015" spans="1:12" x14ac:dyDescent="0.25">
      <c r="A6015" s="1" t="s">
        <v>6106</v>
      </c>
      <c r="B6015" s="1" t="s">
        <v>5895</v>
      </c>
      <c r="C6015" s="1" t="s">
        <v>6080</v>
      </c>
      <c r="D6015">
        <v>12698</v>
      </c>
      <c r="E6015">
        <f>100*Comuni[[#This Row],[Popolazione2011]]/$D$7916</f>
        <v>2.2155862426716012E-2</v>
      </c>
      <c r="F6015">
        <f>100*Comuni[[#This Row],[Popolazione2011]]/(SUMIFS($D$2:$D$7916,$B$2:$B$7916,"Campania"))</f>
        <v>0.22019105883495382</v>
      </c>
      <c r="G6015" t="b">
        <f>IF(Comuni[[#This Row],[Popolazione2011]]&gt;300000,"MAGGIORE")</f>
        <v>0</v>
      </c>
      <c r="H6015">
        <f>100*Comuni[[#This Row],[Popolazione2011]]/(SUMIFS($D$2:$D$7916,$B$2:$B$7916,"Piemonte"))</f>
        <v>0.29097718654529553</v>
      </c>
      <c r="I6015" s="1" t="str">
        <f>_xlfn.XLOOKUP(Comuni[[#This Row],[Regione]],Ripartizione_geografica[Regione],Ripartizione_geografica[Ripartizione geografica],,0)</f>
        <v>Sud</v>
      </c>
      <c r="J6015" s="1">
        <f>_xlfn.XLOOKUP(Comuni[[#This Row],[Regione]],Table_0[Regione],Table_0[Totale contagiati],,0)</f>
        <v>2524670</v>
      </c>
      <c r="K6015" s="1">
        <f>_xlfn.XLOOKUP(Comuni[[#This Row],[Regione]],Table_0[Regione],Table_0[Guariti],,0)</f>
        <v>2482123</v>
      </c>
      <c r="L6015" s="1">
        <f>_xlfn.XLOOKUP(Comuni[[#This Row],[Regione]],Table_0[Regione],Table_0[Deceduti],,0)</f>
        <v>12061</v>
      </c>
    </row>
    <row r="6016" spans="1:12" x14ac:dyDescent="0.25">
      <c r="A6016" s="1" t="s">
        <v>6107</v>
      </c>
      <c r="B6016" s="1" t="s">
        <v>5895</v>
      </c>
      <c r="C6016" s="1" t="s">
        <v>6080</v>
      </c>
      <c r="D6016">
        <v>7093</v>
      </c>
      <c r="E6016">
        <f>100*Comuni[[#This Row],[Popolazione2011]]/$D$7916</f>
        <v>1.2376085382949809E-2</v>
      </c>
      <c r="F6016">
        <f>100*Comuni[[#This Row],[Popolazione2011]]/(SUMIFS($D$2:$D$7916,$B$2:$B$7916,"Campania"))</f>
        <v>0.12299694285055343</v>
      </c>
      <c r="G6016" t="b">
        <f>IF(Comuni[[#This Row],[Popolazione2011]]&gt;300000,"MAGGIORE")</f>
        <v>0</v>
      </c>
      <c r="H6016">
        <f>100*Comuni[[#This Row],[Popolazione2011]]/(SUMIFS($D$2:$D$7916,$B$2:$B$7916,"Piemonte"))</f>
        <v>0.16253750072182874</v>
      </c>
      <c r="I6016" s="1" t="str">
        <f>_xlfn.XLOOKUP(Comuni[[#This Row],[Regione]],Ripartizione_geografica[Regione],Ripartizione_geografica[Ripartizione geografica],,0)</f>
        <v>Sud</v>
      </c>
      <c r="J6016" s="1">
        <f>_xlfn.XLOOKUP(Comuni[[#This Row],[Regione]],Table_0[Regione],Table_0[Totale contagiati],,0)</f>
        <v>2524670</v>
      </c>
      <c r="K6016" s="1">
        <f>_xlfn.XLOOKUP(Comuni[[#This Row],[Regione]],Table_0[Regione],Table_0[Guariti],,0)</f>
        <v>2482123</v>
      </c>
      <c r="L6016" s="1">
        <f>_xlfn.XLOOKUP(Comuni[[#This Row],[Regione]],Table_0[Regione],Table_0[Deceduti],,0)</f>
        <v>12061</v>
      </c>
    </row>
    <row r="6017" spans="1:12" x14ac:dyDescent="0.25">
      <c r="A6017" s="1" t="s">
        <v>6108</v>
      </c>
      <c r="B6017" s="1" t="s">
        <v>5895</v>
      </c>
      <c r="C6017" s="1" t="s">
        <v>6080</v>
      </c>
      <c r="D6017">
        <v>1842</v>
      </c>
      <c r="E6017">
        <f>100*Comuni[[#This Row],[Popolazione2011]]/$D$7916</f>
        <v>3.2139784682635765E-3</v>
      </c>
      <c r="F6017">
        <f>100*Comuni[[#This Row],[Popolazione2011]]/(SUMIFS($D$2:$D$7916,$B$2:$B$7916,"Campania"))</f>
        <v>3.1941402612536217E-2</v>
      </c>
      <c r="G6017" t="b">
        <f>IF(Comuni[[#This Row],[Popolazione2011]]&gt;300000,"MAGGIORE")</f>
        <v>0</v>
      </c>
      <c r="H6017">
        <f>100*Comuni[[#This Row],[Popolazione2011]]/(SUMIFS($D$2:$D$7916,$B$2:$B$7916,"Piemonte"))</f>
        <v>4.220979505563352E-2</v>
      </c>
      <c r="I6017" s="1" t="str">
        <f>_xlfn.XLOOKUP(Comuni[[#This Row],[Regione]],Ripartizione_geografica[Regione],Ripartizione_geografica[Ripartizione geografica],,0)</f>
        <v>Sud</v>
      </c>
      <c r="J6017" s="1">
        <f>_xlfn.XLOOKUP(Comuni[[#This Row],[Regione]],Table_0[Regione],Table_0[Totale contagiati],,0)</f>
        <v>2524670</v>
      </c>
      <c r="K6017" s="1">
        <f>_xlfn.XLOOKUP(Comuni[[#This Row],[Regione]],Table_0[Regione],Table_0[Guariti],,0)</f>
        <v>2482123</v>
      </c>
      <c r="L6017" s="1">
        <f>_xlfn.XLOOKUP(Comuni[[#This Row],[Regione]],Table_0[Regione],Table_0[Deceduti],,0)</f>
        <v>12061</v>
      </c>
    </row>
    <row r="6018" spans="1:12" x14ac:dyDescent="0.25">
      <c r="A6018" s="1" t="s">
        <v>6109</v>
      </c>
      <c r="B6018" s="1" t="s">
        <v>5895</v>
      </c>
      <c r="C6018" s="1" t="s">
        <v>6080</v>
      </c>
      <c r="D6018">
        <v>12411</v>
      </c>
      <c r="E6018">
        <f>100*Comuni[[#This Row],[Popolazione2011]]/$D$7916</f>
        <v>2.1655095966134227E-2</v>
      </c>
      <c r="F6018">
        <f>100*Comuni[[#This Row],[Popolazione2011]]/(SUMIFS($D$2:$D$7916,$B$2:$B$7916,"Campania"))</f>
        <v>0.21521430392192564</v>
      </c>
      <c r="G6018" t="b">
        <f>IF(Comuni[[#This Row],[Popolazione2011]]&gt;300000,"MAGGIORE")</f>
        <v>0</v>
      </c>
      <c r="H6018">
        <f>100*Comuni[[#This Row],[Popolazione2011]]/(SUMIFS($D$2:$D$7916,$B$2:$B$7916,"Piemonte"))</f>
        <v>0.28440052466637761</v>
      </c>
      <c r="I6018" s="1" t="str">
        <f>_xlfn.XLOOKUP(Comuni[[#This Row],[Regione]],Ripartizione_geografica[Regione],Ripartizione_geografica[Ripartizione geografica],,0)</f>
        <v>Sud</v>
      </c>
      <c r="J6018" s="1">
        <f>_xlfn.XLOOKUP(Comuni[[#This Row],[Regione]],Table_0[Regione],Table_0[Totale contagiati],,0)</f>
        <v>2524670</v>
      </c>
      <c r="K6018" s="1">
        <f>_xlfn.XLOOKUP(Comuni[[#This Row],[Regione]],Table_0[Regione],Table_0[Guariti],,0)</f>
        <v>2482123</v>
      </c>
      <c r="L6018" s="1">
        <f>_xlfn.XLOOKUP(Comuni[[#This Row],[Regione]],Table_0[Regione],Table_0[Deceduti],,0)</f>
        <v>12061</v>
      </c>
    </row>
    <row r="6019" spans="1:12" x14ac:dyDescent="0.25">
      <c r="A6019" s="1" t="s">
        <v>6110</v>
      </c>
      <c r="B6019" s="1" t="s">
        <v>5895</v>
      </c>
      <c r="C6019" s="1" t="s">
        <v>6080</v>
      </c>
      <c r="D6019">
        <v>16597</v>
      </c>
      <c r="E6019">
        <f>100*Comuni[[#This Row],[Popolazione2011]]/$D$7916</f>
        <v>2.8958958000961228E-2</v>
      </c>
      <c r="F6019">
        <f>100*Comuni[[#This Row],[Popolazione2011]]/(SUMIFS($D$2:$D$7916,$B$2:$B$7916,"Campania"))</f>
        <v>0.2878020950924341</v>
      </c>
      <c r="G6019" t="b">
        <f>IF(Comuni[[#This Row],[Popolazione2011]]&gt;300000,"MAGGIORE")</f>
        <v>0</v>
      </c>
      <c r="H6019">
        <f>100*Comuni[[#This Row],[Popolazione2011]]/(SUMIFS($D$2:$D$7916,$B$2:$B$7916,"Piemonte"))</f>
        <v>0.38032354426620496</v>
      </c>
      <c r="I6019" s="1" t="str">
        <f>_xlfn.XLOOKUP(Comuni[[#This Row],[Regione]],Ripartizione_geografica[Regione],Ripartizione_geografica[Ripartizione geografica],,0)</f>
        <v>Sud</v>
      </c>
      <c r="J6019" s="1">
        <f>_xlfn.XLOOKUP(Comuni[[#This Row],[Regione]],Table_0[Regione],Table_0[Totale contagiati],,0)</f>
        <v>2524670</v>
      </c>
      <c r="K6019" s="1">
        <f>_xlfn.XLOOKUP(Comuni[[#This Row],[Regione]],Table_0[Regione],Table_0[Guariti],,0)</f>
        <v>2482123</v>
      </c>
      <c r="L6019" s="1">
        <f>_xlfn.XLOOKUP(Comuni[[#This Row],[Regione]],Table_0[Regione],Table_0[Deceduti],,0)</f>
        <v>12061</v>
      </c>
    </row>
    <row r="6020" spans="1:12" x14ac:dyDescent="0.25">
      <c r="A6020" s="1" t="s">
        <v>6111</v>
      </c>
      <c r="B6020" s="1" t="s">
        <v>5895</v>
      </c>
      <c r="C6020" s="1" t="s">
        <v>6080</v>
      </c>
      <c r="D6020">
        <v>30241</v>
      </c>
      <c r="E6020">
        <f>100*Comuni[[#This Row],[Popolazione2011]]/$D$7916</f>
        <v>5.2765430433636712E-2</v>
      </c>
      <c r="F6020">
        <f>100*Comuni[[#This Row],[Popolazione2011]]/(SUMIFS($D$2:$D$7916,$B$2:$B$7916,"Campania"))</f>
        <v>0.52439737046998258</v>
      </c>
      <c r="G6020" t="b">
        <f>IF(Comuni[[#This Row],[Popolazione2011]]&gt;300000,"MAGGIORE")</f>
        <v>0</v>
      </c>
      <c r="H6020">
        <f>100*Comuni[[#This Row],[Popolazione2011]]/(SUMIFS($D$2:$D$7916,$B$2:$B$7916,"Piemonte"))</f>
        <v>0.69297850829392682</v>
      </c>
      <c r="I6020" s="1" t="str">
        <f>_xlfn.XLOOKUP(Comuni[[#This Row],[Regione]],Ripartizione_geografica[Regione],Ripartizione_geografica[Ripartizione geografica],,0)</f>
        <v>Sud</v>
      </c>
      <c r="J6020" s="1">
        <f>_xlfn.XLOOKUP(Comuni[[#This Row],[Regione]],Table_0[Regione],Table_0[Totale contagiati],,0)</f>
        <v>2524670</v>
      </c>
      <c r="K6020" s="1">
        <f>_xlfn.XLOOKUP(Comuni[[#This Row],[Regione]],Table_0[Regione],Table_0[Guariti],,0)</f>
        <v>2482123</v>
      </c>
      <c r="L6020" s="1">
        <f>_xlfn.XLOOKUP(Comuni[[#This Row],[Regione]],Table_0[Regione],Table_0[Deceduti],,0)</f>
        <v>12061</v>
      </c>
    </row>
    <row r="6021" spans="1:12" x14ac:dyDescent="0.25">
      <c r="A6021" s="1" t="s">
        <v>6112</v>
      </c>
      <c r="B6021" s="1" t="s">
        <v>5895</v>
      </c>
      <c r="C6021" s="1" t="s">
        <v>6080</v>
      </c>
      <c r="D6021">
        <v>15708</v>
      </c>
      <c r="E6021">
        <f>100*Comuni[[#This Row],[Popolazione2011]]/$D$7916</f>
        <v>2.7407803354768872E-2</v>
      </c>
      <c r="F6021">
        <f>100*Comuni[[#This Row],[Popolazione2011]]/(SUMIFS($D$2:$D$7916,$B$2:$B$7916,"Campania"))</f>
        <v>0.27238629328866393</v>
      </c>
      <c r="G6021" t="b">
        <f>IF(Comuni[[#This Row],[Popolazione2011]]&gt;300000,"MAGGIORE")</f>
        <v>0</v>
      </c>
      <c r="H6021">
        <f>100*Comuni[[#This Row],[Popolazione2011]]/(SUMIFS($D$2:$D$7916,$B$2:$B$7916,"Piemonte"))</f>
        <v>0.35995193308028844</v>
      </c>
      <c r="I6021" s="1" t="str">
        <f>_xlfn.XLOOKUP(Comuni[[#This Row],[Regione]],Ripartizione_geografica[Regione],Ripartizione_geografica[Ripartizione geografica],,0)</f>
        <v>Sud</v>
      </c>
      <c r="J6021" s="1">
        <f>_xlfn.XLOOKUP(Comuni[[#This Row],[Regione]],Table_0[Regione],Table_0[Totale contagiati],,0)</f>
        <v>2524670</v>
      </c>
      <c r="K6021" s="1">
        <f>_xlfn.XLOOKUP(Comuni[[#This Row],[Regione]],Table_0[Regione],Table_0[Guariti],,0)</f>
        <v>2482123</v>
      </c>
      <c r="L6021" s="1">
        <f>_xlfn.XLOOKUP(Comuni[[#This Row],[Regione]],Table_0[Regione],Table_0[Deceduti],,0)</f>
        <v>12061</v>
      </c>
    </row>
    <row r="6022" spans="1:12" x14ac:dyDescent="0.25">
      <c r="A6022" s="1" t="s">
        <v>6113</v>
      </c>
      <c r="B6022" s="1" t="s">
        <v>5895</v>
      </c>
      <c r="C6022" s="1" t="s">
        <v>6080</v>
      </c>
      <c r="D6022">
        <v>108793</v>
      </c>
      <c r="E6022">
        <f>100*Comuni[[#This Row],[Popolazione2011]]/$D$7916</f>
        <v>0.18982538517795836</v>
      </c>
      <c r="F6022">
        <f>100*Comuni[[#This Row],[Popolazione2011]]/(SUMIFS($D$2:$D$7916,$B$2:$B$7916,"Campania"))</f>
        <v>1.8865369242267389</v>
      </c>
      <c r="G6022" t="b">
        <f>IF(Comuni[[#This Row],[Popolazione2011]]&gt;300000,"MAGGIORE")</f>
        <v>0</v>
      </c>
      <c r="H6022">
        <f>100*Comuni[[#This Row],[Popolazione2011]]/(SUMIFS($D$2:$D$7916,$B$2:$B$7916,"Piemonte"))</f>
        <v>2.4930131560735815</v>
      </c>
      <c r="I6022" s="1" t="str">
        <f>_xlfn.XLOOKUP(Comuni[[#This Row],[Regione]],Ripartizione_geografica[Regione],Ripartizione_geografica[Ripartizione geografica],,0)</f>
        <v>Sud</v>
      </c>
      <c r="J6022" s="1">
        <f>_xlfn.XLOOKUP(Comuni[[#This Row],[Regione]],Table_0[Regione],Table_0[Totale contagiati],,0)</f>
        <v>2524670</v>
      </c>
      <c r="K6022" s="1">
        <f>_xlfn.XLOOKUP(Comuni[[#This Row],[Regione]],Table_0[Regione],Table_0[Guariti],,0)</f>
        <v>2482123</v>
      </c>
      <c r="L6022" s="1">
        <f>_xlfn.XLOOKUP(Comuni[[#This Row],[Regione]],Table_0[Regione],Table_0[Deceduti],,0)</f>
        <v>12061</v>
      </c>
    </row>
    <row r="6023" spans="1:12" x14ac:dyDescent="0.25">
      <c r="A6023" s="1" t="s">
        <v>6114</v>
      </c>
      <c r="B6023" s="1" t="s">
        <v>5895</v>
      </c>
      <c r="C6023" s="1" t="s">
        <v>6080</v>
      </c>
      <c r="D6023">
        <v>29509</v>
      </c>
      <c r="E6023">
        <f>100*Comuni[[#This Row],[Popolazione2011]]/$D$7916</f>
        <v>5.1488214234522191E-2</v>
      </c>
      <c r="F6023">
        <f>100*Comuni[[#This Row],[Popolazione2011]]/(SUMIFS($D$2:$D$7916,$B$2:$B$7916,"Campania"))</f>
        <v>0.51170404435034278</v>
      </c>
      <c r="G6023" t="b">
        <f>IF(Comuni[[#This Row],[Popolazione2011]]&gt;300000,"MAGGIORE")</f>
        <v>0</v>
      </c>
      <c r="H6023">
        <f>100*Comuni[[#This Row],[Popolazione2011]]/(SUMIFS($D$2:$D$7916,$B$2:$B$7916,"Piemonte"))</f>
        <v>0.67620458322295851</v>
      </c>
      <c r="I6023" s="1" t="str">
        <f>_xlfn.XLOOKUP(Comuni[[#This Row],[Regione]],Ripartizione_geografica[Regione],Ripartizione_geografica[Ripartizione geografica],,0)</f>
        <v>Sud</v>
      </c>
      <c r="J6023" s="1">
        <f>_xlfn.XLOOKUP(Comuni[[#This Row],[Regione]],Table_0[Regione],Table_0[Totale contagiati],,0)</f>
        <v>2524670</v>
      </c>
      <c r="K6023" s="1">
        <f>_xlfn.XLOOKUP(Comuni[[#This Row],[Regione]],Table_0[Regione],Table_0[Guariti],,0)</f>
        <v>2482123</v>
      </c>
      <c r="L6023" s="1">
        <f>_xlfn.XLOOKUP(Comuni[[#This Row],[Regione]],Table_0[Regione],Table_0[Deceduti],,0)</f>
        <v>12061</v>
      </c>
    </row>
    <row r="6024" spans="1:12" x14ac:dyDescent="0.25">
      <c r="A6024" s="1" t="s">
        <v>6115</v>
      </c>
      <c r="B6024" s="1" t="s">
        <v>5895</v>
      </c>
      <c r="C6024" s="1" t="s">
        <v>6080</v>
      </c>
      <c r="D6024">
        <v>18017</v>
      </c>
      <c r="E6024">
        <f>100*Comuni[[#This Row],[Popolazione2011]]/$D$7916</f>
        <v>3.1436617840773541E-2</v>
      </c>
      <c r="F6024">
        <f>100*Comuni[[#This Row],[Popolazione2011]]/(SUMIFS($D$2:$D$7916,$B$2:$B$7916,"Campania"))</f>
        <v>0.31242576051577908</v>
      </c>
      <c r="G6024" t="b">
        <f>IF(Comuni[[#This Row],[Popolazione2011]]&gt;300000,"MAGGIORE")</f>
        <v>0</v>
      </c>
      <c r="H6024">
        <f>100*Comuni[[#This Row],[Popolazione2011]]/(SUMIFS($D$2:$D$7916,$B$2:$B$7916,"Piemonte"))</f>
        <v>0.4128631256880288</v>
      </c>
      <c r="I6024" s="1" t="str">
        <f>_xlfn.XLOOKUP(Comuni[[#This Row],[Regione]],Ripartizione_geografica[Regione],Ripartizione_geografica[Ripartizione geografica],,0)</f>
        <v>Sud</v>
      </c>
      <c r="J6024" s="1">
        <f>_xlfn.XLOOKUP(Comuni[[#This Row],[Regione]],Table_0[Regione],Table_0[Totale contagiati],,0)</f>
        <v>2524670</v>
      </c>
      <c r="K6024" s="1">
        <f>_xlfn.XLOOKUP(Comuni[[#This Row],[Regione]],Table_0[Regione],Table_0[Guariti],,0)</f>
        <v>2482123</v>
      </c>
      <c r="L6024" s="1">
        <f>_xlfn.XLOOKUP(Comuni[[#This Row],[Regione]],Table_0[Regione],Table_0[Deceduti],,0)</f>
        <v>12061</v>
      </c>
    </row>
    <row r="6025" spans="1:12" x14ac:dyDescent="0.25">
      <c r="A6025" s="1" t="s">
        <v>6116</v>
      </c>
      <c r="B6025" s="1" t="s">
        <v>5895</v>
      </c>
      <c r="C6025" s="1" t="s">
        <v>6080</v>
      </c>
      <c r="D6025">
        <v>18688</v>
      </c>
      <c r="E6025">
        <f>100*Comuni[[#This Row],[Popolazione2011]]/$D$7916</f>
        <v>3.2607399356628514E-2</v>
      </c>
      <c r="F6025">
        <f>100*Comuni[[#This Row],[Popolazione2011]]/(SUMIFS($D$2:$D$7916,$B$2:$B$7916,"Campania"))</f>
        <v>0.32406130945878225</v>
      </c>
      <c r="G6025" t="b">
        <f>IF(Comuni[[#This Row],[Popolazione2011]]&gt;300000,"MAGGIORE")</f>
        <v>0</v>
      </c>
      <c r="H6025">
        <f>100*Comuni[[#This Row],[Popolazione2011]]/(SUMIFS($D$2:$D$7916,$B$2:$B$7916,"Piemonte"))</f>
        <v>0.42823922366974981</v>
      </c>
      <c r="I6025" s="1" t="str">
        <f>_xlfn.XLOOKUP(Comuni[[#This Row],[Regione]],Ripartizione_geografica[Regione],Ripartizione_geografica[Ripartizione geografica],,0)</f>
        <v>Sud</v>
      </c>
      <c r="J6025" s="1">
        <f>_xlfn.XLOOKUP(Comuni[[#This Row],[Regione]],Table_0[Regione],Table_0[Totale contagiati],,0)</f>
        <v>2524670</v>
      </c>
      <c r="K6025" s="1">
        <f>_xlfn.XLOOKUP(Comuni[[#This Row],[Regione]],Table_0[Regione],Table_0[Guariti],,0)</f>
        <v>2482123</v>
      </c>
      <c r="L6025" s="1">
        <f>_xlfn.XLOOKUP(Comuni[[#This Row],[Regione]],Table_0[Regione],Table_0[Deceduti],,0)</f>
        <v>12061</v>
      </c>
    </row>
    <row r="6026" spans="1:12" x14ac:dyDescent="0.25">
      <c r="A6026" s="1" t="s">
        <v>6117</v>
      </c>
      <c r="B6026" s="1" t="s">
        <v>5895</v>
      </c>
      <c r="C6026" s="1" t="s">
        <v>6080</v>
      </c>
      <c r="D6026">
        <v>4675</v>
      </c>
      <c r="E6026">
        <f>100*Comuni[[#This Row],[Popolazione2011]]/$D$7916</f>
        <v>8.1570843317764503E-3</v>
      </c>
      <c r="F6026">
        <f>100*Comuni[[#This Row],[Popolazione2011]]/(SUMIFS($D$2:$D$7916,$B$2:$B$7916,"Campania"))</f>
        <v>8.1067349193054736E-2</v>
      </c>
      <c r="G6026" t="b">
        <f>IF(Comuni[[#This Row],[Popolazione2011]]&gt;300000,"MAGGIORE")</f>
        <v>0</v>
      </c>
      <c r="H6026">
        <f>100*Comuni[[#This Row],[Popolazione2011]]/(SUMIFS($D$2:$D$7916,$B$2:$B$7916,"Piemonte"))</f>
        <v>0.10712855151199061</v>
      </c>
      <c r="I6026" s="1" t="str">
        <f>_xlfn.XLOOKUP(Comuni[[#This Row],[Regione]],Ripartizione_geografica[Regione],Ripartizione_geografica[Ripartizione geografica],,0)</f>
        <v>Sud</v>
      </c>
      <c r="J6026" s="1">
        <f>_xlfn.XLOOKUP(Comuni[[#This Row],[Regione]],Table_0[Regione],Table_0[Totale contagiati],,0)</f>
        <v>2524670</v>
      </c>
      <c r="K6026" s="1">
        <f>_xlfn.XLOOKUP(Comuni[[#This Row],[Regione]],Table_0[Regione],Table_0[Guariti],,0)</f>
        <v>2482123</v>
      </c>
      <c r="L6026" s="1">
        <f>_xlfn.XLOOKUP(Comuni[[#This Row],[Regione]],Table_0[Regione],Table_0[Deceduti],,0)</f>
        <v>12061</v>
      </c>
    </row>
    <row r="6027" spans="1:12" x14ac:dyDescent="0.25">
      <c r="A6027" s="1" t="s">
        <v>6118</v>
      </c>
      <c r="B6027" s="1" t="s">
        <v>5895</v>
      </c>
      <c r="C6027" s="1" t="s">
        <v>6080</v>
      </c>
      <c r="D6027">
        <v>6153</v>
      </c>
      <c r="E6027">
        <f>100*Comuni[[#This Row],[Popolazione2011]]/$D$7916</f>
        <v>1.0735944362228984E-2</v>
      </c>
      <c r="F6027">
        <f>100*Comuni[[#This Row],[Popolazione2011]]/(SUMIFS($D$2:$D$7916,$B$2:$B$7916,"Campania"))</f>
        <v>0.10669676996467718</v>
      </c>
      <c r="G6027" t="b">
        <f>IF(Comuni[[#This Row],[Popolazione2011]]&gt;300000,"MAGGIORE")</f>
        <v>0</v>
      </c>
      <c r="H6027">
        <f>100*Comuni[[#This Row],[Popolazione2011]]/(SUMIFS($D$2:$D$7916,$B$2:$B$7916,"Piemonte"))</f>
        <v>0.14099721442850871</v>
      </c>
      <c r="I6027" s="1" t="str">
        <f>_xlfn.XLOOKUP(Comuni[[#This Row],[Regione]],Ripartizione_geografica[Regione],Ripartizione_geografica[Ripartizione geografica],,0)</f>
        <v>Sud</v>
      </c>
      <c r="J6027" s="1">
        <f>_xlfn.XLOOKUP(Comuni[[#This Row],[Regione]],Table_0[Regione],Table_0[Totale contagiati],,0)</f>
        <v>2524670</v>
      </c>
      <c r="K6027" s="1">
        <f>_xlfn.XLOOKUP(Comuni[[#This Row],[Regione]],Table_0[Regione],Table_0[Guariti],,0)</f>
        <v>2482123</v>
      </c>
      <c r="L6027" s="1">
        <f>_xlfn.XLOOKUP(Comuni[[#This Row],[Regione]],Table_0[Regione],Table_0[Deceduti],,0)</f>
        <v>12061</v>
      </c>
    </row>
    <row r="6028" spans="1:12" x14ac:dyDescent="0.25">
      <c r="A6028" s="1" t="s">
        <v>6119</v>
      </c>
      <c r="B6028" s="1" t="s">
        <v>5895</v>
      </c>
      <c r="C6028" s="1" t="s">
        <v>6080</v>
      </c>
      <c r="D6028">
        <v>1679</v>
      </c>
      <c r="E6028">
        <f>100*Comuni[[#This Row],[Popolazione2011]]/$D$7916</f>
        <v>2.9295710359470927E-3</v>
      </c>
      <c r="F6028">
        <f>100*Comuni[[#This Row],[Popolazione2011]]/(SUMIFS($D$2:$D$7916,$B$2:$B$7916,"Campania"))</f>
        <v>2.9114883271687465E-2</v>
      </c>
      <c r="G6028" t="b">
        <f>IF(Comuni[[#This Row],[Popolazione2011]]&gt;300000,"MAGGIORE")</f>
        <v>0</v>
      </c>
      <c r="H6028">
        <f>100*Comuni[[#This Row],[Popolazione2011]]/(SUMIFS($D$2:$D$7916,$B$2:$B$7916,"Piemonte"))</f>
        <v>3.8474617751579086E-2</v>
      </c>
      <c r="I6028" s="1" t="str">
        <f>_xlfn.XLOOKUP(Comuni[[#This Row],[Regione]],Ripartizione_geografica[Regione],Ripartizione_geografica[Ripartizione geografica],,0)</f>
        <v>Sud</v>
      </c>
      <c r="J6028" s="1">
        <f>_xlfn.XLOOKUP(Comuni[[#This Row],[Regione]],Table_0[Regione],Table_0[Totale contagiati],,0)</f>
        <v>2524670</v>
      </c>
      <c r="K6028" s="1">
        <f>_xlfn.XLOOKUP(Comuni[[#This Row],[Regione]],Table_0[Regione],Table_0[Guariti],,0)</f>
        <v>2482123</v>
      </c>
      <c r="L6028" s="1">
        <f>_xlfn.XLOOKUP(Comuni[[#This Row],[Regione]],Table_0[Regione],Table_0[Deceduti],,0)</f>
        <v>12061</v>
      </c>
    </row>
    <row r="6029" spans="1:12" x14ac:dyDescent="0.25">
      <c r="A6029" s="1" t="s">
        <v>6120</v>
      </c>
      <c r="B6029" s="1" t="s">
        <v>5895</v>
      </c>
      <c r="C6029" s="1" t="s">
        <v>6080</v>
      </c>
      <c r="D6029">
        <v>57204</v>
      </c>
      <c r="E6029">
        <f>100*Comuni[[#This Row],[Popolazione2011]]/$D$7916</f>
        <v>9.9811305265227815E-2</v>
      </c>
      <c r="F6029">
        <f>100*Comuni[[#This Row],[Popolazione2011]]/(SUMIFS($D$2:$D$7916,$B$2:$B$7916,"Campania"))</f>
        <v>0.99195222315283493</v>
      </c>
      <c r="G6029" t="b">
        <f>IF(Comuni[[#This Row],[Popolazione2011]]&gt;300000,"MAGGIORE")</f>
        <v>0</v>
      </c>
      <c r="H6029">
        <f>100*Comuni[[#This Row],[Popolazione2011]]/(SUMIFS($D$2:$D$7916,$B$2:$B$7916,"Piemonte"))</f>
        <v>1.3108409969394461</v>
      </c>
      <c r="I6029" s="1" t="str">
        <f>_xlfn.XLOOKUP(Comuni[[#This Row],[Regione]],Ripartizione_geografica[Regione],Ripartizione_geografica[Ripartizione geografica],,0)</f>
        <v>Sud</v>
      </c>
      <c r="J6029" s="1">
        <f>_xlfn.XLOOKUP(Comuni[[#This Row],[Regione]],Table_0[Regione],Table_0[Totale contagiati],,0)</f>
        <v>2524670</v>
      </c>
      <c r="K6029" s="1">
        <f>_xlfn.XLOOKUP(Comuni[[#This Row],[Regione]],Table_0[Regione],Table_0[Guariti],,0)</f>
        <v>2482123</v>
      </c>
      <c r="L6029" s="1">
        <f>_xlfn.XLOOKUP(Comuni[[#This Row],[Regione]],Table_0[Regione],Table_0[Deceduti],,0)</f>
        <v>12061</v>
      </c>
    </row>
    <row r="6030" spans="1:12" x14ac:dyDescent="0.25">
      <c r="A6030" s="1" t="s">
        <v>6121</v>
      </c>
      <c r="B6030" s="1" t="s">
        <v>5895</v>
      </c>
      <c r="C6030" s="1" t="s">
        <v>6080</v>
      </c>
      <c r="D6030">
        <v>7572</v>
      </c>
      <c r="E6030">
        <f>100*Comuni[[#This Row],[Popolazione2011]]/$D$7916</f>
        <v>1.3211859371168188E-2</v>
      </c>
      <c r="F6030">
        <f>100*Comuni[[#This Row],[Popolazione2011]]/(SUMIFS($D$2:$D$7916,$B$2:$B$7916,"Campania"))</f>
        <v>0.13130309477856908</v>
      </c>
      <c r="G6030" t="b">
        <f>IF(Comuni[[#This Row],[Popolazione2011]]&gt;300000,"MAGGIORE")</f>
        <v>0</v>
      </c>
      <c r="H6030">
        <f>100*Comuni[[#This Row],[Popolazione2011]]/(SUMIFS($D$2:$D$7916,$B$2:$B$7916,"Piemonte"))</f>
        <v>0.17351388065214821</v>
      </c>
      <c r="I6030" s="1" t="str">
        <f>_xlfn.XLOOKUP(Comuni[[#This Row],[Regione]],Ripartizione_geografica[Regione],Ripartizione_geografica[Ripartizione geografica],,0)</f>
        <v>Sud</v>
      </c>
      <c r="J6030" s="1">
        <f>_xlfn.XLOOKUP(Comuni[[#This Row],[Regione]],Table_0[Regione],Table_0[Totale contagiati],,0)</f>
        <v>2524670</v>
      </c>
      <c r="K6030" s="1">
        <f>_xlfn.XLOOKUP(Comuni[[#This Row],[Regione]],Table_0[Regione],Table_0[Guariti],,0)</f>
        <v>2482123</v>
      </c>
      <c r="L6030" s="1">
        <f>_xlfn.XLOOKUP(Comuni[[#This Row],[Regione]],Table_0[Regione],Table_0[Deceduti],,0)</f>
        <v>12061</v>
      </c>
    </row>
    <row r="6031" spans="1:12" x14ac:dyDescent="0.25">
      <c r="A6031" s="1" t="s">
        <v>6122</v>
      </c>
      <c r="B6031" s="1" t="s">
        <v>5895</v>
      </c>
      <c r="C6031" s="1" t="s">
        <v>6080</v>
      </c>
      <c r="D6031">
        <v>30247</v>
      </c>
      <c r="E6031">
        <f>100*Comuni[[#This Row],[Popolazione2011]]/$D$7916</f>
        <v>5.2775899418875352E-2</v>
      </c>
      <c r="F6031">
        <f>100*Comuni[[#This Row],[Popolazione2011]]/(SUMIFS($D$2:$D$7916,$B$2:$B$7916,"Campania"))</f>
        <v>0.52450141412670093</v>
      </c>
      <c r="G6031" t="b">
        <f>IF(Comuni[[#This Row],[Popolazione2011]]&gt;300000,"MAGGIORE")</f>
        <v>0</v>
      </c>
      <c r="H6031">
        <f>100*Comuni[[#This Row],[Popolazione2011]]/(SUMIFS($D$2:$D$7916,$B$2:$B$7916,"Piemonte"))</f>
        <v>0.69311599948303315</v>
      </c>
      <c r="I6031" s="1" t="str">
        <f>_xlfn.XLOOKUP(Comuni[[#This Row],[Regione]],Ripartizione_geografica[Regione],Ripartizione_geografica[Ripartizione geografica],,0)</f>
        <v>Sud</v>
      </c>
      <c r="J6031" s="1">
        <f>_xlfn.XLOOKUP(Comuni[[#This Row],[Regione]],Table_0[Regione],Table_0[Totale contagiati],,0)</f>
        <v>2524670</v>
      </c>
      <c r="K6031" s="1">
        <f>_xlfn.XLOOKUP(Comuni[[#This Row],[Regione]],Table_0[Regione],Table_0[Guariti],,0)</f>
        <v>2482123</v>
      </c>
      <c r="L6031" s="1">
        <f>_xlfn.XLOOKUP(Comuni[[#This Row],[Regione]],Table_0[Regione],Table_0[Deceduti],,0)</f>
        <v>12061</v>
      </c>
    </row>
    <row r="6032" spans="1:12" x14ac:dyDescent="0.25">
      <c r="A6032" s="1" t="s">
        <v>6123</v>
      </c>
      <c r="B6032" s="1" t="s">
        <v>5895</v>
      </c>
      <c r="C6032" s="1" t="s">
        <v>6080</v>
      </c>
      <c r="D6032">
        <v>14020</v>
      </c>
      <c r="E6032">
        <f>100*Comuni[[#This Row],[Popolazione2011]]/$D$7916</f>
        <v>2.4462528840963813E-2</v>
      </c>
      <c r="F6032">
        <f>100*Comuni[[#This Row],[Popolazione2011]]/(SUMIFS($D$2:$D$7916,$B$2:$B$7916,"Campania"))</f>
        <v>0.24311534453189892</v>
      </c>
      <c r="G6032" t="b">
        <f>IF(Comuni[[#This Row],[Popolazione2011]]&gt;300000,"MAGGIORE")</f>
        <v>0</v>
      </c>
      <c r="H6032">
        <f>100*Comuni[[#This Row],[Popolazione2011]]/(SUMIFS($D$2:$D$7916,$B$2:$B$7916,"Piemonte"))</f>
        <v>0.32127107854504988</v>
      </c>
      <c r="I6032" s="1" t="str">
        <f>_xlfn.XLOOKUP(Comuni[[#This Row],[Regione]],Ripartizione_geografica[Regione],Ripartizione_geografica[Ripartizione geografica],,0)</f>
        <v>Sud</v>
      </c>
      <c r="J6032" s="1">
        <f>_xlfn.XLOOKUP(Comuni[[#This Row],[Regione]],Table_0[Regione],Table_0[Totale contagiati],,0)</f>
        <v>2524670</v>
      </c>
      <c r="K6032" s="1">
        <f>_xlfn.XLOOKUP(Comuni[[#This Row],[Regione]],Table_0[Regione],Table_0[Guariti],,0)</f>
        <v>2482123</v>
      </c>
      <c r="L6032" s="1">
        <f>_xlfn.XLOOKUP(Comuni[[#This Row],[Regione]],Table_0[Regione],Table_0[Deceduti],,0)</f>
        <v>12061</v>
      </c>
    </row>
    <row r="6033" spans="1:12" x14ac:dyDescent="0.25">
      <c r="A6033" s="1" t="s">
        <v>6124</v>
      </c>
      <c r="B6033" s="1" t="s">
        <v>5895</v>
      </c>
      <c r="C6033" s="1" t="s">
        <v>6080</v>
      </c>
      <c r="D6033">
        <v>36933</v>
      </c>
      <c r="E6033">
        <f>100*Comuni[[#This Row],[Popolazione2011]]/$D$7916</f>
        <v>6.4441838636470503E-2</v>
      </c>
      <c r="F6033">
        <f>100*Comuni[[#This Row],[Popolazione2011]]/(SUMIFS($D$2:$D$7916,$B$2:$B$7916,"Campania"))</f>
        <v>0.64044072892985893</v>
      </c>
      <c r="G6033" t="b">
        <f>IF(Comuni[[#This Row],[Popolazione2011]]&gt;300000,"MAGGIORE")</f>
        <v>0</v>
      </c>
      <c r="H6033">
        <f>100*Comuni[[#This Row],[Popolazione2011]]/(SUMIFS($D$2:$D$7916,$B$2:$B$7916,"Piemonte"))</f>
        <v>0.84632701454381798</v>
      </c>
      <c r="I6033" s="1" t="str">
        <f>_xlfn.XLOOKUP(Comuni[[#This Row],[Regione]],Ripartizione_geografica[Regione],Ripartizione_geografica[Ripartizione geografica],,0)</f>
        <v>Sud</v>
      </c>
      <c r="J6033" s="1">
        <f>_xlfn.XLOOKUP(Comuni[[#This Row],[Regione]],Table_0[Regione],Table_0[Totale contagiati],,0)</f>
        <v>2524670</v>
      </c>
      <c r="K6033" s="1">
        <f>_xlfn.XLOOKUP(Comuni[[#This Row],[Regione]],Table_0[Regione],Table_0[Guariti],,0)</f>
        <v>2482123</v>
      </c>
      <c r="L6033" s="1">
        <f>_xlfn.XLOOKUP(Comuni[[#This Row],[Regione]],Table_0[Regione],Table_0[Deceduti],,0)</f>
        <v>12061</v>
      </c>
    </row>
    <row r="6034" spans="1:12" x14ac:dyDescent="0.25">
      <c r="A6034" s="1" t="s">
        <v>6125</v>
      </c>
      <c r="B6034" s="1" t="s">
        <v>5895</v>
      </c>
      <c r="C6034" s="1" t="s">
        <v>6080</v>
      </c>
      <c r="D6034">
        <v>7969</v>
      </c>
      <c r="E6034">
        <f>100*Comuni[[#This Row],[Popolazione2011]]/$D$7916</f>
        <v>1.3904557227791771E-2</v>
      </c>
      <c r="F6034">
        <f>100*Comuni[[#This Row],[Popolazione2011]]/(SUMIFS($D$2:$D$7916,$B$2:$B$7916,"Campania"))</f>
        <v>0.13818731673143383</v>
      </c>
      <c r="G6034" t="b">
        <f>IF(Comuni[[#This Row],[Popolazione2011]]&gt;300000,"MAGGIORE")</f>
        <v>0</v>
      </c>
      <c r="H6034">
        <f>100*Comuni[[#This Row],[Popolazione2011]]/(SUMIFS($D$2:$D$7916,$B$2:$B$7916,"Piemonte"))</f>
        <v>0.18261121433134828</v>
      </c>
      <c r="I6034" s="1" t="str">
        <f>_xlfn.XLOOKUP(Comuni[[#This Row],[Regione]],Ripartizione_geografica[Regione],Ripartizione_geografica[Ripartizione geografica],,0)</f>
        <v>Sud</v>
      </c>
      <c r="J6034" s="1">
        <f>_xlfn.XLOOKUP(Comuni[[#This Row],[Regione]],Table_0[Regione],Table_0[Totale contagiati],,0)</f>
        <v>2524670</v>
      </c>
      <c r="K6034" s="1">
        <f>_xlfn.XLOOKUP(Comuni[[#This Row],[Regione]],Table_0[Regione],Table_0[Guariti],,0)</f>
        <v>2482123</v>
      </c>
      <c r="L6034" s="1">
        <f>_xlfn.XLOOKUP(Comuni[[#This Row],[Regione]],Table_0[Regione],Table_0[Deceduti],,0)</f>
        <v>12061</v>
      </c>
    </row>
    <row r="6035" spans="1:12" x14ac:dyDescent="0.25">
      <c r="A6035" s="1" t="s">
        <v>6126</v>
      </c>
      <c r="B6035" s="1" t="s">
        <v>5895</v>
      </c>
      <c r="C6035" s="1" t="s">
        <v>6080</v>
      </c>
      <c r="D6035">
        <v>12975</v>
      </c>
      <c r="E6035">
        <f>100*Comuni[[#This Row],[Popolazione2011]]/$D$7916</f>
        <v>2.2639180578566724E-2</v>
      </c>
      <c r="F6035">
        <f>100*Comuni[[#This Row],[Popolazione2011]]/(SUMIFS($D$2:$D$7916,$B$2:$B$7916,"Campania"))</f>
        <v>0.22499440765345138</v>
      </c>
      <c r="G6035" t="b">
        <f>IF(Comuni[[#This Row],[Popolazione2011]]&gt;300000,"MAGGIORE")</f>
        <v>0</v>
      </c>
      <c r="H6035">
        <f>100*Comuni[[#This Row],[Popolazione2011]]/(SUMIFS($D$2:$D$7916,$B$2:$B$7916,"Piemonte"))</f>
        <v>0.29732469644236964</v>
      </c>
      <c r="I6035" s="1" t="str">
        <f>_xlfn.XLOOKUP(Comuni[[#This Row],[Regione]],Ripartizione_geografica[Regione],Ripartizione_geografica[Ripartizione geografica],,0)</f>
        <v>Sud</v>
      </c>
      <c r="J6035" s="1">
        <f>_xlfn.XLOOKUP(Comuni[[#This Row],[Regione]],Table_0[Regione],Table_0[Totale contagiati],,0)</f>
        <v>2524670</v>
      </c>
      <c r="K6035" s="1">
        <f>_xlfn.XLOOKUP(Comuni[[#This Row],[Regione]],Table_0[Regione],Table_0[Guariti],,0)</f>
        <v>2482123</v>
      </c>
      <c r="L6035" s="1">
        <f>_xlfn.XLOOKUP(Comuni[[#This Row],[Regione]],Table_0[Regione],Table_0[Deceduti],,0)</f>
        <v>12061</v>
      </c>
    </row>
    <row r="6036" spans="1:12" x14ac:dyDescent="0.25">
      <c r="A6036" s="1" t="s">
        <v>6127</v>
      </c>
      <c r="B6036" s="1" t="s">
        <v>5895</v>
      </c>
      <c r="C6036" s="1" t="s">
        <v>6080</v>
      </c>
      <c r="D6036">
        <v>34504</v>
      </c>
      <c r="E6036">
        <f>100*Comuni[[#This Row],[Popolazione2011]]/$D$7916</f>
        <v>6.0203644445692969E-2</v>
      </c>
      <c r="F6036">
        <f>100*Comuni[[#This Row],[Popolazione2011]]/(SUMIFS($D$2:$D$7916,$B$2:$B$7916,"Campania"))</f>
        <v>0.59832038856837666</v>
      </c>
      <c r="G6036" t="b">
        <f>IF(Comuni[[#This Row],[Popolazione2011]]&gt;300000,"MAGGIORE")</f>
        <v>0</v>
      </c>
      <c r="H6036">
        <f>100*Comuni[[#This Row],[Popolazione2011]]/(SUMIFS($D$2:$D$7916,$B$2:$B$7916,"Piemonte"))</f>
        <v>0.79066599815395167</v>
      </c>
      <c r="I6036" s="1" t="str">
        <f>_xlfn.XLOOKUP(Comuni[[#This Row],[Regione]],Ripartizione_geografica[Regione],Ripartizione_geografica[Ripartizione geografica],,0)</f>
        <v>Sud</v>
      </c>
      <c r="J6036" s="1">
        <f>_xlfn.XLOOKUP(Comuni[[#This Row],[Regione]],Table_0[Regione],Table_0[Totale contagiati],,0)</f>
        <v>2524670</v>
      </c>
      <c r="K6036" s="1">
        <f>_xlfn.XLOOKUP(Comuni[[#This Row],[Regione]],Table_0[Regione],Table_0[Guariti],,0)</f>
        <v>2482123</v>
      </c>
      <c r="L6036" s="1">
        <f>_xlfn.XLOOKUP(Comuni[[#This Row],[Regione]],Table_0[Regione],Table_0[Deceduti],,0)</f>
        <v>12061</v>
      </c>
    </row>
    <row r="6037" spans="1:12" x14ac:dyDescent="0.25">
      <c r="A6037" s="1" t="s">
        <v>6128</v>
      </c>
      <c r="B6037" s="1" t="s">
        <v>5895</v>
      </c>
      <c r="C6037" s="1" t="s">
        <v>6080</v>
      </c>
      <c r="D6037">
        <v>962003</v>
      </c>
      <c r="E6037">
        <f>100*Comuni[[#This Row],[Popolazione2011]]/$D$7916</f>
        <v>1.6785325344218054</v>
      </c>
      <c r="F6037">
        <f>100*Comuni[[#This Row],[Popolazione2011]]/(SUMIFS($D$2:$D$7916,$B$2:$B$7916,"Campania"))</f>
        <v>16.681718315671922</v>
      </c>
      <c r="G6037" t="str">
        <f>IF(Comuni[[#This Row],[Popolazione2011]]&gt;300000,"MAGGIORE")</f>
        <v>MAGGIORE</v>
      </c>
      <c r="H6037">
        <f>100*Comuni[[#This Row],[Popolazione2011]]/(SUMIFS($D$2:$D$7916,$B$2:$B$7916,"Piemonte"))</f>
        <v>22.044489398971017</v>
      </c>
      <c r="I6037" s="1" t="str">
        <f>_xlfn.XLOOKUP(Comuni[[#This Row],[Regione]],Ripartizione_geografica[Regione],Ripartizione_geografica[Ripartizione geografica],,0)</f>
        <v>Sud</v>
      </c>
      <c r="J6037" s="1">
        <f>_xlfn.XLOOKUP(Comuni[[#This Row],[Regione]],Table_0[Regione],Table_0[Totale contagiati],,0)</f>
        <v>2524670</v>
      </c>
      <c r="K6037" s="1">
        <f>_xlfn.XLOOKUP(Comuni[[#This Row],[Regione]],Table_0[Regione],Table_0[Guariti],,0)</f>
        <v>2482123</v>
      </c>
      <c r="L6037" s="1">
        <f>_xlfn.XLOOKUP(Comuni[[#This Row],[Regione]],Table_0[Regione],Table_0[Deceduti],,0)</f>
        <v>12061</v>
      </c>
    </row>
    <row r="6038" spans="1:12" x14ac:dyDescent="0.25">
      <c r="A6038" s="1" t="s">
        <v>6129</v>
      </c>
      <c r="B6038" s="1" t="s">
        <v>5895</v>
      </c>
      <c r="C6038" s="1" t="s">
        <v>6080</v>
      </c>
      <c r="D6038">
        <v>33979</v>
      </c>
      <c r="E6038">
        <f>100*Comuni[[#This Row],[Popolazione2011]]/$D$7916</f>
        <v>5.9287608237311655E-2</v>
      </c>
      <c r="F6038">
        <f>100*Comuni[[#This Row],[Popolazione2011]]/(SUMIFS($D$2:$D$7916,$B$2:$B$7916,"Campania"))</f>
        <v>0.58921656860552019</v>
      </c>
      <c r="G6038" t="b">
        <f>IF(Comuni[[#This Row],[Popolazione2011]]&gt;300000,"MAGGIORE")</f>
        <v>0</v>
      </c>
      <c r="H6038">
        <f>100*Comuni[[#This Row],[Popolazione2011]]/(SUMIFS($D$2:$D$7916,$B$2:$B$7916,"Piemonte"))</f>
        <v>0.77863551910715056</v>
      </c>
      <c r="I6038" s="1" t="str">
        <f>_xlfn.XLOOKUP(Comuni[[#This Row],[Regione]],Ripartizione_geografica[Regione],Ripartizione_geografica[Ripartizione geografica],,0)</f>
        <v>Sud</v>
      </c>
      <c r="J6038" s="1">
        <f>_xlfn.XLOOKUP(Comuni[[#This Row],[Regione]],Table_0[Regione],Table_0[Totale contagiati],,0)</f>
        <v>2524670</v>
      </c>
      <c r="K6038" s="1">
        <f>_xlfn.XLOOKUP(Comuni[[#This Row],[Regione]],Table_0[Regione],Table_0[Guariti],,0)</f>
        <v>2482123</v>
      </c>
      <c r="L6038" s="1">
        <f>_xlfn.XLOOKUP(Comuni[[#This Row],[Regione]],Table_0[Regione],Table_0[Deceduti],,0)</f>
        <v>12061</v>
      </c>
    </row>
    <row r="6039" spans="1:12" x14ac:dyDescent="0.25">
      <c r="A6039" s="1" t="s">
        <v>6130</v>
      </c>
      <c r="B6039" s="1" t="s">
        <v>5895</v>
      </c>
      <c r="C6039" s="1" t="s">
        <v>6080</v>
      </c>
      <c r="D6039">
        <v>23543</v>
      </c>
      <c r="E6039">
        <f>100*Comuni[[#This Row],[Popolazione2011]]/$D$7916</f>
        <v>4.1078553245564267E-2</v>
      </c>
      <c r="F6039">
        <f>100*Comuni[[#This Row],[Popolazione2011]]/(SUMIFS($D$2:$D$7916,$B$2:$B$7916,"Campania"))</f>
        <v>0.40824996835338773</v>
      </c>
      <c r="G6039" t="b">
        <f>IF(Comuni[[#This Row],[Popolazione2011]]&gt;300000,"MAGGIORE")</f>
        <v>0</v>
      </c>
      <c r="H6039">
        <f>100*Comuni[[#This Row],[Popolazione2011]]/(SUMIFS($D$2:$D$7916,$B$2:$B$7916,"Piemonte"))</f>
        <v>0.53949251085492933</v>
      </c>
      <c r="I6039" s="1" t="str">
        <f>_xlfn.XLOOKUP(Comuni[[#This Row],[Regione]],Ripartizione_geografica[Regione],Ripartizione_geografica[Ripartizione geografica],,0)</f>
        <v>Sud</v>
      </c>
      <c r="J6039" s="1">
        <f>_xlfn.XLOOKUP(Comuni[[#This Row],[Regione]],Table_0[Regione],Table_0[Totale contagiati],,0)</f>
        <v>2524670</v>
      </c>
      <c r="K6039" s="1">
        <f>_xlfn.XLOOKUP(Comuni[[#This Row],[Regione]],Table_0[Regione],Table_0[Guariti],,0)</f>
        <v>2482123</v>
      </c>
      <c r="L6039" s="1">
        <f>_xlfn.XLOOKUP(Comuni[[#This Row],[Regione]],Table_0[Regione],Table_0[Deceduti],,0)</f>
        <v>12061</v>
      </c>
    </row>
    <row r="6040" spans="1:12" x14ac:dyDescent="0.25">
      <c r="A6040" s="1" t="s">
        <v>6131</v>
      </c>
      <c r="B6040" s="1" t="s">
        <v>5895</v>
      </c>
      <c r="C6040" s="1" t="s">
        <v>6080</v>
      </c>
      <c r="D6040">
        <v>14905</v>
      </c>
      <c r="E6040">
        <f>100*Comuni[[#This Row],[Popolazione2011]]/$D$7916</f>
        <v>2.6006704163663741E-2</v>
      </c>
      <c r="F6040">
        <f>100*Comuni[[#This Row],[Popolazione2011]]/(SUMIFS($D$2:$D$7916,$B$2:$B$7916,"Campania"))</f>
        <v>0.2584617838978569</v>
      </c>
      <c r="G6040" t="b">
        <f>IF(Comuni[[#This Row],[Popolazione2011]]&gt;300000,"MAGGIORE")</f>
        <v>0</v>
      </c>
      <c r="H6040">
        <f>100*Comuni[[#This Row],[Popolazione2011]]/(SUMIFS($D$2:$D$7916,$B$2:$B$7916,"Piemonte"))</f>
        <v>0.34155102893822886</v>
      </c>
      <c r="I6040" s="1" t="str">
        <f>_xlfn.XLOOKUP(Comuni[[#This Row],[Regione]],Ripartizione_geografica[Regione],Ripartizione_geografica[Ripartizione geografica],,0)</f>
        <v>Sud</v>
      </c>
      <c r="J6040" s="1">
        <f>_xlfn.XLOOKUP(Comuni[[#This Row],[Regione]],Table_0[Regione],Table_0[Totale contagiati],,0)</f>
        <v>2524670</v>
      </c>
      <c r="K6040" s="1">
        <f>_xlfn.XLOOKUP(Comuni[[#This Row],[Regione]],Table_0[Regione],Table_0[Guariti],,0)</f>
        <v>2482123</v>
      </c>
      <c r="L6040" s="1">
        <f>_xlfn.XLOOKUP(Comuni[[#This Row],[Regione]],Table_0[Regione],Table_0[Deceduti],,0)</f>
        <v>12061</v>
      </c>
    </row>
    <row r="6041" spans="1:12" x14ac:dyDescent="0.25">
      <c r="A6041" s="1" t="s">
        <v>6132</v>
      </c>
      <c r="B6041" s="1" t="s">
        <v>5895</v>
      </c>
      <c r="C6041" s="1" t="s">
        <v>6080</v>
      </c>
      <c r="D6041">
        <v>12991</v>
      </c>
      <c r="E6041">
        <f>100*Comuni[[#This Row],[Popolazione2011]]/$D$7916</f>
        <v>2.266709787253644E-2</v>
      </c>
      <c r="F6041">
        <f>100*Comuni[[#This Row],[Popolazione2011]]/(SUMIFS($D$2:$D$7916,$B$2:$B$7916,"Campania"))</f>
        <v>0.22527185740470035</v>
      </c>
      <c r="G6041" t="b">
        <f>IF(Comuni[[#This Row],[Popolazione2011]]&gt;300000,"MAGGIORE")</f>
        <v>0</v>
      </c>
      <c r="H6041">
        <f>100*Comuni[[#This Row],[Popolazione2011]]/(SUMIFS($D$2:$D$7916,$B$2:$B$7916,"Piemonte"))</f>
        <v>0.29769133961331978</v>
      </c>
      <c r="I6041" s="1" t="str">
        <f>_xlfn.XLOOKUP(Comuni[[#This Row],[Regione]],Ripartizione_geografica[Regione],Ripartizione_geografica[Ripartizione geografica],,0)</f>
        <v>Sud</v>
      </c>
      <c r="J6041" s="1">
        <f>_xlfn.XLOOKUP(Comuni[[#This Row],[Regione]],Table_0[Regione],Table_0[Totale contagiati],,0)</f>
        <v>2524670</v>
      </c>
      <c r="K6041" s="1">
        <f>_xlfn.XLOOKUP(Comuni[[#This Row],[Regione]],Table_0[Regione],Table_0[Guariti],,0)</f>
        <v>2482123</v>
      </c>
      <c r="L6041" s="1">
        <f>_xlfn.XLOOKUP(Comuni[[#This Row],[Regione]],Table_0[Regione],Table_0[Deceduti],,0)</f>
        <v>12061</v>
      </c>
    </row>
    <row r="6042" spans="1:12" x14ac:dyDescent="0.25">
      <c r="A6042" s="1" t="s">
        <v>6133</v>
      </c>
      <c r="B6042" s="1" t="s">
        <v>5895</v>
      </c>
      <c r="C6042" s="1" t="s">
        <v>6080</v>
      </c>
      <c r="D6042">
        <v>6000</v>
      </c>
      <c r="E6042">
        <f>100*Comuni[[#This Row],[Popolazione2011]]/$D$7916</f>
        <v>1.0468985238643572E-2</v>
      </c>
      <c r="F6042">
        <f>100*Comuni[[#This Row],[Popolazione2011]]/(SUMIFS($D$2:$D$7916,$B$2:$B$7916,"Campania"))</f>
        <v>0.10404365671835902</v>
      </c>
      <c r="G6042" t="b">
        <f>IF(Comuni[[#This Row],[Popolazione2011]]&gt;300000,"MAGGIORE")</f>
        <v>0</v>
      </c>
      <c r="H6042">
        <f>100*Comuni[[#This Row],[Popolazione2011]]/(SUMIFS($D$2:$D$7916,$B$2:$B$7916,"Piemonte"))</f>
        <v>0.1374911891062981</v>
      </c>
      <c r="I6042" s="1" t="str">
        <f>_xlfn.XLOOKUP(Comuni[[#This Row],[Regione]],Ripartizione_geografica[Regione],Ripartizione_geografica[Ripartizione geografica],,0)</f>
        <v>Sud</v>
      </c>
      <c r="J6042" s="1">
        <f>_xlfn.XLOOKUP(Comuni[[#This Row],[Regione]],Table_0[Regione],Table_0[Totale contagiati],,0)</f>
        <v>2524670</v>
      </c>
      <c r="K6042" s="1">
        <f>_xlfn.XLOOKUP(Comuni[[#This Row],[Regione]],Table_0[Regione],Table_0[Guariti],,0)</f>
        <v>2482123</v>
      </c>
      <c r="L6042" s="1">
        <f>_xlfn.XLOOKUP(Comuni[[#This Row],[Regione]],Table_0[Regione],Table_0[Deceduti],,0)</f>
        <v>12061</v>
      </c>
    </row>
    <row r="6043" spans="1:12" x14ac:dyDescent="0.25">
      <c r="A6043" s="1" t="s">
        <v>6134</v>
      </c>
      <c r="B6043" s="1" t="s">
        <v>5895</v>
      </c>
      <c r="C6043" s="1" t="s">
        <v>6080</v>
      </c>
      <c r="D6043">
        <v>21206</v>
      </c>
      <c r="E6043">
        <f>100*Comuni[[#This Row],[Popolazione2011]]/$D$7916</f>
        <v>3.7000883495112595E-2</v>
      </c>
      <c r="F6043">
        <f>100*Comuni[[#This Row],[Popolazione2011]]/(SUMIFS($D$2:$D$7916,$B$2:$B$7916,"Campania"))</f>
        <v>0.36772496406158689</v>
      </c>
      <c r="G6043" t="b">
        <f>IF(Comuni[[#This Row],[Popolazione2011]]&gt;300000,"MAGGIORE")</f>
        <v>0</v>
      </c>
      <c r="H6043">
        <f>100*Comuni[[#This Row],[Popolazione2011]]/(SUMIFS($D$2:$D$7916,$B$2:$B$7916,"Piemonte"))</f>
        <v>0.48593969269802628</v>
      </c>
      <c r="I6043" s="1" t="str">
        <f>_xlfn.XLOOKUP(Comuni[[#This Row],[Regione]],Ripartizione_geografica[Regione],Ripartizione_geografica[Ripartizione geografica],,0)</f>
        <v>Sud</v>
      </c>
      <c r="J6043" s="1">
        <f>_xlfn.XLOOKUP(Comuni[[#This Row],[Regione]],Table_0[Regione],Table_0[Totale contagiati],,0)</f>
        <v>2524670</v>
      </c>
      <c r="K6043" s="1">
        <f>_xlfn.XLOOKUP(Comuni[[#This Row],[Regione]],Table_0[Regione],Table_0[Guariti],,0)</f>
        <v>2482123</v>
      </c>
      <c r="L6043" s="1">
        <f>_xlfn.XLOOKUP(Comuni[[#This Row],[Regione]],Table_0[Regione],Table_0[Deceduti],,0)</f>
        <v>12061</v>
      </c>
    </row>
    <row r="6044" spans="1:12" x14ac:dyDescent="0.25">
      <c r="A6044" s="1" t="s">
        <v>6135</v>
      </c>
      <c r="B6044" s="1" t="s">
        <v>5895</v>
      </c>
      <c r="C6044" s="1" t="s">
        <v>6080</v>
      </c>
      <c r="D6044">
        <v>13514</v>
      </c>
      <c r="E6044">
        <f>100*Comuni[[#This Row],[Popolazione2011]]/$D$7916</f>
        <v>2.3579644419171538E-2</v>
      </c>
      <c r="F6044">
        <f>100*Comuni[[#This Row],[Popolazione2011]]/(SUMIFS($D$2:$D$7916,$B$2:$B$7916,"Campania"))</f>
        <v>0.23434099614865064</v>
      </c>
      <c r="G6044" t="b">
        <f>IF(Comuni[[#This Row],[Popolazione2011]]&gt;300000,"MAGGIORE")</f>
        <v>0</v>
      </c>
      <c r="H6044">
        <f>100*Comuni[[#This Row],[Popolazione2011]]/(SUMIFS($D$2:$D$7916,$B$2:$B$7916,"Piemonte"))</f>
        <v>0.30967598826375209</v>
      </c>
      <c r="I6044" s="1" t="str">
        <f>_xlfn.XLOOKUP(Comuni[[#This Row],[Regione]],Ripartizione_geografica[Regione],Ripartizione_geografica[Ripartizione geografica],,0)</f>
        <v>Sud</v>
      </c>
      <c r="J6044" s="1">
        <f>_xlfn.XLOOKUP(Comuni[[#This Row],[Regione]],Table_0[Regione],Table_0[Totale contagiati],,0)</f>
        <v>2524670</v>
      </c>
      <c r="K6044" s="1">
        <f>_xlfn.XLOOKUP(Comuni[[#This Row],[Regione]],Table_0[Regione],Table_0[Guariti],,0)</f>
        <v>2482123</v>
      </c>
      <c r="L6044" s="1">
        <f>_xlfn.XLOOKUP(Comuni[[#This Row],[Regione]],Table_0[Regione],Table_0[Deceduti],,0)</f>
        <v>12061</v>
      </c>
    </row>
    <row r="6045" spans="1:12" x14ac:dyDescent="0.25">
      <c r="A6045" s="1" t="s">
        <v>6136</v>
      </c>
      <c r="B6045" s="1" t="s">
        <v>5895</v>
      </c>
      <c r="C6045" s="1" t="s">
        <v>6080</v>
      </c>
      <c r="D6045">
        <v>40083</v>
      </c>
      <c r="E6045">
        <f>100*Comuni[[#This Row],[Popolazione2011]]/$D$7916</f>
        <v>6.9938055886758388E-2</v>
      </c>
      <c r="F6045">
        <f>100*Comuni[[#This Row],[Popolazione2011]]/(SUMIFS($D$2:$D$7916,$B$2:$B$7916,"Campania"))</f>
        <v>0.69506364870699744</v>
      </c>
      <c r="G6045" t="b">
        <f>IF(Comuni[[#This Row],[Popolazione2011]]&gt;300000,"MAGGIORE")</f>
        <v>0</v>
      </c>
      <c r="H6045">
        <f>100*Comuni[[#This Row],[Popolazione2011]]/(SUMIFS($D$2:$D$7916,$B$2:$B$7916,"Piemonte"))</f>
        <v>0.91850988882462448</v>
      </c>
      <c r="I6045" s="1" t="str">
        <f>_xlfn.XLOOKUP(Comuni[[#This Row],[Regione]],Ripartizione_geografica[Regione],Ripartizione_geografica[Ripartizione geografica],,0)</f>
        <v>Sud</v>
      </c>
      <c r="J6045" s="1">
        <f>_xlfn.XLOOKUP(Comuni[[#This Row],[Regione]],Table_0[Regione],Table_0[Totale contagiati],,0)</f>
        <v>2524670</v>
      </c>
      <c r="K6045" s="1">
        <f>_xlfn.XLOOKUP(Comuni[[#This Row],[Regione]],Table_0[Regione],Table_0[Guariti],,0)</f>
        <v>2482123</v>
      </c>
      <c r="L6045" s="1">
        <f>_xlfn.XLOOKUP(Comuni[[#This Row],[Regione]],Table_0[Regione],Table_0[Deceduti],,0)</f>
        <v>12061</v>
      </c>
    </row>
    <row r="6046" spans="1:12" x14ac:dyDescent="0.25">
      <c r="A6046" s="1" t="s">
        <v>6137</v>
      </c>
      <c r="B6046" s="1" t="s">
        <v>5895</v>
      </c>
      <c r="C6046" s="1" t="s">
        <v>6080</v>
      </c>
      <c r="D6046">
        <v>25440</v>
      </c>
      <c r="E6046">
        <f>100*Comuni[[#This Row],[Popolazione2011]]/$D$7916</f>
        <v>4.4388497411848749E-2</v>
      </c>
      <c r="F6046">
        <f>100*Comuni[[#This Row],[Popolazione2011]]/(SUMIFS($D$2:$D$7916,$B$2:$B$7916,"Campania"))</f>
        <v>0.44114510448584227</v>
      </c>
      <c r="G6046" t="b">
        <f>IF(Comuni[[#This Row],[Popolazione2011]]&gt;300000,"MAGGIORE")</f>
        <v>0</v>
      </c>
      <c r="H6046">
        <f>100*Comuni[[#This Row],[Popolazione2011]]/(SUMIFS($D$2:$D$7916,$B$2:$B$7916,"Piemonte"))</f>
        <v>0.58296264181070401</v>
      </c>
      <c r="I6046" s="1" t="str">
        <f>_xlfn.XLOOKUP(Comuni[[#This Row],[Regione]],Ripartizione_geografica[Regione],Ripartizione_geografica[Ripartizione geografica],,0)</f>
        <v>Sud</v>
      </c>
      <c r="J6046" s="1">
        <f>_xlfn.XLOOKUP(Comuni[[#This Row],[Regione]],Table_0[Regione],Table_0[Totale contagiati],,0)</f>
        <v>2524670</v>
      </c>
      <c r="K6046" s="1">
        <f>_xlfn.XLOOKUP(Comuni[[#This Row],[Regione]],Table_0[Regione],Table_0[Guariti],,0)</f>
        <v>2482123</v>
      </c>
      <c r="L6046" s="1">
        <f>_xlfn.XLOOKUP(Comuni[[#This Row],[Regione]],Table_0[Regione],Table_0[Deceduti],,0)</f>
        <v>12061</v>
      </c>
    </row>
    <row r="6047" spans="1:12" x14ac:dyDescent="0.25">
      <c r="A6047" s="1" t="s">
        <v>6138</v>
      </c>
      <c r="B6047" s="1" t="s">
        <v>5895</v>
      </c>
      <c r="C6047" s="1" t="s">
        <v>6080</v>
      </c>
      <c r="D6047">
        <v>55765</v>
      </c>
      <c r="E6047">
        <f>100*Comuni[[#This Row],[Popolazione2011]]/$D$7916</f>
        <v>9.7300493638826466E-2</v>
      </c>
      <c r="F6047">
        <f>100*Comuni[[#This Row],[Popolazione2011]]/(SUMIFS($D$2:$D$7916,$B$2:$B$7916,"Campania"))</f>
        <v>0.96699908614988184</v>
      </c>
      <c r="G6047" t="b">
        <f>IF(Comuni[[#This Row],[Popolazione2011]]&gt;300000,"MAGGIORE")</f>
        <v>0</v>
      </c>
      <c r="H6047">
        <f>100*Comuni[[#This Row],[Popolazione2011]]/(SUMIFS($D$2:$D$7916,$B$2:$B$7916,"Piemonte"))</f>
        <v>1.2778660267521189</v>
      </c>
      <c r="I6047" s="1" t="str">
        <f>_xlfn.XLOOKUP(Comuni[[#This Row],[Regione]],Ripartizione_geografica[Regione],Ripartizione_geografica[Ripartizione geografica],,0)</f>
        <v>Sud</v>
      </c>
      <c r="J6047" s="1">
        <f>_xlfn.XLOOKUP(Comuni[[#This Row],[Regione]],Table_0[Regione],Table_0[Totale contagiati],,0)</f>
        <v>2524670</v>
      </c>
      <c r="K6047" s="1">
        <f>_xlfn.XLOOKUP(Comuni[[#This Row],[Regione]],Table_0[Regione],Table_0[Guariti],,0)</f>
        <v>2482123</v>
      </c>
      <c r="L6047" s="1">
        <f>_xlfn.XLOOKUP(Comuni[[#This Row],[Regione]],Table_0[Regione],Table_0[Deceduti],,0)</f>
        <v>12061</v>
      </c>
    </row>
    <row r="6048" spans="1:12" x14ac:dyDescent="0.25">
      <c r="A6048" s="1" t="s">
        <v>6139</v>
      </c>
      <c r="B6048" s="1" t="s">
        <v>5895</v>
      </c>
      <c r="C6048" s="1" t="s">
        <v>6080</v>
      </c>
      <c r="D6048">
        <v>80357</v>
      </c>
      <c r="E6048">
        <f>100*Comuni[[#This Row],[Popolazione2011]]/$D$7916</f>
        <v>0.14020937447028026</v>
      </c>
      <c r="F6048">
        <f>100*Comuni[[#This Row],[Popolazione2011]]/(SUMIFS($D$2:$D$7916,$B$2:$B$7916,"Campania"))</f>
        <v>1.3934393538195293</v>
      </c>
      <c r="G6048" t="b">
        <f>IF(Comuni[[#This Row],[Popolazione2011]]&gt;300000,"MAGGIORE")</f>
        <v>0</v>
      </c>
      <c r="H6048">
        <f>100*Comuni[[#This Row],[Popolazione2011]]/(SUMIFS($D$2:$D$7916,$B$2:$B$7916,"Piemonte"))</f>
        <v>1.8413965805024661</v>
      </c>
      <c r="I6048" s="1" t="str">
        <f>_xlfn.XLOOKUP(Comuni[[#This Row],[Regione]],Ripartizione_geografica[Regione],Ripartizione_geografica[Ripartizione geografica],,0)</f>
        <v>Sud</v>
      </c>
      <c r="J6048" s="1">
        <f>_xlfn.XLOOKUP(Comuni[[#This Row],[Regione]],Table_0[Regione],Table_0[Totale contagiati],,0)</f>
        <v>2524670</v>
      </c>
      <c r="K6048" s="1">
        <f>_xlfn.XLOOKUP(Comuni[[#This Row],[Regione]],Table_0[Regione],Table_0[Guariti],,0)</f>
        <v>2482123</v>
      </c>
      <c r="L6048" s="1">
        <f>_xlfn.XLOOKUP(Comuni[[#This Row],[Regione]],Table_0[Regione],Table_0[Deceduti],,0)</f>
        <v>12061</v>
      </c>
    </row>
    <row r="6049" spans="1:12" x14ac:dyDescent="0.25">
      <c r="A6049" s="1" t="s">
        <v>6140</v>
      </c>
      <c r="B6049" s="1" t="s">
        <v>5895</v>
      </c>
      <c r="C6049" s="1" t="s">
        <v>6080</v>
      </c>
      <c r="D6049">
        <v>10228</v>
      </c>
      <c r="E6049">
        <f>100*Comuni[[#This Row],[Popolazione2011]]/$D$7916</f>
        <v>1.7846130170141077E-2</v>
      </c>
      <c r="F6049">
        <f>100*Comuni[[#This Row],[Popolazione2011]]/(SUMIFS($D$2:$D$7916,$B$2:$B$7916,"Campania"))</f>
        <v>0.17735975348589603</v>
      </c>
      <c r="G6049" t="b">
        <f>IF(Comuni[[#This Row],[Popolazione2011]]&gt;300000,"MAGGIORE")</f>
        <v>0</v>
      </c>
      <c r="H6049">
        <f>100*Comuni[[#This Row],[Popolazione2011]]/(SUMIFS($D$2:$D$7916,$B$2:$B$7916,"Piemonte"))</f>
        <v>0.23437664702986949</v>
      </c>
      <c r="I6049" s="1" t="str">
        <f>_xlfn.XLOOKUP(Comuni[[#This Row],[Regione]],Ripartizione_geografica[Regione],Ripartizione_geografica[Ripartizione geografica],,0)</f>
        <v>Sud</v>
      </c>
      <c r="J6049" s="1">
        <f>_xlfn.XLOOKUP(Comuni[[#This Row],[Regione]],Table_0[Regione],Table_0[Totale contagiati],,0)</f>
        <v>2524670</v>
      </c>
      <c r="K6049" s="1">
        <f>_xlfn.XLOOKUP(Comuni[[#This Row],[Regione]],Table_0[Regione],Table_0[Guariti],,0)</f>
        <v>2482123</v>
      </c>
      <c r="L6049" s="1">
        <f>_xlfn.XLOOKUP(Comuni[[#This Row],[Regione]],Table_0[Regione],Table_0[Deceduti],,0)</f>
        <v>12061</v>
      </c>
    </row>
    <row r="6050" spans="1:12" x14ac:dyDescent="0.25">
      <c r="A6050" s="1" t="s">
        <v>6141</v>
      </c>
      <c r="B6050" s="1" t="s">
        <v>5895</v>
      </c>
      <c r="C6050" s="1" t="s">
        <v>6080</v>
      </c>
      <c r="D6050">
        <v>24744</v>
      </c>
      <c r="E6050">
        <f>100*Comuni[[#This Row],[Popolazione2011]]/$D$7916</f>
        <v>4.317409512416609E-2</v>
      </c>
      <c r="F6050">
        <f>100*Comuni[[#This Row],[Popolazione2011]]/(SUMIFS($D$2:$D$7916,$B$2:$B$7916,"Campania"))</f>
        <v>0.42907604030651258</v>
      </c>
      <c r="G6050" t="b">
        <f>IF(Comuni[[#This Row],[Popolazione2011]]&gt;300000,"MAGGIORE")</f>
        <v>0</v>
      </c>
      <c r="H6050">
        <f>100*Comuni[[#This Row],[Popolazione2011]]/(SUMIFS($D$2:$D$7916,$B$2:$B$7916,"Piemonte"))</f>
        <v>0.56701366387437335</v>
      </c>
      <c r="I6050" s="1" t="str">
        <f>_xlfn.XLOOKUP(Comuni[[#This Row],[Regione]],Ripartizione_geografica[Regione],Ripartizione_geografica[Ripartizione geografica],,0)</f>
        <v>Sud</v>
      </c>
      <c r="J6050" s="1">
        <f>_xlfn.XLOOKUP(Comuni[[#This Row],[Regione]],Table_0[Regione],Table_0[Totale contagiati],,0)</f>
        <v>2524670</v>
      </c>
      <c r="K6050" s="1">
        <f>_xlfn.XLOOKUP(Comuni[[#This Row],[Regione]],Table_0[Regione],Table_0[Guariti],,0)</f>
        <v>2482123</v>
      </c>
      <c r="L6050" s="1">
        <f>_xlfn.XLOOKUP(Comuni[[#This Row],[Regione]],Table_0[Regione],Table_0[Deceduti],,0)</f>
        <v>12061</v>
      </c>
    </row>
    <row r="6051" spans="1:12" x14ac:dyDescent="0.25">
      <c r="A6051" s="1" t="s">
        <v>6142</v>
      </c>
      <c r="B6051" s="1" t="s">
        <v>5895</v>
      </c>
      <c r="C6051" s="1" t="s">
        <v>6080</v>
      </c>
      <c r="D6051">
        <v>39221</v>
      </c>
      <c r="E6051">
        <f>100*Comuni[[#This Row],[Popolazione2011]]/$D$7916</f>
        <v>6.8434011674139927E-2</v>
      </c>
      <c r="F6051">
        <f>100*Comuni[[#This Row],[Popolazione2011]]/(SUMIFS($D$2:$D$7916,$B$2:$B$7916,"Campania"))</f>
        <v>0.68011604335845988</v>
      </c>
      <c r="G6051" t="b">
        <f>IF(Comuni[[#This Row],[Popolazione2011]]&gt;300000,"MAGGIORE")</f>
        <v>0</v>
      </c>
      <c r="H6051">
        <f>100*Comuni[[#This Row],[Popolazione2011]]/(SUMIFS($D$2:$D$7916,$B$2:$B$7916,"Piemonte"))</f>
        <v>0.89875698798968628</v>
      </c>
      <c r="I6051" s="1" t="str">
        <f>_xlfn.XLOOKUP(Comuni[[#This Row],[Regione]],Ripartizione_geografica[Regione],Ripartizione_geografica[Ripartizione geografica],,0)</f>
        <v>Sud</v>
      </c>
      <c r="J6051" s="1">
        <f>_xlfn.XLOOKUP(Comuni[[#This Row],[Regione]],Table_0[Regione],Table_0[Totale contagiati],,0)</f>
        <v>2524670</v>
      </c>
      <c r="K6051" s="1">
        <f>_xlfn.XLOOKUP(Comuni[[#This Row],[Regione]],Table_0[Regione],Table_0[Guariti],,0)</f>
        <v>2482123</v>
      </c>
      <c r="L6051" s="1">
        <f>_xlfn.XLOOKUP(Comuni[[#This Row],[Regione]],Table_0[Regione],Table_0[Deceduti],,0)</f>
        <v>12061</v>
      </c>
    </row>
    <row r="6052" spans="1:12" x14ac:dyDescent="0.25">
      <c r="A6052" s="1" t="s">
        <v>6143</v>
      </c>
      <c r="B6052" s="1" t="s">
        <v>5895</v>
      </c>
      <c r="C6052" s="1" t="s">
        <v>6080</v>
      </c>
      <c r="D6052">
        <v>53677</v>
      </c>
      <c r="E6052">
        <f>100*Comuni[[#This Row],[Popolazione2011]]/$D$7916</f>
        <v>9.3657286775778503E-2</v>
      </c>
      <c r="F6052">
        <f>100*Comuni[[#This Row],[Popolazione2011]]/(SUMIFS($D$2:$D$7916,$B$2:$B$7916,"Campania"))</f>
        <v>0.93079189361189285</v>
      </c>
      <c r="G6052" t="b">
        <f>IF(Comuni[[#This Row],[Popolazione2011]]&gt;300000,"MAGGIORE")</f>
        <v>0</v>
      </c>
      <c r="H6052">
        <f>100*Comuni[[#This Row],[Popolazione2011]]/(SUMIFS($D$2:$D$7916,$B$2:$B$7916,"Piemonte"))</f>
        <v>1.2300190929431272</v>
      </c>
      <c r="I6052" s="1" t="str">
        <f>_xlfn.XLOOKUP(Comuni[[#This Row],[Regione]],Ripartizione_geografica[Regione],Ripartizione_geografica[Ripartizione geografica],,0)</f>
        <v>Sud</v>
      </c>
      <c r="J6052" s="1">
        <f>_xlfn.XLOOKUP(Comuni[[#This Row],[Regione]],Table_0[Regione],Table_0[Totale contagiati],,0)</f>
        <v>2524670</v>
      </c>
      <c r="K6052" s="1">
        <f>_xlfn.XLOOKUP(Comuni[[#This Row],[Regione]],Table_0[Regione],Table_0[Guariti],,0)</f>
        <v>2482123</v>
      </c>
      <c r="L6052" s="1">
        <f>_xlfn.XLOOKUP(Comuni[[#This Row],[Regione]],Table_0[Regione],Table_0[Deceduti],,0)</f>
        <v>12061</v>
      </c>
    </row>
    <row r="6053" spans="1:12" x14ac:dyDescent="0.25">
      <c r="A6053" s="1" t="s">
        <v>6144</v>
      </c>
      <c r="B6053" s="1" t="s">
        <v>5895</v>
      </c>
      <c r="C6053" s="1" t="s">
        <v>6080</v>
      </c>
      <c r="D6053">
        <v>7164</v>
      </c>
      <c r="E6053">
        <f>100*Comuni[[#This Row],[Popolazione2011]]/$D$7916</f>
        <v>1.2499968374940424E-2</v>
      </c>
      <c r="F6053">
        <f>100*Comuni[[#This Row],[Popolazione2011]]/(SUMIFS($D$2:$D$7916,$B$2:$B$7916,"Campania"))</f>
        <v>0.12422812612172067</v>
      </c>
      <c r="G6053" t="b">
        <f>IF(Comuni[[#This Row],[Popolazione2011]]&gt;300000,"MAGGIORE")</f>
        <v>0</v>
      </c>
      <c r="H6053">
        <f>100*Comuni[[#This Row],[Popolazione2011]]/(SUMIFS($D$2:$D$7916,$B$2:$B$7916,"Piemonte"))</f>
        <v>0.16416447979291993</v>
      </c>
      <c r="I6053" s="1" t="str">
        <f>_xlfn.XLOOKUP(Comuni[[#This Row],[Regione]],Ripartizione_geografica[Regione],Ripartizione_geografica[Ripartizione geografica],,0)</f>
        <v>Sud</v>
      </c>
      <c r="J6053" s="1">
        <f>_xlfn.XLOOKUP(Comuni[[#This Row],[Regione]],Table_0[Regione],Table_0[Totale contagiati],,0)</f>
        <v>2524670</v>
      </c>
      <c r="K6053" s="1">
        <f>_xlfn.XLOOKUP(Comuni[[#This Row],[Regione]],Table_0[Regione],Table_0[Guariti],,0)</f>
        <v>2482123</v>
      </c>
      <c r="L6053" s="1">
        <f>_xlfn.XLOOKUP(Comuni[[#This Row],[Regione]],Table_0[Regione],Table_0[Deceduti],,0)</f>
        <v>12061</v>
      </c>
    </row>
    <row r="6054" spans="1:12" x14ac:dyDescent="0.25">
      <c r="A6054" s="1" t="s">
        <v>6145</v>
      </c>
      <c r="B6054" s="1" t="s">
        <v>5895</v>
      </c>
      <c r="C6054" s="1" t="s">
        <v>6080</v>
      </c>
      <c r="D6054">
        <v>11073</v>
      </c>
      <c r="E6054">
        <f>100*Comuni[[#This Row],[Popolazione2011]]/$D$7916</f>
        <v>1.9320512257916714E-2</v>
      </c>
      <c r="F6054">
        <f>100*Comuni[[#This Row],[Popolazione2011]]/(SUMIFS($D$2:$D$7916,$B$2:$B$7916,"Campania"))</f>
        <v>0.19201256847373158</v>
      </c>
      <c r="G6054" t="b">
        <f>IF(Comuni[[#This Row],[Popolazione2011]]&gt;300000,"MAGGIORE")</f>
        <v>0</v>
      </c>
      <c r="H6054">
        <f>100*Comuni[[#This Row],[Popolazione2011]]/(SUMIFS($D$2:$D$7916,$B$2:$B$7916,"Piemonte"))</f>
        <v>0.25373998949567317</v>
      </c>
      <c r="I6054" s="1" t="str">
        <f>_xlfn.XLOOKUP(Comuni[[#This Row],[Regione]],Ripartizione_geografica[Regione],Ripartizione_geografica[Ripartizione geografica],,0)</f>
        <v>Sud</v>
      </c>
      <c r="J6054" s="1">
        <f>_xlfn.XLOOKUP(Comuni[[#This Row],[Regione]],Table_0[Regione],Table_0[Totale contagiati],,0)</f>
        <v>2524670</v>
      </c>
      <c r="K6054" s="1">
        <f>_xlfn.XLOOKUP(Comuni[[#This Row],[Regione]],Table_0[Regione],Table_0[Guariti],,0)</f>
        <v>2482123</v>
      </c>
      <c r="L6054" s="1">
        <f>_xlfn.XLOOKUP(Comuni[[#This Row],[Regione]],Table_0[Regione],Table_0[Deceduti],,0)</f>
        <v>12061</v>
      </c>
    </row>
    <row r="6055" spans="1:12" x14ac:dyDescent="0.25">
      <c r="A6055" s="1" t="s">
        <v>6146</v>
      </c>
      <c r="B6055" s="1" t="s">
        <v>5895</v>
      </c>
      <c r="C6055" s="1" t="s">
        <v>6080</v>
      </c>
      <c r="D6055">
        <v>45523</v>
      </c>
      <c r="E6055">
        <f>100*Comuni[[#This Row],[Popolazione2011]]/$D$7916</f>
        <v>7.9429935836461893E-2</v>
      </c>
      <c r="F6055">
        <f>100*Comuni[[#This Row],[Popolazione2011]]/(SUMIFS($D$2:$D$7916,$B$2:$B$7916,"Campania"))</f>
        <v>0.78939656413164294</v>
      </c>
      <c r="G6055" t="b">
        <f>IF(Comuni[[#This Row],[Popolazione2011]]&gt;300000,"MAGGIORE")</f>
        <v>0</v>
      </c>
      <c r="H6055">
        <f>100*Comuni[[#This Row],[Popolazione2011]]/(SUMIFS($D$2:$D$7916,$B$2:$B$7916,"Piemonte"))</f>
        <v>1.043168566947668</v>
      </c>
      <c r="I6055" s="1" t="str">
        <f>_xlfn.XLOOKUP(Comuni[[#This Row],[Regione]],Ripartizione_geografica[Regione],Ripartizione_geografica[Ripartizione geografica],,0)</f>
        <v>Sud</v>
      </c>
      <c r="J6055" s="1">
        <f>_xlfn.XLOOKUP(Comuni[[#This Row],[Regione]],Table_0[Regione],Table_0[Totale contagiati],,0)</f>
        <v>2524670</v>
      </c>
      <c r="K6055" s="1">
        <f>_xlfn.XLOOKUP(Comuni[[#This Row],[Regione]],Table_0[Regione],Table_0[Guariti],,0)</f>
        <v>2482123</v>
      </c>
      <c r="L6055" s="1">
        <f>_xlfn.XLOOKUP(Comuni[[#This Row],[Regione]],Table_0[Regione],Table_0[Deceduti],,0)</f>
        <v>12061</v>
      </c>
    </row>
    <row r="6056" spans="1:12" x14ac:dyDescent="0.25">
      <c r="A6056" s="1" t="s">
        <v>6147</v>
      </c>
      <c r="B6056" s="1" t="s">
        <v>5895</v>
      </c>
      <c r="C6056" s="1" t="s">
        <v>6080</v>
      </c>
      <c r="D6056">
        <v>27467</v>
      </c>
      <c r="E6056">
        <f>100*Comuni[[#This Row],[Popolazione2011]]/$D$7916</f>
        <v>4.7925269591637162E-2</v>
      </c>
      <c r="F6056">
        <f>100*Comuni[[#This Row],[Popolazione2011]]/(SUMIFS($D$2:$D$7916,$B$2:$B$7916,"Campania"))</f>
        <v>0.47629451984719456</v>
      </c>
      <c r="G6056" t="b">
        <f>IF(Comuni[[#This Row],[Popolazione2011]]&gt;300000,"MAGGIORE")</f>
        <v>0</v>
      </c>
      <c r="H6056">
        <f>100*Comuni[[#This Row],[Popolazione2011]]/(SUMIFS($D$2:$D$7916,$B$2:$B$7916,"Piemonte"))</f>
        <v>0.62941174853044835</v>
      </c>
      <c r="I6056" s="1" t="str">
        <f>_xlfn.XLOOKUP(Comuni[[#This Row],[Regione]],Ripartizione_geografica[Regione],Ripartizione_geografica[Ripartizione geografica],,0)</f>
        <v>Sud</v>
      </c>
      <c r="J6056" s="1">
        <f>_xlfn.XLOOKUP(Comuni[[#This Row],[Regione]],Table_0[Regione],Table_0[Totale contagiati],,0)</f>
        <v>2524670</v>
      </c>
      <c r="K6056" s="1">
        <f>_xlfn.XLOOKUP(Comuni[[#This Row],[Regione]],Table_0[Regione],Table_0[Guariti],,0)</f>
        <v>2482123</v>
      </c>
      <c r="L6056" s="1">
        <f>_xlfn.XLOOKUP(Comuni[[#This Row],[Regione]],Table_0[Regione],Table_0[Deceduti],,0)</f>
        <v>12061</v>
      </c>
    </row>
    <row r="6057" spans="1:12" x14ac:dyDescent="0.25">
      <c r="A6057" s="1" t="s">
        <v>6148</v>
      </c>
      <c r="B6057" s="1" t="s">
        <v>5895</v>
      </c>
      <c r="C6057" s="1" t="s">
        <v>6080</v>
      </c>
      <c r="D6057">
        <v>3422</v>
      </c>
      <c r="E6057">
        <f>100*Comuni[[#This Row],[Popolazione2011]]/$D$7916</f>
        <v>5.9708112477730507E-3</v>
      </c>
      <c r="F6057">
        <f>100*Comuni[[#This Row],[Popolazione2011]]/(SUMIFS($D$2:$D$7916,$B$2:$B$7916,"Campania"))</f>
        <v>5.9339565548370762E-2</v>
      </c>
      <c r="G6057" t="b">
        <f>IF(Comuni[[#This Row],[Popolazione2011]]&gt;300000,"MAGGIORE")</f>
        <v>0</v>
      </c>
      <c r="H6057">
        <f>100*Comuni[[#This Row],[Popolazione2011]]/(SUMIFS($D$2:$D$7916,$B$2:$B$7916,"Piemonte"))</f>
        <v>7.8415808186958688E-2</v>
      </c>
      <c r="I6057" s="1" t="str">
        <f>_xlfn.XLOOKUP(Comuni[[#This Row],[Regione]],Ripartizione_geografica[Regione],Ripartizione_geografica[Ripartizione geografica],,0)</f>
        <v>Sud</v>
      </c>
      <c r="J6057" s="1">
        <f>_xlfn.XLOOKUP(Comuni[[#This Row],[Regione]],Table_0[Regione],Table_0[Totale contagiati],,0)</f>
        <v>2524670</v>
      </c>
      <c r="K6057" s="1">
        <f>_xlfn.XLOOKUP(Comuni[[#This Row],[Regione]],Table_0[Regione],Table_0[Guariti],,0)</f>
        <v>2482123</v>
      </c>
      <c r="L6057" s="1">
        <f>_xlfn.XLOOKUP(Comuni[[#This Row],[Regione]],Table_0[Regione],Table_0[Deceduti],,0)</f>
        <v>12061</v>
      </c>
    </row>
    <row r="6058" spans="1:12" x14ac:dyDescent="0.25">
      <c r="A6058" s="1" t="s">
        <v>6149</v>
      </c>
      <c r="B6058" s="1" t="s">
        <v>5895</v>
      </c>
      <c r="C6058" s="1" t="s">
        <v>6080</v>
      </c>
      <c r="D6058">
        <v>9167</v>
      </c>
      <c r="E6058">
        <f>100*Comuni[[#This Row],[Popolazione2011]]/$D$7916</f>
        <v>1.5994864613774272E-2</v>
      </c>
      <c r="F6058">
        <f>100*Comuni[[#This Row],[Popolazione2011]]/(SUMIFS($D$2:$D$7916,$B$2:$B$7916,"Campania"))</f>
        <v>0.15896136685619952</v>
      </c>
      <c r="G6058" t="b">
        <f>IF(Comuni[[#This Row],[Popolazione2011]]&gt;300000,"MAGGIORE")</f>
        <v>0</v>
      </c>
      <c r="H6058">
        <f>100*Comuni[[#This Row],[Popolazione2011]]/(SUMIFS($D$2:$D$7916,$B$2:$B$7916,"Piemonte"))</f>
        <v>0.21006362175623913</v>
      </c>
      <c r="I6058" s="1" t="str">
        <f>_xlfn.XLOOKUP(Comuni[[#This Row],[Regione]],Ripartizione_geografica[Regione],Ripartizione_geografica[Ripartizione geografica],,0)</f>
        <v>Sud</v>
      </c>
      <c r="J6058" s="1">
        <f>_xlfn.XLOOKUP(Comuni[[#This Row],[Regione]],Table_0[Regione],Table_0[Totale contagiati],,0)</f>
        <v>2524670</v>
      </c>
      <c r="K6058" s="1">
        <f>_xlfn.XLOOKUP(Comuni[[#This Row],[Regione]],Table_0[Regione],Table_0[Guariti],,0)</f>
        <v>2482123</v>
      </c>
      <c r="L6058" s="1">
        <f>_xlfn.XLOOKUP(Comuni[[#This Row],[Regione]],Table_0[Regione],Table_0[Deceduti],,0)</f>
        <v>12061</v>
      </c>
    </row>
    <row r="6059" spans="1:12" x14ac:dyDescent="0.25">
      <c r="A6059" s="1" t="s">
        <v>6150</v>
      </c>
      <c r="B6059" s="1" t="s">
        <v>5895</v>
      </c>
      <c r="C6059" s="1" t="s">
        <v>6080</v>
      </c>
      <c r="D6059">
        <v>9029</v>
      </c>
      <c r="E6059">
        <f>100*Comuni[[#This Row],[Popolazione2011]]/$D$7916</f>
        <v>1.575407795328547E-2</v>
      </c>
      <c r="F6059">
        <f>100*Comuni[[#This Row],[Popolazione2011]]/(SUMIFS($D$2:$D$7916,$B$2:$B$7916,"Campania"))</f>
        <v>0.15656836275167726</v>
      </c>
      <c r="G6059" t="b">
        <f>IF(Comuni[[#This Row],[Popolazione2011]]&gt;300000,"MAGGIORE")</f>
        <v>0</v>
      </c>
      <c r="H6059">
        <f>100*Comuni[[#This Row],[Popolazione2011]]/(SUMIFS($D$2:$D$7916,$B$2:$B$7916,"Piemonte"))</f>
        <v>0.20690132440679426</v>
      </c>
      <c r="I6059" s="1" t="str">
        <f>_xlfn.XLOOKUP(Comuni[[#This Row],[Regione]],Ripartizione_geografica[Regione],Ripartizione_geografica[Ripartizione geografica],,0)</f>
        <v>Sud</v>
      </c>
      <c r="J6059" s="1">
        <f>_xlfn.XLOOKUP(Comuni[[#This Row],[Regione]],Table_0[Regione],Table_0[Totale contagiati],,0)</f>
        <v>2524670</v>
      </c>
      <c r="K6059" s="1">
        <f>_xlfn.XLOOKUP(Comuni[[#This Row],[Regione]],Table_0[Regione],Table_0[Guariti],,0)</f>
        <v>2482123</v>
      </c>
      <c r="L6059" s="1">
        <f>_xlfn.XLOOKUP(Comuni[[#This Row],[Regione]],Table_0[Regione],Table_0[Deceduti],,0)</f>
        <v>12061</v>
      </c>
    </row>
    <row r="6060" spans="1:12" x14ac:dyDescent="0.25">
      <c r="A6060" s="1" t="s">
        <v>6151</v>
      </c>
      <c r="B6060" s="1" t="s">
        <v>5895</v>
      </c>
      <c r="C6060" s="1" t="s">
        <v>6080</v>
      </c>
      <c r="D6060">
        <v>27296</v>
      </c>
      <c r="E6060">
        <f>100*Comuni[[#This Row],[Popolazione2011]]/$D$7916</f>
        <v>4.7626903512335825E-2</v>
      </c>
      <c r="F6060">
        <f>100*Comuni[[#This Row],[Popolazione2011]]/(SUMIFS($D$2:$D$7916,$B$2:$B$7916,"Campania"))</f>
        <v>0.4733292756307213</v>
      </c>
      <c r="G6060" t="b">
        <f>IF(Comuni[[#This Row],[Popolazione2011]]&gt;300000,"MAGGIORE")</f>
        <v>0</v>
      </c>
      <c r="H6060">
        <f>100*Comuni[[#This Row],[Popolazione2011]]/(SUMIFS($D$2:$D$7916,$B$2:$B$7916,"Piemonte"))</f>
        <v>0.62549324964091879</v>
      </c>
      <c r="I6060" s="1" t="str">
        <f>_xlfn.XLOOKUP(Comuni[[#This Row],[Regione]],Ripartizione_geografica[Regione],Ripartizione_geografica[Ripartizione geografica],,0)</f>
        <v>Sud</v>
      </c>
      <c r="J6060" s="1">
        <f>_xlfn.XLOOKUP(Comuni[[#This Row],[Regione]],Table_0[Regione],Table_0[Totale contagiati],,0)</f>
        <v>2524670</v>
      </c>
      <c r="K6060" s="1">
        <f>_xlfn.XLOOKUP(Comuni[[#This Row],[Regione]],Table_0[Regione],Table_0[Guariti],,0)</f>
        <v>2482123</v>
      </c>
      <c r="L6060" s="1">
        <f>_xlfn.XLOOKUP(Comuni[[#This Row],[Regione]],Table_0[Regione],Table_0[Deceduti],,0)</f>
        <v>12061</v>
      </c>
    </row>
    <row r="6061" spans="1:12" x14ac:dyDescent="0.25">
      <c r="A6061" s="1" t="s">
        <v>6152</v>
      </c>
      <c r="B6061" s="1" t="s">
        <v>5895</v>
      </c>
      <c r="C6061" s="1" t="s">
        <v>6080</v>
      </c>
      <c r="D6061">
        <v>34107</v>
      </c>
      <c r="E6061">
        <f>100*Comuni[[#This Row],[Popolazione2011]]/$D$7916</f>
        <v>5.9510946589069386E-2</v>
      </c>
      <c r="F6061">
        <f>100*Comuni[[#This Row],[Popolazione2011]]/(SUMIFS($D$2:$D$7916,$B$2:$B$7916,"Campania"))</f>
        <v>0.5914361666155119</v>
      </c>
      <c r="G6061" t="b">
        <f>IF(Comuni[[#This Row],[Popolazione2011]]&gt;300000,"MAGGIORE")</f>
        <v>0</v>
      </c>
      <c r="H6061">
        <f>100*Comuni[[#This Row],[Popolazione2011]]/(SUMIFS($D$2:$D$7916,$B$2:$B$7916,"Piemonte"))</f>
        <v>0.7815686644747516</v>
      </c>
      <c r="I6061" s="1" t="str">
        <f>_xlfn.XLOOKUP(Comuni[[#This Row],[Regione]],Ripartizione_geografica[Regione],Ripartizione_geografica[Ripartizione geografica],,0)</f>
        <v>Sud</v>
      </c>
      <c r="J6061" s="1">
        <f>_xlfn.XLOOKUP(Comuni[[#This Row],[Regione]],Table_0[Regione],Table_0[Totale contagiati],,0)</f>
        <v>2524670</v>
      </c>
      <c r="K6061" s="1">
        <f>_xlfn.XLOOKUP(Comuni[[#This Row],[Regione]],Table_0[Regione],Table_0[Guariti],,0)</f>
        <v>2482123</v>
      </c>
      <c r="L6061" s="1">
        <f>_xlfn.XLOOKUP(Comuni[[#This Row],[Regione]],Table_0[Regione],Table_0[Deceduti],,0)</f>
        <v>12061</v>
      </c>
    </row>
    <row r="6062" spans="1:12" x14ac:dyDescent="0.25">
      <c r="A6062" s="1" t="s">
        <v>6153</v>
      </c>
      <c r="B6062" s="1" t="s">
        <v>5895</v>
      </c>
      <c r="C6062" s="1" t="s">
        <v>6080</v>
      </c>
      <c r="D6062">
        <v>19546</v>
      </c>
      <c r="E6062">
        <f>100*Comuni[[#This Row],[Popolazione2011]]/$D$7916</f>
        <v>3.4104464245754543E-2</v>
      </c>
      <c r="F6062">
        <f>100*Comuni[[#This Row],[Popolazione2011]]/(SUMIFS($D$2:$D$7916,$B$2:$B$7916,"Campania"))</f>
        <v>0.33893955236950757</v>
      </c>
      <c r="G6062" t="b">
        <f>IF(Comuni[[#This Row],[Popolazione2011]]&gt;300000,"MAGGIORE")</f>
        <v>0</v>
      </c>
      <c r="H6062">
        <f>100*Comuni[[#This Row],[Popolazione2011]]/(SUMIFS($D$2:$D$7916,$B$2:$B$7916,"Piemonte"))</f>
        <v>0.44790046371195047</v>
      </c>
      <c r="I6062" s="1" t="str">
        <f>_xlfn.XLOOKUP(Comuni[[#This Row],[Regione]],Ripartizione_geografica[Regione],Ripartizione_geografica[Ripartizione geografica],,0)</f>
        <v>Sud</v>
      </c>
      <c r="J6062" s="1">
        <f>_xlfn.XLOOKUP(Comuni[[#This Row],[Regione]],Table_0[Regione],Table_0[Totale contagiati],,0)</f>
        <v>2524670</v>
      </c>
      <c r="K6062" s="1">
        <f>_xlfn.XLOOKUP(Comuni[[#This Row],[Regione]],Table_0[Regione],Table_0[Guariti],,0)</f>
        <v>2482123</v>
      </c>
      <c r="L6062" s="1">
        <f>_xlfn.XLOOKUP(Comuni[[#This Row],[Regione]],Table_0[Regione],Table_0[Deceduti],,0)</f>
        <v>12061</v>
      </c>
    </row>
    <row r="6063" spans="1:12" x14ac:dyDescent="0.25">
      <c r="A6063" s="1" t="s">
        <v>6154</v>
      </c>
      <c r="B6063" s="1" t="s">
        <v>5895</v>
      </c>
      <c r="C6063" s="1" t="s">
        <v>6080</v>
      </c>
      <c r="D6063">
        <v>6220</v>
      </c>
      <c r="E6063">
        <f>100*Comuni[[#This Row],[Popolazione2011]]/$D$7916</f>
        <v>1.0852848030727169E-2</v>
      </c>
      <c r="F6063">
        <f>100*Comuni[[#This Row],[Popolazione2011]]/(SUMIFS($D$2:$D$7916,$B$2:$B$7916,"Campania"))</f>
        <v>0.10785859079803219</v>
      </c>
      <c r="G6063" t="b">
        <f>IF(Comuni[[#This Row],[Popolazione2011]]&gt;300000,"MAGGIORE")</f>
        <v>0</v>
      </c>
      <c r="H6063">
        <f>100*Comuni[[#This Row],[Popolazione2011]]/(SUMIFS($D$2:$D$7916,$B$2:$B$7916,"Piemonte"))</f>
        <v>0.14253253270686236</v>
      </c>
      <c r="I6063" s="1" t="str">
        <f>_xlfn.XLOOKUP(Comuni[[#This Row],[Regione]],Ripartizione_geografica[Regione],Ripartizione_geografica[Ripartizione geografica],,0)</f>
        <v>Sud</v>
      </c>
      <c r="J6063" s="1">
        <f>_xlfn.XLOOKUP(Comuni[[#This Row],[Regione]],Table_0[Regione],Table_0[Totale contagiati],,0)</f>
        <v>2524670</v>
      </c>
      <c r="K6063" s="1">
        <f>_xlfn.XLOOKUP(Comuni[[#This Row],[Regione]],Table_0[Regione],Table_0[Guariti],,0)</f>
        <v>2482123</v>
      </c>
      <c r="L6063" s="1">
        <f>_xlfn.XLOOKUP(Comuni[[#This Row],[Regione]],Table_0[Regione],Table_0[Deceduti],,0)</f>
        <v>12061</v>
      </c>
    </row>
    <row r="6064" spans="1:12" x14ac:dyDescent="0.25">
      <c r="A6064" s="1" t="s">
        <v>6155</v>
      </c>
      <c r="B6064" s="1" t="s">
        <v>5895</v>
      </c>
      <c r="C6064" s="1" t="s">
        <v>6080</v>
      </c>
      <c r="D6064">
        <v>15488</v>
      </c>
      <c r="E6064">
        <f>100*Comuni[[#This Row],[Popolazione2011]]/$D$7916</f>
        <v>2.7023940562685273E-2</v>
      </c>
      <c r="F6064">
        <f>100*Comuni[[#This Row],[Popolazione2011]]/(SUMIFS($D$2:$D$7916,$B$2:$B$7916,"Campania"))</f>
        <v>0.26857135920899078</v>
      </c>
      <c r="G6064" t="b">
        <f>IF(Comuni[[#This Row],[Popolazione2011]]&gt;300000,"MAGGIORE")</f>
        <v>0</v>
      </c>
      <c r="H6064">
        <f>100*Comuni[[#This Row],[Popolazione2011]]/(SUMIFS($D$2:$D$7916,$B$2:$B$7916,"Piemonte"))</f>
        <v>0.35491058947972415</v>
      </c>
      <c r="I6064" s="1" t="str">
        <f>_xlfn.XLOOKUP(Comuni[[#This Row],[Regione]],Ripartizione_geografica[Regione],Ripartizione_geografica[Ripartizione geografica],,0)</f>
        <v>Sud</v>
      </c>
      <c r="J6064" s="1">
        <f>_xlfn.XLOOKUP(Comuni[[#This Row],[Regione]],Table_0[Regione],Table_0[Totale contagiati],,0)</f>
        <v>2524670</v>
      </c>
      <c r="K6064" s="1">
        <f>_xlfn.XLOOKUP(Comuni[[#This Row],[Regione]],Table_0[Regione],Table_0[Guariti],,0)</f>
        <v>2482123</v>
      </c>
      <c r="L6064" s="1">
        <f>_xlfn.XLOOKUP(Comuni[[#This Row],[Regione]],Table_0[Regione],Table_0[Deceduti],,0)</f>
        <v>12061</v>
      </c>
    </row>
    <row r="6065" spans="1:12" x14ac:dyDescent="0.25">
      <c r="A6065" s="1" t="s">
        <v>6156</v>
      </c>
      <c r="B6065" s="1" t="s">
        <v>5895</v>
      </c>
      <c r="C6065" s="1" t="s">
        <v>6080</v>
      </c>
      <c r="D6065">
        <v>5775</v>
      </c>
      <c r="E6065">
        <f>100*Comuni[[#This Row],[Popolazione2011]]/$D$7916</f>
        <v>1.0076398292194437E-2</v>
      </c>
      <c r="F6065">
        <f>100*Comuni[[#This Row],[Popolazione2011]]/(SUMIFS($D$2:$D$7916,$B$2:$B$7916,"Campania"))</f>
        <v>0.10014201959142056</v>
      </c>
      <c r="G6065" t="b">
        <f>IF(Comuni[[#This Row],[Popolazione2011]]&gt;300000,"MAGGIORE")</f>
        <v>0</v>
      </c>
      <c r="H6065">
        <f>100*Comuni[[#This Row],[Popolazione2011]]/(SUMIFS($D$2:$D$7916,$B$2:$B$7916,"Piemonte"))</f>
        <v>0.13233526951481192</v>
      </c>
      <c r="I6065" s="1" t="str">
        <f>_xlfn.XLOOKUP(Comuni[[#This Row],[Regione]],Ripartizione_geografica[Regione],Ripartizione_geografica[Ripartizione geografica],,0)</f>
        <v>Sud</v>
      </c>
      <c r="J6065" s="1">
        <f>_xlfn.XLOOKUP(Comuni[[#This Row],[Regione]],Table_0[Regione],Table_0[Totale contagiati],,0)</f>
        <v>2524670</v>
      </c>
      <c r="K6065" s="1">
        <f>_xlfn.XLOOKUP(Comuni[[#This Row],[Regione]],Table_0[Regione],Table_0[Guariti],,0)</f>
        <v>2482123</v>
      </c>
      <c r="L6065" s="1">
        <f>_xlfn.XLOOKUP(Comuni[[#This Row],[Regione]],Table_0[Regione],Table_0[Deceduti],,0)</f>
        <v>12061</v>
      </c>
    </row>
    <row r="6066" spans="1:12" x14ac:dyDescent="0.25">
      <c r="A6066" s="1" t="s">
        <v>6157</v>
      </c>
      <c r="B6066" s="1" t="s">
        <v>5895</v>
      </c>
      <c r="C6066" s="1" t="s">
        <v>6080</v>
      </c>
      <c r="D6066">
        <v>3164</v>
      </c>
      <c r="E6066">
        <f>100*Comuni[[#This Row],[Popolazione2011]]/$D$7916</f>
        <v>5.5206448825113772E-3</v>
      </c>
      <c r="F6066">
        <f>100*Comuni[[#This Row],[Popolazione2011]]/(SUMIFS($D$2:$D$7916,$B$2:$B$7916,"Campania"))</f>
        <v>5.4865688309481325E-2</v>
      </c>
      <c r="G6066" t="b">
        <f>IF(Comuni[[#This Row],[Popolazione2011]]&gt;300000,"MAGGIORE")</f>
        <v>0</v>
      </c>
      <c r="H6066">
        <f>100*Comuni[[#This Row],[Popolazione2011]]/(SUMIFS($D$2:$D$7916,$B$2:$B$7916,"Piemonte"))</f>
        <v>7.2503687055387872E-2</v>
      </c>
      <c r="I6066" s="1" t="str">
        <f>_xlfn.XLOOKUP(Comuni[[#This Row],[Regione]],Ripartizione_geografica[Regione],Ripartizione_geografica[Ripartizione geografica],,0)</f>
        <v>Sud</v>
      </c>
      <c r="J6066" s="1">
        <f>_xlfn.XLOOKUP(Comuni[[#This Row],[Regione]],Table_0[Regione],Table_0[Totale contagiati],,0)</f>
        <v>2524670</v>
      </c>
      <c r="K6066" s="1">
        <f>_xlfn.XLOOKUP(Comuni[[#This Row],[Regione]],Table_0[Regione],Table_0[Guariti],,0)</f>
        <v>2482123</v>
      </c>
      <c r="L6066" s="1">
        <f>_xlfn.XLOOKUP(Comuni[[#This Row],[Regione]],Table_0[Regione],Table_0[Deceduti],,0)</f>
        <v>12061</v>
      </c>
    </row>
    <row r="6067" spans="1:12" x14ac:dyDescent="0.25">
      <c r="A6067" s="1" t="s">
        <v>6158</v>
      </c>
      <c r="B6067" s="1" t="s">
        <v>5895</v>
      </c>
      <c r="C6067" s="1" t="s">
        <v>6080</v>
      </c>
      <c r="D6067">
        <v>34592</v>
      </c>
      <c r="E6067">
        <f>100*Comuni[[#This Row],[Popolazione2011]]/$D$7916</f>
        <v>6.0357189562526406E-2</v>
      </c>
      <c r="F6067">
        <f>100*Comuni[[#This Row],[Popolazione2011]]/(SUMIFS($D$2:$D$7916,$B$2:$B$7916,"Campania"))</f>
        <v>0.5998463622002459</v>
      </c>
      <c r="G6067" t="b">
        <f>IF(Comuni[[#This Row],[Popolazione2011]]&gt;300000,"MAGGIORE")</f>
        <v>0</v>
      </c>
      <c r="H6067">
        <f>100*Comuni[[#This Row],[Popolazione2011]]/(SUMIFS($D$2:$D$7916,$B$2:$B$7916,"Piemonte"))</f>
        <v>0.79268253559417734</v>
      </c>
      <c r="I6067" s="1" t="str">
        <f>_xlfn.XLOOKUP(Comuni[[#This Row],[Regione]],Ripartizione_geografica[Regione],Ripartizione_geografica[Ripartizione geografica],,0)</f>
        <v>Sud</v>
      </c>
      <c r="J6067" s="1">
        <f>_xlfn.XLOOKUP(Comuni[[#This Row],[Regione]],Table_0[Regione],Table_0[Totale contagiati],,0)</f>
        <v>2524670</v>
      </c>
      <c r="K6067" s="1">
        <f>_xlfn.XLOOKUP(Comuni[[#This Row],[Regione]],Table_0[Regione],Table_0[Guariti],,0)</f>
        <v>2482123</v>
      </c>
      <c r="L6067" s="1">
        <f>_xlfn.XLOOKUP(Comuni[[#This Row],[Regione]],Table_0[Regione],Table_0[Deceduti],,0)</f>
        <v>12061</v>
      </c>
    </row>
    <row r="6068" spans="1:12" x14ac:dyDescent="0.25">
      <c r="A6068" s="1" t="s">
        <v>6159</v>
      </c>
      <c r="B6068" s="1" t="s">
        <v>5895</v>
      </c>
      <c r="C6068" s="1" t="s">
        <v>6080</v>
      </c>
      <c r="D6068">
        <v>16563</v>
      </c>
      <c r="E6068">
        <f>100*Comuni[[#This Row],[Popolazione2011]]/$D$7916</f>
        <v>2.8899633751275581E-2</v>
      </c>
      <c r="F6068">
        <f>100*Comuni[[#This Row],[Popolazione2011]]/(SUMIFS($D$2:$D$7916,$B$2:$B$7916,"Campania"))</f>
        <v>0.28721251437103007</v>
      </c>
      <c r="G6068" t="b">
        <f>IF(Comuni[[#This Row],[Popolazione2011]]&gt;300000,"MAGGIORE")</f>
        <v>0</v>
      </c>
      <c r="H6068">
        <f>100*Comuni[[#This Row],[Popolazione2011]]/(SUMIFS($D$2:$D$7916,$B$2:$B$7916,"Piemonte"))</f>
        <v>0.37954442752793593</v>
      </c>
      <c r="I6068" s="1" t="str">
        <f>_xlfn.XLOOKUP(Comuni[[#This Row],[Regione]],Ripartizione_geografica[Regione],Ripartizione_geografica[Ripartizione geografica],,0)</f>
        <v>Sud</v>
      </c>
      <c r="J6068" s="1">
        <f>_xlfn.XLOOKUP(Comuni[[#This Row],[Regione]],Table_0[Regione],Table_0[Totale contagiati],,0)</f>
        <v>2524670</v>
      </c>
      <c r="K6068" s="1">
        <f>_xlfn.XLOOKUP(Comuni[[#This Row],[Regione]],Table_0[Regione],Table_0[Guariti],,0)</f>
        <v>2482123</v>
      </c>
      <c r="L6068" s="1">
        <f>_xlfn.XLOOKUP(Comuni[[#This Row],[Regione]],Table_0[Regione],Table_0[Deceduti],,0)</f>
        <v>12061</v>
      </c>
    </row>
    <row r="6069" spans="1:12" x14ac:dyDescent="0.25">
      <c r="A6069" s="1" t="s">
        <v>6160</v>
      </c>
      <c r="B6069" s="1" t="s">
        <v>5895</v>
      </c>
      <c r="C6069" s="1" t="s">
        <v>6080</v>
      </c>
      <c r="D6069">
        <v>8204</v>
      </c>
      <c r="E6069">
        <f>100*Comuni[[#This Row],[Popolazione2011]]/$D$7916</f>
        <v>1.4314592482971978E-2</v>
      </c>
      <c r="F6069">
        <f>100*Comuni[[#This Row],[Popolazione2011]]/(SUMIFS($D$2:$D$7916,$B$2:$B$7916,"Campania"))</f>
        <v>0.1422623599529029</v>
      </c>
      <c r="G6069" t="b">
        <f>IF(Comuni[[#This Row],[Popolazione2011]]&gt;300000,"MAGGIORE")</f>
        <v>0</v>
      </c>
      <c r="H6069">
        <f>100*Comuni[[#This Row],[Popolazione2011]]/(SUMIFS($D$2:$D$7916,$B$2:$B$7916,"Piemonte"))</f>
        <v>0.18799628590467826</v>
      </c>
      <c r="I6069" s="1" t="str">
        <f>_xlfn.XLOOKUP(Comuni[[#This Row],[Regione]],Ripartizione_geografica[Regione],Ripartizione_geografica[Ripartizione geografica],,0)</f>
        <v>Sud</v>
      </c>
      <c r="J6069" s="1">
        <f>_xlfn.XLOOKUP(Comuni[[#This Row],[Regione]],Table_0[Regione],Table_0[Totale contagiati],,0)</f>
        <v>2524670</v>
      </c>
      <c r="K6069" s="1">
        <f>_xlfn.XLOOKUP(Comuni[[#This Row],[Regione]],Table_0[Regione],Table_0[Guariti],,0)</f>
        <v>2482123</v>
      </c>
      <c r="L6069" s="1">
        <f>_xlfn.XLOOKUP(Comuni[[#This Row],[Regione]],Table_0[Regione],Table_0[Deceduti],,0)</f>
        <v>12061</v>
      </c>
    </row>
    <row r="6070" spans="1:12" x14ac:dyDescent="0.25">
      <c r="A6070" s="1" t="s">
        <v>6161</v>
      </c>
      <c r="B6070" s="1" t="s">
        <v>5895</v>
      </c>
      <c r="C6070" s="1" t="s">
        <v>6080</v>
      </c>
      <c r="D6070">
        <v>17367</v>
      </c>
      <c r="E6070">
        <f>100*Comuni[[#This Row],[Popolazione2011]]/$D$7916</f>
        <v>3.030247777325382E-2</v>
      </c>
      <c r="F6070">
        <f>100*Comuni[[#This Row],[Popolazione2011]]/(SUMIFS($D$2:$D$7916,$B$2:$B$7916,"Campania"))</f>
        <v>0.30115436437129017</v>
      </c>
      <c r="G6070" t="b">
        <f>IF(Comuni[[#This Row],[Popolazione2011]]&gt;300000,"MAGGIORE")</f>
        <v>0</v>
      </c>
      <c r="H6070">
        <f>100*Comuni[[#This Row],[Popolazione2011]]/(SUMIFS($D$2:$D$7916,$B$2:$B$7916,"Piemonte"))</f>
        <v>0.39796824686817989</v>
      </c>
      <c r="I6070" s="1" t="str">
        <f>_xlfn.XLOOKUP(Comuni[[#This Row],[Regione]],Ripartizione_geografica[Regione],Ripartizione_geografica[Ripartizione geografica],,0)</f>
        <v>Sud</v>
      </c>
      <c r="J6070" s="1">
        <f>_xlfn.XLOOKUP(Comuni[[#This Row],[Regione]],Table_0[Regione],Table_0[Totale contagiati],,0)</f>
        <v>2524670</v>
      </c>
      <c r="K6070" s="1">
        <f>_xlfn.XLOOKUP(Comuni[[#This Row],[Regione]],Table_0[Regione],Table_0[Guariti],,0)</f>
        <v>2482123</v>
      </c>
      <c r="L6070" s="1">
        <f>_xlfn.XLOOKUP(Comuni[[#This Row],[Regione]],Table_0[Regione],Table_0[Deceduti],,0)</f>
        <v>12061</v>
      </c>
    </row>
    <row r="6071" spans="1:12" x14ac:dyDescent="0.25">
      <c r="A6071" s="1" t="s">
        <v>6162</v>
      </c>
      <c r="B6071" s="1" t="s">
        <v>5895</v>
      </c>
      <c r="C6071" s="1" t="s">
        <v>6080</v>
      </c>
      <c r="D6071">
        <v>43521</v>
      </c>
      <c r="E6071">
        <f>100*Comuni[[#This Row],[Popolazione2011]]/$D$7916</f>
        <v>7.5936784428501145E-2</v>
      </c>
      <c r="F6071">
        <f>100*Comuni[[#This Row],[Popolazione2011]]/(SUMIFS($D$2:$D$7916,$B$2:$B$7916,"Campania"))</f>
        <v>0.75468066400661715</v>
      </c>
      <c r="G6071" t="b">
        <f>IF(Comuni[[#This Row],[Popolazione2011]]&gt;300000,"MAGGIORE")</f>
        <v>0</v>
      </c>
      <c r="H6071">
        <f>100*Comuni[[#This Row],[Popolazione2011]]/(SUMIFS($D$2:$D$7916,$B$2:$B$7916,"Piemonte"))</f>
        <v>0.99729234018253332</v>
      </c>
      <c r="I6071" s="1" t="str">
        <f>_xlfn.XLOOKUP(Comuni[[#This Row],[Regione]],Ripartizione_geografica[Regione],Ripartizione_geografica[Ripartizione geografica],,0)</f>
        <v>Sud</v>
      </c>
      <c r="J6071" s="1">
        <f>_xlfn.XLOOKUP(Comuni[[#This Row],[Regione]],Table_0[Regione],Table_0[Totale contagiati],,0)</f>
        <v>2524670</v>
      </c>
      <c r="K6071" s="1">
        <f>_xlfn.XLOOKUP(Comuni[[#This Row],[Regione]],Table_0[Regione],Table_0[Guariti],,0)</f>
        <v>2482123</v>
      </c>
      <c r="L6071" s="1">
        <f>_xlfn.XLOOKUP(Comuni[[#This Row],[Regione]],Table_0[Regione],Table_0[Deceduti],,0)</f>
        <v>12061</v>
      </c>
    </row>
    <row r="6072" spans="1:12" x14ac:dyDescent="0.25">
      <c r="A6072" s="1" t="s">
        <v>6163</v>
      </c>
      <c r="B6072" s="1" t="s">
        <v>5895</v>
      </c>
      <c r="C6072" s="1" t="s">
        <v>6080</v>
      </c>
      <c r="D6072">
        <v>85922</v>
      </c>
      <c r="E6072">
        <f>100*Comuni[[#This Row],[Popolazione2011]]/$D$7916</f>
        <v>0.14991935827912217</v>
      </c>
      <c r="F6072">
        <f>100*Comuni[[#This Row],[Popolazione2011]]/(SUMIFS($D$2:$D$7916,$B$2:$B$7916,"Campania"))</f>
        <v>1.4899398454258073</v>
      </c>
      <c r="G6072" t="b">
        <f>IF(Comuni[[#This Row],[Popolazione2011]]&gt;300000,"MAGGIORE")</f>
        <v>0</v>
      </c>
      <c r="H6072">
        <f>100*Comuni[[#This Row],[Popolazione2011]]/(SUMIFS($D$2:$D$7916,$B$2:$B$7916,"Piemonte"))</f>
        <v>1.9689196583985575</v>
      </c>
      <c r="I6072" s="1" t="str">
        <f>_xlfn.XLOOKUP(Comuni[[#This Row],[Regione]],Ripartizione_geografica[Regione],Ripartizione_geografica[Ripartizione geografica],,0)</f>
        <v>Sud</v>
      </c>
      <c r="J6072" s="1">
        <f>_xlfn.XLOOKUP(Comuni[[#This Row],[Regione]],Table_0[Regione],Table_0[Totale contagiati],,0)</f>
        <v>2524670</v>
      </c>
      <c r="K6072" s="1">
        <f>_xlfn.XLOOKUP(Comuni[[#This Row],[Regione]],Table_0[Regione],Table_0[Guariti],,0)</f>
        <v>2482123</v>
      </c>
      <c r="L6072" s="1">
        <f>_xlfn.XLOOKUP(Comuni[[#This Row],[Regione]],Table_0[Regione],Table_0[Deceduti],,0)</f>
        <v>12061</v>
      </c>
    </row>
    <row r="6073" spans="1:12" x14ac:dyDescent="0.25">
      <c r="A6073" s="1" t="s">
        <v>6164</v>
      </c>
      <c r="B6073" s="1" t="s">
        <v>5895</v>
      </c>
      <c r="C6073" s="1" t="s">
        <v>6080</v>
      </c>
      <c r="D6073">
        <v>3785</v>
      </c>
      <c r="E6073">
        <f>100*Comuni[[#This Row],[Popolazione2011]]/$D$7916</f>
        <v>6.6041848547109868E-3</v>
      </c>
      <c r="F6073">
        <f>100*Comuni[[#This Row],[Popolazione2011]]/(SUMIFS($D$2:$D$7916,$B$2:$B$7916,"Campania"))</f>
        <v>6.5634206779831478E-2</v>
      </c>
      <c r="G6073" t="b">
        <f>IF(Comuni[[#This Row],[Popolazione2011]]&gt;300000,"MAGGIORE")</f>
        <v>0</v>
      </c>
      <c r="H6073">
        <f>100*Comuni[[#This Row],[Popolazione2011]]/(SUMIFS($D$2:$D$7916,$B$2:$B$7916,"Piemonte"))</f>
        <v>8.6734025127889719E-2</v>
      </c>
      <c r="I6073" s="1" t="str">
        <f>_xlfn.XLOOKUP(Comuni[[#This Row],[Regione]],Ripartizione_geografica[Regione],Ripartizione_geografica[Ripartizione geografica],,0)</f>
        <v>Sud</v>
      </c>
      <c r="J6073" s="1">
        <f>_xlfn.XLOOKUP(Comuni[[#This Row],[Regione]],Table_0[Regione],Table_0[Totale contagiati],,0)</f>
        <v>2524670</v>
      </c>
      <c r="K6073" s="1">
        <f>_xlfn.XLOOKUP(Comuni[[#This Row],[Regione]],Table_0[Regione],Table_0[Guariti],,0)</f>
        <v>2482123</v>
      </c>
      <c r="L6073" s="1">
        <f>_xlfn.XLOOKUP(Comuni[[#This Row],[Regione]],Table_0[Regione],Table_0[Deceduti],,0)</f>
        <v>12061</v>
      </c>
    </row>
    <row r="6074" spans="1:12" x14ac:dyDescent="0.25">
      <c r="A6074" s="1" t="s">
        <v>6165</v>
      </c>
      <c r="B6074" s="1" t="s">
        <v>5895</v>
      </c>
      <c r="C6074" s="1" t="s">
        <v>6080</v>
      </c>
      <c r="D6074">
        <v>20839</v>
      </c>
      <c r="E6074">
        <f>100*Comuni[[#This Row],[Popolazione2011]]/$D$7916</f>
        <v>3.6360530564682234E-2</v>
      </c>
      <c r="F6074">
        <f>100*Comuni[[#This Row],[Popolazione2011]]/(SUMIFS($D$2:$D$7916,$B$2:$B$7916,"Campania"))</f>
        <v>0.36136096039231397</v>
      </c>
      <c r="G6074" t="b">
        <f>IF(Comuni[[#This Row],[Popolazione2011]]&gt;300000,"MAGGIORE")</f>
        <v>0</v>
      </c>
      <c r="H6074">
        <f>100*Comuni[[#This Row],[Popolazione2011]]/(SUMIFS($D$2:$D$7916,$B$2:$B$7916,"Piemonte"))</f>
        <v>0.4775298149643577</v>
      </c>
      <c r="I6074" s="1" t="str">
        <f>_xlfn.XLOOKUP(Comuni[[#This Row],[Regione]],Ripartizione_geografica[Regione],Ripartizione_geografica[Ripartizione geografica],,0)</f>
        <v>Sud</v>
      </c>
      <c r="J6074" s="1">
        <f>_xlfn.XLOOKUP(Comuni[[#This Row],[Regione]],Table_0[Regione],Table_0[Totale contagiati],,0)</f>
        <v>2524670</v>
      </c>
      <c r="K6074" s="1">
        <f>_xlfn.XLOOKUP(Comuni[[#This Row],[Regione]],Table_0[Regione],Table_0[Guariti],,0)</f>
        <v>2482123</v>
      </c>
      <c r="L6074" s="1">
        <f>_xlfn.XLOOKUP(Comuni[[#This Row],[Regione]],Table_0[Regione],Table_0[Deceduti],,0)</f>
        <v>12061</v>
      </c>
    </row>
    <row r="6075" spans="1:12" x14ac:dyDescent="0.25">
      <c r="A6075" s="1" t="s">
        <v>6166</v>
      </c>
      <c r="B6075" s="1" t="s">
        <v>5895</v>
      </c>
      <c r="C6075" s="1" t="s">
        <v>6080</v>
      </c>
      <c r="D6075">
        <v>30052</v>
      </c>
      <c r="E6075">
        <f>100*Comuni[[#This Row],[Popolazione2011]]/$D$7916</f>
        <v>5.243565739861944E-2</v>
      </c>
      <c r="F6075">
        <f>100*Comuni[[#This Row],[Popolazione2011]]/(SUMIFS($D$2:$D$7916,$B$2:$B$7916,"Campania"))</f>
        <v>0.52111999528335418</v>
      </c>
      <c r="G6075" t="b">
        <f>IF(Comuni[[#This Row],[Popolazione2011]]&gt;300000,"MAGGIORE")</f>
        <v>0</v>
      </c>
      <c r="H6075">
        <f>100*Comuni[[#This Row],[Popolazione2011]]/(SUMIFS($D$2:$D$7916,$B$2:$B$7916,"Piemonte"))</f>
        <v>0.68864753583707849</v>
      </c>
      <c r="I6075" s="1" t="str">
        <f>_xlfn.XLOOKUP(Comuni[[#This Row],[Regione]],Ripartizione_geografica[Regione],Ripartizione_geografica[Ripartizione geografica],,0)</f>
        <v>Sud</v>
      </c>
      <c r="J6075" s="1">
        <f>_xlfn.XLOOKUP(Comuni[[#This Row],[Regione]],Table_0[Regione],Table_0[Totale contagiati],,0)</f>
        <v>2524670</v>
      </c>
      <c r="K6075" s="1">
        <f>_xlfn.XLOOKUP(Comuni[[#This Row],[Regione]],Table_0[Regione],Table_0[Guariti],,0)</f>
        <v>2482123</v>
      </c>
      <c r="L6075" s="1">
        <f>_xlfn.XLOOKUP(Comuni[[#This Row],[Regione]],Table_0[Regione],Table_0[Deceduti],,0)</f>
        <v>12061</v>
      </c>
    </row>
    <row r="6076" spans="1:12" x14ac:dyDescent="0.25">
      <c r="A6076" s="1" t="s">
        <v>6167</v>
      </c>
      <c r="B6076" s="1" t="s">
        <v>5895</v>
      </c>
      <c r="C6076" s="1" t="s">
        <v>6080</v>
      </c>
      <c r="D6076">
        <v>4550</v>
      </c>
      <c r="E6076">
        <f>100*Comuni[[#This Row],[Popolazione2011]]/$D$7916</f>
        <v>7.9389804726380415E-3</v>
      </c>
      <c r="F6076">
        <f>100*Comuni[[#This Row],[Popolazione2011]]/(SUMIFS($D$2:$D$7916,$B$2:$B$7916,"Campania"))</f>
        <v>7.8899773011422258E-2</v>
      </c>
      <c r="G6076" t="b">
        <f>IF(Comuni[[#This Row],[Popolazione2011]]&gt;300000,"MAGGIORE")</f>
        <v>0</v>
      </c>
      <c r="H6076">
        <f>100*Comuni[[#This Row],[Popolazione2011]]/(SUMIFS($D$2:$D$7916,$B$2:$B$7916,"Piemonte"))</f>
        <v>0.10426415173894273</v>
      </c>
      <c r="I6076" s="1" t="str">
        <f>_xlfn.XLOOKUP(Comuni[[#This Row],[Regione]],Ripartizione_geografica[Regione],Ripartizione_geografica[Ripartizione geografica],,0)</f>
        <v>Sud</v>
      </c>
      <c r="J6076" s="1">
        <f>_xlfn.XLOOKUP(Comuni[[#This Row],[Regione]],Table_0[Regione],Table_0[Totale contagiati],,0)</f>
        <v>2524670</v>
      </c>
      <c r="K6076" s="1">
        <f>_xlfn.XLOOKUP(Comuni[[#This Row],[Regione]],Table_0[Regione],Table_0[Guariti],,0)</f>
        <v>2482123</v>
      </c>
      <c r="L6076" s="1">
        <f>_xlfn.XLOOKUP(Comuni[[#This Row],[Regione]],Table_0[Regione],Table_0[Deceduti],,0)</f>
        <v>12061</v>
      </c>
    </row>
    <row r="6077" spans="1:12" x14ac:dyDescent="0.25">
      <c r="A6077" s="1" t="s">
        <v>6168</v>
      </c>
      <c r="B6077" s="1" t="s">
        <v>5895</v>
      </c>
      <c r="C6077" s="1" t="s">
        <v>6080</v>
      </c>
      <c r="D6077">
        <v>22989</v>
      </c>
      <c r="E6077">
        <f>100*Comuni[[#This Row],[Popolazione2011]]/$D$7916</f>
        <v>4.0111916941862849E-2</v>
      </c>
      <c r="F6077">
        <f>100*Comuni[[#This Row],[Popolazione2011]]/(SUMIFS($D$2:$D$7916,$B$2:$B$7916,"Campania"))</f>
        <v>0.39864327071639261</v>
      </c>
      <c r="G6077" t="b">
        <f>IF(Comuni[[#This Row],[Popolazione2011]]&gt;300000,"MAGGIORE")</f>
        <v>0</v>
      </c>
      <c r="H6077">
        <f>100*Comuni[[#This Row],[Popolazione2011]]/(SUMIFS($D$2:$D$7916,$B$2:$B$7916,"Piemonte"))</f>
        <v>0.52679749106078122</v>
      </c>
      <c r="I6077" s="1" t="str">
        <f>_xlfn.XLOOKUP(Comuni[[#This Row],[Regione]],Ripartizione_geografica[Regione],Ripartizione_geografica[Ripartizione geografica],,0)</f>
        <v>Sud</v>
      </c>
      <c r="J6077" s="1">
        <f>_xlfn.XLOOKUP(Comuni[[#This Row],[Regione]],Table_0[Regione],Table_0[Totale contagiati],,0)</f>
        <v>2524670</v>
      </c>
      <c r="K6077" s="1">
        <f>_xlfn.XLOOKUP(Comuni[[#This Row],[Regione]],Table_0[Regione],Table_0[Guariti],,0)</f>
        <v>2482123</v>
      </c>
      <c r="L6077" s="1">
        <f>_xlfn.XLOOKUP(Comuni[[#This Row],[Regione]],Table_0[Regione],Table_0[Deceduti],,0)</f>
        <v>12061</v>
      </c>
    </row>
    <row r="6078" spans="1:12" x14ac:dyDescent="0.25">
      <c r="A6078" s="1" t="s">
        <v>6169</v>
      </c>
      <c r="B6078" s="1" t="s">
        <v>5895</v>
      </c>
      <c r="C6078" s="1" t="s">
        <v>6080</v>
      </c>
      <c r="D6078">
        <v>11726</v>
      </c>
      <c r="E6078">
        <f>100*Comuni[[#This Row],[Popolazione2011]]/$D$7916</f>
        <v>2.0459886818055755E-2</v>
      </c>
      <c r="F6078">
        <f>100*Comuni[[#This Row],[Popolazione2011]]/(SUMIFS($D$2:$D$7916,$B$2:$B$7916,"Campania"))</f>
        <v>0.20333598644657966</v>
      </c>
      <c r="G6078" t="b">
        <f>IF(Comuni[[#This Row],[Popolazione2011]]&gt;300000,"MAGGIORE")</f>
        <v>0</v>
      </c>
      <c r="H6078">
        <f>100*Comuni[[#This Row],[Popolazione2011]]/(SUMIFS($D$2:$D$7916,$B$2:$B$7916,"Piemonte"))</f>
        <v>0.26870361391007525</v>
      </c>
      <c r="I6078" s="1" t="str">
        <f>_xlfn.XLOOKUP(Comuni[[#This Row],[Regione]],Ripartizione_geografica[Regione],Ripartizione_geografica[Ripartizione geografica],,0)</f>
        <v>Sud</v>
      </c>
      <c r="J6078" s="1">
        <f>_xlfn.XLOOKUP(Comuni[[#This Row],[Regione]],Table_0[Regione],Table_0[Totale contagiati],,0)</f>
        <v>2524670</v>
      </c>
      <c r="K6078" s="1">
        <f>_xlfn.XLOOKUP(Comuni[[#This Row],[Regione]],Table_0[Regione],Table_0[Guariti],,0)</f>
        <v>2482123</v>
      </c>
      <c r="L6078" s="1">
        <f>_xlfn.XLOOKUP(Comuni[[#This Row],[Regione]],Table_0[Regione],Table_0[Deceduti],,0)</f>
        <v>12061</v>
      </c>
    </row>
    <row r="6079" spans="1:12" x14ac:dyDescent="0.25">
      <c r="A6079" s="1" t="s">
        <v>6170</v>
      </c>
      <c r="B6079" s="1" t="s">
        <v>5895</v>
      </c>
      <c r="C6079" s="1" t="s">
        <v>6080</v>
      </c>
      <c r="D6079">
        <v>9118</v>
      </c>
      <c r="E6079">
        <f>100*Comuni[[#This Row],[Popolazione2011]]/$D$7916</f>
        <v>1.5909367900992014E-2</v>
      </c>
      <c r="F6079">
        <f>100*Comuni[[#This Row],[Popolazione2011]]/(SUMIFS($D$2:$D$7916,$B$2:$B$7916,"Campania"))</f>
        <v>0.15811167699299961</v>
      </c>
      <c r="G6079" t="b">
        <f>IF(Comuni[[#This Row],[Popolazione2011]]&gt;300000,"MAGGIORE")</f>
        <v>0</v>
      </c>
      <c r="H6079">
        <f>100*Comuni[[#This Row],[Popolazione2011]]/(SUMIFS($D$2:$D$7916,$B$2:$B$7916,"Piemonte"))</f>
        <v>0.20894077704520436</v>
      </c>
      <c r="I6079" s="1" t="str">
        <f>_xlfn.XLOOKUP(Comuni[[#This Row],[Regione]],Ripartizione_geografica[Regione],Ripartizione_geografica[Ripartizione geografica],,0)</f>
        <v>Sud</v>
      </c>
      <c r="J6079" s="1">
        <f>_xlfn.XLOOKUP(Comuni[[#This Row],[Regione]],Table_0[Regione],Table_0[Totale contagiati],,0)</f>
        <v>2524670</v>
      </c>
      <c r="K6079" s="1">
        <f>_xlfn.XLOOKUP(Comuni[[#This Row],[Regione]],Table_0[Regione],Table_0[Guariti],,0)</f>
        <v>2482123</v>
      </c>
      <c r="L6079" s="1">
        <f>_xlfn.XLOOKUP(Comuni[[#This Row],[Regione]],Table_0[Regione],Table_0[Deceduti],,0)</f>
        <v>12061</v>
      </c>
    </row>
    <row r="6080" spans="1:12" x14ac:dyDescent="0.25">
      <c r="A6080" s="1" t="s">
        <v>6171</v>
      </c>
      <c r="B6080" s="1" t="s">
        <v>5895</v>
      </c>
      <c r="C6080" s="1" t="s">
        <v>6080</v>
      </c>
      <c r="D6080">
        <v>5587</v>
      </c>
      <c r="E6080">
        <f>100*Comuni[[#This Row],[Popolazione2011]]/$D$7916</f>
        <v>9.7483700880502729E-3</v>
      </c>
      <c r="F6080">
        <f>100*Comuni[[#This Row],[Popolazione2011]]/(SUMIFS($D$2:$D$7916,$B$2:$B$7916,"Campania"))</f>
        <v>9.6881985014245317E-2</v>
      </c>
      <c r="G6080" t="b">
        <f>IF(Comuni[[#This Row],[Popolazione2011]]&gt;300000,"MAGGIORE")</f>
        <v>0</v>
      </c>
      <c r="H6080">
        <f>100*Comuni[[#This Row],[Popolazione2011]]/(SUMIFS($D$2:$D$7916,$B$2:$B$7916,"Piemonte"))</f>
        <v>0.12802721225614791</v>
      </c>
      <c r="I6080" s="1" t="str">
        <f>_xlfn.XLOOKUP(Comuni[[#This Row],[Regione]],Ripartizione_geografica[Regione],Ripartizione_geografica[Ripartizione geografica],,0)</f>
        <v>Sud</v>
      </c>
      <c r="J6080" s="1">
        <f>_xlfn.XLOOKUP(Comuni[[#This Row],[Regione]],Table_0[Regione],Table_0[Totale contagiati],,0)</f>
        <v>2524670</v>
      </c>
      <c r="K6080" s="1">
        <f>_xlfn.XLOOKUP(Comuni[[#This Row],[Regione]],Table_0[Regione],Table_0[Guariti],,0)</f>
        <v>2482123</v>
      </c>
      <c r="L6080" s="1">
        <f>_xlfn.XLOOKUP(Comuni[[#This Row],[Regione]],Table_0[Regione],Table_0[Deceduti],,0)</f>
        <v>12061</v>
      </c>
    </row>
    <row r="6081" spans="1:12" x14ac:dyDescent="0.25">
      <c r="A6081" s="1" t="s">
        <v>6172</v>
      </c>
      <c r="B6081" s="1" t="s">
        <v>5895</v>
      </c>
      <c r="C6081" s="1" t="s">
        <v>6173</v>
      </c>
      <c r="D6081">
        <v>3971</v>
      </c>
      <c r="E6081">
        <f>100*Comuni[[#This Row],[Popolazione2011]]/$D$7916</f>
        <v>6.9287233971089372E-3</v>
      </c>
      <c r="F6081">
        <f>100*Comuni[[#This Row],[Popolazione2011]]/(SUMIFS($D$2:$D$7916,$B$2:$B$7916,"Campania"))</f>
        <v>6.8859560138100614E-2</v>
      </c>
      <c r="G6081" t="b">
        <f>IF(Comuni[[#This Row],[Popolazione2011]]&gt;300000,"MAGGIORE")</f>
        <v>0</v>
      </c>
      <c r="H6081">
        <f>100*Comuni[[#This Row],[Popolazione2011]]/(SUMIFS($D$2:$D$7916,$B$2:$B$7916,"Piemonte"))</f>
        <v>9.0996251990184962E-2</v>
      </c>
      <c r="I6081" s="1" t="str">
        <f>_xlfn.XLOOKUP(Comuni[[#This Row],[Regione]],Ripartizione_geografica[Regione],Ripartizione_geografica[Ripartizione geografica],,0)</f>
        <v>Sud</v>
      </c>
      <c r="J6081" s="1">
        <f>_xlfn.XLOOKUP(Comuni[[#This Row],[Regione]],Table_0[Regione],Table_0[Totale contagiati],,0)</f>
        <v>2524670</v>
      </c>
      <c r="K6081" s="1">
        <f>_xlfn.XLOOKUP(Comuni[[#This Row],[Regione]],Table_0[Regione],Table_0[Guariti],,0)</f>
        <v>2482123</v>
      </c>
      <c r="L6081" s="1">
        <f>_xlfn.XLOOKUP(Comuni[[#This Row],[Regione]],Table_0[Regione],Table_0[Deceduti],,0)</f>
        <v>12061</v>
      </c>
    </row>
    <row r="6082" spans="1:12" x14ac:dyDescent="0.25">
      <c r="A6082" s="1" t="s">
        <v>6174</v>
      </c>
      <c r="B6082" s="1" t="s">
        <v>5895</v>
      </c>
      <c r="C6082" s="1" t="s">
        <v>6173</v>
      </c>
      <c r="D6082">
        <v>4280</v>
      </c>
      <c r="E6082">
        <f>100*Comuni[[#This Row],[Popolazione2011]]/$D$7916</f>
        <v>7.4678761368990815E-3</v>
      </c>
      <c r="F6082">
        <f>100*Comuni[[#This Row],[Popolazione2011]]/(SUMIFS($D$2:$D$7916,$B$2:$B$7916,"Campania"))</f>
        <v>7.4217808459096105E-2</v>
      </c>
      <c r="G6082" t="b">
        <f>IF(Comuni[[#This Row],[Popolazione2011]]&gt;300000,"MAGGIORE")</f>
        <v>0</v>
      </c>
      <c r="H6082">
        <f>100*Comuni[[#This Row],[Popolazione2011]]/(SUMIFS($D$2:$D$7916,$B$2:$B$7916,"Piemonte"))</f>
        <v>9.8077048229159317E-2</v>
      </c>
      <c r="I6082" s="1" t="str">
        <f>_xlfn.XLOOKUP(Comuni[[#This Row],[Regione]],Ripartizione_geografica[Regione],Ripartizione_geografica[Ripartizione geografica],,0)</f>
        <v>Sud</v>
      </c>
      <c r="J6082" s="1">
        <f>_xlfn.XLOOKUP(Comuni[[#This Row],[Regione]],Table_0[Regione],Table_0[Totale contagiati],,0)</f>
        <v>2524670</v>
      </c>
      <c r="K6082" s="1">
        <f>_xlfn.XLOOKUP(Comuni[[#This Row],[Regione]],Table_0[Regione],Table_0[Guariti],,0)</f>
        <v>2482123</v>
      </c>
      <c r="L6082" s="1">
        <f>_xlfn.XLOOKUP(Comuni[[#This Row],[Regione]],Table_0[Regione],Table_0[Deceduti],,0)</f>
        <v>12061</v>
      </c>
    </row>
    <row r="6083" spans="1:12" x14ac:dyDescent="0.25">
      <c r="A6083" s="1" t="s">
        <v>6175</v>
      </c>
      <c r="B6083" s="1" t="s">
        <v>5895</v>
      </c>
      <c r="C6083" s="1" t="s">
        <v>6173</v>
      </c>
      <c r="D6083">
        <v>2056</v>
      </c>
      <c r="E6083">
        <f>100*Comuni[[#This Row],[Popolazione2011]]/$D$7916</f>
        <v>3.5873722751085307E-3</v>
      </c>
      <c r="F6083">
        <f>100*Comuni[[#This Row],[Popolazione2011]]/(SUMIFS($D$2:$D$7916,$B$2:$B$7916,"Campania"))</f>
        <v>3.5652293035491028E-2</v>
      </c>
      <c r="G6083" t="b">
        <f>IF(Comuni[[#This Row],[Popolazione2011]]&gt;300000,"MAGGIORE")</f>
        <v>0</v>
      </c>
      <c r="H6083">
        <f>100*Comuni[[#This Row],[Popolazione2011]]/(SUMIFS($D$2:$D$7916,$B$2:$B$7916,"Piemonte"))</f>
        <v>4.7113647467091485E-2</v>
      </c>
      <c r="I6083" s="1" t="str">
        <f>_xlfn.XLOOKUP(Comuni[[#This Row],[Regione]],Ripartizione_geografica[Regione],Ripartizione_geografica[Ripartizione geografica],,0)</f>
        <v>Sud</v>
      </c>
      <c r="J6083" s="1">
        <f>_xlfn.XLOOKUP(Comuni[[#This Row],[Regione]],Table_0[Regione],Table_0[Totale contagiati],,0)</f>
        <v>2524670</v>
      </c>
      <c r="K6083" s="1">
        <f>_xlfn.XLOOKUP(Comuni[[#This Row],[Regione]],Table_0[Regione],Table_0[Guariti],,0)</f>
        <v>2482123</v>
      </c>
      <c r="L6083" s="1">
        <f>_xlfn.XLOOKUP(Comuni[[#This Row],[Regione]],Table_0[Regione],Table_0[Deceduti],,0)</f>
        <v>12061</v>
      </c>
    </row>
    <row r="6084" spans="1:12" x14ac:dyDescent="0.25">
      <c r="A6084" s="1" t="s">
        <v>6176</v>
      </c>
      <c r="B6084" s="1" t="s">
        <v>5895</v>
      </c>
      <c r="C6084" s="1" t="s">
        <v>6173</v>
      </c>
      <c r="D6084">
        <v>1815</v>
      </c>
      <c r="E6084">
        <f>100*Comuni[[#This Row],[Popolazione2011]]/$D$7916</f>
        <v>3.1668680346896806E-3</v>
      </c>
      <c r="F6084">
        <f>100*Comuni[[#This Row],[Popolazione2011]]/(SUMIFS($D$2:$D$7916,$B$2:$B$7916,"Campania"))</f>
        <v>3.1473206157303604E-2</v>
      </c>
      <c r="G6084" t="b">
        <f>IF(Comuni[[#This Row],[Popolazione2011]]&gt;300000,"MAGGIORE")</f>
        <v>0</v>
      </c>
      <c r="H6084">
        <f>100*Comuni[[#This Row],[Popolazione2011]]/(SUMIFS($D$2:$D$7916,$B$2:$B$7916,"Piemonte"))</f>
        <v>4.1591084704655175E-2</v>
      </c>
      <c r="I6084" s="1" t="str">
        <f>_xlfn.XLOOKUP(Comuni[[#This Row],[Regione]],Ripartizione_geografica[Regione],Ripartizione_geografica[Ripartizione geografica],,0)</f>
        <v>Sud</v>
      </c>
      <c r="J6084" s="1">
        <f>_xlfn.XLOOKUP(Comuni[[#This Row],[Regione]],Table_0[Regione],Table_0[Totale contagiati],,0)</f>
        <v>2524670</v>
      </c>
      <c r="K6084" s="1">
        <f>_xlfn.XLOOKUP(Comuni[[#This Row],[Regione]],Table_0[Regione],Table_0[Guariti],,0)</f>
        <v>2482123</v>
      </c>
      <c r="L6084" s="1">
        <f>_xlfn.XLOOKUP(Comuni[[#This Row],[Regione]],Table_0[Regione],Table_0[Deceduti],,0)</f>
        <v>12061</v>
      </c>
    </row>
    <row r="6085" spans="1:12" x14ac:dyDescent="0.25">
      <c r="A6085" s="1" t="s">
        <v>6177</v>
      </c>
      <c r="B6085" s="1" t="s">
        <v>5895</v>
      </c>
      <c r="C6085" s="1" t="s">
        <v>6173</v>
      </c>
      <c r="D6085">
        <v>22517</v>
      </c>
      <c r="E6085">
        <f>100*Comuni[[#This Row],[Popolazione2011]]/$D$7916</f>
        <v>3.9288356769756221E-2</v>
      </c>
      <c r="F6085">
        <f>100*Comuni[[#This Row],[Popolazione2011]]/(SUMIFS($D$2:$D$7916,$B$2:$B$7916,"Campania"))</f>
        <v>0.39045850305454838</v>
      </c>
      <c r="G6085" t="b">
        <f>IF(Comuni[[#This Row],[Popolazione2011]]&gt;300000,"MAGGIORE")</f>
        <v>0</v>
      </c>
      <c r="H6085">
        <f>100*Comuni[[#This Row],[Popolazione2011]]/(SUMIFS($D$2:$D$7916,$B$2:$B$7916,"Piemonte"))</f>
        <v>0.51598151751775245</v>
      </c>
      <c r="I6085" s="1" t="str">
        <f>_xlfn.XLOOKUP(Comuni[[#This Row],[Regione]],Ripartizione_geografica[Regione],Ripartizione_geografica[Ripartizione geografica],,0)</f>
        <v>Sud</v>
      </c>
      <c r="J6085" s="1">
        <f>_xlfn.XLOOKUP(Comuni[[#This Row],[Regione]],Table_0[Regione],Table_0[Totale contagiati],,0)</f>
        <v>2524670</v>
      </c>
      <c r="K6085" s="1">
        <f>_xlfn.XLOOKUP(Comuni[[#This Row],[Regione]],Table_0[Regione],Table_0[Guariti],,0)</f>
        <v>2482123</v>
      </c>
      <c r="L6085" s="1">
        <f>_xlfn.XLOOKUP(Comuni[[#This Row],[Regione]],Table_0[Regione],Table_0[Deceduti],,0)</f>
        <v>12061</v>
      </c>
    </row>
    <row r="6086" spans="1:12" x14ac:dyDescent="0.25">
      <c r="A6086" s="1" t="s">
        <v>6178</v>
      </c>
      <c r="B6086" s="1" t="s">
        <v>5895</v>
      </c>
      <c r="C6086" s="1" t="s">
        <v>6173</v>
      </c>
      <c r="D6086">
        <v>10926</v>
      </c>
      <c r="E6086">
        <f>100*Comuni[[#This Row],[Popolazione2011]]/$D$7916</f>
        <v>1.9064022119569944E-2</v>
      </c>
      <c r="F6086">
        <f>100*Comuni[[#This Row],[Popolazione2011]]/(SUMIFS($D$2:$D$7916,$B$2:$B$7916,"Campania"))</f>
        <v>0.18946349888413178</v>
      </c>
      <c r="G6086" t="b">
        <f>IF(Comuni[[#This Row],[Popolazione2011]]&gt;300000,"MAGGIORE")</f>
        <v>0</v>
      </c>
      <c r="H6086">
        <f>100*Comuni[[#This Row],[Popolazione2011]]/(SUMIFS($D$2:$D$7916,$B$2:$B$7916,"Piemonte"))</f>
        <v>0.25037145536256883</v>
      </c>
      <c r="I6086" s="1" t="str">
        <f>_xlfn.XLOOKUP(Comuni[[#This Row],[Regione]],Ripartizione_geografica[Regione],Ripartizione_geografica[Ripartizione geografica],,0)</f>
        <v>Sud</v>
      </c>
      <c r="J6086" s="1">
        <f>_xlfn.XLOOKUP(Comuni[[#This Row],[Regione]],Table_0[Regione],Table_0[Totale contagiati],,0)</f>
        <v>2524670</v>
      </c>
      <c r="K6086" s="1">
        <f>_xlfn.XLOOKUP(Comuni[[#This Row],[Regione]],Table_0[Regione],Table_0[Guariti],,0)</f>
        <v>2482123</v>
      </c>
      <c r="L6086" s="1">
        <f>_xlfn.XLOOKUP(Comuni[[#This Row],[Regione]],Table_0[Regione],Table_0[Deceduti],,0)</f>
        <v>12061</v>
      </c>
    </row>
    <row r="6087" spans="1:12" x14ac:dyDescent="0.25">
      <c r="A6087" s="1" t="s">
        <v>6179</v>
      </c>
      <c r="B6087" s="1" t="s">
        <v>5895</v>
      </c>
      <c r="C6087" s="1" t="s">
        <v>6173</v>
      </c>
      <c r="D6087">
        <v>7788</v>
      </c>
      <c r="E6087">
        <f>100*Comuni[[#This Row],[Popolazione2011]]/$D$7916</f>
        <v>1.3588742839759357E-2</v>
      </c>
      <c r="F6087">
        <f>100*Comuni[[#This Row],[Popolazione2011]]/(SUMIFS($D$2:$D$7916,$B$2:$B$7916,"Campania"))</f>
        <v>0.13504866642043001</v>
      </c>
      <c r="G6087" t="b">
        <f>IF(Comuni[[#This Row],[Popolazione2011]]&gt;300000,"MAGGIORE")</f>
        <v>0</v>
      </c>
      <c r="H6087">
        <f>100*Comuni[[#This Row],[Popolazione2011]]/(SUMIFS($D$2:$D$7916,$B$2:$B$7916,"Piemonte"))</f>
        <v>0.17846356345997494</v>
      </c>
      <c r="I6087" s="1" t="str">
        <f>_xlfn.XLOOKUP(Comuni[[#This Row],[Regione]],Ripartizione_geografica[Regione],Ripartizione_geografica[Ripartizione geografica],,0)</f>
        <v>Sud</v>
      </c>
      <c r="J6087" s="1">
        <f>_xlfn.XLOOKUP(Comuni[[#This Row],[Regione]],Table_0[Regione],Table_0[Totale contagiati],,0)</f>
        <v>2524670</v>
      </c>
      <c r="K6087" s="1">
        <f>_xlfn.XLOOKUP(Comuni[[#This Row],[Regione]],Table_0[Regione],Table_0[Guariti],,0)</f>
        <v>2482123</v>
      </c>
      <c r="L6087" s="1">
        <f>_xlfn.XLOOKUP(Comuni[[#This Row],[Regione]],Table_0[Regione],Table_0[Deceduti],,0)</f>
        <v>12061</v>
      </c>
    </row>
    <row r="6088" spans="1:12" x14ac:dyDescent="0.25">
      <c r="A6088" s="1" t="s">
        <v>6180</v>
      </c>
      <c r="B6088" s="1" t="s">
        <v>5895</v>
      </c>
      <c r="C6088" s="1" t="s">
        <v>6173</v>
      </c>
      <c r="D6088">
        <v>54222</v>
      </c>
      <c r="E6088">
        <f>100*Comuni[[#This Row],[Popolazione2011]]/$D$7916</f>
        <v>9.4608219601621954E-2</v>
      </c>
      <c r="F6088">
        <f>100*Comuni[[#This Row],[Popolazione2011]]/(SUMIFS($D$2:$D$7916,$B$2:$B$7916,"Campania"))</f>
        <v>0.94024252576381051</v>
      </c>
      <c r="G6088" t="b">
        <f>IF(Comuni[[#This Row],[Popolazione2011]]&gt;300000,"MAGGIORE")</f>
        <v>0</v>
      </c>
      <c r="H6088">
        <f>100*Comuni[[#This Row],[Popolazione2011]]/(SUMIFS($D$2:$D$7916,$B$2:$B$7916,"Piemonte"))</f>
        <v>1.2425078759536159</v>
      </c>
      <c r="I6088" s="1" t="str">
        <f>_xlfn.XLOOKUP(Comuni[[#This Row],[Regione]],Ripartizione_geografica[Regione],Ripartizione_geografica[Ripartizione geografica],,0)</f>
        <v>Sud</v>
      </c>
      <c r="J6088" s="1">
        <f>_xlfn.XLOOKUP(Comuni[[#This Row],[Regione]],Table_0[Regione],Table_0[Totale contagiati],,0)</f>
        <v>2524670</v>
      </c>
      <c r="K6088" s="1">
        <f>_xlfn.XLOOKUP(Comuni[[#This Row],[Regione]],Table_0[Regione],Table_0[Guariti],,0)</f>
        <v>2482123</v>
      </c>
      <c r="L6088" s="1">
        <f>_xlfn.XLOOKUP(Comuni[[#This Row],[Regione]],Table_0[Regione],Table_0[Deceduti],,0)</f>
        <v>12061</v>
      </c>
    </row>
    <row r="6089" spans="1:12" x14ac:dyDescent="0.25">
      <c r="A6089" s="1" t="s">
        <v>6181</v>
      </c>
      <c r="B6089" s="1" t="s">
        <v>5895</v>
      </c>
      <c r="C6089" s="1" t="s">
        <v>6173</v>
      </c>
      <c r="D6089">
        <v>3274</v>
      </c>
      <c r="E6089">
        <f>100*Comuni[[#This Row],[Popolazione2011]]/$D$7916</f>
        <v>5.7125762785531758E-3</v>
      </c>
      <c r="F6089">
        <f>100*Comuni[[#This Row],[Popolazione2011]]/(SUMIFS($D$2:$D$7916,$B$2:$B$7916,"Campania"))</f>
        <v>5.6773155349317907E-2</v>
      </c>
      <c r="G6089" t="b">
        <f>IF(Comuni[[#This Row],[Popolazione2011]]&gt;300000,"MAGGIORE")</f>
        <v>0</v>
      </c>
      <c r="H6089">
        <f>100*Comuni[[#This Row],[Popolazione2011]]/(SUMIFS($D$2:$D$7916,$B$2:$B$7916,"Piemonte"))</f>
        <v>7.5024358855669993E-2</v>
      </c>
      <c r="I6089" s="1" t="str">
        <f>_xlfn.XLOOKUP(Comuni[[#This Row],[Regione]],Ripartizione_geografica[Regione],Ripartizione_geografica[Ripartizione geografica],,0)</f>
        <v>Sud</v>
      </c>
      <c r="J6089" s="1">
        <f>_xlfn.XLOOKUP(Comuni[[#This Row],[Regione]],Table_0[Regione],Table_0[Totale contagiati],,0)</f>
        <v>2524670</v>
      </c>
      <c r="K6089" s="1">
        <f>_xlfn.XLOOKUP(Comuni[[#This Row],[Regione]],Table_0[Regione],Table_0[Guariti],,0)</f>
        <v>2482123</v>
      </c>
      <c r="L6089" s="1">
        <f>_xlfn.XLOOKUP(Comuni[[#This Row],[Regione]],Table_0[Regione],Table_0[Deceduti],,0)</f>
        <v>12061</v>
      </c>
    </row>
    <row r="6090" spans="1:12" x14ac:dyDescent="0.25">
      <c r="A6090" s="1" t="s">
        <v>6182</v>
      </c>
      <c r="B6090" s="1" t="s">
        <v>5895</v>
      </c>
      <c r="C6090" s="1" t="s">
        <v>6173</v>
      </c>
      <c r="D6090">
        <v>4730</v>
      </c>
      <c r="E6090">
        <f>100*Comuni[[#This Row],[Popolazione2011]]/$D$7916</f>
        <v>8.25305002979735E-3</v>
      </c>
      <c r="F6090">
        <f>100*Comuni[[#This Row],[Popolazione2011]]/(SUMIFS($D$2:$D$7916,$B$2:$B$7916,"Campania"))</f>
        <v>8.2021082712973037E-2</v>
      </c>
      <c r="G6090" t="b">
        <f>IF(Comuni[[#This Row],[Popolazione2011]]&gt;300000,"MAGGIORE")</f>
        <v>0</v>
      </c>
      <c r="H6090">
        <f>100*Comuni[[#This Row],[Popolazione2011]]/(SUMIFS($D$2:$D$7916,$B$2:$B$7916,"Piemonte"))</f>
        <v>0.10838888741213168</v>
      </c>
      <c r="I6090" s="1" t="str">
        <f>_xlfn.XLOOKUP(Comuni[[#This Row],[Regione]],Ripartizione_geografica[Regione],Ripartizione_geografica[Ripartizione geografica],,0)</f>
        <v>Sud</v>
      </c>
      <c r="J6090" s="1">
        <f>_xlfn.XLOOKUP(Comuni[[#This Row],[Regione]],Table_0[Regione],Table_0[Totale contagiati],,0)</f>
        <v>2524670</v>
      </c>
      <c r="K6090" s="1">
        <f>_xlfn.XLOOKUP(Comuni[[#This Row],[Regione]],Table_0[Regione],Table_0[Guariti],,0)</f>
        <v>2482123</v>
      </c>
      <c r="L6090" s="1">
        <f>_xlfn.XLOOKUP(Comuni[[#This Row],[Regione]],Table_0[Regione],Table_0[Deceduti],,0)</f>
        <v>12061</v>
      </c>
    </row>
    <row r="6091" spans="1:12" x14ac:dyDescent="0.25">
      <c r="A6091" s="1" t="s">
        <v>6183</v>
      </c>
      <c r="B6091" s="1" t="s">
        <v>5895</v>
      </c>
      <c r="C6091" s="1" t="s">
        <v>6173</v>
      </c>
      <c r="D6091">
        <v>3919</v>
      </c>
      <c r="E6091">
        <f>100*Comuni[[#This Row],[Popolazione2011]]/$D$7916</f>
        <v>6.8379921917073594E-3</v>
      </c>
      <c r="F6091">
        <f>100*Comuni[[#This Row],[Popolazione2011]]/(SUMIFS($D$2:$D$7916,$B$2:$B$7916,"Campania"))</f>
        <v>6.7957848446541499E-2</v>
      </c>
      <c r="G6091" t="b">
        <f>IF(Comuni[[#This Row],[Popolazione2011]]&gt;300000,"MAGGIORE")</f>
        <v>0</v>
      </c>
      <c r="H6091">
        <f>100*Comuni[[#This Row],[Popolazione2011]]/(SUMIFS($D$2:$D$7916,$B$2:$B$7916,"Piemonte"))</f>
        <v>8.980466168459704E-2</v>
      </c>
      <c r="I6091" s="1" t="str">
        <f>_xlfn.XLOOKUP(Comuni[[#This Row],[Regione]],Ripartizione_geografica[Regione],Ripartizione_geografica[Ripartizione geografica],,0)</f>
        <v>Sud</v>
      </c>
      <c r="J6091" s="1">
        <f>_xlfn.XLOOKUP(Comuni[[#This Row],[Regione]],Table_0[Regione],Table_0[Totale contagiati],,0)</f>
        <v>2524670</v>
      </c>
      <c r="K6091" s="1">
        <f>_xlfn.XLOOKUP(Comuni[[#This Row],[Regione]],Table_0[Regione],Table_0[Guariti],,0)</f>
        <v>2482123</v>
      </c>
      <c r="L6091" s="1">
        <f>_xlfn.XLOOKUP(Comuni[[#This Row],[Regione]],Table_0[Regione],Table_0[Deceduti],,0)</f>
        <v>12061</v>
      </c>
    </row>
    <row r="6092" spans="1:12" x14ac:dyDescent="0.25">
      <c r="A6092" s="1" t="s">
        <v>6184</v>
      </c>
      <c r="B6092" s="1" t="s">
        <v>5895</v>
      </c>
      <c r="C6092" s="1" t="s">
        <v>6173</v>
      </c>
      <c r="D6092">
        <v>2526</v>
      </c>
      <c r="E6092">
        <f>100*Comuni[[#This Row],[Popolazione2011]]/$D$7916</f>
        <v>4.4074427854689435E-3</v>
      </c>
      <c r="F6092">
        <f>100*Comuni[[#This Row],[Popolazione2011]]/(SUMIFS($D$2:$D$7916,$B$2:$B$7916,"Campania"))</f>
        <v>4.3802379478429146E-2</v>
      </c>
      <c r="G6092" t="b">
        <f>IF(Comuni[[#This Row],[Popolazione2011]]&gt;300000,"MAGGIORE")</f>
        <v>0</v>
      </c>
      <c r="H6092">
        <f>100*Comuni[[#This Row],[Popolazione2011]]/(SUMIFS($D$2:$D$7916,$B$2:$B$7916,"Piemonte"))</f>
        <v>5.7883790613751505E-2</v>
      </c>
      <c r="I6092" s="1" t="str">
        <f>_xlfn.XLOOKUP(Comuni[[#This Row],[Regione]],Ripartizione_geografica[Regione],Ripartizione_geografica[Ripartizione geografica],,0)</f>
        <v>Sud</v>
      </c>
      <c r="J6092" s="1">
        <f>_xlfn.XLOOKUP(Comuni[[#This Row],[Regione]],Table_0[Regione],Table_0[Totale contagiati],,0)</f>
        <v>2524670</v>
      </c>
      <c r="K6092" s="1">
        <f>_xlfn.XLOOKUP(Comuni[[#This Row],[Regione]],Table_0[Regione],Table_0[Guariti],,0)</f>
        <v>2482123</v>
      </c>
      <c r="L6092" s="1">
        <f>_xlfn.XLOOKUP(Comuni[[#This Row],[Regione]],Table_0[Regione],Table_0[Deceduti],,0)</f>
        <v>12061</v>
      </c>
    </row>
    <row r="6093" spans="1:12" x14ac:dyDescent="0.25">
      <c r="A6093" s="1" t="s">
        <v>6185</v>
      </c>
      <c r="B6093" s="1" t="s">
        <v>5895</v>
      </c>
      <c r="C6093" s="1" t="s">
        <v>6173</v>
      </c>
      <c r="D6093">
        <v>348</v>
      </c>
      <c r="E6093">
        <f>100*Comuni[[#This Row],[Popolazione2011]]/$D$7916</f>
        <v>6.0720114384132723E-4</v>
      </c>
      <c r="F6093">
        <f>100*Comuni[[#This Row],[Popolazione2011]]/(SUMIFS($D$2:$D$7916,$B$2:$B$7916,"Campania"))</f>
        <v>6.0345320896648237E-3</v>
      </c>
      <c r="G6093" t="b">
        <f>IF(Comuni[[#This Row],[Popolazione2011]]&gt;300000,"MAGGIORE")</f>
        <v>0</v>
      </c>
      <c r="H6093">
        <f>100*Comuni[[#This Row],[Popolazione2011]]/(SUMIFS($D$2:$D$7916,$B$2:$B$7916,"Piemonte"))</f>
        <v>7.9744889681652893E-3</v>
      </c>
      <c r="I6093" s="1" t="str">
        <f>_xlfn.XLOOKUP(Comuni[[#This Row],[Regione]],Ripartizione_geografica[Regione],Ripartizione_geografica[Ripartizione geografica],,0)</f>
        <v>Sud</v>
      </c>
      <c r="J6093" s="1">
        <f>_xlfn.XLOOKUP(Comuni[[#This Row],[Regione]],Table_0[Regione],Table_0[Totale contagiati],,0)</f>
        <v>2524670</v>
      </c>
      <c r="K6093" s="1">
        <f>_xlfn.XLOOKUP(Comuni[[#This Row],[Regione]],Table_0[Regione],Table_0[Guariti],,0)</f>
        <v>2482123</v>
      </c>
      <c r="L6093" s="1">
        <f>_xlfn.XLOOKUP(Comuni[[#This Row],[Regione]],Table_0[Regione],Table_0[Deceduti],,0)</f>
        <v>12061</v>
      </c>
    </row>
    <row r="6094" spans="1:12" x14ac:dyDescent="0.25">
      <c r="A6094" s="1" t="s">
        <v>6186</v>
      </c>
      <c r="B6094" s="1" t="s">
        <v>5895</v>
      </c>
      <c r="C6094" s="1" t="s">
        <v>6173</v>
      </c>
      <c r="D6094">
        <v>2500</v>
      </c>
      <c r="E6094">
        <f>100*Comuni[[#This Row],[Popolazione2011]]/$D$7916</f>
        <v>4.3620771827681546E-3</v>
      </c>
      <c r="F6094">
        <f>100*Comuni[[#This Row],[Popolazione2011]]/(SUMIFS($D$2:$D$7916,$B$2:$B$7916,"Campania"))</f>
        <v>4.3351523632649595E-2</v>
      </c>
      <c r="G6094" t="b">
        <f>IF(Comuni[[#This Row],[Popolazione2011]]&gt;300000,"MAGGIORE")</f>
        <v>0</v>
      </c>
      <c r="H6094">
        <f>100*Comuni[[#This Row],[Popolazione2011]]/(SUMIFS($D$2:$D$7916,$B$2:$B$7916,"Piemonte"))</f>
        <v>5.7287995460957544E-2</v>
      </c>
      <c r="I6094" s="1" t="str">
        <f>_xlfn.XLOOKUP(Comuni[[#This Row],[Regione]],Ripartizione_geografica[Regione],Ripartizione_geografica[Ripartizione geografica],,0)</f>
        <v>Sud</v>
      </c>
      <c r="J6094" s="1">
        <f>_xlfn.XLOOKUP(Comuni[[#This Row],[Regione]],Table_0[Regione],Table_0[Totale contagiati],,0)</f>
        <v>2524670</v>
      </c>
      <c r="K6094" s="1">
        <f>_xlfn.XLOOKUP(Comuni[[#This Row],[Regione]],Table_0[Regione],Table_0[Guariti],,0)</f>
        <v>2482123</v>
      </c>
      <c r="L6094" s="1">
        <f>_xlfn.XLOOKUP(Comuni[[#This Row],[Regione]],Table_0[Regione],Table_0[Deceduti],,0)</f>
        <v>12061</v>
      </c>
    </row>
    <row r="6095" spans="1:12" x14ac:dyDescent="0.25">
      <c r="A6095" s="1" t="s">
        <v>6187</v>
      </c>
      <c r="B6095" s="1" t="s">
        <v>5895</v>
      </c>
      <c r="C6095" s="1" t="s">
        <v>6173</v>
      </c>
      <c r="D6095">
        <v>4921</v>
      </c>
      <c r="E6095">
        <f>100*Comuni[[#This Row],[Popolazione2011]]/$D$7916</f>
        <v>8.5863127265608363E-3</v>
      </c>
      <c r="F6095">
        <f>100*Comuni[[#This Row],[Popolazione2011]]/(SUMIFS($D$2:$D$7916,$B$2:$B$7916,"Campania"))</f>
        <v>8.5333139118507456E-2</v>
      </c>
      <c r="G6095" t="b">
        <f>IF(Comuni[[#This Row],[Popolazione2011]]&gt;300000,"MAGGIORE")</f>
        <v>0</v>
      </c>
      <c r="H6095">
        <f>100*Comuni[[#This Row],[Popolazione2011]]/(SUMIFS($D$2:$D$7916,$B$2:$B$7916,"Piemonte"))</f>
        <v>0.11276569026534883</v>
      </c>
      <c r="I6095" s="1" t="str">
        <f>_xlfn.XLOOKUP(Comuni[[#This Row],[Regione]],Ripartizione_geografica[Regione],Ripartizione_geografica[Ripartizione geografica],,0)</f>
        <v>Sud</v>
      </c>
      <c r="J6095" s="1">
        <f>_xlfn.XLOOKUP(Comuni[[#This Row],[Regione]],Table_0[Regione],Table_0[Totale contagiati],,0)</f>
        <v>2524670</v>
      </c>
      <c r="K6095" s="1">
        <f>_xlfn.XLOOKUP(Comuni[[#This Row],[Regione]],Table_0[Regione],Table_0[Guariti],,0)</f>
        <v>2482123</v>
      </c>
      <c r="L6095" s="1">
        <f>_xlfn.XLOOKUP(Comuni[[#This Row],[Regione]],Table_0[Regione],Table_0[Deceduti],,0)</f>
        <v>12061</v>
      </c>
    </row>
    <row r="6096" spans="1:12" x14ac:dyDescent="0.25">
      <c r="A6096" s="1" t="s">
        <v>6188</v>
      </c>
      <c r="B6096" s="1" t="s">
        <v>5895</v>
      </c>
      <c r="C6096" s="1" t="s">
        <v>6173</v>
      </c>
      <c r="D6096">
        <v>1152</v>
      </c>
      <c r="E6096">
        <f>100*Comuni[[#This Row],[Popolazione2011]]/$D$7916</f>
        <v>2.0100451658195658E-3</v>
      </c>
      <c r="F6096">
        <f>100*Comuni[[#This Row],[Popolazione2011]]/(SUMIFS($D$2:$D$7916,$B$2:$B$7916,"Campania"))</f>
        <v>1.9976382089924933E-2</v>
      </c>
      <c r="G6096" t="b">
        <f>IF(Comuni[[#This Row],[Popolazione2011]]&gt;300000,"MAGGIORE")</f>
        <v>0</v>
      </c>
      <c r="H6096">
        <f>100*Comuni[[#This Row],[Popolazione2011]]/(SUMIFS($D$2:$D$7916,$B$2:$B$7916,"Piemonte"))</f>
        <v>2.6398308308409234E-2</v>
      </c>
      <c r="I6096" s="1" t="str">
        <f>_xlfn.XLOOKUP(Comuni[[#This Row],[Regione]],Ripartizione_geografica[Regione],Ripartizione_geografica[Ripartizione geografica],,0)</f>
        <v>Sud</v>
      </c>
      <c r="J6096" s="1">
        <f>_xlfn.XLOOKUP(Comuni[[#This Row],[Regione]],Table_0[Regione],Table_0[Totale contagiati],,0)</f>
        <v>2524670</v>
      </c>
      <c r="K6096" s="1">
        <f>_xlfn.XLOOKUP(Comuni[[#This Row],[Regione]],Table_0[Regione],Table_0[Guariti],,0)</f>
        <v>2482123</v>
      </c>
      <c r="L6096" s="1">
        <f>_xlfn.XLOOKUP(Comuni[[#This Row],[Regione]],Table_0[Regione],Table_0[Deceduti],,0)</f>
        <v>12061</v>
      </c>
    </row>
    <row r="6097" spans="1:12" x14ac:dyDescent="0.25">
      <c r="A6097" s="1" t="s">
        <v>6189</v>
      </c>
      <c r="B6097" s="1" t="s">
        <v>5895</v>
      </c>
      <c r="C6097" s="1" t="s">
        <v>6173</v>
      </c>
      <c r="D6097">
        <v>3537</v>
      </c>
      <c r="E6097">
        <f>100*Comuni[[#This Row],[Popolazione2011]]/$D$7916</f>
        <v>6.171466798180386E-3</v>
      </c>
      <c r="F6097">
        <f>100*Comuni[[#This Row],[Popolazione2011]]/(SUMIFS($D$2:$D$7916,$B$2:$B$7916,"Campania"))</f>
        <v>6.1333735635472647E-2</v>
      </c>
      <c r="G6097" t="b">
        <f>IF(Comuni[[#This Row],[Popolazione2011]]&gt;300000,"MAGGIORE")</f>
        <v>0</v>
      </c>
      <c r="H6097">
        <f>100*Comuni[[#This Row],[Popolazione2011]]/(SUMIFS($D$2:$D$7916,$B$2:$B$7916,"Piemonte"))</f>
        <v>8.1051055978162728E-2</v>
      </c>
      <c r="I6097" s="1" t="str">
        <f>_xlfn.XLOOKUP(Comuni[[#This Row],[Regione]],Ripartizione_geografica[Regione],Ripartizione_geografica[Ripartizione geografica],,0)</f>
        <v>Sud</v>
      </c>
      <c r="J6097" s="1">
        <f>_xlfn.XLOOKUP(Comuni[[#This Row],[Regione]],Table_0[Regione],Table_0[Totale contagiati],,0)</f>
        <v>2524670</v>
      </c>
      <c r="K6097" s="1">
        <f>_xlfn.XLOOKUP(Comuni[[#This Row],[Regione]],Table_0[Regione],Table_0[Guariti],,0)</f>
        <v>2482123</v>
      </c>
      <c r="L6097" s="1">
        <f>_xlfn.XLOOKUP(Comuni[[#This Row],[Regione]],Table_0[Regione],Table_0[Deceduti],,0)</f>
        <v>12061</v>
      </c>
    </row>
    <row r="6098" spans="1:12" x14ac:dyDescent="0.25">
      <c r="A6098" s="1" t="s">
        <v>6190</v>
      </c>
      <c r="B6098" s="1" t="s">
        <v>5895</v>
      </c>
      <c r="C6098" s="1" t="s">
        <v>6173</v>
      </c>
      <c r="D6098">
        <v>2417</v>
      </c>
      <c r="E6098">
        <f>100*Comuni[[#This Row],[Popolazione2011]]/$D$7916</f>
        <v>4.217256220300252E-3</v>
      </c>
      <c r="F6098">
        <f>100*Comuni[[#This Row],[Popolazione2011]]/(SUMIFS($D$2:$D$7916,$B$2:$B$7916,"Campania"))</f>
        <v>4.1912253048045627E-2</v>
      </c>
      <c r="G6098" t="b">
        <f>IF(Comuni[[#This Row],[Popolazione2011]]&gt;300000,"MAGGIORE")</f>
        <v>0</v>
      </c>
      <c r="H6098">
        <f>100*Comuni[[#This Row],[Popolazione2011]]/(SUMIFS($D$2:$D$7916,$B$2:$B$7916,"Piemonte"))</f>
        <v>5.5386034011653755E-2</v>
      </c>
      <c r="I6098" s="1" t="str">
        <f>_xlfn.XLOOKUP(Comuni[[#This Row],[Regione]],Ripartizione_geografica[Regione],Ripartizione_geografica[Ripartizione geografica],,0)</f>
        <v>Sud</v>
      </c>
      <c r="J6098" s="1">
        <f>_xlfn.XLOOKUP(Comuni[[#This Row],[Regione]],Table_0[Regione],Table_0[Totale contagiati],,0)</f>
        <v>2524670</v>
      </c>
      <c r="K6098" s="1">
        <f>_xlfn.XLOOKUP(Comuni[[#This Row],[Regione]],Table_0[Regione],Table_0[Guariti],,0)</f>
        <v>2482123</v>
      </c>
      <c r="L6098" s="1">
        <f>_xlfn.XLOOKUP(Comuni[[#This Row],[Regione]],Table_0[Regione],Table_0[Deceduti],,0)</f>
        <v>12061</v>
      </c>
    </row>
    <row r="6099" spans="1:12" x14ac:dyDescent="0.25">
      <c r="A6099" s="1" t="s">
        <v>6191</v>
      </c>
      <c r="B6099" s="1" t="s">
        <v>5895</v>
      </c>
      <c r="C6099" s="1" t="s">
        <v>6173</v>
      </c>
      <c r="D6099">
        <v>1498</v>
      </c>
      <c r="E6099">
        <f>100*Comuni[[#This Row],[Popolazione2011]]/$D$7916</f>
        <v>2.6137566479146786E-3</v>
      </c>
      <c r="F6099">
        <f>100*Comuni[[#This Row],[Popolazione2011]]/(SUMIFS($D$2:$D$7916,$B$2:$B$7916,"Campania"))</f>
        <v>2.5976232960683635E-2</v>
      </c>
      <c r="G6099" t="b">
        <f>IF(Comuni[[#This Row],[Popolazione2011]]&gt;300000,"MAGGIORE")</f>
        <v>0</v>
      </c>
      <c r="H6099">
        <f>100*Comuni[[#This Row],[Popolazione2011]]/(SUMIFS($D$2:$D$7916,$B$2:$B$7916,"Piemonte"))</f>
        <v>3.4326966880205763E-2</v>
      </c>
      <c r="I6099" s="1" t="str">
        <f>_xlfn.XLOOKUP(Comuni[[#This Row],[Regione]],Ripartizione_geografica[Regione],Ripartizione_geografica[Ripartizione geografica],,0)</f>
        <v>Sud</v>
      </c>
      <c r="J6099" s="1">
        <f>_xlfn.XLOOKUP(Comuni[[#This Row],[Regione]],Table_0[Regione],Table_0[Totale contagiati],,0)</f>
        <v>2524670</v>
      </c>
      <c r="K6099" s="1">
        <f>_xlfn.XLOOKUP(Comuni[[#This Row],[Regione]],Table_0[Regione],Table_0[Guariti],,0)</f>
        <v>2482123</v>
      </c>
      <c r="L6099" s="1">
        <f>_xlfn.XLOOKUP(Comuni[[#This Row],[Regione]],Table_0[Regione],Table_0[Deceduti],,0)</f>
        <v>12061</v>
      </c>
    </row>
    <row r="6100" spans="1:12" x14ac:dyDescent="0.25">
      <c r="A6100" s="1" t="s">
        <v>6192</v>
      </c>
      <c r="B6100" s="1" t="s">
        <v>5895</v>
      </c>
      <c r="C6100" s="1" t="s">
        <v>6173</v>
      </c>
      <c r="D6100">
        <v>1922</v>
      </c>
      <c r="E6100">
        <f>100*Comuni[[#This Row],[Popolazione2011]]/$D$7916</f>
        <v>3.3535649381121577E-3</v>
      </c>
      <c r="F6100">
        <f>100*Comuni[[#This Row],[Popolazione2011]]/(SUMIFS($D$2:$D$7916,$B$2:$B$7916,"Campania"))</f>
        <v>3.3328651368781007E-2</v>
      </c>
      <c r="G6100" t="b">
        <f>IF(Comuni[[#This Row],[Popolazione2011]]&gt;300000,"MAGGIORE")</f>
        <v>0</v>
      </c>
      <c r="H6100">
        <f>100*Comuni[[#This Row],[Popolazione2011]]/(SUMIFS($D$2:$D$7916,$B$2:$B$7916,"Piemonte"))</f>
        <v>4.4043010910384157E-2</v>
      </c>
      <c r="I6100" s="1" t="str">
        <f>_xlfn.XLOOKUP(Comuni[[#This Row],[Regione]],Ripartizione_geografica[Regione],Ripartizione_geografica[Ripartizione geografica],,0)</f>
        <v>Sud</v>
      </c>
      <c r="J6100" s="1">
        <f>_xlfn.XLOOKUP(Comuni[[#This Row],[Regione]],Table_0[Regione],Table_0[Totale contagiati],,0)</f>
        <v>2524670</v>
      </c>
      <c r="K6100" s="1">
        <f>_xlfn.XLOOKUP(Comuni[[#This Row],[Regione]],Table_0[Regione],Table_0[Guariti],,0)</f>
        <v>2482123</v>
      </c>
      <c r="L6100" s="1">
        <f>_xlfn.XLOOKUP(Comuni[[#This Row],[Regione]],Table_0[Regione],Table_0[Deceduti],,0)</f>
        <v>12061</v>
      </c>
    </row>
    <row r="6101" spans="1:12" x14ac:dyDescent="0.25">
      <c r="A6101" s="1" t="s">
        <v>6193</v>
      </c>
      <c r="B6101" s="1" t="s">
        <v>5895</v>
      </c>
      <c r="C6101" s="1" t="s">
        <v>6173</v>
      </c>
      <c r="D6101">
        <v>967</v>
      </c>
      <c r="E6101">
        <f>100*Comuni[[#This Row],[Popolazione2011]]/$D$7916</f>
        <v>1.6872514542947224E-3</v>
      </c>
      <c r="F6101">
        <f>100*Comuni[[#This Row],[Popolazione2011]]/(SUMIFS($D$2:$D$7916,$B$2:$B$7916,"Campania"))</f>
        <v>1.6768369341108862E-2</v>
      </c>
      <c r="G6101" t="b">
        <f>IF(Comuni[[#This Row],[Popolazione2011]]&gt;300000,"MAGGIORE")</f>
        <v>0</v>
      </c>
      <c r="H6101">
        <f>100*Comuni[[#This Row],[Popolazione2011]]/(SUMIFS($D$2:$D$7916,$B$2:$B$7916,"Piemonte"))</f>
        <v>2.2158996644298379E-2</v>
      </c>
      <c r="I6101" s="1" t="str">
        <f>_xlfn.XLOOKUP(Comuni[[#This Row],[Regione]],Ripartizione_geografica[Regione],Ripartizione_geografica[Ripartizione geografica],,0)</f>
        <v>Sud</v>
      </c>
      <c r="J6101" s="1">
        <f>_xlfn.XLOOKUP(Comuni[[#This Row],[Regione]],Table_0[Regione],Table_0[Totale contagiati],,0)</f>
        <v>2524670</v>
      </c>
      <c r="K6101" s="1">
        <f>_xlfn.XLOOKUP(Comuni[[#This Row],[Regione]],Table_0[Regione],Table_0[Guariti],,0)</f>
        <v>2482123</v>
      </c>
      <c r="L6101" s="1">
        <f>_xlfn.XLOOKUP(Comuni[[#This Row],[Regione]],Table_0[Regione],Table_0[Deceduti],,0)</f>
        <v>12061</v>
      </c>
    </row>
    <row r="6102" spans="1:12" x14ac:dyDescent="0.25">
      <c r="A6102" s="1" t="s">
        <v>6194</v>
      </c>
      <c r="B6102" s="1" t="s">
        <v>5895</v>
      </c>
      <c r="C6102" s="1" t="s">
        <v>6173</v>
      </c>
      <c r="D6102">
        <v>1150</v>
      </c>
      <c r="E6102">
        <f>100*Comuni[[#This Row],[Popolazione2011]]/$D$7916</f>
        <v>2.0065555040733513E-3</v>
      </c>
      <c r="F6102">
        <f>100*Comuni[[#This Row],[Popolazione2011]]/(SUMIFS($D$2:$D$7916,$B$2:$B$7916,"Campania"))</f>
        <v>1.9941700871018812E-2</v>
      </c>
      <c r="G6102" t="b">
        <f>IF(Comuni[[#This Row],[Popolazione2011]]&gt;300000,"MAGGIORE")</f>
        <v>0</v>
      </c>
      <c r="H6102">
        <f>100*Comuni[[#This Row],[Popolazione2011]]/(SUMIFS($D$2:$D$7916,$B$2:$B$7916,"Piemonte"))</f>
        <v>2.635247791204047E-2</v>
      </c>
      <c r="I6102" s="1" t="str">
        <f>_xlfn.XLOOKUP(Comuni[[#This Row],[Regione]],Ripartizione_geografica[Regione],Ripartizione_geografica[Ripartizione geografica],,0)</f>
        <v>Sud</v>
      </c>
      <c r="J6102" s="1">
        <f>_xlfn.XLOOKUP(Comuni[[#This Row],[Regione]],Table_0[Regione],Table_0[Totale contagiati],,0)</f>
        <v>2524670</v>
      </c>
      <c r="K6102" s="1">
        <f>_xlfn.XLOOKUP(Comuni[[#This Row],[Regione]],Table_0[Regione],Table_0[Guariti],,0)</f>
        <v>2482123</v>
      </c>
      <c r="L6102" s="1">
        <f>_xlfn.XLOOKUP(Comuni[[#This Row],[Regione]],Table_0[Regione],Table_0[Deceduti],,0)</f>
        <v>12061</v>
      </c>
    </row>
    <row r="6103" spans="1:12" x14ac:dyDescent="0.25">
      <c r="A6103" s="1" t="s">
        <v>6195</v>
      </c>
      <c r="B6103" s="1" t="s">
        <v>5895</v>
      </c>
      <c r="C6103" s="1" t="s">
        <v>6173</v>
      </c>
      <c r="D6103">
        <v>2104</v>
      </c>
      <c r="E6103">
        <f>100*Comuni[[#This Row],[Popolazione2011]]/$D$7916</f>
        <v>3.6711241570176792E-3</v>
      </c>
      <c r="F6103">
        <f>100*Comuni[[#This Row],[Popolazione2011]]/(SUMIFS($D$2:$D$7916,$B$2:$B$7916,"Campania"))</f>
        <v>3.6484642289237895E-2</v>
      </c>
      <c r="G6103" t="b">
        <f>IF(Comuni[[#This Row],[Popolazione2011]]&gt;300000,"MAGGIORE")</f>
        <v>0</v>
      </c>
      <c r="H6103">
        <f>100*Comuni[[#This Row],[Popolazione2011]]/(SUMIFS($D$2:$D$7916,$B$2:$B$7916,"Piemonte"))</f>
        <v>4.8213576979941872E-2</v>
      </c>
      <c r="I6103" s="1" t="str">
        <f>_xlfn.XLOOKUP(Comuni[[#This Row],[Regione]],Ripartizione_geografica[Regione],Ripartizione_geografica[Ripartizione geografica],,0)</f>
        <v>Sud</v>
      </c>
      <c r="J6103" s="1">
        <f>_xlfn.XLOOKUP(Comuni[[#This Row],[Regione]],Table_0[Regione],Table_0[Totale contagiati],,0)</f>
        <v>2524670</v>
      </c>
      <c r="K6103" s="1">
        <f>_xlfn.XLOOKUP(Comuni[[#This Row],[Regione]],Table_0[Regione],Table_0[Guariti],,0)</f>
        <v>2482123</v>
      </c>
      <c r="L6103" s="1">
        <f>_xlfn.XLOOKUP(Comuni[[#This Row],[Regione]],Table_0[Regione],Table_0[Deceduti],,0)</f>
        <v>12061</v>
      </c>
    </row>
    <row r="6104" spans="1:12" x14ac:dyDescent="0.25">
      <c r="A6104" s="1" t="s">
        <v>6196</v>
      </c>
      <c r="B6104" s="1" t="s">
        <v>5895</v>
      </c>
      <c r="C6104" s="1" t="s">
        <v>6173</v>
      </c>
      <c r="D6104">
        <v>1672</v>
      </c>
      <c r="E6104">
        <f>100*Comuni[[#This Row],[Popolazione2011]]/$D$7916</f>
        <v>2.917357219835342E-3</v>
      </c>
      <c r="F6104">
        <f>100*Comuni[[#This Row],[Popolazione2011]]/(SUMIFS($D$2:$D$7916,$B$2:$B$7916,"Campania"))</f>
        <v>2.8993499005516048E-2</v>
      </c>
      <c r="G6104" t="b">
        <f>IF(Comuni[[#This Row],[Popolazione2011]]&gt;300000,"MAGGIORE")</f>
        <v>0</v>
      </c>
      <c r="H6104">
        <f>100*Comuni[[#This Row],[Popolazione2011]]/(SUMIFS($D$2:$D$7916,$B$2:$B$7916,"Piemonte"))</f>
        <v>3.8314211364288406E-2</v>
      </c>
      <c r="I6104" s="1" t="str">
        <f>_xlfn.XLOOKUP(Comuni[[#This Row],[Regione]],Ripartizione_geografica[Regione],Ripartizione_geografica[Ripartizione geografica],,0)</f>
        <v>Sud</v>
      </c>
      <c r="J6104" s="1">
        <f>_xlfn.XLOOKUP(Comuni[[#This Row],[Regione]],Table_0[Regione],Table_0[Totale contagiati],,0)</f>
        <v>2524670</v>
      </c>
      <c r="K6104" s="1">
        <f>_xlfn.XLOOKUP(Comuni[[#This Row],[Regione]],Table_0[Regione],Table_0[Guariti],,0)</f>
        <v>2482123</v>
      </c>
      <c r="L6104" s="1">
        <f>_xlfn.XLOOKUP(Comuni[[#This Row],[Regione]],Table_0[Regione],Table_0[Deceduti],,0)</f>
        <v>12061</v>
      </c>
    </row>
    <row r="6105" spans="1:12" x14ac:dyDescent="0.25">
      <c r="A6105" s="1" t="s">
        <v>6197</v>
      </c>
      <c r="B6105" s="1" t="s">
        <v>5895</v>
      </c>
      <c r="C6105" s="1" t="s">
        <v>6173</v>
      </c>
      <c r="D6105">
        <v>9969</v>
      </c>
      <c r="E6105">
        <f>100*Comuni[[#This Row],[Popolazione2011]]/$D$7916</f>
        <v>1.7394218974006295E-2</v>
      </c>
      <c r="F6105">
        <f>100*Comuni[[#This Row],[Popolazione2011]]/(SUMIFS($D$2:$D$7916,$B$2:$B$7916,"Campania"))</f>
        <v>0.17286853563755353</v>
      </c>
      <c r="G6105" t="b">
        <f>IF(Comuni[[#This Row],[Popolazione2011]]&gt;300000,"MAGGIORE")</f>
        <v>0</v>
      </c>
      <c r="H6105">
        <f>100*Comuni[[#This Row],[Popolazione2011]]/(SUMIFS($D$2:$D$7916,$B$2:$B$7916,"Piemonte"))</f>
        <v>0.22844161070011429</v>
      </c>
      <c r="I6105" s="1" t="str">
        <f>_xlfn.XLOOKUP(Comuni[[#This Row],[Regione]],Ripartizione_geografica[Regione],Ripartizione_geografica[Ripartizione geografica],,0)</f>
        <v>Sud</v>
      </c>
      <c r="J6105" s="1">
        <f>_xlfn.XLOOKUP(Comuni[[#This Row],[Regione]],Table_0[Regione],Table_0[Totale contagiati],,0)</f>
        <v>2524670</v>
      </c>
      <c r="K6105" s="1">
        <f>_xlfn.XLOOKUP(Comuni[[#This Row],[Regione]],Table_0[Regione],Table_0[Guariti],,0)</f>
        <v>2482123</v>
      </c>
      <c r="L6105" s="1">
        <f>_xlfn.XLOOKUP(Comuni[[#This Row],[Regione]],Table_0[Regione],Table_0[Deceduti],,0)</f>
        <v>12061</v>
      </c>
    </row>
    <row r="6106" spans="1:12" x14ac:dyDescent="0.25">
      <c r="A6106" s="1" t="s">
        <v>6198</v>
      </c>
      <c r="B6106" s="1" t="s">
        <v>5895</v>
      </c>
      <c r="C6106" s="1" t="s">
        <v>6173</v>
      </c>
      <c r="D6106">
        <v>2472</v>
      </c>
      <c r="E6106">
        <f>100*Comuni[[#This Row],[Popolazione2011]]/$D$7916</f>
        <v>4.3132219183211517E-3</v>
      </c>
      <c r="F6106">
        <f>100*Comuni[[#This Row],[Popolazione2011]]/(SUMIFS($D$2:$D$7916,$B$2:$B$7916,"Campania"))</f>
        <v>4.2865986567963921E-2</v>
      </c>
      <c r="G6106" t="b">
        <f>IF(Comuni[[#This Row],[Popolazione2011]]&gt;300000,"MAGGIORE")</f>
        <v>0</v>
      </c>
      <c r="H6106">
        <f>100*Comuni[[#This Row],[Popolazione2011]]/(SUMIFS($D$2:$D$7916,$B$2:$B$7916,"Piemonte"))</f>
        <v>5.6646369911794822E-2</v>
      </c>
      <c r="I6106" s="1" t="str">
        <f>_xlfn.XLOOKUP(Comuni[[#This Row],[Regione]],Ripartizione_geografica[Regione],Ripartizione_geografica[Ripartizione geografica],,0)</f>
        <v>Sud</v>
      </c>
      <c r="J6106" s="1">
        <f>_xlfn.XLOOKUP(Comuni[[#This Row],[Regione]],Table_0[Regione],Table_0[Totale contagiati],,0)</f>
        <v>2524670</v>
      </c>
      <c r="K6106" s="1">
        <f>_xlfn.XLOOKUP(Comuni[[#This Row],[Regione]],Table_0[Regione],Table_0[Guariti],,0)</f>
        <v>2482123</v>
      </c>
      <c r="L6106" s="1">
        <f>_xlfn.XLOOKUP(Comuni[[#This Row],[Regione]],Table_0[Regione],Table_0[Deceduti],,0)</f>
        <v>12061</v>
      </c>
    </row>
    <row r="6107" spans="1:12" x14ac:dyDescent="0.25">
      <c r="A6107" s="1" t="s">
        <v>6199</v>
      </c>
      <c r="B6107" s="1" t="s">
        <v>5895</v>
      </c>
      <c r="C6107" s="1" t="s">
        <v>6173</v>
      </c>
      <c r="D6107">
        <v>551</v>
      </c>
      <c r="E6107">
        <f>100*Comuni[[#This Row],[Popolazione2011]]/$D$7916</f>
        <v>9.614018110821014E-4</v>
      </c>
      <c r="F6107">
        <f>100*Comuni[[#This Row],[Popolazione2011]]/(SUMIFS($D$2:$D$7916,$B$2:$B$7916,"Campania"))</f>
        <v>9.554675808635971E-3</v>
      </c>
      <c r="G6107" t="b">
        <f>IF(Comuni[[#This Row],[Popolazione2011]]&gt;300000,"MAGGIORE")</f>
        <v>0</v>
      </c>
      <c r="H6107">
        <f>100*Comuni[[#This Row],[Popolazione2011]]/(SUMIFS($D$2:$D$7916,$B$2:$B$7916,"Piemonte"))</f>
        <v>1.2626274199595043E-2</v>
      </c>
      <c r="I6107" s="1" t="str">
        <f>_xlfn.XLOOKUP(Comuni[[#This Row],[Regione]],Ripartizione_geografica[Regione],Ripartizione_geografica[Ripartizione geografica],,0)</f>
        <v>Sud</v>
      </c>
      <c r="J6107" s="1">
        <f>_xlfn.XLOOKUP(Comuni[[#This Row],[Regione]],Table_0[Regione],Table_0[Totale contagiati],,0)</f>
        <v>2524670</v>
      </c>
      <c r="K6107" s="1">
        <f>_xlfn.XLOOKUP(Comuni[[#This Row],[Regione]],Table_0[Regione],Table_0[Guariti],,0)</f>
        <v>2482123</v>
      </c>
      <c r="L6107" s="1">
        <f>_xlfn.XLOOKUP(Comuni[[#This Row],[Regione]],Table_0[Regione],Table_0[Deceduti],,0)</f>
        <v>12061</v>
      </c>
    </row>
    <row r="6108" spans="1:12" x14ac:dyDescent="0.25">
      <c r="A6108" s="1" t="s">
        <v>6200</v>
      </c>
      <c r="B6108" s="1" t="s">
        <v>5895</v>
      </c>
      <c r="C6108" s="1" t="s">
        <v>6173</v>
      </c>
      <c r="D6108">
        <v>2351</v>
      </c>
      <c r="E6108">
        <f>100*Comuni[[#This Row],[Popolazione2011]]/$D$7916</f>
        <v>4.1020973826751727E-3</v>
      </c>
      <c r="F6108">
        <f>100*Comuni[[#This Row],[Popolazione2011]]/(SUMIFS($D$2:$D$7916,$B$2:$B$7916,"Campania"))</f>
        <v>4.0767772824143678E-2</v>
      </c>
      <c r="G6108" t="b">
        <f>IF(Comuni[[#This Row],[Popolazione2011]]&gt;300000,"MAGGIORE")</f>
        <v>0</v>
      </c>
      <c r="H6108">
        <f>100*Comuni[[#This Row],[Popolazione2011]]/(SUMIFS($D$2:$D$7916,$B$2:$B$7916,"Piemonte"))</f>
        <v>5.3873630931484472E-2</v>
      </c>
      <c r="I6108" s="1" t="str">
        <f>_xlfn.XLOOKUP(Comuni[[#This Row],[Regione]],Ripartizione_geografica[Regione],Ripartizione_geografica[Ripartizione geografica],,0)</f>
        <v>Sud</v>
      </c>
      <c r="J6108" s="1">
        <f>_xlfn.XLOOKUP(Comuni[[#This Row],[Regione]],Table_0[Regione],Table_0[Totale contagiati],,0)</f>
        <v>2524670</v>
      </c>
      <c r="K6108" s="1">
        <f>_xlfn.XLOOKUP(Comuni[[#This Row],[Regione]],Table_0[Regione],Table_0[Guariti],,0)</f>
        <v>2482123</v>
      </c>
      <c r="L6108" s="1">
        <f>_xlfn.XLOOKUP(Comuni[[#This Row],[Regione]],Table_0[Regione],Table_0[Deceduti],,0)</f>
        <v>12061</v>
      </c>
    </row>
    <row r="6109" spans="1:12" x14ac:dyDescent="0.25">
      <c r="A6109" s="1" t="s">
        <v>6201</v>
      </c>
      <c r="B6109" s="1" t="s">
        <v>5895</v>
      </c>
      <c r="C6109" s="1" t="s">
        <v>6173</v>
      </c>
      <c r="D6109">
        <v>3005</v>
      </c>
      <c r="E6109">
        <f>100*Comuni[[#This Row],[Popolazione2011]]/$D$7916</f>
        <v>5.2432167736873219E-3</v>
      </c>
      <c r="F6109">
        <f>100*Comuni[[#This Row],[Popolazione2011]]/(SUMIFS($D$2:$D$7916,$B$2:$B$7916,"Campania"))</f>
        <v>5.2108531406444808E-2</v>
      </c>
      <c r="G6109" t="b">
        <f>IF(Comuni[[#This Row],[Popolazione2011]]&gt;300000,"MAGGIORE")</f>
        <v>0</v>
      </c>
      <c r="H6109">
        <f>100*Comuni[[#This Row],[Popolazione2011]]/(SUMIFS($D$2:$D$7916,$B$2:$B$7916,"Piemonte"))</f>
        <v>6.8860170544070967E-2</v>
      </c>
      <c r="I6109" s="1" t="str">
        <f>_xlfn.XLOOKUP(Comuni[[#This Row],[Regione]],Ripartizione_geografica[Regione],Ripartizione_geografica[Ripartizione geografica],,0)</f>
        <v>Sud</v>
      </c>
      <c r="J6109" s="1">
        <f>_xlfn.XLOOKUP(Comuni[[#This Row],[Regione]],Table_0[Regione],Table_0[Totale contagiati],,0)</f>
        <v>2524670</v>
      </c>
      <c r="K6109" s="1">
        <f>_xlfn.XLOOKUP(Comuni[[#This Row],[Regione]],Table_0[Regione],Table_0[Guariti],,0)</f>
        <v>2482123</v>
      </c>
      <c r="L6109" s="1">
        <f>_xlfn.XLOOKUP(Comuni[[#This Row],[Regione]],Table_0[Regione],Table_0[Deceduti],,0)</f>
        <v>12061</v>
      </c>
    </row>
    <row r="6110" spans="1:12" x14ac:dyDescent="0.25">
      <c r="A6110" s="1" t="s">
        <v>6202</v>
      </c>
      <c r="B6110" s="1" t="s">
        <v>5895</v>
      </c>
      <c r="C6110" s="1" t="s">
        <v>6173</v>
      </c>
      <c r="D6110">
        <v>1432</v>
      </c>
      <c r="E6110">
        <f>100*Comuni[[#This Row],[Popolazione2011]]/$D$7916</f>
        <v>2.4985978102895993E-3</v>
      </c>
      <c r="F6110">
        <f>100*Comuni[[#This Row],[Popolazione2011]]/(SUMIFS($D$2:$D$7916,$B$2:$B$7916,"Campania"))</f>
        <v>2.4831752736781686E-2</v>
      </c>
      <c r="G6110" t="b">
        <f>IF(Comuni[[#This Row],[Popolazione2011]]&gt;300000,"MAGGIORE")</f>
        <v>0</v>
      </c>
      <c r="H6110">
        <f>100*Comuni[[#This Row],[Popolazione2011]]/(SUMIFS($D$2:$D$7916,$B$2:$B$7916,"Piemonte"))</f>
        <v>3.2814563800036479E-2</v>
      </c>
      <c r="I6110" s="1" t="str">
        <f>_xlfn.XLOOKUP(Comuni[[#This Row],[Regione]],Ripartizione_geografica[Regione],Ripartizione_geografica[Ripartizione geografica],,0)</f>
        <v>Sud</v>
      </c>
      <c r="J6110" s="1">
        <f>_xlfn.XLOOKUP(Comuni[[#This Row],[Regione]],Table_0[Regione],Table_0[Totale contagiati],,0)</f>
        <v>2524670</v>
      </c>
      <c r="K6110" s="1">
        <f>_xlfn.XLOOKUP(Comuni[[#This Row],[Regione]],Table_0[Regione],Table_0[Guariti],,0)</f>
        <v>2482123</v>
      </c>
      <c r="L6110" s="1">
        <f>_xlfn.XLOOKUP(Comuni[[#This Row],[Regione]],Table_0[Regione],Table_0[Deceduti],,0)</f>
        <v>12061</v>
      </c>
    </row>
    <row r="6111" spans="1:12" x14ac:dyDescent="0.25">
      <c r="A6111" s="1" t="s">
        <v>6203</v>
      </c>
      <c r="B6111" s="1" t="s">
        <v>5895</v>
      </c>
      <c r="C6111" s="1" t="s">
        <v>6173</v>
      </c>
      <c r="D6111">
        <v>1873</v>
      </c>
      <c r="E6111">
        <f>100*Comuni[[#This Row],[Popolazione2011]]/$D$7916</f>
        <v>3.2680682253299017E-3</v>
      </c>
      <c r="F6111">
        <f>100*Comuni[[#This Row],[Popolazione2011]]/(SUMIFS($D$2:$D$7916,$B$2:$B$7916,"Campania"))</f>
        <v>3.2478961505581078E-2</v>
      </c>
      <c r="G6111" t="b">
        <f>IF(Comuni[[#This Row],[Popolazione2011]]&gt;300000,"MAGGIORE")</f>
        <v>0</v>
      </c>
      <c r="H6111">
        <f>100*Comuni[[#This Row],[Popolazione2011]]/(SUMIFS($D$2:$D$7916,$B$2:$B$7916,"Piemonte"))</f>
        <v>4.2920166199349394E-2</v>
      </c>
      <c r="I6111" s="1" t="str">
        <f>_xlfn.XLOOKUP(Comuni[[#This Row],[Regione]],Ripartizione_geografica[Regione],Ripartizione_geografica[Ripartizione geografica],,0)</f>
        <v>Sud</v>
      </c>
      <c r="J6111" s="1">
        <f>_xlfn.XLOOKUP(Comuni[[#This Row],[Regione]],Table_0[Regione],Table_0[Totale contagiati],,0)</f>
        <v>2524670</v>
      </c>
      <c r="K6111" s="1">
        <f>_xlfn.XLOOKUP(Comuni[[#This Row],[Regione]],Table_0[Regione],Table_0[Guariti],,0)</f>
        <v>2482123</v>
      </c>
      <c r="L6111" s="1">
        <f>_xlfn.XLOOKUP(Comuni[[#This Row],[Regione]],Table_0[Regione],Table_0[Deceduti],,0)</f>
        <v>12061</v>
      </c>
    </row>
    <row r="6112" spans="1:12" x14ac:dyDescent="0.25">
      <c r="A6112" s="1" t="s">
        <v>6204</v>
      </c>
      <c r="B6112" s="1" t="s">
        <v>5895</v>
      </c>
      <c r="C6112" s="1" t="s">
        <v>6173</v>
      </c>
      <c r="D6112">
        <v>3045</v>
      </c>
      <c r="E6112">
        <f>100*Comuni[[#This Row],[Popolazione2011]]/$D$7916</f>
        <v>5.3130100086116131E-3</v>
      </c>
      <c r="F6112">
        <f>100*Comuni[[#This Row],[Popolazione2011]]/(SUMIFS($D$2:$D$7916,$B$2:$B$7916,"Campania"))</f>
        <v>5.2802155784567206E-2</v>
      </c>
      <c r="G6112" t="b">
        <f>IF(Comuni[[#This Row],[Popolazione2011]]&gt;300000,"MAGGIORE")</f>
        <v>0</v>
      </c>
      <c r="H6112">
        <f>100*Comuni[[#This Row],[Popolazione2011]]/(SUMIFS($D$2:$D$7916,$B$2:$B$7916,"Piemonte"))</f>
        <v>6.9776778471446282E-2</v>
      </c>
      <c r="I6112" s="1" t="str">
        <f>_xlfn.XLOOKUP(Comuni[[#This Row],[Regione]],Ripartizione_geografica[Regione],Ripartizione_geografica[Ripartizione geografica],,0)</f>
        <v>Sud</v>
      </c>
      <c r="J6112" s="1">
        <f>_xlfn.XLOOKUP(Comuni[[#This Row],[Regione]],Table_0[Regione],Table_0[Totale contagiati],,0)</f>
        <v>2524670</v>
      </c>
      <c r="K6112" s="1">
        <f>_xlfn.XLOOKUP(Comuni[[#This Row],[Regione]],Table_0[Regione],Table_0[Guariti],,0)</f>
        <v>2482123</v>
      </c>
      <c r="L6112" s="1">
        <f>_xlfn.XLOOKUP(Comuni[[#This Row],[Regione]],Table_0[Regione],Table_0[Deceduti],,0)</f>
        <v>12061</v>
      </c>
    </row>
    <row r="6113" spans="1:12" x14ac:dyDescent="0.25">
      <c r="A6113" s="1" t="s">
        <v>6205</v>
      </c>
      <c r="B6113" s="1" t="s">
        <v>5895</v>
      </c>
      <c r="C6113" s="1" t="s">
        <v>6173</v>
      </c>
      <c r="D6113">
        <v>3301</v>
      </c>
      <c r="E6113">
        <f>100*Comuni[[#This Row],[Popolazione2011]]/$D$7916</f>
        <v>5.7596867121270717E-3</v>
      </c>
      <c r="F6113">
        <f>100*Comuni[[#This Row],[Popolazione2011]]/(SUMIFS($D$2:$D$7916,$B$2:$B$7916,"Campania"))</f>
        <v>5.7241351804550519E-2</v>
      </c>
      <c r="G6113" t="b">
        <f>IF(Comuni[[#This Row],[Popolazione2011]]&gt;300000,"MAGGIORE")</f>
        <v>0</v>
      </c>
      <c r="H6113">
        <f>100*Comuni[[#This Row],[Popolazione2011]]/(SUMIFS($D$2:$D$7916,$B$2:$B$7916,"Piemonte"))</f>
        <v>7.5643069206648345E-2</v>
      </c>
      <c r="I6113" s="1" t="str">
        <f>_xlfn.XLOOKUP(Comuni[[#This Row],[Regione]],Ripartizione_geografica[Regione],Ripartizione_geografica[Ripartizione geografica],,0)</f>
        <v>Sud</v>
      </c>
      <c r="J6113" s="1">
        <f>_xlfn.XLOOKUP(Comuni[[#This Row],[Regione]],Table_0[Regione],Table_0[Totale contagiati],,0)</f>
        <v>2524670</v>
      </c>
      <c r="K6113" s="1">
        <f>_xlfn.XLOOKUP(Comuni[[#This Row],[Regione]],Table_0[Regione],Table_0[Guariti],,0)</f>
        <v>2482123</v>
      </c>
      <c r="L6113" s="1">
        <f>_xlfn.XLOOKUP(Comuni[[#This Row],[Regione]],Table_0[Regione],Table_0[Deceduti],,0)</f>
        <v>12061</v>
      </c>
    </row>
    <row r="6114" spans="1:12" x14ac:dyDescent="0.25">
      <c r="A6114" s="1" t="s">
        <v>6206</v>
      </c>
      <c r="B6114" s="1" t="s">
        <v>5895</v>
      </c>
      <c r="C6114" s="1" t="s">
        <v>6173</v>
      </c>
      <c r="D6114">
        <v>5397</v>
      </c>
      <c r="E6114">
        <f>100*Comuni[[#This Row],[Popolazione2011]]/$D$7916</f>
        <v>9.4168522221598928E-3</v>
      </c>
      <c r="F6114">
        <f>100*Comuni[[#This Row],[Popolazione2011]]/(SUMIFS($D$2:$D$7916,$B$2:$B$7916,"Campania"))</f>
        <v>9.3587269218163946E-2</v>
      </c>
      <c r="G6114" t="b">
        <f>IF(Comuni[[#This Row],[Popolazione2011]]&gt;300000,"MAGGIORE")</f>
        <v>0</v>
      </c>
      <c r="H6114">
        <f>100*Comuni[[#This Row],[Popolazione2011]]/(SUMIFS($D$2:$D$7916,$B$2:$B$7916,"Piemonte"))</f>
        <v>0.12367332460111514</v>
      </c>
      <c r="I6114" s="1" t="str">
        <f>_xlfn.XLOOKUP(Comuni[[#This Row],[Regione]],Ripartizione_geografica[Regione],Ripartizione_geografica[Ripartizione geografica],,0)</f>
        <v>Sud</v>
      </c>
      <c r="J6114" s="1">
        <f>_xlfn.XLOOKUP(Comuni[[#This Row],[Regione]],Table_0[Regione],Table_0[Totale contagiati],,0)</f>
        <v>2524670</v>
      </c>
      <c r="K6114" s="1">
        <f>_xlfn.XLOOKUP(Comuni[[#This Row],[Regione]],Table_0[Regione],Table_0[Guariti],,0)</f>
        <v>2482123</v>
      </c>
      <c r="L6114" s="1">
        <f>_xlfn.XLOOKUP(Comuni[[#This Row],[Regione]],Table_0[Regione],Table_0[Deceduti],,0)</f>
        <v>12061</v>
      </c>
    </row>
    <row r="6115" spans="1:12" x14ac:dyDescent="0.25">
      <c r="A6115" s="1" t="s">
        <v>6207</v>
      </c>
      <c r="B6115" s="1" t="s">
        <v>5895</v>
      </c>
      <c r="C6115" s="1" t="s">
        <v>6173</v>
      </c>
      <c r="D6115">
        <v>3965</v>
      </c>
      <c r="E6115">
        <f>100*Comuni[[#This Row],[Popolazione2011]]/$D$7916</f>
        <v>6.9182544118702935E-3</v>
      </c>
      <c r="F6115">
        <f>100*Comuni[[#This Row],[Popolazione2011]]/(SUMIFS($D$2:$D$7916,$B$2:$B$7916,"Campania"))</f>
        <v>6.8755516481382256E-2</v>
      </c>
      <c r="G6115" t="b">
        <f>IF(Comuni[[#This Row],[Popolazione2011]]&gt;300000,"MAGGIORE")</f>
        <v>0</v>
      </c>
      <c r="H6115">
        <f>100*Comuni[[#This Row],[Popolazione2011]]/(SUMIFS($D$2:$D$7916,$B$2:$B$7916,"Piemonte"))</f>
        <v>9.0858760801078658E-2</v>
      </c>
      <c r="I6115" s="1" t="str">
        <f>_xlfn.XLOOKUP(Comuni[[#This Row],[Regione]],Ripartizione_geografica[Regione],Ripartizione_geografica[Ripartizione geografica],,0)</f>
        <v>Sud</v>
      </c>
      <c r="J6115" s="1">
        <f>_xlfn.XLOOKUP(Comuni[[#This Row],[Regione]],Table_0[Regione],Table_0[Totale contagiati],,0)</f>
        <v>2524670</v>
      </c>
      <c r="K6115" s="1">
        <f>_xlfn.XLOOKUP(Comuni[[#This Row],[Regione]],Table_0[Regione],Table_0[Guariti],,0)</f>
        <v>2482123</v>
      </c>
      <c r="L6115" s="1">
        <f>_xlfn.XLOOKUP(Comuni[[#This Row],[Regione]],Table_0[Regione],Table_0[Deceduti],,0)</f>
        <v>12061</v>
      </c>
    </row>
    <row r="6116" spans="1:12" x14ac:dyDescent="0.25">
      <c r="A6116" s="1" t="s">
        <v>6208</v>
      </c>
      <c r="B6116" s="1" t="s">
        <v>5895</v>
      </c>
      <c r="C6116" s="1" t="s">
        <v>6173</v>
      </c>
      <c r="D6116">
        <v>3603</v>
      </c>
      <c r="E6116">
        <f>100*Comuni[[#This Row],[Popolazione2011]]/$D$7916</f>
        <v>6.2866256358054652E-3</v>
      </c>
      <c r="F6116">
        <f>100*Comuni[[#This Row],[Popolazione2011]]/(SUMIFS($D$2:$D$7916,$B$2:$B$7916,"Campania"))</f>
        <v>6.2478215859374596E-2</v>
      </c>
      <c r="G6116" t="b">
        <f>IF(Comuni[[#This Row],[Popolazione2011]]&gt;300000,"MAGGIORE")</f>
        <v>0</v>
      </c>
      <c r="H6116">
        <f>100*Comuni[[#This Row],[Popolazione2011]]/(SUMIFS($D$2:$D$7916,$B$2:$B$7916,"Piemonte"))</f>
        <v>8.2563459058332012E-2</v>
      </c>
      <c r="I6116" s="1" t="str">
        <f>_xlfn.XLOOKUP(Comuni[[#This Row],[Regione]],Ripartizione_geografica[Regione],Ripartizione_geografica[Ripartizione geografica],,0)</f>
        <v>Sud</v>
      </c>
      <c r="J6116" s="1">
        <f>_xlfn.XLOOKUP(Comuni[[#This Row],[Regione]],Table_0[Regione],Table_0[Totale contagiati],,0)</f>
        <v>2524670</v>
      </c>
      <c r="K6116" s="1">
        <f>_xlfn.XLOOKUP(Comuni[[#This Row],[Regione]],Table_0[Regione],Table_0[Guariti],,0)</f>
        <v>2482123</v>
      </c>
      <c r="L6116" s="1">
        <f>_xlfn.XLOOKUP(Comuni[[#This Row],[Regione]],Table_0[Regione],Table_0[Deceduti],,0)</f>
        <v>12061</v>
      </c>
    </row>
    <row r="6117" spans="1:12" x14ac:dyDescent="0.25">
      <c r="A6117" s="1" t="s">
        <v>6209</v>
      </c>
      <c r="B6117" s="1" t="s">
        <v>5895</v>
      </c>
      <c r="C6117" s="1" t="s">
        <v>6173</v>
      </c>
      <c r="D6117">
        <v>736</v>
      </c>
      <c r="E6117">
        <f>100*Comuni[[#This Row],[Popolazione2011]]/$D$7916</f>
        <v>1.2841955226069448E-3</v>
      </c>
      <c r="F6117">
        <f>100*Comuni[[#This Row],[Popolazione2011]]/(SUMIFS($D$2:$D$7916,$B$2:$B$7916,"Campania"))</f>
        <v>1.2762688557452041E-2</v>
      </c>
      <c r="G6117" t="b">
        <f>IF(Comuni[[#This Row],[Popolazione2011]]&gt;300000,"MAGGIORE")</f>
        <v>0</v>
      </c>
      <c r="H6117">
        <f>100*Comuni[[#This Row],[Popolazione2011]]/(SUMIFS($D$2:$D$7916,$B$2:$B$7916,"Piemonte"))</f>
        <v>1.6865585863705901E-2</v>
      </c>
      <c r="I6117" s="1" t="str">
        <f>_xlfn.XLOOKUP(Comuni[[#This Row],[Regione]],Ripartizione_geografica[Regione],Ripartizione_geografica[Ripartizione geografica],,0)</f>
        <v>Sud</v>
      </c>
      <c r="J6117" s="1">
        <f>_xlfn.XLOOKUP(Comuni[[#This Row],[Regione]],Table_0[Regione],Table_0[Totale contagiati],,0)</f>
        <v>2524670</v>
      </c>
      <c r="K6117" s="1">
        <f>_xlfn.XLOOKUP(Comuni[[#This Row],[Regione]],Table_0[Regione],Table_0[Guariti],,0)</f>
        <v>2482123</v>
      </c>
      <c r="L6117" s="1">
        <f>_xlfn.XLOOKUP(Comuni[[#This Row],[Regione]],Table_0[Regione],Table_0[Deceduti],,0)</f>
        <v>12061</v>
      </c>
    </row>
    <row r="6118" spans="1:12" x14ac:dyDescent="0.25">
      <c r="A6118" s="1" t="s">
        <v>6210</v>
      </c>
      <c r="B6118" s="1" t="s">
        <v>5895</v>
      </c>
      <c r="C6118" s="1" t="s">
        <v>6173</v>
      </c>
      <c r="D6118">
        <v>8297</v>
      </c>
      <c r="E6118">
        <f>100*Comuni[[#This Row],[Popolazione2011]]/$D$7916</f>
        <v>1.4476861754170952E-2</v>
      </c>
      <c r="F6118">
        <f>100*Comuni[[#This Row],[Popolazione2011]]/(SUMIFS($D$2:$D$7916,$B$2:$B$7916,"Campania"))</f>
        <v>0.14387503663203746</v>
      </c>
      <c r="G6118" t="b">
        <f>IF(Comuni[[#This Row],[Popolazione2011]]&gt;300000,"MAGGIORE")</f>
        <v>0</v>
      </c>
      <c r="H6118">
        <f>100*Comuni[[#This Row],[Popolazione2011]]/(SUMIFS($D$2:$D$7916,$B$2:$B$7916,"Piemonte"))</f>
        <v>0.1901273993358259</v>
      </c>
      <c r="I6118" s="1" t="str">
        <f>_xlfn.XLOOKUP(Comuni[[#This Row],[Regione]],Ripartizione_geografica[Regione],Ripartizione_geografica[Ripartizione geografica],,0)</f>
        <v>Sud</v>
      </c>
      <c r="J6118" s="1">
        <f>_xlfn.XLOOKUP(Comuni[[#This Row],[Regione]],Table_0[Regione],Table_0[Totale contagiati],,0)</f>
        <v>2524670</v>
      </c>
      <c r="K6118" s="1">
        <f>_xlfn.XLOOKUP(Comuni[[#This Row],[Regione]],Table_0[Regione],Table_0[Guariti],,0)</f>
        <v>2482123</v>
      </c>
      <c r="L6118" s="1">
        <f>_xlfn.XLOOKUP(Comuni[[#This Row],[Regione]],Table_0[Regione],Table_0[Deceduti],,0)</f>
        <v>12061</v>
      </c>
    </row>
    <row r="6119" spans="1:12" x14ac:dyDescent="0.25">
      <c r="A6119" s="1" t="s">
        <v>6211</v>
      </c>
      <c r="B6119" s="1" t="s">
        <v>5895</v>
      </c>
      <c r="C6119" s="1" t="s">
        <v>6173</v>
      </c>
      <c r="D6119">
        <v>1955</v>
      </c>
      <c r="E6119">
        <f>100*Comuni[[#This Row],[Popolazione2011]]/$D$7916</f>
        <v>3.4111443569246973E-3</v>
      </c>
      <c r="F6119">
        <f>100*Comuni[[#This Row],[Popolazione2011]]/(SUMIFS($D$2:$D$7916,$B$2:$B$7916,"Campania"))</f>
        <v>3.3900891480731984E-2</v>
      </c>
      <c r="G6119" t="b">
        <f>IF(Comuni[[#This Row],[Popolazione2011]]&gt;300000,"MAGGIORE")</f>
        <v>0</v>
      </c>
      <c r="H6119">
        <f>100*Comuni[[#This Row],[Popolazione2011]]/(SUMIFS($D$2:$D$7916,$B$2:$B$7916,"Piemonte"))</f>
        <v>4.4799212450468799E-2</v>
      </c>
      <c r="I6119" s="1" t="str">
        <f>_xlfn.XLOOKUP(Comuni[[#This Row],[Regione]],Ripartizione_geografica[Regione],Ripartizione_geografica[Ripartizione geografica],,0)</f>
        <v>Sud</v>
      </c>
      <c r="J6119" s="1">
        <f>_xlfn.XLOOKUP(Comuni[[#This Row],[Regione]],Table_0[Regione],Table_0[Totale contagiati],,0)</f>
        <v>2524670</v>
      </c>
      <c r="K6119" s="1">
        <f>_xlfn.XLOOKUP(Comuni[[#This Row],[Regione]],Table_0[Regione],Table_0[Guariti],,0)</f>
        <v>2482123</v>
      </c>
      <c r="L6119" s="1">
        <f>_xlfn.XLOOKUP(Comuni[[#This Row],[Regione]],Table_0[Regione],Table_0[Deceduti],,0)</f>
        <v>12061</v>
      </c>
    </row>
    <row r="6120" spans="1:12" x14ac:dyDescent="0.25">
      <c r="A6120" s="1" t="s">
        <v>6212</v>
      </c>
      <c r="B6120" s="1" t="s">
        <v>5895</v>
      </c>
      <c r="C6120" s="1" t="s">
        <v>6173</v>
      </c>
      <c r="D6120">
        <v>1803</v>
      </c>
      <c r="E6120">
        <f>100*Comuni[[#This Row],[Popolazione2011]]/$D$7916</f>
        <v>3.1459300642123936E-3</v>
      </c>
      <c r="F6120">
        <f>100*Comuni[[#This Row],[Popolazione2011]]/(SUMIFS($D$2:$D$7916,$B$2:$B$7916,"Campania"))</f>
        <v>3.1265118843866888E-2</v>
      </c>
      <c r="G6120" t="b">
        <f>IF(Comuni[[#This Row],[Popolazione2011]]&gt;300000,"MAGGIORE")</f>
        <v>0</v>
      </c>
      <c r="H6120">
        <f>100*Comuni[[#This Row],[Popolazione2011]]/(SUMIFS($D$2:$D$7916,$B$2:$B$7916,"Piemonte"))</f>
        <v>4.1316102326442582E-2</v>
      </c>
      <c r="I6120" s="1" t="str">
        <f>_xlfn.XLOOKUP(Comuni[[#This Row],[Regione]],Ripartizione_geografica[Regione],Ripartizione_geografica[Ripartizione geografica],,0)</f>
        <v>Sud</v>
      </c>
      <c r="J6120" s="1">
        <f>_xlfn.XLOOKUP(Comuni[[#This Row],[Regione]],Table_0[Regione],Table_0[Totale contagiati],,0)</f>
        <v>2524670</v>
      </c>
      <c r="K6120" s="1">
        <f>_xlfn.XLOOKUP(Comuni[[#This Row],[Regione]],Table_0[Regione],Table_0[Guariti],,0)</f>
        <v>2482123</v>
      </c>
      <c r="L6120" s="1">
        <f>_xlfn.XLOOKUP(Comuni[[#This Row],[Regione]],Table_0[Regione],Table_0[Deceduti],,0)</f>
        <v>12061</v>
      </c>
    </row>
    <row r="6121" spans="1:12" x14ac:dyDescent="0.25">
      <c r="A6121" s="1" t="s">
        <v>6213</v>
      </c>
      <c r="B6121" s="1" t="s">
        <v>5895</v>
      </c>
      <c r="C6121" s="1" t="s">
        <v>6173</v>
      </c>
      <c r="D6121">
        <v>2465</v>
      </c>
      <c r="E6121">
        <f>100*Comuni[[#This Row],[Popolazione2011]]/$D$7916</f>
        <v>4.3010081022094009E-3</v>
      </c>
      <c r="F6121">
        <f>100*Comuni[[#This Row],[Popolazione2011]]/(SUMIFS($D$2:$D$7916,$B$2:$B$7916,"Campania"))</f>
        <v>4.27446023017925E-2</v>
      </c>
      <c r="G6121" t="b">
        <f>IF(Comuni[[#This Row],[Popolazione2011]]&gt;300000,"MAGGIORE")</f>
        <v>0</v>
      </c>
      <c r="H6121">
        <f>100*Comuni[[#This Row],[Popolazione2011]]/(SUMIFS($D$2:$D$7916,$B$2:$B$7916,"Piemonte"))</f>
        <v>5.6485963524504135E-2</v>
      </c>
      <c r="I6121" s="1" t="str">
        <f>_xlfn.XLOOKUP(Comuni[[#This Row],[Regione]],Ripartizione_geografica[Regione],Ripartizione_geografica[Ripartizione geografica],,0)</f>
        <v>Sud</v>
      </c>
      <c r="J6121" s="1">
        <f>_xlfn.XLOOKUP(Comuni[[#This Row],[Regione]],Table_0[Regione],Table_0[Totale contagiati],,0)</f>
        <v>2524670</v>
      </c>
      <c r="K6121" s="1">
        <f>_xlfn.XLOOKUP(Comuni[[#This Row],[Regione]],Table_0[Regione],Table_0[Guariti],,0)</f>
        <v>2482123</v>
      </c>
      <c r="L6121" s="1">
        <f>_xlfn.XLOOKUP(Comuni[[#This Row],[Regione]],Table_0[Regione],Table_0[Deceduti],,0)</f>
        <v>12061</v>
      </c>
    </row>
    <row r="6122" spans="1:12" x14ac:dyDescent="0.25">
      <c r="A6122" s="1" t="s">
        <v>6214</v>
      </c>
      <c r="B6122" s="1" t="s">
        <v>5895</v>
      </c>
      <c r="C6122" s="1" t="s">
        <v>6173</v>
      </c>
      <c r="D6122">
        <v>1648</v>
      </c>
      <c r="E6122">
        <f>100*Comuni[[#This Row],[Popolazione2011]]/$D$7916</f>
        <v>2.8754812788807679E-3</v>
      </c>
      <c r="F6122">
        <f>100*Comuni[[#This Row],[Popolazione2011]]/(SUMIFS($D$2:$D$7916,$B$2:$B$7916,"Campania"))</f>
        <v>2.8577324378642611E-2</v>
      </c>
      <c r="G6122" t="b">
        <f>IF(Comuni[[#This Row],[Popolazione2011]]&gt;300000,"MAGGIORE")</f>
        <v>0</v>
      </c>
      <c r="H6122">
        <f>100*Comuni[[#This Row],[Popolazione2011]]/(SUMIFS($D$2:$D$7916,$B$2:$B$7916,"Piemonte"))</f>
        <v>3.7764246607863212E-2</v>
      </c>
      <c r="I6122" s="1" t="str">
        <f>_xlfn.XLOOKUP(Comuni[[#This Row],[Regione]],Ripartizione_geografica[Regione],Ripartizione_geografica[Ripartizione geografica],,0)</f>
        <v>Sud</v>
      </c>
      <c r="J6122" s="1">
        <f>_xlfn.XLOOKUP(Comuni[[#This Row],[Regione]],Table_0[Regione],Table_0[Totale contagiati],,0)</f>
        <v>2524670</v>
      </c>
      <c r="K6122" s="1">
        <f>_xlfn.XLOOKUP(Comuni[[#This Row],[Regione]],Table_0[Regione],Table_0[Guariti],,0)</f>
        <v>2482123</v>
      </c>
      <c r="L6122" s="1">
        <f>_xlfn.XLOOKUP(Comuni[[#This Row],[Regione]],Table_0[Regione],Table_0[Deceduti],,0)</f>
        <v>12061</v>
      </c>
    </row>
    <row r="6123" spans="1:12" x14ac:dyDescent="0.25">
      <c r="A6123" s="1" t="s">
        <v>6215</v>
      </c>
      <c r="B6123" s="1" t="s">
        <v>5895</v>
      </c>
      <c r="C6123" s="1" t="s">
        <v>6173</v>
      </c>
      <c r="D6123">
        <v>3608</v>
      </c>
      <c r="E6123">
        <f>100*Comuni[[#This Row],[Popolazione2011]]/$D$7916</f>
        <v>6.2953497901710011E-3</v>
      </c>
      <c r="F6123">
        <f>100*Comuni[[#This Row],[Popolazione2011]]/(SUMIFS($D$2:$D$7916,$B$2:$B$7916,"Campania"))</f>
        <v>6.2564918906639899E-2</v>
      </c>
      <c r="G6123" t="b">
        <f>IF(Comuni[[#This Row],[Popolazione2011]]&gt;300000,"MAGGIORE")</f>
        <v>0</v>
      </c>
      <c r="H6123">
        <f>100*Comuni[[#This Row],[Popolazione2011]]/(SUMIFS($D$2:$D$7916,$B$2:$B$7916,"Piemonte"))</f>
        <v>8.2678035049253931E-2</v>
      </c>
      <c r="I6123" s="1" t="str">
        <f>_xlfn.XLOOKUP(Comuni[[#This Row],[Regione]],Ripartizione_geografica[Regione],Ripartizione_geografica[Ripartizione geografica],,0)</f>
        <v>Sud</v>
      </c>
      <c r="J6123" s="1">
        <f>_xlfn.XLOOKUP(Comuni[[#This Row],[Regione]],Table_0[Regione],Table_0[Totale contagiati],,0)</f>
        <v>2524670</v>
      </c>
      <c r="K6123" s="1">
        <f>_xlfn.XLOOKUP(Comuni[[#This Row],[Regione]],Table_0[Regione],Table_0[Guariti],,0)</f>
        <v>2482123</v>
      </c>
      <c r="L6123" s="1">
        <f>_xlfn.XLOOKUP(Comuni[[#This Row],[Regione]],Table_0[Regione],Table_0[Deceduti],,0)</f>
        <v>12061</v>
      </c>
    </row>
    <row r="6124" spans="1:12" x14ac:dyDescent="0.25">
      <c r="A6124" s="1" t="s">
        <v>6216</v>
      </c>
      <c r="B6124" s="1" t="s">
        <v>5895</v>
      </c>
      <c r="C6124" s="1" t="s">
        <v>6173</v>
      </c>
      <c r="D6124">
        <v>6335</v>
      </c>
      <c r="E6124">
        <f>100*Comuni[[#This Row],[Popolazione2011]]/$D$7916</f>
        <v>1.1053503581134504E-2</v>
      </c>
      <c r="F6124">
        <f>100*Comuni[[#This Row],[Popolazione2011]]/(SUMIFS($D$2:$D$7916,$B$2:$B$7916,"Campania"))</f>
        <v>0.10985276088513407</v>
      </c>
      <c r="G6124" t="b">
        <f>IF(Comuni[[#This Row],[Popolazione2011]]&gt;300000,"MAGGIORE")</f>
        <v>0</v>
      </c>
      <c r="H6124">
        <f>100*Comuni[[#This Row],[Popolazione2011]]/(SUMIFS($D$2:$D$7916,$B$2:$B$7916,"Piemonte"))</f>
        <v>0.14516778049806642</v>
      </c>
      <c r="I6124" s="1" t="str">
        <f>_xlfn.XLOOKUP(Comuni[[#This Row],[Regione]],Ripartizione_geografica[Regione],Ripartizione_geografica[Ripartizione geografica],,0)</f>
        <v>Sud</v>
      </c>
      <c r="J6124" s="1">
        <f>_xlfn.XLOOKUP(Comuni[[#This Row],[Regione]],Table_0[Regione],Table_0[Totale contagiati],,0)</f>
        <v>2524670</v>
      </c>
      <c r="K6124" s="1">
        <f>_xlfn.XLOOKUP(Comuni[[#This Row],[Regione]],Table_0[Regione],Table_0[Guariti],,0)</f>
        <v>2482123</v>
      </c>
      <c r="L6124" s="1">
        <f>_xlfn.XLOOKUP(Comuni[[#This Row],[Regione]],Table_0[Regione],Table_0[Deceduti],,0)</f>
        <v>12061</v>
      </c>
    </row>
    <row r="6125" spans="1:12" x14ac:dyDescent="0.25">
      <c r="A6125" s="1" t="s">
        <v>6217</v>
      </c>
      <c r="B6125" s="1" t="s">
        <v>5895</v>
      </c>
      <c r="C6125" s="1" t="s">
        <v>6173</v>
      </c>
      <c r="D6125">
        <v>1238</v>
      </c>
      <c r="E6125">
        <f>100*Comuni[[#This Row],[Popolazione2011]]/$D$7916</f>
        <v>2.1601006209067903E-3</v>
      </c>
      <c r="F6125">
        <f>100*Comuni[[#This Row],[Popolazione2011]]/(SUMIFS($D$2:$D$7916,$B$2:$B$7916,"Campania"))</f>
        <v>2.1467674502888077E-2</v>
      </c>
      <c r="G6125" t="b">
        <f>IF(Comuni[[#This Row],[Popolazione2011]]&gt;300000,"MAGGIORE")</f>
        <v>0</v>
      </c>
      <c r="H6125">
        <f>100*Comuni[[#This Row],[Popolazione2011]]/(SUMIFS($D$2:$D$7916,$B$2:$B$7916,"Piemonte"))</f>
        <v>2.8369015352266175E-2</v>
      </c>
      <c r="I6125" s="1" t="str">
        <f>_xlfn.XLOOKUP(Comuni[[#This Row],[Regione]],Ripartizione_geografica[Regione],Ripartizione_geografica[Ripartizione geografica],,0)</f>
        <v>Sud</v>
      </c>
      <c r="J6125" s="1">
        <f>_xlfn.XLOOKUP(Comuni[[#This Row],[Regione]],Table_0[Regione],Table_0[Totale contagiati],,0)</f>
        <v>2524670</v>
      </c>
      <c r="K6125" s="1">
        <f>_xlfn.XLOOKUP(Comuni[[#This Row],[Regione]],Table_0[Regione],Table_0[Guariti],,0)</f>
        <v>2482123</v>
      </c>
      <c r="L6125" s="1">
        <f>_xlfn.XLOOKUP(Comuni[[#This Row],[Regione]],Table_0[Regione],Table_0[Deceduti],,0)</f>
        <v>12061</v>
      </c>
    </row>
    <row r="6126" spans="1:12" x14ac:dyDescent="0.25">
      <c r="A6126" s="1" t="s">
        <v>6218</v>
      </c>
      <c r="B6126" s="1" t="s">
        <v>5895</v>
      </c>
      <c r="C6126" s="1" t="s">
        <v>6173</v>
      </c>
      <c r="D6126">
        <v>3234</v>
      </c>
      <c r="E6126">
        <f>100*Comuni[[#This Row],[Popolazione2011]]/$D$7916</f>
        <v>5.6427830436288854E-3</v>
      </c>
      <c r="F6126">
        <f>100*Comuni[[#This Row],[Popolazione2011]]/(SUMIFS($D$2:$D$7916,$B$2:$B$7916,"Campania"))</f>
        <v>5.6079530971195515E-2</v>
      </c>
      <c r="G6126" t="b">
        <f>IF(Comuni[[#This Row],[Popolazione2011]]&gt;300000,"MAGGIORE")</f>
        <v>0</v>
      </c>
      <c r="H6126">
        <f>100*Comuni[[#This Row],[Popolazione2011]]/(SUMIFS($D$2:$D$7916,$B$2:$B$7916,"Piemonte"))</f>
        <v>7.4107750928294677E-2</v>
      </c>
      <c r="I6126" s="1" t="str">
        <f>_xlfn.XLOOKUP(Comuni[[#This Row],[Regione]],Ripartizione_geografica[Regione],Ripartizione_geografica[Ripartizione geografica],,0)</f>
        <v>Sud</v>
      </c>
      <c r="J6126" s="1">
        <f>_xlfn.XLOOKUP(Comuni[[#This Row],[Regione]],Table_0[Regione],Table_0[Totale contagiati],,0)</f>
        <v>2524670</v>
      </c>
      <c r="K6126" s="1">
        <f>_xlfn.XLOOKUP(Comuni[[#This Row],[Regione]],Table_0[Regione],Table_0[Guariti],,0)</f>
        <v>2482123</v>
      </c>
      <c r="L6126" s="1">
        <f>_xlfn.XLOOKUP(Comuni[[#This Row],[Regione]],Table_0[Regione],Table_0[Deceduti],,0)</f>
        <v>12061</v>
      </c>
    </row>
    <row r="6127" spans="1:12" x14ac:dyDescent="0.25">
      <c r="A6127" s="1" t="s">
        <v>6219</v>
      </c>
      <c r="B6127" s="1" t="s">
        <v>5895</v>
      </c>
      <c r="C6127" s="1" t="s">
        <v>6173</v>
      </c>
      <c r="D6127">
        <v>1680</v>
      </c>
      <c r="E6127">
        <f>100*Comuni[[#This Row],[Popolazione2011]]/$D$7916</f>
        <v>2.9313158668202001E-3</v>
      </c>
      <c r="F6127">
        <f>100*Comuni[[#This Row],[Popolazione2011]]/(SUMIFS($D$2:$D$7916,$B$2:$B$7916,"Campania"))</f>
        <v>2.9132223881140527E-2</v>
      </c>
      <c r="G6127" t="b">
        <f>IF(Comuni[[#This Row],[Popolazione2011]]&gt;300000,"MAGGIORE")</f>
        <v>0</v>
      </c>
      <c r="H6127">
        <f>100*Comuni[[#This Row],[Popolazione2011]]/(SUMIFS($D$2:$D$7916,$B$2:$B$7916,"Piemonte"))</f>
        <v>3.849753294976347E-2</v>
      </c>
      <c r="I6127" s="1" t="str">
        <f>_xlfn.XLOOKUP(Comuni[[#This Row],[Regione]],Ripartizione_geografica[Regione],Ripartizione_geografica[Ripartizione geografica],,0)</f>
        <v>Sud</v>
      </c>
      <c r="J6127" s="1">
        <f>_xlfn.XLOOKUP(Comuni[[#This Row],[Regione]],Table_0[Regione],Table_0[Totale contagiati],,0)</f>
        <v>2524670</v>
      </c>
      <c r="K6127" s="1">
        <f>_xlfn.XLOOKUP(Comuni[[#This Row],[Regione]],Table_0[Regione],Table_0[Guariti],,0)</f>
        <v>2482123</v>
      </c>
      <c r="L6127" s="1">
        <f>_xlfn.XLOOKUP(Comuni[[#This Row],[Regione]],Table_0[Regione],Table_0[Deceduti],,0)</f>
        <v>12061</v>
      </c>
    </row>
    <row r="6128" spans="1:12" x14ac:dyDescent="0.25">
      <c r="A6128" s="1" t="s">
        <v>6220</v>
      </c>
      <c r="B6128" s="1" t="s">
        <v>5895</v>
      </c>
      <c r="C6128" s="1" t="s">
        <v>6173</v>
      </c>
      <c r="D6128">
        <v>1936</v>
      </c>
      <c r="E6128">
        <f>100*Comuni[[#This Row],[Popolazione2011]]/$D$7916</f>
        <v>3.3779925703356591E-3</v>
      </c>
      <c r="F6128">
        <f>100*Comuni[[#This Row],[Popolazione2011]]/(SUMIFS($D$2:$D$7916,$B$2:$B$7916,"Campania"))</f>
        <v>3.3571419901123847E-2</v>
      </c>
      <c r="G6128" t="b">
        <f>IF(Comuni[[#This Row],[Popolazione2011]]&gt;300000,"MAGGIORE")</f>
        <v>0</v>
      </c>
      <c r="H6128">
        <f>100*Comuni[[#This Row],[Popolazione2011]]/(SUMIFS($D$2:$D$7916,$B$2:$B$7916,"Piemonte"))</f>
        <v>4.4363823684965518E-2</v>
      </c>
      <c r="I6128" s="1" t="str">
        <f>_xlfn.XLOOKUP(Comuni[[#This Row],[Regione]],Ripartizione_geografica[Regione],Ripartizione_geografica[Ripartizione geografica],,0)</f>
        <v>Sud</v>
      </c>
      <c r="J6128" s="1">
        <f>_xlfn.XLOOKUP(Comuni[[#This Row],[Regione]],Table_0[Regione],Table_0[Totale contagiati],,0)</f>
        <v>2524670</v>
      </c>
      <c r="K6128" s="1">
        <f>_xlfn.XLOOKUP(Comuni[[#This Row],[Regione]],Table_0[Regione],Table_0[Guariti],,0)</f>
        <v>2482123</v>
      </c>
      <c r="L6128" s="1">
        <f>_xlfn.XLOOKUP(Comuni[[#This Row],[Regione]],Table_0[Regione],Table_0[Deceduti],,0)</f>
        <v>12061</v>
      </c>
    </row>
    <row r="6129" spans="1:12" x14ac:dyDescent="0.25">
      <c r="A6129" s="1" t="s">
        <v>6221</v>
      </c>
      <c r="B6129" s="1" t="s">
        <v>5895</v>
      </c>
      <c r="C6129" s="1" t="s">
        <v>6173</v>
      </c>
      <c r="D6129">
        <v>12403</v>
      </c>
      <c r="E6129">
        <f>100*Comuni[[#This Row],[Popolazione2011]]/$D$7916</f>
        <v>2.1641137319149371E-2</v>
      </c>
      <c r="F6129">
        <f>100*Comuni[[#This Row],[Popolazione2011]]/(SUMIFS($D$2:$D$7916,$B$2:$B$7916,"Campania"))</f>
        <v>0.21507557904630117</v>
      </c>
      <c r="G6129" t="b">
        <f>IF(Comuni[[#This Row],[Popolazione2011]]&gt;300000,"MAGGIORE")</f>
        <v>0</v>
      </c>
      <c r="H6129">
        <f>100*Comuni[[#This Row],[Popolazione2011]]/(SUMIFS($D$2:$D$7916,$B$2:$B$7916,"Piemonte"))</f>
        <v>0.28421720308090259</v>
      </c>
      <c r="I6129" s="1" t="str">
        <f>_xlfn.XLOOKUP(Comuni[[#This Row],[Regione]],Ripartizione_geografica[Regione],Ripartizione_geografica[Ripartizione geografica],,0)</f>
        <v>Sud</v>
      </c>
      <c r="J6129" s="1">
        <f>_xlfn.XLOOKUP(Comuni[[#This Row],[Regione]],Table_0[Regione],Table_0[Totale contagiati],,0)</f>
        <v>2524670</v>
      </c>
      <c r="K6129" s="1">
        <f>_xlfn.XLOOKUP(Comuni[[#This Row],[Regione]],Table_0[Regione],Table_0[Guariti],,0)</f>
        <v>2482123</v>
      </c>
      <c r="L6129" s="1">
        <f>_xlfn.XLOOKUP(Comuni[[#This Row],[Regione]],Table_0[Regione],Table_0[Deceduti],,0)</f>
        <v>12061</v>
      </c>
    </row>
    <row r="6130" spans="1:12" x14ac:dyDescent="0.25">
      <c r="A6130" s="1" t="s">
        <v>6222</v>
      </c>
      <c r="B6130" s="1" t="s">
        <v>5895</v>
      </c>
      <c r="C6130" s="1" t="s">
        <v>6173</v>
      </c>
      <c r="D6130">
        <v>7904</v>
      </c>
      <c r="E6130">
        <f>100*Comuni[[#This Row],[Popolazione2011]]/$D$7916</f>
        <v>1.3791143221039798E-2</v>
      </c>
      <c r="F6130">
        <f>100*Comuni[[#This Row],[Popolazione2011]]/(SUMIFS($D$2:$D$7916,$B$2:$B$7916,"Campania"))</f>
        <v>0.13706017711698495</v>
      </c>
      <c r="G6130" t="b">
        <f>IF(Comuni[[#This Row],[Popolazione2011]]&gt;300000,"MAGGIORE")</f>
        <v>0</v>
      </c>
      <c r="H6130">
        <f>100*Comuni[[#This Row],[Popolazione2011]]/(SUMIFS($D$2:$D$7916,$B$2:$B$7916,"Piemonte"))</f>
        <v>0.18112172644936336</v>
      </c>
      <c r="I6130" s="1" t="str">
        <f>_xlfn.XLOOKUP(Comuni[[#This Row],[Regione]],Ripartizione_geografica[Regione],Ripartizione_geografica[Ripartizione geografica],,0)</f>
        <v>Sud</v>
      </c>
      <c r="J6130" s="1">
        <f>_xlfn.XLOOKUP(Comuni[[#This Row],[Regione]],Table_0[Regione],Table_0[Totale contagiati],,0)</f>
        <v>2524670</v>
      </c>
      <c r="K6130" s="1">
        <f>_xlfn.XLOOKUP(Comuni[[#This Row],[Regione]],Table_0[Regione],Table_0[Guariti],,0)</f>
        <v>2482123</v>
      </c>
      <c r="L6130" s="1">
        <f>_xlfn.XLOOKUP(Comuni[[#This Row],[Regione]],Table_0[Regione],Table_0[Deceduti],,0)</f>
        <v>12061</v>
      </c>
    </row>
    <row r="6131" spans="1:12" x14ac:dyDescent="0.25">
      <c r="A6131" s="1" t="s">
        <v>6223</v>
      </c>
      <c r="B6131" s="1" t="s">
        <v>5895</v>
      </c>
      <c r="C6131" s="1" t="s">
        <v>6173</v>
      </c>
      <c r="D6131">
        <v>451</v>
      </c>
      <c r="E6131">
        <f>100*Comuni[[#This Row],[Popolazione2011]]/$D$7916</f>
        <v>7.8691872377137514E-4</v>
      </c>
      <c r="F6131">
        <f>100*Comuni[[#This Row],[Popolazione2011]]/(SUMIFS($D$2:$D$7916,$B$2:$B$7916,"Campania"))</f>
        <v>7.8206148633299874E-3</v>
      </c>
      <c r="G6131" t="b">
        <f>IF(Comuni[[#This Row],[Popolazione2011]]&gt;300000,"MAGGIORE")</f>
        <v>0</v>
      </c>
      <c r="H6131">
        <f>100*Comuni[[#This Row],[Popolazione2011]]/(SUMIFS($D$2:$D$7916,$B$2:$B$7916,"Piemonte"))</f>
        <v>1.0334754381156741E-2</v>
      </c>
      <c r="I6131" s="1" t="str">
        <f>_xlfn.XLOOKUP(Comuni[[#This Row],[Regione]],Ripartizione_geografica[Regione],Ripartizione_geografica[Ripartizione geografica],,0)</f>
        <v>Sud</v>
      </c>
      <c r="J6131" s="1">
        <f>_xlfn.XLOOKUP(Comuni[[#This Row],[Regione]],Table_0[Regione],Table_0[Totale contagiati],,0)</f>
        <v>2524670</v>
      </c>
      <c r="K6131" s="1">
        <f>_xlfn.XLOOKUP(Comuni[[#This Row],[Regione]],Table_0[Regione],Table_0[Guariti],,0)</f>
        <v>2482123</v>
      </c>
      <c r="L6131" s="1">
        <f>_xlfn.XLOOKUP(Comuni[[#This Row],[Regione]],Table_0[Regione],Table_0[Deceduti],,0)</f>
        <v>12061</v>
      </c>
    </row>
    <row r="6132" spans="1:12" x14ac:dyDescent="0.25">
      <c r="A6132" s="1" t="s">
        <v>6224</v>
      </c>
      <c r="B6132" s="1" t="s">
        <v>5895</v>
      </c>
      <c r="C6132" s="1" t="s">
        <v>6173</v>
      </c>
      <c r="D6132">
        <v>3907</v>
      </c>
      <c r="E6132">
        <f>100*Comuni[[#This Row],[Popolazione2011]]/$D$7916</f>
        <v>6.8170542212300728E-3</v>
      </c>
      <c r="F6132">
        <f>100*Comuni[[#This Row],[Popolazione2011]]/(SUMIFS($D$2:$D$7916,$B$2:$B$7916,"Campania"))</f>
        <v>6.7749761133104783E-2</v>
      </c>
      <c r="G6132" t="b">
        <f>IF(Comuni[[#This Row],[Popolazione2011]]&gt;300000,"MAGGIORE")</f>
        <v>0</v>
      </c>
      <c r="H6132">
        <f>100*Comuni[[#This Row],[Popolazione2011]]/(SUMIFS($D$2:$D$7916,$B$2:$B$7916,"Piemonte"))</f>
        <v>8.9529679306384446E-2</v>
      </c>
      <c r="I6132" s="1" t="str">
        <f>_xlfn.XLOOKUP(Comuni[[#This Row],[Regione]],Ripartizione_geografica[Regione],Ripartizione_geografica[Ripartizione geografica],,0)</f>
        <v>Sud</v>
      </c>
      <c r="J6132" s="1">
        <f>_xlfn.XLOOKUP(Comuni[[#This Row],[Regione]],Table_0[Regione],Table_0[Totale contagiati],,0)</f>
        <v>2524670</v>
      </c>
      <c r="K6132" s="1">
        <f>_xlfn.XLOOKUP(Comuni[[#This Row],[Regione]],Table_0[Regione],Table_0[Guariti],,0)</f>
        <v>2482123</v>
      </c>
      <c r="L6132" s="1">
        <f>_xlfn.XLOOKUP(Comuni[[#This Row],[Regione]],Table_0[Regione],Table_0[Deceduti],,0)</f>
        <v>12061</v>
      </c>
    </row>
    <row r="6133" spans="1:12" x14ac:dyDescent="0.25">
      <c r="A6133" s="1" t="s">
        <v>6225</v>
      </c>
      <c r="B6133" s="1" t="s">
        <v>5895</v>
      </c>
      <c r="C6133" s="1" t="s">
        <v>6173</v>
      </c>
      <c r="D6133">
        <v>3442</v>
      </c>
      <c r="E6133">
        <f>100*Comuni[[#This Row],[Popolazione2011]]/$D$7916</f>
        <v>6.0057078652351959E-3</v>
      </c>
      <c r="F6133">
        <f>100*Comuni[[#This Row],[Popolazione2011]]/(SUMIFS($D$2:$D$7916,$B$2:$B$7916,"Campania"))</f>
        <v>5.9686377737431962E-2</v>
      </c>
      <c r="G6133" t="b">
        <f>IF(Comuni[[#This Row],[Popolazione2011]]&gt;300000,"MAGGIORE")</f>
        <v>0</v>
      </c>
      <c r="H6133">
        <f>100*Comuni[[#This Row],[Popolazione2011]]/(SUMIFS($D$2:$D$7916,$B$2:$B$7916,"Piemonte"))</f>
        <v>7.8874112150646353E-2</v>
      </c>
      <c r="I6133" s="1" t="str">
        <f>_xlfn.XLOOKUP(Comuni[[#This Row],[Regione]],Ripartizione_geografica[Regione],Ripartizione_geografica[Ripartizione geografica],,0)</f>
        <v>Sud</v>
      </c>
      <c r="J6133" s="1">
        <f>_xlfn.XLOOKUP(Comuni[[#This Row],[Regione]],Table_0[Regione],Table_0[Totale contagiati],,0)</f>
        <v>2524670</v>
      </c>
      <c r="K6133" s="1">
        <f>_xlfn.XLOOKUP(Comuni[[#This Row],[Regione]],Table_0[Regione],Table_0[Guariti],,0)</f>
        <v>2482123</v>
      </c>
      <c r="L6133" s="1">
        <f>_xlfn.XLOOKUP(Comuni[[#This Row],[Regione]],Table_0[Regione],Table_0[Deceduti],,0)</f>
        <v>12061</v>
      </c>
    </row>
    <row r="6134" spans="1:12" x14ac:dyDescent="0.25">
      <c r="A6134" s="1" t="s">
        <v>6226</v>
      </c>
      <c r="B6134" s="1" t="s">
        <v>5895</v>
      </c>
      <c r="C6134" s="1" t="s">
        <v>6173</v>
      </c>
      <c r="D6134">
        <v>10878</v>
      </c>
      <c r="E6134">
        <f>100*Comuni[[#This Row],[Popolazione2011]]/$D$7916</f>
        <v>1.8980270237660794E-2</v>
      </c>
      <c r="F6134">
        <f>100*Comuni[[#This Row],[Popolazione2011]]/(SUMIFS($D$2:$D$7916,$B$2:$B$7916,"Campania"))</f>
        <v>0.18863114963038491</v>
      </c>
      <c r="G6134" t="b">
        <f>IF(Comuni[[#This Row],[Popolazione2011]]&gt;300000,"MAGGIORE")</f>
        <v>0</v>
      </c>
      <c r="H6134">
        <f>100*Comuni[[#This Row],[Popolazione2011]]/(SUMIFS($D$2:$D$7916,$B$2:$B$7916,"Piemonte"))</f>
        <v>0.24927152584971846</v>
      </c>
      <c r="I6134" s="1" t="str">
        <f>_xlfn.XLOOKUP(Comuni[[#This Row],[Regione]],Ripartizione_geografica[Regione],Ripartizione_geografica[Ripartizione geografica],,0)</f>
        <v>Sud</v>
      </c>
      <c r="J6134" s="1">
        <f>_xlfn.XLOOKUP(Comuni[[#This Row],[Regione]],Table_0[Regione],Table_0[Totale contagiati],,0)</f>
        <v>2524670</v>
      </c>
      <c r="K6134" s="1">
        <f>_xlfn.XLOOKUP(Comuni[[#This Row],[Regione]],Table_0[Regione],Table_0[Guariti],,0)</f>
        <v>2482123</v>
      </c>
      <c r="L6134" s="1">
        <f>_xlfn.XLOOKUP(Comuni[[#This Row],[Regione]],Table_0[Regione],Table_0[Deceduti],,0)</f>
        <v>12061</v>
      </c>
    </row>
    <row r="6135" spans="1:12" x14ac:dyDescent="0.25">
      <c r="A6135" s="1" t="s">
        <v>6227</v>
      </c>
      <c r="B6135" s="1" t="s">
        <v>5895</v>
      </c>
      <c r="C6135" s="1" t="s">
        <v>6173</v>
      </c>
      <c r="D6135">
        <v>2308</v>
      </c>
      <c r="E6135">
        <f>100*Comuni[[#This Row],[Popolazione2011]]/$D$7916</f>
        <v>4.0270696551315604E-3</v>
      </c>
      <c r="F6135">
        <f>100*Comuni[[#This Row],[Popolazione2011]]/(SUMIFS($D$2:$D$7916,$B$2:$B$7916,"Campania"))</f>
        <v>4.0022126617662107E-2</v>
      </c>
      <c r="G6135" t="b">
        <f>IF(Comuni[[#This Row],[Popolazione2011]]&gt;300000,"MAGGIORE")</f>
        <v>0</v>
      </c>
      <c r="H6135">
        <f>100*Comuni[[#This Row],[Popolazione2011]]/(SUMIFS($D$2:$D$7916,$B$2:$B$7916,"Piemonte"))</f>
        <v>5.2888277409556005E-2</v>
      </c>
      <c r="I6135" s="1" t="str">
        <f>_xlfn.XLOOKUP(Comuni[[#This Row],[Regione]],Ripartizione_geografica[Regione],Ripartizione_geografica[Ripartizione geografica],,0)</f>
        <v>Sud</v>
      </c>
      <c r="J6135" s="1">
        <f>_xlfn.XLOOKUP(Comuni[[#This Row],[Regione]],Table_0[Regione],Table_0[Totale contagiati],,0)</f>
        <v>2524670</v>
      </c>
      <c r="K6135" s="1">
        <f>_xlfn.XLOOKUP(Comuni[[#This Row],[Regione]],Table_0[Regione],Table_0[Guariti],,0)</f>
        <v>2482123</v>
      </c>
      <c r="L6135" s="1">
        <f>_xlfn.XLOOKUP(Comuni[[#This Row],[Regione]],Table_0[Regione],Table_0[Deceduti],,0)</f>
        <v>12061</v>
      </c>
    </row>
    <row r="6136" spans="1:12" x14ac:dyDescent="0.25">
      <c r="A6136" s="1" t="s">
        <v>6228</v>
      </c>
      <c r="B6136" s="1" t="s">
        <v>5895</v>
      </c>
      <c r="C6136" s="1" t="s">
        <v>6173</v>
      </c>
      <c r="D6136">
        <v>1393</v>
      </c>
      <c r="E6136">
        <f>100*Comuni[[#This Row],[Popolazione2011]]/$D$7916</f>
        <v>2.4305494062384159E-3</v>
      </c>
      <c r="F6136">
        <f>100*Comuni[[#This Row],[Popolazione2011]]/(SUMIFS($D$2:$D$7916,$B$2:$B$7916,"Campania"))</f>
        <v>2.4155468968112354E-2</v>
      </c>
      <c r="G6136" t="b">
        <f>IF(Comuni[[#This Row],[Popolazione2011]]&gt;300000,"MAGGIORE")</f>
        <v>0</v>
      </c>
      <c r="H6136">
        <f>100*Comuni[[#This Row],[Popolazione2011]]/(SUMIFS($D$2:$D$7916,$B$2:$B$7916,"Piemonte"))</f>
        <v>3.1920871070845541E-2</v>
      </c>
      <c r="I6136" s="1" t="str">
        <f>_xlfn.XLOOKUP(Comuni[[#This Row],[Regione]],Ripartizione_geografica[Regione],Ripartizione_geografica[Ripartizione geografica],,0)</f>
        <v>Sud</v>
      </c>
      <c r="J6136" s="1">
        <f>_xlfn.XLOOKUP(Comuni[[#This Row],[Regione]],Table_0[Regione],Table_0[Totale contagiati],,0)</f>
        <v>2524670</v>
      </c>
      <c r="K6136" s="1">
        <f>_xlfn.XLOOKUP(Comuni[[#This Row],[Regione]],Table_0[Regione],Table_0[Guariti],,0)</f>
        <v>2482123</v>
      </c>
      <c r="L6136" s="1">
        <f>_xlfn.XLOOKUP(Comuni[[#This Row],[Regione]],Table_0[Regione],Table_0[Deceduti],,0)</f>
        <v>12061</v>
      </c>
    </row>
    <row r="6137" spans="1:12" x14ac:dyDescent="0.25">
      <c r="A6137" s="1" t="s">
        <v>6229</v>
      </c>
      <c r="B6137" s="1" t="s">
        <v>5895</v>
      </c>
      <c r="C6137" s="1" t="s">
        <v>6173</v>
      </c>
      <c r="D6137">
        <v>7877</v>
      </c>
      <c r="E6137">
        <f>100*Comuni[[#This Row],[Popolazione2011]]/$D$7916</f>
        <v>1.3744032787465903E-2</v>
      </c>
      <c r="F6137">
        <f>100*Comuni[[#This Row],[Popolazione2011]]/(SUMIFS($D$2:$D$7916,$B$2:$B$7916,"Campania"))</f>
        <v>0.13659198066175235</v>
      </c>
      <c r="G6137" t="b">
        <f>IF(Comuni[[#This Row],[Popolazione2011]]&gt;300000,"MAGGIORE")</f>
        <v>0</v>
      </c>
      <c r="H6137">
        <f>100*Comuni[[#This Row],[Popolazione2011]]/(SUMIFS($D$2:$D$7916,$B$2:$B$7916,"Piemonte"))</f>
        <v>0.18050301609838504</v>
      </c>
      <c r="I6137" s="1" t="str">
        <f>_xlfn.XLOOKUP(Comuni[[#This Row],[Regione]],Ripartizione_geografica[Regione],Ripartizione_geografica[Ripartizione geografica],,0)</f>
        <v>Sud</v>
      </c>
      <c r="J6137" s="1">
        <f>_xlfn.XLOOKUP(Comuni[[#This Row],[Regione]],Table_0[Regione],Table_0[Totale contagiati],,0)</f>
        <v>2524670</v>
      </c>
      <c r="K6137" s="1">
        <f>_xlfn.XLOOKUP(Comuni[[#This Row],[Regione]],Table_0[Regione],Table_0[Guariti],,0)</f>
        <v>2482123</v>
      </c>
      <c r="L6137" s="1">
        <f>_xlfn.XLOOKUP(Comuni[[#This Row],[Regione]],Table_0[Regione],Table_0[Deceduti],,0)</f>
        <v>12061</v>
      </c>
    </row>
    <row r="6138" spans="1:12" x14ac:dyDescent="0.25">
      <c r="A6138" s="1" t="s">
        <v>6230</v>
      </c>
      <c r="B6138" s="1" t="s">
        <v>5895</v>
      </c>
      <c r="C6138" s="1" t="s">
        <v>6173</v>
      </c>
      <c r="D6138">
        <v>3005</v>
      </c>
      <c r="E6138">
        <f>100*Comuni[[#This Row],[Popolazione2011]]/$D$7916</f>
        <v>5.2432167736873219E-3</v>
      </c>
      <c r="F6138">
        <f>100*Comuni[[#This Row],[Popolazione2011]]/(SUMIFS($D$2:$D$7916,$B$2:$B$7916,"Campania"))</f>
        <v>5.2108531406444808E-2</v>
      </c>
      <c r="G6138" t="b">
        <f>IF(Comuni[[#This Row],[Popolazione2011]]&gt;300000,"MAGGIORE")</f>
        <v>0</v>
      </c>
      <c r="H6138">
        <f>100*Comuni[[#This Row],[Popolazione2011]]/(SUMIFS($D$2:$D$7916,$B$2:$B$7916,"Piemonte"))</f>
        <v>6.8860170544070967E-2</v>
      </c>
      <c r="I6138" s="1" t="str">
        <f>_xlfn.XLOOKUP(Comuni[[#This Row],[Regione]],Ripartizione_geografica[Regione],Ripartizione_geografica[Ripartizione geografica],,0)</f>
        <v>Sud</v>
      </c>
      <c r="J6138" s="1">
        <f>_xlfn.XLOOKUP(Comuni[[#This Row],[Regione]],Table_0[Regione],Table_0[Totale contagiati],,0)</f>
        <v>2524670</v>
      </c>
      <c r="K6138" s="1">
        <f>_xlfn.XLOOKUP(Comuni[[#This Row],[Regione]],Table_0[Regione],Table_0[Guariti],,0)</f>
        <v>2482123</v>
      </c>
      <c r="L6138" s="1">
        <f>_xlfn.XLOOKUP(Comuni[[#This Row],[Regione]],Table_0[Regione],Table_0[Deceduti],,0)</f>
        <v>12061</v>
      </c>
    </row>
    <row r="6139" spans="1:12" x14ac:dyDescent="0.25">
      <c r="A6139" s="1" t="s">
        <v>6231</v>
      </c>
      <c r="B6139" s="1" t="s">
        <v>5895</v>
      </c>
      <c r="C6139" s="1" t="s">
        <v>6173</v>
      </c>
      <c r="D6139">
        <v>5361</v>
      </c>
      <c r="E6139">
        <f>100*Comuni[[#This Row],[Popolazione2011]]/$D$7916</f>
        <v>9.3540383107280321E-3</v>
      </c>
      <c r="F6139">
        <f>100*Comuni[[#This Row],[Popolazione2011]]/(SUMIFS($D$2:$D$7916,$B$2:$B$7916,"Campania"))</f>
        <v>9.2963007277853782E-2</v>
      </c>
      <c r="G6139" t="b">
        <f>IF(Comuni[[#This Row],[Popolazione2011]]&gt;300000,"MAGGIORE")</f>
        <v>0</v>
      </c>
      <c r="H6139">
        <f>100*Comuni[[#This Row],[Popolazione2011]]/(SUMIFS($D$2:$D$7916,$B$2:$B$7916,"Piemonte"))</f>
        <v>0.12284837746647735</v>
      </c>
      <c r="I6139" s="1" t="str">
        <f>_xlfn.XLOOKUP(Comuni[[#This Row],[Regione]],Ripartizione_geografica[Regione],Ripartizione_geografica[Ripartizione geografica],,0)</f>
        <v>Sud</v>
      </c>
      <c r="J6139" s="1">
        <f>_xlfn.XLOOKUP(Comuni[[#This Row],[Regione]],Table_0[Regione],Table_0[Totale contagiati],,0)</f>
        <v>2524670</v>
      </c>
      <c r="K6139" s="1">
        <f>_xlfn.XLOOKUP(Comuni[[#This Row],[Regione]],Table_0[Regione],Table_0[Guariti],,0)</f>
        <v>2482123</v>
      </c>
      <c r="L6139" s="1">
        <f>_xlfn.XLOOKUP(Comuni[[#This Row],[Regione]],Table_0[Regione],Table_0[Deceduti],,0)</f>
        <v>12061</v>
      </c>
    </row>
    <row r="6140" spans="1:12" x14ac:dyDescent="0.25">
      <c r="A6140" s="1" t="s">
        <v>6232</v>
      </c>
      <c r="B6140" s="1" t="s">
        <v>5895</v>
      </c>
      <c r="C6140" s="1" t="s">
        <v>6173</v>
      </c>
      <c r="D6140">
        <v>831</v>
      </c>
      <c r="E6140">
        <f>100*Comuni[[#This Row],[Popolazione2011]]/$D$7916</f>
        <v>1.4499544555521347E-3</v>
      </c>
      <c r="F6140">
        <f>100*Comuni[[#This Row],[Popolazione2011]]/(SUMIFS($D$2:$D$7916,$B$2:$B$7916,"Campania"))</f>
        <v>1.4410046455492724E-2</v>
      </c>
      <c r="G6140" t="b">
        <f>IF(Comuni[[#This Row],[Popolazione2011]]&gt;300000,"MAGGIORE")</f>
        <v>0</v>
      </c>
      <c r="H6140">
        <f>100*Comuni[[#This Row],[Popolazione2011]]/(SUMIFS($D$2:$D$7916,$B$2:$B$7916,"Piemonte"))</f>
        <v>1.9042529691222287E-2</v>
      </c>
      <c r="I6140" s="1" t="str">
        <f>_xlfn.XLOOKUP(Comuni[[#This Row],[Regione]],Ripartizione_geografica[Regione],Ripartizione_geografica[Ripartizione geografica],,0)</f>
        <v>Sud</v>
      </c>
      <c r="J6140" s="1">
        <f>_xlfn.XLOOKUP(Comuni[[#This Row],[Regione]],Table_0[Regione],Table_0[Totale contagiati],,0)</f>
        <v>2524670</v>
      </c>
      <c r="K6140" s="1">
        <f>_xlfn.XLOOKUP(Comuni[[#This Row],[Regione]],Table_0[Regione],Table_0[Guariti],,0)</f>
        <v>2482123</v>
      </c>
      <c r="L6140" s="1">
        <f>_xlfn.XLOOKUP(Comuni[[#This Row],[Regione]],Table_0[Regione],Table_0[Deceduti],,0)</f>
        <v>12061</v>
      </c>
    </row>
    <row r="6141" spans="1:12" x14ac:dyDescent="0.25">
      <c r="A6141" s="1" t="s">
        <v>6233</v>
      </c>
      <c r="B6141" s="1" t="s">
        <v>5895</v>
      </c>
      <c r="C6141" s="1" t="s">
        <v>6173</v>
      </c>
      <c r="D6141">
        <v>1309</v>
      </c>
      <c r="E6141">
        <f>100*Comuni[[#This Row],[Popolazione2011]]/$D$7916</f>
        <v>2.2839836128974059E-3</v>
      </c>
      <c r="F6141">
        <f>100*Comuni[[#This Row],[Popolazione2011]]/(SUMIFS($D$2:$D$7916,$B$2:$B$7916,"Campania"))</f>
        <v>2.2698857774055326E-2</v>
      </c>
      <c r="G6141" t="b">
        <f>IF(Comuni[[#This Row],[Popolazione2011]]&gt;300000,"MAGGIORE")</f>
        <v>0</v>
      </c>
      <c r="H6141">
        <f>100*Comuni[[#This Row],[Popolazione2011]]/(SUMIFS($D$2:$D$7916,$B$2:$B$7916,"Piemonte"))</f>
        <v>2.9995994423357372E-2</v>
      </c>
      <c r="I6141" s="1" t="str">
        <f>_xlfn.XLOOKUP(Comuni[[#This Row],[Regione]],Ripartizione_geografica[Regione],Ripartizione_geografica[Ripartizione geografica],,0)</f>
        <v>Sud</v>
      </c>
      <c r="J6141" s="1">
        <f>_xlfn.XLOOKUP(Comuni[[#This Row],[Regione]],Table_0[Regione],Table_0[Totale contagiati],,0)</f>
        <v>2524670</v>
      </c>
      <c r="K6141" s="1">
        <f>_xlfn.XLOOKUP(Comuni[[#This Row],[Regione]],Table_0[Regione],Table_0[Guariti],,0)</f>
        <v>2482123</v>
      </c>
      <c r="L6141" s="1">
        <f>_xlfn.XLOOKUP(Comuni[[#This Row],[Regione]],Table_0[Regione],Table_0[Deceduti],,0)</f>
        <v>12061</v>
      </c>
    </row>
    <row r="6142" spans="1:12" x14ac:dyDescent="0.25">
      <c r="A6142" s="1" t="s">
        <v>6234</v>
      </c>
      <c r="B6142" s="1" t="s">
        <v>5895</v>
      </c>
      <c r="C6142" s="1" t="s">
        <v>6173</v>
      </c>
      <c r="D6142">
        <v>1667</v>
      </c>
      <c r="E6142">
        <f>100*Comuni[[#This Row],[Popolazione2011]]/$D$7916</f>
        <v>2.9086330654698057E-3</v>
      </c>
      <c r="F6142">
        <f>100*Comuni[[#This Row],[Popolazione2011]]/(SUMIFS($D$2:$D$7916,$B$2:$B$7916,"Campania"))</f>
        <v>2.8906795958250749E-2</v>
      </c>
      <c r="G6142" t="b">
        <f>IF(Comuni[[#This Row],[Popolazione2011]]&gt;300000,"MAGGIORE")</f>
        <v>0</v>
      </c>
      <c r="H6142">
        <f>100*Comuni[[#This Row],[Popolazione2011]]/(SUMIFS($D$2:$D$7916,$B$2:$B$7916,"Piemonte"))</f>
        <v>3.8199635373366493E-2</v>
      </c>
      <c r="I6142" s="1" t="str">
        <f>_xlfn.XLOOKUP(Comuni[[#This Row],[Regione]],Ripartizione_geografica[Regione],Ripartizione_geografica[Ripartizione geografica],,0)</f>
        <v>Sud</v>
      </c>
      <c r="J6142" s="1">
        <f>_xlfn.XLOOKUP(Comuni[[#This Row],[Regione]],Table_0[Regione],Table_0[Totale contagiati],,0)</f>
        <v>2524670</v>
      </c>
      <c r="K6142" s="1">
        <f>_xlfn.XLOOKUP(Comuni[[#This Row],[Regione]],Table_0[Regione],Table_0[Guariti],,0)</f>
        <v>2482123</v>
      </c>
      <c r="L6142" s="1">
        <f>_xlfn.XLOOKUP(Comuni[[#This Row],[Regione]],Table_0[Regione],Table_0[Deceduti],,0)</f>
        <v>12061</v>
      </c>
    </row>
    <row r="6143" spans="1:12" x14ac:dyDescent="0.25">
      <c r="A6143" s="1" t="s">
        <v>6235</v>
      </c>
      <c r="B6143" s="1" t="s">
        <v>5895</v>
      </c>
      <c r="C6143" s="1" t="s">
        <v>6173</v>
      </c>
      <c r="D6143">
        <v>5312</v>
      </c>
      <c r="E6143">
        <f>100*Comuni[[#This Row],[Popolazione2011]]/$D$7916</f>
        <v>9.2685415979457762E-3</v>
      </c>
      <c r="F6143">
        <f>100*Comuni[[#This Row],[Popolazione2011]]/(SUMIFS($D$2:$D$7916,$B$2:$B$7916,"Campania"))</f>
        <v>9.2113317414653853E-2</v>
      </c>
      <c r="G6143" t="b">
        <f>IF(Comuni[[#This Row],[Popolazione2011]]&gt;300000,"MAGGIORE")</f>
        <v>0</v>
      </c>
      <c r="H6143">
        <f>100*Comuni[[#This Row],[Popolazione2011]]/(SUMIFS($D$2:$D$7916,$B$2:$B$7916,"Piemonte"))</f>
        <v>0.12172553275544259</v>
      </c>
      <c r="I6143" s="1" t="str">
        <f>_xlfn.XLOOKUP(Comuni[[#This Row],[Regione]],Ripartizione_geografica[Regione],Ripartizione_geografica[Ripartizione geografica],,0)</f>
        <v>Sud</v>
      </c>
      <c r="J6143" s="1">
        <f>_xlfn.XLOOKUP(Comuni[[#This Row],[Regione]],Table_0[Regione],Table_0[Totale contagiati],,0)</f>
        <v>2524670</v>
      </c>
      <c r="K6143" s="1">
        <f>_xlfn.XLOOKUP(Comuni[[#This Row],[Regione]],Table_0[Regione],Table_0[Guariti],,0)</f>
        <v>2482123</v>
      </c>
      <c r="L6143" s="1">
        <f>_xlfn.XLOOKUP(Comuni[[#This Row],[Regione]],Table_0[Regione],Table_0[Deceduti],,0)</f>
        <v>12061</v>
      </c>
    </row>
    <row r="6144" spans="1:12" x14ac:dyDescent="0.25">
      <c r="A6144" s="1" t="s">
        <v>6236</v>
      </c>
      <c r="B6144" s="1" t="s">
        <v>5895</v>
      </c>
      <c r="C6144" s="1" t="s">
        <v>6173</v>
      </c>
      <c r="D6144">
        <v>4258</v>
      </c>
      <c r="E6144">
        <f>100*Comuni[[#This Row],[Popolazione2011]]/$D$7916</f>
        <v>7.4294898576907215E-3</v>
      </c>
      <c r="F6144">
        <f>100*Comuni[[#This Row],[Popolazione2011]]/(SUMIFS($D$2:$D$7916,$B$2:$B$7916,"Campania"))</f>
        <v>7.3836315051128781E-2</v>
      </c>
      <c r="G6144" t="b">
        <f>IF(Comuni[[#This Row],[Popolazione2011]]&gt;300000,"MAGGIORE")</f>
        <v>0</v>
      </c>
      <c r="H6144">
        <f>100*Comuni[[#This Row],[Popolazione2011]]/(SUMIFS($D$2:$D$7916,$B$2:$B$7916,"Piemonte"))</f>
        <v>9.7572913869102884E-2</v>
      </c>
      <c r="I6144" s="1" t="str">
        <f>_xlfn.XLOOKUP(Comuni[[#This Row],[Regione]],Ripartizione_geografica[Regione],Ripartizione_geografica[Ripartizione geografica],,0)</f>
        <v>Sud</v>
      </c>
      <c r="J6144" s="1">
        <f>_xlfn.XLOOKUP(Comuni[[#This Row],[Regione]],Table_0[Regione],Table_0[Totale contagiati],,0)</f>
        <v>2524670</v>
      </c>
      <c r="K6144" s="1">
        <f>_xlfn.XLOOKUP(Comuni[[#This Row],[Regione]],Table_0[Regione],Table_0[Guariti],,0)</f>
        <v>2482123</v>
      </c>
      <c r="L6144" s="1">
        <f>_xlfn.XLOOKUP(Comuni[[#This Row],[Regione]],Table_0[Regione],Table_0[Deceduti],,0)</f>
        <v>12061</v>
      </c>
    </row>
    <row r="6145" spans="1:12" x14ac:dyDescent="0.25">
      <c r="A6145" s="1" t="s">
        <v>6237</v>
      </c>
      <c r="B6145" s="1" t="s">
        <v>5895</v>
      </c>
      <c r="C6145" s="1" t="s">
        <v>6173</v>
      </c>
      <c r="D6145">
        <v>1970</v>
      </c>
      <c r="E6145">
        <f>100*Comuni[[#This Row],[Popolazione2011]]/$D$7916</f>
        <v>3.4373168200213062E-3</v>
      </c>
      <c r="F6145">
        <f>100*Comuni[[#This Row],[Popolazione2011]]/(SUMIFS($D$2:$D$7916,$B$2:$B$7916,"Campania"))</f>
        <v>3.416100062252788E-2</v>
      </c>
      <c r="G6145" t="b">
        <f>IF(Comuni[[#This Row],[Popolazione2011]]&gt;300000,"MAGGIORE")</f>
        <v>0</v>
      </c>
      <c r="H6145">
        <f>100*Comuni[[#This Row],[Popolazione2011]]/(SUMIFS($D$2:$D$7916,$B$2:$B$7916,"Piemonte"))</f>
        <v>4.5142940423234544E-2</v>
      </c>
      <c r="I6145" s="1" t="str">
        <f>_xlfn.XLOOKUP(Comuni[[#This Row],[Regione]],Ripartizione_geografica[Regione],Ripartizione_geografica[Ripartizione geografica],,0)</f>
        <v>Sud</v>
      </c>
      <c r="J6145" s="1">
        <f>_xlfn.XLOOKUP(Comuni[[#This Row],[Regione]],Table_0[Regione],Table_0[Totale contagiati],,0)</f>
        <v>2524670</v>
      </c>
      <c r="K6145" s="1">
        <f>_xlfn.XLOOKUP(Comuni[[#This Row],[Regione]],Table_0[Regione],Table_0[Guariti],,0)</f>
        <v>2482123</v>
      </c>
      <c r="L6145" s="1">
        <f>_xlfn.XLOOKUP(Comuni[[#This Row],[Regione]],Table_0[Regione],Table_0[Deceduti],,0)</f>
        <v>12061</v>
      </c>
    </row>
    <row r="6146" spans="1:12" x14ac:dyDescent="0.25">
      <c r="A6146" s="1" t="s">
        <v>6238</v>
      </c>
      <c r="B6146" s="1" t="s">
        <v>5895</v>
      </c>
      <c r="C6146" s="1" t="s">
        <v>6173</v>
      </c>
      <c r="D6146">
        <v>1851</v>
      </c>
      <c r="E6146">
        <f>100*Comuni[[#This Row],[Popolazione2011]]/$D$7916</f>
        <v>3.2296819461215421E-3</v>
      </c>
      <c r="F6146">
        <f>100*Comuni[[#This Row],[Popolazione2011]]/(SUMIFS($D$2:$D$7916,$B$2:$B$7916,"Campania"))</f>
        <v>3.2097468097613761E-2</v>
      </c>
      <c r="G6146" t="b">
        <f>IF(Comuni[[#This Row],[Popolazione2011]]&gt;300000,"MAGGIORE")</f>
        <v>0</v>
      </c>
      <c r="H6146">
        <f>100*Comuni[[#This Row],[Popolazione2011]]/(SUMIFS($D$2:$D$7916,$B$2:$B$7916,"Piemonte"))</f>
        <v>4.2416031839292968E-2</v>
      </c>
      <c r="I6146" s="1" t="str">
        <f>_xlfn.XLOOKUP(Comuni[[#This Row],[Regione]],Ripartizione_geografica[Regione],Ripartizione_geografica[Ripartizione geografica],,0)</f>
        <v>Sud</v>
      </c>
      <c r="J6146" s="1">
        <f>_xlfn.XLOOKUP(Comuni[[#This Row],[Regione]],Table_0[Regione],Table_0[Totale contagiati],,0)</f>
        <v>2524670</v>
      </c>
      <c r="K6146" s="1">
        <f>_xlfn.XLOOKUP(Comuni[[#This Row],[Regione]],Table_0[Regione],Table_0[Guariti],,0)</f>
        <v>2482123</v>
      </c>
      <c r="L6146" s="1">
        <f>_xlfn.XLOOKUP(Comuni[[#This Row],[Regione]],Table_0[Regione],Table_0[Deceduti],,0)</f>
        <v>12061</v>
      </c>
    </row>
    <row r="6147" spans="1:12" x14ac:dyDescent="0.25">
      <c r="A6147" s="1" t="s">
        <v>6239</v>
      </c>
      <c r="B6147" s="1" t="s">
        <v>5895</v>
      </c>
      <c r="C6147" s="1" t="s">
        <v>6173</v>
      </c>
      <c r="D6147">
        <v>686</v>
      </c>
      <c r="E6147">
        <f>100*Comuni[[#This Row],[Popolazione2011]]/$D$7916</f>
        <v>1.1969539789515816E-3</v>
      </c>
      <c r="F6147">
        <f>100*Comuni[[#This Row],[Popolazione2011]]/(SUMIFS($D$2:$D$7916,$B$2:$B$7916,"Campania"))</f>
        <v>1.1895658084799048E-2</v>
      </c>
      <c r="G6147" t="b">
        <f>IF(Comuni[[#This Row],[Popolazione2011]]&gt;300000,"MAGGIORE")</f>
        <v>0</v>
      </c>
      <c r="H6147">
        <f>100*Comuni[[#This Row],[Popolazione2011]]/(SUMIFS($D$2:$D$7916,$B$2:$B$7916,"Piemonte"))</f>
        <v>1.571982595448675E-2</v>
      </c>
      <c r="I6147" s="1" t="str">
        <f>_xlfn.XLOOKUP(Comuni[[#This Row],[Regione]],Ripartizione_geografica[Regione],Ripartizione_geografica[Ripartizione geografica],,0)</f>
        <v>Sud</v>
      </c>
      <c r="J6147" s="1">
        <f>_xlfn.XLOOKUP(Comuni[[#This Row],[Regione]],Table_0[Regione],Table_0[Totale contagiati],,0)</f>
        <v>2524670</v>
      </c>
      <c r="K6147" s="1">
        <f>_xlfn.XLOOKUP(Comuni[[#This Row],[Regione]],Table_0[Regione],Table_0[Guariti],,0)</f>
        <v>2482123</v>
      </c>
      <c r="L6147" s="1">
        <f>_xlfn.XLOOKUP(Comuni[[#This Row],[Regione]],Table_0[Regione],Table_0[Deceduti],,0)</f>
        <v>12061</v>
      </c>
    </row>
    <row r="6148" spans="1:12" x14ac:dyDescent="0.25">
      <c r="A6148" s="1" t="s">
        <v>6240</v>
      </c>
      <c r="B6148" s="1" t="s">
        <v>5895</v>
      </c>
      <c r="C6148" s="1" t="s">
        <v>6173</v>
      </c>
      <c r="D6148">
        <v>2489</v>
      </c>
      <c r="E6148">
        <f>100*Comuni[[#This Row],[Popolazione2011]]/$D$7916</f>
        <v>4.342884043163975E-3</v>
      </c>
      <c r="F6148">
        <f>100*Comuni[[#This Row],[Popolazione2011]]/(SUMIFS($D$2:$D$7916,$B$2:$B$7916,"Campania"))</f>
        <v>4.3160776928665934E-2</v>
      </c>
      <c r="G6148" t="b">
        <f>IF(Comuni[[#This Row],[Popolazione2011]]&gt;300000,"MAGGIORE")</f>
        <v>0</v>
      </c>
      <c r="H6148">
        <f>100*Comuni[[#This Row],[Popolazione2011]]/(SUMIFS($D$2:$D$7916,$B$2:$B$7916,"Piemonte"))</f>
        <v>5.7035928280929328E-2</v>
      </c>
      <c r="I6148" s="1" t="str">
        <f>_xlfn.XLOOKUP(Comuni[[#This Row],[Regione]],Ripartizione_geografica[Regione],Ripartizione_geografica[Ripartizione geografica],,0)</f>
        <v>Sud</v>
      </c>
      <c r="J6148" s="1">
        <f>_xlfn.XLOOKUP(Comuni[[#This Row],[Regione]],Table_0[Regione],Table_0[Totale contagiati],,0)</f>
        <v>2524670</v>
      </c>
      <c r="K6148" s="1">
        <f>_xlfn.XLOOKUP(Comuni[[#This Row],[Regione]],Table_0[Regione],Table_0[Guariti],,0)</f>
        <v>2482123</v>
      </c>
      <c r="L6148" s="1">
        <f>_xlfn.XLOOKUP(Comuni[[#This Row],[Regione]],Table_0[Regione],Table_0[Deceduti],,0)</f>
        <v>12061</v>
      </c>
    </row>
    <row r="6149" spans="1:12" x14ac:dyDescent="0.25">
      <c r="A6149" s="1" t="s">
        <v>6241</v>
      </c>
      <c r="B6149" s="1" t="s">
        <v>5895</v>
      </c>
      <c r="C6149" s="1" t="s">
        <v>6173</v>
      </c>
      <c r="D6149">
        <v>341</v>
      </c>
      <c r="E6149">
        <f>100*Comuni[[#This Row],[Popolazione2011]]/$D$7916</f>
        <v>5.9498732772957639E-4</v>
      </c>
      <c r="F6149">
        <f>100*Comuni[[#This Row],[Popolazione2011]]/(SUMIFS($D$2:$D$7916,$B$2:$B$7916,"Campania"))</f>
        <v>5.9131478234934042E-3</v>
      </c>
      <c r="G6149" t="b">
        <f>IF(Comuni[[#This Row],[Popolazione2011]]&gt;300000,"MAGGIORE")</f>
        <v>0</v>
      </c>
      <c r="H6149">
        <f>100*Comuni[[#This Row],[Popolazione2011]]/(SUMIFS($D$2:$D$7916,$B$2:$B$7916,"Piemonte"))</f>
        <v>7.8140825808746088E-3</v>
      </c>
      <c r="I6149" s="1" t="str">
        <f>_xlfn.XLOOKUP(Comuni[[#This Row],[Regione]],Ripartizione_geografica[Regione],Ripartizione_geografica[Ripartizione geografica],,0)</f>
        <v>Sud</v>
      </c>
      <c r="J6149" s="1">
        <f>_xlfn.XLOOKUP(Comuni[[#This Row],[Regione]],Table_0[Regione],Table_0[Totale contagiati],,0)</f>
        <v>2524670</v>
      </c>
      <c r="K6149" s="1">
        <f>_xlfn.XLOOKUP(Comuni[[#This Row],[Regione]],Table_0[Regione],Table_0[Guariti],,0)</f>
        <v>2482123</v>
      </c>
      <c r="L6149" s="1">
        <f>_xlfn.XLOOKUP(Comuni[[#This Row],[Regione]],Table_0[Regione],Table_0[Deceduti],,0)</f>
        <v>12061</v>
      </c>
    </row>
    <row r="6150" spans="1:12" x14ac:dyDescent="0.25">
      <c r="A6150" s="1" t="s">
        <v>6242</v>
      </c>
      <c r="B6150" s="1" t="s">
        <v>5895</v>
      </c>
      <c r="C6150" s="1" t="s">
        <v>6173</v>
      </c>
      <c r="D6150">
        <v>2375</v>
      </c>
      <c r="E6150">
        <f>100*Comuni[[#This Row],[Popolazione2011]]/$D$7916</f>
        <v>4.1439733236297476E-3</v>
      </c>
      <c r="F6150">
        <f>100*Comuni[[#This Row],[Popolazione2011]]/(SUMIFS($D$2:$D$7916,$B$2:$B$7916,"Campania"))</f>
        <v>4.1183947451017111E-2</v>
      </c>
      <c r="G6150" t="b">
        <f>IF(Comuni[[#This Row],[Popolazione2011]]&gt;300000,"MAGGIORE")</f>
        <v>0</v>
      </c>
      <c r="H6150">
        <f>100*Comuni[[#This Row],[Popolazione2011]]/(SUMIFS($D$2:$D$7916,$B$2:$B$7916,"Piemonte"))</f>
        <v>5.4423595687909665E-2</v>
      </c>
      <c r="I6150" s="1" t="str">
        <f>_xlfn.XLOOKUP(Comuni[[#This Row],[Regione]],Ripartizione_geografica[Regione],Ripartizione_geografica[Ripartizione geografica],,0)</f>
        <v>Sud</v>
      </c>
      <c r="J6150" s="1">
        <f>_xlfn.XLOOKUP(Comuni[[#This Row],[Regione]],Table_0[Regione],Table_0[Totale contagiati],,0)</f>
        <v>2524670</v>
      </c>
      <c r="K6150" s="1">
        <f>_xlfn.XLOOKUP(Comuni[[#This Row],[Regione]],Table_0[Regione],Table_0[Guariti],,0)</f>
        <v>2482123</v>
      </c>
      <c r="L6150" s="1">
        <f>_xlfn.XLOOKUP(Comuni[[#This Row],[Regione]],Table_0[Regione],Table_0[Deceduti],,0)</f>
        <v>12061</v>
      </c>
    </row>
    <row r="6151" spans="1:12" x14ac:dyDescent="0.25">
      <c r="A6151" s="1" t="s">
        <v>6243</v>
      </c>
      <c r="B6151" s="1" t="s">
        <v>5895</v>
      </c>
      <c r="C6151" s="1" t="s">
        <v>6173</v>
      </c>
      <c r="D6151">
        <v>1568</v>
      </c>
      <c r="E6151">
        <f>100*Comuni[[#This Row],[Popolazione2011]]/$D$7916</f>
        <v>2.7358948090321867E-3</v>
      </c>
      <c r="F6151">
        <f>100*Comuni[[#This Row],[Popolazione2011]]/(SUMIFS($D$2:$D$7916,$B$2:$B$7916,"Campania"))</f>
        <v>2.7190075622397825E-2</v>
      </c>
      <c r="G6151" t="b">
        <f>IF(Comuni[[#This Row],[Popolazione2011]]&gt;300000,"MAGGIORE")</f>
        <v>0</v>
      </c>
      <c r="H6151">
        <f>100*Comuni[[#This Row],[Popolazione2011]]/(SUMIFS($D$2:$D$7916,$B$2:$B$7916,"Piemonte"))</f>
        <v>3.5931030753112568E-2</v>
      </c>
      <c r="I6151" s="1" t="str">
        <f>_xlfn.XLOOKUP(Comuni[[#This Row],[Regione]],Ripartizione_geografica[Regione],Ripartizione_geografica[Ripartizione geografica],,0)</f>
        <v>Sud</v>
      </c>
      <c r="J6151" s="1">
        <f>_xlfn.XLOOKUP(Comuni[[#This Row],[Regione]],Table_0[Regione],Table_0[Totale contagiati],,0)</f>
        <v>2524670</v>
      </c>
      <c r="K6151" s="1">
        <f>_xlfn.XLOOKUP(Comuni[[#This Row],[Regione]],Table_0[Regione],Table_0[Guariti],,0)</f>
        <v>2482123</v>
      </c>
      <c r="L6151" s="1">
        <f>_xlfn.XLOOKUP(Comuni[[#This Row],[Regione]],Table_0[Regione],Table_0[Deceduti],,0)</f>
        <v>12061</v>
      </c>
    </row>
    <row r="6152" spans="1:12" x14ac:dyDescent="0.25">
      <c r="A6152" s="1" t="s">
        <v>6244</v>
      </c>
      <c r="B6152" s="1" t="s">
        <v>5895</v>
      </c>
      <c r="C6152" s="1" t="s">
        <v>6173</v>
      </c>
      <c r="D6152">
        <v>2978</v>
      </c>
      <c r="E6152">
        <f>100*Comuni[[#This Row],[Popolazione2011]]/$D$7916</f>
        <v>5.196106340113426E-3</v>
      </c>
      <c r="F6152">
        <f>100*Comuni[[#This Row],[Popolazione2011]]/(SUMIFS($D$2:$D$7916,$B$2:$B$7916,"Campania"))</f>
        <v>5.1640334951212195E-2</v>
      </c>
      <c r="G6152" t="b">
        <f>IF(Comuni[[#This Row],[Popolazione2011]]&gt;300000,"MAGGIORE")</f>
        <v>0</v>
      </c>
      <c r="H6152">
        <f>100*Comuni[[#This Row],[Popolazione2011]]/(SUMIFS($D$2:$D$7916,$B$2:$B$7916,"Piemonte"))</f>
        <v>6.8241460193092629E-2</v>
      </c>
      <c r="I6152" s="1" t="str">
        <f>_xlfn.XLOOKUP(Comuni[[#This Row],[Regione]],Ripartizione_geografica[Regione],Ripartizione_geografica[Ripartizione geografica],,0)</f>
        <v>Sud</v>
      </c>
      <c r="J6152" s="1">
        <f>_xlfn.XLOOKUP(Comuni[[#This Row],[Regione]],Table_0[Regione],Table_0[Totale contagiati],,0)</f>
        <v>2524670</v>
      </c>
      <c r="K6152" s="1">
        <f>_xlfn.XLOOKUP(Comuni[[#This Row],[Regione]],Table_0[Regione],Table_0[Guariti],,0)</f>
        <v>2482123</v>
      </c>
      <c r="L6152" s="1">
        <f>_xlfn.XLOOKUP(Comuni[[#This Row],[Regione]],Table_0[Regione],Table_0[Deceduti],,0)</f>
        <v>12061</v>
      </c>
    </row>
    <row r="6153" spans="1:12" x14ac:dyDescent="0.25">
      <c r="A6153" s="1" t="s">
        <v>6245</v>
      </c>
      <c r="B6153" s="1" t="s">
        <v>5895</v>
      </c>
      <c r="C6153" s="1" t="s">
        <v>6173</v>
      </c>
      <c r="D6153">
        <v>3708</v>
      </c>
      <c r="E6153">
        <f>100*Comuni[[#This Row],[Popolazione2011]]/$D$7916</f>
        <v>6.4698328774817271E-3</v>
      </c>
      <c r="F6153">
        <f>100*Comuni[[#This Row],[Popolazione2011]]/(SUMIFS($D$2:$D$7916,$B$2:$B$7916,"Campania"))</f>
        <v>6.4298979851945881E-2</v>
      </c>
      <c r="G6153" t="b">
        <f>IF(Comuni[[#This Row],[Popolazione2011]]&gt;300000,"MAGGIORE")</f>
        <v>0</v>
      </c>
      <c r="H6153">
        <f>100*Comuni[[#This Row],[Popolazione2011]]/(SUMIFS($D$2:$D$7916,$B$2:$B$7916,"Piemonte"))</f>
        <v>8.4969554867692226E-2</v>
      </c>
      <c r="I6153" s="1" t="str">
        <f>_xlfn.XLOOKUP(Comuni[[#This Row],[Regione]],Ripartizione_geografica[Regione],Ripartizione_geografica[Ripartizione geografica],,0)</f>
        <v>Sud</v>
      </c>
      <c r="J6153" s="1">
        <f>_xlfn.XLOOKUP(Comuni[[#This Row],[Regione]],Table_0[Regione],Table_0[Totale contagiati],,0)</f>
        <v>2524670</v>
      </c>
      <c r="K6153" s="1">
        <f>_xlfn.XLOOKUP(Comuni[[#This Row],[Regione]],Table_0[Regione],Table_0[Guariti],,0)</f>
        <v>2482123</v>
      </c>
      <c r="L6153" s="1">
        <f>_xlfn.XLOOKUP(Comuni[[#This Row],[Regione]],Table_0[Regione],Table_0[Deceduti],,0)</f>
        <v>12061</v>
      </c>
    </row>
    <row r="6154" spans="1:12" x14ac:dyDescent="0.25">
      <c r="A6154" s="1" t="s">
        <v>6246</v>
      </c>
      <c r="B6154" s="1" t="s">
        <v>5895</v>
      </c>
      <c r="C6154" s="1" t="s">
        <v>6173</v>
      </c>
      <c r="D6154">
        <v>1893</v>
      </c>
      <c r="E6154">
        <f>100*Comuni[[#This Row],[Popolazione2011]]/$D$7916</f>
        <v>3.3029648427920469E-3</v>
      </c>
      <c r="F6154">
        <f>100*Comuni[[#This Row],[Popolazione2011]]/(SUMIFS($D$2:$D$7916,$B$2:$B$7916,"Campania"))</f>
        <v>3.282577369464227E-2</v>
      </c>
      <c r="G6154" t="b">
        <f>IF(Comuni[[#This Row],[Popolazione2011]]&gt;300000,"MAGGIORE")</f>
        <v>0</v>
      </c>
      <c r="H6154">
        <f>100*Comuni[[#This Row],[Popolazione2011]]/(SUMIFS($D$2:$D$7916,$B$2:$B$7916,"Piemonte"))</f>
        <v>4.3378470163037051E-2</v>
      </c>
      <c r="I6154" s="1" t="str">
        <f>_xlfn.XLOOKUP(Comuni[[#This Row],[Regione]],Ripartizione_geografica[Regione],Ripartizione_geografica[Ripartizione geografica],,0)</f>
        <v>Sud</v>
      </c>
      <c r="J6154" s="1">
        <f>_xlfn.XLOOKUP(Comuni[[#This Row],[Regione]],Table_0[Regione],Table_0[Totale contagiati],,0)</f>
        <v>2524670</v>
      </c>
      <c r="K6154" s="1">
        <f>_xlfn.XLOOKUP(Comuni[[#This Row],[Regione]],Table_0[Regione],Table_0[Guariti],,0)</f>
        <v>2482123</v>
      </c>
      <c r="L6154" s="1">
        <f>_xlfn.XLOOKUP(Comuni[[#This Row],[Regione]],Table_0[Regione],Table_0[Deceduti],,0)</f>
        <v>12061</v>
      </c>
    </row>
    <row r="6155" spans="1:12" x14ac:dyDescent="0.25">
      <c r="A6155" s="1" t="s">
        <v>6247</v>
      </c>
      <c r="B6155" s="1" t="s">
        <v>5895</v>
      </c>
      <c r="C6155" s="1" t="s">
        <v>6173</v>
      </c>
      <c r="D6155">
        <v>1785</v>
      </c>
      <c r="E6155">
        <f>100*Comuni[[#This Row],[Popolazione2011]]/$D$7916</f>
        <v>3.1145231084964628E-3</v>
      </c>
      <c r="F6155">
        <f>100*Comuni[[#This Row],[Popolazione2011]]/(SUMIFS($D$2:$D$7916,$B$2:$B$7916,"Campania"))</f>
        <v>3.0952987873711809E-2</v>
      </c>
      <c r="G6155" t="b">
        <f>IF(Comuni[[#This Row],[Popolazione2011]]&gt;300000,"MAGGIORE")</f>
        <v>0</v>
      </c>
      <c r="H6155">
        <f>100*Comuni[[#This Row],[Popolazione2011]]/(SUMIFS($D$2:$D$7916,$B$2:$B$7916,"Piemonte"))</f>
        <v>4.0903628759123685E-2</v>
      </c>
      <c r="I6155" s="1" t="str">
        <f>_xlfn.XLOOKUP(Comuni[[#This Row],[Regione]],Ripartizione_geografica[Regione],Ripartizione_geografica[Ripartizione geografica],,0)</f>
        <v>Sud</v>
      </c>
      <c r="J6155" s="1">
        <f>_xlfn.XLOOKUP(Comuni[[#This Row],[Regione]],Table_0[Regione],Table_0[Totale contagiati],,0)</f>
        <v>2524670</v>
      </c>
      <c r="K6155" s="1">
        <f>_xlfn.XLOOKUP(Comuni[[#This Row],[Regione]],Table_0[Regione],Table_0[Guariti],,0)</f>
        <v>2482123</v>
      </c>
      <c r="L6155" s="1">
        <f>_xlfn.XLOOKUP(Comuni[[#This Row],[Regione]],Table_0[Regione],Table_0[Deceduti],,0)</f>
        <v>12061</v>
      </c>
    </row>
    <row r="6156" spans="1:12" x14ac:dyDescent="0.25">
      <c r="A6156" s="1" t="s">
        <v>6248</v>
      </c>
      <c r="B6156" s="1" t="s">
        <v>5895</v>
      </c>
      <c r="C6156" s="1" t="s">
        <v>6173</v>
      </c>
      <c r="D6156">
        <v>2366</v>
      </c>
      <c r="E6156">
        <f>100*Comuni[[#This Row],[Popolazione2011]]/$D$7916</f>
        <v>4.128269845771782E-3</v>
      </c>
      <c r="F6156">
        <f>100*Comuni[[#This Row],[Popolazione2011]]/(SUMIFS($D$2:$D$7916,$B$2:$B$7916,"Campania"))</f>
        <v>4.1027881965939574E-2</v>
      </c>
      <c r="G6156" t="b">
        <f>IF(Comuni[[#This Row],[Popolazione2011]]&gt;300000,"MAGGIORE")</f>
        <v>0</v>
      </c>
      <c r="H6156">
        <f>100*Comuni[[#This Row],[Popolazione2011]]/(SUMIFS($D$2:$D$7916,$B$2:$B$7916,"Piemonte"))</f>
        <v>5.4217358904250217E-2</v>
      </c>
      <c r="I6156" s="1" t="str">
        <f>_xlfn.XLOOKUP(Comuni[[#This Row],[Regione]],Ripartizione_geografica[Regione],Ripartizione_geografica[Ripartizione geografica],,0)</f>
        <v>Sud</v>
      </c>
      <c r="J6156" s="1">
        <f>_xlfn.XLOOKUP(Comuni[[#This Row],[Regione]],Table_0[Regione],Table_0[Totale contagiati],,0)</f>
        <v>2524670</v>
      </c>
      <c r="K6156" s="1">
        <f>_xlfn.XLOOKUP(Comuni[[#This Row],[Regione]],Table_0[Regione],Table_0[Guariti],,0)</f>
        <v>2482123</v>
      </c>
      <c r="L6156" s="1">
        <f>_xlfn.XLOOKUP(Comuni[[#This Row],[Regione]],Table_0[Regione],Table_0[Deceduti],,0)</f>
        <v>12061</v>
      </c>
    </row>
    <row r="6157" spans="1:12" x14ac:dyDescent="0.25">
      <c r="A6157" s="1" t="s">
        <v>6249</v>
      </c>
      <c r="B6157" s="1" t="s">
        <v>5895</v>
      </c>
      <c r="C6157" s="1" t="s">
        <v>6173</v>
      </c>
      <c r="D6157">
        <v>869</v>
      </c>
      <c r="E6157">
        <f>100*Comuni[[#This Row],[Popolazione2011]]/$D$7916</f>
        <v>1.5162580287302106E-3</v>
      </c>
      <c r="F6157">
        <f>100*Comuni[[#This Row],[Popolazione2011]]/(SUMIFS($D$2:$D$7916,$B$2:$B$7916,"Campania"))</f>
        <v>1.5068989614708999E-2</v>
      </c>
      <c r="G6157" t="b">
        <f>IF(Comuni[[#This Row],[Popolazione2011]]&gt;300000,"MAGGIORE")</f>
        <v>0</v>
      </c>
      <c r="H6157">
        <f>100*Comuni[[#This Row],[Popolazione2011]]/(SUMIFS($D$2:$D$7916,$B$2:$B$7916,"Piemonte"))</f>
        <v>1.9913307222228841E-2</v>
      </c>
      <c r="I6157" s="1" t="str">
        <f>_xlfn.XLOOKUP(Comuni[[#This Row],[Regione]],Ripartizione_geografica[Regione],Ripartizione_geografica[Ripartizione geografica],,0)</f>
        <v>Sud</v>
      </c>
      <c r="J6157" s="1">
        <f>_xlfn.XLOOKUP(Comuni[[#This Row],[Regione]],Table_0[Regione],Table_0[Totale contagiati],,0)</f>
        <v>2524670</v>
      </c>
      <c r="K6157" s="1">
        <f>_xlfn.XLOOKUP(Comuni[[#This Row],[Regione]],Table_0[Regione],Table_0[Guariti],,0)</f>
        <v>2482123</v>
      </c>
      <c r="L6157" s="1">
        <f>_xlfn.XLOOKUP(Comuni[[#This Row],[Regione]],Table_0[Regione],Table_0[Deceduti],,0)</f>
        <v>12061</v>
      </c>
    </row>
    <row r="6158" spans="1:12" x14ac:dyDescent="0.25">
      <c r="A6158" s="1" t="s">
        <v>6250</v>
      </c>
      <c r="B6158" s="1" t="s">
        <v>5895</v>
      </c>
      <c r="C6158" s="1" t="s">
        <v>6173</v>
      </c>
      <c r="D6158">
        <v>3580</v>
      </c>
      <c r="E6158">
        <f>100*Comuni[[#This Row],[Popolazione2011]]/$D$7916</f>
        <v>6.2464945257239982E-3</v>
      </c>
      <c r="F6158">
        <f>100*Comuni[[#This Row],[Popolazione2011]]/(SUMIFS($D$2:$D$7916,$B$2:$B$7916,"Campania"))</f>
        <v>6.2079381841954218E-2</v>
      </c>
      <c r="G6158" t="b">
        <f>IF(Comuni[[#This Row],[Popolazione2011]]&gt;300000,"MAGGIORE")</f>
        <v>0</v>
      </c>
      <c r="H6158">
        <f>100*Comuni[[#This Row],[Popolazione2011]]/(SUMIFS($D$2:$D$7916,$B$2:$B$7916,"Piemonte"))</f>
        <v>8.2036409500091209E-2</v>
      </c>
      <c r="I6158" s="1" t="str">
        <f>_xlfn.XLOOKUP(Comuni[[#This Row],[Regione]],Ripartizione_geografica[Regione],Ripartizione_geografica[Ripartizione geografica],,0)</f>
        <v>Sud</v>
      </c>
      <c r="J6158" s="1">
        <f>_xlfn.XLOOKUP(Comuni[[#This Row],[Regione]],Table_0[Regione],Table_0[Totale contagiati],,0)</f>
        <v>2524670</v>
      </c>
      <c r="K6158" s="1">
        <f>_xlfn.XLOOKUP(Comuni[[#This Row],[Regione]],Table_0[Regione],Table_0[Guariti],,0)</f>
        <v>2482123</v>
      </c>
      <c r="L6158" s="1">
        <f>_xlfn.XLOOKUP(Comuni[[#This Row],[Regione]],Table_0[Regione],Table_0[Deceduti],,0)</f>
        <v>12061</v>
      </c>
    </row>
    <row r="6159" spans="1:12" x14ac:dyDescent="0.25">
      <c r="A6159" s="1" t="s">
        <v>6251</v>
      </c>
      <c r="B6159" s="1" t="s">
        <v>5895</v>
      </c>
      <c r="C6159" s="1" t="s">
        <v>6173</v>
      </c>
      <c r="D6159">
        <v>767</v>
      </c>
      <c r="E6159">
        <f>100*Comuni[[#This Row],[Popolazione2011]]/$D$7916</f>
        <v>1.33828527967327E-3</v>
      </c>
      <c r="F6159">
        <f>100*Comuni[[#This Row],[Popolazione2011]]/(SUMIFS($D$2:$D$7916,$B$2:$B$7916,"Campania"))</f>
        <v>1.3300247450496894E-2</v>
      </c>
      <c r="G6159" t="b">
        <f>IF(Comuni[[#This Row],[Popolazione2011]]&gt;300000,"MAGGIORE")</f>
        <v>0</v>
      </c>
      <c r="H6159">
        <f>100*Comuni[[#This Row],[Popolazione2011]]/(SUMIFS($D$2:$D$7916,$B$2:$B$7916,"Piemonte"))</f>
        <v>1.7575957007421775E-2</v>
      </c>
      <c r="I6159" s="1" t="str">
        <f>_xlfn.XLOOKUP(Comuni[[#This Row],[Regione]],Ripartizione_geografica[Regione],Ripartizione_geografica[Ripartizione geografica],,0)</f>
        <v>Sud</v>
      </c>
      <c r="J6159" s="1">
        <f>_xlfn.XLOOKUP(Comuni[[#This Row],[Regione]],Table_0[Regione],Table_0[Totale contagiati],,0)</f>
        <v>2524670</v>
      </c>
      <c r="K6159" s="1">
        <f>_xlfn.XLOOKUP(Comuni[[#This Row],[Regione]],Table_0[Regione],Table_0[Guariti],,0)</f>
        <v>2482123</v>
      </c>
      <c r="L6159" s="1">
        <f>_xlfn.XLOOKUP(Comuni[[#This Row],[Regione]],Table_0[Regione],Table_0[Deceduti],,0)</f>
        <v>12061</v>
      </c>
    </row>
    <row r="6160" spans="1:12" x14ac:dyDescent="0.25">
      <c r="A6160" s="1" t="s">
        <v>6252</v>
      </c>
      <c r="B6160" s="1" t="s">
        <v>5895</v>
      </c>
      <c r="C6160" s="1" t="s">
        <v>6173</v>
      </c>
      <c r="D6160">
        <v>1192</v>
      </c>
      <c r="E6160">
        <f>100*Comuni[[#This Row],[Popolazione2011]]/$D$7916</f>
        <v>2.0798384007438562E-3</v>
      </c>
      <c r="F6160">
        <f>100*Comuni[[#This Row],[Popolazione2011]]/(SUMIFS($D$2:$D$7916,$B$2:$B$7916,"Campania"))</f>
        <v>2.0670006468047324E-2</v>
      </c>
      <c r="G6160" t="b">
        <f>IF(Comuni[[#This Row],[Popolazione2011]]&gt;300000,"MAGGIORE")</f>
        <v>0</v>
      </c>
      <c r="H6160">
        <f>100*Comuni[[#This Row],[Popolazione2011]]/(SUMIFS($D$2:$D$7916,$B$2:$B$7916,"Piemonte"))</f>
        <v>2.7314916235784557E-2</v>
      </c>
      <c r="I6160" s="1" t="str">
        <f>_xlfn.XLOOKUP(Comuni[[#This Row],[Regione]],Ripartizione_geografica[Regione],Ripartizione_geografica[Ripartizione geografica],,0)</f>
        <v>Sud</v>
      </c>
      <c r="J6160" s="1">
        <f>_xlfn.XLOOKUP(Comuni[[#This Row],[Regione]],Table_0[Regione],Table_0[Totale contagiati],,0)</f>
        <v>2524670</v>
      </c>
      <c r="K6160" s="1">
        <f>_xlfn.XLOOKUP(Comuni[[#This Row],[Regione]],Table_0[Regione],Table_0[Guariti],,0)</f>
        <v>2482123</v>
      </c>
      <c r="L6160" s="1">
        <f>_xlfn.XLOOKUP(Comuni[[#This Row],[Regione]],Table_0[Regione],Table_0[Deceduti],,0)</f>
        <v>12061</v>
      </c>
    </row>
    <row r="6161" spans="1:12" x14ac:dyDescent="0.25">
      <c r="A6161" s="1" t="s">
        <v>6253</v>
      </c>
      <c r="B6161" s="1" t="s">
        <v>5895</v>
      </c>
      <c r="C6161" s="1" t="s">
        <v>6173</v>
      </c>
      <c r="D6161">
        <v>4745</v>
      </c>
      <c r="E6161">
        <f>100*Comuni[[#This Row],[Popolazione2011]]/$D$7916</f>
        <v>8.2792224928939576E-3</v>
      </c>
      <c r="F6161">
        <f>100*Comuni[[#This Row],[Popolazione2011]]/(SUMIFS($D$2:$D$7916,$B$2:$B$7916,"Campania"))</f>
        <v>8.2281191854768926E-2</v>
      </c>
      <c r="G6161" t="b">
        <f>IF(Comuni[[#This Row],[Popolazione2011]]&gt;300000,"MAGGIORE")</f>
        <v>0</v>
      </c>
      <c r="H6161">
        <f>100*Comuni[[#This Row],[Popolazione2011]]/(SUMIFS($D$2:$D$7916,$B$2:$B$7916,"Piemonte"))</f>
        <v>0.10873261538489742</v>
      </c>
      <c r="I6161" s="1" t="str">
        <f>_xlfn.XLOOKUP(Comuni[[#This Row],[Regione]],Ripartizione_geografica[Regione],Ripartizione_geografica[Ripartizione geografica],,0)</f>
        <v>Sud</v>
      </c>
      <c r="J6161" s="1">
        <f>_xlfn.XLOOKUP(Comuni[[#This Row],[Regione]],Table_0[Regione],Table_0[Totale contagiati],,0)</f>
        <v>2524670</v>
      </c>
      <c r="K6161" s="1">
        <f>_xlfn.XLOOKUP(Comuni[[#This Row],[Regione]],Table_0[Regione],Table_0[Guariti],,0)</f>
        <v>2482123</v>
      </c>
      <c r="L6161" s="1">
        <f>_xlfn.XLOOKUP(Comuni[[#This Row],[Regione]],Table_0[Regione],Table_0[Deceduti],,0)</f>
        <v>12061</v>
      </c>
    </row>
    <row r="6162" spans="1:12" x14ac:dyDescent="0.25">
      <c r="A6162" s="1" t="s">
        <v>6254</v>
      </c>
      <c r="B6162" s="1" t="s">
        <v>5895</v>
      </c>
      <c r="C6162" s="1" t="s">
        <v>6173</v>
      </c>
      <c r="D6162">
        <v>2591</v>
      </c>
      <c r="E6162">
        <f>100*Comuni[[#This Row],[Popolazione2011]]/$D$7916</f>
        <v>4.5208567922209158E-3</v>
      </c>
      <c r="F6162">
        <f>100*Comuni[[#This Row],[Popolazione2011]]/(SUMIFS($D$2:$D$7916,$B$2:$B$7916,"Campania"))</f>
        <v>4.492951909287804E-2</v>
      </c>
      <c r="G6162" t="b">
        <f>IF(Comuni[[#This Row],[Popolazione2011]]&gt;300000,"MAGGIORE")</f>
        <v>0</v>
      </c>
      <c r="H6162">
        <f>100*Comuni[[#This Row],[Popolazione2011]]/(SUMIFS($D$2:$D$7916,$B$2:$B$7916,"Piemonte"))</f>
        <v>5.9373278495736398E-2</v>
      </c>
      <c r="I6162" s="1" t="str">
        <f>_xlfn.XLOOKUP(Comuni[[#This Row],[Regione]],Ripartizione_geografica[Regione],Ripartizione_geografica[Ripartizione geografica],,0)</f>
        <v>Sud</v>
      </c>
      <c r="J6162" s="1">
        <f>_xlfn.XLOOKUP(Comuni[[#This Row],[Regione]],Table_0[Regione],Table_0[Totale contagiati],,0)</f>
        <v>2524670</v>
      </c>
      <c r="K6162" s="1">
        <f>_xlfn.XLOOKUP(Comuni[[#This Row],[Regione]],Table_0[Regione],Table_0[Guariti],,0)</f>
        <v>2482123</v>
      </c>
      <c r="L6162" s="1">
        <f>_xlfn.XLOOKUP(Comuni[[#This Row],[Regione]],Table_0[Regione],Table_0[Deceduti],,0)</f>
        <v>12061</v>
      </c>
    </row>
    <row r="6163" spans="1:12" x14ac:dyDescent="0.25">
      <c r="A6163" s="1" t="s">
        <v>6255</v>
      </c>
      <c r="B6163" s="1" t="s">
        <v>5895</v>
      </c>
      <c r="C6163" s="1" t="s">
        <v>6173</v>
      </c>
      <c r="D6163">
        <v>784</v>
      </c>
      <c r="E6163">
        <f>100*Comuni[[#This Row],[Popolazione2011]]/$D$7916</f>
        <v>1.3679474045160934E-3</v>
      </c>
      <c r="F6163">
        <f>100*Comuni[[#This Row],[Popolazione2011]]/(SUMIFS($D$2:$D$7916,$B$2:$B$7916,"Campania"))</f>
        <v>1.3595037811198913E-2</v>
      </c>
      <c r="G6163" t="b">
        <f>IF(Comuni[[#This Row],[Popolazione2011]]&gt;300000,"MAGGIORE")</f>
        <v>0</v>
      </c>
      <c r="H6163">
        <f>100*Comuni[[#This Row],[Popolazione2011]]/(SUMIFS($D$2:$D$7916,$B$2:$B$7916,"Piemonte"))</f>
        <v>1.7965515376556284E-2</v>
      </c>
      <c r="I6163" s="1" t="str">
        <f>_xlfn.XLOOKUP(Comuni[[#This Row],[Regione]],Ripartizione_geografica[Regione],Ripartizione_geografica[Ripartizione geografica],,0)</f>
        <v>Sud</v>
      </c>
      <c r="J6163" s="1">
        <f>_xlfn.XLOOKUP(Comuni[[#This Row],[Regione]],Table_0[Regione],Table_0[Totale contagiati],,0)</f>
        <v>2524670</v>
      </c>
      <c r="K6163" s="1">
        <f>_xlfn.XLOOKUP(Comuni[[#This Row],[Regione]],Table_0[Regione],Table_0[Guariti],,0)</f>
        <v>2482123</v>
      </c>
      <c r="L6163" s="1">
        <f>_xlfn.XLOOKUP(Comuni[[#This Row],[Regione]],Table_0[Regione],Table_0[Deceduti],,0)</f>
        <v>12061</v>
      </c>
    </row>
    <row r="6164" spans="1:12" x14ac:dyDescent="0.25">
      <c r="A6164" s="1" t="s">
        <v>6256</v>
      </c>
      <c r="B6164" s="1" t="s">
        <v>5895</v>
      </c>
      <c r="C6164" s="1" t="s">
        <v>6173</v>
      </c>
      <c r="D6164">
        <v>1598</v>
      </c>
      <c r="E6164">
        <f>100*Comuni[[#This Row],[Popolazione2011]]/$D$7916</f>
        <v>2.7882397352254045E-3</v>
      </c>
      <c r="F6164">
        <f>100*Comuni[[#This Row],[Popolazione2011]]/(SUMIFS($D$2:$D$7916,$B$2:$B$7916,"Campania"))</f>
        <v>2.7710293905989621E-2</v>
      </c>
      <c r="G6164" t="b">
        <f>IF(Comuni[[#This Row],[Popolazione2011]]&gt;300000,"MAGGIORE")</f>
        <v>0</v>
      </c>
      <c r="H6164">
        <f>100*Comuni[[#This Row],[Popolazione2011]]/(SUMIFS($D$2:$D$7916,$B$2:$B$7916,"Piemonte"))</f>
        <v>3.6618486698644065E-2</v>
      </c>
      <c r="I6164" s="1" t="str">
        <f>_xlfn.XLOOKUP(Comuni[[#This Row],[Regione]],Ripartizione_geografica[Regione],Ripartizione_geografica[Ripartizione geografica],,0)</f>
        <v>Sud</v>
      </c>
      <c r="J6164" s="1">
        <f>_xlfn.XLOOKUP(Comuni[[#This Row],[Regione]],Table_0[Regione],Table_0[Totale contagiati],,0)</f>
        <v>2524670</v>
      </c>
      <c r="K6164" s="1">
        <f>_xlfn.XLOOKUP(Comuni[[#This Row],[Regione]],Table_0[Regione],Table_0[Guariti],,0)</f>
        <v>2482123</v>
      </c>
      <c r="L6164" s="1">
        <f>_xlfn.XLOOKUP(Comuni[[#This Row],[Regione]],Table_0[Regione],Table_0[Deceduti],,0)</f>
        <v>12061</v>
      </c>
    </row>
    <row r="6165" spans="1:12" x14ac:dyDescent="0.25">
      <c r="A6165" s="1" t="s">
        <v>6257</v>
      </c>
      <c r="B6165" s="1" t="s">
        <v>5895</v>
      </c>
      <c r="C6165" s="1" t="s">
        <v>6173</v>
      </c>
      <c r="D6165">
        <v>1697</v>
      </c>
      <c r="E6165">
        <f>100*Comuni[[#This Row],[Popolazione2011]]/$D$7916</f>
        <v>2.9609779916630235E-3</v>
      </c>
      <c r="F6165">
        <f>100*Comuni[[#This Row],[Popolazione2011]]/(SUMIFS($D$2:$D$7916,$B$2:$B$7916,"Campania"))</f>
        <v>2.9427014241842544E-2</v>
      </c>
      <c r="G6165" t="b">
        <f>IF(Comuni[[#This Row],[Popolazione2011]]&gt;300000,"MAGGIORE")</f>
        <v>0</v>
      </c>
      <c r="H6165">
        <f>100*Comuni[[#This Row],[Popolazione2011]]/(SUMIFS($D$2:$D$7916,$B$2:$B$7916,"Piemonte"))</f>
        <v>3.8887091318897983E-2</v>
      </c>
      <c r="I6165" s="1" t="str">
        <f>_xlfn.XLOOKUP(Comuni[[#This Row],[Regione]],Ripartizione_geografica[Regione],Ripartizione_geografica[Ripartizione geografica],,0)</f>
        <v>Sud</v>
      </c>
      <c r="J6165" s="1">
        <f>_xlfn.XLOOKUP(Comuni[[#This Row],[Regione]],Table_0[Regione],Table_0[Totale contagiati],,0)</f>
        <v>2524670</v>
      </c>
      <c r="K6165" s="1">
        <f>_xlfn.XLOOKUP(Comuni[[#This Row],[Regione]],Table_0[Regione],Table_0[Guariti],,0)</f>
        <v>2482123</v>
      </c>
      <c r="L6165" s="1">
        <f>_xlfn.XLOOKUP(Comuni[[#This Row],[Regione]],Table_0[Regione],Table_0[Deceduti],,0)</f>
        <v>12061</v>
      </c>
    </row>
    <row r="6166" spans="1:12" x14ac:dyDescent="0.25">
      <c r="A6166" s="1" t="s">
        <v>6258</v>
      </c>
      <c r="B6166" s="1" t="s">
        <v>5895</v>
      </c>
      <c r="C6166" s="1" t="s">
        <v>6173</v>
      </c>
      <c r="D6166">
        <v>1446</v>
      </c>
      <c r="E6166">
        <f>100*Comuni[[#This Row],[Popolazione2011]]/$D$7916</f>
        <v>2.5230254425131007E-3</v>
      </c>
      <c r="F6166">
        <f>100*Comuni[[#This Row],[Popolazione2011]]/(SUMIFS($D$2:$D$7916,$B$2:$B$7916,"Campania"))</f>
        <v>2.5074521269124524E-2</v>
      </c>
      <c r="G6166" t="b">
        <f>IF(Comuni[[#This Row],[Popolazione2011]]&gt;300000,"MAGGIORE")</f>
        <v>0</v>
      </c>
      <c r="H6166">
        <f>100*Comuni[[#This Row],[Popolazione2011]]/(SUMIFS($D$2:$D$7916,$B$2:$B$7916,"Piemonte"))</f>
        <v>3.3135376574617841E-2</v>
      </c>
      <c r="I6166" s="1" t="str">
        <f>_xlfn.XLOOKUP(Comuni[[#This Row],[Regione]],Ripartizione_geografica[Regione],Ripartizione_geografica[Ripartizione geografica],,0)</f>
        <v>Sud</v>
      </c>
      <c r="J6166" s="1">
        <f>_xlfn.XLOOKUP(Comuni[[#This Row],[Regione]],Table_0[Regione],Table_0[Totale contagiati],,0)</f>
        <v>2524670</v>
      </c>
      <c r="K6166" s="1">
        <f>_xlfn.XLOOKUP(Comuni[[#This Row],[Regione]],Table_0[Regione],Table_0[Guariti],,0)</f>
        <v>2482123</v>
      </c>
      <c r="L6166" s="1">
        <f>_xlfn.XLOOKUP(Comuni[[#This Row],[Regione]],Table_0[Regione],Table_0[Deceduti],,0)</f>
        <v>12061</v>
      </c>
    </row>
    <row r="6167" spans="1:12" x14ac:dyDescent="0.25">
      <c r="A6167" s="1" t="s">
        <v>6259</v>
      </c>
      <c r="B6167" s="1" t="s">
        <v>5895</v>
      </c>
      <c r="C6167" s="1" t="s">
        <v>6173</v>
      </c>
      <c r="D6167">
        <v>1662</v>
      </c>
      <c r="E6167">
        <f>100*Comuni[[#This Row],[Popolazione2011]]/$D$7916</f>
        <v>2.8999089111042694E-3</v>
      </c>
      <c r="F6167">
        <f>100*Comuni[[#This Row],[Popolazione2011]]/(SUMIFS($D$2:$D$7916,$B$2:$B$7916,"Campania"))</f>
        <v>2.8820092910985449E-2</v>
      </c>
      <c r="G6167" t="b">
        <f>IF(Comuni[[#This Row],[Popolazione2011]]&gt;300000,"MAGGIORE")</f>
        <v>0</v>
      </c>
      <c r="H6167">
        <f>100*Comuni[[#This Row],[Popolazione2011]]/(SUMIFS($D$2:$D$7916,$B$2:$B$7916,"Piemonte"))</f>
        <v>3.8085059382444574E-2</v>
      </c>
      <c r="I6167" s="1" t="str">
        <f>_xlfn.XLOOKUP(Comuni[[#This Row],[Regione]],Ripartizione_geografica[Regione],Ripartizione_geografica[Ripartizione geografica],,0)</f>
        <v>Sud</v>
      </c>
      <c r="J6167" s="1">
        <f>_xlfn.XLOOKUP(Comuni[[#This Row],[Regione]],Table_0[Regione],Table_0[Totale contagiati],,0)</f>
        <v>2524670</v>
      </c>
      <c r="K6167" s="1">
        <f>_xlfn.XLOOKUP(Comuni[[#This Row],[Regione]],Table_0[Regione],Table_0[Guariti],,0)</f>
        <v>2482123</v>
      </c>
      <c r="L6167" s="1">
        <f>_xlfn.XLOOKUP(Comuni[[#This Row],[Regione]],Table_0[Regione],Table_0[Deceduti],,0)</f>
        <v>12061</v>
      </c>
    </row>
    <row r="6168" spans="1:12" x14ac:dyDescent="0.25">
      <c r="A6168" s="1" t="s">
        <v>6260</v>
      </c>
      <c r="B6168" s="1" t="s">
        <v>5895</v>
      </c>
      <c r="C6168" s="1" t="s">
        <v>6173</v>
      </c>
      <c r="D6168">
        <v>836</v>
      </c>
      <c r="E6168">
        <f>100*Comuni[[#This Row],[Popolazione2011]]/$D$7916</f>
        <v>1.458678609917671E-3</v>
      </c>
      <c r="F6168">
        <f>100*Comuni[[#This Row],[Popolazione2011]]/(SUMIFS($D$2:$D$7916,$B$2:$B$7916,"Campania"))</f>
        <v>1.4496749502758024E-2</v>
      </c>
      <c r="G6168" t="b">
        <f>IF(Comuni[[#This Row],[Popolazione2011]]&gt;300000,"MAGGIORE")</f>
        <v>0</v>
      </c>
      <c r="H6168">
        <f>100*Comuni[[#This Row],[Popolazione2011]]/(SUMIFS($D$2:$D$7916,$B$2:$B$7916,"Piemonte"))</f>
        <v>1.9157105682144203E-2</v>
      </c>
      <c r="I6168" s="1" t="str">
        <f>_xlfn.XLOOKUP(Comuni[[#This Row],[Regione]],Ripartizione_geografica[Regione],Ripartizione_geografica[Ripartizione geografica],,0)</f>
        <v>Sud</v>
      </c>
      <c r="J6168" s="1">
        <f>_xlfn.XLOOKUP(Comuni[[#This Row],[Regione]],Table_0[Regione],Table_0[Totale contagiati],,0)</f>
        <v>2524670</v>
      </c>
      <c r="K6168" s="1">
        <f>_xlfn.XLOOKUP(Comuni[[#This Row],[Regione]],Table_0[Regione],Table_0[Guariti],,0)</f>
        <v>2482123</v>
      </c>
      <c r="L6168" s="1">
        <f>_xlfn.XLOOKUP(Comuni[[#This Row],[Regione]],Table_0[Regione],Table_0[Deceduti],,0)</f>
        <v>12061</v>
      </c>
    </row>
    <row r="6169" spans="1:12" x14ac:dyDescent="0.25">
      <c r="A6169" s="1" t="s">
        <v>6261</v>
      </c>
      <c r="B6169" s="1" t="s">
        <v>5895</v>
      </c>
      <c r="C6169" s="1" t="s">
        <v>6173</v>
      </c>
      <c r="D6169">
        <v>755</v>
      </c>
      <c r="E6169">
        <f>100*Comuni[[#This Row],[Popolazione2011]]/$D$7916</f>
        <v>1.3173473091959828E-3</v>
      </c>
      <c r="F6169">
        <f>100*Comuni[[#This Row],[Popolazione2011]]/(SUMIFS($D$2:$D$7916,$B$2:$B$7916,"Campania"))</f>
        <v>1.3092160137060178E-2</v>
      </c>
      <c r="G6169" t="b">
        <f>IF(Comuni[[#This Row],[Popolazione2011]]&gt;300000,"MAGGIORE")</f>
        <v>0</v>
      </c>
      <c r="H6169">
        <f>100*Comuni[[#This Row],[Popolazione2011]]/(SUMIFS($D$2:$D$7916,$B$2:$B$7916,"Piemonte"))</f>
        <v>1.7300974629209178E-2</v>
      </c>
      <c r="I6169" s="1" t="str">
        <f>_xlfn.XLOOKUP(Comuni[[#This Row],[Regione]],Ripartizione_geografica[Regione],Ripartizione_geografica[Ripartizione geografica],,0)</f>
        <v>Sud</v>
      </c>
      <c r="J6169" s="1">
        <f>_xlfn.XLOOKUP(Comuni[[#This Row],[Regione]],Table_0[Regione],Table_0[Totale contagiati],,0)</f>
        <v>2524670</v>
      </c>
      <c r="K6169" s="1">
        <f>_xlfn.XLOOKUP(Comuni[[#This Row],[Regione]],Table_0[Regione],Table_0[Guariti],,0)</f>
        <v>2482123</v>
      </c>
      <c r="L6169" s="1">
        <f>_xlfn.XLOOKUP(Comuni[[#This Row],[Regione]],Table_0[Regione],Table_0[Deceduti],,0)</f>
        <v>12061</v>
      </c>
    </row>
    <row r="6170" spans="1:12" x14ac:dyDescent="0.25">
      <c r="A6170" s="1" t="s">
        <v>6262</v>
      </c>
      <c r="B6170" s="1" t="s">
        <v>5895</v>
      </c>
      <c r="C6170" s="1" t="s">
        <v>6173</v>
      </c>
      <c r="D6170">
        <v>4304</v>
      </c>
      <c r="E6170">
        <f>100*Comuni[[#This Row],[Popolazione2011]]/$D$7916</f>
        <v>7.5097520778536556E-3</v>
      </c>
      <c r="F6170">
        <f>100*Comuni[[#This Row],[Popolazione2011]]/(SUMIFS($D$2:$D$7916,$B$2:$B$7916,"Campania"))</f>
        <v>7.4633983085969538E-2</v>
      </c>
      <c r="G6170" t="b">
        <f>IF(Comuni[[#This Row],[Popolazione2011]]&gt;300000,"MAGGIORE")</f>
        <v>0</v>
      </c>
      <c r="H6170">
        <f>100*Comuni[[#This Row],[Popolazione2011]]/(SUMIFS($D$2:$D$7916,$B$2:$B$7916,"Piemonte"))</f>
        <v>9.8627012985584503E-2</v>
      </c>
      <c r="I6170" s="1" t="str">
        <f>_xlfn.XLOOKUP(Comuni[[#This Row],[Regione]],Ripartizione_geografica[Regione],Ripartizione_geografica[Ripartizione geografica],,0)</f>
        <v>Sud</v>
      </c>
      <c r="J6170" s="1">
        <f>_xlfn.XLOOKUP(Comuni[[#This Row],[Regione]],Table_0[Regione],Table_0[Totale contagiati],,0)</f>
        <v>2524670</v>
      </c>
      <c r="K6170" s="1">
        <f>_xlfn.XLOOKUP(Comuni[[#This Row],[Regione]],Table_0[Regione],Table_0[Guariti],,0)</f>
        <v>2482123</v>
      </c>
      <c r="L6170" s="1">
        <f>_xlfn.XLOOKUP(Comuni[[#This Row],[Regione]],Table_0[Regione],Table_0[Deceduti],,0)</f>
        <v>12061</v>
      </c>
    </row>
    <row r="6171" spans="1:12" x14ac:dyDescent="0.25">
      <c r="A6171" s="1" t="s">
        <v>6263</v>
      </c>
      <c r="B6171" s="1" t="s">
        <v>5895</v>
      </c>
      <c r="C6171" s="1" t="s">
        <v>6173</v>
      </c>
      <c r="D6171">
        <v>1366</v>
      </c>
      <c r="E6171">
        <f>100*Comuni[[#This Row],[Popolazione2011]]/$D$7916</f>
        <v>2.38343897266452E-3</v>
      </c>
      <c r="F6171">
        <f>100*Comuni[[#This Row],[Popolazione2011]]/(SUMIFS($D$2:$D$7916,$B$2:$B$7916,"Campania"))</f>
        <v>2.3687272512879737E-2</v>
      </c>
      <c r="G6171" t="b">
        <f>IF(Comuni[[#This Row],[Popolazione2011]]&gt;300000,"MAGGIORE")</f>
        <v>0</v>
      </c>
      <c r="H6171">
        <f>100*Comuni[[#This Row],[Popolazione2011]]/(SUMIFS($D$2:$D$7916,$B$2:$B$7916,"Piemonte"))</f>
        <v>3.1302160719867203E-2</v>
      </c>
      <c r="I6171" s="1" t="str">
        <f>_xlfn.XLOOKUP(Comuni[[#This Row],[Regione]],Ripartizione_geografica[Regione],Ripartizione_geografica[Ripartizione geografica],,0)</f>
        <v>Sud</v>
      </c>
      <c r="J6171" s="1">
        <f>_xlfn.XLOOKUP(Comuni[[#This Row],[Regione]],Table_0[Regione],Table_0[Totale contagiati],,0)</f>
        <v>2524670</v>
      </c>
      <c r="K6171" s="1">
        <f>_xlfn.XLOOKUP(Comuni[[#This Row],[Regione]],Table_0[Regione],Table_0[Guariti],,0)</f>
        <v>2482123</v>
      </c>
      <c r="L6171" s="1">
        <f>_xlfn.XLOOKUP(Comuni[[#This Row],[Regione]],Table_0[Regione],Table_0[Deceduti],,0)</f>
        <v>12061</v>
      </c>
    </row>
    <row r="6172" spans="1:12" x14ac:dyDescent="0.25">
      <c r="A6172" s="1" t="s">
        <v>6264</v>
      </c>
      <c r="B6172" s="1" t="s">
        <v>5895</v>
      </c>
      <c r="C6172" s="1" t="s">
        <v>6173</v>
      </c>
      <c r="D6172">
        <v>2189</v>
      </c>
      <c r="E6172">
        <f>100*Comuni[[#This Row],[Popolazione2011]]/$D$7916</f>
        <v>3.8194347812317963E-3</v>
      </c>
      <c r="F6172">
        <f>100*Comuni[[#This Row],[Popolazione2011]]/(SUMIFS($D$2:$D$7916,$B$2:$B$7916,"Campania"))</f>
        <v>3.7958594092747981E-2</v>
      </c>
      <c r="G6172" t="b">
        <f>IF(Comuni[[#This Row],[Popolazione2011]]&gt;300000,"MAGGIORE")</f>
        <v>0</v>
      </c>
      <c r="H6172">
        <f>100*Comuni[[#This Row],[Popolazione2011]]/(SUMIFS($D$2:$D$7916,$B$2:$B$7916,"Piemonte"))</f>
        <v>5.0161368825614422E-2</v>
      </c>
      <c r="I6172" s="1" t="str">
        <f>_xlfn.XLOOKUP(Comuni[[#This Row],[Regione]],Ripartizione_geografica[Regione],Ripartizione_geografica[Ripartizione geografica],,0)</f>
        <v>Sud</v>
      </c>
      <c r="J6172" s="1">
        <f>_xlfn.XLOOKUP(Comuni[[#This Row],[Regione]],Table_0[Regione],Table_0[Totale contagiati],,0)</f>
        <v>2524670</v>
      </c>
      <c r="K6172" s="1">
        <f>_xlfn.XLOOKUP(Comuni[[#This Row],[Regione]],Table_0[Regione],Table_0[Guariti],,0)</f>
        <v>2482123</v>
      </c>
      <c r="L6172" s="1">
        <f>_xlfn.XLOOKUP(Comuni[[#This Row],[Regione]],Table_0[Regione],Table_0[Deceduti],,0)</f>
        <v>12061</v>
      </c>
    </row>
    <row r="6173" spans="1:12" x14ac:dyDescent="0.25">
      <c r="A6173" s="1" t="s">
        <v>6265</v>
      </c>
      <c r="B6173" s="1" t="s">
        <v>5895</v>
      </c>
      <c r="C6173" s="1" t="s">
        <v>6173</v>
      </c>
      <c r="D6173">
        <v>1163</v>
      </c>
      <c r="E6173">
        <f>100*Comuni[[#This Row],[Popolazione2011]]/$D$7916</f>
        <v>2.0292383054237458E-3</v>
      </c>
      <c r="F6173">
        <f>100*Comuni[[#This Row],[Popolazione2011]]/(SUMIFS($D$2:$D$7916,$B$2:$B$7916,"Campania"))</f>
        <v>2.0167128793908591E-2</v>
      </c>
      <c r="G6173" t="b">
        <f>IF(Comuni[[#This Row],[Popolazione2011]]&gt;300000,"MAGGIORE")</f>
        <v>0</v>
      </c>
      <c r="H6173">
        <f>100*Comuni[[#This Row],[Popolazione2011]]/(SUMIFS($D$2:$D$7916,$B$2:$B$7916,"Piemonte"))</f>
        <v>2.6650375488437451E-2</v>
      </c>
      <c r="I6173" s="1" t="str">
        <f>_xlfn.XLOOKUP(Comuni[[#This Row],[Regione]],Ripartizione_geografica[Regione],Ripartizione_geografica[Ripartizione geografica],,0)</f>
        <v>Sud</v>
      </c>
      <c r="J6173" s="1">
        <f>_xlfn.XLOOKUP(Comuni[[#This Row],[Regione]],Table_0[Regione],Table_0[Totale contagiati],,0)</f>
        <v>2524670</v>
      </c>
      <c r="K6173" s="1">
        <f>_xlfn.XLOOKUP(Comuni[[#This Row],[Regione]],Table_0[Regione],Table_0[Guariti],,0)</f>
        <v>2482123</v>
      </c>
      <c r="L6173" s="1">
        <f>_xlfn.XLOOKUP(Comuni[[#This Row],[Regione]],Table_0[Regione],Table_0[Deceduti],,0)</f>
        <v>12061</v>
      </c>
    </row>
    <row r="6174" spans="1:12" x14ac:dyDescent="0.25">
      <c r="A6174" s="1" t="s">
        <v>6266</v>
      </c>
      <c r="B6174" s="1" t="s">
        <v>5895</v>
      </c>
      <c r="C6174" s="1" t="s">
        <v>6173</v>
      </c>
      <c r="D6174">
        <v>1344</v>
      </c>
      <c r="E6174">
        <f>100*Comuni[[#This Row],[Popolazione2011]]/$D$7916</f>
        <v>2.3450526934561599E-3</v>
      </c>
      <c r="F6174">
        <f>100*Comuni[[#This Row],[Popolazione2011]]/(SUMIFS($D$2:$D$7916,$B$2:$B$7916,"Campania"))</f>
        <v>2.3305779104912421E-2</v>
      </c>
      <c r="G6174" t="b">
        <f>IF(Comuni[[#This Row],[Popolazione2011]]&gt;300000,"MAGGIORE")</f>
        <v>0</v>
      </c>
      <c r="H6174">
        <f>100*Comuni[[#This Row],[Popolazione2011]]/(SUMIFS($D$2:$D$7916,$B$2:$B$7916,"Piemonte"))</f>
        <v>3.0798026359810774E-2</v>
      </c>
      <c r="I6174" s="1" t="str">
        <f>_xlfn.XLOOKUP(Comuni[[#This Row],[Regione]],Ripartizione_geografica[Regione],Ripartizione_geografica[Ripartizione geografica],,0)</f>
        <v>Sud</v>
      </c>
      <c r="J6174" s="1">
        <f>_xlfn.XLOOKUP(Comuni[[#This Row],[Regione]],Table_0[Regione],Table_0[Totale contagiati],,0)</f>
        <v>2524670</v>
      </c>
      <c r="K6174" s="1">
        <f>_xlfn.XLOOKUP(Comuni[[#This Row],[Regione]],Table_0[Regione],Table_0[Guariti],,0)</f>
        <v>2482123</v>
      </c>
      <c r="L6174" s="1">
        <f>_xlfn.XLOOKUP(Comuni[[#This Row],[Regione]],Table_0[Regione],Table_0[Deceduti],,0)</f>
        <v>12061</v>
      </c>
    </row>
    <row r="6175" spans="1:12" x14ac:dyDescent="0.25">
      <c r="A6175" s="1" t="s">
        <v>6267</v>
      </c>
      <c r="B6175" s="1" t="s">
        <v>5895</v>
      </c>
      <c r="C6175" s="1" t="s">
        <v>6173</v>
      </c>
      <c r="D6175">
        <v>1014</v>
      </c>
      <c r="E6175">
        <f>100*Comuni[[#This Row],[Popolazione2011]]/$D$7916</f>
        <v>1.7692585053307637E-3</v>
      </c>
      <c r="F6175">
        <f>100*Comuni[[#This Row],[Popolazione2011]]/(SUMIFS($D$2:$D$7916,$B$2:$B$7916,"Campania"))</f>
        <v>1.7583377985402673E-2</v>
      </c>
      <c r="G6175" t="b">
        <f>IF(Comuni[[#This Row],[Popolazione2011]]&gt;300000,"MAGGIORE")</f>
        <v>0</v>
      </c>
      <c r="H6175">
        <f>100*Comuni[[#This Row],[Popolazione2011]]/(SUMIFS($D$2:$D$7916,$B$2:$B$7916,"Piemonte"))</f>
        <v>2.3236010958964378E-2</v>
      </c>
      <c r="I6175" s="1" t="str">
        <f>_xlfn.XLOOKUP(Comuni[[#This Row],[Regione]],Ripartizione_geografica[Regione],Ripartizione_geografica[Ripartizione geografica],,0)</f>
        <v>Sud</v>
      </c>
      <c r="J6175" s="1">
        <f>_xlfn.XLOOKUP(Comuni[[#This Row],[Regione]],Table_0[Regione],Table_0[Totale contagiati],,0)</f>
        <v>2524670</v>
      </c>
      <c r="K6175" s="1">
        <f>_xlfn.XLOOKUP(Comuni[[#This Row],[Regione]],Table_0[Regione],Table_0[Guariti],,0)</f>
        <v>2482123</v>
      </c>
      <c r="L6175" s="1">
        <f>_xlfn.XLOOKUP(Comuni[[#This Row],[Regione]],Table_0[Regione],Table_0[Deceduti],,0)</f>
        <v>12061</v>
      </c>
    </row>
    <row r="6176" spans="1:12" x14ac:dyDescent="0.25">
      <c r="A6176" s="1" t="s">
        <v>6268</v>
      </c>
      <c r="B6176" s="1" t="s">
        <v>5895</v>
      </c>
      <c r="C6176" s="1" t="s">
        <v>6173</v>
      </c>
      <c r="D6176">
        <v>7129</v>
      </c>
      <c r="E6176">
        <f>100*Comuni[[#This Row],[Popolazione2011]]/$D$7916</f>
        <v>1.2438899294381672E-2</v>
      </c>
      <c r="F6176">
        <f>100*Comuni[[#This Row],[Popolazione2011]]/(SUMIFS($D$2:$D$7916,$B$2:$B$7916,"Campania"))</f>
        <v>0.12362120479086358</v>
      </c>
      <c r="G6176" t="b">
        <f>IF(Comuni[[#This Row],[Popolazione2011]]&gt;300000,"MAGGIORE")</f>
        <v>0</v>
      </c>
      <c r="H6176">
        <f>100*Comuni[[#This Row],[Popolazione2011]]/(SUMIFS($D$2:$D$7916,$B$2:$B$7916,"Piemonte"))</f>
        <v>0.16336244785646653</v>
      </c>
      <c r="I6176" s="1" t="str">
        <f>_xlfn.XLOOKUP(Comuni[[#This Row],[Regione]],Ripartizione_geografica[Regione],Ripartizione_geografica[Ripartizione geografica],,0)</f>
        <v>Sud</v>
      </c>
      <c r="J6176" s="1">
        <f>_xlfn.XLOOKUP(Comuni[[#This Row],[Regione]],Table_0[Regione],Table_0[Totale contagiati],,0)</f>
        <v>2524670</v>
      </c>
      <c r="K6176" s="1">
        <f>_xlfn.XLOOKUP(Comuni[[#This Row],[Regione]],Table_0[Regione],Table_0[Guariti],,0)</f>
        <v>2482123</v>
      </c>
      <c r="L6176" s="1">
        <f>_xlfn.XLOOKUP(Comuni[[#This Row],[Regione]],Table_0[Regione],Table_0[Deceduti],,0)</f>
        <v>12061</v>
      </c>
    </row>
    <row r="6177" spans="1:12" x14ac:dyDescent="0.25">
      <c r="A6177" s="1" t="s">
        <v>6269</v>
      </c>
      <c r="B6177" s="1" t="s">
        <v>5895</v>
      </c>
      <c r="C6177" s="1" t="s">
        <v>6173</v>
      </c>
      <c r="D6177">
        <v>2878</v>
      </c>
      <c r="E6177">
        <f>100*Comuni[[#This Row],[Popolazione2011]]/$D$7916</f>
        <v>5.0216232528027E-3</v>
      </c>
      <c r="F6177">
        <f>100*Comuni[[#This Row],[Popolazione2011]]/(SUMIFS($D$2:$D$7916,$B$2:$B$7916,"Campania"))</f>
        <v>4.9906274005906213E-2</v>
      </c>
      <c r="G6177" t="b">
        <f>IF(Comuni[[#This Row],[Popolazione2011]]&gt;300000,"MAGGIORE")</f>
        <v>0</v>
      </c>
      <c r="H6177">
        <f>100*Comuni[[#This Row],[Popolazione2011]]/(SUMIFS($D$2:$D$7916,$B$2:$B$7916,"Piemonte"))</f>
        <v>6.594994037465432E-2</v>
      </c>
      <c r="I6177" s="1" t="str">
        <f>_xlfn.XLOOKUP(Comuni[[#This Row],[Regione]],Ripartizione_geografica[Regione],Ripartizione_geografica[Ripartizione geografica],,0)</f>
        <v>Sud</v>
      </c>
      <c r="J6177" s="1">
        <f>_xlfn.XLOOKUP(Comuni[[#This Row],[Regione]],Table_0[Regione],Table_0[Totale contagiati],,0)</f>
        <v>2524670</v>
      </c>
      <c r="K6177" s="1">
        <f>_xlfn.XLOOKUP(Comuni[[#This Row],[Regione]],Table_0[Regione],Table_0[Guariti],,0)</f>
        <v>2482123</v>
      </c>
      <c r="L6177" s="1">
        <f>_xlfn.XLOOKUP(Comuni[[#This Row],[Regione]],Table_0[Regione],Table_0[Deceduti],,0)</f>
        <v>12061</v>
      </c>
    </row>
    <row r="6178" spans="1:12" x14ac:dyDescent="0.25">
      <c r="A6178" s="1" t="s">
        <v>6270</v>
      </c>
      <c r="B6178" s="1" t="s">
        <v>5895</v>
      </c>
      <c r="C6178" s="1" t="s">
        <v>6173</v>
      </c>
      <c r="D6178">
        <v>12419</v>
      </c>
      <c r="E6178">
        <f>100*Comuni[[#This Row],[Popolazione2011]]/$D$7916</f>
        <v>2.1669054613119087E-2</v>
      </c>
      <c r="F6178">
        <f>100*Comuni[[#This Row],[Popolazione2011]]/(SUMIFS($D$2:$D$7916,$B$2:$B$7916,"Campania"))</f>
        <v>0.21535302879755011</v>
      </c>
      <c r="G6178" t="b">
        <f>IF(Comuni[[#This Row],[Popolazione2011]]&gt;300000,"MAGGIORE")</f>
        <v>0</v>
      </c>
      <c r="H6178">
        <f>100*Comuni[[#This Row],[Popolazione2011]]/(SUMIFS($D$2:$D$7916,$B$2:$B$7916,"Piemonte"))</f>
        <v>0.28458384625185268</v>
      </c>
      <c r="I6178" s="1" t="str">
        <f>_xlfn.XLOOKUP(Comuni[[#This Row],[Regione]],Ripartizione_geografica[Regione],Ripartizione_geografica[Ripartizione geografica],,0)</f>
        <v>Sud</v>
      </c>
      <c r="J6178" s="1">
        <f>_xlfn.XLOOKUP(Comuni[[#This Row],[Regione]],Table_0[Regione],Table_0[Totale contagiati],,0)</f>
        <v>2524670</v>
      </c>
      <c r="K6178" s="1">
        <f>_xlfn.XLOOKUP(Comuni[[#This Row],[Regione]],Table_0[Regione],Table_0[Guariti],,0)</f>
        <v>2482123</v>
      </c>
      <c r="L6178" s="1">
        <f>_xlfn.XLOOKUP(Comuni[[#This Row],[Regione]],Table_0[Regione],Table_0[Deceduti],,0)</f>
        <v>12061</v>
      </c>
    </row>
    <row r="6179" spans="1:12" x14ac:dyDescent="0.25">
      <c r="A6179" s="1" t="s">
        <v>6271</v>
      </c>
      <c r="B6179" s="1" t="s">
        <v>5895</v>
      </c>
      <c r="C6179" s="1" t="s">
        <v>6173</v>
      </c>
      <c r="D6179">
        <v>594</v>
      </c>
      <c r="E6179">
        <f>100*Comuni[[#This Row],[Popolazione2011]]/$D$7916</f>
        <v>1.0364295386257136E-3</v>
      </c>
      <c r="F6179">
        <f>100*Comuni[[#This Row],[Popolazione2011]]/(SUMIFS($D$2:$D$7916,$B$2:$B$7916,"Campania"))</f>
        <v>1.0300322015117543E-2</v>
      </c>
      <c r="G6179" t="b">
        <f>IF(Comuni[[#This Row],[Popolazione2011]]&gt;300000,"MAGGIORE")</f>
        <v>0</v>
      </c>
      <c r="H6179">
        <f>100*Comuni[[#This Row],[Popolazione2011]]/(SUMIFS($D$2:$D$7916,$B$2:$B$7916,"Piemonte"))</f>
        <v>1.3611627721523512E-2</v>
      </c>
      <c r="I6179" s="1" t="str">
        <f>_xlfn.XLOOKUP(Comuni[[#This Row],[Regione]],Ripartizione_geografica[Regione],Ripartizione_geografica[Ripartizione geografica],,0)</f>
        <v>Sud</v>
      </c>
      <c r="J6179" s="1">
        <f>_xlfn.XLOOKUP(Comuni[[#This Row],[Regione]],Table_0[Regione],Table_0[Totale contagiati],,0)</f>
        <v>2524670</v>
      </c>
      <c r="K6179" s="1">
        <f>_xlfn.XLOOKUP(Comuni[[#This Row],[Regione]],Table_0[Regione],Table_0[Guariti],,0)</f>
        <v>2482123</v>
      </c>
      <c r="L6179" s="1">
        <f>_xlfn.XLOOKUP(Comuni[[#This Row],[Regione]],Table_0[Regione],Table_0[Deceduti],,0)</f>
        <v>12061</v>
      </c>
    </row>
    <row r="6180" spans="1:12" x14ac:dyDescent="0.25">
      <c r="A6180" s="1" t="s">
        <v>6272</v>
      </c>
      <c r="B6180" s="1" t="s">
        <v>5895</v>
      </c>
      <c r="C6180" s="1" t="s">
        <v>6173</v>
      </c>
      <c r="D6180">
        <v>3655</v>
      </c>
      <c r="E6180">
        <f>100*Comuni[[#This Row],[Popolazione2011]]/$D$7916</f>
        <v>6.3773568412070422E-3</v>
      </c>
      <c r="F6180">
        <f>100*Comuni[[#This Row],[Popolazione2011]]/(SUMIFS($D$2:$D$7916,$B$2:$B$7916,"Campania"))</f>
        <v>6.3379927550933704E-2</v>
      </c>
      <c r="G6180" t="b">
        <f>IF(Comuni[[#This Row],[Popolazione2011]]&gt;300000,"MAGGIORE")</f>
        <v>0</v>
      </c>
      <c r="H6180">
        <f>100*Comuni[[#This Row],[Popolazione2011]]/(SUMIFS($D$2:$D$7916,$B$2:$B$7916,"Piemonte"))</f>
        <v>8.3755049363919934E-2</v>
      </c>
      <c r="I6180" s="1" t="str">
        <f>_xlfn.XLOOKUP(Comuni[[#This Row],[Regione]],Ripartizione_geografica[Regione],Ripartizione_geografica[Ripartizione geografica],,0)</f>
        <v>Sud</v>
      </c>
      <c r="J6180" s="1">
        <f>_xlfn.XLOOKUP(Comuni[[#This Row],[Regione]],Table_0[Regione],Table_0[Totale contagiati],,0)</f>
        <v>2524670</v>
      </c>
      <c r="K6180" s="1">
        <f>_xlfn.XLOOKUP(Comuni[[#This Row],[Regione]],Table_0[Regione],Table_0[Guariti],,0)</f>
        <v>2482123</v>
      </c>
      <c r="L6180" s="1">
        <f>_xlfn.XLOOKUP(Comuni[[#This Row],[Regione]],Table_0[Regione],Table_0[Deceduti],,0)</f>
        <v>12061</v>
      </c>
    </row>
    <row r="6181" spans="1:12" x14ac:dyDescent="0.25">
      <c r="A6181" s="1" t="s">
        <v>6273</v>
      </c>
      <c r="B6181" s="1" t="s">
        <v>5895</v>
      </c>
      <c r="C6181" s="1" t="s">
        <v>6173</v>
      </c>
      <c r="D6181">
        <v>3139</v>
      </c>
      <c r="E6181">
        <f>100*Comuni[[#This Row],[Popolazione2011]]/$D$7916</f>
        <v>5.4770241106836953E-3</v>
      </c>
      <c r="F6181">
        <f>100*Comuni[[#This Row],[Popolazione2011]]/(SUMIFS($D$2:$D$7916,$B$2:$B$7916,"Campania"))</f>
        <v>5.443217307315483E-2</v>
      </c>
      <c r="G6181" t="b">
        <f>IF(Comuni[[#This Row],[Popolazione2011]]&gt;300000,"MAGGIORE")</f>
        <v>0</v>
      </c>
      <c r="H6181">
        <f>100*Comuni[[#This Row],[Popolazione2011]]/(SUMIFS($D$2:$D$7916,$B$2:$B$7916,"Piemonte"))</f>
        <v>7.1930807100778288E-2</v>
      </c>
      <c r="I6181" s="1" t="str">
        <f>_xlfn.XLOOKUP(Comuni[[#This Row],[Regione]],Ripartizione_geografica[Regione],Ripartizione_geografica[Ripartizione geografica],,0)</f>
        <v>Sud</v>
      </c>
      <c r="J6181" s="1">
        <f>_xlfn.XLOOKUP(Comuni[[#This Row],[Regione]],Table_0[Regione],Table_0[Totale contagiati],,0)</f>
        <v>2524670</v>
      </c>
      <c r="K6181" s="1">
        <f>_xlfn.XLOOKUP(Comuni[[#This Row],[Regione]],Table_0[Regione],Table_0[Guariti],,0)</f>
        <v>2482123</v>
      </c>
      <c r="L6181" s="1">
        <f>_xlfn.XLOOKUP(Comuni[[#This Row],[Regione]],Table_0[Regione],Table_0[Deceduti],,0)</f>
        <v>12061</v>
      </c>
    </row>
    <row r="6182" spans="1:12" x14ac:dyDescent="0.25">
      <c r="A6182" s="1" t="s">
        <v>6274</v>
      </c>
      <c r="B6182" s="1" t="s">
        <v>5895</v>
      </c>
      <c r="C6182" s="1" t="s">
        <v>6173</v>
      </c>
      <c r="D6182">
        <v>1613</v>
      </c>
      <c r="E6182">
        <f>100*Comuni[[#This Row],[Popolazione2011]]/$D$7916</f>
        <v>2.8144121983220134E-3</v>
      </c>
      <c r="F6182">
        <f>100*Comuni[[#This Row],[Popolazione2011]]/(SUMIFS($D$2:$D$7916,$B$2:$B$7916,"Campania"))</f>
        <v>2.7970403047785516E-2</v>
      </c>
      <c r="G6182" t="b">
        <f>IF(Comuni[[#This Row],[Popolazione2011]]&gt;300000,"MAGGIORE")</f>
        <v>0</v>
      </c>
      <c r="H6182">
        <f>100*Comuni[[#This Row],[Popolazione2011]]/(SUMIFS($D$2:$D$7916,$B$2:$B$7916,"Piemonte"))</f>
        <v>3.696221467140981E-2</v>
      </c>
      <c r="I6182" s="1" t="str">
        <f>_xlfn.XLOOKUP(Comuni[[#This Row],[Regione]],Ripartizione_geografica[Regione],Ripartizione_geografica[Ripartizione geografica],,0)</f>
        <v>Sud</v>
      </c>
      <c r="J6182" s="1">
        <f>_xlfn.XLOOKUP(Comuni[[#This Row],[Regione]],Table_0[Regione],Table_0[Totale contagiati],,0)</f>
        <v>2524670</v>
      </c>
      <c r="K6182" s="1">
        <f>_xlfn.XLOOKUP(Comuni[[#This Row],[Regione]],Table_0[Regione],Table_0[Guariti],,0)</f>
        <v>2482123</v>
      </c>
      <c r="L6182" s="1">
        <f>_xlfn.XLOOKUP(Comuni[[#This Row],[Regione]],Table_0[Regione],Table_0[Deceduti],,0)</f>
        <v>12061</v>
      </c>
    </row>
    <row r="6183" spans="1:12" x14ac:dyDescent="0.25">
      <c r="A6183" s="1" t="s">
        <v>6275</v>
      </c>
      <c r="B6183" s="1" t="s">
        <v>5895</v>
      </c>
      <c r="C6183" s="1" t="s">
        <v>6173</v>
      </c>
      <c r="D6183">
        <v>1600</v>
      </c>
      <c r="E6183">
        <f>100*Comuni[[#This Row],[Popolazione2011]]/$D$7916</f>
        <v>2.7917293969716194E-3</v>
      </c>
      <c r="F6183">
        <f>100*Comuni[[#This Row],[Popolazione2011]]/(SUMIFS($D$2:$D$7916,$B$2:$B$7916,"Campania"))</f>
        <v>2.7744975124895741E-2</v>
      </c>
      <c r="G6183" t="b">
        <f>IF(Comuni[[#This Row],[Popolazione2011]]&gt;300000,"MAGGIORE")</f>
        <v>0</v>
      </c>
      <c r="H6183">
        <f>100*Comuni[[#This Row],[Popolazione2011]]/(SUMIFS($D$2:$D$7916,$B$2:$B$7916,"Piemonte"))</f>
        <v>3.6664317095012826E-2</v>
      </c>
      <c r="I6183" s="1" t="str">
        <f>_xlfn.XLOOKUP(Comuni[[#This Row],[Regione]],Ripartizione_geografica[Regione],Ripartizione_geografica[Ripartizione geografica],,0)</f>
        <v>Sud</v>
      </c>
      <c r="J6183" s="1">
        <f>_xlfn.XLOOKUP(Comuni[[#This Row],[Regione]],Table_0[Regione],Table_0[Totale contagiati],,0)</f>
        <v>2524670</v>
      </c>
      <c r="K6183" s="1">
        <f>_xlfn.XLOOKUP(Comuni[[#This Row],[Regione]],Table_0[Regione],Table_0[Guariti],,0)</f>
        <v>2482123</v>
      </c>
      <c r="L6183" s="1">
        <f>_xlfn.XLOOKUP(Comuni[[#This Row],[Regione]],Table_0[Regione],Table_0[Deceduti],,0)</f>
        <v>12061</v>
      </c>
    </row>
    <row r="6184" spans="1:12" x14ac:dyDescent="0.25">
      <c r="A6184" s="1" t="s">
        <v>6276</v>
      </c>
      <c r="B6184" s="1" t="s">
        <v>5895</v>
      </c>
      <c r="C6184" s="1" t="s">
        <v>6173</v>
      </c>
      <c r="D6184">
        <v>2444</v>
      </c>
      <c r="E6184">
        <f>100*Comuni[[#This Row],[Popolazione2011]]/$D$7916</f>
        <v>4.2643666538741487E-3</v>
      </c>
      <c r="F6184">
        <f>100*Comuni[[#This Row],[Popolazione2011]]/(SUMIFS($D$2:$D$7916,$B$2:$B$7916,"Campania"))</f>
        <v>4.2380449503278239E-2</v>
      </c>
      <c r="G6184" t="b">
        <f>IF(Comuni[[#This Row],[Popolazione2011]]&gt;300000,"MAGGIORE")</f>
        <v>0</v>
      </c>
      <c r="H6184">
        <f>100*Comuni[[#This Row],[Popolazione2011]]/(SUMIFS($D$2:$D$7916,$B$2:$B$7916,"Piemonte"))</f>
        <v>5.6004744362632093E-2</v>
      </c>
      <c r="I6184" s="1" t="str">
        <f>_xlfn.XLOOKUP(Comuni[[#This Row],[Regione]],Ripartizione_geografica[Regione],Ripartizione_geografica[Ripartizione geografica],,0)</f>
        <v>Sud</v>
      </c>
      <c r="J6184" s="1">
        <f>_xlfn.XLOOKUP(Comuni[[#This Row],[Regione]],Table_0[Regione],Table_0[Totale contagiati],,0)</f>
        <v>2524670</v>
      </c>
      <c r="K6184" s="1">
        <f>_xlfn.XLOOKUP(Comuni[[#This Row],[Regione]],Table_0[Regione],Table_0[Guariti],,0)</f>
        <v>2482123</v>
      </c>
      <c r="L6184" s="1">
        <f>_xlfn.XLOOKUP(Comuni[[#This Row],[Regione]],Table_0[Regione],Table_0[Deceduti],,0)</f>
        <v>12061</v>
      </c>
    </row>
    <row r="6185" spans="1:12" x14ac:dyDescent="0.25">
      <c r="A6185" s="1" t="s">
        <v>6277</v>
      </c>
      <c r="B6185" s="1" t="s">
        <v>5895</v>
      </c>
      <c r="C6185" s="1" t="s">
        <v>6173</v>
      </c>
      <c r="D6185">
        <v>1543</v>
      </c>
      <c r="E6185">
        <f>100*Comuni[[#This Row],[Popolazione2011]]/$D$7916</f>
        <v>2.6922740372045052E-3</v>
      </c>
      <c r="F6185">
        <f>100*Comuni[[#This Row],[Popolazione2011]]/(SUMIFS($D$2:$D$7916,$B$2:$B$7916,"Campania"))</f>
        <v>2.675656038607133E-2</v>
      </c>
      <c r="G6185" t="b">
        <f>IF(Comuni[[#This Row],[Popolazione2011]]&gt;300000,"MAGGIORE")</f>
        <v>0</v>
      </c>
      <c r="H6185">
        <f>100*Comuni[[#This Row],[Popolazione2011]]/(SUMIFS($D$2:$D$7916,$B$2:$B$7916,"Piemonte"))</f>
        <v>3.5358150798502998E-2</v>
      </c>
      <c r="I6185" s="1" t="str">
        <f>_xlfn.XLOOKUP(Comuni[[#This Row],[Regione]],Ripartizione_geografica[Regione],Ripartizione_geografica[Ripartizione geografica],,0)</f>
        <v>Sud</v>
      </c>
      <c r="J6185" s="1">
        <f>_xlfn.XLOOKUP(Comuni[[#This Row],[Regione]],Table_0[Regione],Table_0[Totale contagiati],,0)</f>
        <v>2524670</v>
      </c>
      <c r="K6185" s="1">
        <f>_xlfn.XLOOKUP(Comuni[[#This Row],[Regione]],Table_0[Regione],Table_0[Guariti],,0)</f>
        <v>2482123</v>
      </c>
      <c r="L6185" s="1">
        <f>_xlfn.XLOOKUP(Comuni[[#This Row],[Regione]],Table_0[Regione],Table_0[Deceduti],,0)</f>
        <v>12061</v>
      </c>
    </row>
    <row r="6186" spans="1:12" x14ac:dyDescent="0.25">
      <c r="A6186" s="1" t="s">
        <v>6278</v>
      </c>
      <c r="B6186" s="1" t="s">
        <v>5895</v>
      </c>
      <c r="C6186" s="1" t="s">
        <v>6173</v>
      </c>
      <c r="D6186">
        <v>2225</v>
      </c>
      <c r="E6186">
        <f>100*Comuni[[#This Row],[Popolazione2011]]/$D$7916</f>
        <v>3.8822486926636578E-3</v>
      </c>
      <c r="F6186">
        <f>100*Comuni[[#This Row],[Popolazione2011]]/(SUMIFS($D$2:$D$7916,$B$2:$B$7916,"Campania"))</f>
        <v>3.8582856033058138E-2</v>
      </c>
      <c r="G6186" t="b">
        <f>IF(Comuni[[#This Row],[Popolazione2011]]&gt;300000,"MAGGIORE")</f>
        <v>0</v>
      </c>
      <c r="H6186">
        <f>100*Comuni[[#This Row],[Popolazione2011]]/(SUMIFS($D$2:$D$7916,$B$2:$B$7916,"Piemonte"))</f>
        <v>5.0986315960252215E-2</v>
      </c>
      <c r="I6186" s="1" t="str">
        <f>_xlfn.XLOOKUP(Comuni[[#This Row],[Regione]],Ripartizione_geografica[Regione],Ripartizione_geografica[Ripartizione geografica],,0)</f>
        <v>Sud</v>
      </c>
      <c r="J6186" s="1">
        <f>_xlfn.XLOOKUP(Comuni[[#This Row],[Regione]],Table_0[Regione],Table_0[Totale contagiati],,0)</f>
        <v>2524670</v>
      </c>
      <c r="K6186" s="1">
        <f>_xlfn.XLOOKUP(Comuni[[#This Row],[Regione]],Table_0[Regione],Table_0[Guariti],,0)</f>
        <v>2482123</v>
      </c>
      <c r="L6186" s="1">
        <f>_xlfn.XLOOKUP(Comuni[[#This Row],[Regione]],Table_0[Regione],Table_0[Deceduti],,0)</f>
        <v>12061</v>
      </c>
    </row>
    <row r="6187" spans="1:12" x14ac:dyDescent="0.25">
      <c r="A6187" s="1" t="s">
        <v>6279</v>
      </c>
      <c r="B6187" s="1" t="s">
        <v>5895</v>
      </c>
      <c r="C6187" s="1" t="s">
        <v>6173</v>
      </c>
      <c r="D6187">
        <v>1360</v>
      </c>
      <c r="E6187">
        <f>100*Comuni[[#This Row],[Popolazione2011]]/$D$7916</f>
        <v>2.3729699874258763E-3</v>
      </c>
      <c r="F6187">
        <f>100*Comuni[[#This Row],[Popolazione2011]]/(SUMIFS($D$2:$D$7916,$B$2:$B$7916,"Campania"))</f>
        <v>2.3583228856161379E-2</v>
      </c>
      <c r="G6187" t="b">
        <f>IF(Comuni[[#This Row],[Popolazione2011]]&gt;300000,"MAGGIORE")</f>
        <v>0</v>
      </c>
      <c r="H6187">
        <f>100*Comuni[[#This Row],[Popolazione2011]]/(SUMIFS($D$2:$D$7916,$B$2:$B$7916,"Piemonte"))</f>
        <v>3.1164669530760903E-2</v>
      </c>
      <c r="I6187" s="1" t="str">
        <f>_xlfn.XLOOKUP(Comuni[[#This Row],[Regione]],Ripartizione_geografica[Regione],Ripartizione_geografica[Ripartizione geografica],,0)</f>
        <v>Sud</v>
      </c>
      <c r="J6187" s="1">
        <f>_xlfn.XLOOKUP(Comuni[[#This Row],[Regione]],Table_0[Regione],Table_0[Totale contagiati],,0)</f>
        <v>2524670</v>
      </c>
      <c r="K6187" s="1">
        <f>_xlfn.XLOOKUP(Comuni[[#This Row],[Regione]],Table_0[Regione],Table_0[Guariti],,0)</f>
        <v>2482123</v>
      </c>
      <c r="L6187" s="1">
        <f>_xlfn.XLOOKUP(Comuni[[#This Row],[Regione]],Table_0[Regione],Table_0[Deceduti],,0)</f>
        <v>12061</v>
      </c>
    </row>
    <row r="6188" spans="1:12" x14ac:dyDescent="0.25">
      <c r="A6188" s="1" t="s">
        <v>6280</v>
      </c>
      <c r="B6188" s="1" t="s">
        <v>5895</v>
      </c>
      <c r="C6188" s="1" t="s">
        <v>6173</v>
      </c>
      <c r="D6188">
        <v>578</v>
      </c>
      <c r="E6188">
        <f>100*Comuni[[#This Row],[Popolazione2011]]/$D$7916</f>
        <v>1.0085122446559975E-3</v>
      </c>
      <c r="F6188">
        <f>100*Comuni[[#This Row],[Popolazione2011]]/(SUMIFS($D$2:$D$7916,$B$2:$B$7916,"Campania"))</f>
        <v>1.0022872263868585E-2</v>
      </c>
      <c r="G6188" t="b">
        <f>IF(Comuni[[#This Row],[Popolazione2011]]&gt;300000,"MAGGIORE")</f>
        <v>0</v>
      </c>
      <c r="H6188">
        <f>100*Comuni[[#This Row],[Popolazione2011]]/(SUMIFS($D$2:$D$7916,$B$2:$B$7916,"Piemonte"))</f>
        <v>1.3244984550573383E-2</v>
      </c>
      <c r="I6188" s="1" t="str">
        <f>_xlfn.XLOOKUP(Comuni[[#This Row],[Regione]],Ripartizione_geografica[Regione],Ripartizione_geografica[Ripartizione geografica],,0)</f>
        <v>Sud</v>
      </c>
      <c r="J6188" s="1">
        <f>_xlfn.XLOOKUP(Comuni[[#This Row],[Regione]],Table_0[Regione],Table_0[Totale contagiati],,0)</f>
        <v>2524670</v>
      </c>
      <c r="K6188" s="1">
        <f>_xlfn.XLOOKUP(Comuni[[#This Row],[Regione]],Table_0[Regione],Table_0[Guariti],,0)</f>
        <v>2482123</v>
      </c>
      <c r="L6188" s="1">
        <f>_xlfn.XLOOKUP(Comuni[[#This Row],[Regione]],Table_0[Regione],Table_0[Deceduti],,0)</f>
        <v>12061</v>
      </c>
    </row>
    <row r="6189" spans="1:12" x14ac:dyDescent="0.25">
      <c r="A6189" s="1" t="s">
        <v>6281</v>
      </c>
      <c r="B6189" s="1" t="s">
        <v>5895</v>
      </c>
      <c r="C6189" s="1" t="s">
        <v>6173</v>
      </c>
      <c r="D6189">
        <v>1072</v>
      </c>
      <c r="E6189">
        <f>100*Comuni[[#This Row],[Popolazione2011]]/$D$7916</f>
        <v>1.8704586959709848E-3</v>
      </c>
      <c r="F6189">
        <f>100*Comuni[[#This Row],[Popolazione2011]]/(SUMIFS($D$2:$D$7916,$B$2:$B$7916,"Campania"))</f>
        <v>1.8589133333680147E-2</v>
      </c>
      <c r="G6189" t="b">
        <f>IF(Comuni[[#This Row],[Popolazione2011]]&gt;300000,"MAGGIORE")</f>
        <v>0</v>
      </c>
      <c r="H6189">
        <f>100*Comuni[[#This Row],[Popolazione2011]]/(SUMIFS($D$2:$D$7916,$B$2:$B$7916,"Piemonte"))</f>
        <v>2.4565092453658594E-2</v>
      </c>
      <c r="I6189" s="1" t="str">
        <f>_xlfn.XLOOKUP(Comuni[[#This Row],[Regione]],Ripartizione_geografica[Regione],Ripartizione_geografica[Ripartizione geografica],,0)</f>
        <v>Sud</v>
      </c>
      <c r="J6189" s="1">
        <f>_xlfn.XLOOKUP(Comuni[[#This Row],[Regione]],Table_0[Regione],Table_0[Totale contagiati],,0)</f>
        <v>2524670</v>
      </c>
      <c r="K6189" s="1">
        <f>_xlfn.XLOOKUP(Comuni[[#This Row],[Regione]],Table_0[Regione],Table_0[Guariti],,0)</f>
        <v>2482123</v>
      </c>
      <c r="L6189" s="1">
        <f>_xlfn.XLOOKUP(Comuni[[#This Row],[Regione]],Table_0[Regione],Table_0[Deceduti],,0)</f>
        <v>12061</v>
      </c>
    </row>
    <row r="6190" spans="1:12" x14ac:dyDescent="0.25">
      <c r="A6190" s="1" t="s">
        <v>6282</v>
      </c>
      <c r="B6190" s="1" t="s">
        <v>5895</v>
      </c>
      <c r="C6190" s="1" t="s">
        <v>6173</v>
      </c>
      <c r="D6190">
        <v>924</v>
      </c>
      <c r="E6190">
        <f>100*Comuni[[#This Row],[Popolazione2011]]/$D$7916</f>
        <v>1.6122237267511101E-3</v>
      </c>
      <c r="F6190">
        <f>100*Comuni[[#This Row],[Popolazione2011]]/(SUMIFS($D$2:$D$7916,$B$2:$B$7916,"Campania"))</f>
        <v>1.6022723134627291E-2</v>
      </c>
      <c r="G6190" t="b">
        <f>IF(Comuni[[#This Row],[Popolazione2011]]&gt;300000,"MAGGIORE")</f>
        <v>0</v>
      </c>
      <c r="H6190">
        <f>100*Comuni[[#This Row],[Popolazione2011]]/(SUMIFS($D$2:$D$7916,$B$2:$B$7916,"Piemonte"))</f>
        <v>2.1173643122369908E-2</v>
      </c>
      <c r="I6190" s="1" t="str">
        <f>_xlfn.XLOOKUP(Comuni[[#This Row],[Regione]],Ripartizione_geografica[Regione],Ripartizione_geografica[Ripartizione geografica],,0)</f>
        <v>Sud</v>
      </c>
      <c r="J6190" s="1">
        <f>_xlfn.XLOOKUP(Comuni[[#This Row],[Regione]],Table_0[Regione],Table_0[Totale contagiati],,0)</f>
        <v>2524670</v>
      </c>
      <c r="K6190" s="1">
        <f>_xlfn.XLOOKUP(Comuni[[#This Row],[Regione]],Table_0[Regione],Table_0[Guariti],,0)</f>
        <v>2482123</v>
      </c>
      <c r="L6190" s="1">
        <f>_xlfn.XLOOKUP(Comuni[[#This Row],[Regione]],Table_0[Regione],Table_0[Deceduti],,0)</f>
        <v>12061</v>
      </c>
    </row>
    <row r="6191" spans="1:12" x14ac:dyDescent="0.25">
      <c r="A6191" s="1" t="s">
        <v>6283</v>
      </c>
      <c r="B6191" s="1" t="s">
        <v>5895</v>
      </c>
      <c r="C6191" s="1" t="s">
        <v>6173</v>
      </c>
      <c r="D6191">
        <v>2856</v>
      </c>
      <c r="E6191">
        <f>100*Comuni[[#This Row],[Popolazione2011]]/$D$7916</f>
        <v>4.98323697359434E-3</v>
      </c>
      <c r="F6191">
        <f>100*Comuni[[#This Row],[Popolazione2011]]/(SUMIFS($D$2:$D$7916,$B$2:$B$7916,"Campania"))</f>
        <v>4.9524780597938897E-2</v>
      </c>
      <c r="G6191" t="b">
        <f>IF(Comuni[[#This Row],[Popolazione2011]]&gt;300000,"MAGGIORE")</f>
        <v>0</v>
      </c>
      <c r="H6191">
        <f>100*Comuni[[#This Row],[Popolazione2011]]/(SUMIFS($D$2:$D$7916,$B$2:$B$7916,"Piemonte"))</f>
        <v>6.5445806014597901E-2</v>
      </c>
      <c r="I6191" s="1" t="str">
        <f>_xlfn.XLOOKUP(Comuni[[#This Row],[Regione]],Ripartizione_geografica[Regione],Ripartizione_geografica[Ripartizione geografica],,0)</f>
        <v>Sud</v>
      </c>
      <c r="J6191" s="1">
        <f>_xlfn.XLOOKUP(Comuni[[#This Row],[Regione]],Table_0[Regione],Table_0[Totale contagiati],,0)</f>
        <v>2524670</v>
      </c>
      <c r="K6191" s="1">
        <f>_xlfn.XLOOKUP(Comuni[[#This Row],[Regione]],Table_0[Regione],Table_0[Guariti],,0)</f>
        <v>2482123</v>
      </c>
      <c r="L6191" s="1">
        <f>_xlfn.XLOOKUP(Comuni[[#This Row],[Regione]],Table_0[Regione],Table_0[Deceduti],,0)</f>
        <v>12061</v>
      </c>
    </row>
    <row r="6192" spans="1:12" x14ac:dyDescent="0.25">
      <c r="A6192" s="1" t="s">
        <v>6284</v>
      </c>
      <c r="B6192" s="1" t="s">
        <v>5895</v>
      </c>
      <c r="C6192" s="1" t="s">
        <v>6173</v>
      </c>
      <c r="D6192">
        <v>1418</v>
      </c>
      <c r="E6192">
        <f>100*Comuni[[#This Row],[Popolazione2011]]/$D$7916</f>
        <v>2.4741701780660974E-3</v>
      </c>
      <c r="F6192">
        <f>100*Comuni[[#This Row],[Popolazione2011]]/(SUMIFS($D$2:$D$7916,$B$2:$B$7916,"Campania"))</f>
        <v>2.4588984204438849E-2</v>
      </c>
      <c r="G6192" t="b">
        <f>IF(Comuni[[#This Row],[Popolazione2011]]&gt;300000,"MAGGIORE")</f>
        <v>0</v>
      </c>
      <c r="H6192">
        <f>100*Comuni[[#This Row],[Popolazione2011]]/(SUMIFS($D$2:$D$7916,$B$2:$B$7916,"Piemonte"))</f>
        <v>3.2493751025455118E-2</v>
      </c>
      <c r="I6192" s="1" t="str">
        <f>_xlfn.XLOOKUP(Comuni[[#This Row],[Regione]],Ripartizione_geografica[Regione],Ripartizione_geografica[Ripartizione geografica],,0)</f>
        <v>Sud</v>
      </c>
      <c r="J6192" s="1">
        <f>_xlfn.XLOOKUP(Comuni[[#This Row],[Regione]],Table_0[Regione],Table_0[Totale contagiati],,0)</f>
        <v>2524670</v>
      </c>
      <c r="K6192" s="1">
        <f>_xlfn.XLOOKUP(Comuni[[#This Row],[Regione]],Table_0[Regione],Table_0[Guariti],,0)</f>
        <v>2482123</v>
      </c>
      <c r="L6192" s="1">
        <f>_xlfn.XLOOKUP(Comuni[[#This Row],[Regione]],Table_0[Regione],Table_0[Deceduti],,0)</f>
        <v>12061</v>
      </c>
    </row>
    <row r="6193" spans="1:12" x14ac:dyDescent="0.25">
      <c r="A6193" s="1" t="s">
        <v>6285</v>
      </c>
      <c r="B6193" s="1" t="s">
        <v>5895</v>
      </c>
      <c r="C6193" s="1" t="s">
        <v>6173</v>
      </c>
      <c r="D6193">
        <v>2532</v>
      </c>
      <c r="E6193">
        <f>100*Comuni[[#This Row],[Popolazione2011]]/$D$7916</f>
        <v>4.4179117707075872E-3</v>
      </c>
      <c r="F6193">
        <f>100*Comuni[[#This Row],[Popolazione2011]]/(SUMIFS($D$2:$D$7916,$B$2:$B$7916,"Campania"))</f>
        <v>4.3906423135147511E-2</v>
      </c>
      <c r="G6193" t="b">
        <f>IF(Comuni[[#This Row],[Popolazione2011]]&gt;300000,"MAGGIORE")</f>
        <v>0</v>
      </c>
      <c r="H6193">
        <f>100*Comuni[[#This Row],[Popolazione2011]]/(SUMIFS($D$2:$D$7916,$B$2:$B$7916,"Piemonte"))</f>
        <v>5.8021281802857802E-2</v>
      </c>
      <c r="I6193" s="1" t="str">
        <f>_xlfn.XLOOKUP(Comuni[[#This Row],[Regione]],Ripartizione_geografica[Regione],Ripartizione_geografica[Ripartizione geografica],,0)</f>
        <v>Sud</v>
      </c>
      <c r="J6193" s="1">
        <f>_xlfn.XLOOKUP(Comuni[[#This Row],[Regione]],Table_0[Regione],Table_0[Totale contagiati],,0)</f>
        <v>2524670</v>
      </c>
      <c r="K6193" s="1">
        <f>_xlfn.XLOOKUP(Comuni[[#This Row],[Regione]],Table_0[Regione],Table_0[Guariti],,0)</f>
        <v>2482123</v>
      </c>
      <c r="L6193" s="1">
        <f>_xlfn.XLOOKUP(Comuni[[#This Row],[Regione]],Table_0[Regione],Table_0[Deceduti],,0)</f>
        <v>12061</v>
      </c>
    </row>
    <row r="6194" spans="1:12" x14ac:dyDescent="0.25">
      <c r="A6194" s="1" t="s">
        <v>6286</v>
      </c>
      <c r="B6194" s="1" t="s">
        <v>5895</v>
      </c>
      <c r="C6194" s="1" t="s">
        <v>6173</v>
      </c>
      <c r="D6194">
        <v>1018</v>
      </c>
      <c r="E6194">
        <f>100*Comuni[[#This Row],[Popolazione2011]]/$D$7916</f>
        <v>1.7762378288231928E-3</v>
      </c>
      <c r="F6194">
        <f>100*Comuni[[#This Row],[Popolazione2011]]/(SUMIFS($D$2:$D$7916,$B$2:$B$7916,"Campania"))</f>
        <v>1.7652740423214915E-2</v>
      </c>
      <c r="G6194" t="b">
        <f>IF(Comuni[[#This Row],[Popolazione2011]]&gt;300000,"MAGGIORE")</f>
        <v>0</v>
      </c>
      <c r="H6194">
        <f>100*Comuni[[#This Row],[Popolazione2011]]/(SUMIFS($D$2:$D$7916,$B$2:$B$7916,"Piemonte"))</f>
        <v>2.332767175170191E-2</v>
      </c>
      <c r="I6194" s="1" t="str">
        <f>_xlfn.XLOOKUP(Comuni[[#This Row],[Regione]],Ripartizione_geografica[Regione],Ripartizione_geografica[Ripartizione geografica],,0)</f>
        <v>Sud</v>
      </c>
      <c r="J6194" s="1">
        <f>_xlfn.XLOOKUP(Comuni[[#This Row],[Regione]],Table_0[Regione],Table_0[Totale contagiati],,0)</f>
        <v>2524670</v>
      </c>
      <c r="K6194" s="1">
        <f>_xlfn.XLOOKUP(Comuni[[#This Row],[Regione]],Table_0[Regione],Table_0[Guariti],,0)</f>
        <v>2482123</v>
      </c>
      <c r="L6194" s="1">
        <f>_xlfn.XLOOKUP(Comuni[[#This Row],[Regione]],Table_0[Regione],Table_0[Deceduti],,0)</f>
        <v>12061</v>
      </c>
    </row>
    <row r="6195" spans="1:12" x14ac:dyDescent="0.25">
      <c r="A6195" s="1" t="s">
        <v>6287</v>
      </c>
      <c r="B6195" s="1" t="s">
        <v>5895</v>
      </c>
      <c r="C6195" s="1" t="s">
        <v>6173</v>
      </c>
      <c r="D6195">
        <v>1777</v>
      </c>
      <c r="E6195">
        <f>100*Comuni[[#This Row],[Popolazione2011]]/$D$7916</f>
        <v>3.1005644615116046E-3</v>
      </c>
      <c r="F6195">
        <f>100*Comuni[[#This Row],[Popolazione2011]]/(SUMIFS($D$2:$D$7916,$B$2:$B$7916,"Campania"))</f>
        <v>3.081426299808733E-2</v>
      </c>
      <c r="G6195" t="b">
        <f>IF(Comuni[[#This Row],[Popolazione2011]]&gt;300000,"MAGGIORE")</f>
        <v>0</v>
      </c>
      <c r="H6195">
        <f>100*Comuni[[#This Row],[Popolazione2011]]/(SUMIFS($D$2:$D$7916,$B$2:$B$7916,"Piemonte"))</f>
        <v>4.0720307173648621E-2</v>
      </c>
      <c r="I6195" s="1" t="str">
        <f>_xlfn.XLOOKUP(Comuni[[#This Row],[Regione]],Ripartizione_geografica[Regione],Ripartizione_geografica[Ripartizione geografica],,0)</f>
        <v>Sud</v>
      </c>
      <c r="J6195" s="1">
        <f>_xlfn.XLOOKUP(Comuni[[#This Row],[Regione]],Table_0[Regione],Table_0[Totale contagiati],,0)</f>
        <v>2524670</v>
      </c>
      <c r="K6195" s="1">
        <f>_xlfn.XLOOKUP(Comuni[[#This Row],[Regione]],Table_0[Regione],Table_0[Guariti],,0)</f>
        <v>2482123</v>
      </c>
      <c r="L6195" s="1">
        <f>_xlfn.XLOOKUP(Comuni[[#This Row],[Regione]],Table_0[Regione],Table_0[Deceduti],,0)</f>
        <v>12061</v>
      </c>
    </row>
    <row r="6196" spans="1:12" x14ac:dyDescent="0.25">
      <c r="A6196" s="1" t="s">
        <v>6288</v>
      </c>
      <c r="B6196" s="1" t="s">
        <v>5895</v>
      </c>
      <c r="C6196" s="1" t="s">
        <v>6173</v>
      </c>
      <c r="D6196">
        <v>3401</v>
      </c>
      <c r="E6196">
        <f>100*Comuni[[#This Row],[Popolazione2011]]/$D$7916</f>
        <v>5.9341697994377976E-3</v>
      </c>
      <c r="F6196">
        <f>100*Comuni[[#This Row],[Popolazione2011]]/(SUMIFS($D$2:$D$7916,$B$2:$B$7916,"Campania"))</f>
        <v>5.8975412749856508E-2</v>
      </c>
      <c r="G6196" t="b">
        <f>IF(Comuni[[#This Row],[Popolazione2011]]&gt;300000,"MAGGIORE")</f>
        <v>0</v>
      </c>
      <c r="H6196">
        <f>100*Comuni[[#This Row],[Popolazione2011]]/(SUMIFS($D$2:$D$7916,$B$2:$B$7916,"Piemonte"))</f>
        <v>7.793458902508664E-2</v>
      </c>
      <c r="I6196" s="1" t="str">
        <f>_xlfn.XLOOKUP(Comuni[[#This Row],[Regione]],Ripartizione_geografica[Regione],Ripartizione_geografica[Ripartizione geografica],,0)</f>
        <v>Sud</v>
      </c>
      <c r="J6196" s="1">
        <f>_xlfn.XLOOKUP(Comuni[[#This Row],[Regione]],Table_0[Regione],Table_0[Totale contagiati],,0)</f>
        <v>2524670</v>
      </c>
      <c r="K6196" s="1">
        <f>_xlfn.XLOOKUP(Comuni[[#This Row],[Regione]],Table_0[Regione],Table_0[Guariti],,0)</f>
        <v>2482123</v>
      </c>
      <c r="L6196" s="1">
        <f>_xlfn.XLOOKUP(Comuni[[#This Row],[Regione]],Table_0[Regione],Table_0[Deceduti],,0)</f>
        <v>12061</v>
      </c>
    </row>
    <row r="6197" spans="1:12" x14ac:dyDescent="0.25">
      <c r="A6197" s="1" t="s">
        <v>6289</v>
      </c>
      <c r="B6197" s="1" t="s">
        <v>5895</v>
      </c>
      <c r="C6197" s="1" t="s">
        <v>6173</v>
      </c>
      <c r="D6197">
        <v>1197</v>
      </c>
      <c r="E6197">
        <f>100*Comuni[[#This Row],[Popolazione2011]]/$D$7916</f>
        <v>2.0885625551093925E-3</v>
      </c>
      <c r="F6197">
        <f>100*Comuni[[#This Row],[Popolazione2011]]/(SUMIFS($D$2:$D$7916,$B$2:$B$7916,"Campania"))</f>
        <v>2.0756709515312624E-2</v>
      </c>
      <c r="G6197" t="b">
        <f>IF(Comuni[[#This Row],[Popolazione2011]]&gt;300000,"MAGGIORE")</f>
        <v>0</v>
      </c>
      <c r="H6197">
        <f>100*Comuni[[#This Row],[Popolazione2011]]/(SUMIFS($D$2:$D$7916,$B$2:$B$7916,"Piemonte"))</f>
        <v>2.7429492226706473E-2</v>
      </c>
      <c r="I6197" s="1" t="str">
        <f>_xlfn.XLOOKUP(Comuni[[#This Row],[Regione]],Ripartizione_geografica[Regione],Ripartizione_geografica[Ripartizione geografica],,0)</f>
        <v>Sud</v>
      </c>
      <c r="J6197" s="1">
        <f>_xlfn.XLOOKUP(Comuni[[#This Row],[Regione]],Table_0[Regione],Table_0[Totale contagiati],,0)</f>
        <v>2524670</v>
      </c>
      <c r="K6197" s="1">
        <f>_xlfn.XLOOKUP(Comuni[[#This Row],[Regione]],Table_0[Regione],Table_0[Guariti],,0)</f>
        <v>2482123</v>
      </c>
      <c r="L6197" s="1">
        <f>_xlfn.XLOOKUP(Comuni[[#This Row],[Regione]],Table_0[Regione],Table_0[Deceduti],,0)</f>
        <v>12061</v>
      </c>
    </row>
    <row r="6198" spans="1:12" x14ac:dyDescent="0.25">
      <c r="A6198" s="1" t="s">
        <v>6290</v>
      </c>
      <c r="B6198" s="1" t="s">
        <v>5895</v>
      </c>
      <c r="C6198" s="1" t="s">
        <v>6173</v>
      </c>
      <c r="D6198">
        <v>19456</v>
      </c>
      <c r="E6198">
        <f>100*Comuni[[#This Row],[Popolazione2011]]/$D$7916</f>
        <v>3.394742946717489E-2</v>
      </c>
      <c r="F6198">
        <f>100*Comuni[[#This Row],[Popolazione2011]]/(SUMIFS($D$2:$D$7916,$B$2:$B$7916,"Campania"))</f>
        <v>0.33737889751873218</v>
      </c>
      <c r="G6198" t="b">
        <f>IF(Comuni[[#This Row],[Popolazione2011]]&gt;300000,"MAGGIORE")</f>
        <v>0</v>
      </c>
      <c r="H6198">
        <f>100*Comuni[[#This Row],[Popolazione2011]]/(SUMIFS($D$2:$D$7916,$B$2:$B$7916,"Piemonte"))</f>
        <v>0.445838095875356</v>
      </c>
      <c r="I6198" s="1" t="str">
        <f>_xlfn.XLOOKUP(Comuni[[#This Row],[Regione]],Ripartizione_geografica[Regione],Ripartizione_geografica[Ripartizione geografica],,0)</f>
        <v>Sud</v>
      </c>
      <c r="J6198" s="1">
        <f>_xlfn.XLOOKUP(Comuni[[#This Row],[Regione]],Table_0[Regione],Table_0[Totale contagiati],,0)</f>
        <v>2524670</v>
      </c>
      <c r="K6198" s="1">
        <f>_xlfn.XLOOKUP(Comuni[[#This Row],[Regione]],Table_0[Regione],Table_0[Guariti],,0)</f>
        <v>2482123</v>
      </c>
      <c r="L6198" s="1">
        <f>_xlfn.XLOOKUP(Comuni[[#This Row],[Regione]],Table_0[Regione],Table_0[Deceduti],,0)</f>
        <v>12061</v>
      </c>
    </row>
    <row r="6199" spans="1:12" x14ac:dyDescent="0.25">
      <c r="A6199" s="1" t="s">
        <v>6291</v>
      </c>
      <c r="B6199" s="1" t="s">
        <v>5895</v>
      </c>
      <c r="C6199" s="1" t="s">
        <v>6292</v>
      </c>
      <c r="D6199">
        <v>2872</v>
      </c>
      <c r="E6199">
        <f>100*Comuni[[#This Row],[Popolazione2011]]/$D$7916</f>
        <v>5.0111542675640563E-3</v>
      </c>
      <c r="F6199">
        <f>100*Comuni[[#This Row],[Popolazione2011]]/(SUMIFS($D$2:$D$7916,$B$2:$B$7916,"Campania"))</f>
        <v>4.9802230349187855E-2</v>
      </c>
      <c r="G6199" t="b">
        <f>IF(Comuni[[#This Row],[Popolazione2011]]&gt;300000,"MAGGIORE")</f>
        <v>0</v>
      </c>
      <c r="H6199">
        <f>100*Comuni[[#This Row],[Popolazione2011]]/(SUMIFS($D$2:$D$7916,$B$2:$B$7916,"Piemonte"))</f>
        <v>6.581244918554803E-2</v>
      </c>
      <c r="I6199" s="1" t="str">
        <f>_xlfn.XLOOKUP(Comuni[[#This Row],[Regione]],Ripartizione_geografica[Regione],Ripartizione_geografica[Ripartizione geografica],,0)</f>
        <v>Sud</v>
      </c>
      <c r="J6199" s="1">
        <f>_xlfn.XLOOKUP(Comuni[[#This Row],[Regione]],Table_0[Regione],Table_0[Totale contagiati],,0)</f>
        <v>2524670</v>
      </c>
      <c r="K6199" s="1">
        <f>_xlfn.XLOOKUP(Comuni[[#This Row],[Regione]],Table_0[Regione],Table_0[Guariti],,0)</f>
        <v>2482123</v>
      </c>
      <c r="L6199" s="1">
        <f>_xlfn.XLOOKUP(Comuni[[#This Row],[Regione]],Table_0[Regione],Table_0[Deceduti],,0)</f>
        <v>12061</v>
      </c>
    </row>
    <row r="6200" spans="1:12" x14ac:dyDescent="0.25">
      <c r="A6200" s="1" t="s">
        <v>6293</v>
      </c>
      <c r="B6200" s="1" t="s">
        <v>5895</v>
      </c>
      <c r="C6200" s="1" t="s">
        <v>6292</v>
      </c>
      <c r="D6200">
        <v>20610</v>
      </c>
      <c r="E6200">
        <f>100*Comuni[[#This Row],[Popolazione2011]]/$D$7916</f>
        <v>3.5960964294740667E-2</v>
      </c>
      <c r="F6200">
        <f>100*Comuni[[#This Row],[Popolazione2011]]/(SUMIFS($D$2:$D$7916,$B$2:$B$7916,"Campania"))</f>
        <v>0.35738996082756325</v>
      </c>
      <c r="G6200" t="b">
        <f>IF(Comuni[[#This Row],[Popolazione2011]]&gt;300000,"MAGGIORE")</f>
        <v>0</v>
      </c>
      <c r="H6200">
        <f>100*Comuni[[#This Row],[Popolazione2011]]/(SUMIFS($D$2:$D$7916,$B$2:$B$7916,"Piemonte"))</f>
        <v>0.47228223458013396</v>
      </c>
      <c r="I6200" s="1" t="str">
        <f>_xlfn.XLOOKUP(Comuni[[#This Row],[Regione]],Ripartizione_geografica[Regione],Ripartizione_geografica[Ripartizione geografica],,0)</f>
        <v>Sud</v>
      </c>
      <c r="J6200" s="1">
        <f>_xlfn.XLOOKUP(Comuni[[#This Row],[Regione]],Table_0[Regione],Table_0[Totale contagiati],,0)</f>
        <v>2524670</v>
      </c>
      <c r="K6200" s="1">
        <f>_xlfn.XLOOKUP(Comuni[[#This Row],[Regione]],Table_0[Regione],Table_0[Guariti],,0)</f>
        <v>2482123</v>
      </c>
      <c r="L6200" s="1">
        <f>_xlfn.XLOOKUP(Comuni[[#This Row],[Regione]],Table_0[Regione],Table_0[Deceduti],,0)</f>
        <v>12061</v>
      </c>
    </row>
    <row r="6201" spans="1:12" x14ac:dyDescent="0.25">
      <c r="A6201" s="1" t="s">
        <v>6294</v>
      </c>
      <c r="B6201" s="1" t="s">
        <v>5895</v>
      </c>
      <c r="C6201" s="1" t="s">
        <v>6292</v>
      </c>
      <c r="D6201">
        <v>6503</v>
      </c>
      <c r="E6201">
        <f>100*Comuni[[#This Row],[Popolazione2011]]/$D$7916</f>
        <v>1.1346635167816525E-2</v>
      </c>
      <c r="F6201">
        <f>100*Comuni[[#This Row],[Popolazione2011]]/(SUMIFS($D$2:$D$7916,$B$2:$B$7916,"Campania"))</f>
        <v>0.11276598327324812</v>
      </c>
      <c r="G6201" t="b">
        <f>IF(Comuni[[#This Row],[Popolazione2011]]&gt;300000,"MAGGIORE")</f>
        <v>0</v>
      </c>
      <c r="H6201">
        <f>100*Comuni[[#This Row],[Popolazione2011]]/(SUMIFS($D$2:$D$7916,$B$2:$B$7916,"Piemonte"))</f>
        <v>0.14901753379304275</v>
      </c>
      <c r="I6201" s="1" t="str">
        <f>_xlfn.XLOOKUP(Comuni[[#This Row],[Regione]],Ripartizione_geografica[Regione],Ripartizione_geografica[Ripartizione geografica],,0)</f>
        <v>Sud</v>
      </c>
      <c r="J6201" s="1">
        <f>_xlfn.XLOOKUP(Comuni[[#This Row],[Regione]],Table_0[Regione],Table_0[Totale contagiati],,0)</f>
        <v>2524670</v>
      </c>
      <c r="K6201" s="1">
        <f>_xlfn.XLOOKUP(Comuni[[#This Row],[Regione]],Table_0[Regione],Table_0[Guariti],,0)</f>
        <v>2482123</v>
      </c>
      <c r="L6201" s="1">
        <f>_xlfn.XLOOKUP(Comuni[[#This Row],[Regione]],Table_0[Regione],Table_0[Deceduti],,0)</f>
        <v>12061</v>
      </c>
    </row>
    <row r="6202" spans="1:12" x14ac:dyDescent="0.25">
      <c r="A6202" s="1" t="s">
        <v>6295</v>
      </c>
      <c r="B6202" s="1" t="s">
        <v>5895</v>
      </c>
      <c r="C6202" s="1" t="s">
        <v>6292</v>
      </c>
      <c r="D6202">
        <v>1097</v>
      </c>
      <c r="E6202">
        <f>100*Comuni[[#This Row],[Popolazione2011]]/$D$7916</f>
        <v>1.9140794677986665E-3</v>
      </c>
      <c r="F6202">
        <f>100*Comuni[[#This Row],[Popolazione2011]]/(SUMIFS($D$2:$D$7916,$B$2:$B$7916,"Campania"))</f>
        <v>1.9022648570006642E-2</v>
      </c>
      <c r="G6202" t="b">
        <f>IF(Comuni[[#This Row],[Popolazione2011]]&gt;300000,"MAGGIORE")</f>
        <v>0</v>
      </c>
      <c r="H6202">
        <f>100*Comuni[[#This Row],[Popolazione2011]]/(SUMIFS($D$2:$D$7916,$B$2:$B$7916,"Piemonte"))</f>
        <v>2.5137972408268171E-2</v>
      </c>
      <c r="I6202" s="1" t="str">
        <f>_xlfn.XLOOKUP(Comuni[[#This Row],[Regione]],Ripartizione_geografica[Regione],Ripartizione_geografica[Ripartizione geografica],,0)</f>
        <v>Sud</v>
      </c>
      <c r="J6202" s="1">
        <f>_xlfn.XLOOKUP(Comuni[[#This Row],[Regione]],Table_0[Regione],Table_0[Totale contagiati],,0)</f>
        <v>2524670</v>
      </c>
      <c r="K6202" s="1">
        <f>_xlfn.XLOOKUP(Comuni[[#This Row],[Regione]],Table_0[Regione],Table_0[Guariti],,0)</f>
        <v>2482123</v>
      </c>
      <c r="L6202" s="1">
        <f>_xlfn.XLOOKUP(Comuni[[#This Row],[Regione]],Table_0[Regione],Table_0[Deceduti],,0)</f>
        <v>12061</v>
      </c>
    </row>
    <row r="6203" spans="1:12" x14ac:dyDescent="0.25">
      <c r="A6203" s="1" t="s">
        <v>6296</v>
      </c>
      <c r="B6203" s="1" t="s">
        <v>5895</v>
      </c>
      <c r="C6203" s="1" t="s">
        <v>6292</v>
      </c>
      <c r="D6203">
        <v>6997</v>
      </c>
      <c r="E6203">
        <f>100*Comuni[[#This Row],[Popolazione2011]]/$D$7916</f>
        <v>1.2208581619131513E-2</v>
      </c>
      <c r="F6203">
        <f>100*Comuni[[#This Row],[Popolazione2011]]/(SUMIFS($D$2:$D$7916,$B$2:$B$7916,"Campania"))</f>
        <v>0.12133224434305968</v>
      </c>
      <c r="G6203" t="b">
        <f>IF(Comuni[[#This Row],[Popolazione2011]]&gt;300000,"MAGGIORE")</f>
        <v>0</v>
      </c>
      <c r="H6203">
        <f>100*Comuni[[#This Row],[Popolazione2011]]/(SUMIFS($D$2:$D$7916,$B$2:$B$7916,"Piemonte"))</f>
        <v>0.16033764169612796</v>
      </c>
      <c r="I6203" s="1" t="str">
        <f>_xlfn.XLOOKUP(Comuni[[#This Row],[Regione]],Ripartizione_geografica[Regione],Ripartizione_geografica[Ripartizione geografica],,0)</f>
        <v>Sud</v>
      </c>
      <c r="J6203" s="1">
        <f>_xlfn.XLOOKUP(Comuni[[#This Row],[Regione]],Table_0[Regione],Table_0[Totale contagiati],,0)</f>
        <v>2524670</v>
      </c>
      <c r="K6203" s="1">
        <f>_xlfn.XLOOKUP(Comuni[[#This Row],[Regione]],Table_0[Regione],Table_0[Guariti],,0)</f>
        <v>2482123</v>
      </c>
      <c r="L6203" s="1">
        <f>_xlfn.XLOOKUP(Comuni[[#This Row],[Regione]],Table_0[Regione],Table_0[Deceduti],,0)</f>
        <v>12061</v>
      </c>
    </row>
    <row r="6204" spans="1:12" x14ac:dyDescent="0.25">
      <c r="A6204" s="1" t="s">
        <v>6297</v>
      </c>
      <c r="B6204" s="1" t="s">
        <v>5895</v>
      </c>
      <c r="C6204" s="1" t="s">
        <v>6292</v>
      </c>
      <c r="D6204">
        <v>5163</v>
      </c>
      <c r="E6204">
        <f>100*Comuni[[#This Row],[Popolazione2011]]/$D$7916</f>
        <v>9.0085617978527942E-3</v>
      </c>
      <c r="F6204">
        <f>100*Comuni[[#This Row],[Popolazione2011]]/(SUMIFS($D$2:$D$7916,$B$2:$B$7916,"Campania"))</f>
        <v>8.9529566606147942E-2</v>
      </c>
      <c r="G6204" t="b">
        <f>IF(Comuni[[#This Row],[Popolazione2011]]&gt;300000,"MAGGIORE")</f>
        <v>0</v>
      </c>
      <c r="H6204">
        <f>100*Comuni[[#This Row],[Popolazione2011]]/(SUMIFS($D$2:$D$7916,$B$2:$B$7916,"Piemonte"))</f>
        <v>0.11831116822596952</v>
      </c>
      <c r="I6204" s="1" t="str">
        <f>_xlfn.XLOOKUP(Comuni[[#This Row],[Regione]],Ripartizione_geografica[Regione],Ripartizione_geografica[Ripartizione geografica],,0)</f>
        <v>Sud</v>
      </c>
      <c r="J6204" s="1">
        <f>_xlfn.XLOOKUP(Comuni[[#This Row],[Regione]],Table_0[Regione],Table_0[Totale contagiati],,0)</f>
        <v>2524670</v>
      </c>
      <c r="K6204" s="1">
        <f>_xlfn.XLOOKUP(Comuni[[#This Row],[Regione]],Table_0[Regione],Table_0[Guariti],,0)</f>
        <v>2482123</v>
      </c>
      <c r="L6204" s="1">
        <f>_xlfn.XLOOKUP(Comuni[[#This Row],[Regione]],Table_0[Regione],Table_0[Deceduti],,0)</f>
        <v>12061</v>
      </c>
    </row>
    <row r="6205" spans="1:12" x14ac:dyDescent="0.25">
      <c r="A6205" s="1" t="s">
        <v>6298</v>
      </c>
      <c r="B6205" s="1" t="s">
        <v>5895</v>
      </c>
      <c r="C6205" s="1" t="s">
        <v>6292</v>
      </c>
      <c r="D6205">
        <v>32576</v>
      </c>
      <c r="E6205">
        <f>100*Comuni[[#This Row],[Popolazione2011]]/$D$7916</f>
        <v>5.6839610522342168E-2</v>
      </c>
      <c r="F6205">
        <f>100*Comuni[[#This Row],[Popolazione2011]]/(SUMIFS($D$2:$D$7916,$B$2:$B$7916,"Campania"))</f>
        <v>0.56488769354287727</v>
      </c>
      <c r="G6205" t="b">
        <f>IF(Comuni[[#This Row],[Popolazione2011]]&gt;300000,"MAGGIORE")</f>
        <v>0</v>
      </c>
      <c r="H6205">
        <f>100*Comuni[[#This Row],[Popolazione2011]]/(SUMIFS($D$2:$D$7916,$B$2:$B$7916,"Piemonte"))</f>
        <v>0.74648549605446113</v>
      </c>
      <c r="I6205" s="1" t="str">
        <f>_xlfn.XLOOKUP(Comuni[[#This Row],[Regione]],Ripartizione_geografica[Regione],Ripartizione_geografica[Ripartizione geografica],,0)</f>
        <v>Sud</v>
      </c>
      <c r="J6205" s="1">
        <f>_xlfn.XLOOKUP(Comuni[[#This Row],[Regione]],Table_0[Regione],Table_0[Totale contagiati],,0)</f>
        <v>2524670</v>
      </c>
      <c r="K6205" s="1">
        <f>_xlfn.XLOOKUP(Comuni[[#This Row],[Regione]],Table_0[Regione],Table_0[Guariti],,0)</f>
        <v>2482123</v>
      </c>
      <c r="L6205" s="1">
        <f>_xlfn.XLOOKUP(Comuni[[#This Row],[Regione]],Table_0[Regione],Table_0[Deceduti],,0)</f>
        <v>12061</v>
      </c>
    </row>
    <row r="6206" spans="1:12" x14ac:dyDescent="0.25">
      <c r="A6206" s="1" t="s">
        <v>6299</v>
      </c>
      <c r="B6206" s="1" t="s">
        <v>5895</v>
      </c>
      <c r="C6206" s="1" t="s">
        <v>6292</v>
      </c>
      <c r="D6206">
        <v>1550</v>
      </c>
      <c r="E6206">
        <f>100*Comuni[[#This Row],[Popolazione2011]]/$D$7916</f>
        <v>2.704487853316256E-3</v>
      </c>
      <c r="F6206">
        <f>100*Comuni[[#This Row],[Popolazione2011]]/(SUMIFS($D$2:$D$7916,$B$2:$B$7916,"Campania"))</f>
        <v>2.6877944652242747E-2</v>
      </c>
      <c r="G6206" t="b">
        <f>IF(Comuni[[#This Row],[Popolazione2011]]&gt;300000,"MAGGIORE")</f>
        <v>0</v>
      </c>
      <c r="H6206">
        <f>100*Comuni[[#This Row],[Popolazione2011]]/(SUMIFS($D$2:$D$7916,$B$2:$B$7916,"Piemonte"))</f>
        <v>3.5518557185793678E-2</v>
      </c>
      <c r="I6206" s="1" t="str">
        <f>_xlfn.XLOOKUP(Comuni[[#This Row],[Regione]],Ripartizione_geografica[Regione],Ripartizione_geografica[Ripartizione geografica],,0)</f>
        <v>Sud</v>
      </c>
      <c r="J6206" s="1">
        <f>_xlfn.XLOOKUP(Comuni[[#This Row],[Regione]],Table_0[Regione],Table_0[Totale contagiati],,0)</f>
        <v>2524670</v>
      </c>
      <c r="K6206" s="1">
        <f>_xlfn.XLOOKUP(Comuni[[#This Row],[Regione]],Table_0[Regione],Table_0[Guariti],,0)</f>
        <v>2482123</v>
      </c>
      <c r="L6206" s="1">
        <f>_xlfn.XLOOKUP(Comuni[[#This Row],[Regione]],Table_0[Regione],Table_0[Deceduti],,0)</f>
        <v>12061</v>
      </c>
    </row>
    <row r="6207" spans="1:12" x14ac:dyDescent="0.25">
      <c r="A6207" s="1" t="s">
        <v>6300</v>
      </c>
      <c r="B6207" s="1" t="s">
        <v>5895</v>
      </c>
      <c r="C6207" s="1" t="s">
        <v>6292</v>
      </c>
      <c r="D6207">
        <v>5580</v>
      </c>
      <c r="E6207">
        <f>100*Comuni[[#This Row],[Popolazione2011]]/$D$7916</f>
        <v>9.7361562719385213E-3</v>
      </c>
      <c r="F6207">
        <f>100*Comuni[[#This Row],[Popolazione2011]]/(SUMIFS($D$2:$D$7916,$B$2:$B$7916,"Campania"))</f>
        <v>9.6760600748073897E-2</v>
      </c>
      <c r="G6207" t="b">
        <f>IF(Comuni[[#This Row],[Popolazione2011]]&gt;300000,"MAGGIORE")</f>
        <v>0</v>
      </c>
      <c r="H6207">
        <f>100*Comuni[[#This Row],[Popolazione2011]]/(SUMIFS($D$2:$D$7916,$B$2:$B$7916,"Piemonte"))</f>
        <v>0.12786680586885724</v>
      </c>
      <c r="I6207" s="1" t="str">
        <f>_xlfn.XLOOKUP(Comuni[[#This Row],[Regione]],Ripartizione_geografica[Regione],Ripartizione_geografica[Ripartizione geografica],,0)</f>
        <v>Sud</v>
      </c>
      <c r="J6207" s="1">
        <f>_xlfn.XLOOKUP(Comuni[[#This Row],[Regione]],Table_0[Regione],Table_0[Totale contagiati],,0)</f>
        <v>2524670</v>
      </c>
      <c r="K6207" s="1">
        <f>_xlfn.XLOOKUP(Comuni[[#This Row],[Regione]],Table_0[Regione],Table_0[Guariti],,0)</f>
        <v>2482123</v>
      </c>
      <c r="L6207" s="1">
        <f>_xlfn.XLOOKUP(Comuni[[#This Row],[Regione]],Table_0[Regione],Table_0[Deceduti],,0)</f>
        <v>12061</v>
      </c>
    </row>
    <row r="6208" spans="1:12" x14ac:dyDescent="0.25">
      <c r="A6208" s="1" t="s">
        <v>6301</v>
      </c>
      <c r="B6208" s="1" t="s">
        <v>5895</v>
      </c>
      <c r="C6208" s="1" t="s">
        <v>6292</v>
      </c>
      <c r="D6208">
        <v>2288</v>
      </c>
      <c r="E6208">
        <f>100*Comuni[[#This Row],[Popolazione2011]]/$D$7916</f>
        <v>3.9921730376694152E-3</v>
      </c>
      <c r="F6208">
        <f>100*Comuni[[#This Row],[Popolazione2011]]/(SUMIFS($D$2:$D$7916,$B$2:$B$7916,"Campania"))</f>
        <v>3.9675314428600908E-2</v>
      </c>
      <c r="G6208" t="b">
        <f>IF(Comuni[[#This Row],[Popolazione2011]]&gt;300000,"MAGGIORE")</f>
        <v>0</v>
      </c>
      <c r="H6208">
        <f>100*Comuni[[#This Row],[Popolazione2011]]/(SUMIFS($D$2:$D$7916,$B$2:$B$7916,"Piemonte"))</f>
        <v>5.2429973445868347E-2</v>
      </c>
      <c r="I6208" s="1" t="str">
        <f>_xlfn.XLOOKUP(Comuni[[#This Row],[Regione]],Ripartizione_geografica[Regione],Ripartizione_geografica[Ripartizione geografica],,0)</f>
        <v>Sud</v>
      </c>
      <c r="J6208" s="1">
        <f>_xlfn.XLOOKUP(Comuni[[#This Row],[Regione]],Table_0[Regione],Table_0[Totale contagiati],,0)</f>
        <v>2524670</v>
      </c>
      <c r="K6208" s="1">
        <f>_xlfn.XLOOKUP(Comuni[[#This Row],[Regione]],Table_0[Regione],Table_0[Guariti],,0)</f>
        <v>2482123</v>
      </c>
      <c r="L6208" s="1">
        <f>_xlfn.XLOOKUP(Comuni[[#This Row],[Regione]],Table_0[Regione],Table_0[Deceduti],,0)</f>
        <v>12061</v>
      </c>
    </row>
    <row r="6209" spans="1:12" x14ac:dyDescent="0.25">
      <c r="A6209" s="1" t="s">
        <v>6302</v>
      </c>
      <c r="B6209" s="1" t="s">
        <v>5895</v>
      </c>
      <c r="C6209" s="1" t="s">
        <v>6292</v>
      </c>
      <c r="D6209">
        <v>887</v>
      </c>
      <c r="E6209">
        <f>100*Comuni[[#This Row],[Popolazione2011]]/$D$7916</f>
        <v>1.5476649844461414E-3</v>
      </c>
      <c r="F6209">
        <f>100*Comuni[[#This Row],[Popolazione2011]]/(SUMIFS($D$2:$D$7916,$B$2:$B$7916,"Campania"))</f>
        <v>1.5381120584864075E-2</v>
      </c>
      <c r="G6209" t="b">
        <f>IF(Comuni[[#This Row],[Popolazione2011]]&gt;300000,"MAGGIORE")</f>
        <v>0</v>
      </c>
      <c r="H6209">
        <f>100*Comuni[[#This Row],[Popolazione2011]]/(SUMIFS($D$2:$D$7916,$B$2:$B$7916,"Piemonte"))</f>
        <v>2.0325780789547738E-2</v>
      </c>
      <c r="I6209" s="1" t="str">
        <f>_xlfn.XLOOKUP(Comuni[[#This Row],[Regione]],Ripartizione_geografica[Regione],Ripartizione_geografica[Ripartizione geografica],,0)</f>
        <v>Sud</v>
      </c>
      <c r="J6209" s="1">
        <f>_xlfn.XLOOKUP(Comuni[[#This Row],[Regione]],Table_0[Regione],Table_0[Totale contagiati],,0)</f>
        <v>2524670</v>
      </c>
      <c r="K6209" s="1">
        <f>_xlfn.XLOOKUP(Comuni[[#This Row],[Regione]],Table_0[Regione],Table_0[Guariti],,0)</f>
        <v>2482123</v>
      </c>
      <c r="L6209" s="1">
        <f>_xlfn.XLOOKUP(Comuni[[#This Row],[Regione]],Table_0[Regione],Table_0[Deceduti],,0)</f>
        <v>12061</v>
      </c>
    </row>
    <row r="6210" spans="1:12" x14ac:dyDescent="0.25">
      <c r="A6210" s="1" t="s">
        <v>6303</v>
      </c>
      <c r="B6210" s="1" t="s">
        <v>5895</v>
      </c>
      <c r="C6210" s="1" t="s">
        <v>6292</v>
      </c>
      <c r="D6210">
        <v>2406</v>
      </c>
      <c r="E6210">
        <f>100*Comuni[[#This Row],[Popolazione2011]]/$D$7916</f>
        <v>4.1980630806960724E-3</v>
      </c>
      <c r="F6210">
        <f>100*Comuni[[#This Row],[Popolazione2011]]/(SUMIFS($D$2:$D$7916,$B$2:$B$7916,"Campania"))</f>
        <v>4.1721506344061972E-2</v>
      </c>
      <c r="G6210" t="b">
        <f>IF(Comuni[[#This Row],[Popolazione2011]]&gt;300000,"MAGGIORE")</f>
        <v>0</v>
      </c>
      <c r="H6210">
        <f>100*Comuni[[#This Row],[Popolazione2011]]/(SUMIFS($D$2:$D$7916,$B$2:$B$7916,"Piemonte"))</f>
        <v>5.5133966831625539E-2</v>
      </c>
      <c r="I6210" s="1" t="str">
        <f>_xlfn.XLOOKUP(Comuni[[#This Row],[Regione]],Ripartizione_geografica[Regione],Ripartizione_geografica[Ripartizione geografica],,0)</f>
        <v>Sud</v>
      </c>
      <c r="J6210" s="1">
        <f>_xlfn.XLOOKUP(Comuni[[#This Row],[Regione]],Table_0[Regione],Table_0[Totale contagiati],,0)</f>
        <v>2524670</v>
      </c>
      <c r="K6210" s="1">
        <f>_xlfn.XLOOKUP(Comuni[[#This Row],[Regione]],Table_0[Regione],Table_0[Guariti],,0)</f>
        <v>2482123</v>
      </c>
      <c r="L6210" s="1">
        <f>_xlfn.XLOOKUP(Comuni[[#This Row],[Regione]],Table_0[Regione],Table_0[Deceduti],,0)</f>
        <v>12061</v>
      </c>
    </row>
    <row r="6211" spans="1:12" x14ac:dyDescent="0.25">
      <c r="A6211" s="1" t="s">
        <v>6304</v>
      </c>
      <c r="B6211" s="1" t="s">
        <v>5895</v>
      </c>
      <c r="C6211" s="1" t="s">
        <v>6292</v>
      </c>
      <c r="D6211">
        <v>16790</v>
      </c>
      <c r="E6211">
        <f>100*Comuni[[#This Row],[Popolazione2011]]/$D$7916</f>
        <v>2.9295710359470928E-2</v>
      </c>
      <c r="F6211">
        <f>100*Comuni[[#This Row],[Popolazione2011]]/(SUMIFS($D$2:$D$7916,$B$2:$B$7916,"Campania"))</f>
        <v>0.29114883271687469</v>
      </c>
      <c r="G6211" t="b">
        <f>IF(Comuni[[#This Row],[Popolazione2011]]&gt;300000,"MAGGIORE")</f>
        <v>0</v>
      </c>
      <c r="H6211">
        <f>100*Comuni[[#This Row],[Popolazione2011]]/(SUMIFS($D$2:$D$7916,$B$2:$B$7916,"Piemonte"))</f>
        <v>0.38474617751579088</v>
      </c>
      <c r="I6211" s="1" t="str">
        <f>_xlfn.XLOOKUP(Comuni[[#This Row],[Regione]],Ripartizione_geografica[Regione],Ripartizione_geografica[Ripartizione geografica],,0)</f>
        <v>Sud</v>
      </c>
      <c r="J6211" s="1">
        <f>_xlfn.XLOOKUP(Comuni[[#This Row],[Regione]],Table_0[Regione],Table_0[Totale contagiati],,0)</f>
        <v>2524670</v>
      </c>
      <c r="K6211" s="1">
        <f>_xlfn.XLOOKUP(Comuni[[#This Row],[Regione]],Table_0[Regione],Table_0[Guariti],,0)</f>
        <v>2482123</v>
      </c>
      <c r="L6211" s="1">
        <f>_xlfn.XLOOKUP(Comuni[[#This Row],[Regione]],Table_0[Regione],Table_0[Deceduti],,0)</f>
        <v>12061</v>
      </c>
    </row>
    <row r="6212" spans="1:12" x14ac:dyDescent="0.25">
      <c r="A6212" s="1" t="s">
        <v>6305</v>
      </c>
      <c r="B6212" s="1" t="s">
        <v>5895</v>
      </c>
      <c r="C6212" s="1" t="s">
        <v>6292</v>
      </c>
      <c r="D6212">
        <v>50464</v>
      </c>
      <c r="E6212">
        <f>100*Comuni[[#This Row],[Popolazione2011]]/$D$7916</f>
        <v>8.8051145180484874E-2</v>
      </c>
      <c r="F6212">
        <f>100*Comuni[[#This Row],[Popolazione2011]]/(SUMIFS($D$2:$D$7916,$B$2:$B$7916,"Campania"))</f>
        <v>0.87507651543921161</v>
      </c>
      <c r="G6212" t="b">
        <f>IF(Comuni[[#This Row],[Popolazione2011]]&gt;300000,"MAGGIORE")</f>
        <v>0</v>
      </c>
      <c r="H6212">
        <f>100*Comuni[[#This Row],[Popolazione2011]]/(SUMIFS($D$2:$D$7916,$B$2:$B$7916,"Piemonte"))</f>
        <v>1.1563925611767045</v>
      </c>
      <c r="I6212" s="1" t="str">
        <f>_xlfn.XLOOKUP(Comuni[[#This Row],[Regione]],Ripartizione_geografica[Regione],Ripartizione_geografica[Ripartizione geografica],,0)</f>
        <v>Sud</v>
      </c>
      <c r="J6212" s="1">
        <f>_xlfn.XLOOKUP(Comuni[[#This Row],[Regione]],Table_0[Regione],Table_0[Totale contagiati],,0)</f>
        <v>2524670</v>
      </c>
      <c r="K6212" s="1">
        <f>_xlfn.XLOOKUP(Comuni[[#This Row],[Regione]],Table_0[Regione],Table_0[Guariti],,0)</f>
        <v>2482123</v>
      </c>
      <c r="L6212" s="1">
        <f>_xlfn.XLOOKUP(Comuni[[#This Row],[Regione]],Table_0[Regione],Table_0[Deceduti],,0)</f>
        <v>12061</v>
      </c>
    </row>
    <row r="6213" spans="1:12" x14ac:dyDescent="0.25">
      <c r="A6213" s="1" t="s">
        <v>6306</v>
      </c>
      <c r="B6213" s="1" t="s">
        <v>5895</v>
      </c>
      <c r="C6213" s="1" t="s">
        <v>6292</v>
      </c>
      <c r="D6213">
        <v>853</v>
      </c>
      <c r="E6213">
        <f>100*Comuni[[#This Row],[Popolazione2011]]/$D$7916</f>
        <v>1.4883407347604945E-3</v>
      </c>
      <c r="F6213">
        <f>100*Comuni[[#This Row],[Popolazione2011]]/(SUMIFS($D$2:$D$7916,$B$2:$B$7916,"Campania"))</f>
        <v>1.4791539863460041E-2</v>
      </c>
      <c r="G6213" t="b">
        <f>IF(Comuni[[#This Row],[Popolazione2011]]&gt;300000,"MAGGIORE")</f>
        <v>0</v>
      </c>
      <c r="H6213">
        <f>100*Comuni[[#This Row],[Popolazione2011]]/(SUMIFS($D$2:$D$7916,$B$2:$B$7916,"Piemonte"))</f>
        <v>1.9546664051278712E-2</v>
      </c>
      <c r="I6213" s="1" t="str">
        <f>_xlfn.XLOOKUP(Comuni[[#This Row],[Regione]],Ripartizione_geografica[Regione],Ripartizione_geografica[Ripartizione geografica],,0)</f>
        <v>Sud</v>
      </c>
      <c r="J6213" s="1">
        <f>_xlfn.XLOOKUP(Comuni[[#This Row],[Regione]],Table_0[Regione],Table_0[Totale contagiati],,0)</f>
        <v>2524670</v>
      </c>
      <c r="K6213" s="1">
        <f>_xlfn.XLOOKUP(Comuni[[#This Row],[Regione]],Table_0[Regione],Table_0[Guariti],,0)</f>
        <v>2482123</v>
      </c>
      <c r="L6213" s="1">
        <f>_xlfn.XLOOKUP(Comuni[[#This Row],[Regione]],Table_0[Regione],Table_0[Deceduti],,0)</f>
        <v>12061</v>
      </c>
    </row>
    <row r="6214" spans="1:12" x14ac:dyDescent="0.25">
      <c r="A6214" s="1" t="s">
        <v>6307</v>
      </c>
      <c r="B6214" s="1" t="s">
        <v>5895</v>
      </c>
      <c r="C6214" s="1" t="s">
        <v>6292</v>
      </c>
      <c r="D6214">
        <v>5439</v>
      </c>
      <c r="E6214">
        <f>100*Comuni[[#This Row],[Popolazione2011]]/$D$7916</f>
        <v>9.4901351188303971E-3</v>
      </c>
      <c r="F6214">
        <f>100*Comuni[[#This Row],[Popolazione2011]]/(SUMIFS($D$2:$D$7916,$B$2:$B$7916,"Campania"))</f>
        <v>9.4315574815192454E-2</v>
      </c>
      <c r="G6214" t="b">
        <f>IF(Comuni[[#This Row],[Popolazione2011]]&gt;300000,"MAGGIORE")</f>
        <v>0</v>
      </c>
      <c r="H6214">
        <f>100*Comuni[[#This Row],[Popolazione2011]]/(SUMIFS($D$2:$D$7916,$B$2:$B$7916,"Piemonte"))</f>
        <v>0.12463576292485923</v>
      </c>
      <c r="I6214" s="1" t="str">
        <f>_xlfn.XLOOKUP(Comuni[[#This Row],[Regione]],Ripartizione_geografica[Regione],Ripartizione_geografica[Ripartizione geografica],,0)</f>
        <v>Sud</v>
      </c>
      <c r="J6214" s="1">
        <f>_xlfn.XLOOKUP(Comuni[[#This Row],[Regione]],Table_0[Regione],Table_0[Totale contagiati],,0)</f>
        <v>2524670</v>
      </c>
      <c r="K6214" s="1">
        <f>_xlfn.XLOOKUP(Comuni[[#This Row],[Regione]],Table_0[Regione],Table_0[Guariti],,0)</f>
        <v>2482123</v>
      </c>
      <c r="L6214" s="1">
        <f>_xlfn.XLOOKUP(Comuni[[#This Row],[Regione]],Table_0[Regione],Table_0[Deceduti],,0)</f>
        <v>12061</v>
      </c>
    </row>
    <row r="6215" spans="1:12" x14ac:dyDescent="0.25">
      <c r="A6215" s="1" t="s">
        <v>6308</v>
      </c>
      <c r="B6215" s="1" t="s">
        <v>5895</v>
      </c>
      <c r="C6215" s="1" t="s">
        <v>6292</v>
      </c>
      <c r="D6215">
        <v>5248</v>
      </c>
      <c r="E6215">
        <f>100*Comuni[[#This Row],[Popolazione2011]]/$D$7916</f>
        <v>9.1568724220669109E-3</v>
      </c>
      <c r="F6215">
        <f>100*Comuni[[#This Row],[Popolazione2011]]/(SUMIFS($D$2:$D$7916,$B$2:$B$7916,"Campania"))</f>
        <v>9.1003518409658021E-2</v>
      </c>
      <c r="G6215" t="b">
        <f>IF(Comuni[[#This Row],[Popolazione2011]]&gt;300000,"MAGGIORE")</f>
        <v>0</v>
      </c>
      <c r="H6215">
        <f>100*Comuni[[#This Row],[Popolazione2011]]/(SUMIFS($D$2:$D$7916,$B$2:$B$7916,"Piemonte"))</f>
        <v>0.12025896007164208</v>
      </c>
      <c r="I6215" s="1" t="str">
        <f>_xlfn.XLOOKUP(Comuni[[#This Row],[Regione]],Ripartizione_geografica[Regione],Ripartizione_geografica[Ripartizione geografica],,0)</f>
        <v>Sud</v>
      </c>
      <c r="J6215" s="1">
        <f>_xlfn.XLOOKUP(Comuni[[#This Row],[Regione]],Table_0[Regione],Table_0[Totale contagiati],,0)</f>
        <v>2524670</v>
      </c>
      <c r="K6215" s="1">
        <f>_xlfn.XLOOKUP(Comuni[[#This Row],[Regione]],Table_0[Regione],Table_0[Guariti],,0)</f>
        <v>2482123</v>
      </c>
      <c r="L6215" s="1">
        <f>_xlfn.XLOOKUP(Comuni[[#This Row],[Regione]],Table_0[Regione],Table_0[Deceduti],,0)</f>
        <v>12061</v>
      </c>
    </row>
    <row r="6216" spans="1:12" x14ac:dyDescent="0.25">
      <c r="A6216" s="1" t="s">
        <v>6309</v>
      </c>
      <c r="B6216" s="1" t="s">
        <v>5895</v>
      </c>
      <c r="C6216" s="1" t="s">
        <v>6292</v>
      </c>
      <c r="D6216">
        <v>2571</v>
      </c>
      <c r="E6216">
        <f>100*Comuni[[#This Row],[Popolazione2011]]/$D$7916</f>
        <v>4.4859601747587706E-3</v>
      </c>
      <c r="F6216">
        <f>100*Comuni[[#This Row],[Popolazione2011]]/(SUMIFS($D$2:$D$7916,$B$2:$B$7916,"Campania"))</f>
        <v>4.4582706903816841E-2</v>
      </c>
      <c r="G6216" t="b">
        <f>IF(Comuni[[#This Row],[Popolazione2011]]&gt;300000,"MAGGIORE")</f>
        <v>0</v>
      </c>
      <c r="H6216">
        <f>100*Comuni[[#This Row],[Popolazione2011]]/(SUMIFS($D$2:$D$7916,$B$2:$B$7916,"Piemonte"))</f>
        <v>5.891497453204874E-2</v>
      </c>
      <c r="I6216" s="1" t="str">
        <f>_xlfn.XLOOKUP(Comuni[[#This Row],[Regione]],Ripartizione_geografica[Regione],Ripartizione_geografica[Ripartizione geografica],,0)</f>
        <v>Sud</v>
      </c>
      <c r="J6216" s="1">
        <f>_xlfn.XLOOKUP(Comuni[[#This Row],[Regione]],Table_0[Regione],Table_0[Totale contagiati],,0)</f>
        <v>2524670</v>
      </c>
      <c r="K6216" s="1">
        <f>_xlfn.XLOOKUP(Comuni[[#This Row],[Regione]],Table_0[Regione],Table_0[Guariti],,0)</f>
        <v>2482123</v>
      </c>
      <c r="L6216" s="1">
        <f>_xlfn.XLOOKUP(Comuni[[#This Row],[Regione]],Table_0[Regione],Table_0[Deceduti],,0)</f>
        <v>12061</v>
      </c>
    </row>
    <row r="6217" spans="1:12" x14ac:dyDescent="0.25">
      <c r="A6217" s="1" t="s">
        <v>6310</v>
      </c>
      <c r="B6217" s="1" t="s">
        <v>5895</v>
      </c>
      <c r="C6217" s="1" t="s">
        <v>6292</v>
      </c>
      <c r="D6217">
        <v>2803</v>
      </c>
      <c r="E6217">
        <f>100*Comuni[[#This Row],[Popolazione2011]]/$D$7916</f>
        <v>4.8907609373196551E-3</v>
      </c>
      <c r="F6217">
        <f>100*Comuni[[#This Row],[Popolazione2011]]/(SUMIFS($D$2:$D$7916,$B$2:$B$7916,"Campania"))</f>
        <v>4.8605728296926727E-2</v>
      </c>
      <c r="G6217" t="b">
        <f>IF(Comuni[[#This Row],[Popolazione2011]]&gt;300000,"MAGGIORE")</f>
        <v>0</v>
      </c>
      <c r="H6217">
        <f>100*Comuni[[#This Row],[Popolazione2011]]/(SUMIFS($D$2:$D$7916,$B$2:$B$7916,"Piemonte"))</f>
        <v>6.4231300510825595E-2</v>
      </c>
      <c r="I6217" s="1" t="str">
        <f>_xlfn.XLOOKUP(Comuni[[#This Row],[Regione]],Ripartizione_geografica[Regione],Ripartizione_geografica[Ripartizione geografica],,0)</f>
        <v>Sud</v>
      </c>
      <c r="J6217" s="1">
        <f>_xlfn.XLOOKUP(Comuni[[#This Row],[Regione]],Table_0[Regione],Table_0[Totale contagiati],,0)</f>
        <v>2524670</v>
      </c>
      <c r="K6217" s="1">
        <f>_xlfn.XLOOKUP(Comuni[[#This Row],[Regione]],Table_0[Regione],Table_0[Guariti],,0)</f>
        <v>2482123</v>
      </c>
      <c r="L6217" s="1">
        <f>_xlfn.XLOOKUP(Comuni[[#This Row],[Regione]],Table_0[Regione],Table_0[Deceduti],,0)</f>
        <v>12061</v>
      </c>
    </row>
    <row r="6218" spans="1:12" x14ac:dyDescent="0.25">
      <c r="A6218" s="1" t="s">
        <v>6311</v>
      </c>
      <c r="B6218" s="1" t="s">
        <v>5895</v>
      </c>
      <c r="C6218" s="1" t="s">
        <v>6292</v>
      </c>
      <c r="D6218">
        <v>1570</v>
      </c>
      <c r="E6218">
        <f>100*Comuni[[#This Row],[Popolazione2011]]/$D$7916</f>
        <v>2.7393844707784012E-3</v>
      </c>
      <c r="F6218">
        <f>100*Comuni[[#This Row],[Popolazione2011]]/(SUMIFS($D$2:$D$7916,$B$2:$B$7916,"Campania"))</f>
        <v>2.7224756841303946E-2</v>
      </c>
      <c r="G6218" t="b">
        <f>IF(Comuni[[#This Row],[Popolazione2011]]&gt;300000,"MAGGIORE")</f>
        <v>0</v>
      </c>
      <c r="H6218">
        <f>100*Comuni[[#This Row],[Popolazione2011]]/(SUMIFS($D$2:$D$7916,$B$2:$B$7916,"Piemonte"))</f>
        <v>3.5976861149481336E-2</v>
      </c>
      <c r="I6218" s="1" t="str">
        <f>_xlfn.XLOOKUP(Comuni[[#This Row],[Regione]],Ripartizione_geografica[Regione],Ripartizione_geografica[Ripartizione geografica],,0)</f>
        <v>Sud</v>
      </c>
      <c r="J6218" s="1">
        <f>_xlfn.XLOOKUP(Comuni[[#This Row],[Regione]],Table_0[Regione],Table_0[Totale contagiati],,0)</f>
        <v>2524670</v>
      </c>
      <c r="K6218" s="1">
        <f>_xlfn.XLOOKUP(Comuni[[#This Row],[Regione]],Table_0[Regione],Table_0[Guariti],,0)</f>
        <v>2482123</v>
      </c>
      <c r="L6218" s="1">
        <f>_xlfn.XLOOKUP(Comuni[[#This Row],[Regione]],Table_0[Regione],Table_0[Deceduti],,0)</f>
        <v>12061</v>
      </c>
    </row>
    <row r="6219" spans="1:12" x14ac:dyDescent="0.25">
      <c r="A6219" s="1" t="s">
        <v>6312</v>
      </c>
      <c r="B6219" s="1" t="s">
        <v>5895</v>
      </c>
      <c r="C6219" s="1" t="s">
        <v>6292</v>
      </c>
      <c r="D6219">
        <v>6751</v>
      </c>
      <c r="E6219">
        <f>100*Comuni[[#This Row],[Popolazione2011]]/$D$7916</f>
        <v>1.1779353224347125E-2</v>
      </c>
      <c r="F6219">
        <f>100*Comuni[[#This Row],[Popolazione2011]]/(SUMIFS($D$2:$D$7916,$B$2:$B$7916,"Campania"))</f>
        <v>0.11706645441760696</v>
      </c>
      <c r="G6219" t="b">
        <f>IF(Comuni[[#This Row],[Popolazione2011]]&gt;300000,"MAGGIORE")</f>
        <v>0</v>
      </c>
      <c r="H6219">
        <f>100*Comuni[[#This Row],[Popolazione2011]]/(SUMIFS($D$2:$D$7916,$B$2:$B$7916,"Piemonte"))</f>
        <v>0.15470050294276974</v>
      </c>
      <c r="I6219" s="1" t="str">
        <f>_xlfn.XLOOKUP(Comuni[[#This Row],[Regione]],Ripartizione_geografica[Regione],Ripartizione_geografica[Ripartizione geografica],,0)</f>
        <v>Sud</v>
      </c>
      <c r="J6219" s="1">
        <f>_xlfn.XLOOKUP(Comuni[[#This Row],[Regione]],Table_0[Regione],Table_0[Totale contagiati],,0)</f>
        <v>2524670</v>
      </c>
      <c r="K6219" s="1">
        <f>_xlfn.XLOOKUP(Comuni[[#This Row],[Regione]],Table_0[Regione],Table_0[Guariti],,0)</f>
        <v>2482123</v>
      </c>
      <c r="L6219" s="1">
        <f>_xlfn.XLOOKUP(Comuni[[#This Row],[Regione]],Table_0[Regione],Table_0[Deceduti],,0)</f>
        <v>12061</v>
      </c>
    </row>
    <row r="6220" spans="1:12" x14ac:dyDescent="0.25">
      <c r="A6220" s="1" t="s">
        <v>6313</v>
      </c>
      <c r="B6220" s="1" t="s">
        <v>5895</v>
      </c>
      <c r="C6220" s="1" t="s">
        <v>6292</v>
      </c>
      <c r="D6220">
        <v>15953</v>
      </c>
      <c r="E6220">
        <f>100*Comuni[[#This Row],[Popolazione2011]]/$D$7916</f>
        <v>2.783528691868015E-2</v>
      </c>
      <c r="F6220">
        <f>100*Comuni[[#This Row],[Popolazione2011]]/(SUMIFS($D$2:$D$7916,$B$2:$B$7916,"Campania"))</f>
        <v>0.27663474260466359</v>
      </c>
      <c r="G6220" t="b">
        <f>IF(Comuni[[#This Row],[Popolazione2011]]&gt;300000,"MAGGIORE")</f>
        <v>0</v>
      </c>
      <c r="H6220">
        <f>100*Comuni[[#This Row],[Popolazione2011]]/(SUMIFS($D$2:$D$7916,$B$2:$B$7916,"Piemonte"))</f>
        <v>0.36556615663546227</v>
      </c>
      <c r="I6220" s="1" t="str">
        <f>_xlfn.XLOOKUP(Comuni[[#This Row],[Regione]],Ripartizione_geografica[Regione],Ripartizione_geografica[Ripartizione geografica],,0)</f>
        <v>Sud</v>
      </c>
      <c r="J6220" s="1">
        <f>_xlfn.XLOOKUP(Comuni[[#This Row],[Regione]],Table_0[Regione],Table_0[Totale contagiati],,0)</f>
        <v>2524670</v>
      </c>
      <c r="K6220" s="1">
        <f>_xlfn.XLOOKUP(Comuni[[#This Row],[Regione]],Table_0[Regione],Table_0[Guariti],,0)</f>
        <v>2482123</v>
      </c>
      <c r="L6220" s="1">
        <f>_xlfn.XLOOKUP(Comuni[[#This Row],[Regione]],Table_0[Regione],Table_0[Deceduti],,0)</f>
        <v>12061</v>
      </c>
    </row>
    <row r="6221" spans="1:12" x14ac:dyDescent="0.25">
      <c r="A6221" s="1" t="s">
        <v>6314</v>
      </c>
      <c r="B6221" s="1" t="s">
        <v>5895</v>
      </c>
      <c r="C6221" s="1" t="s">
        <v>6292</v>
      </c>
      <c r="D6221">
        <v>461</v>
      </c>
      <c r="E6221">
        <f>100*Comuni[[#This Row],[Popolazione2011]]/$D$7916</f>
        <v>8.0436703250244773E-4</v>
      </c>
      <c r="F6221">
        <f>100*Comuni[[#This Row],[Popolazione2011]]/(SUMIFS($D$2:$D$7916,$B$2:$B$7916,"Campania"))</f>
        <v>7.9940209578605852E-3</v>
      </c>
      <c r="G6221" t="b">
        <f>IF(Comuni[[#This Row],[Popolazione2011]]&gt;300000,"MAGGIORE")</f>
        <v>0</v>
      </c>
      <c r="H6221">
        <f>100*Comuni[[#This Row],[Popolazione2011]]/(SUMIFS($D$2:$D$7916,$B$2:$B$7916,"Piemonte"))</f>
        <v>1.056390636300057E-2</v>
      </c>
      <c r="I6221" s="1" t="str">
        <f>_xlfn.XLOOKUP(Comuni[[#This Row],[Regione]],Ripartizione_geografica[Regione],Ripartizione_geografica[Ripartizione geografica],,0)</f>
        <v>Sud</v>
      </c>
      <c r="J6221" s="1">
        <f>_xlfn.XLOOKUP(Comuni[[#This Row],[Regione]],Table_0[Regione],Table_0[Totale contagiati],,0)</f>
        <v>2524670</v>
      </c>
      <c r="K6221" s="1">
        <f>_xlfn.XLOOKUP(Comuni[[#This Row],[Regione]],Table_0[Regione],Table_0[Guariti],,0)</f>
        <v>2482123</v>
      </c>
      <c r="L6221" s="1">
        <f>_xlfn.XLOOKUP(Comuni[[#This Row],[Regione]],Table_0[Regione],Table_0[Deceduti],,0)</f>
        <v>12061</v>
      </c>
    </row>
    <row r="6222" spans="1:12" x14ac:dyDescent="0.25">
      <c r="A6222" s="1" t="s">
        <v>6315</v>
      </c>
      <c r="B6222" s="1" t="s">
        <v>5895</v>
      </c>
      <c r="C6222" s="1" t="s">
        <v>6292</v>
      </c>
      <c r="D6222">
        <v>1081</v>
      </c>
      <c r="E6222">
        <f>100*Comuni[[#This Row],[Popolazione2011]]/$D$7916</f>
        <v>1.8861621738289502E-3</v>
      </c>
      <c r="F6222">
        <f>100*Comuni[[#This Row],[Popolazione2011]]/(SUMIFS($D$2:$D$7916,$B$2:$B$7916,"Campania"))</f>
        <v>1.8745198818757684E-2</v>
      </c>
      <c r="G6222" t="b">
        <f>IF(Comuni[[#This Row],[Popolazione2011]]&gt;300000,"MAGGIORE")</f>
        <v>0</v>
      </c>
      <c r="H6222">
        <f>100*Comuni[[#This Row],[Popolazione2011]]/(SUMIFS($D$2:$D$7916,$B$2:$B$7916,"Piemonte"))</f>
        <v>2.4771329237318042E-2</v>
      </c>
      <c r="I6222" s="1" t="str">
        <f>_xlfn.XLOOKUP(Comuni[[#This Row],[Regione]],Ripartizione_geografica[Regione],Ripartizione_geografica[Ripartizione geografica],,0)</f>
        <v>Sud</v>
      </c>
      <c r="J6222" s="1">
        <f>_xlfn.XLOOKUP(Comuni[[#This Row],[Regione]],Table_0[Regione],Table_0[Totale contagiati],,0)</f>
        <v>2524670</v>
      </c>
      <c r="K6222" s="1">
        <f>_xlfn.XLOOKUP(Comuni[[#This Row],[Regione]],Table_0[Regione],Table_0[Guariti],,0)</f>
        <v>2482123</v>
      </c>
      <c r="L6222" s="1">
        <f>_xlfn.XLOOKUP(Comuni[[#This Row],[Regione]],Table_0[Regione],Table_0[Deceduti],,0)</f>
        <v>12061</v>
      </c>
    </row>
    <row r="6223" spans="1:12" x14ac:dyDescent="0.25">
      <c r="A6223" s="1" t="s">
        <v>6316</v>
      </c>
      <c r="B6223" s="1" t="s">
        <v>5895</v>
      </c>
      <c r="C6223" s="1" t="s">
        <v>6292</v>
      </c>
      <c r="D6223">
        <v>22016</v>
      </c>
      <c r="E6223">
        <f>100*Comuni[[#This Row],[Popolazione2011]]/$D$7916</f>
        <v>3.8414196502329481E-2</v>
      </c>
      <c r="F6223">
        <f>100*Comuni[[#This Row],[Popolazione2011]]/(SUMIFS($D$2:$D$7916,$B$2:$B$7916,"Campania"))</f>
        <v>0.38177085771856539</v>
      </c>
      <c r="G6223" t="b">
        <f>IF(Comuni[[#This Row],[Popolazione2011]]&gt;300000,"MAGGIORE")</f>
        <v>0</v>
      </c>
      <c r="H6223">
        <f>100*Comuni[[#This Row],[Popolazione2011]]/(SUMIFS($D$2:$D$7916,$B$2:$B$7916,"Piemonte"))</f>
        <v>0.50450100322737657</v>
      </c>
      <c r="I6223" s="1" t="str">
        <f>_xlfn.XLOOKUP(Comuni[[#This Row],[Regione]],Ripartizione_geografica[Regione],Ripartizione_geografica[Ripartizione geografica],,0)</f>
        <v>Sud</v>
      </c>
      <c r="J6223" s="1">
        <f>_xlfn.XLOOKUP(Comuni[[#This Row],[Regione]],Table_0[Regione],Table_0[Totale contagiati],,0)</f>
        <v>2524670</v>
      </c>
      <c r="K6223" s="1">
        <f>_xlfn.XLOOKUP(Comuni[[#This Row],[Regione]],Table_0[Regione],Table_0[Guariti],,0)</f>
        <v>2482123</v>
      </c>
      <c r="L6223" s="1">
        <f>_xlfn.XLOOKUP(Comuni[[#This Row],[Regione]],Table_0[Regione],Table_0[Deceduti],,0)</f>
        <v>12061</v>
      </c>
    </row>
    <row r="6224" spans="1:12" x14ac:dyDescent="0.25">
      <c r="A6224" s="1" t="s">
        <v>6317</v>
      </c>
      <c r="B6224" s="1" t="s">
        <v>5895</v>
      </c>
      <c r="C6224" s="1" t="s">
        <v>6292</v>
      </c>
      <c r="D6224">
        <v>1211</v>
      </c>
      <c r="E6224">
        <f>100*Comuni[[#This Row],[Popolazione2011]]/$D$7916</f>
        <v>2.1129901873328943E-3</v>
      </c>
      <c r="F6224">
        <f>100*Comuni[[#This Row],[Popolazione2011]]/(SUMIFS($D$2:$D$7916,$B$2:$B$7916,"Campania"))</f>
        <v>2.0999478047655461E-2</v>
      </c>
      <c r="G6224" t="b">
        <f>IF(Comuni[[#This Row],[Popolazione2011]]&gt;300000,"MAGGIORE")</f>
        <v>0</v>
      </c>
      <c r="H6224">
        <f>100*Comuni[[#This Row],[Popolazione2011]]/(SUMIFS($D$2:$D$7916,$B$2:$B$7916,"Piemonte"))</f>
        <v>2.7750305001287834E-2</v>
      </c>
      <c r="I6224" s="1" t="str">
        <f>_xlfn.XLOOKUP(Comuni[[#This Row],[Regione]],Ripartizione_geografica[Regione],Ripartizione_geografica[Ripartizione geografica],,0)</f>
        <v>Sud</v>
      </c>
      <c r="J6224" s="1">
        <f>_xlfn.XLOOKUP(Comuni[[#This Row],[Regione]],Table_0[Regione],Table_0[Totale contagiati],,0)</f>
        <v>2524670</v>
      </c>
      <c r="K6224" s="1">
        <f>_xlfn.XLOOKUP(Comuni[[#This Row],[Regione]],Table_0[Regione],Table_0[Guariti],,0)</f>
        <v>2482123</v>
      </c>
      <c r="L6224" s="1">
        <f>_xlfn.XLOOKUP(Comuni[[#This Row],[Regione]],Table_0[Regione],Table_0[Deceduti],,0)</f>
        <v>12061</v>
      </c>
    </row>
    <row r="6225" spans="1:12" x14ac:dyDescent="0.25">
      <c r="A6225" s="1" t="s">
        <v>6318</v>
      </c>
      <c r="B6225" s="1" t="s">
        <v>5895</v>
      </c>
      <c r="C6225" s="1" t="s">
        <v>6292</v>
      </c>
      <c r="D6225">
        <v>1463</v>
      </c>
      <c r="E6225">
        <f>100*Comuni[[#This Row],[Popolazione2011]]/$D$7916</f>
        <v>2.5526875673559245E-3</v>
      </c>
      <c r="F6225">
        <f>100*Comuni[[#This Row],[Popolazione2011]]/(SUMIFS($D$2:$D$7916,$B$2:$B$7916,"Campania"))</f>
        <v>2.536931162982654E-2</v>
      </c>
      <c r="G6225" t="b">
        <f>IF(Comuni[[#This Row],[Popolazione2011]]&gt;300000,"MAGGIORE")</f>
        <v>0</v>
      </c>
      <c r="H6225">
        <f>100*Comuni[[#This Row],[Popolazione2011]]/(SUMIFS($D$2:$D$7916,$B$2:$B$7916,"Piemonte"))</f>
        <v>3.3524934943752353E-2</v>
      </c>
      <c r="I6225" s="1" t="str">
        <f>_xlfn.XLOOKUP(Comuni[[#This Row],[Regione]],Ripartizione_geografica[Regione],Ripartizione_geografica[Ripartizione geografica],,0)</f>
        <v>Sud</v>
      </c>
      <c r="J6225" s="1">
        <f>_xlfn.XLOOKUP(Comuni[[#This Row],[Regione]],Table_0[Regione],Table_0[Totale contagiati],,0)</f>
        <v>2524670</v>
      </c>
      <c r="K6225" s="1">
        <f>_xlfn.XLOOKUP(Comuni[[#This Row],[Regione]],Table_0[Regione],Table_0[Guariti],,0)</f>
        <v>2482123</v>
      </c>
      <c r="L6225" s="1">
        <f>_xlfn.XLOOKUP(Comuni[[#This Row],[Regione]],Table_0[Regione],Table_0[Deceduti],,0)</f>
        <v>12061</v>
      </c>
    </row>
    <row r="6226" spans="1:12" x14ac:dyDescent="0.25">
      <c r="A6226" s="1" t="s">
        <v>6319</v>
      </c>
      <c r="B6226" s="1" t="s">
        <v>5895</v>
      </c>
      <c r="C6226" s="1" t="s">
        <v>6292</v>
      </c>
      <c r="D6226">
        <v>4938</v>
      </c>
      <c r="E6226">
        <f>100*Comuni[[#This Row],[Popolazione2011]]/$D$7916</f>
        <v>8.6159748514036596E-3</v>
      </c>
      <c r="F6226">
        <f>100*Comuni[[#This Row],[Popolazione2011]]/(SUMIFS($D$2:$D$7916,$B$2:$B$7916,"Campania"))</f>
        <v>8.5627929479209483E-2</v>
      </c>
      <c r="G6226" t="b">
        <f>IF(Comuni[[#This Row],[Popolazione2011]]&gt;300000,"MAGGIORE")</f>
        <v>0</v>
      </c>
      <c r="H6226">
        <f>100*Comuni[[#This Row],[Popolazione2011]]/(SUMIFS($D$2:$D$7916,$B$2:$B$7916,"Piemonte"))</f>
        <v>0.11315524863448334</v>
      </c>
      <c r="I6226" s="1" t="str">
        <f>_xlfn.XLOOKUP(Comuni[[#This Row],[Regione]],Ripartizione_geografica[Regione],Ripartizione_geografica[Ripartizione geografica],,0)</f>
        <v>Sud</v>
      </c>
      <c r="J6226" s="1">
        <f>_xlfn.XLOOKUP(Comuni[[#This Row],[Regione]],Table_0[Regione],Table_0[Totale contagiati],,0)</f>
        <v>2524670</v>
      </c>
      <c r="K6226" s="1">
        <f>_xlfn.XLOOKUP(Comuni[[#This Row],[Regione]],Table_0[Regione],Table_0[Guariti],,0)</f>
        <v>2482123</v>
      </c>
      <c r="L6226" s="1">
        <f>_xlfn.XLOOKUP(Comuni[[#This Row],[Regione]],Table_0[Regione],Table_0[Deceduti],,0)</f>
        <v>12061</v>
      </c>
    </row>
    <row r="6227" spans="1:12" x14ac:dyDescent="0.25">
      <c r="A6227" s="1" t="s">
        <v>6320</v>
      </c>
      <c r="B6227" s="1" t="s">
        <v>5895</v>
      </c>
      <c r="C6227" s="1" t="s">
        <v>6292</v>
      </c>
      <c r="D6227">
        <v>1972</v>
      </c>
      <c r="E6227">
        <f>100*Comuni[[#This Row],[Popolazione2011]]/$D$7916</f>
        <v>3.4408064817675207E-3</v>
      </c>
      <c r="F6227">
        <f>100*Comuni[[#This Row],[Popolazione2011]]/(SUMIFS($D$2:$D$7916,$B$2:$B$7916,"Campania"))</f>
        <v>3.4195681841433997E-2</v>
      </c>
      <c r="G6227" t="b">
        <f>IF(Comuni[[#This Row],[Popolazione2011]]&gt;300000,"MAGGIORE")</f>
        <v>0</v>
      </c>
      <c r="H6227">
        <f>100*Comuni[[#This Row],[Popolazione2011]]/(SUMIFS($D$2:$D$7916,$B$2:$B$7916,"Piemonte"))</f>
        <v>4.5188770819603312E-2</v>
      </c>
      <c r="I6227" s="1" t="str">
        <f>_xlfn.XLOOKUP(Comuni[[#This Row],[Regione]],Ripartizione_geografica[Regione],Ripartizione_geografica[Ripartizione geografica],,0)</f>
        <v>Sud</v>
      </c>
      <c r="J6227" s="1">
        <f>_xlfn.XLOOKUP(Comuni[[#This Row],[Regione]],Table_0[Regione],Table_0[Totale contagiati],,0)</f>
        <v>2524670</v>
      </c>
      <c r="K6227" s="1">
        <f>_xlfn.XLOOKUP(Comuni[[#This Row],[Regione]],Table_0[Regione],Table_0[Guariti],,0)</f>
        <v>2482123</v>
      </c>
      <c r="L6227" s="1">
        <f>_xlfn.XLOOKUP(Comuni[[#This Row],[Regione]],Table_0[Regione],Table_0[Deceduti],,0)</f>
        <v>12061</v>
      </c>
    </row>
    <row r="6228" spans="1:12" x14ac:dyDescent="0.25">
      <c r="A6228" s="1" t="s">
        <v>6321</v>
      </c>
      <c r="B6228" s="1" t="s">
        <v>5895</v>
      </c>
      <c r="C6228" s="1" t="s">
        <v>6292</v>
      </c>
      <c r="D6228">
        <v>1834</v>
      </c>
      <c r="E6228">
        <f>100*Comuni[[#This Row],[Popolazione2011]]/$D$7916</f>
        <v>3.2000198212787183E-3</v>
      </c>
      <c r="F6228">
        <f>100*Comuni[[#This Row],[Popolazione2011]]/(SUMIFS($D$2:$D$7916,$B$2:$B$7916,"Campania"))</f>
        <v>3.1802677736911741E-2</v>
      </c>
      <c r="G6228" t="b">
        <f>IF(Comuni[[#This Row],[Popolazione2011]]&gt;300000,"MAGGIORE")</f>
        <v>0</v>
      </c>
      <c r="H6228">
        <f>100*Comuni[[#This Row],[Popolazione2011]]/(SUMIFS($D$2:$D$7916,$B$2:$B$7916,"Piemonte"))</f>
        <v>4.2026473470158456E-2</v>
      </c>
      <c r="I6228" s="1" t="str">
        <f>_xlfn.XLOOKUP(Comuni[[#This Row],[Regione]],Ripartizione_geografica[Regione],Ripartizione_geografica[Ripartizione geografica],,0)</f>
        <v>Sud</v>
      </c>
      <c r="J6228" s="1">
        <f>_xlfn.XLOOKUP(Comuni[[#This Row],[Regione]],Table_0[Regione],Table_0[Totale contagiati],,0)</f>
        <v>2524670</v>
      </c>
      <c r="K6228" s="1">
        <f>_xlfn.XLOOKUP(Comuni[[#This Row],[Regione]],Table_0[Regione],Table_0[Guariti],,0)</f>
        <v>2482123</v>
      </c>
      <c r="L6228" s="1">
        <f>_xlfn.XLOOKUP(Comuni[[#This Row],[Regione]],Table_0[Regione],Table_0[Deceduti],,0)</f>
        <v>12061</v>
      </c>
    </row>
    <row r="6229" spans="1:12" x14ac:dyDescent="0.25">
      <c r="A6229" s="1" t="s">
        <v>6322</v>
      </c>
      <c r="B6229" s="1" t="s">
        <v>5895</v>
      </c>
      <c r="C6229" s="1" t="s">
        <v>6292</v>
      </c>
      <c r="D6229">
        <v>8209</v>
      </c>
      <c r="E6229">
        <f>100*Comuni[[#This Row],[Popolazione2011]]/$D$7916</f>
        <v>1.4323316637337513E-2</v>
      </c>
      <c r="F6229">
        <f>100*Comuni[[#This Row],[Popolazione2011]]/(SUMIFS($D$2:$D$7916,$B$2:$B$7916,"Campania"))</f>
        <v>0.1423490630001682</v>
      </c>
      <c r="G6229" t="b">
        <f>IF(Comuni[[#This Row],[Popolazione2011]]&gt;300000,"MAGGIORE")</f>
        <v>0</v>
      </c>
      <c r="H6229">
        <f>100*Comuni[[#This Row],[Popolazione2011]]/(SUMIFS($D$2:$D$7916,$B$2:$B$7916,"Piemonte"))</f>
        <v>0.1881108618956002</v>
      </c>
      <c r="I6229" s="1" t="str">
        <f>_xlfn.XLOOKUP(Comuni[[#This Row],[Regione]],Ripartizione_geografica[Regione],Ripartizione_geografica[Ripartizione geografica],,0)</f>
        <v>Sud</v>
      </c>
      <c r="J6229" s="1">
        <f>_xlfn.XLOOKUP(Comuni[[#This Row],[Regione]],Table_0[Regione],Table_0[Totale contagiati],,0)</f>
        <v>2524670</v>
      </c>
      <c r="K6229" s="1">
        <f>_xlfn.XLOOKUP(Comuni[[#This Row],[Regione]],Table_0[Regione],Table_0[Guariti],,0)</f>
        <v>2482123</v>
      </c>
      <c r="L6229" s="1">
        <f>_xlfn.XLOOKUP(Comuni[[#This Row],[Regione]],Table_0[Regione],Table_0[Deceduti],,0)</f>
        <v>12061</v>
      </c>
    </row>
    <row r="6230" spans="1:12" x14ac:dyDescent="0.25">
      <c r="A6230" s="1" t="s">
        <v>6323</v>
      </c>
      <c r="B6230" s="1" t="s">
        <v>5895</v>
      </c>
      <c r="C6230" s="1" t="s">
        <v>6292</v>
      </c>
      <c r="D6230">
        <v>2598</v>
      </c>
      <c r="E6230">
        <f>100*Comuni[[#This Row],[Popolazione2011]]/$D$7916</f>
        <v>4.5330706083326665E-3</v>
      </c>
      <c r="F6230">
        <f>100*Comuni[[#This Row],[Popolazione2011]]/(SUMIFS($D$2:$D$7916,$B$2:$B$7916,"Campania"))</f>
        <v>4.505090335904946E-2</v>
      </c>
      <c r="G6230" t="b">
        <f>IF(Comuni[[#This Row],[Popolazione2011]]&gt;300000,"MAGGIORE")</f>
        <v>0</v>
      </c>
      <c r="H6230">
        <f>100*Comuni[[#This Row],[Popolazione2011]]/(SUMIFS($D$2:$D$7916,$B$2:$B$7916,"Piemonte"))</f>
        <v>5.9533684883027078E-2</v>
      </c>
      <c r="I6230" s="1" t="str">
        <f>_xlfn.XLOOKUP(Comuni[[#This Row],[Regione]],Ripartizione_geografica[Regione],Ripartizione_geografica[Ripartizione geografica],,0)</f>
        <v>Sud</v>
      </c>
      <c r="J6230" s="1">
        <f>_xlfn.XLOOKUP(Comuni[[#This Row],[Regione]],Table_0[Regione],Table_0[Totale contagiati],,0)</f>
        <v>2524670</v>
      </c>
      <c r="K6230" s="1">
        <f>_xlfn.XLOOKUP(Comuni[[#This Row],[Regione]],Table_0[Regione],Table_0[Guariti],,0)</f>
        <v>2482123</v>
      </c>
      <c r="L6230" s="1">
        <f>_xlfn.XLOOKUP(Comuni[[#This Row],[Regione]],Table_0[Regione],Table_0[Deceduti],,0)</f>
        <v>12061</v>
      </c>
    </row>
    <row r="6231" spans="1:12" x14ac:dyDescent="0.25">
      <c r="A6231" s="1" t="s">
        <v>6324</v>
      </c>
      <c r="B6231" s="1" t="s">
        <v>5895</v>
      </c>
      <c r="C6231" s="1" t="s">
        <v>6292</v>
      </c>
      <c r="D6231">
        <v>641</v>
      </c>
      <c r="E6231">
        <f>100*Comuni[[#This Row],[Popolazione2011]]/$D$7916</f>
        <v>1.118436589661755E-3</v>
      </c>
      <c r="F6231">
        <f>100*Comuni[[#This Row],[Popolazione2011]]/(SUMIFS($D$2:$D$7916,$B$2:$B$7916,"Campania"))</f>
        <v>1.1115330659411355E-2</v>
      </c>
      <c r="G6231" t="b">
        <f>IF(Comuni[[#This Row],[Popolazione2011]]&gt;300000,"MAGGIORE")</f>
        <v>0</v>
      </c>
      <c r="H6231">
        <f>100*Comuni[[#This Row],[Popolazione2011]]/(SUMIFS($D$2:$D$7916,$B$2:$B$7916,"Piemonte"))</f>
        <v>1.4688642036189515E-2</v>
      </c>
      <c r="I6231" s="1" t="str">
        <f>_xlfn.XLOOKUP(Comuni[[#This Row],[Regione]],Ripartizione_geografica[Regione],Ripartizione_geografica[Ripartizione geografica],,0)</f>
        <v>Sud</v>
      </c>
      <c r="J6231" s="1">
        <f>_xlfn.XLOOKUP(Comuni[[#This Row],[Regione]],Table_0[Regione],Table_0[Totale contagiati],,0)</f>
        <v>2524670</v>
      </c>
      <c r="K6231" s="1">
        <f>_xlfn.XLOOKUP(Comuni[[#This Row],[Regione]],Table_0[Regione],Table_0[Guariti],,0)</f>
        <v>2482123</v>
      </c>
      <c r="L6231" s="1">
        <f>_xlfn.XLOOKUP(Comuni[[#This Row],[Regione]],Table_0[Regione],Table_0[Deceduti],,0)</f>
        <v>12061</v>
      </c>
    </row>
    <row r="6232" spans="1:12" x14ac:dyDescent="0.25">
      <c r="A6232" s="1" t="s">
        <v>6325</v>
      </c>
      <c r="B6232" s="1" t="s">
        <v>5895</v>
      </c>
      <c r="C6232" s="1" t="s">
        <v>6292</v>
      </c>
      <c r="D6232">
        <v>13411</v>
      </c>
      <c r="E6232">
        <f>100*Comuni[[#This Row],[Popolazione2011]]/$D$7916</f>
        <v>2.339992683924149E-2</v>
      </c>
      <c r="F6232">
        <f>100*Comuni[[#This Row],[Popolazione2011]]/(SUMIFS($D$2:$D$7916,$B$2:$B$7916,"Campania"))</f>
        <v>0.23255491337498549</v>
      </c>
      <c r="G6232" t="b">
        <f>IF(Comuni[[#This Row],[Popolazione2011]]&gt;300000,"MAGGIORE")</f>
        <v>0</v>
      </c>
      <c r="H6232">
        <f>100*Comuni[[#This Row],[Popolazione2011]]/(SUMIFS($D$2:$D$7916,$B$2:$B$7916,"Piemonte"))</f>
        <v>0.30731572285076064</v>
      </c>
      <c r="I6232" s="1" t="str">
        <f>_xlfn.XLOOKUP(Comuni[[#This Row],[Regione]],Ripartizione_geografica[Regione],Ripartizione_geografica[Ripartizione geografica],,0)</f>
        <v>Sud</v>
      </c>
      <c r="J6232" s="1">
        <f>_xlfn.XLOOKUP(Comuni[[#This Row],[Regione]],Table_0[Regione],Table_0[Totale contagiati],,0)</f>
        <v>2524670</v>
      </c>
      <c r="K6232" s="1">
        <f>_xlfn.XLOOKUP(Comuni[[#This Row],[Regione]],Table_0[Regione],Table_0[Guariti],,0)</f>
        <v>2482123</v>
      </c>
      <c r="L6232" s="1">
        <f>_xlfn.XLOOKUP(Comuni[[#This Row],[Regione]],Table_0[Regione],Table_0[Deceduti],,0)</f>
        <v>12061</v>
      </c>
    </row>
    <row r="6233" spans="1:12" x14ac:dyDescent="0.25">
      <c r="A6233" s="1" t="s">
        <v>6326</v>
      </c>
      <c r="B6233" s="1" t="s">
        <v>5895</v>
      </c>
      <c r="C6233" s="1" t="s">
        <v>6292</v>
      </c>
      <c r="D6233">
        <v>2632</v>
      </c>
      <c r="E6233">
        <f>100*Comuni[[#This Row],[Popolazione2011]]/$D$7916</f>
        <v>4.5923948580183132E-3</v>
      </c>
      <c r="F6233">
        <f>100*Comuni[[#This Row],[Popolazione2011]]/(SUMIFS($D$2:$D$7916,$B$2:$B$7916,"Campania"))</f>
        <v>4.5640484080453493E-2</v>
      </c>
      <c r="G6233" t="b">
        <f>IF(Comuni[[#This Row],[Popolazione2011]]&gt;300000,"MAGGIORE")</f>
        <v>0</v>
      </c>
      <c r="H6233">
        <f>100*Comuni[[#This Row],[Popolazione2011]]/(SUMIFS($D$2:$D$7916,$B$2:$B$7916,"Piemonte"))</f>
        <v>6.0312801621296104E-2</v>
      </c>
      <c r="I6233" s="1" t="str">
        <f>_xlfn.XLOOKUP(Comuni[[#This Row],[Regione]],Ripartizione_geografica[Regione],Ripartizione_geografica[Ripartizione geografica],,0)</f>
        <v>Sud</v>
      </c>
      <c r="J6233" s="1">
        <f>_xlfn.XLOOKUP(Comuni[[#This Row],[Regione]],Table_0[Regione],Table_0[Totale contagiati],,0)</f>
        <v>2524670</v>
      </c>
      <c r="K6233" s="1">
        <f>_xlfn.XLOOKUP(Comuni[[#This Row],[Regione]],Table_0[Regione],Table_0[Guariti],,0)</f>
        <v>2482123</v>
      </c>
      <c r="L6233" s="1">
        <f>_xlfn.XLOOKUP(Comuni[[#This Row],[Regione]],Table_0[Regione],Table_0[Deceduti],,0)</f>
        <v>12061</v>
      </c>
    </row>
    <row r="6234" spans="1:12" x14ac:dyDescent="0.25">
      <c r="A6234" s="1" t="s">
        <v>6327</v>
      </c>
      <c r="B6234" s="1" t="s">
        <v>5895</v>
      </c>
      <c r="C6234" s="1" t="s">
        <v>6292</v>
      </c>
      <c r="D6234">
        <v>1356</v>
      </c>
      <c r="E6234">
        <f>100*Comuni[[#This Row],[Popolazione2011]]/$D$7916</f>
        <v>2.3659906639334474E-3</v>
      </c>
      <c r="F6234">
        <f>100*Comuni[[#This Row],[Popolazione2011]]/(SUMIFS($D$2:$D$7916,$B$2:$B$7916,"Campania"))</f>
        <v>2.3513866418349138E-2</v>
      </c>
      <c r="G6234" t="b">
        <f>IF(Comuni[[#This Row],[Popolazione2011]]&gt;300000,"MAGGIORE")</f>
        <v>0</v>
      </c>
      <c r="H6234">
        <f>100*Comuni[[#This Row],[Popolazione2011]]/(SUMIFS($D$2:$D$7916,$B$2:$B$7916,"Piemonte"))</f>
        <v>3.1073008738023371E-2</v>
      </c>
      <c r="I6234" s="1" t="str">
        <f>_xlfn.XLOOKUP(Comuni[[#This Row],[Regione]],Ripartizione_geografica[Regione],Ripartizione_geografica[Ripartizione geografica],,0)</f>
        <v>Sud</v>
      </c>
      <c r="J6234" s="1">
        <f>_xlfn.XLOOKUP(Comuni[[#This Row],[Regione]],Table_0[Regione],Table_0[Totale contagiati],,0)</f>
        <v>2524670</v>
      </c>
      <c r="K6234" s="1">
        <f>_xlfn.XLOOKUP(Comuni[[#This Row],[Regione]],Table_0[Regione],Table_0[Guariti],,0)</f>
        <v>2482123</v>
      </c>
      <c r="L6234" s="1">
        <f>_xlfn.XLOOKUP(Comuni[[#This Row],[Regione]],Table_0[Regione],Table_0[Deceduti],,0)</f>
        <v>12061</v>
      </c>
    </row>
    <row r="6235" spans="1:12" x14ac:dyDescent="0.25">
      <c r="A6235" s="1" t="s">
        <v>6328</v>
      </c>
      <c r="B6235" s="1" t="s">
        <v>5895</v>
      </c>
      <c r="C6235" s="1" t="s">
        <v>6292</v>
      </c>
      <c r="D6235">
        <v>53885</v>
      </c>
      <c r="E6235">
        <f>100*Comuni[[#This Row],[Popolazione2011]]/$D$7916</f>
        <v>9.4020211597384815E-2</v>
      </c>
      <c r="F6235">
        <f>100*Comuni[[#This Row],[Popolazione2011]]/(SUMIFS($D$2:$D$7916,$B$2:$B$7916,"Campania"))</f>
        <v>0.93439874037812931</v>
      </c>
      <c r="G6235" t="b">
        <f>IF(Comuni[[#This Row],[Popolazione2011]]&gt;300000,"MAGGIORE")</f>
        <v>0</v>
      </c>
      <c r="H6235">
        <f>100*Comuni[[#This Row],[Popolazione2011]]/(SUMIFS($D$2:$D$7916,$B$2:$B$7916,"Piemonte"))</f>
        <v>1.2347854541654788</v>
      </c>
      <c r="I6235" s="1" t="str">
        <f>_xlfn.XLOOKUP(Comuni[[#This Row],[Regione]],Ripartizione_geografica[Regione],Ripartizione_geografica[Ripartizione geografica],,0)</f>
        <v>Sud</v>
      </c>
      <c r="J6235" s="1">
        <f>_xlfn.XLOOKUP(Comuni[[#This Row],[Regione]],Table_0[Regione],Table_0[Totale contagiati],,0)</f>
        <v>2524670</v>
      </c>
      <c r="K6235" s="1">
        <f>_xlfn.XLOOKUP(Comuni[[#This Row],[Regione]],Table_0[Regione],Table_0[Guariti],,0)</f>
        <v>2482123</v>
      </c>
      <c r="L6235" s="1">
        <f>_xlfn.XLOOKUP(Comuni[[#This Row],[Regione]],Table_0[Regione],Table_0[Deceduti],,0)</f>
        <v>12061</v>
      </c>
    </row>
    <row r="6236" spans="1:12" x14ac:dyDescent="0.25">
      <c r="A6236" s="1" t="s">
        <v>6329</v>
      </c>
      <c r="B6236" s="1" t="s">
        <v>5895</v>
      </c>
      <c r="C6236" s="1" t="s">
        <v>6292</v>
      </c>
      <c r="D6236">
        <v>1968</v>
      </c>
      <c r="E6236">
        <f>100*Comuni[[#This Row],[Popolazione2011]]/$D$7916</f>
        <v>3.4338271582750918E-3</v>
      </c>
      <c r="F6236">
        <f>100*Comuni[[#This Row],[Popolazione2011]]/(SUMIFS($D$2:$D$7916,$B$2:$B$7916,"Campania"))</f>
        <v>3.4126319403621756E-2</v>
      </c>
      <c r="G6236" t="b">
        <f>IF(Comuni[[#This Row],[Popolazione2011]]&gt;300000,"MAGGIORE")</f>
        <v>0</v>
      </c>
      <c r="H6236">
        <f>100*Comuni[[#This Row],[Popolazione2011]]/(SUMIFS($D$2:$D$7916,$B$2:$B$7916,"Piemonte"))</f>
        <v>4.5097110026865776E-2</v>
      </c>
      <c r="I6236" s="1" t="str">
        <f>_xlfn.XLOOKUP(Comuni[[#This Row],[Regione]],Ripartizione_geografica[Regione],Ripartizione_geografica[Ripartizione geografica],,0)</f>
        <v>Sud</v>
      </c>
      <c r="J6236" s="1">
        <f>_xlfn.XLOOKUP(Comuni[[#This Row],[Regione]],Table_0[Regione],Table_0[Totale contagiati],,0)</f>
        <v>2524670</v>
      </c>
      <c r="K6236" s="1">
        <f>_xlfn.XLOOKUP(Comuni[[#This Row],[Regione]],Table_0[Regione],Table_0[Guariti],,0)</f>
        <v>2482123</v>
      </c>
      <c r="L6236" s="1">
        <f>_xlfn.XLOOKUP(Comuni[[#This Row],[Regione]],Table_0[Regione],Table_0[Deceduti],,0)</f>
        <v>12061</v>
      </c>
    </row>
    <row r="6237" spans="1:12" x14ac:dyDescent="0.25">
      <c r="A6237" s="1" t="s">
        <v>6330</v>
      </c>
      <c r="B6237" s="1" t="s">
        <v>5895</v>
      </c>
      <c r="C6237" s="1" t="s">
        <v>6292</v>
      </c>
      <c r="D6237">
        <v>5073</v>
      </c>
      <c r="E6237">
        <f>100*Comuni[[#This Row],[Popolazione2011]]/$D$7916</f>
        <v>8.85152701927314E-3</v>
      </c>
      <c r="F6237">
        <f>100*Comuni[[#This Row],[Popolazione2011]]/(SUMIFS($D$2:$D$7916,$B$2:$B$7916,"Campania"))</f>
        <v>8.7968911755372553E-2</v>
      </c>
      <c r="G6237" t="b">
        <f>IF(Comuni[[#This Row],[Popolazione2011]]&gt;300000,"MAGGIORE")</f>
        <v>0</v>
      </c>
      <c r="H6237">
        <f>100*Comuni[[#This Row],[Popolazione2011]]/(SUMIFS($D$2:$D$7916,$B$2:$B$7916,"Piemonte"))</f>
        <v>0.11624880038937505</v>
      </c>
      <c r="I6237" s="1" t="str">
        <f>_xlfn.XLOOKUP(Comuni[[#This Row],[Regione]],Ripartizione_geografica[Regione],Ripartizione_geografica[Ripartizione geografica],,0)</f>
        <v>Sud</v>
      </c>
      <c r="J6237" s="1">
        <f>_xlfn.XLOOKUP(Comuni[[#This Row],[Regione]],Table_0[Regione],Table_0[Totale contagiati],,0)</f>
        <v>2524670</v>
      </c>
      <c r="K6237" s="1">
        <f>_xlfn.XLOOKUP(Comuni[[#This Row],[Regione]],Table_0[Regione],Table_0[Guariti],,0)</f>
        <v>2482123</v>
      </c>
      <c r="L6237" s="1">
        <f>_xlfn.XLOOKUP(Comuni[[#This Row],[Regione]],Table_0[Regione],Table_0[Deceduti],,0)</f>
        <v>12061</v>
      </c>
    </row>
    <row r="6238" spans="1:12" x14ac:dyDescent="0.25">
      <c r="A6238" s="1" t="s">
        <v>6331</v>
      </c>
      <c r="B6238" s="1" t="s">
        <v>5895</v>
      </c>
      <c r="C6238" s="1" t="s">
        <v>6292</v>
      </c>
      <c r="D6238">
        <v>2508</v>
      </c>
      <c r="E6238">
        <f>100*Comuni[[#This Row],[Popolazione2011]]/$D$7916</f>
        <v>4.3760358297530132E-3</v>
      </c>
      <c r="F6238">
        <f>100*Comuni[[#This Row],[Popolazione2011]]/(SUMIFS($D$2:$D$7916,$B$2:$B$7916,"Campania"))</f>
        <v>4.3490248508274071E-2</v>
      </c>
      <c r="G6238" t="b">
        <f>IF(Comuni[[#This Row],[Popolazione2011]]&gt;300000,"MAGGIORE")</f>
        <v>0</v>
      </c>
      <c r="H6238">
        <f>100*Comuni[[#This Row],[Popolazione2011]]/(SUMIFS($D$2:$D$7916,$B$2:$B$7916,"Piemonte"))</f>
        <v>5.7471317046432609E-2</v>
      </c>
      <c r="I6238" s="1" t="str">
        <f>_xlfn.XLOOKUP(Comuni[[#This Row],[Regione]],Ripartizione_geografica[Regione],Ripartizione_geografica[Ripartizione geografica],,0)</f>
        <v>Sud</v>
      </c>
      <c r="J6238" s="1">
        <f>_xlfn.XLOOKUP(Comuni[[#This Row],[Regione]],Table_0[Regione],Table_0[Totale contagiati],,0)</f>
        <v>2524670</v>
      </c>
      <c r="K6238" s="1">
        <f>_xlfn.XLOOKUP(Comuni[[#This Row],[Regione]],Table_0[Regione],Table_0[Guariti],,0)</f>
        <v>2482123</v>
      </c>
      <c r="L6238" s="1">
        <f>_xlfn.XLOOKUP(Comuni[[#This Row],[Regione]],Table_0[Regione],Table_0[Deceduti],,0)</f>
        <v>12061</v>
      </c>
    </row>
    <row r="6239" spans="1:12" x14ac:dyDescent="0.25">
      <c r="A6239" s="1" t="s">
        <v>6332</v>
      </c>
      <c r="B6239" s="1" t="s">
        <v>5895</v>
      </c>
      <c r="C6239" s="1" t="s">
        <v>6292</v>
      </c>
      <c r="D6239">
        <v>2302</v>
      </c>
      <c r="E6239">
        <f>100*Comuni[[#This Row],[Popolazione2011]]/$D$7916</f>
        <v>4.0166006698929167E-3</v>
      </c>
      <c r="F6239">
        <f>100*Comuni[[#This Row],[Popolazione2011]]/(SUMIFS($D$2:$D$7916,$B$2:$B$7916,"Campania"))</f>
        <v>3.9918082960943749E-2</v>
      </c>
      <c r="G6239" t="b">
        <f>IF(Comuni[[#This Row],[Popolazione2011]]&gt;300000,"MAGGIORE")</f>
        <v>0</v>
      </c>
      <c r="H6239">
        <f>100*Comuni[[#This Row],[Popolazione2011]]/(SUMIFS($D$2:$D$7916,$B$2:$B$7916,"Piemonte"))</f>
        <v>5.2750786220449708E-2</v>
      </c>
      <c r="I6239" s="1" t="str">
        <f>_xlfn.XLOOKUP(Comuni[[#This Row],[Regione]],Ripartizione_geografica[Regione],Ripartizione_geografica[Ripartizione geografica],,0)</f>
        <v>Sud</v>
      </c>
      <c r="J6239" s="1">
        <f>_xlfn.XLOOKUP(Comuni[[#This Row],[Regione]],Table_0[Regione],Table_0[Totale contagiati],,0)</f>
        <v>2524670</v>
      </c>
      <c r="K6239" s="1">
        <f>_xlfn.XLOOKUP(Comuni[[#This Row],[Regione]],Table_0[Regione],Table_0[Guariti],,0)</f>
        <v>2482123</v>
      </c>
      <c r="L6239" s="1">
        <f>_xlfn.XLOOKUP(Comuni[[#This Row],[Regione]],Table_0[Regione],Table_0[Deceduti],,0)</f>
        <v>12061</v>
      </c>
    </row>
    <row r="6240" spans="1:12" x14ac:dyDescent="0.25">
      <c r="A6240" s="1" t="s">
        <v>6333</v>
      </c>
      <c r="B6240" s="1" t="s">
        <v>5895</v>
      </c>
      <c r="C6240" s="1" t="s">
        <v>6292</v>
      </c>
      <c r="D6240">
        <v>1233</v>
      </c>
      <c r="E6240">
        <f>100*Comuni[[#This Row],[Popolazione2011]]/$D$7916</f>
        <v>2.151376466541254E-3</v>
      </c>
      <c r="F6240">
        <f>100*Comuni[[#This Row],[Popolazione2011]]/(SUMIFS($D$2:$D$7916,$B$2:$B$7916,"Campania"))</f>
        <v>2.1380971455622778E-2</v>
      </c>
      <c r="G6240" t="b">
        <f>IF(Comuni[[#This Row],[Popolazione2011]]&gt;300000,"MAGGIORE")</f>
        <v>0</v>
      </c>
      <c r="H6240">
        <f>100*Comuni[[#This Row],[Popolazione2011]]/(SUMIFS($D$2:$D$7916,$B$2:$B$7916,"Piemonte"))</f>
        <v>2.8254439361344259E-2</v>
      </c>
      <c r="I6240" s="1" t="str">
        <f>_xlfn.XLOOKUP(Comuni[[#This Row],[Regione]],Ripartizione_geografica[Regione],Ripartizione_geografica[Ripartizione geografica],,0)</f>
        <v>Sud</v>
      </c>
      <c r="J6240" s="1">
        <f>_xlfn.XLOOKUP(Comuni[[#This Row],[Regione]],Table_0[Regione],Table_0[Totale contagiati],,0)</f>
        <v>2524670</v>
      </c>
      <c r="K6240" s="1">
        <f>_xlfn.XLOOKUP(Comuni[[#This Row],[Regione]],Table_0[Regione],Table_0[Guariti],,0)</f>
        <v>2482123</v>
      </c>
      <c r="L6240" s="1">
        <f>_xlfn.XLOOKUP(Comuni[[#This Row],[Regione]],Table_0[Regione],Table_0[Deceduti],,0)</f>
        <v>12061</v>
      </c>
    </row>
    <row r="6241" spans="1:12" x14ac:dyDescent="0.25">
      <c r="A6241" s="1" t="s">
        <v>6334</v>
      </c>
      <c r="B6241" s="1" t="s">
        <v>5895</v>
      </c>
      <c r="C6241" s="1" t="s">
        <v>6292</v>
      </c>
      <c r="D6241">
        <v>3764</v>
      </c>
      <c r="E6241">
        <f>100*Comuni[[#This Row],[Popolazione2011]]/$D$7916</f>
        <v>6.5675434063757337E-3</v>
      </c>
      <c r="F6241">
        <f>100*Comuni[[#This Row],[Popolazione2011]]/(SUMIFS($D$2:$D$7916,$B$2:$B$7916,"Campania"))</f>
        <v>6.527005398131723E-2</v>
      </c>
      <c r="G6241" t="b">
        <f>IF(Comuni[[#This Row],[Popolazione2011]]&gt;300000,"MAGGIORE")</f>
        <v>0</v>
      </c>
      <c r="H6241">
        <f>100*Comuni[[#This Row],[Popolazione2011]]/(SUMIFS($D$2:$D$7916,$B$2:$B$7916,"Piemonte"))</f>
        <v>8.6252805966017684E-2</v>
      </c>
      <c r="I6241" s="1" t="str">
        <f>_xlfn.XLOOKUP(Comuni[[#This Row],[Regione]],Ripartizione_geografica[Regione],Ripartizione_geografica[Ripartizione geografica],,0)</f>
        <v>Sud</v>
      </c>
      <c r="J6241" s="1">
        <f>_xlfn.XLOOKUP(Comuni[[#This Row],[Regione]],Table_0[Regione],Table_0[Totale contagiati],,0)</f>
        <v>2524670</v>
      </c>
      <c r="K6241" s="1">
        <f>_xlfn.XLOOKUP(Comuni[[#This Row],[Regione]],Table_0[Regione],Table_0[Guariti],,0)</f>
        <v>2482123</v>
      </c>
      <c r="L6241" s="1">
        <f>_xlfn.XLOOKUP(Comuni[[#This Row],[Regione]],Table_0[Regione],Table_0[Deceduti],,0)</f>
        <v>12061</v>
      </c>
    </row>
    <row r="6242" spans="1:12" x14ac:dyDescent="0.25">
      <c r="A6242" s="1" t="s">
        <v>6335</v>
      </c>
      <c r="B6242" s="1" t="s">
        <v>5895</v>
      </c>
      <c r="C6242" s="1" t="s">
        <v>6292</v>
      </c>
      <c r="D6242">
        <v>730</v>
      </c>
      <c r="E6242">
        <f>100*Comuni[[#This Row],[Popolazione2011]]/$D$7916</f>
        <v>1.2737265373683013E-3</v>
      </c>
      <c r="F6242">
        <f>100*Comuni[[#This Row],[Popolazione2011]]/(SUMIFS($D$2:$D$7916,$B$2:$B$7916,"Campania"))</f>
        <v>1.265864490073368E-2</v>
      </c>
      <c r="G6242" t="b">
        <f>IF(Comuni[[#This Row],[Popolazione2011]]&gt;300000,"MAGGIORE")</f>
        <v>0</v>
      </c>
      <c r="H6242">
        <f>100*Comuni[[#This Row],[Popolazione2011]]/(SUMIFS($D$2:$D$7916,$B$2:$B$7916,"Piemonte"))</f>
        <v>1.6728094674599604E-2</v>
      </c>
      <c r="I6242" s="1" t="str">
        <f>_xlfn.XLOOKUP(Comuni[[#This Row],[Regione]],Ripartizione_geografica[Regione],Ripartizione_geografica[Ripartizione geografica],,0)</f>
        <v>Sud</v>
      </c>
      <c r="J6242" s="1">
        <f>_xlfn.XLOOKUP(Comuni[[#This Row],[Regione]],Table_0[Regione],Table_0[Totale contagiati],,0)</f>
        <v>2524670</v>
      </c>
      <c r="K6242" s="1">
        <f>_xlfn.XLOOKUP(Comuni[[#This Row],[Regione]],Table_0[Regione],Table_0[Guariti],,0)</f>
        <v>2482123</v>
      </c>
      <c r="L6242" s="1">
        <f>_xlfn.XLOOKUP(Comuni[[#This Row],[Regione]],Table_0[Regione],Table_0[Deceduti],,0)</f>
        <v>12061</v>
      </c>
    </row>
    <row r="6243" spans="1:12" x14ac:dyDescent="0.25">
      <c r="A6243" s="1" t="s">
        <v>6336</v>
      </c>
      <c r="B6243" s="1" t="s">
        <v>5895</v>
      </c>
      <c r="C6243" s="1" t="s">
        <v>6292</v>
      </c>
      <c r="D6243">
        <v>872</v>
      </c>
      <c r="E6243">
        <f>100*Comuni[[#This Row],[Popolazione2011]]/$D$7916</f>
        <v>1.5214925213495325E-3</v>
      </c>
      <c r="F6243">
        <f>100*Comuni[[#This Row],[Popolazione2011]]/(SUMIFS($D$2:$D$7916,$B$2:$B$7916,"Campania"))</f>
        <v>1.5121011443068178E-2</v>
      </c>
      <c r="G6243" t="b">
        <f>IF(Comuni[[#This Row],[Popolazione2011]]&gt;300000,"MAGGIORE")</f>
        <v>0</v>
      </c>
      <c r="H6243">
        <f>100*Comuni[[#This Row],[Popolazione2011]]/(SUMIFS($D$2:$D$7916,$B$2:$B$7916,"Piemonte"))</f>
        <v>1.9982052816781993E-2</v>
      </c>
      <c r="I6243" s="1" t="str">
        <f>_xlfn.XLOOKUP(Comuni[[#This Row],[Regione]],Ripartizione_geografica[Regione],Ripartizione_geografica[Ripartizione geografica],,0)</f>
        <v>Sud</v>
      </c>
      <c r="J6243" s="1">
        <f>_xlfn.XLOOKUP(Comuni[[#This Row],[Regione]],Table_0[Regione],Table_0[Totale contagiati],,0)</f>
        <v>2524670</v>
      </c>
      <c r="K6243" s="1">
        <f>_xlfn.XLOOKUP(Comuni[[#This Row],[Regione]],Table_0[Regione],Table_0[Guariti],,0)</f>
        <v>2482123</v>
      </c>
      <c r="L6243" s="1">
        <f>_xlfn.XLOOKUP(Comuni[[#This Row],[Regione]],Table_0[Regione],Table_0[Deceduti],,0)</f>
        <v>12061</v>
      </c>
    </row>
    <row r="6244" spans="1:12" x14ac:dyDescent="0.25">
      <c r="A6244" s="1" t="s">
        <v>6337</v>
      </c>
      <c r="B6244" s="1" t="s">
        <v>5895</v>
      </c>
      <c r="C6244" s="1" t="s">
        <v>6292</v>
      </c>
      <c r="D6244">
        <v>3337</v>
      </c>
      <c r="E6244">
        <f>100*Comuni[[#This Row],[Popolazione2011]]/$D$7916</f>
        <v>5.8225006235589332E-3</v>
      </c>
      <c r="F6244">
        <f>100*Comuni[[#This Row],[Popolazione2011]]/(SUMIFS($D$2:$D$7916,$B$2:$B$7916,"Campania"))</f>
        <v>5.7865613744860676E-2</v>
      </c>
      <c r="G6244" t="b">
        <f>IF(Comuni[[#This Row],[Popolazione2011]]&gt;300000,"MAGGIORE")</f>
        <v>0</v>
      </c>
      <c r="H6244">
        <f>100*Comuni[[#This Row],[Popolazione2011]]/(SUMIFS($D$2:$D$7916,$B$2:$B$7916,"Piemonte"))</f>
        <v>7.6468016341286124E-2</v>
      </c>
      <c r="I6244" s="1" t="str">
        <f>_xlfn.XLOOKUP(Comuni[[#This Row],[Regione]],Ripartizione_geografica[Regione],Ripartizione_geografica[Ripartizione geografica],,0)</f>
        <v>Sud</v>
      </c>
      <c r="J6244" s="1">
        <f>_xlfn.XLOOKUP(Comuni[[#This Row],[Regione]],Table_0[Regione],Table_0[Totale contagiati],,0)</f>
        <v>2524670</v>
      </c>
      <c r="K6244" s="1">
        <f>_xlfn.XLOOKUP(Comuni[[#This Row],[Regione]],Table_0[Regione],Table_0[Guariti],,0)</f>
        <v>2482123</v>
      </c>
      <c r="L6244" s="1">
        <f>_xlfn.XLOOKUP(Comuni[[#This Row],[Regione]],Table_0[Regione],Table_0[Deceduti],,0)</f>
        <v>12061</v>
      </c>
    </row>
    <row r="6245" spans="1:12" x14ac:dyDescent="0.25">
      <c r="A6245" s="1" t="s">
        <v>6338</v>
      </c>
      <c r="B6245" s="1" t="s">
        <v>5895</v>
      </c>
      <c r="C6245" s="1" t="s">
        <v>6292</v>
      </c>
      <c r="D6245">
        <v>2521</v>
      </c>
      <c r="E6245">
        <f>100*Comuni[[#This Row],[Popolazione2011]]/$D$7916</f>
        <v>4.3987186311034076E-3</v>
      </c>
      <c r="F6245">
        <f>100*Comuni[[#This Row],[Popolazione2011]]/(SUMIFS($D$2:$D$7916,$B$2:$B$7916,"Campania"))</f>
        <v>4.371567643116385E-2</v>
      </c>
      <c r="G6245" t="b">
        <f>IF(Comuni[[#This Row],[Popolazione2011]]&gt;300000,"MAGGIORE")</f>
        <v>0</v>
      </c>
      <c r="H6245">
        <f>100*Comuni[[#This Row],[Popolazione2011]]/(SUMIFS($D$2:$D$7916,$B$2:$B$7916,"Piemonte"))</f>
        <v>5.7769214622829586E-2</v>
      </c>
      <c r="I6245" s="1" t="str">
        <f>_xlfn.XLOOKUP(Comuni[[#This Row],[Regione]],Ripartizione_geografica[Regione],Ripartizione_geografica[Ripartizione geografica],,0)</f>
        <v>Sud</v>
      </c>
      <c r="J6245" s="1">
        <f>_xlfn.XLOOKUP(Comuni[[#This Row],[Regione]],Table_0[Regione],Table_0[Totale contagiati],,0)</f>
        <v>2524670</v>
      </c>
      <c r="K6245" s="1">
        <f>_xlfn.XLOOKUP(Comuni[[#This Row],[Regione]],Table_0[Regione],Table_0[Guariti],,0)</f>
        <v>2482123</v>
      </c>
      <c r="L6245" s="1">
        <f>_xlfn.XLOOKUP(Comuni[[#This Row],[Regione]],Table_0[Regione],Table_0[Deceduti],,0)</f>
        <v>12061</v>
      </c>
    </row>
    <row r="6246" spans="1:12" x14ac:dyDescent="0.25">
      <c r="A6246" s="1" t="s">
        <v>6339</v>
      </c>
      <c r="B6246" s="1" t="s">
        <v>5895</v>
      </c>
      <c r="C6246" s="1" t="s">
        <v>6292</v>
      </c>
      <c r="D6246">
        <v>643</v>
      </c>
      <c r="E6246">
        <f>100*Comuni[[#This Row],[Popolazione2011]]/$D$7916</f>
        <v>1.1219262514079694E-3</v>
      </c>
      <c r="F6246">
        <f>100*Comuni[[#This Row],[Popolazione2011]]/(SUMIFS($D$2:$D$7916,$B$2:$B$7916,"Campania"))</f>
        <v>1.1150011878317476E-2</v>
      </c>
      <c r="G6246" t="b">
        <f>IF(Comuni[[#This Row],[Popolazione2011]]&gt;300000,"MAGGIORE")</f>
        <v>0</v>
      </c>
      <c r="H6246">
        <f>100*Comuni[[#This Row],[Popolazione2011]]/(SUMIFS($D$2:$D$7916,$B$2:$B$7916,"Piemonte"))</f>
        <v>1.4734472432558281E-2</v>
      </c>
      <c r="I6246" s="1" t="str">
        <f>_xlfn.XLOOKUP(Comuni[[#This Row],[Regione]],Ripartizione_geografica[Regione],Ripartizione_geografica[Ripartizione geografica],,0)</f>
        <v>Sud</v>
      </c>
      <c r="J6246" s="1">
        <f>_xlfn.XLOOKUP(Comuni[[#This Row],[Regione]],Table_0[Regione],Table_0[Totale contagiati],,0)</f>
        <v>2524670</v>
      </c>
      <c r="K6246" s="1">
        <f>_xlfn.XLOOKUP(Comuni[[#This Row],[Regione]],Table_0[Regione],Table_0[Guariti],,0)</f>
        <v>2482123</v>
      </c>
      <c r="L6246" s="1">
        <f>_xlfn.XLOOKUP(Comuni[[#This Row],[Regione]],Table_0[Regione],Table_0[Deceduti],,0)</f>
        <v>12061</v>
      </c>
    </row>
    <row r="6247" spans="1:12" x14ac:dyDescent="0.25">
      <c r="A6247" s="1" t="s">
        <v>6340</v>
      </c>
      <c r="B6247" s="1" t="s">
        <v>5895</v>
      </c>
      <c r="C6247" s="1" t="s">
        <v>6292</v>
      </c>
      <c r="D6247">
        <v>580</v>
      </c>
      <c r="E6247">
        <f>100*Comuni[[#This Row],[Popolazione2011]]/$D$7916</f>
        <v>1.012001906402212E-3</v>
      </c>
      <c r="F6247">
        <f>100*Comuni[[#This Row],[Popolazione2011]]/(SUMIFS($D$2:$D$7916,$B$2:$B$7916,"Campania"))</f>
        <v>1.0057553482774706E-2</v>
      </c>
      <c r="G6247" t="b">
        <f>IF(Comuni[[#This Row],[Popolazione2011]]&gt;300000,"MAGGIORE")</f>
        <v>0</v>
      </c>
      <c r="H6247">
        <f>100*Comuni[[#This Row],[Popolazione2011]]/(SUMIFS($D$2:$D$7916,$B$2:$B$7916,"Piemonte"))</f>
        <v>1.3290814946942149E-2</v>
      </c>
      <c r="I6247" s="1" t="str">
        <f>_xlfn.XLOOKUP(Comuni[[#This Row],[Regione]],Ripartizione_geografica[Regione],Ripartizione_geografica[Ripartizione geografica],,0)</f>
        <v>Sud</v>
      </c>
      <c r="J6247" s="1">
        <f>_xlfn.XLOOKUP(Comuni[[#This Row],[Regione]],Table_0[Regione],Table_0[Totale contagiati],,0)</f>
        <v>2524670</v>
      </c>
      <c r="K6247" s="1">
        <f>_xlfn.XLOOKUP(Comuni[[#This Row],[Regione]],Table_0[Regione],Table_0[Guariti],,0)</f>
        <v>2482123</v>
      </c>
      <c r="L6247" s="1">
        <f>_xlfn.XLOOKUP(Comuni[[#This Row],[Regione]],Table_0[Regione],Table_0[Deceduti],,0)</f>
        <v>12061</v>
      </c>
    </row>
    <row r="6248" spans="1:12" x14ac:dyDescent="0.25">
      <c r="A6248" s="1" t="s">
        <v>6341</v>
      </c>
      <c r="B6248" s="1" t="s">
        <v>5895</v>
      </c>
      <c r="C6248" s="1" t="s">
        <v>6292</v>
      </c>
      <c r="D6248">
        <v>38219</v>
      </c>
      <c r="E6248">
        <f>100*Comuni[[#This Row],[Popolazione2011]]/$D$7916</f>
        <v>6.6685691139286449E-2</v>
      </c>
      <c r="F6248">
        <f>100*Comuni[[#This Row],[Popolazione2011]]/(SUMIFS($D$2:$D$7916,$B$2:$B$7916,"Campania"))</f>
        <v>0.66274075268649391</v>
      </c>
      <c r="G6248" t="b">
        <f>IF(Comuni[[#This Row],[Popolazione2011]]&gt;300000,"MAGGIORE")</f>
        <v>0</v>
      </c>
      <c r="H6248">
        <f>100*Comuni[[#This Row],[Popolazione2011]]/(SUMIFS($D$2:$D$7916,$B$2:$B$7916,"Piemonte"))</f>
        <v>0.87579595940893451</v>
      </c>
      <c r="I6248" s="1" t="str">
        <f>_xlfn.XLOOKUP(Comuni[[#This Row],[Regione]],Ripartizione_geografica[Regione],Ripartizione_geografica[Ripartizione geografica],,0)</f>
        <v>Sud</v>
      </c>
      <c r="J6248" s="1">
        <f>_xlfn.XLOOKUP(Comuni[[#This Row],[Regione]],Table_0[Regione],Table_0[Totale contagiati],,0)</f>
        <v>2524670</v>
      </c>
      <c r="K6248" s="1">
        <f>_xlfn.XLOOKUP(Comuni[[#This Row],[Regione]],Table_0[Regione],Table_0[Guariti],,0)</f>
        <v>2482123</v>
      </c>
      <c r="L6248" s="1">
        <f>_xlfn.XLOOKUP(Comuni[[#This Row],[Regione]],Table_0[Regione],Table_0[Deceduti],,0)</f>
        <v>12061</v>
      </c>
    </row>
    <row r="6249" spans="1:12" x14ac:dyDescent="0.25">
      <c r="A6249" s="1" t="s">
        <v>6342</v>
      </c>
      <c r="B6249" s="1" t="s">
        <v>5895</v>
      </c>
      <c r="C6249" s="1" t="s">
        <v>6292</v>
      </c>
      <c r="D6249">
        <v>1296</v>
      </c>
      <c r="E6249">
        <f>100*Comuni[[#This Row],[Popolazione2011]]/$D$7916</f>
        <v>2.2613008115470114E-3</v>
      </c>
      <c r="F6249">
        <f>100*Comuni[[#This Row],[Popolazione2011]]/(SUMIFS($D$2:$D$7916,$B$2:$B$7916,"Campania"))</f>
        <v>2.2473429851165547E-2</v>
      </c>
      <c r="G6249" t="b">
        <f>IF(Comuni[[#This Row],[Popolazione2011]]&gt;300000,"MAGGIORE")</f>
        <v>0</v>
      </c>
      <c r="H6249">
        <f>100*Comuni[[#This Row],[Popolazione2011]]/(SUMIFS($D$2:$D$7916,$B$2:$B$7916,"Piemonte"))</f>
        <v>2.9698096846960391E-2</v>
      </c>
      <c r="I6249" s="1" t="str">
        <f>_xlfn.XLOOKUP(Comuni[[#This Row],[Regione]],Ripartizione_geografica[Regione],Ripartizione_geografica[Ripartizione geografica],,0)</f>
        <v>Sud</v>
      </c>
      <c r="J6249" s="1">
        <f>_xlfn.XLOOKUP(Comuni[[#This Row],[Regione]],Table_0[Regione],Table_0[Totale contagiati],,0)</f>
        <v>2524670</v>
      </c>
      <c r="K6249" s="1">
        <f>_xlfn.XLOOKUP(Comuni[[#This Row],[Regione]],Table_0[Regione],Table_0[Guariti],,0)</f>
        <v>2482123</v>
      </c>
      <c r="L6249" s="1">
        <f>_xlfn.XLOOKUP(Comuni[[#This Row],[Regione]],Table_0[Regione],Table_0[Deceduti],,0)</f>
        <v>12061</v>
      </c>
    </row>
    <row r="6250" spans="1:12" x14ac:dyDescent="0.25">
      <c r="A6250" s="1" t="s">
        <v>6343</v>
      </c>
      <c r="B6250" s="1" t="s">
        <v>5895</v>
      </c>
      <c r="C6250" s="1" t="s">
        <v>6292</v>
      </c>
      <c r="D6250">
        <v>13677</v>
      </c>
      <c r="E6250">
        <f>100*Comuni[[#This Row],[Popolazione2011]]/$D$7916</f>
        <v>2.3864051851488023E-2</v>
      </c>
      <c r="F6250">
        <f>100*Comuni[[#This Row],[Popolazione2011]]/(SUMIFS($D$2:$D$7916,$B$2:$B$7916,"Campania"))</f>
        <v>0.23716751548949938</v>
      </c>
      <c r="G6250" t="b">
        <f>IF(Comuni[[#This Row],[Popolazione2011]]&gt;300000,"MAGGIORE")</f>
        <v>0</v>
      </c>
      <c r="H6250">
        <f>100*Comuni[[#This Row],[Popolazione2011]]/(SUMIFS($D$2:$D$7916,$B$2:$B$7916,"Piemonte"))</f>
        <v>0.31341116556780652</v>
      </c>
      <c r="I6250" s="1" t="str">
        <f>_xlfn.XLOOKUP(Comuni[[#This Row],[Regione]],Ripartizione_geografica[Regione],Ripartizione_geografica[Ripartizione geografica],,0)</f>
        <v>Sud</v>
      </c>
      <c r="J6250" s="1">
        <f>_xlfn.XLOOKUP(Comuni[[#This Row],[Regione]],Table_0[Regione],Table_0[Totale contagiati],,0)</f>
        <v>2524670</v>
      </c>
      <c r="K6250" s="1">
        <f>_xlfn.XLOOKUP(Comuni[[#This Row],[Regione]],Table_0[Regione],Table_0[Guariti],,0)</f>
        <v>2482123</v>
      </c>
      <c r="L6250" s="1">
        <f>_xlfn.XLOOKUP(Comuni[[#This Row],[Regione]],Table_0[Regione],Table_0[Deceduti],,0)</f>
        <v>12061</v>
      </c>
    </row>
    <row r="6251" spans="1:12" x14ac:dyDescent="0.25">
      <c r="A6251" s="1" t="s">
        <v>6344</v>
      </c>
      <c r="B6251" s="1" t="s">
        <v>5895</v>
      </c>
      <c r="C6251" s="1" t="s">
        <v>6292</v>
      </c>
      <c r="D6251">
        <v>846</v>
      </c>
      <c r="E6251">
        <f>100*Comuni[[#This Row],[Popolazione2011]]/$D$7916</f>
        <v>1.4761269186487436E-3</v>
      </c>
      <c r="F6251">
        <f>100*Comuni[[#This Row],[Popolazione2011]]/(SUMIFS($D$2:$D$7916,$B$2:$B$7916,"Campania"))</f>
        <v>1.4670155597288622E-2</v>
      </c>
      <c r="G6251" t="b">
        <f>IF(Comuni[[#This Row],[Popolazione2011]]&gt;300000,"MAGGIORE")</f>
        <v>0</v>
      </c>
      <c r="H6251">
        <f>100*Comuni[[#This Row],[Popolazione2011]]/(SUMIFS($D$2:$D$7916,$B$2:$B$7916,"Piemonte"))</f>
        <v>1.9386257663988032E-2</v>
      </c>
      <c r="I6251" s="1" t="str">
        <f>_xlfn.XLOOKUP(Comuni[[#This Row],[Regione]],Ripartizione_geografica[Regione],Ripartizione_geografica[Ripartizione geografica],,0)</f>
        <v>Sud</v>
      </c>
      <c r="J6251" s="1">
        <f>_xlfn.XLOOKUP(Comuni[[#This Row],[Regione]],Table_0[Regione],Table_0[Totale contagiati],,0)</f>
        <v>2524670</v>
      </c>
      <c r="K6251" s="1">
        <f>_xlfn.XLOOKUP(Comuni[[#This Row],[Regione]],Table_0[Regione],Table_0[Guariti],,0)</f>
        <v>2482123</v>
      </c>
      <c r="L6251" s="1">
        <f>_xlfn.XLOOKUP(Comuni[[#This Row],[Regione]],Table_0[Regione],Table_0[Deceduti],,0)</f>
        <v>12061</v>
      </c>
    </row>
    <row r="6252" spans="1:12" x14ac:dyDescent="0.25">
      <c r="A6252" s="1" t="s">
        <v>6345</v>
      </c>
      <c r="B6252" s="1" t="s">
        <v>5895</v>
      </c>
      <c r="C6252" s="1" t="s">
        <v>6292</v>
      </c>
      <c r="D6252">
        <v>1234</v>
      </c>
      <c r="E6252">
        <f>100*Comuni[[#This Row],[Popolazione2011]]/$D$7916</f>
        <v>2.1531212974143614E-3</v>
      </c>
      <c r="F6252">
        <f>100*Comuni[[#This Row],[Popolazione2011]]/(SUMIFS($D$2:$D$7916,$B$2:$B$7916,"Campania"))</f>
        <v>2.139831206507584E-2</v>
      </c>
      <c r="G6252" t="b">
        <f>IF(Comuni[[#This Row],[Popolazione2011]]&gt;300000,"MAGGIORE")</f>
        <v>0</v>
      </c>
      <c r="H6252">
        <f>100*Comuni[[#This Row],[Popolazione2011]]/(SUMIFS($D$2:$D$7916,$B$2:$B$7916,"Piemonte"))</f>
        <v>2.8277354559528643E-2</v>
      </c>
      <c r="I6252" s="1" t="str">
        <f>_xlfn.XLOOKUP(Comuni[[#This Row],[Regione]],Ripartizione_geografica[Regione],Ripartizione_geografica[Ripartizione geografica],,0)</f>
        <v>Sud</v>
      </c>
      <c r="J6252" s="1">
        <f>_xlfn.XLOOKUP(Comuni[[#This Row],[Regione]],Table_0[Regione],Table_0[Totale contagiati],,0)</f>
        <v>2524670</v>
      </c>
      <c r="K6252" s="1">
        <f>_xlfn.XLOOKUP(Comuni[[#This Row],[Regione]],Table_0[Regione],Table_0[Guariti],,0)</f>
        <v>2482123</v>
      </c>
      <c r="L6252" s="1">
        <f>_xlfn.XLOOKUP(Comuni[[#This Row],[Regione]],Table_0[Regione],Table_0[Deceduti],,0)</f>
        <v>12061</v>
      </c>
    </row>
    <row r="6253" spans="1:12" x14ac:dyDescent="0.25">
      <c r="A6253" s="1" t="s">
        <v>6346</v>
      </c>
      <c r="B6253" s="1" t="s">
        <v>5895</v>
      </c>
      <c r="C6253" s="1" t="s">
        <v>6292</v>
      </c>
      <c r="D6253">
        <v>5262</v>
      </c>
      <c r="E6253">
        <f>100*Comuni[[#This Row],[Popolazione2011]]/$D$7916</f>
        <v>9.1813000542904123E-3</v>
      </c>
      <c r="F6253">
        <f>100*Comuni[[#This Row],[Popolazione2011]]/(SUMIFS($D$2:$D$7916,$B$2:$B$7916,"Campania"))</f>
        <v>9.1246286942000862E-2</v>
      </c>
      <c r="G6253" t="b">
        <f>IF(Comuni[[#This Row],[Popolazione2011]]&gt;300000,"MAGGIORE")</f>
        <v>0</v>
      </c>
      <c r="H6253">
        <f>100*Comuni[[#This Row],[Popolazione2011]]/(SUMIFS($D$2:$D$7916,$B$2:$B$7916,"Piemonte"))</f>
        <v>0.12057977284622344</v>
      </c>
      <c r="I6253" s="1" t="str">
        <f>_xlfn.XLOOKUP(Comuni[[#This Row],[Regione]],Ripartizione_geografica[Regione],Ripartizione_geografica[Ripartizione geografica],,0)</f>
        <v>Sud</v>
      </c>
      <c r="J6253" s="1">
        <f>_xlfn.XLOOKUP(Comuni[[#This Row],[Regione]],Table_0[Regione],Table_0[Totale contagiati],,0)</f>
        <v>2524670</v>
      </c>
      <c r="K6253" s="1">
        <f>_xlfn.XLOOKUP(Comuni[[#This Row],[Regione]],Table_0[Regione],Table_0[Guariti],,0)</f>
        <v>2482123</v>
      </c>
      <c r="L6253" s="1">
        <f>_xlfn.XLOOKUP(Comuni[[#This Row],[Regione]],Table_0[Regione],Table_0[Deceduti],,0)</f>
        <v>12061</v>
      </c>
    </row>
    <row r="6254" spans="1:12" x14ac:dyDescent="0.25">
      <c r="A6254" s="1" t="s">
        <v>6347</v>
      </c>
      <c r="B6254" s="1" t="s">
        <v>5895</v>
      </c>
      <c r="C6254" s="1" t="s">
        <v>6292</v>
      </c>
      <c r="D6254">
        <v>12024</v>
      </c>
      <c r="E6254">
        <f>100*Comuni[[#This Row],[Popolazione2011]]/$D$7916</f>
        <v>2.0979846418241719E-2</v>
      </c>
      <c r="F6254">
        <f>100*Comuni[[#This Row],[Popolazione2011]]/(SUMIFS($D$2:$D$7916,$B$2:$B$7916,"Campania"))</f>
        <v>0.20850348806359148</v>
      </c>
      <c r="G6254" t="b">
        <f>IF(Comuni[[#This Row],[Popolazione2011]]&gt;300000,"MAGGIORE")</f>
        <v>0</v>
      </c>
      <c r="H6254">
        <f>100*Comuni[[#This Row],[Popolazione2011]]/(SUMIFS($D$2:$D$7916,$B$2:$B$7916,"Piemonte"))</f>
        <v>0.2755323429690214</v>
      </c>
      <c r="I6254" s="1" t="str">
        <f>_xlfn.XLOOKUP(Comuni[[#This Row],[Regione]],Ripartizione_geografica[Regione],Ripartizione_geografica[Ripartizione geografica],,0)</f>
        <v>Sud</v>
      </c>
      <c r="J6254" s="1">
        <f>_xlfn.XLOOKUP(Comuni[[#This Row],[Regione]],Table_0[Regione],Table_0[Totale contagiati],,0)</f>
        <v>2524670</v>
      </c>
      <c r="K6254" s="1">
        <f>_xlfn.XLOOKUP(Comuni[[#This Row],[Regione]],Table_0[Regione],Table_0[Guariti],,0)</f>
        <v>2482123</v>
      </c>
      <c r="L6254" s="1">
        <f>_xlfn.XLOOKUP(Comuni[[#This Row],[Regione]],Table_0[Regione],Table_0[Deceduti],,0)</f>
        <v>12061</v>
      </c>
    </row>
    <row r="6255" spans="1:12" x14ac:dyDescent="0.25">
      <c r="A6255" s="1" t="s">
        <v>6348</v>
      </c>
      <c r="B6255" s="1" t="s">
        <v>5895</v>
      </c>
      <c r="C6255" s="1" t="s">
        <v>6292</v>
      </c>
      <c r="D6255">
        <v>1339</v>
      </c>
      <c r="E6255">
        <f>100*Comuni[[#This Row],[Popolazione2011]]/$D$7916</f>
        <v>2.3363285390906236E-3</v>
      </c>
      <c r="F6255">
        <f>100*Comuni[[#This Row],[Popolazione2011]]/(SUMIFS($D$2:$D$7916,$B$2:$B$7916,"Campania"))</f>
        <v>2.3219076057647121E-2</v>
      </c>
      <c r="G6255" t="b">
        <f>IF(Comuni[[#This Row],[Popolazione2011]]&gt;300000,"MAGGIORE")</f>
        <v>0</v>
      </c>
      <c r="H6255">
        <f>100*Comuni[[#This Row],[Popolazione2011]]/(SUMIFS($D$2:$D$7916,$B$2:$B$7916,"Piemonte"))</f>
        <v>3.0683450368888861E-2</v>
      </c>
      <c r="I6255" s="1" t="str">
        <f>_xlfn.XLOOKUP(Comuni[[#This Row],[Regione]],Ripartizione_geografica[Regione],Ripartizione_geografica[Ripartizione geografica],,0)</f>
        <v>Sud</v>
      </c>
      <c r="J6255" s="1">
        <f>_xlfn.XLOOKUP(Comuni[[#This Row],[Regione]],Table_0[Regione],Table_0[Totale contagiati],,0)</f>
        <v>2524670</v>
      </c>
      <c r="K6255" s="1">
        <f>_xlfn.XLOOKUP(Comuni[[#This Row],[Regione]],Table_0[Regione],Table_0[Guariti],,0)</f>
        <v>2482123</v>
      </c>
      <c r="L6255" s="1">
        <f>_xlfn.XLOOKUP(Comuni[[#This Row],[Regione]],Table_0[Regione],Table_0[Deceduti],,0)</f>
        <v>12061</v>
      </c>
    </row>
    <row r="6256" spans="1:12" x14ac:dyDescent="0.25">
      <c r="A6256" s="1" t="s">
        <v>6349</v>
      </c>
      <c r="B6256" s="1" t="s">
        <v>5895</v>
      </c>
      <c r="C6256" s="1" t="s">
        <v>6292</v>
      </c>
      <c r="D6256">
        <v>1249</v>
      </c>
      <c r="E6256">
        <f>100*Comuni[[#This Row],[Popolazione2011]]/$D$7916</f>
        <v>2.1792937605109703E-3</v>
      </c>
      <c r="F6256">
        <f>100*Comuni[[#This Row],[Popolazione2011]]/(SUMIFS($D$2:$D$7916,$B$2:$B$7916,"Campania"))</f>
        <v>2.1658421206871736E-2</v>
      </c>
      <c r="G6256" t="b">
        <f>IF(Comuni[[#This Row],[Popolazione2011]]&gt;300000,"MAGGIORE")</f>
        <v>0</v>
      </c>
      <c r="H6256">
        <f>100*Comuni[[#This Row],[Popolazione2011]]/(SUMIFS($D$2:$D$7916,$B$2:$B$7916,"Piemonte"))</f>
        <v>2.8621082532294388E-2</v>
      </c>
      <c r="I6256" s="1" t="str">
        <f>_xlfn.XLOOKUP(Comuni[[#This Row],[Regione]],Ripartizione_geografica[Regione],Ripartizione_geografica[Ripartizione geografica],,0)</f>
        <v>Sud</v>
      </c>
      <c r="J6256" s="1">
        <f>_xlfn.XLOOKUP(Comuni[[#This Row],[Regione]],Table_0[Regione],Table_0[Totale contagiati],,0)</f>
        <v>2524670</v>
      </c>
      <c r="K6256" s="1">
        <f>_xlfn.XLOOKUP(Comuni[[#This Row],[Regione]],Table_0[Regione],Table_0[Guariti],,0)</f>
        <v>2482123</v>
      </c>
      <c r="L6256" s="1">
        <f>_xlfn.XLOOKUP(Comuni[[#This Row],[Regione]],Table_0[Regione],Table_0[Deceduti],,0)</f>
        <v>12061</v>
      </c>
    </row>
    <row r="6257" spans="1:12" x14ac:dyDescent="0.25">
      <c r="A6257" s="1" t="s">
        <v>6350</v>
      </c>
      <c r="B6257" s="1" t="s">
        <v>5895</v>
      </c>
      <c r="C6257" s="1" t="s">
        <v>6292</v>
      </c>
      <c r="D6257">
        <v>1020</v>
      </c>
      <c r="E6257">
        <f>100*Comuni[[#This Row],[Popolazione2011]]/$D$7916</f>
        <v>1.7797274905694072E-3</v>
      </c>
      <c r="F6257">
        <f>100*Comuni[[#This Row],[Popolazione2011]]/(SUMIFS($D$2:$D$7916,$B$2:$B$7916,"Campania"))</f>
        <v>1.7687421642121035E-2</v>
      </c>
      <c r="G6257" t="b">
        <f>IF(Comuni[[#This Row],[Popolazione2011]]&gt;300000,"MAGGIORE")</f>
        <v>0</v>
      </c>
      <c r="H6257">
        <f>100*Comuni[[#This Row],[Popolazione2011]]/(SUMIFS($D$2:$D$7916,$B$2:$B$7916,"Piemonte"))</f>
        <v>2.3373502148070678E-2</v>
      </c>
      <c r="I6257" s="1" t="str">
        <f>_xlfn.XLOOKUP(Comuni[[#This Row],[Regione]],Ripartizione_geografica[Regione],Ripartizione_geografica[Ripartizione geografica],,0)</f>
        <v>Sud</v>
      </c>
      <c r="J6257" s="1">
        <f>_xlfn.XLOOKUP(Comuni[[#This Row],[Regione]],Table_0[Regione],Table_0[Totale contagiati],,0)</f>
        <v>2524670</v>
      </c>
      <c r="K6257" s="1">
        <f>_xlfn.XLOOKUP(Comuni[[#This Row],[Regione]],Table_0[Regione],Table_0[Guariti],,0)</f>
        <v>2482123</v>
      </c>
      <c r="L6257" s="1">
        <f>_xlfn.XLOOKUP(Comuni[[#This Row],[Regione]],Table_0[Regione],Table_0[Deceduti],,0)</f>
        <v>12061</v>
      </c>
    </row>
    <row r="6258" spans="1:12" x14ac:dyDescent="0.25">
      <c r="A6258" s="1" t="s">
        <v>6351</v>
      </c>
      <c r="B6258" s="1" t="s">
        <v>5895</v>
      </c>
      <c r="C6258" s="1" t="s">
        <v>6292</v>
      </c>
      <c r="D6258">
        <v>1151</v>
      </c>
      <c r="E6258">
        <f>100*Comuni[[#This Row],[Popolazione2011]]/$D$7916</f>
        <v>2.0083003349464583E-3</v>
      </c>
      <c r="F6258">
        <f>100*Comuni[[#This Row],[Popolazione2011]]/(SUMIFS($D$2:$D$7916,$B$2:$B$7916,"Campania"))</f>
        <v>1.9959041480471874E-2</v>
      </c>
      <c r="G6258" t="b">
        <f>IF(Comuni[[#This Row],[Popolazione2011]]&gt;300000,"MAGGIORE")</f>
        <v>0</v>
      </c>
      <c r="H6258">
        <f>100*Comuni[[#This Row],[Popolazione2011]]/(SUMIFS($D$2:$D$7916,$B$2:$B$7916,"Piemonte"))</f>
        <v>2.6375393110224854E-2</v>
      </c>
      <c r="I6258" s="1" t="str">
        <f>_xlfn.XLOOKUP(Comuni[[#This Row],[Regione]],Ripartizione_geografica[Regione],Ripartizione_geografica[Ripartizione geografica],,0)</f>
        <v>Sud</v>
      </c>
      <c r="J6258" s="1">
        <f>_xlfn.XLOOKUP(Comuni[[#This Row],[Regione]],Table_0[Regione],Table_0[Totale contagiati],,0)</f>
        <v>2524670</v>
      </c>
      <c r="K6258" s="1">
        <f>_xlfn.XLOOKUP(Comuni[[#This Row],[Regione]],Table_0[Regione],Table_0[Guariti],,0)</f>
        <v>2482123</v>
      </c>
      <c r="L6258" s="1">
        <f>_xlfn.XLOOKUP(Comuni[[#This Row],[Regione]],Table_0[Regione],Table_0[Deceduti],,0)</f>
        <v>12061</v>
      </c>
    </row>
    <row r="6259" spans="1:12" x14ac:dyDescent="0.25">
      <c r="A6259" s="1" t="s">
        <v>6352</v>
      </c>
      <c r="B6259" s="1" t="s">
        <v>5895</v>
      </c>
      <c r="C6259" s="1" t="s">
        <v>6292</v>
      </c>
      <c r="D6259">
        <v>1708</v>
      </c>
      <c r="E6259">
        <f>100*Comuni[[#This Row],[Popolazione2011]]/$D$7916</f>
        <v>2.9801711312672035E-3</v>
      </c>
      <c r="F6259">
        <f>100*Comuni[[#This Row],[Popolazione2011]]/(SUMIFS($D$2:$D$7916,$B$2:$B$7916,"Campania"))</f>
        <v>2.9617760945826202E-2</v>
      </c>
      <c r="G6259" t="b">
        <f>IF(Comuni[[#This Row],[Popolazione2011]]&gt;300000,"MAGGIORE")</f>
        <v>0</v>
      </c>
      <c r="H6259">
        <f>100*Comuni[[#This Row],[Popolazione2011]]/(SUMIFS($D$2:$D$7916,$B$2:$B$7916,"Piemonte"))</f>
        <v>3.9139158498926192E-2</v>
      </c>
      <c r="I6259" s="1" t="str">
        <f>_xlfn.XLOOKUP(Comuni[[#This Row],[Regione]],Ripartizione_geografica[Regione],Ripartizione_geografica[Ripartizione geografica],,0)</f>
        <v>Sud</v>
      </c>
      <c r="J6259" s="1">
        <f>_xlfn.XLOOKUP(Comuni[[#This Row],[Regione]],Table_0[Regione],Table_0[Totale contagiati],,0)</f>
        <v>2524670</v>
      </c>
      <c r="K6259" s="1">
        <f>_xlfn.XLOOKUP(Comuni[[#This Row],[Regione]],Table_0[Regione],Table_0[Guariti],,0)</f>
        <v>2482123</v>
      </c>
      <c r="L6259" s="1">
        <f>_xlfn.XLOOKUP(Comuni[[#This Row],[Regione]],Table_0[Regione],Table_0[Deceduti],,0)</f>
        <v>12061</v>
      </c>
    </row>
    <row r="6260" spans="1:12" x14ac:dyDescent="0.25">
      <c r="A6260" s="1" t="s">
        <v>6353</v>
      </c>
      <c r="B6260" s="1" t="s">
        <v>5895</v>
      </c>
      <c r="C6260" s="1" t="s">
        <v>6292</v>
      </c>
      <c r="D6260">
        <v>843</v>
      </c>
      <c r="E6260">
        <f>100*Comuni[[#This Row],[Popolazione2011]]/$D$7916</f>
        <v>1.4708924260294219E-3</v>
      </c>
      <c r="F6260">
        <f>100*Comuni[[#This Row],[Popolazione2011]]/(SUMIFS($D$2:$D$7916,$B$2:$B$7916,"Campania"))</f>
        <v>1.4618133768929443E-2</v>
      </c>
      <c r="G6260" t="b">
        <f>IF(Comuni[[#This Row],[Popolazione2011]]&gt;300000,"MAGGIORE")</f>
        <v>0</v>
      </c>
      <c r="H6260">
        <f>100*Comuni[[#This Row],[Popolazione2011]]/(SUMIFS($D$2:$D$7916,$B$2:$B$7916,"Piemonte"))</f>
        <v>1.9317512069434883E-2</v>
      </c>
      <c r="I6260" s="1" t="str">
        <f>_xlfn.XLOOKUP(Comuni[[#This Row],[Regione]],Ripartizione_geografica[Regione],Ripartizione_geografica[Ripartizione geografica],,0)</f>
        <v>Sud</v>
      </c>
      <c r="J6260" s="1">
        <f>_xlfn.XLOOKUP(Comuni[[#This Row],[Regione]],Table_0[Regione],Table_0[Totale contagiati],,0)</f>
        <v>2524670</v>
      </c>
      <c r="K6260" s="1">
        <f>_xlfn.XLOOKUP(Comuni[[#This Row],[Regione]],Table_0[Regione],Table_0[Guariti],,0)</f>
        <v>2482123</v>
      </c>
      <c r="L6260" s="1">
        <f>_xlfn.XLOOKUP(Comuni[[#This Row],[Regione]],Table_0[Regione],Table_0[Deceduti],,0)</f>
        <v>12061</v>
      </c>
    </row>
    <row r="6261" spans="1:12" x14ac:dyDescent="0.25">
      <c r="A6261" s="1" t="s">
        <v>6354</v>
      </c>
      <c r="B6261" s="1" t="s">
        <v>5895</v>
      </c>
      <c r="C6261" s="1" t="s">
        <v>6292</v>
      </c>
      <c r="D6261">
        <v>1485</v>
      </c>
      <c r="E6261">
        <f>100*Comuni[[#This Row],[Popolazione2011]]/$D$7916</f>
        <v>2.5910738465642841E-3</v>
      </c>
      <c r="F6261">
        <f>100*Comuni[[#This Row],[Popolazione2011]]/(SUMIFS($D$2:$D$7916,$B$2:$B$7916,"Campania"))</f>
        <v>2.575080503779386E-2</v>
      </c>
      <c r="G6261" t="b">
        <f>IF(Comuni[[#This Row],[Popolazione2011]]&gt;300000,"MAGGIORE")</f>
        <v>0</v>
      </c>
      <c r="H6261">
        <f>100*Comuni[[#This Row],[Popolazione2011]]/(SUMIFS($D$2:$D$7916,$B$2:$B$7916,"Piemonte"))</f>
        <v>3.4029069303808779E-2</v>
      </c>
      <c r="I6261" s="1" t="str">
        <f>_xlfn.XLOOKUP(Comuni[[#This Row],[Regione]],Ripartizione_geografica[Regione],Ripartizione_geografica[Ripartizione geografica],,0)</f>
        <v>Sud</v>
      </c>
      <c r="J6261" s="1">
        <f>_xlfn.XLOOKUP(Comuni[[#This Row],[Regione]],Table_0[Regione],Table_0[Totale contagiati],,0)</f>
        <v>2524670</v>
      </c>
      <c r="K6261" s="1">
        <f>_xlfn.XLOOKUP(Comuni[[#This Row],[Regione]],Table_0[Regione],Table_0[Guariti],,0)</f>
        <v>2482123</v>
      </c>
      <c r="L6261" s="1">
        <f>_xlfn.XLOOKUP(Comuni[[#This Row],[Regione]],Table_0[Regione],Table_0[Deceduti],,0)</f>
        <v>12061</v>
      </c>
    </row>
    <row r="6262" spans="1:12" x14ac:dyDescent="0.25">
      <c r="A6262" s="1" t="s">
        <v>6355</v>
      </c>
      <c r="B6262" s="1" t="s">
        <v>5895</v>
      </c>
      <c r="C6262" s="1" t="s">
        <v>6292</v>
      </c>
      <c r="D6262">
        <v>1100</v>
      </c>
      <c r="E6262">
        <f>100*Comuni[[#This Row],[Popolazione2011]]/$D$7916</f>
        <v>1.9193139604179882E-3</v>
      </c>
      <c r="F6262">
        <f>100*Comuni[[#This Row],[Popolazione2011]]/(SUMIFS($D$2:$D$7916,$B$2:$B$7916,"Campania"))</f>
        <v>1.9074670398365821E-2</v>
      </c>
      <c r="G6262" t="b">
        <f>IF(Comuni[[#This Row],[Popolazione2011]]&gt;300000,"MAGGIORE")</f>
        <v>0</v>
      </c>
      <c r="H6262">
        <f>100*Comuni[[#This Row],[Popolazione2011]]/(SUMIFS($D$2:$D$7916,$B$2:$B$7916,"Piemonte"))</f>
        <v>2.5206718002821319E-2</v>
      </c>
      <c r="I6262" s="1" t="str">
        <f>_xlfn.XLOOKUP(Comuni[[#This Row],[Regione]],Ripartizione_geografica[Regione],Ripartizione_geografica[Ripartizione geografica],,0)</f>
        <v>Sud</v>
      </c>
      <c r="J6262" s="1">
        <f>_xlfn.XLOOKUP(Comuni[[#This Row],[Regione]],Table_0[Regione],Table_0[Totale contagiati],,0)</f>
        <v>2524670</v>
      </c>
      <c r="K6262" s="1">
        <f>_xlfn.XLOOKUP(Comuni[[#This Row],[Regione]],Table_0[Regione],Table_0[Guariti],,0)</f>
        <v>2482123</v>
      </c>
      <c r="L6262" s="1">
        <f>_xlfn.XLOOKUP(Comuni[[#This Row],[Regione]],Table_0[Regione],Table_0[Deceduti],,0)</f>
        <v>12061</v>
      </c>
    </row>
    <row r="6263" spans="1:12" x14ac:dyDescent="0.25">
      <c r="A6263" s="1" t="s">
        <v>6356</v>
      </c>
      <c r="B6263" s="1" t="s">
        <v>5895</v>
      </c>
      <c r="C6263" s="1" t="s">
        <v>6292</v>
      </c>
      <c r="D6263">
        <v>739</v>
      </c>
      <c r="E6263">
        <f>100*Comuni[[#This Row],[Popolazione2011]]/$D$7916</f>
        <v>1.2894300152262667E-3</v>
      </c>
      <c r="F6263">
        <f>100*Comuni[[#This Row],[Popolazione2011]]/(SUMIFS($D$2:$D$7916,$B$2:$B$7916,"Campania"))</f>
        <v>1.281471038581122E-2</v>
      </c>
      <c r="G6263" t="b">
        <f>IF(Comuni[[#This Row],[Popolazione2011]]&gt;300000,"MAGGIORE")</f>
        <v>0</v>
      </c>
      <c r="H6263">
        <f>100*Comuni[[#This Row],[Popolazione2011]]/(SUMIFS($D$2:$D$7916,$B$2:$B$7916,"Piemonte"))</f>
        <v>1.6934331458259049E-2</v>
      </c>
      <c r="I6263" s="1" t="str">
        <f>_xlfn.XLOOKUP(Comuni[[#This Row],[Regione]],Ripartizione_geografica[Regione],Ripartizione_geografica[Ripartizione geografica],,0)</f>
        <v>Sud</v>
      </c>
      <c r="J6263" s="1">
        <f>_xlfn.XLOOKUP(Comuni[[#This Row],[Regione]],Table_0[Regione],Table_0[Totale contagiati],,0)</f>
        <v>2524670</v>
      </c>
      <c r="K6263" s="1">
        <f>_xlfn.XLOOKUP(Comuni[[#This Row],[Regione]],Table_0[Regione],Table_0[Guariti],,0)</f>
        <v>2482123</v>
      </c>
      <c r="L6263" s="1">
        <f>_xlfn.XLOOKUP(Comuni[[#This Row],[Regione]],Table_0[Regione],Table_0[Deceduti],,0)</f>
        <v>12061</v>
      </c>
    </row>
    <row r="6264" spans="1:12" x14ac:dyDescent="0.25">
      <c r="A6264" s="1" t="s">
        <v>6357</v>
      </c>
      <c r="B6264" s="1" t="s">
        <v>5895</v>
      </c>
      <c r="C6264" s="1" t="s">
        <v>6292</v>
      </c>
      <c r="D6264">
        <v>5575</v>
      </c>
      <c r="E6264">
        <f>100*Comuni[[#This Row],[Popolazione2011]]/$D$7916</f>
        <v>9.7274321175729855E-3</v>
      </c>
      <c r="F6264">
        <f>100*Comuni[[#This Row],[Popolazione2011]]/(SUMIFS($D$2:$D$7916,$B$2:$B$7916,"Campania"))</f>
        <v>9.6673897700808586E-2</v>
      </c>
      <c r="G6264" t="b">
        <f>IF(Comuni[[#This Row],[Popolazione2011]]&gt;300000,"MAGGIORE")</f>
        <v>0</v>
      </c>
      <c r="H6264">
        <f>100*Comuni[[#This Row],[Popolazione2011]]/(SUMIFS($D$2:$D$7916,$B$2:$B$7916,"Piemonte"))</f>
        <v>0.12775222987793533</v>
      </c>
      <c r="I6264" s="1" t="str">
        <f>_xlfn.XLOOKUP(Comuni[[#This Row],[Regione]],Ripartizione_geografica[Regione],Ripartizione_geografica[Ripartizione geografica],,0)</f>
        <v>Sud</v>
      </c>
      <c r="J6264" s="1">
        <f>_xlfn.XLOOKUP(Comuni[[#This Row],[Regione]],Table_0[Regione],Table_0[Totale contagiati],,0)</f>
        <v>2524670</v>
      </c>
      <c r="K6264" s="1">
        <f>_xlfn.XLOOKUP(Comuni[[#This Row],[Regione]],Table_0[Regione],Table_0[Guariti],,0)</f>
        <v>2482123</v>
      </c>
      <c r="L6264" s="1">
        <f>_xlfn.XLOOKUP(Comuni[[#This Row],[Regione]],Table_0[Regione],Table_0[Deceduti],,0)</f>
        <v>12061</v>
      </c>
    </row>
    <row r="6265" spans="1:12" x14ac:dyDescent="0.25">
      <c r="A6265" s="1" t="s">
        <v>6358</v>
      </c>
      <c r="B6265" s="1" t="s">
        <v>5895</v>
      </c>
      <c r="C6265" s="1" t="s">
        <v>6292</v>
      </c>
      <c r="D6265">
        <v>22036</v>
      </c>
      <c r="E6265">
        <f>100*Comuni[[#This Row],[Popolazione2011]]/$D$7916</f>
        <v>3.8449093119791625E-2</v>
      </c>
      <c r="F6265">
        <f>100*Comuni[[#This Row],[Popolazione2011]]/(SUMIFS($D$2:$D$7916,$B$2:$B$7916,"Campania"))</f>
        <v>0.38211766990762658</v>
      </c>
      <c r="G6265" t="b">
        <f>IF(Comuni[[#This Row],[Popolazione2011]]&gt;300000,"MAGGIORE")</f>
        <v>0</v>
      </c>
      <c r="H6265">
        <f>100*Comuni[[#This Row],[Popolazione2011]]/(SUMIFS($D$2:$D$7916,$B$2:$B$7916,"Piemonte"))</f>
        <v>0.50495930719106419</v>
      </c>
      <c r="I6265" s="1" t="str">
        <f>_xlfn.XLOOKUP(Comuni[[#This Row],[Regione]],Ripartizione_geografica[Regione],Ripartizione_geografica[Ripartizione geografica],,0)</f>
        <v>Sud</v>
      </c>
      <c r="J6265" s="1">
        <f>_xlfn.XLOOKUP(Comuni[[#This Row],[Regione]],Table_0[Regione],Table_0[Totale contagiati],,0)</f>
        <v>2524670</v>
      </c>
      <c r="K6265" s="1">
        <f>_xlfn.XLOOKUP(Comuni[[#This Row],[Regione]],Table_0[Regione],Table_0[Guariti],,0)</f>
        <v>2482123</v>
      </c>
      <c r="L6265" s="1">
        <f>_xlfn.XLOOKUP(Comuni[[#This Row],[Regione]],Table_0[Regione],Table_0[Deceduti],,0)</f>
        <v>12061</v>
      </c>
    </row>
    <row r="6266" spans="1:12" x14ac:dyDescent="0.25">
      <c r="A6266" s="1" t="s">
        <v>6359</v>
      </c>
      <c r="B6266" s="1" t="s">
        <v>5895</v>
      </c>
      <c r="C6266" s="1" t="s">
        <v>6292</v>
      </c>
      <c r="D6266">
        <v>2822</v>
      </c>
      <c r="E6266">
        <f>100*Comuni[[#This Row],[Popolazione2011]]/$D$7916</f>
        <v>4.9239127239086933E-3</v>
      </c>
      <c r="F6266">
        <f>100*Comuni[[#This Row],[Popolazione2011]]/(SUMIFS($D$2:$D$7916,$B$2:$B$7916,"Campania"))</f>
        <v>4.8935199876534857E-2</v>
      </c>
      <c r="G6266" t="b">
        <f>IF(Comuni[[#This Row],[Popolazione2011]]&gt;300000,"MAGGIORE")</f>
        <v>0</v>
      </c>
      <c r="H6266">
        <f>100*Comuni[[#This Row],[Popolazione2011]]/(SUMIFS($D$2:$D$7916,$B$2:$B$7916,"Piemonte"))</f>
        <v>6.4666689276328876E-2</v>
      </c>
      <c r="I6266" s="1" t="str">
        <f>_xlfn.XLOOKUP(Comuni[[#This Row],[Regione]],Ripartizione_geografica[Regione],Ripartizione_geografica[Ripartizione geografica],,0)</f>
        <v>Sud</v>
      </c>
      <c r="J6266" s="1">
        <f>_xlfn.XLOOKUP(Comuni[[#This Row],[Regione]],Table_0[Regione],Table_0[Totale contagiati],,0)</f>
        <v>2524670</v>
      </c>
      <c r="K6266" s="1">
        <f>_xlfn.XLOOKUP(Comuni[[#This Row],[Regione]],Table_0[Regione],Table_0[Guariti],,0)</f>
        <v>2482123</v>
      </c>
      <c r="L6266" s="1">
        <f>_xlfn.XLOOKUP(Comuni[[#This Row],[Regione]],Table_0[Regione],Table_0[Deceduti],,0)</f>
        <v>12061</v>
      </c>
    </row>
    <row r="6267" spans="1:12" x14ac:dyDescent="0.25">
      <c r="A6267" s="1" t="s">
        <v>6360</v>
      </c>
      <c r="B6267" s="1" t="s">
        <v>5895</v>
      </c>
      <c r="C6267" s="1" t="s">
        <v>6292</v>
      </c>
      <c r="D6267">
        <v>1856</v>
      </c>
      <c r="E6267">
        <f>100*Comuni[[#This Row],[Popolazione2011]]/$D$7916</f>
        <v>3.2384061004870784E-3</v>
      </c>
      <c r="F6267">
        <f>100*Comuni[[#This Row],[Popolazione2011]]/(SUMIFS($D$2:$D$7916,$B$2:$B$7916,"Campania"))</f>
        <v>3.2184171144879058E-2</v>
      </c>
      <c r="G6267" t="b">
        <f>IF(Comuni[[#This Row],[Popolazione2011]]&gt;300000,"MAGGIORE")</f>
        <v>0</v>
      </c>
      <c r="H6267">
        <f>100*Comuni[[#This Row],[Popolazione2011]]/(SUMIFS($D$2:$D$7916,$B$2:$B$7916,"Piemonte"))</f>
        <v>4.2530607830214881E-2</v>
      </c>
      <c r="I6267" s="1" t="str">
        <f>_xlfn.XLOOKUP(Comuni[[#This Row],[Regione]],Ripartizione_geografica[Regione],Ripartizione_geografica[Ripartizione geografica],,0)</f>
        <v>Sud</v>
      </c>
      <c r="J6267" s="1">
        <f>_xlfn.XLOOKUP(Comuni[[#This Row],[Regione]],Table_0[Regione],Table_0[Totale contagiati],,0)</f>
        <v>2524670</v>
      </c>
      <c r="K6267" s="1">
        <f>_xlfn.XLOOKUP(Comuni[[#This Row],[Regione]],Table_0[Regione],Table_0[Guariti],,0)</f>
        <v>2482123</v>
      </c>
      <c r="L6267" s="1">
        <f>_xlfn.XLOOKUP(Comuni[[#This Row],[Regione]],Table_0[Regione],Table_0[Deceduti],,0)</f>
        <v>12061</v>
      </c>
    </row>
    <row r="6268" spans="1:12" x14ac:dyDescent="0.25">
      <c r="A6268" s="1" t="s">
        <v>6361</v>
      </c>
      <c r="B6268" s="1" t="s">
        <v>5895</v>
      </c>
      <c r="C6268" s="1" t="s">
        <v>6292</v>
      </c>
      <c r="D6268">
        <v>2233</v>
      </c>
      <c r="E6268">
        <f>100*Comuni[[#This Row],[Popolazione2011]]/$D$7916</f>
        <v>3.896207339648516E-3</v>
      </c>
      <c r="F6268">
        <f>100*Comuni[[#This Row],[Popolazione2011]]/(SUMIFS($D$2:$D$7916,$B$2:$B$7916,"Campania"))</f>
        <v>3.8721580908682614E-2</v>
      </c>
      <c r="G6268" t="b">
        <f>IF(Comuni[[#This Row],[Popolazione2011]]&gt;300000,"MAGGIORE")</f>
        <v>0</v>
      </c>
      <c r="H6268">
        <f>100*Comuni[[#This Row],[Popolazione2011]]/(SUMIFS($D$2:$D$7916,$B$2:$B$7916,"Piemonte"))</f>
        <v>5.116963754572728E-2</v>
      </c>
      <c r="I6268" s="1" t="str">
        <f>_xlfn.XLOOKUP(Comuni[[#This Row],[Regione]],Ripartizione_geografica[Regione],Ripartizione_geografica[Ripartizione geografica],,0)</f>
        <v>Sud</v>
      </c>
      <c r="J6268" s="1">
        <f>_xlfn.XLOOKUP(Comuni[[#This Row],[Regione]],Table_0[Regione],Table_0[Totale contagiati],,0)</f>
        <v>2524670</v>
      </c>
      <c r="K6268" s="1">
        <f>_xlfn.XLOOKUP(Comuni[[#This Row],[Regione]],Table_0[Regione],Table_0[Guariti],,0)</f>
        <v>2482123</v>
      </c>
      <c r="L6268" s="1">
        <f>_xlfn.XLOOKUP(Comuni[[#This Row],[Regione]],Table_0[Regione],Table_0[Deceduti],,0)</f>
        <v>12061</v>
      </c>
    </row>
    <row r="6269" spans="1:12" x14ac:dyDescent="0.25">
      <c r="A6269" s="1" t="s">
        <v>6362</v>
      </c>
      <c r="B6269" s="1" t="s">
        <v>5895</v>
      </c>
      <c r="C6269" s="1" t="s">
        <v>6292</v>
      </c>
      <c r="D6269">
        <v>2545</v>
      </c>
      <c r="E6269">
        <f>100*Comuni[[#This Row],[Popolazione2011]]/$D$7916</f>
        <v>4.4405945720579817E-3</v>
      </c>
      <c r="F6269">
        <f>100*Comuni[[#This Row],[Popolazione2011]]/(SUMIFS($D$2:$D$7916,$B$2:$B$7916,"Campania"))</f>
        <v>4.4131851058037283E-2</v>
      </c>
      <c r="G6269" t="b">
        <f>IF(Comuni[[#This Row],[Popolazione2011]]&gt;300000,"MAGGIORE")</f>
        <v>0</v>
      </c>
      <c r="H6269">
        <f>100*Comuni[[#This Row],[Popolazione2011]]/(SUMIFS($D$2:$D$7916,$B$2:$B$7916,"Piemonte"))</f>
        <v>5.8319179379254779E-2</v>
      </c>
      <c r="I6269" s="1" t="str">
        <f>_xlfn.XLOOKUP(Comuni[[#This Row],[Regione]],Ripartizione_geografica[Regione],Ripartizione_geografica[Ripartizione geografica],,0)</f>
        <v>Sud</v>
      </c>
      <c r="J6269" s="1">
        <f>_xlfn.XLOOKUP(Comuni[[#This Row],[Regione]],Table_0[Regione],Table_0[Totale contagiati],,0)</f>
        <v>2524670</v>
      </c>
      <c r="K6269" s="1">
        <f>_xlfn.XLOOKUP(Comuni[[#This Row],[Regione]],Table_0[Regione],Table_0[Guariti],,0)</f>
        <v>2482123</v>
      </c>
      <c r="L6269" s="1">
        <f>_xlfn.XLOOKUP(Comuni[[#This Row],[Regione]],Table_0[Regione],Table_0[Deceduti],,0)</f>
        <v>12061</v>
      </c>
    </row>
    <row r="6270" spans="1:12" x14ac:dyDescent="0.25">
      <c r="A6270" s="1" t="s">
        <v>6363</v>
      </c>
      <c r="B6270" s="1" t="s">
        <v>5895</v>
      </c>
      <c r="C6270" s="1" t="s">
        <v>6292</v>
      </c>
      <c r="D6270">
        <v>10019</v>
      </c>
      <c r="E6270">
        <f>100*Comuni[[#This Row],[Popolazione2011]]/$D$7916</f>
        <v>1.7481460517661657E-2</v>
      </c>
      <c r="F6270">
        <f>100*Comuni[[#This Row],[Popolazione2011]]/(SUMIFS($D$2:$D$7916,$B$2:$B$7916,"Campania"))</f>
        <v>0.17373556611020652</v>
      </c>
      <c r="G6270" t="b">
        <f>IF(Comuni[[#This Row],[Popolazione2011]]&gt;300000,"MAGGIORE")</f>
        <v>0</v>
      </c>
      <c r="H6270">
        <f>100*Comuni[[#This Row],[Popolazione2011]]/(SUMIFS($D$2:$D$7916,$B$2:$B$7916,"Piemonte"))</f>
        <v>0.22958737060933346</v>
      </c>
      <c r="I6270" s="1" t="str">
        <f>_xlfn.XLOOKUP(Comuni[[#This Row],[Regione]],Ripartizione_geografica[Regione],Ripartizione_geografica[Ripartizione geografica],,0)</f>
        <v>Sud</v>
      </c>
      <c r="J6270" s="1">
        <f>_xlfn.XLOOKUP(Comuni[[#This Row],[Regione]],Table_0[Regione],Table_0[Totale contagiati],,0)</f>
        <v>2524670</v>
      </c>
      <c r="K6270" s="1">
        <f>_xlfn.XLOOKUP(Comuni[[#This Row],[Regione]],Table_0[Regione],Table_0[Guariti],,0)</f>
        <v>2482123</v>
      </c>
      <c r="L6270" s="1">
        <f>_xlfn.XLOOKUP(Comuni[[#This Row],[Regione]],Table_0[Regione],Table_0[Deceduti],,0)</f>
        <v>12061</v>
      </c>
    </row>
    <row r="6271" spans="1:12" x14ac:dyDescent="0.25">
      <c r="A6271" s="1" t="s">
        <v>6364</v>
      </c>
      <c r="B6271" s="1" t="s">
        <v>5895</v>
      </c>
      <c r="C6271" s="1" t="s">
        <v>6292</v>
      </c>
      <c r="D6271">
        <v>12553</v>
      </c>
      <c r="E6271">
        <f>100*Comuni[[#This Row],[Popolazione2011]]/$D$7916</f>
        <v>2.1902861950115461E-2</v>
      </c>
      <c r="F6271">
        <f>100*Comuni[[#This Row],[Popolazione2011]]/(SUMIFS($D$2:$D$7916,$B$2:$B$7916,"Campania"))</f>
        <v>0.21767667046426015</v>
      </c>
      <c r="G6271" t="b">
        <f>IF(Comuni[[#This Row],[Popolazione2011]]&gt;300000,"MAGGIORE")</f>
        <v>0</v>
      </c>
      <c r="H6271">
        <f>100*Comuni[[#This Row],[Popolazione2011]]/(SUMIFS($D$2:$D$7916,$B$2:$B$7916,"Piemonte"))</f>
        <v>0.28765448280856004</v>
      </c>
      <c r="I6271" s="1" t="str">
        <f>_xlfn.XLOOKUP(Comuni[[#This Row],[Regione]],Ripartizione_geografica[Regione],Ripartizione_geografica[Ripartizione geografica],,0)</f>
        <v>Sud</v>
      </c>
      <c r="J6271" s="1">
        <f>_xlfn.XLOOKUP(Comuni[[#This Row],[Regione]],Table_0[Regione],Table_0[Totale contagiati],,0)</f>
        <v>2524670</v>
      </c>
      <c r="K6271" s="1">
        <f>_xlfn.XLOOKUP(Comuni[[#This Row],[Regione]],Table_0[Regione],Table_0[Guariti],,0)</f>
        <v>2482123</v>
      </c>
      <c r="L6271" s="1">
        <f>_xlfn.XLOOKUP(Comuni[[#This Row],[Regione]],Table_0[Regione],Table_0[Deceduti],,0)</f>
        <v>12061</v>
      </c>
    </row>
    <row r="6272" spans="1:12" x14ac:dyDescent="0.25">
      <c r="A6272" s="1" t="s">
        <v>6365</v>
      </c>
      <c r="B6272" s="1" t="s">
        <v>5895</v>
      </c>
      <c r="C6272" s="1" t="s">
        <v>6292</v>
      </c>
      <c r="D6272">
        <v>565</v>
      </c>
      <c r="E6272">
        <f>100*Comuni[[#This Row],[Popolazione2011]]/$D$7916</f>
        <v>9.8582944330560308E-4</v>
      </c>
      <c r="F6272">
        <f>100*Comuni[[#This Row],[Popolazione2011]]/(SUMIFS($D$2:$D$7916,$B$2:$B$7916,"Campania"))</f>
        <v>9.7974443409788083E-3</v>
      </c>
      <c r="G6272" t="b">
        <f>IF(Comuni[[#This Row],[Popolazione2011]]&gt;300000,"MAGGIORE")</f>
        <v>0</v>
      </c>
      <c r="H6272">
        <f>100*Comuni[[#This Row],[Popolazione2011]]/(SUMIFS($D$2:$D$7916,$B$2:$B$7916,"Piemonte"))</f>
        <v>1.2947086974176404E-2</v>
      </c>
      <c r="I6272" s="1" t="str">
        <f>_xlfn.XLOOKUP(Comuni[[#This Row],[Regione]],Ripartizione_geografica[Regione],Ripartizione_geografica[Ripartizione geografica],,0)</f>
        <v>Sud</v>
      </c>
      <c r="J6272" s="1">
        <f>_xlfn.XLOOKUP(Comuni[[#This Row],[Regione]],Table_0[Regione],Table_0[Totale contagiati],,0)</f>
        <v>2524670</v>
      </c>
      <c r="K6272" s="1">
        <f>_xlfn.XLOOKUP(Comuni[[#This Row],[Regione]],Table_0[Regione],Table_0[Guariti],,0)</f>
        <v>2482123</v>
      </c>
      <c r="L6272" s="1">
        <f>_xlfn.XLOOKUP(Comuni[[#This Row],[Regione]],Table_0[Regione],Table_0[Deceduti],,0)</f>
        <v>12061</v>
      </c>
    </row>
    <row r="6273" spans="1:12" x14ac:dyDescent="0.25">
      <c r="A6273" s="1" t="s">
        <v>6366</v>
      </c>
      <c r="B6273" s="1" t="s">
        <v>5895</v>
      </c>
      <c r="C6273" s="1" t="s">
        <v>6292</v>
      </c>
      <c r="D6273">
        <v>1630</v>
      </c>
      <c r="E6273">
        <f>100*Comuni[[#This Row],[Popolazione2011]]/$D$7916</f>
        <v>2.8440743231648372E-3</v>
      </c>
      <c r="F6273">
        <f>100*Comuni[[#This Row],[Popolazione2011]]/(SUMIFS($D$2:$D$7916,$B$2:$B$7916,"Campania"))</f>
        <v>2.8265193408487536E-2</v>
      </c>
      <c r="G6273" t="b">
        <f>IF(Comuni[[#This Row],[Popolazione2011]]&gt;300000,"MAGGIORE")</f>
        <v>0</v>
      </c>
      <c r="H6273">
        <f>100*Comuni[[#This Row],[Popolazione2011]]/(SUMIFS($D$2:$D$7916,$B$2:$B$7916,"Piemonte"))</f>
        <v>3.7351773040544316E-2</v>
      </c>
      <c r="I6273" s="1" t="str">
        <f>_xlfn.XLOOKUP(Comuni[[#This Row],[Regione]],Ripartizione_geografica[Regione],Ripartizione_geografica[Ripartizione geografica],,0)</f>
        <v>Sud</v>
      </c>
      <c r="J6273" s="1">
        <f>_xlfn.XLOOKUP(Comuni[[#This Row],[Regione]],Table_0[Regione],Table_0[Totale contagiati],,0)</f>
        <v>2524670</v>
      </c>
      <c r="K6273" s="1">
        <f>_xlfn.XLOOKUP(Comuni[[#This Row],[Regione]],Table_0[Regione],Table_0[Guariti],,0)</f>
        <v>2482123</v>
      </c>
      <c r="L6273" s="1">
        <f>_xlfn.XLOOKUP(Comuni[[#This Row],[Regione]],Table_0[Regione],Table_0[Deceduti],,0)</f>
        <v>12061</v>
      </c>
    </row>
    <row r="6274" spans="1:12" x14ac:dyDescent="0.25">
      <c r="A6274" s="1" t="s">
        <v>6367</v>
      </c>
      <c r="B6274" s="1" t="s">
        <v>5895</v>
      </c>
      <c r="C6274" s="1" t="s">
        <v>6292</v>
      </c>
      <c r="D6274">
        <v>6781</v>
      </c>
      <c r="E6274">
        <f>100*Comuni[[#This Row],[Popolazione2011]]/$D$7916</f>
        <v>1.1831698150540344E-2</v>
      </c>
      <c r="F6274">
        <f>100*Comuni[[#This Row],[Popolazione2011]]/(SUMIFS($D$2:$D$7916,$B$2:$B$7916,"Campania"))</f>
        <v>0.11758667270119876</v>
      </c>
      <c r="G6274" t="b">
        <f>IF(Comuni[[#This Row],[Popolazione2011]]&gt;300000,"MAGGIORE")</f>
        <v>0</v>
      </c>
      <c r="H6274">
        <f>100*Comuni[[#This Row],[Popolazione2011]]/(SUMIFS($D$2:$D$7916,$B$2:$B$7916,"Piemonte"))</f>
        <v>0.15538795888830123</v>
      </c>
      <c r="I6274" s="1" t="str">
        <f>_xlfn.XLOOKUP(Comuni[[#This Row],[Regione]],Ripartizione_geografica[Regione],Ripartizione_geografica[Ripartizione geografica],,0)</f>
        <v>Sud</v>
      </c>
      <c r="J6274" s="1">
        <f>_xlfn.XLOOKUP(Comuni[[#This Row],[Regione]],Table_0[Regione],Table_0[Totale contagiati],,0)</f>
        <v>2524670</v>
      </c>
      <c r="K6274" s="1">
        <f>_xlfn.XLOOKUP(Comuni[[#This Row],[Regione]],Table_0[Regione],Table_0[Guariti],,0)</f>
        <v>2482123</v>
      </c>
      <c r="L6274" s="1">
        <f>_xlfn.XLOOKUP(Comuni[[#This Row],[Regione]],Table_0[Regione],Table_0[Deceduti],,0)</f>
        <v>12061</v>
      </c>
    </row>
    <row r="6275" spans="1:12" x14ac:dyDescent="0.25">
      <c r="A6275" s="1" t="s">
        <v>6368</v>
      </c>
      <c r="B6275" s="1" t="s">
        <v>5895</v>
      </c>
      <c r="C6275" s="1" t="s">
        <v>6292</v>
      </c>
      <c r="D6275">
        <v>699</v>
      </c>
      <c r="E6275">
        <f>100*Comuni[[#This Row],[Popolazione2011]]/$D$7916</f>
        <v>1.2196367803019761E-3</v>
      </c>
      <c r="F6275">
        <f>100*Comuni[[#This Row],[Popolazione2011]]/(SUMIFS($D$2:$D$7916,$B$2:$B$7916,"Campania"))</f>
        <v>1.2121086007688827E-2</v>
      </c>
      <c r="G6275" t="b">
        <f>IF(Comuni[[#This Row],[Popolazione2011]]&gt;300000,"MAGGIORE")</f>
        <v>0</v>
      </c>
      <c r="H6275">
        <f>100*Comuni[[#This Row],[Popolazione2011]]/(SUMIFS($D$2:$D$7916,$B$2:$B$7916,"Piemonte"))</f>
        <v>1.601772353088373E-2</v>
      </c>
      <c r="I6275" s="1" t="str">
        <f>_xlfn.XLOOKUP(Comuni[[#This Row],[Regione]],Ripartizione_geografica[Regione],Ripartizione_geografica[Ripartizione geografica],,0)</f>
        <v>Sud</v>
      </c>
      <c r="J6275" s="1">
        <f>_xlfn.XLOOKUP(Comuni[[#This Row],[Regione]],Table_0[Regione],Table_0[Totale contagiati],,0)</f>
        <v>2524670</v>
      </c>
      <c r="K6275" s="1">
        <f>_xlfn.XLOOKUP(Comuni[[#This Row],[Regione]],Table_0[Regione],Table_0[Guariti],,0)</f>
        <v>2482123</v>
      </c>
      <c r="L6275" s="1">
        <f>_xlfn.XLOOKUP(Comuni[[#This Row],[Regione]],Table_0[Regione],Table_0[Deceduti],,0)</f>
        <v>12061</v>
      </c>
    </row>
    <row r="6276" spans="1:12" x14ac:dyDescent="0.25">
      <c r="A6276" s="1" t="s">
        <v>6369</v>
      </c>
      <c r="B6276" s="1" t="s">
        <v>5895</v>
      </c>
      <c r="C6276" s="1" t="s">
        <v>6292</v>
      </c>
      <c r="D6276">
        <v>46563</v>
      </c>
      <c r="E6276">
        <f>100*Comuni[[#This Row],[Popolazione2011]]/$D$7916</f>
        <v>8.1244559944493436E-2</v>
      </c>
      <c r="F6276">
        <f>100*Comuni[[#This Row],[Popolazione2011]]/(SUMIFS($D$2:$D$7916,$B$2:$B$7916,"Campania"))</f>
        <v>0.80743079796282524</v>
      </c>
      <c r="G6276" t="b">
        <f>IF(Comuni[[#This Row],[Popolazione2011]]&gt;300000,"MAGGIORE")</f>
        <v>0</v>
      </c>
      <c r="H6276">
        <f>100*Comuni[[#This Row],[Popolazione2011]]/(SUMIFS($D$2:$D$7916,$B$2:$B$7916,"Piemonte"))</f>
        <v>1.0670003730594264</v>
      </c>
      <c r="I6276" s="1" t="str">
        <f>_xlfn.XLOOKUP(Comuni[[#This Row],[Regione]],Ripartizione_geografica[Regione],Ripartizione_geografica[Ripartizione geografica],,0)</f>
        <v>Sud</v>
      </c>
      <c r="J6276" s="1">
        <f>_xlfn.XLOOKUP(Comuni[[#This Row],[Regione]],Table_0[Regione],Table_0[Totale contagiati],,0)</f>
        <v>2524670</v>
      </c>
      <c r="K6276" s="1">
        <f>_xlfn.XLOOKUP(Comuni[[#This Row],[Regione]],Table_0[Regione],Table_0[Guariti],,0)</f>
        <v>2482123</v>
      </c>
      <c r="L6276" s="1">
        <f>_xlfn.XLOOKUP(Comuni[[#This Row],[Regione]],Table_0[Regione],Table_0[Deceduti],,0)</f>
        <v>12061</v>
      </c>
    </row>
    <row r="6277" spans="1:12" x14ac:dyDescent="0.25">
      <c r="A6277" s="1" t="s">
        <v>6370</v>
      </c>
      <c r="B6277" s="1" t="s">
        <v>5895</v>
      </c>
      <c r="C6277" s="1" t="s">
        <v>6292</v>
      </c>
      <c r="D6277">
        <v>24151</v>
      </c>
      <c r="E6277">
        <f>100*Comuni[[#This Row],[Popolazione2011]]/$D$7916</f>
        <v>4.2139410416413482E-2</v>
      </c>
      <c r="F6277">
        <f>100*Comuni[[#This Row],[Popolazione2011]]/(SUMIFS($D$2:$D$7916,$B$2:$B$7916,"Campania"))</f>
        <v>0.41879305890084811</v>
      </c>
      <c r="G6277" t="b">
        <f>IF(Comuni[[#This Row],[Popolazione2011]]&gt;300000,"MAGGIORE")</f>
        <v>0</v>
      </c>
      <c r="H6277">
        <f>100*Comuni[[#This Row],[Popolazione2011]]/(SUMIFS($D$2:$D$7916,$B$2:$B$7916,"Piemonte"))</f>
        <v>0.5534249513510342</v>
      </c>
      <c r="I6277" s="1" t="str">
        <f>_xlfn.XLOOKUP(Comuni[[#This Row],[Regione]],Ripartizione_geografica[Regione],Ripartizione_geografica[Ripartizione geografica],,0)</f>
        <v>Sud</v>
      </c>
      <c r="J6277" s="1">
        <f>_xlfn.XLOOKUP(Comuni[[#This Row],[Regione]],Table_0[Regione],Table_0[Totale contagiati],,0)</f>
        <v>2524670</v>
      </c>
      <c r="K6277" s="1">
        <f>_xlfn.XLOOKUP(Comuni[[#This Row],[Regione]],Table_0[Regione],Table_0[Guariti],,0)</f>
        <v>2482123</v>
      </c>
      <c r="L6277" s="1">
        <f>_xlfn.XLOOKUP(Comuni[[#This Row],[Regione]],Table_0[Regione],Table_0[Deceduti],,0)</f>
        <v>12061</v>
      </c>
    </row>
    <row r="6278" spans="1:12" x14ac:dyDescent="0.25">
      <c r="A6278" s="1" t="s">
        <v>6371</v>
      </c>
      <c r="B6278" s="1" t="s">
        <v>5895</v>
      </c>
      <c r="C6278" s="1" t="s">
        <v>6292</v>
      </c>
      <c r="D6278">
        <v>2298</v>
      </c>
      <c r="E6278">
        <f>100*Comuni[[#This Row],[Popolazione2011]]/$D$7916</f>
        <v>4.0096213464004878E-3</v>
      </c>
      <c r="F6278">
        <f>100*Comuni[[#This Row],[Popolazione2011]]/(SUMIFS($D$2:$D$7916,$B$2:$B$7916,"Campania"))</f>
        <v>3.9848720523131508E-2</v>
      </c>
      <c r="G6278" t="b">
        <f>IF(Comuni[[#This Row],[Popolazione2011]]&gt;300000,"MAGGIORE")</f>
        <v>0</v>
      </c>
      <c r="H6278">
        <f>100*Comuni[[#This Row],[Popolazione2011]]/(SUMIFS($D$2:$D$7916,$B$2:$B$7916,"Piemonte"))</f>
        <v>5.2659125427712172E-2</v>
      </c>
      <c r="I6278" s="1" t="str">
        <f>_xlfn.XLOOKUP(Comuni[[#This Row],[Regione]],Ripartizione_geografica[Regione],Ripartizione_geografica[Ripartizione geografica],,0)</f>
        <v>Sud</v>
      </c>
      <c r="J6278" s="1">
        <f>_xlfn.XLOOKUP(Comuni[[#This Row],[Regione]],Table_0[Regione],Table_0[Totale contagiati],,0)</f>
        <v>2524670</v>
      </c>
      <c r="K6278" s="1">
        <f>_xlfn.XLOOKUP(Comuni[[#This Row],[Regione]],Table_0[Regione],Table_0[Guariti],,0)</f>
        <v>2482123</v>
      </c>
      <c r="L6278" s="1">
        <f>_xlfn.XLOOKUP(Comuni[[#This Row],[Regione]],Table_0[Regione],Table_0[Deceduti],,0)</f>
        <v>12061</v>
      </c>
    </row>
    <row r="6279" spans="1:12" x14ac:dyDescent="0.25">
      <c r="A6279" s="1" t="s">
        <v>6372</v>
      </c>
      <c r="B6279" s="1" t="s">
        <v>5895</v>
      </c>
      <c r="C6279" s="1" t="s">
        <v>6292</v>
      </c>
      <c r="D6279">
        <v>2241</v>
      </c>
      <c r="E6279">
        <f>100*Comuni[[#This Row],[Popolazione2011]]/$D$7916</f>
        <v>3.9101659866333741E-3</v>
      </c>
      <c r="F6279">
        <f>100*Comuni[[#This Row],[Popolazione2011]]/(SUMIFS($D$2:$D$7916,$B$2:$B$7916,"Campania"))</f>
        <v>3.8860305784307096E-2</v>
      </c>
      <c r="G6279" t="b">
        <f>IF(Comuni[[#This Row],[Popolazione2011]]&gt;300000,"MAGGIORE")</f>
        <v>0</v>
      </c>
      <c r="H6279">
        <f>100*Comuni[[#This Row],[Popolazione2011]]/(SUMIFS($D$2:$D$7916,$B$2:$B$7916,"Piemonte"))</f>
        <v>5.1352959131202344E-2</v>
      </c>
      <c r="I6279" s="1" t="str">
        <f>_xlfn.XLOOKUP(Comuni[[#This Row],[Regione]],Ripartizione_geografica[Regione],Ripartizione_geografica[Ripartizione geografica],,0)</f>
        <v>Sud</v>
      </c>
      <c r="J6279" s="1">
        <f>_xlfn.XLOOKUP(Comuni[[#This Row],[Regione]],Table_0[Regione],Table_0[Totale contagiati],,0)</f>
        <v>2524670</v>
      </c>
      <c r="K6279" s="1">
        <f>_xlfn.XLOOKUP(Comuni[[#This Row],[Regione]],Table_0[Regione],Table_0[Guariti],,0)</f>
        <v>2482123</v>
      </c>
      <c r="L6279" s="1">
        <f>_xlfn.XLOOKUP(Comuni[[#This Row],[Regione]],Table_0[Regione],Table_0[Deceduti],,0)</f>
        <v>12061</v>
      </c>
    </row>
    <row r="6280" spans="1:12" x14ac:dyDescent="0.25">
      <c r="A6280" s="1" t="s">
        <v>6373</v>
      </c>
      <c r="B6280" s="1" t="s">
        <v>5895</v>
      </c>
      <c r="C6280" s="1" t="s">
        <v>6292</v>
      </c>
      <c r="D6280">
        <v>6883</v>
      </c>
      <c r="E6280">
        <f>100*Comuni[[#This Row],[Popolazione2011]]/$D$7916</f>
        <v>1.2009670899597284E-2</v>
      </c>
      <c r="F6280">
        <f>100*Comuni[[#This Row],[Popolazione2011]]/(SUMIFS($D$2:$D$7916,$B$2:$B$7916,"Campania"))</f>
        <v>0.11935541486541086</v>
      </c>
      <c r="G6280" t="b">
        <f>IF(Comuni[[#This Row],[Popolazione2011]]&gt;300000,"MAGGIORE")</f>
        <v>0</v>
      </c>
      <c r="H6280">
        <f>100*Comuni[[#This Row],[Popolazione2011]]/(SUMIFS($D$2:$D$7916,$B$2:$B$7916,"Piemonte"))</f>
        <v>0.15772530910310831</v>
      </c>
      <c r="I6280" s="1" t="str">
        <f>_xlfn.XLOOKUP(Comuni[[#This Row],[Regione]],Ripartizione_geografica[Regione],Ripartizione_geografica[Ripartizione geografica],,0)</f>
        <v>Sud</v>
      </c>
      <c r="J6280" s="1">
        <f>_xlfn.XLOOKUP(Comuni[[#This Row],[Regione]],Table_0[Regione],Table_0[Totale contagiati],,0)</f>
        <v>2524670</v>
      </c>
      <c r="K6280" s="1">
        <f>_xlfn.XLOOKUP(Comuni[[#This Row],[Regione]],Table_0[Regione],Table_0[Guariti],,0)</f>
        <v>2482123</v>
      </c>
      <c r="L6280" s="1">
        <f>_xlfn.XLOOKUP(Comuni[[#This Row],[Regione]],Table_0[Regione],Table_0[Deceduti],,0)</f>
        <v>12061</v>
      </c>
    </row>
    <row r="6281" spans="1:12" x14ac:dyDescent="0.25">
      <c r="A6281" s="1" t="s">
        <v>6374</v>
      </c>
      <c r="B6281" s="1" t="s">
        <v>5895</v>
      </c>
      <c r="C6281" s="1" t="s">
        <v>6292</v>
      </c>
      <c r="D6281">
        <v>3832</v>
      </c>
      <c r="E6281">
        <f>100*Comuni[[#This Row],[Popolazione2011]]/$D$7916</f>
        <v>6.6861919057470279E-3</v>
      </c>
      <c r="F6281">
        <f>100*Comuni[[#This Row],[Popolazione2011]]/(SUMIFS($D$2:$D$7916,$B$2:$B$7916,"Campania"))</f>
        <v>6.6449215424125296E-2</v>
      </c>
      <c r="G6281" t="b">
        <f>IF(Comuni[[#This Row],[Popolazione2011]]&gt;300000,"MAGGIORE")</f>
        <v>0</v>
      </c>
      <c r="H6281">
        <f>100*Comuni[[#This Row],[Popolazione2011]]/(SUMIFS($D$2:$D$7916,$B$2:$B$7916,"Piemonte"))</f>
        <v>8.7811039442555722E-2</v>
      </c>
      <c r="I6281" s="1" t="str">
        <f>_xlfn.XLOOKUP(Comuni[[#This Row],[Regione]],Ripartizione_geografica[Regione],Ripartizione_geografica[Ripartizione geografica],,0)</f>
        <v>Sud</v>
      </c>
      <c r="J6281" s="1">
        <f>_xlfn.XLOOKUP(Comuni[[#This Row],[Regione]],Table_0[Regione],Table_0[Totale contagiati],,0)</f>
        <v>2524670</v>
      </c>
      <c r="K6281" s="1">
        <f>_xlfn.XLOOKUP(Comuni[[#This Row],[Regione]],Table_0[Regione],Table_0[Guariti],,0)</f>
        <v>2482123</v>
      </c>
      <c r="L6281" s="1">
        <f>_xlfn.XLOOKUP(Comuni[[#This Row],[Regione]],Table_0[Regione],Table_0[Deceduti],,0)</f>
        <v>12061</v>
      </c>
    </row>
    <row r="6282" spans="1:12" x14ac:dyDescent="0.25">
      <c r="A6282" s="1" t="s">
        <v>6375</v>
      </c>
      <c r="B6282" s="1" t="s">
        <v>5895</v>
      </c>
      <c r="C6282" s="1" t="s">
        <v>6292</v>
      </c>
      <c r="D6282">
        <v>1579</v>
      </c>
      <c r="E6282">
        <f>100*Comuni[[#This Row],[Popolazione2011]]/$D$7916</f>
        <v>2.7550879486363668E-3</v>
      </c>
      <c r="F6282">
        <f>100*Comuni[[#This Row],[Popolazione2011]]/(SUMIFS($D$2:$D$7916,$B$2:$B$7916,"Campania"))</f>
        <v>2.7380822326381483E-2</v>
      </c>
      <c r="G6282" t="b">
        <f>IF(Comuni[[#This Row],[Popolazione2011]]&gt;300000,"MAGGIORE")</f>
        <v>0</v>
      </c>
      <c r="H6282">
        <f>100*Comuni[[#This Row],[Popolazione2011]]/(SUMIFS($D$2:$D$7916,$B$2:$B$7916,"Piemonte"))</f>
        <v>3.6183097933140784E-2</v>
      </c>
      <c r="I6282" s="1" t="str">
        <f>_xlfn.XLOOKUP(Comuni[[#This Row],[Regione]],Ripartizione_geografica[Regione],Ripartizione_geografica[Ripartizione geografica],,0)</f>
        <v>Sud</v>
      </c>
      <c r="J6282" s="1">
        <f>_xlfn.XLOOKUP(Comuni[[#This Row],[Regione]],Table_0[Regione],Table_0[Totale contagiati],,0)</f>
        <v>2524670</v>
      </c>
      <c r="K6282" s="1">
        <f>_xlfn.XLOOKUP(Comuni[[#This Row],[Regione]],Table_0[Regione],Table_0[Guariti],,0)</f>
        <v>2482123</v>
      </c>
      <c r="L6282" s="1">
        <f>_xlfn.XLOOKUP(Comuni[[#This Row],[Regione]],Table_0[Regione],Table_0[Deceduti],,0)</f>
        <v>12061</v>
      </c>
    </row>
    <row r="6283" spans="1:12" x14ac:dyDescent="0.25">
      <c r="A6283" s="1" t="s">
        <v>6376</v>
      </c>
      <c r="B6283" s="1" t="s">
        <v>5895</v>
      </c>
      <c r="C6283" s="1" t="s">
        <v>6292</v>
      </c>
      <c r="D6283">
        <v>1161</v>
      </c>
      <c r="E6283">
        <f>100*Comuni[[#This Row],[Popolazione2011]]/$D$7916</f>
        <v>2.0257486436775314E-3</v>
      </c>
      <c r="F6283">
        <f>100*Comuni[[#This Row],[Popolazione2011]]/(SUMIFS($D$2:$D$7916,$B$2:$B$7916,"Campania"))</f>
        <v>2.013244757500247E-2</v>
      </c>
      <c r="G6283" t="b">
        <f>IF(Comuni[[#This Row],[Popolazione2011]]&gt;300000,"MAGGIORE")</f>
        <v>0</v>
      </c>
      <c r="H6283">
        <f>100*Comuni[[#This Row],[Popolazione2011]]/(SUMIFS($D$2:$D$7916,$B$2:$B$7916,"Piemonte"))</f>
        <v>2.6604545092068683E-2</v>
      </c>
      <c r="I6283" s="1" t="str">
        <f>_xlfn.XLOOKUP(Comuni[[#This Row],[Regione]],Ripartizione_geografica[Regione],Ripartizione_geografica[Ripartizione geografica],,0)</f>
        <v>Sud</v>
      </c>
      <c r="J6283" s="1">
        <f>_xlfn.XLOOKUP(Comuni[[#This Row],[Regione]],Table_0[Regione],Table_0[Totale contagiati],,0)</f>
        <v>2524670</v>
      </c>
      <c r="K6283" s="1">
        <f>_xlfn.XLOOKUP(Comuni[[#This Row],[Regione]],Table_0[Regione],Table_0[Guariti],,0)</f>
        <v>2482123</v>
      </c>
      <c r="L6283" s="1">
        <f>_xlfn.XLOOKUP(Comuni[[#This Row],[Regione]],Table_0[Regione],Table_0[Deceduti],,0)</f>
        <v>12061</v>
      </c>
    </row>
    <row r="6284" spans="1:12" x14ac:dyDescent="0.25">
      <c r="A6284" s="1" t="s">
        <v>6377</v>
      </c>
      <c r="B6284" s="1" t="s">
        <v>5895</v>
      </c>
      <c r="C6284" s="1" t="s">
        <v>6292</v>
      </c>
      <c r="D6284">
        <v>680</v>
      </c>
      <c r="E6284">
        <f>100*Comuni[[#This Row],[Popolazione2011]]/$D$7916</f>
        <v>1.1864849937129381E-3</v>
      </c>
      <c r="F6284">
        <f>100*Comuni[[#This Row],[Popolazione2011]]/(SUMIFS($D$2:$D$7916,$B$2:$B$7916,"Campania"))</f>
        <v>1.179161442808069E-2</v>
      </c>
      <c r="G6284" t="b">
        <f>IF(Comuni[[#This Row],[Popolazione2011]]&gt;300000,"MAGGIORE")</f>
        <v>0</v>
      </c>
      <c r="H6284">
        <f>100*Comuni[[#This Row],[Popolazione2011]]/(SUMIFS($D$2:$D$7916,$B$2:$B$7916,"Piemonte"))</f>
        <v>1.5582334765380451E-2</v>
      </c>
      <c r="I6284" s="1" t="str">
        <f>_xlfn.XLOOKUP(Comuni[[#This Row],[Regione]],Ripartizione_geografica[Regione],Ripartizione_geografica[Ripartizione geografica],,0)</f>
        <v>Sud</v>
      </c>
      <c r="J6284" s="1">
        <f>_xlfn.XLOOKUP(Comuni[[#This Row],[Regione]],Table_0[Regione],Table_0[Totale contagiati],,0)</f>
        <v>2524670</v>
      </c>
      <c r="K6284" s="1">
        <f>_xlfn.XLOOKUP(Comuni[[#This Row],[Regione]],Table_0[Regione],Table_0[Guariti],,0)</f>
        <v>2482123</v>
      </c>
      <c r="L6284" s="1">
        <f>_xlfn.XLOOKUP(Comuni[[#This Row],[Regione]],Table_0[Regione],Table_0[Deceduti],,0)</f>
        <v>12061</v>
      </c>
    </row>
    <row r="6285" spans="1:12" x14ac:dyDescent="0.25">
      <c r="A6285" s="1" t="s">
        <v>6378</v>
      </c>
      <c r="B6285" s="1" t="s">
        <v>5895</v>
      </c>
      <c r="C6285" s="1" t="s">
        <v>6292</v>
      </c>
      <c r="D6285">
        <v>5279</v>
      </c>
      <c r="E6285">
        <f>100*Comuni[[#This Row],[Popolazione2011]]/$D$7916</f>
        <v>9.2109621791332356E-3</v>
      </c>
      <c r="F6285">
        <f>100*Comuni[[#This Row],[Popolazione2011]]/(SUMIFS($D$2:$D$7916,$B$2:$B$7916,"Campania"))</f>
        <v>9.1541077302702875E-2</v>
      </c>
      <c r="G6285" t="b">
        <f>IF(Comuni[[#This Row],[Popolazione2011]]&gt;300000,"MAGGIORE")</f>
        <v>0</v>
      </c>
      <c r="H6285">
        <f>100*Comuni[[#This Row],[Popolazione2011]]/(SUMIFS($D$2:$D$7916,$B$2:$B$7916,"Piemonte"))</f>
        <v>0.12096933121535795</v>
      </c>
      <c r="I6285" s="1" t="str">
        <f>_xlfn.XLOOKUP(Comuni[[#This Row],[Regione]],Ripartizione_geografica[Regione],Ripartizione_geografica[Ripartizione geografica],,0)</f>
        <v>Sud</v>
      </c>
      <c r="J6285" s="1">
        <f>_xlfn.XLOOKUP(Comuni[[#This Row],[Regione]],Table_0[Regione],Table_0[Totale contagiati],,0)</f>
        <v>2524670</v>
      </c>
      <c r="K6285" s="1">
        <f>_xlfn.XLOOKUP(Comuni[[#This Row],[Regione]],Table_0[Regione],Table_0[Guariti],,0)</f>
        <v>2482123</v>
      </c>
      <c r="L6285" s="1">
        <f>_xlfn.XLOOKUP(Comuni[[#This Row],[Regione]],Table_0[Regione],Table_0[Deceduti],,0)</f>
        <v>12061</v>
      </c>
    </row>
    <row r="6286" spans="1:12" x14ac:dyDescent="0.25">
      <c r="A6286" s="1" t="s">
        <v>6379</v>
      </c>
      <c r="B6286" s="1" t="s">
        <v>5895</v>
      </c>
      <c r="C6286" s="1" t="s">
        <v>6292</v>
      </c>
      <c r="D6286">
        <v>34671</v>
      </c>
      <c r="E6286">
        <f>100*Comuni[[#This Row],[Popolazione2011]]/$D$7916</f>
        <v>6.0495031201501882E-2</v>
      </c>
      <c r="F6286">
        <f>100*Comuni[[#This Row],[Popolazione2011]]/(SUMIFS($D$2:$D$7916,$B$2:$B$7916,"Campania"))</f>
        <v>0.60121627034703762</v>
      </c>
      <c r="G6286" t="b">
        <f>IF(Comuni[[#This Row],[Popolazione2011]]&gt;300000,"MAGGIORE")</f>
        <v>0</v>
      </c>
      <c r="H6286">
        <f>100*Comuni[[#This Row],[Popolazione2011]]/(SUMIFS($D$2:$D$7916,$B$2:$B$7916,"Piemonte"))</f>
        <v>0.79449283625074363</v>
      </c>
      <c r="I6286" s="1" t="str">
        <f>_xlfn.XLOOKUP(Comuni[[#This Row],[Regione]],Ripartizione_geografica[Regione],Ripartizione_geografica[Ripartizione geografica],,0)</f>
        <v>Sud</v>
      </c>
      <c r="J6286" s="1">
        <f>_xlfn.XLOOKUP(Comuni[[#This Row],[Regione]],Table_0[Regione],Table_0[Totale contagiati],,0)</f>
        <v>2524670</v>
      </c>
      <c r="K6286" s="1">
        <f>_xlfn.XLOOKUP(Comuni[[#This Row],[Regione]],Table_0[Regione],Table_0[Guariti],,0)</f>
        <v>2482123</v>
      </c>
      <c r="L6286" s="1">
        <f>_xlfn.XLOOKUP(Comuni[[#This Row],[Regione]],Table_0[Regione],Table_0[Deceduti],,0)</f>
        <v>12061</v>
      </c>
    </row>
    <row r="6287" spans="1:12" x14ac:dyDescent="0.25">
      <c r="A6287" s="1" t="s">
        <v>6380</v>
      </c>
      <c r="B6287" s="1" t="s">
        <v>5895</v>
      </c>
      <c r="C6287" s="1" t="s">
        <v>6292</v>
      </c>
      <c r="D6287">
        <v>4049</v>
      </c>
      <c r="E6287">
        <f>100*Comuni[[#This Row],[Popolazione2011]]/$D$7916</f>
        <v>7.064820205211304E-3</v>
      </c>
      <c r="F6287">
        <f>100*Comuni[[#This Row],[Popolazione2011]]/(SUMIFS($D$2:$D$7916,$B$2:$B$7916,"Campania"))</f>
        <v>7.0212127675439287E-2</v>
      </c>
      <c r="G6287" t="b">
        <f>IF(Comuni[[#This Row],[Popolazione2011]]&gt;300000,"MAGGIORE")</f>
        <v>0</v>
      </c>
      <c r="H6287">
        <f>100*Comuni[[#This Row],[Popolazione2011]]/(SUMIFS($D$2:$D$7916,$B$2:$B$7916,"Piemonte"))</f>
        <v>9.2783637448566839E-2</v>
      </c>
      <c r="I6287" s="1" t="str">
        <f>_xlfn.XLOOKUP(Comuni[[#This Row],[Regione]],Ripartizione_geografica[Regione],Ripartizione_geografica[Ripartizione geografica],,0)</f>
        <v>Sud</v>
      </c>
      <c r="J6287" s="1">
        <f>_xlfn.XLOOKUP(Comuni[[#This Row],[Regione]],Table_0[Regione],Table_0[Totale contagiati],,0)</f>
        <v>2524670</v>
      </c>
      <c r="K6287" s="1">
        <f>_xlfn.XLOOKUP(Comuni[[#This Row],[Regione]],Table_0[Regione],Table_0[Guariti],,0)</f>
        <v>2482123</v>
      </c>
      <c r="L6287" s="1">
        <f>_xlfn.XLOOKUP(Comuni[[#This Row],[Regione]],Table_0[Regione],Table_0[Deceduti],,0)</f>
        <v>12061</v>
      </c>
    </row>
    <row r="6288" spans="1:12" x14ac:dyDescent="0.25">
      <c r="A6288" s="1" t="s">
        <v>6381</v>
      </c>
      <c r="B6288" s="1" t="s">
        <v>5895</v>
      </c>
      <c r="C6288" s="1" t="s">
        <v>6292</v>
      </c>
      <c r="D6288">
        <v>10580</v>
      </c>
      <c r="E6288">
        <f>100*Comuni[[#This Row],[Popolazione2011]]/$D$7916</f>
        <v>1.846031063747483E-2</v>
      </c>
      <c r="F6288">
        <f>100*Comuni[[#This Row],[Popolazione2011]]/(SUMIFS($D$2:$D$7916,$B$2:$B$7916,"Campania"))</f>
        <v>0.18346364801337309</v>
      </c>
      <c r="G6288" t="b">
        <f>IF(Comuni[[#This Row],[Popolazione2011]]&gt;300000,"MAGGIORE")</f>
        <v>0</v>
      </c>
      <c r="H6288">
        <f>100*Comuni[[#This Row],[Popolazione2011]]/(SUMIFS($D$2:$D$7916,$B$2:$B$7916,"Piemonte"))</f>
        <v>0.24244279679077232</v>
      </c>
      <c r="I6288" s="1" t="str">
        <f>_xlfn.XLOOKUP(Comuni[[#This Row],[Regione]],Ripartizione_geografica[Regione],Ripartizione_geografica[Ripartizione geografica],,0)</f>
        <v>Sud</v>
      </c>
      <c r="J6288" s="1">
        <f>_xlfn.XLOOKUP(Comuni[[#This Row],[Regione]],Table_0[Regione],Table_0[Totale contagiati],,0)</f>
        <v>2524670</v>
      </c>
      <c r="K6288" s="1">
        <f>_xlfn.XLOOKUP(Comuni[[#This Row],[Regione]],Table_0[Regione],Table_0[Guariti],,0)</f>
        <v>2482123</v>
      </c>
      <c r="L6288" s="1">
        <f>_xlfn.XLOOKUP(Comuni[[#This Row],[Regione]],Table_0[Regione],Table_0[Deceduti],,0)</f>
        <v>12061</v>
      </c>
    </row>
    <row r="6289" spans="1:12" x14ac:dyDescent="0.25">
      <c r="A6289" s="1" t="s">
        <v>6382</v>
      </c>
      <c r="B6289" s="1" t="s">
        <v>5895</v>
      </c>
      <c r="C6289" s="1" t="s">
        <v>6292</v>
      </c>
      <c r="D6289">
        <v>1768</v>
      </c>
      <c r="E6289">
        <f>100*Comuni[[#This Row],[Popolazione2011]]/$D$7916</f>
        <v>3.084860983653639E-3</v>
      </c>
      <c r="F6289">
        <f>100*Comuni[[#This Row],[Popolazione2011]]/(SUMIFS($D$2:$D$7916,$B$2:$B$7916,"Campania"))</f>
        <v>3.0658197513009793E-2</v>
      </c>
      <c r="G6289" t="b">
        <f>IF(Comuni[[#This Row],[Popolazione2011]]&gt;300000,"MAGGIORE")</f>
        <v>0</v>
      </c>
      <c r="H6289">
        <f>100*Comuni[[#This Row],[Popolazione2011]]/(SUMIFS($D$2:$D$7916,$B$2:$B$7916,"Piemonte"))</f>
        <v>4.0514070389989172E-2</v>
      </c>
      <c r="I6289" s="1" t="str">
        <f>_xlfn.XLOOKUP(Comuni[[#This Row],[Regione]],Ripartizione_geografica[Regione],Ripartizione_geografica[Ripartizione geografica],,0)</f>
        <v>Sud</v>
      </c>
      <c r="J6289" s="1">
        <f>_xlfn.XLOOKUP(Comuni[[#This Row],[Regione]],Table_0[Regione],Table_0[Totale contagiati],,0)</f>
        <v>2524670</v>
      </c>
      <c r="K6289" s="1">
        <f>_xlfn.XLOOKUP(Comuni[[#This Row],[Regione]],Table_0[Regione],Table_0[Guariti],,0)</f>
        <v>2482123</v>
      </c>
      <c r="L6289" s="1">
        <f>_xlfn.XLOOKUP(Comuni[[#This Row],[Regione]],Table_0[Regione],Table_0[Deceduti],,0)</f>
        <v>12061</v>
      </c>
    </row>
    <row r="6290" spans="1:12" x14ac:dyDescent="0.25">
      <c r="A6290" s="1" t="s">
        <v>6383</v>
      </c>
      <c r="B6290" s="1" t="s">
        <v>5895</v>
      </c>
      <c r="C6290" s="1" t="s">
        <v>6292</v>
      </c>
      <c r="D6290">
        <v>1007</v>
      </c>
      <c r="E6290">
        <f>100*Comuni[[#This Row],[Popolazione2011]]/$D$7916</f>
        <v>1.7570446892190127E-3</v>
      </c>
      <c r="F6290">
        <f>100*Comuni[[#This Row],[Popolazione2011]]/(SUMIFS($D$2:$D$7916,$B$2:$B$7916,"Campania"))</f>
        <v>1.7461993719231256E-2</v>
      </c>
      <c r="G6290" t="b">
        <f>IF(Comuni[[#This Row],[Popolazione2011]]&gt;300000,"MAGGIORE")</f>
        <v>0</v>
      </c>
      <c r="H6290">
        <f>100*Comuni[[#This Row],[Popolazione2011]]/(SUMIFS($D$2:$D$7916,$B$2:$B$7916,"Piemonte"))</f>
        <v>2.3075604571673698E-2</v>
      </c>
      <c r="I6290" s="1" t="str">
        <f>_xlfn.XLOOKUP(Comuni[[#This Row],[Regione]],Ripartizione_geografica[Regione],Ripartizione_geografica[Ripartizione geografica],,0)</f>
        <v>Sud</v>
      </c>
      <c r="J6290" s="1">
        <f>_xlfn.XLOOKUP(Comuni[[#This Row],[Regione]],Table_0[Regione],Table_0[Totale contagiati],,0)</f>
        <v>2524670</v>
      </c>
      <c r="K6290" s="1">
        <f>_xlfn.XLOOKUP(Comuni[[#This Row],[Regione]],Table_0[Regione],Table_0[Guariti],,0)</f>
        <v>2482123</v>
      </c>
      <c r="L6290" s="1">
        <f>_xlfn.XLOOKUP(Comuni[[#This Row],[Regione]],Table_0[Regione],Table_0[Deceduti],,0)</f>
        <v>12061</v>
      </c>
    </row>
    <row r="6291" spans="1:12" x14ac:dyDescent="0.25">
      <c r="A6291" s="1" t="s">
        <v>6384</v>
      </c>
      <c r="B6291" s="1" t="s">
        <v>5895</v>
      </c>
      <c r="C6291" s="1" t="s">
        <v>6292</v>
      </c>
      <c r="D6291">
        <v>705</v>
      </c>
      <c r="E6291">
        <f>100*Comuni[[#This Row],[Popolazione2011]]/$D$7916</f>
        <v>1.2301057655406196E-3</v>
      </c>
      <c r="F6291">
        <f>100*Comuni[[#This Row],[Popolazione2011]]/(SUMIFS($D$2:$D$7916,$B$2:$B$7916,"Campania"))</f>
        <v>1.2225129664407185E-2</v>
      </c>
      <c r="G6291" t="b">
        <f>IF(Comuni[[#This Row],[Popolazione2011]]&gt;300000,"MAGGIORE")</f>
        <v>0</v>
      </c>
      <c r="H6291">
        <f>100*Comuni[[#This Row],[Popolazione2011]]/(SUMIFS($D$2:$D$7916,$B$2:$B$7916,"Piemonte"))</f>
        <v>1.6155214719990027E-2</v>
      </c>
      <c r="I6291" s="1" t="str">
        <f>_xlfn.XLOOKUP(Comuni[[#This Row],[Regione]],Ripartizione_geografica[Regione],Ripartizione_geografica[Ripartizione geografica],,0)</f>
        <v>Sud</v>
      </c>
      <c r="J6291" s="1">
        <f>_xlfn.XLOOKUP(Comuni[[#This Row],[Regione]],Table_0[Regione],Table_0[Totale contagiati],,0)</f>
        <v>2524670</v>
      </c>
      <c r="K6291" s="1">
        <f>_xlfn.XLOOKUP(Comuni[[#This Row],[Regione]],Table_0[Regione],Table_0[Guariti],,0)</f>
        <v>2482123</v>
      </c>
      <c r="L6291" s="1">
        <f>_xlfn.XLOOKUP(Comuni[[#This Row],[Regione]],Table_0[Regione],Table_0[Deceduti],,0)</f>
        <v>12061</v>
      </c>
    </row>
    <row r="6292" spans="1:12" x14ac:dyDescent="0.25">
      <c r="A6292" s="1" t="s">
        <v>6385</v>
      </c>
      <c r="B6292" s="1" t="s">
        <v>5895</v>
      </c>
      <c r="C6292" s="1" t="s">
        <v>6292</v>
      </c>
      <c r="D6292">
        <v>1214</v>
      </c>
      <c r="E6292">
        <f>100*Comuni[[#This Row],[Popolazione2011]]/$D$7916</f>
        <v>2.1182246799522162E-3</v>
      </c>
      <c r="F6292">
        <f>100*Comuni[[#This Row],[Popolazione2011]]/(SUMIFS($D$2:$D$7916,$B$2:$B$7916,"Campania"))</f>
        <v>2.1051499876014644E-2</v>
      </c>
      <c r="G6292" t="b">
        <f>IF(Comuni[[#This Row],[Popolazione2011]]&gt;300000,"MAGGIORE")</f>
        <v>0</v>
      </c>
      <c r="H6292">
        <f>100*Comuni[[#This Row],[Popolazione2011]]/(SUMIFS($D$2:$D$7916,$B$2:$B$7916,"Piemonte"))</f>
        <v>2.7819050595840982E-2</v>
      </c>
      <c r="I6292" s="1" t="str">
        <f>_xlfn.XLOOKUP(Comuni[[#This Row],[Regione]],Ripartizione_geografica[Regione],Ripartizione_geografica[Ripartizione geografica],,0)</f>
        <v>Sud</v>
      </c>
      <c r="J6292" s="1">
        <f>_xlfn.XLOOKUP(Comuni[[#This Row],[Regione]],Table_0[Regione],Table_0[Totale contagiati],,0)</f>
        <v>2524670</v>
      </c>
      <c r="K6292" s="1">
        <f>_xlfn.XLOOKUP(Comuni[[#This Row],[Regione]],Table_0[Regione],Table_0[Guariti],,0)</f>
        <v>2482123</v>
      </c>
      <c r="L6292" s="1">
        <f>_xlfn.XLOOKUP(Comuni[[#This Row],[Regione]],Table_0[Regione],Table_0[Deceduti],,0)</f>
        <v>12061</v>
      </c>
    </row>
    <row r="6293" spans="1:12" x14ac:dyDescent="0.25">
      <c r="A6293" s="1" t="s">
        <v>6386</v>
      </c>
      <c r="B6293" s="1" t="s">
        <v>5895</v>
      </c>
      <c r="C6293" s="1" t="s">
        <v>6292</v>
      </c>
      <c r="D6293">
        <v>1447</v>
      </c>
      <c r="E6293">
        <f>100*Comuni[[#This Row],[Popolazione2011]]/$D$7916</f>
        <v>2.5247702733862082E-3</v>
      </c>
      <c r="F6293">
        <f>100*Comuni[[#This Row],[Popolazione2011]]/(SUMIFS($D$2:$D$7916,$B$2:$B$7916,"Campania"))</f>
        <v>2.5091861878577586E-2</v>
      </c>
      <c r="G6293" t="b">
        <f>IF(Comuni[[#This Row],[Popolazione2011]]&gt;300000,"MAGGIORE")</f>
        <v>0</v>
      </c>
      <c r="H6293">
        <f>100*Comuni[[#This Row],[Popolazione2011]]/(SUMIFS($D$2:$D$7916,$B$2:$B$7916,"Piemonte"))</f>
        <v>3.3158291772802224E-2</v>
      </c>
      <c r="I6293" s="1" t="str">
        <f>_xlfn.XLOOKUP(Comuni[[#This Row],[Regione]],Ripartizione_geografica[Regione],Ripartizione_geografica[Ripartizione geografica],,0)</f>
        <v>Sud</v>
      </c>
      <c r="J6293" s="1">
        <f>_xlfn.XLOOKUP(Comuni[[#This Row],[Regione]],Table_0[Regione],Table_0[Totale contagiati],,0)</f>
        <v>2524670</v>
      </c>
      <c r="K6293" s="1">
        <f>_xlfn.XLOOKUP(Comuni[[#This Row],[Regione]],Table_0[Regione],Table_0[Guariti],,0)</f>
        <v>2482123</v>
      </c>
      <c r="L6293" s="1">
        <f>_xlfn.XLOOKUP(Comuni[[#This Row],[Regione]],Table_0[Regione],Table_0[Deceduti],,0)</f>
        <v>12061</v>
      </c>
    </row>
    <row r="6294" spans="1:12" x14ac:dyDescent="0.25">
      <c r="A6294" s="1" t="s">
        <v>6387</v>
      </c>
      <c r="B6294" s="1" t="s">
        <v>5895</v>
      </c>
      <c r="C6294" s="1" t="s">
        <v>6292</v>
      </c>
      <c r="D6294">
        <v>2748</v>
      </c>
      <c r="E6294">
        <f>100*Comuni[[#This Row],[Popolazione2011]]/$D$7916</f>
        <v>4.7947952392987563E-3</v>
      </c>
      <c r="F6294">
        <f>100*Comuni[[#This Row],[Popolazione2011]]/(SUMIFS($D$2:$D$7916,$B$2:$B$7916,"Campania"))</f>
        <v>4.7651994777008433E-2</v>
      </c>
      <c r="G6294" t="b">
        <f>IF(Comuni[[#This Row],[Popolazione2011]]&gt;300000,"MAGGIORE")</f>
        <v>0</v>
      </c>
      <c r="H6294">
        <f>100*Comuni[[#This Row],[Popolazione2011]]/(SUMIFS($D$2:$D$7916,$B$2:$B$7916,"Piemonte"))</f>
        <v>6.2970964610684535E-2</v>
      </c>
      <c r="I6294" s="1" t="str">
        <f>_xlfn.XLOOKUP(Comuni[[#This Row],[Regione]],Ripartizione_geografica[Regione],Ripartizione_geografica[Ripartizione geografica],,0)</f>
        <v>Sud</v>
      </c>
      <c r="J6294" s="1">
        <f>_xlfn.XLOOKUP(Comuni[[#This Row],[Regione]],Table_0[Regione],Table_0[Totale contagiati],,0)</f>
        <v>2524670</v>
      </c>
      <c r="K6294" s="1">
        <f>_xlfn.XLOOKUP(Comuni[[#This Row],[Regione]],Table_0[Regione],Table_0[Guariti],,0)</f>
        <v>2482123</v>
      </c>
      <c r="L6294" s="1">
        <f>_xlfn.XLOOKUP(Comuni[[#This Row],[Regione]],Table_0[Regione],Table_0[Deceduti],,0)</f>
        <v>12061</v>
      </c>
    </row>
    <row r="6295" spans="1:12" x14ac:dyDescent="0.25">
      <c r="A6295" s="1" t="s">
        <v>6388</v>
      </c>
      <c r="B6295" s="1" t="s">
        <v>5895</v>
      </c>
      <c r="C6295" s="1" t="s">
        <v>6292</v>
      </c>
      <c r="D6295">
        <v>5327</v>
      </c>
      <c r="E6295">
        <f>100*Comuni[[#This Row],[Popolazione2011]]/$D$7916</f>
        <v>9.2947140610423855E-3</v>
      </c>
      <c r="F6295">
        <f>100*Comuni[[#This Row],[Popolazione2011]]/(SUMIFS($D$2:$D$7916,$B$2:$B$7916,"Campania"))</f>
        <v>9.2373426556449756E-2</v>
      </c>
      <c r="G6295" t="b">
        <f>IF(Comuni[[#This Row],[Popolazione2011]]&gt;300000,"MAGGIORE")</f>
        <v>0</v>
      </c>
      <c r="H6295">
        <f>100*Comuni[[#This Row],[Popolazione2011]]/(SUMIFS($D$2:$D$7916,$B$2:$B$7916,"Piemonte"))</f>
        <v>0.12206926072820834</v>
      </c>
      <c r="I6295" s="1" t="str">
        <f>_xlfn.XLOOKUP(Comuni[[#This Row],[Regione]],Ripartizione_geografica[Regione],Ripartizione_geografica[Ripartizione geografica],,0)</f>
        <v>Sud</v>
      </c>
      <c r="J6295" s="1">
        <f>_xlfn.XLOOKUP(Comuni[[#This Row],[Regione]],Table_0[Regione],Table_0[Totale contagiati],,0)</f>
        <v>2524670</v>
      </c>
      <c r="K6295" s="1">
        <f>_xlfn.XLOOKUP(Comuni[[#This Row],[Regione]],Table_0[Regione],Table_0[Guariti],,0)</f>
        <v>2482123</v>
      </c>
      <c r="L6295" s="1">
        <f>_xlfn.XLOOKUP(Comuni[[#This Row],[Regione]],Table_0[Regione],Table_0[Deceduti],,0)</f>
        <v>12061</v>
      </c>
    </row>
    <row r="6296" spans="1:12" x14ac:dyDescent="0.25">
      <c r="A6296" s="1" t="s">
        <v>6389</v>
      </c>
      <c r="B6296" s="1" t="s">
        <v>5895</v>
      </c>
      <c r="C6296" s="1" t="s">
        <v>6292</v>
      </c>
      <c r="D6296">
        <v>2393</v>
      </c>
      <c r="E6296">
        <f>100*Comuni[[#This Row],[Popolazione2011]]/$D$7916</f>
        <v>4.1753802793456779E-3</v>
      </c>
      <c r="F6296">
        <f>100*Comuni[[#This Row],[Popolazione2011]]/(SUMIFS($D$2:$D$7916,$B$2:$B$7916,"Campania"))</f>
        <v>4.1496078421172193E-2</v>
      </c>
      <c r="G6296" t="b">
        <f>IF(Comuni[[#This Row],[Popolazione2011]]&gt;300000,"MAGGIORE")</f>
        <v>0</v>
      </c>
      <c r="H6296">
        <f>100*Comuni[[#This Row],[Popolazione2011]]/(SUMIFS($D$2:$D$7916,$B$2:$B$7916,"Piemonte"))</f>
        <v>5.4836069255228562E-2</v>
      </c>
      <c r="I6296" s="1" t="str">
        <f>_xlfn.XLOOKUP(Comuni[[#This Row],[Regione]],Ripartizione_geografica[Regione],Ripartizione_geografica[Ripartizione geografica],,0)</f>
        <v>Sud</v>
      </c>
      <c r="J6296" s="1">
        <f>_xlfn.XLOOKUP(Comuni[[#This Row],[Regione]],Table_0[Regione],Table_0[Totale contagiati],,0)</f>
        <v>2524670</v>
      </c>
      <c r="K6296" s="1">
        <f>_xlfn.XLOOKUP(Comuni[[#This Row],[Regione]],Table_0[Regione],Table_0[Guariti],,0)</f>
        <v>2482123</v>
      </c>
      <c r="L6296" s="1">
        <f>_xlfn.XLOOKUP(Comuni[[#This Row],[Regione]],Table_0[Regione],Table_0[Deceduti],,0)</f>
        <v>12061</v>
      </c>
    </row>
    <row r="6297" spans="1:12" x14ac:dyDescent="0.25">
      <c r="A6297" s="1" t="s">
        <v>6390</v>
      </c>
      <c r="B6297" s="1" t="s">
        <v>5895</v>
      </c>
      <c r="C6297" s="1" t="s">
        <v>6292</v>
      </c>
      <c r="D6297">
        <v>25096</v>
      </c>
      <c r="E6297">
        <f>100*Comuni[[#This Row],[Popolazione2011]]/$D$7916</f>
        <v>4.3788275591499844E-2</v>
      </c>
      <c r="F6297">
        <f>100*Comuni[[#This Row],[Popolazione2011]]/(SUMIFS($D$2:$D$7916,$B$2:$B$7916,"Campania"))</f>
        <v>0.4351799348339897</v>
      </c>
      <c r="G6297" t="b">
        <f>IF(Comuni[[#This Row],[Popolazione2011]]&gt;300000,"MAGGIORE")</f>
        <v>0</v>
      </c>
      <c r="H6297">
        <f>100*Comuni[[#This Row],[Popolazione2011]]/(SUMIFS($D$2:$D$7916,$B$2:$B$7916,"Piemonte"))</f>
        <v>0.57507981363527616</v>
      </c>
      <c r="I6297" s="1" t="str">
        <f>_xlfn.XLOOKUP(Comuni[[#This Row],[Regione]],Ripartizione_geografica[Regione],Ripartizione_geografica[Ripartizione geografica],,0)</f>
        <v>Sud</v>
      </c>
      <c r="J6297" s="1">
        <f>_xlfn.XLOOKUP(Comuni[[#This Row],[Regione]],Table_0[Regione],Table_0[Totale contagiati],,0)</f>
        <v>2524670</v>
      </c>
      <c r="K6297" s="1">
        <f>_xlfn.XLOOKUP(Comuni[[#This Row],[Regione]],Table_0[Regione],Table_0[Guariti],,0)</f>
        <v>2482123</v>
      </c>
      <c r="L6297" s="1">
        <f>_xlfn.XLOOKUP(Comuni[[#This Row],[Regione]],Table_0[Regione],Table_0[Deceduti],,0)</f>
        <v>12061</v>
      </c>
    </row>
    <row r="6298" spans="1:12" x14ac:dyDescent="0.25">
      <c r="A6298" s="1" t="s">
        <v>6391</v>
      </c>
      <c r="B6298" s="1" t="s">
        <v>5895</v>
      </c>
      <c r="C6298" s="1" t="s">
        <v>6292</v>
      </c>
      <c r="D6298">
        <v>3858</v>
      </c>
      <c r="E6298">
        <f>100*Comuni[[#This Row],[Popolazione2011]]/$D$7916</f>
        <v>6.7315575084478168E-3</v>
      </c>
      <c r="F6298">
        <f>100*Comuni[[#This Row],[Popolazione2011]]/(SUMIFS($D$2:$D$7916,$B$2:$B$7916,"Campania"))</f>
        <v>6.6900071269904854E-2</v>
      </c>
      <c r="G6298" t="b">
        <f>IF(Comuni[[#This Row],[Popolazione2011]]&gt;300000,"MAGGIORE")</f>
        <v>0</v>
      </c>
      <c r="H6298">
        <f>100*Comuni[[#This Row],[Popolazione2011]]/(SUMIFS($D$2:$D$7916,$B$2:$B$7916,"Piemonte"))</f>
        <v>8.8406834595349676E-2</v>
      </c>
      <c r="I6298" s="1" t="str">
        <f>_xlfn.XLOOKUP(Comuni[[#This Row],[Regione]],Ripartizione_geografica[Regione],Ripartizione_geografica[Ripartizione geografica],,0)</f>
        <v>Sud</v>
      </c>
      <c r="J6298" s="1">
        <f>_xlfn.XLOOKUP(Comuni[[#This Row],[Regione]],Table_0[Regione],Table_0[Totale contagiati],,0)</f>
        <v>2524670</v>
      </c>
      <c r="K6298" s="1">
        <f>_xlfn.XLOOKUP(Comuni[[#This Row],[Regione]],Table_0[Regione],Table_0[Guariti],,0)</f>
        <v>2482123</v>
      </c>
      <c r="L6298" s="1">
        <f>_xlfn.XLOOKUP(Comuni[[#This Row],[Regione]],Table_0[Regione],Table_0[Deceduti],,0)</f>
        <v>12061</v>
      </c>
    </row>
    <row r="6299" spans="1:12" x14ac:dyDescent="0.25">
      <c r="A6299" s="1" t="s">
        <v>6392</v>
      </c>
      <c r="B6299" s="1" t="s">
        <v>5895</v>
      </c>
      <c r="C6299" s="1" t="s">
        <v>6292</v>
      </c>
      <c r="D6299">
        <v>2198</v>
      </c>
      <c r="E6299">
        <f>100*Comuni[[#This Row],[Popolazione2011]]/$D$7916</f>
        <v>3.8351382590897619E-3</v>
      </c>
      <c r="F6299">
        <f>100*Comuni[[#This Row],[Popolazione2011]]/(SUMIFS($D$2:$D$7916,$B$2:$B$7916,"Campania"))</f>
        <v>3.8114659577825526E-2</v>
      </c>
      <c r="G6299" t="b">
        <f>IF(Comuni[[#This Row],[Popolazione2011]]&gt;300000,"MAGGIORE")</f>
        <v>0</v>
      </c>
      <c r="H6299">
        <f>100*Comuni[[#This Row],[Popolazione2011]]/(SUMIFS($D$2:$D$7916,$B$2:$B$7916,"Piemonte"))</f>
        <v>5.036760560927387E-2</v>
      </c>
      <c r="I6299" s="1" t="str">
        <f>_xlfn.XLOOKUP(Comuni[[#This Row],[Regione]],Ripartizione_geografica[Regione],Ripartizione_geografica[Ripartizione geografica],,0)</f>
        <v>Sud</v>
      </c>
      <c r="J6299" s="1">
        <f>_xlfn.XLOOKUP(Comuni[[#This Row],[Regione]],Table_0[Regione],Table_0[Totale contagiati],,0)</f>
        <v>2524670</v>
      </c>
      <c r="K6299" s="1">
        <f>_xlfn.XLOOKUP(Comuni[[#This Row],[Regione]],Table_0[Regione],Table_0[Guariti],,0)</f>
        <v>2482123</v>
      </c>
      <c r="L6299" s="1">
        <f>_xlfn.XLOOKUP(Comuni[[#This Row],[Regione]],Table_0[Regione],Table_0[Deceduti],,0)</f>
        <v>12061</v>
      </c>
    </row>
    <row r="6300" spans="1:12" x14ac:dyDescent="0.25">
      <c r="A6300" s="1" t="s">
        <v>6393</v>
      </c>
      <c r="B6300" s="1" t="s">
        <v>5895</v>
      </c>
      <c r="C6300" s="1" t="s">
        <v>6292</v>
      </c>
      <c r="D6300">
        <v>2087</v>
      </c>
      <c r="E6300">
        <f>100*Comuni[[#This Row],[Popolazione2011]]/$D$7916</f>
        <v>3.6414620321748559E-3</v>
      </c>
      <c r="F6300">
        <f>100*Comuni[[#This Row],[Popolazione2011]]/(SUMIFS($D$2:$D$7916,$B$2:$B$7916,"Campania"))</f>
        <v>3.6189851928535882E-2</v>
      </c>
      <c r="G6300" t="b">
        <f>IF(Comuni[[#This Row],[Popolazione2011]]&gt;300000,"MAGGIORE")</f>
        <v>0</v>
      </c>
      <c r="H6300">
        <f>100*Comuni[[#This Row],[Popolazione2011]]/(SUMIFS($D$2:$D$7916,$B$2:$B$7916,"Piemonte"))</f>
        <v>4.7824018610807359E-2</v>
      </c>
      <c r="I6300" s="1" t="str">
        <f>_xlfn.XLOOKUP(Comuni[[#This Row],[Regione]],Ripartizione_geografica[Regione],Ripartizione_geografica[Ripartizione geografica],,0)</f>
        <v>Sud</v>
      </c>
      <c r="J6300" s="1">
        <f>_xlfn.XLOOKUP(Comuni[[#This Row],[Regione]],Table_0[Regione],Table_0[Totale contagiati],,0)</f>
        <v>2524670</v>
      </c>
      <c r="K6300" s="1">
        <f>_xlfn.XLOOKUP(Comuni[[#This Row],[Regione]],Table_0[Regione],Table_0[Guariti],,0)</f>
        <v>2482123</v>
      </c>
      <c r="L6300" s="1">
        <f>_xlfn.XLOOKUP(Comuni[[#This Row],[Regione]],Table_0[Regione],Table_0[Deceduti],,0)</f>
        <v>12061</v>
      </c>
    </row>
    <row r="6301" spans="1:12" x14ac:dyDescent="0.25">
      <c r="A6301" s="1" t="s">
        <v>6394</v>
      </c>
      <c r="B6301" s="1" t="s">
        <v>5895</v>
      </c>
      <c r="C6301" s="1" t="s">
        <v>6292</v>
      </c>
      <c r="D6301">
        <v>997</v>
      </c>
      <c r="E6301">
        <f>100*Comuni[[#This Row],[Popolazione2011]]/$D$7916</f>
        <v>1.7395963804879401E-3</v>
      </c>
      <c r="F6301">
        <f>100*Comuni[[#This Row],[Popolazione2011]]/(SUMIFS($D$2:$D$7916,$B$2:$B$7916,"Campania"))</f>
        <v>1.7288587624700657E-2</v>
      </c>
      <c r="G6301" t="b">
        <f>IF(Comuni[[#This Row],[Popolazione2011]]&gt;300000,"MAGGIORE")</f>
        <v>0</v>
      </c>
      <c r="H6301">
        <f>100*Comuni[[#This Row],[Popolazione2011]]/(SUMIFS($D$2:$D$7916,$B$2:$B$7916,"Piemonte"))</f>
        <v>2.2846452589829869E-2</v>
      </c>
      <c r="I6301" s="1" t="str">
        <f>_xlfn.XLOOKUP(Comuni[[#This Row],[Regione]],Ripartizione_geografica[Regione],Ripartizione_geografica[Ripartizione geografica],,0)</f>
        <v>Sud</v>
      </c>
      <c r="J6301" s="1">
        <f>_xlfn.XLOOKUP(Comuni[[#This Row],[Regione]],Table_0[Regione],Table_0[Totale contagiati],,0)</f>
        <v>2524670</v>
      </c>
      <c r="K6301" s="1">
        <f>_xlfn.XLOOKUP(Comuni[[#This Row],[Regione]],Table_0[Regione],Table_0[Guariti],,0)</f>
        <v>2482123</v>
      </c>
      <c r="L6301" s="1">
        <f>_xlfn.XLOOKUP(Comuni[[#This Row],[Regione]],Table_0[Regione],Table_0[Deceduti],,0)</f>
        <v>12061</v>
      </c>
    </row>
    <row r="6302" spans="1:12" x14ac:dyDescent="0.25">
      <c r="A6302" s="1" t="s">
        <v>6395</v>
      </c>
      <c r="B6302" s="1" t="s">
        <v>5895</v>
      </c>
      <c r="C6302" s="1" t="s">
        <v>6292</v>
      </c>
      <c r="D6302">
        <v>2462</v>
      </c>
      <c r="E6302">
        <f>100*Comuni[[#This Row],[Popolazione2011]]/$D$7916</f>
        <v>4.2957736095900791E-3</v>
      </c>
      <c r="F6302">
        <f>100*Comuni[[#This Row],[Popolazione2011]]/(SUMIFS($D$2:$D$7916,$B$2:$B$7916,"Campania"))</f>
        <v>4.2692580473433321E-2</v>
      </c>
      <c r="G6302" t="b">
        <f>IF(Comuni[[#This Row],[Popolazione2011]]&gt;300000,"MAGGIORE")</f>
        <v>0</v>
      </c>
      <c r="H6302">
        <f>100*Comuni[[#This Row],[Popolazione2011]]/(SUMIFS($D$2:$D$7916,$B$2:$B$7916,"Piemonte"))</f>
        <v>5.641721792995099E-2</v>
      </c>
      <c r="I6302" s="1" t="str">
        <f>_xlfn.XLOOKUP(Comuni[[#This Row],[Regione]],Ripartizione_geografica[Regione],Ripartizione_geografica[Ripartizione geografica],,0)</f>
        <v>Sud</v>
      </c>
      <c r="J6302" s="1">
        <f>_xlfn.XLOOKUP(Comuni[[#This Row],[Regione]],Table_0[Regione],Table_0[Totale contagiati],,0)</f>
        <v>2524670</v>
      </c>
      <c r="K6302" s="1">
        <f>_xlfn.XLOOKUP(Comuni[[#This Row],[Regione]],Table_0[Regione],Table_0[Guariti],,0)</f>
        <v>2482123</v>
      </c>
      <c r="L6302" s="1">
        <f>_xlfn.XLOOKUP(Comuni[[#This Row],[Regione]],Table_0[Regione],Table_0[Deceduti],,0)</f>
        <v>12061</v>
      </c>
    </row>
    <row r="6303" spans="1:12" x14ac:dyDescent="0.25">
      <c r="A6303" s="1" t="s">
        <v>6396</v>
      </c>
      <c r="B6303" s="1" t="s">
        <v>5895</v>
      </c>
      <c r="C6303" s="1" t="s">
        <v>6292</v>
      </c>
      <c r="D6303">
        <v>1207</v>
      </c>
      <c r="E6303">
        <f>100*Comuni[[#This Row],[Popolazione2011]]/$D$7916</f>
        <v>2.106010863840465E-3</v>
      </c>
      <c r="F6303">
        <f>100*Comuni[[#This Row],[Popolazione2011]]/(SUMIFS($D$2:$D$7916,$B$2:$B$7916,"Campania"))</f>
        <v>2.0930115609843224E-2</v>
      </c>
      <c r="G6303" t="b">
        <f>IF(Comuni[[#This Row],[Popolazione2011]]&gt;300000,"MAGGIORE")</f>
        <v>0</v>
      </c>
      <c r="H6303">
        <f>100*Comuni[[#This Row],[Popolazione2011]]/(SUMIFS($D$2:$D$7916,$B$2:$B$7916,"Piemonte"))</f>
        <v>2.7658644208550302E-2</v>
      </c>
      <c r="I6303" s="1" t="str">
        <f>_xlfn.XLOOKUP(Comuni[[#This Row],[Regione]],Ripartizione_geografica[Regione],Ripartizione_geografica[Ripartizione geografica],,0)</f>
        <v>Sud</v>
      </c>
      <c r="J6303" s="1">
        <f>_xlfn.XLOOKUP(Comuni[[#This Row],[Regione]],Table_0[Regione],Table_0[Totale contagiati],,0)</f>
        <v>2524670</v>
      </c>
      <c r="K6303" s="1">
        <f>_xlfn.XLOOKUP(Comuni[[#This Row],[Regione]],Table_0[Regione],Table_0[Guariti],,0)</f>
        <v>2482123</v>
      </c>
      <c r="L6303" s="1">
        <f>_xlfn.XLOOKUP(Comuni[[#This Row],[Regione]],Table_0[Regione],Table_0[Deceduti],,0)</f>
        <v>12061</v>
      </c>
    </row>
    <row r="6304" spans="1:12" x14ac:dyDescent="0.25">
      <c r="A6304" s="1" t="s">
        <v>6397</v>
      </c>
      <c r="B6304" s="1" t="s">
        <v>5895</v>
      </c>
      <c r="C6304" s="1" t="s">
        <v>6292</v>
      </c>
      <c r="D6304">
        <v>7354</v>
      </c>
      <c r="E6304">
        <f>100*Comuni[[#This Row],[Popolazione2011]]/$D$7916</f>
        <v>1.2831486240830805E-2</v>
      </c>
      <c r="F6304">
        <f>100*Comuni[[#This Row],[Popolazione2011]]/(SUMIFS($D$2:$D$7916,$B$2:$B$7916,"Campania"))</f>
        <v>0.12752284191780205</v>
      </c>
      <c r="G6304" t="b">
        <f>IF(Comuni[[#This Row],[Popolazione2011]]&gt;300000,"MAGGIORE")</f>
        <v>0</v>
      </c>
      <c r="H6304">
        <f>100*Comuni[[#This Row],[Popolazione2011]]/(SUMIFS($D$2:$D$7916,$B$2:$B$7916,"Piemonte"))</f>
        <v>0.1685183674479527</v>
      </c>
      <c r="I6304" s="1" t="str">
        <f>_xlfn.XLOOKUP(Comuni[[#This Row],[Regione]],Ripartizione_geografica[Regione],Ripartizione_geografica[Ripartizione geografica],,0)</f>
        <v>Sud</v>
      </c>
      <c r="J6304" s="1">
        <f>_xlfn.XLOOKUP(Comuni[[#This Row],[Regione]],Table_0[Regione],Table_0[Totale contagiati],,0)</f>
        <v>2524670</v>
      </c>
      <c r="K6304" s="1">
        <f>_xlfn.XLOOKUP(Comuni[[#This Row],[Regione]],Table_0[Regione],Table_0[Guariti],,0)</f>
        <v>2482123</v>
      </c>
      <c r="L6304" s="1">
        <f>_xlfn.XLOOKUP(Comuni[[#This Row],[Regione]],Table_0[Regione],Table_0[Deceduti],,0)</f>
        <v>12061</v>
      </c>
    </row>
    <row r="6305" spans="1:12" x14ac:dyDescent="0.25">
      <c r="A6305" s="1" t="s">
        <v>6398</v>
      </c>
      <c r="B6305" s="1" t="s">
        <v>5895</v>
      </c>
      <c r="C6305" s="1" t="s">
        <v>6292</v>
      </c>
      <c r="D6305">
        <v>1716</v>
      </c>
      <c r="E6305">
        <f>100*Comuni[[#This Row],[Popolazione2011]]/$D$7916</f>
        <v>2.9941297782520616E-3</v>
      </c>
      <c r="F6305">
        <f>100*Comuni[[#This Row],[Popolazione2011]]/(SUMIFS($D$2:$D$7916,$B$2:$B$7916,"Campania"))</f>
        <v>2.9756485821450681E-2</v>
      </c>
      <c r="G6305" t="b">
        <f>IF(Comuni[[#This Row],[Popolazione2011]]&gt;300000,"MAGGIORE")</f>
        <v>0</v>
      </c>
      <c r="H6305">
        <f>100*Comuni[[#This Row],[Popolazione2011]]/(SUMIFS($D$2:$D$7916,$B$2:$B$7916,"Piemonte"))</f>
        <v>3.9322480084401257E-2</v>
      </c>
      <c r="I6305" s="1" t="str">
        <f>_xlfn.XLOOKUP(Comuni[[#This Row],[Regione]],Ripartizione_geografica[Regione],Ripartizione_geografica[Ripartizione geografica],,0)</f>
        <v>Sud</v>
      </c>
      <c r="J6305" s="1">
        <f>_xlfn.XLOOKUP(Comuni[[#This Row],[Regione]],Table_0[Regione],Table_0[Totale contagiati],,0)</f>
        <v>2524670</v>
      </c>
      <c r="K6305" s="1">
        <f>_xlfn.XLOOKUP(Comuni[[#This Row],[Regione]],Table_0[Regione],Table_0[Guariti],,0)</f>
        <v>2482123</v>
      </c>
      <c r="L6305" s="1">
        <f>_xlfn.XLOOKUP(Comuni[[#This Row],[Regione]],Table_0[Regione],Table_0[Deceduti],,0)</f>
        <v>12061</v>
      </c>
    </row>
    <row r="6306" spans="1:12" x14ac:dyDescent="0.25">
      <c r="A6306" s="1" t="s">
        <v>6399</v>
      </c>
      <c r="B6306" s="1" t="s">
        <v>5895</v>
      </c>
      <c r="C6306" s="1" t="s">
        <v>6292</v>
      </c>
      <c r="D6306">
        <v>9124</v>
      </c>
      <c r="E6306">
        <f>100*Comuni[[#This Row],[Popolazione2011]]/$D$7916</f>
        <v>1.5919836886230658E-2</v>
      </c>
      <c r="F6306">
        <f>100*Comuni[[#This Row],[Popolazione2011]]/(SUMIFS($D$2:$D$7916,$B$2:$B$7916,"Campania"))</f>
        <v>0.15821572064971795</v>
      </c>
      <c r="G6306" t="b">
        <f>IF(Comuni[[#This Row],[Popolazione2011]]&gt;300000,"MAGGIORE")</f>
        <v>0</v>
      </c>
      <c r="H6306">
        <f>100*Comuni[[#This Row],[Popolazione2011]]/(SUMIFS($D$2:$D$7916,$B$2:$B$7916,"Piemonte"))</f>
        <v>0.20907826823431064</v>
      </c>
      <c r="I6306" s="1" t="str">
        <f>_xlfn.XLOOKUP(Comuni[[#This Row],[Regione]],Ripartizione_geografica[Regione],Ripartizione_geografica[Ripartizione geografica],,0)</f>
        <v>Sud</v>
      </c>
      <c r="J6306" s="1">
        <f>_xlfn.XLOOKUP(Comuni[[#This Row],[Regione]],Table_0[Regione],Table_0[Totale contagiati],,0)</f>
        <v>2524670</v>
      </c>
      <c r="K6306" s="1">
        <f>_xlfn.XLOOKUP(Comuni[[#This Row],[Regione]],Table_0[Regione],Table_0[Guariti],,0)</f>
        <v>2482123</v>
      </c>
      <c r="L6306" s="1">
        <f>_xlfn.XLOOKUP(Comuni[[#This Row],[Regione]],Table_0[Regione],Table_0[Deceduti],,0)</f>
        <v>12061</v>
      </c>
    </row>
    <row r="6307" spans="1:12" x14ac:dyDescent="0.25">
      <c r="A6307" s="1" t="s">
        <v>6400</v>
      </c>
      <c r="B6307" s="1" t="s">
        <v>5895</v>
      </c>
      <c r="C6307" s="1" t="s">
        <v>6292</v>
      </c>
      <c r="D6307">
        <v>1655</v>
      </c>
      <c r="E6307">
        <f>100*Comuni[[#This Row],[Popolazione2011]]/$D$7916</f>
        <v>2.8876950949925186E-3</v>
      </c>
      <c r="F6307">
        <f>100*Comuni[[#This Row],[Popolazione2011]]/(SUMIFS($D$2:$D$7916,$B$2:$B$7916,"Campania"))</f>
        <v>2.8698708644814032E-2</v>
      </c>
      <c r="G6307" t="b">
        <f>IF(Comuni[[#This Row],[Popolazione2011]]&gt;300000,"MAGGIORE")</f>
        <v>0</v>
      </c>
      <c r="H6307">
        <f>100*Comuni[[#This Row],[Popolazione2011]]/(SUMIFS($D$2:$D$7916,$B$2:$B$7916,"Piemonte"))</f>
        <v>3.7924652995153893E-2</v>
      </c>
      <c r="I6307" s="1" t="str">
        <f>_xlfn.XLOOKUP(Comuni[[#This Row],[Regione]],Ripartizione_geografica[Regione],Ripartizione_geografica[Ripartizione geografica],,0)</f>
        <v>Sud</v>
      </c>
      <c r="J6307" s="1">
        <f>_xlfn.XLOOKUP(Comuni[[#This Row],[Regione]],Table_0[Regione],Table_0[Totale contagiati],,0)</f>
        <v>2524670</v>
      </c>
      <c r="K6307" s="1">
        <f>_xlfn.XLOOKUP(Comuni[[#This Row],[Regione]],Table_0[Regione],Table_0[Guariti],,0)</f>
        <v>2482123</v>
      </c>
      <c r="L6307" s="1">
        <f>_xlfn.XLOOKUP(Comuni[[#This Row],[Regione]],Table_0[Regione],Table_0[Deceduti],,0)</f>
        <v>12061</v>
      </c>
    </row>
    <row r="6308" spans="1:12" x14ac:dyDescent="0.25">
      <c r="A6308" s="1" t="s">
        <v>6401</v>
      </c>
      <c r="B6308" s="1" t="s">
        <v>5895</v>
      </c>
      <c r="C6308" s="1" t="s">
        <v>6292</v>
      </c>
      <c r="D6308">
        <v>391</v>
      </c>
      <c r="E6308">
        <f>100*Comuni[[#This Row],[Popolazione2011]]/$D$7916</f>
        <v>6.8222887138493947E-4</v>
      </c>
      <c r="F6308">
        <f>100*Comuni[[#This Row],[Popolazione2011]]/(SUMIFS($D$2:$D$7916,$B$2:$B$7916,"Campania"))</f>
        <v>6.780178296146396E-3</v>
      </c>
      <c r="G6308" t="b">
        <f>IF(Comuni[[#This Row],[Popolazione2011]]&gt;300000,"MAGGIORE")</f>
        <v>0</v>
      </c>
      <c r="H6308">
        <f>100*Comuni[[#This Row],[Popolazione2011]]/(SUMIFS($D$2:$D$7916,$B$2:$B$7916,"Piemonte"))</f>
        <v>8.9598424900937598E-3</v>
      </c>
      <c r="I6308" s="1" t="str">
        <f>_xlfn.XLOOKUP(Comuni[[#This Row],[Regione]],Ripartizione_geografica[Regione],Ripartizione_geografica[Ripartizione geografica],,0)</f>
        <v>Sud</v>
      </c>
      <c r="J6308" s="1">
        <f>_xlfn.XLOOKUP(Comuni[[#This Row],[Regione]],Table_0[Regione],Table_0[Totale contagiati],,0)</f>
        <v>2524670</v>
      </c>
      <c r="K6308" s="1">
        <f>_xlfn.XLOOKUP(Comuni[[#This Row],[Regione]],Table_0[Regione],Table_0[Guariti],,0)</f>
        <v>2482123</v>
      </c>
      <c r="L6308" s="1">
        <f>_xlfn.XLOOKUP(Comuni[[#This Row],[Regione]],Table_0[Regione],Table_0[Deceduti],,0)</f>
        <v>12061</v>
      </c>
    </row>
    <row r="6309" spans="1:12" x14ac:dyDescent="0.25">
      <c r="A6309" s="1" t="s">
        <v>6402</v>
      </c>
      <c r="B6309" s="1" t="s">
        <v>5895</v>
      </c>
      <c r="C6309" s="1" t="s">
        <v>6292</v>
      </c>
      <c r="D6309">
        <v>827</v>
      </c>
      <c r="E6309">
        <f>100*Comuni[[#This Row],[Popolazione2011]]/$D$7916</f>
        <v>1.4429751320597056E-3</v>
      </c>
      <c r="F6309">
        <f>100*Comuni[[#This Row],[Popolazione2011]]/(SUMIFS($D$2:$D$7916,$B$2:$B$7916,"Campania"))</f>
        <v>1.4340684017680485E-2</v>
      </c>
      <c r="G6309" t="b">
        <f>IF(Comuni[[#This Row],[Popolazione2011]]&gt;300000,"MAGGIORE")</f>
        <v>0</v>
      </c>
      <c r="H6309">
        <f>100*Comuni[[#This Row],[Popolazione2011]]/(SUMIFS($D$2:$D$7916,$B$2:$B$7916,"Piemonte"))</f>
        <v>1.8950868898484755E-2</v>
      </c>
      <c r="I6309" s="1" t="str">
        <f>_xlfn.XLOOKUP(Comuni[[#This Row],[Regione]],Ripartizione_geografica[Regione],Ripartizione_geografica[Ripartizione geografica],,0)</f>
        <v>Sud</v>
      </c>
      <c r="J6309" s="1">
        <f>_xlfn.XLOOKUP(Comuni[[#This Row],[Regione]],Table_0[Regione],Table_0[Totale contagiati],,0)</f>
        <v>2524670</v>
      </c>
      <c r="K6309" s="1">
        <f>_xlfn.XLOOKUP(Comuni[[#This Row],[Regione]],Table_0[Regione],Table_0[Guariti],,0)</f>
        <v>2482123</v>
      </c>
      <c r="L6309" s="1">
        <f>_xlfn.XLOOKUP(Comuni[[#This Row],[Regione]],Table_0[Regione],Table_0[Deceduti],,0)</f>
        <v>12061</v>
      </c>
    </row>
    <row r="6310" spans="1:12" x14ac:dyDescent="0.25">
      <c r="A6310" s="1" t="s">
        <v>6403</v>
      </c>
      <c r="B6310" s="1" t="s">
        <v>5895</v>
      </c>
      <c r="C6310" s="1" t="s">
        <v>6292</v>
      </c>
      <c r="D6310">
        <v>889</v>
      </c>
      <c r="E6310">
        <f>100*Comuni[[#This Row],[Popolazione2011]]/$D$7916</f>
        <v>1.5511546461923558E-3</v>
      </c>
      <c r="F6310">
        <f>100*Comuni[[#This Row],[Popolazione2011]]/(SUMIFS($D$2:$D$7916,$B$2:$B$7916,"Campania"))</f>
        <v>1.5415801803770196E-2</v>
      </c>
      <c r="G6310" t="b">
        <f>IF(Comuni[[#This Row],[Popolazione2011]]&gt;300000,"MAGGIORE")</f>
        <v>0</v>
      </c>
      <c r="H6310">
        <f>100*Comuni[[#This Row],[Popolazione2011]]/(SUMIFS($D$2:$D$7916,$B$2:$B$7916,"Piemonte"))</f>
        <v>2.0371611185916502E-2</v>
      </c>
      <c r="I6310" s="1" t="str">
        <f>_xlfn.XLOOKUP(Comuni[[#This Row],[Regione]],Ripartizione_geografica[Regione],Ripartizione_geografica[Ripartizione geografica],,0)</f>
        <v>Sud</v>
      </c>
      <c r="J6310" s="1">
        <f>_xlfn.XLOOKUP(Comuni[[#This Row],[Regione]],Table_0[Regione],Table_0[Totale contagiati],,0)</f>
        <v>2524670</v>
      </c>
      <c r="K6310" s="1">
        <f>_xlfn.XLOOKUP(Comuni[[#This Row],[Regione]],Table_0[Regione],Table_0[Guariti],,0)</f>
        <v>2482123</v>
      </c>
      <c r="L6310" s="1">
        <f>_xlfn.XLOOKUP(Comuni[[#This Row],[Regione]],Table_0[Regione],Table_0[Deceduti],,0)</f>
        <v>12061</v>
      </c>
    </row>
    <row r="6311" spans="1:12" x14ac:dyDescent="0.25">
      <c r="A6311" s="1" t="s">
        <v>6404</v>
      </c>
      <c r="B6311" s="1" t="s">
        <v>5895</v>
      </c>
      <c r="C6311" s="1" t="s">
        <v>6292</v>
      </c>
      <c r="D6311">
        <v>559</v>
      </c>
      <c r="E6311">
        <f>100*Comuni[[#This Row],[Popolazione2011]]/$D$7916</f>
        <v>9.7536045806695946E-4</v>
      </c>
      <c r="F6311">
        <f>100*Comuni[[#This Row],[Popolazione2011]]/(SUMIFS($D$2:$D$7916,$B$2:$B$7916,"Campania"))</f>
        <v>9.6934006842604482E-3</v>
      </c>
      <c r="G6311" t="b">
        <f>IF(Comuni[[#This Row],[Popolazione2011]]&gt;300000,"MAGGIORE")</f>
        <v>0</v>
      </c>
      <c r="H6311">
        <f>100*Comuni[[#This Row],[Popolazione2011]]/(SUMIFS($D$2:$D$7916,$B$2:$B$7916,"Piemonte"))</f>
        <v>1.2809595785070106E-2</v>
      </c>
      <c r="I6311" s="1" t="str">
        <f>_xlfn.XLOOKUP(Comuni[[#This Row],[Regione]],Ripartizione_geografica[Regione],Ripartizione_geografica[Ripartizione geografica],,0)</f>
        <v>Sud</v>
      </c>
      <c r="J6311" s="1">
        <f>_xlfn.XLOOKUP(Comuni[[#This Row],[Regione]],Table_0[Regione],Table_0[Totale contagiati],,0)</f>
        <v>2524670</v>
      </c>
      <c r="K6311" s="1">
        <f>_xlfn.XLOOKUP(Comuni[[#This Row],[Regione]],Table_0[Regione],Table_0[Guariti],,0)</f>
        <v>2482123</v>
      </c>
      <c r="L6311" s="1">
        <f>_xlfn.XLOOKUP(Comuni[[#This Row],[Regione]],Table_0[Regione],Table_0[Deceduti],,0)</f>
        <v>12061</v>
      </c>
    </row>
    <row r="6312" spans="1:12" x14ac:dyDescent="0.25">
      <c r="A6312" s="1" t="s">
        <v>6405</v>
      </c>
      <c r="B6312" s="1" t="s">
        <v>5895</v>
      </c>
      <c r="C6312" s="1" t="s">
        <v>6292</v>
      </c>
      <c r="D6312">
        <v>12258</v>
      </c>
      <c r="E6312">
        <f>100*Comuni[[#This Row],[Popolazione2011]]/$D$7916</f>
        <v>2.1388136842548817E-2</v>
      </c>
      <c r="F6312">
        <f>100*Comuni[[#This Row],[Popolazione2011]]/(SUMIFS($D$2:$D$7916,$B$2:$B$7916,"Campania"))</f>
        <v>0.2125611906756075</v>
      </c>
      <c r="G6312" t="b">
        <f>IF(Comuni[[#This Row],[Popolazione2011]]&gt;300000,"MAGGIORE")</f>
        <v>0</v>
      </c>
      <c r="H6312">
        <f>100*Comuni[[#This Row],[Popolazione2011]]/(SUMIFS($D$2:$D$7916,$B$2:$B$7916,"Piemonte"))</f>
        <v>0.28089449934416705</v>
      </c>
      <c r="I6312" s="1" t="str">
        <f>_xlfn.XLOOKUP(Comuni[[#This Row],[Regione]],Ripartizione_geografica[Regione],Ripartizione_geografica[Ripartizione geografica],,0)</f>
        <v>Sud</v>
      </c>
      <c r="J6312" s="1">
        <f>_xlfn.XLOOKUP(Comuni[[#This Row],[Regione]],Table_0[Regione],Table_0[Totale contagiati],,0)</f>
        <v>2524670</v>
      </c>
      <c r="K6312" s="1">
        <f>_xlfn.XLOOKUP(Comuni[[#This Row],[Regione]],Table_0[Regione],Table_0[Guariti],,0)</f>
        <v>2482123</v>
      </c>
      <c r="L6312" s="1">
        <f>_xlfn.XLOOKUP(Comuni[[#This Row],[Regione]],Table_0[Regione],Table_0[Deceduti],,0)</f>
        <v>12061</v>
      </c>
    </row>
    <row r="6313" spans="1:12" x14ac:dyDescent="0.25">
      <c r="A6313" s="1" t="s">
        <v>6406</v>
      </c>
      <c r="B6313" s="1" t="s">
        <v>5895</v>
      </c>
      <c r="C6313" s="1" t="s">
        <v>6292</v>
      </c>
      <c r="D6313">
        <v>2005</v>
      </c>
      <c r="E6313">
        <f>100*Comuni[[#This Row],[Popolazione2011]]/$D$7916</f>
        <v>3.4983859005800603E-3</v>
      </c>
      <c r="F6313">
        <f>100*Comuni[[#This Row],[Popolazione2011]]/(SUMIFS($D$2:$D$7916,$B$2:$B$7916,"Campania"))</f>
        <v>3.4767921953384975E-2</v>
      </c>
      <c r="G6313" t="b">
        <f>IF(Comuni[[#This Row],[Popolazione2011]]&gt;300000,"MAGGIORE")</f>
        <v>0</v>
      </c>
      <c r="H6313">
        <f>100*Comuni[[#This Row],[Popolazione2011]]/(SUMIFS($D$2:$D$7916,$B$2:$B$7916,"Piemonte"))</f>
        <v>4.5944972359687947E-2</v>
      </c>
      <c r="I6313" s="1" t="str">
        <f>_xlfn.XLOOKUP(Comuni[[#This Row],[Regione]],Ripartizione_geografica[Regione],Ripartizione_geografica[Ripartizione geografica],,0)</f>
        <v>Sud</v>
      </c>
      <c r="J6313" s="1">
        <f>_xlfn.XLOOKUP(Comuni[[#This Row],[Regione]],Table_0[Regione],Table_0[Totale contagiati],,0)</f>
        <v>2524670</v>
      </c>
      <c r="K6313" s="1">
        <f>_xlfn.XLOOKUP(Comuni[[#This Row],[Regione]],Table_0[Regione],Table_0[Guariti],,0)</f>
        <v>2482123</v>
      </c>
      <c r="L6313" s="1">
        <f>_xlfn.XLOOKUP(Comuni[[#This Row],[Regione]],Table_0[Regione],Table_0[Deceduti],,0)</f>
        <v>12061</v>
      </c>
    </row>
    <row r="6314" spans="1:12" x14ac:dyDescent="0.25">
      <c r="A6314" s="1" t="s">
        <v>6407</v>
      </c>
      <c r="B6314" s="1" t="s">
        <v>5895</v>
      </c>
      <c r="C6314" s="1" t="s">
        <v>6292</v>
      </c>
      <c r="D6314">
        <v>132608</v>
      </c>
      <c r="E6314">
        <f>100*Comuni[[#This Row],[Popolazione2011]]/$D$7916</f>
        <v>0.23137853242100781</v>
      </c>
      <c r="F6314">
        <f>100*Comuni[[#This Row],[Popolazione2011]]/(SUMIFS($D$2:$D$7916,$B$2:$B$7916,"Campania"))</f>
        <v>2.2995035383513587</v>
      </c>
      <c r="G6314" t="b">
        <f>IF(Comuni[[#This Row],[Popolazione2011]]&gt;300000,"MAGGIORE")</f>
        <v>0</v>
      </c>
      <c r="H6314">
        <f>100*Comuni[[#This Row],[Popolazione2011]]/(SUMIFS($D$2:$D$7916,$B$2:$B$7916,"Piemonte"))</f>
        <v>3.0387386008346633</v>
      </c>
      <c r="I6314" s="1" t="str">
        <f>_xlfn.XLOOKUP(Comuni[[#This Row],[Regione]],Ripartizione_geografica[Regione],Ripartizione_geografica[Ripartizione geografica],,0)</f>
        <v>Sud</v>
      </c>
      <c r="J6314" s="1">
        <f>_xlfn.XLOOKUP(Comuni[[#This Row],[Regione]],Table_0[Regione],Table_0[Totale contagiati],,0)</f>
        <v>2524670</v>
      </c>
      <c r="K6314" s="1">
        <f>_xlfn.XLOOKUP(Comuni[[#This Row],[Regione]],Table_0[Regione],Table_0[Guariti],,0)</f>
        <v>2482123</v>
      </c>
      <c r="L6314" s="1">
        <f>_xlfn.XLOOKUP(Comuni[[#This Row],[Regione]],Table_0[Regione],Table_0[Deceduti],,0)</f>
        <v>12061</v>
      </c>
    </row>
    <row r="6315" spans="1:12" x14ac:dyDescent="0.25">
      <c r="A6315" s="1" t="s">
        <v>6408</v>
      </c>
      <c r="B6315" s="1" t="s">
        <v>5895</v>
      </c>
      <c r="C6315" s="1" t="s">
        <v>6292</v>
      </c>
      <c r="D6315">
        <v>582</v>
      </c>
      <c r="E6315">
        <f>100*Comuni[[#This Row],[Popolazione2011]]/$D$7916</f>
        <v>1.0154915681484264E-3</v>
      </c>
      <c r="F6315">
        <f>100*Comuni[[#This Row],[Popolazione2011]]/(SUMIFS($D$2:$D$7916,$B$2:$B$7916,"Campania"))</f>
        <v>1.0092234701680825E-2</v>
      </c>
      <c r="G6315" t="b">
        <f>IF(Comuni[[#This Row],[Popolazione2011]]&gt;300000,"MAGGIORE")</f>
        <v>0</v>
      </c>
      <c r="H6315">
        <f>100*Comuni[[#This Row],[Popolazione2011]]/(SUMIFS($D$2:$D$7916,$B$2:$B$7916,"Piemonte"))</f>
        <v>1.3336645343310916E-2</v>
      </c>
      <c r="I6315" s="1" t="str">
        <f>_xlfn.XLOOKUP(Comuni[[#This Row],[Regione]],Ripartizione_geografica[Regione],Ripartizione_geografica[Ripartizione geografica],,0)</f>
        <v>Sud</v>
      </c>
      <c r="J6315" s="1">
        <f>_xlfn.XLOOKUP(Comuni[[#This Row],[Regione]],Table_0[Regione],Table_0[Totale contagiati],,0)</f>
        <v>2524670</v>
      </c>
      <c r="K6315" s="1">
        <f>_xlfn.XLOOKUP(Comuni[[#This Row],[Regione]],Table_0[Regione],Table_0[Guariti],,0)</f>
        <v>2482123</v>
      </c>
      <c r="L6315" s="1">
        <f>_xlfn.XLOOKUP(Comuni[[#This Row],[Regione]],Table_0[Regione],Table_0[Deceduti],,0)</f>
        <v>12061</v>
      </c>
    </row>
    <row r="6316" spans="1:12" x14ac:dyDescent="0.25">
      <c r="A6316" s="1" t="s">
        <v>6409</v>
      </c>
      <c r="B6316" s="1" t="s">
        <v>5895</v>
      </c>
      <c r="C6316" s="1" t="s">
        <v>6292</v>
      </c>
      <c r="D6316">
        <v>6643</v>
      </c>
      <c r="E6316">
        <f>100*Comuni[[#This Row],[Popolazione2011]]/$D$7916</f>
        <v>1.1590911490051542E-2</v>
      </c>
      <c r="F6316">
        <f>100*Comuni[[#This Row],[Popolazione2011]]/(SUMIFS($D$2:$D$7916,$B$2:$B$7916,"Campania"))</f>
        <v>0.1151936685966765</v>
      </c>
      <c r="G6316" t="b">
        <f>IF(Comuni[[#This Row],[Popolazione2011]]&gt;300000,"MAGGIORE")</f>
        <v>0</v>
      </c>
      <c r="H6316">
        <f>100*Comuni[[#This Row],[Popolazione2011]]/(SUMIFS($D$2:$D$7916,$B$2:$B$7916,"Piemonte"))</f>
        <v>0.15222566153885639</v>
      </c>
      <c r="I6316" s="1" t="str">
        <f>_xlfn.XLOOKUP(Comuni[[#This Row],[Regione]],Ripartizione_geografica[Regione],Ripartizione_geografica[Ripartizione geografica],,0)</f>
        <v>Sud</v>
      </c>
      <c r="J6316" s="1">
        <f>_xlfn.XLOOKUP(Comuni[[#This Row],[Regione]],Table_0[Regione],Table_0[Totale contagiati],,0)</f>
        <v>2524670</v>
      </c>
      <c r="K6316" s="1">
        <f>_xlfn.XLOOKUP(Comuni[[#This Row],[Regione]],Table_0[Regione],Table_0[Guariti],,0)</f>
        <v>2482123</v>
      </c>
      <c r="L6316" s="1">
        <f>_xlfn.XLOOKUP(Comuni[[#This Row],[Regione]],Table_0[Regione],Table_0[Deceduti],,0)</f>
        <v>12061</v>
      </c>
    </row>
    <row r="6317" spans="1:12" x14ac:dyDescent="0.25">
      <c r="A6317" s="1" t="s">
        <v>6410</v>
      </c>
      <c r="B6317" s="1" t="s">
        <v>5895</v>
      </c>
      <c r="C6317" s="1" t="s">
        <v>6292</v>
      </c>
      <c r="D6317">
        <v>3818</v>
      </c>
      <c r="E6317">
        <f>100*Comuni[[#This Row],[Popolazione2011]]/$D$7916</f>
        <v>6.6617642735235265E-3</v>
      </c>
      <c r="F6317">
        <f>100*Comuni[[#This Row],[Popolazione2011]]/(SUMIFS($D$2:$D$7916,$B$2:$B$7916,"Campania"))</f>
        <v>6.6206446891782456E-2</v>
      </c>
      <c r="G6317" t="b">
        <f>IF(Comuni[[#This Row],[Popolazione2011]]&gt;300000,"MAGGIORE")</f>
        <v>0</v>
      </c>
      <c r="H6317">
        <f>100*Comuni[[#This Row],[Popolazione2011]]/(SUMIFS($D$2:$D$7916,$B$2:$B$7916,"Piemonte"))</f>
        <v>8.7490226667974361E-2</v>
      </c>
      <c r="I6317" s="1" t="str">
        <f>_xlfn.XLOOKUP(Comuni[[#This Row],[Regione]],Ripartizione_geografica[Regione],Ripartizione_geografica[Ripartizione geografica],,0)</f>
        <v>Sud</v>
      </c>
      <c r="J6317" s="1">
        <f>_xlfn.XLOOKUP(Comuni[[#This Row],[Regione]],Table_0[Regione],Table_0[Totale contagiati],,0)</f>
        <v>2524670</v>
      </c>
      <c r="K6317" s="1">
        <f>_xlfn.XLOOKUP(Comuni[[#This Row],[Regione]],Table_0[Regione],Table_0[Guariti],,0)</f>
        <v>2482123</v>
      </c>
      <c r="L6317" s="1">
        <f>_xlfn.XLOOKUP(Comuni[[#This Row],[Regione]],Table_0[Regione],Table_0[Deceduti],,0)</f>
        <v>12061</v>
      </c>
    </row>
    <row r="6318" spans="1:12" x14ac:dyDescent="0.25">
      <c r="A6318" s="1" t="s">
        <v>6411</v>
      </c>
      <c r="B6318" s="1" t="s">
        <v>5895</v>
      </c>
      <c r="C6318" s="1" t="s">
        <v>6292</v>
      </c>
      <c r="D6318">
        <v>4417</v>
      </c>
      <c r="E6318">
        <f>100*Comuni[[#This Row],[Popolazione2011]]/$D$7916</f>
        <v>7.706917966514776E-3</v>
      </c>
      <c r="F6318">
        <f>100*Comuni[[#This Row],[Popolazione2011]]/(SUMIFS($D$2:$D$7916,$B$2:$B$7916,"Campania"))</f>
        <v>7.6593471954165299E-2</v>
      </c>
      <c r="G6318" t="b">
        <f>IF(Comuni[[#This Row],[Popolazione2011]]&gt;300000,"MAGGIORE")</f>
        <v>0</v>
      </c>
      <c r="H6318">
        <f>100*Comuni[[#This Row],[Popolazione2011]]/(SUMIFS($D$2:$D$7916,$B$2:$B$7916,"Piemonte"))</f>
        <v>0.10121643038041979</v>
      </c>
      <c r="I6318" s="1" t="str">
        <f>_xlfn.XLOOKUP(Comuni[[#This Row],[Regione]],Ripartizione_geografica[Regione],Ripartizione_geografica[Ripartizione geografica],,0)</f>
        <v>Sud</v>
      </c>
      <c r="J6318" s="1">
        <f>_xlfn.XLOOKUP(Comuni[[#This Row],[Regione]],Table_0[Regione],Table_0[Totale contagiati],,0)</f>
        <v>2524670</v>
      </c>
      <c r="K6318" s="1">
        <f>_xlfn.XLOOKUP(Comuni[[#This Row],[Regione]],Table_0[Regione],Table_0[Guariti],,0)</f>
        <v>2482123</v>
      </c>
      <c r="L6318" s="1">
        <f>_xlfn.XLOOKUP(Comuni[[#This Row],[Regione]],Table_0[Regione],Table_0[Deceduti],,0)</f>
        <v>12061</v>
      </c>
    </row>
    <row r="6319" spans="1:12" x14ac:dyDescent="0.25">
      <c r="A6319" s="1" t="s">
        <v>6412</v>
      </c>
      <c r="B6319" s="1" t="s">
        <v>5895</v>
      </c>
      <c r="C6319" s="1" t="s">
        <v>6292</v>
      </c>
      <c r="D6319">
        <v>2587</v>
      </c>
      <c r="E6319">
        <f>100*Comuni[[#This Row],[Popolazione2011]]/$D$7916</f>
        <v>4.5138774687284869E-3</v>
      </c>
      <c r="F6319">
        <f>100*Comuni[[#This Row],[Popolazione2011]]/(SUMIFS($D$2:$D$7916,$B$2:$B$7916,"Campania"))</f>
        <v>4.4860156655065798E-2</v>
      </c>
      <c r="G6319" t="b">
        <f>IF(Comuni[[#This Row],[Popolazione2011]]&gt;300000,"MAGGIORE")</f>
        <v>0</v>
      </c>
      <c r="H6319">
        <f>100*Comuni[[#This Row],[Popolazione2011]]/(SUMIFS($D$2:$D$7916,$B$2:$B$7916,"Piemonte"))</f>
        <v>5.9281617702998869E-2</v>
      </c>
      <c r="I6319" s="1" t="str">
        <f>_xlfn.XLOOKUP(Comuni[[#This Row],[Regione]],Ripartizione_geografica[Regione],Ripartizione_geografica[Ripartizione geografica],,0)</f>
        <v>Sud</v>
      </c>
      <c r="J6319" s="1">
        <f>_xlfn.XLOOKUP(Comuni[[#This Row],[Regione]],Table_0[Regione],Table_0[Totale contagiati],,0)</f>
        <v>2524670</v>
      </c>
      <c r="K6319" s="1">
        <f>_xlfn.XLOOKUP(Comuni[[#This Row],[Regione]],Table_0[Regione],Table_0[Guariti],,0)</f>
        <v>2482123</v>
      </c>
      <c r="L6319" s="1">
        <f>_xlfn.XLOOKUP(Comuni[[#This Row],[Regione]],Table_0[Regione],Table_0[Deceduti],,0)</f>
        <v>12061</v>
      </c>
    </row>
    <row r="6320" spans="1:12" x14ac:dyDescent="0.25">
      <c r="A6320" s="1" t="s">
        <v>6413</v>
      </c>
      <c r="B6320" s="1" t="s">
        <v>5895</v>
      </c>
      <c r="C6320" s="1" t="s">
        <v>6292</v>
      </c>
      <c r="D6320">
        <v>10225</v>
      </c>
      <c r="E6320">
        <f>100*Comuni[[#This Row],[Popolazione2011]]/$D$7916</f>
        <v>1.7840895677521753E-2</v>
      </c>
      <c r="F6320">
        <f>100*Comuni[[#This Row],[Popolazione2011]]/(SUMIFS($D$2:$D$7916,$B$2:$B$7916,"Campania"))</f>
        <v>0.17730773165753683</v>
      </c>
      <c r="G6320" t="b">
        <f>IF(Comuni[[#This Row],[Popolazione2011]]&gt;300000,"MAGGIORE")</f>
        <v>0</v>
      </c>
      <c r="H6320">
        <f>100*Comuni[[#This Row],[Popolazione2011]]/(SUMIFS($D$2:$D$7916,$B$2:$B$7916,"Piemonte"))</f>
        <v>0.23430790143531635</v>
      </c>
      <c r="I6320" s="1" t="str">
        <f>_xlfn.XLOOKUP(Comuni[[#This Row],[Regione]],Ripartizione_geografica[Regione],Ripartizione_geografica[Ripartizione geografica],,0)</f>
        <v>Sud</v>
      </c>
      <c r="J6320" s="1">
        <f>_xlfn.XLOOKUP(Comuni[[#This Row],[Regione]],Table_0[Regione],Table_0[Totale contagiati],,0)</f>
        <v>2524670</v>
      </c>
      <c r="K6320" s="1">
        <f>_xlfn.XLOOKUP(Comuni[[#This Row],[Regione]],Table_0[Regione],Table_0[Guariti],,0)</f>
        <v>2482123</v>
      </c>
      <c r="L6320" s="1">
        <f>_xlfn.XLOOKUP(Comuni[[#This Row],[Regione]],Table_0[Regione],Table_0[Deceduti],,0)</f>
        <v>12061</v>
      </c>
    </row>
    <row r="6321" spans="1:12" x14ac:dyDescent="0.25">
      <c r="A6321" s="1" t="s">
        <v>6414</v>
      </c>
      <c r="B6321" s="1" t="s">
        <v>5895</v>
      </c>
      <c r="C6321" s="1" t="s">
        <v>6292</v>
      </c>
      <c r="D6321">
        <v>985</v>
      </c>
      <c r="E6321">
        <f>100*Comuni[[#This Row],[Popolazione2011]]/$D$7916</f>
        <v>1.7186584100106531E-3</v>
      </c>
      <c r="F6321">
        <f>100*Comuni[[#This Row],[Popolazione2011]]/(SUMIFS($D$2:$D$7916,$B$2:$B$7916,"Campania"))</f>
        <v>1.708050031126394E-2</v>
      </c>
      <c r="G6321" t="b">
        <f>IF(Comuni[[#This Row],[Popolazione2011]]&gt;300000,"MAGGIORE")</f>
        <v>0</v>
      </c>
      <c r="H6321">
        <f>100*Comuni[[#This Row],[Popolazione2011]]/(SUMIFS($D$2:$D$7916,$B$2:$B$7916,"Piemonte"))</f>
        <v>2.2571470211617272E-2</v>
      </c>
      <c r="I6321" s="1" t="str">
        <f>_xlfn.XLOOKUP(Comuni[[#This Row],[Regione]],Ripartizione_geografica[Regione],Ripartizione_geografica[Ripartizione geografica],,0)</f>
        <v>Sud</v>
      </c>
      <c r="J6321" s="1">
        <f>_xlfn.XLOOKUP(Comuni[[#This Row],[Regione]],Table_0[Regione],Table_0[Totale contagiati],,0)</f>
        <v>2524670</v>
      </c>
      <c r="K6321" s="1">
        <f>_xlfn.XLOOKUP(Comuni[[#This Row],[Regione]],Table_0[Regione],Table_0[Guariti],,0)</f>
        <v>2482123</v>
      </c>
      <c r="L6321" s="1">
        <f>_xlfn.XLOOKUP(Comuni[[#This Row],[Regione]],Table_0[Regione],Table_0[Deceduti],,0)</f>
        <v>12061</v>
      </c>
    </row>
    <row r="6322" spans="1:12" x14ac:dyDescent="0.25">
      <c r="A6322" s="1" t="s">
        <v>6415</v>
      </c>
      <c r="B6322" s="1" t="s">
        <v>5895</v>
      </c>
      <c r="C6322" s="1" t="s">
        <v>6292</v>
      </c>
      <c r="D6322">
        <v>653</v>
      </c>
      <c r="E6322">
        <f>100*Comuni[[#This Row],[Popolazione2011]]/$D$7916</f>
        <v>1.139374560139042E-3</v>
      </c>
      <c r="F6322">
        <f>100*Comuni[[#This Row],[Popolazione2011]]/(SUMIFS($D$2:$D$7916,$B$2:$B$7916,"Campania"))</f>
        <v>1.1323417972848073E-2</v>
      </c>
      <c r="G6322" t="b">
        <f>IF(Comuni[[#This Row],[Popolazione2011]]&gt;300000,"MAGGIORE")</f>
        <v>0</v>
      </c>
      <c r="H6322">
        <f>100*Comuni[[#This Row],[Popolazione2011]]/(SUMIFS($D$2:$D$7916,$B$2:$B$7916,"Piemonte"))</f>
        <v>1.496362441440211E-2</v>
      </c>
      <c r="I6322" s="1" t="str">
        <f>_xlfn.XLOOKUP(Comuni[[#This Row],[Regione]],Ripartizione_geografica[Regione],Ripartizione_geografica[Ripartizione geografica],,0)</f>
        <v>Sud</v>
      </c>
      <c r="J6322" s="1">
        <f>_xlfn.XLOOKUP(Comuni[[#This Row],[Regione]],Table_0[Regione],Table_0[Totale contagiati],,0)</f>
        <v>2524670</v>
      </c>
      <c r="K6322" s="1">
        <f>_xlfn.XLOOKUP(Comuni[[#This Row],[Regione]],Table_0[Regione],Table_0[Guariti],,0)</f>
        <v>2482123</v>
      </c>
      <c r="L6322" s="1">
        <f>_xlfn.XLOOKUP(Comuni[[#This Row],[Regione]],Table_0[Regione],Table_0[Deceduti],,0)</f>
        <v>12061</v>
      </c>
    </row>
    <row r="6323" spans="1:12" x14ac:dyDescent="0.25">
      <c r="A6323" s="1" t="s">
        <v>6416</v>
      </c>
      <c r="B6323" s="1" t="s">
        <v>5895</v>
      </c>
      <c r="C6323" s="1" t="s">
        <v>6292</v>
      </c>
      <c r="D6323">
        <v>1737</v>
      </c>
      <c r="E6323">
        <f>100*Comuni[[#This Row],[Popolazione2011]]/$D$7916</f>
        <v>3.0307712265873143E-3</v>
      </c>
      <c r="F6323">
        <f>100*Comuni[[#This Row],[Popolazione2011]]/(SUMIFS($D$2:$D$7916,$B$2:$B$7916,"Campania"))</f>
        <v>3.0120638619964939E-2</v>
      </c>
      <c r="G6323" t="b">
        <f>IF(Comuni[[#This Row],[Popolazione2011]]&gt;300000,"MAGGIORE")</f>
        <v>0</v>
      </c>
      <c r="H6323">
        <f>100*Comuni[[#This Row],[Popolazione2011]]/(SUMIFS($D$2:$D$7916,$B$2:$B$7916,"Piemonte"))</f>
        <v>3.9803699246273298E-2</v>
      </c>
      <c r="I6323" s="1" t="str">
        <f>_xlfn.XLOOKUP(Comuni[[#This Row],[Regione]],Ripartizione_geografica[Regione],Ripartizione_geografica[Ripartizione geografica],,0)</f>
        <v>Sud</v>
      </c>
      <c r="J6323" s="1">
        <f>_xlfn.XLOOKUP(Comuni[[#This Row],[Regione]],Table_0[Regione],Table_0[Totale contagiati],,0)</f>
        <v>2524670</v>
      </c>
      <c r="K6323" s="1">
        <f>_xlfn.XLOOKUP(Comuni[[#This Row],[Regione]],Table_0[Regione],Table_0[Guariti],,0)</f>
        <v>2482123</v>
      </c>
      <c r="L6323" s="1">
        <f>_xlfn.XLOOKUP(Comuni[[#This Row],[Regione]],Table_0[Regione],Table_0[Deceduti],,0)</f>
        <v>12061</v>
      </c>
    </row>
    <row r="6324" spans="1:12" x14ac:dyDescent="0.25">
      <c r="A6324" s="1" t="s">
        <v>6417</v>
      </c>
      <c r="B6324" s="1" t="s">
        <v>5895</v>
      </c>
      <c r="C6324" s="1" t="s">
        <v>6292</v>
      </c>
      <c r="D6324">
        <v>1729</v>
      </c>
      <c r="E6324">
        <f>100*Comuni[[#This Row],[Popolazione2011]]/$D$7916</f>
        <v>3.0168125796024561E-3</v>
      </c>
      <c r="F6324">
        <f>100*Comuni[[#This Row],[Popolazione2011]]/(SUMIFS($D$2:$D$7916,$B$2:$B$7916,"Campania"))</f>
        <v>2.998191374434046E-2</v>
      </c>
      <c r="G6324" t="b">
        <f>IF(Comuni[[#This Row],[Popolazione2011]]&gt;300000,"MAGGIORE")</f>
        <v>0</v>
      </c>
      <c r="H6324">
        <f>100*Comuni[[#This Row],[Popolazione2011]]/(SUMIFS($D$2:$D$7916,$B$2:$B$7916,"Piemonte"))</f>
        <v>3.9620377660798234E-2</v>
      </c>
      <c r="I6324" s="1" t="str">
        <f>_xlfn.XLOOKUP(Comuni[[#This Row],[Regione]],Ripartizione_geografica[Regione],Ripartizione_geografica[Ripartizione geografica],,0)</f>
        <v>Sud</v>
      </c>
      <c r="J6324" s="1">
        <f>_xlfn.XLOOKUP(Comuni[[#This Row],[Regione]],Table_0[Regione],Table_0[Totale contagiati],,0)</f>
        <v>2524670</v>
      </c>
      <c r="K6324" s="1">
        <f>_xlfn.XLOOKUP(Comuni[[#This Row],[Regione]],Table_0[Regione],Table_0[Guariti],,0)</f>
        <v>2482123</v>
      </c>
      <c r="L6324" s="1">
        <f>_xlfn.XLOOKUP(Comuni[[#This Row],[Regione]],Table_0[Regione],Table_0[Deceduti],,0)</f>
        <v>12061</v>
      </c>
    </row>
    <row r="6325" spans="1:12" x14ac:dyDescent="0.25">
      <c r="A6325" s="1" t="s">
        <v>6418</v>
      </c>
      <c r="B6325" s="1" t="s">
        <v>5895</v>
      </c>
      <c r="C6325" s="1" t="s">
        <v>6292</v>
      </c>
      <c r="D6325">
        <v>3166</v>
      </c>
      <c r="E6325">
        <f>100*Comuni[[#This Row],[Popolazione2011]]/$D$7916</f>
        <v>5.5241345442575912E-3</v>
      </c>
      <c r="F6325">
        <f>100*Comuni[[#This Row],[Popolazione2011]]/(SUMIFS($D$2:$D$7916,$B$2:$B$7916,"Campania"))</f>
        <v>5.4900369528387442E-2</v>
      </c>
      <c r="G6325" t="b">
        <f>IF(Comuni[[#This Row],[Popolazione2011]]&gt;300000,"MAGGIORE")</f>
        <v>0</v>
      </c>
      <c r="H6325">
        <f>100*Comuni[[#This Row],[Popolazione2011]]/(SUMIFS($D$2:$D$7916,$B$2:$B$7916,"Piemonte"))</f>
        <v>7.254951745175664E-2</v>
      </c>
      <c r="I6325" s="1" t="str">
        <f>_xlfn.XLOOKUP(Comuni[[#This Row],[Regione]],Ripartizione_geografica[Regione],Ripartizione_geografica[Ripartizione geografica],,0)</f>
        <v>Sud</v>
      </c>
      <c r="J6325" s="1">
        <f>_xlfn.XLOOKUP(Comuni[[#This Row],[Regione]],Table_0[Regione],Table_0[Totale contagiati],,0)</f>
        <v>2524670</v>
      </c>
      <c r="K6325" s="1">
        <f>_xlfn.XLOOKUP(Comuni[[#This Row],[Regione]],Table_0[Regione],Table_0[Guariti],,0)</f>
        <v>2482123</v>
      </c>
      <c r="L6325" s="1">
        <f>_xlfn.XLOOKUP(Comuni[[#This Row],[Regione]],Table_0[Regione],Table_0[Deceduti],,0)</f>
        <v>12061</v>
      </c>
    </row>
    <row r="6326" spans="1:12" x14ac:dyDescent="0.25">
      <c r="A6326" s="1" t="s">
        <v>6419</v>
      </c>
      <c r="B6326" s="1" t="s">
        <v>5895</v>
      </c>
      <c r="C6326" s="1" t="s">
        <v>6292</v>
      </c>
      <c r="D6326">
        <v>718</v>
      </c>
      <c r="E6326">
        <f>100*Comuni[[#This Row],[Popolazione2011]]/$D$7916</f>
        <v>1.2527885668910141E-3</v>
      </c>
      <c r="F6326">
        <f>100*Comuni[[#This Row],[Popolazione2011]]/(SUMIFS($D$2:$D$7916,$B$2:$B$7916,"Campania"))</f>
        <v>1.2450557587296964E-2</v>
      </c>
      <c r="G6326" t="b">
        <f>IF(Comuni[[#This Row],[Popolazione2011]]&gt;300000,"MAGGIORE")</f>
        <v>0</v>
      </c>
      <c r="H6326">
        <f>100*Comuni[[#This Row],[Popolazione2011]]/(SUMIFS($D$2:$D$7916,$B$2:$B$7916,"Piemonte"))</f>
        <v>1.6453112296387008E-2</v>
      </c>
      <c r="I6326" s="1" t="str">
        <f>_xlfn.XLOOKUP(Comuni[[#This Row],[Regione]],Ripartizione_geografica[Regione],Ripartizione_geografica[Ripartizione geografica],,0)</f>
        <v>Sud</v>
      </c>
      <c r="J6326" s="1">
        <f>_xlfn.XLOOKUP(Comuni[[#This Row],[Regione]],Table_0[Regione],Table_0[Totale contagiati],,0)</f>
        <v>2524670</v>
      </c>
      <c r="K6326" s="1">
        <f>_xlfn.XLOOKUP(Comuni[[#This Row],[Regione]],Table_0[Regione],Table_0[Guariti],,0)</f>
        <v>2482123</v>
      </c>
      <c r="L6326" s="1">
        <f>_xlfn.XLOOKUP(Comuni[[#This Row],[Regione]],Table_0[Regione],Table_0[Deceduti],,0)</f>
        <v>12061</v>
      </c>
    </row>
    <row r="6327" spans="1:12" x14ac:dyDescent="0.25">
      <c r="A6327" s="1" t="s">
        <v>6420</v>
      </c>
      <c r="B6327" s="1" t="s">
        <v>5895</v>
      </c>
      <c r="C6327" s="1" t="s">
        <v>6292</v>
      </c>
      <c r="D6327">
        <v>2747</v>
      </c>
      <c r="E6327">
        <f>100*Comuni[[#This Row],[Popolazione2011]]/$D$7916</f>
        <v>4.7930504084256484E-3</v>
      </c>
      <c r="F6327">
        <f>100*Comuni[[#This Row],[Popolazione2011]]/(SUMIFS($D$2:$D$7916,$B$2:$B$7916,"Campania"))</f>
        <v>4.7634654167555371E-2</v>
      </c>
      <c r="G6327" t="b">
        <f>IF(Comuni[[#This Row],[Popolazione2011]]&gt;300000,"MAGGIORE")</f>
        <v>0</v>
      </c>
      <c r="H6327">
        <f>100*Comuni[[#This Row],[Popolazione2011]]/(SUMIFS($D$2:$D$7916,$B$2:$B$7916,"Piemonte"))</f>
        <v>6.2948049412500151E-2</v>
      </c>
      <c r="I6327" s="1" t="str">
        <f>_xlfn.XLOOKUP(Comuni[[#This Row],[Regione]],Ripartizione_geografica[Regione],Ripartizione_geografica[Ripartizione geografica],,0)</f>
        <v>Sud</v>
      </c>
      <c r="J6327" s="1">
        <f>_xlfn.XLOOKUP(Comuni[[#This Row],[Regione]],Table_0[Regione],Table_0[Totale contagiati],,0)</f>
        <v>2524670</v>
      </c>
      <c r="K6327" s="1">
        <f>_xlfn.XLOOKUP(Comuni[[#This Row],[Regione]],Table_0[Regione],Table_0[Guariti],,0)</f>
        <v>2482123</v>
      </c>
      <c r="L6327" s="1">
        <f>_xlfn.XLOOKUP(Comuni[[#This Row],[Regione]],Table_0[Regione],Table_0[Deceduti],,0)</f>
        <v>12061</v>
      </c>
    </row>
    <row r="6328" spans="1:12" x14ac:dyDescent="0.25">
      <c r="A6328" s="1" t="s">
        <v>6421</v>
      </c>
      <c r="B6328" s="1" t="s">
        <v>5895</v>
      </c>
      <c r="C6328" s="1" t="s">
        <v>6292</v>
      </c>
      <c r="D6328">
        <v>8715</v>
      </c>
      <c r="E6328">
        <f>100*Comuni[[#This Row],[Popolazione2011]]/$D$7916</f>
        <v>1.5206201059129789E-2</v>
      </c>
      <c r="F6328">
        <f>100*Comuni[[#This Row],[Popolazione2011]]/(SUMIFS($D$2:$D$7916,$B$2:$B$7916,"Campania"))</f>
        <v>0.15112341138341648</v>
      </c>
      <c r="G6328" t="b">
        <f>IF(Comuni[[#This Row],[Popolazione2011]]&gt;300000,"MAGGIORE")</f>
        <v>0</v>
      </c>
      <c r="H6328">
        <f>100*Comuni[[#This Row],[Popolazione2011]]/(SUMIFS($D$2:$D$7916,$B$2:$B$7916,"Piemonte"))</f>
        <v>0.19970595217689799</v>
      </c>
      <c r="I6328" s="1" t="str">
        <f>_xlfn.XLOOKUP(Comuni[[#This Row],[Regione]],Ripartizione_geografica[Regione],Ripartizione_geografica[Ripartizione geografica],,0)</f>
        <v>Sud</v>
      </c>
      <c r="J6328" s="1">
        <f>_xlfn.XLOOKUP(Comuni[[#This Row],[Regione]],Table_0[Regione],Table_0[Totale contagiati],,0)</f>
        <v>2524670</v>
      </c>
      <c r="K6328" s="1">
        <f>_xlfn.XLOOKUP(Comuni[[#This Row],[Regione]],Table_0[Regione],Table_0[Guariti],,0)</f>
        <v>2482123</v>
      </c>
      <c r="L6328" s="1">
        <f>_xlfn.XLOOKUP(Comuni[[#This Row],[Regione]],Table_0[Regione],Table_0[Deceduti],,0)</f>
        <v>12061</v>
      </c>
    </row>
    <row r="6329" spans="1:12" x14ac:dyDescent="0.25">
      <c r="A6329" s="1" t="s">
        <v>6422</v>
      </c>
      <c r="B6329" s="1" t="s">
        <v>5895</v>
      </c>
      <c r="C6329" s="1" t="s">
        <v>6292</v>
      </c>
      <c r="D6329">
        <v>473</v>
      </c>
      <c r="E6329">
        <f>100*Comuni[[#This Row],[Popolazione2011]]/$D$7916</f>
        <v>8.2530500297973498E-4</v>
      </c>
      <c r="F6329">
        <f>100*Comuni[[#This Row],[Popolazione2011]]/(SUMIFS($D$2:$D$7916,$B$2:$B$7916,"Campania"))</f>
        <v>8.2021082712973037E-3</v>
      </c>
      <c r="G6329" t="b">
        <f>IF(Comuni[[#This Row],[Popolazione2011]]&gt;300000,"MAGGIORE")</f>
        <v>0</v>
      </c>
      <c r="H6329">
        <f>100*Comuni[[#This Row],[Popolazione2011]]/(SUMIFS($D$2:$D$7916,$B$2:$B$7916,"Piemonte"))</f>
        <v>1.0838888741213167E-2</v>
      </c>
      <c r="I6329" s="1" t="str">
        <f>_xlfn.XLOOKUP(Comuni[[#This Row],[Regione]],Ripartizione_geografica[Regione],Ripartizione_geografica[Ripartizione geografica],,0)</f>
        <v>Sud</v>
      </c>
      <c r="J6329" s="1">
        <f>_xlfn.XLOOKUP(Comuni[[#This Row],[Regione]],Table_0[Regione],Table_0[Totale contagiati],,0)</f>
        <v>2524670</v>
      </c>
      <c r="K6329" s="1">
        <f>_xlfn.XLOOKUP(Comuni[[#This Row],[Regione]],Table_0[Regione],Table_0[Guariti],,0)</f>
        <v>2482123</v>
      </c>
      <c r="L6329" s="1">
        <f>_xlfn.XLOOKUP(Comuni[[#This Row],[Regione]],Table_0[Regione],Table_0[Deceduti],,0)</f>
        <v>12061</v>
      </c>
    </row>
    <row r="6330" spans="1:12" x14ac:dyDescent="0.25">
      <c r="A6330" s="1" t="s">
        <v>6423</v>
      </c>
      <c r="B6330" s="1" t="s">
        <v>5895</v>
      </c>
      <c r="C6330" s="1" t="s">
        <v>6292</v>
      </c>
      <c r="D6330">
        <v>10439</v>
      </c>
      <c r="E6330">
        <f>100*Comuni[[#This Row],[Popolazione2011]]/$D$7916</f>
        <v>1.8214289484366708E-2</v>
      </c>
      <c r="F6330">
        <f>100*Comuni[[#This Row],[Popolazione2011]]/(SUMIFS($D$2:$D$7916,$B$2:$B$7916,"Campania"))</f>
        <v>0.18101862208049163</v>
      </c>
      <c r="G6330" t="b">
        <f>IF(Comuni[[#This Row],[Popolazione2011]]&gt;300000,"MAGGIORE")</f>
        <v>0</v>
      </c>
      <c r="H6330">
        <f>100*Comuni[[#This Row],[Popolazione2011]]/(SUMIFS($D$2:$D$7916,$B$2:$B$7916,"Piemonte"))</f>
        <v>0.23921175384677432</v>
      </c>
      <c r="I6330" s="1" t="str">
        <f>_xlfn.XLOOKUP(Comuni[[#This Row],[Regione]],Ripartizione_geografica[Regione],Ripartizione_geografica[Ripartizione geografica],,0)</f>
        <v>Sud</v>
      </c>
      <c r="J6330" s="1">
        <f>_xlfn.XLOOKUP(Comuni[[#This Row],[Regione]],Table_0[Regione],Table_0[Totale contagiati],,0)</f>
        <v>2524670</v>
      </c>
      <c r="K6330" s="1">
        <f>_xlfn.XLOOKUP(Comuni[[#This Row],[Regione]],Table_0[Regione],Table_0[Guariti],,0)</f>
        <v>2482123</v>
      </c>
      <c r="L6330" s="1">
        <f>_xlfn.XLOOKUP(Comuni[[#This Row],[Regione]],Table_0[Regione],Table_0[Deceduti],,0)</f>
        <v>12061</v>
      </c>
    </row>
    <row r="6331" spans="1:12" x14ac:dyDescent="0.25">
      <c r="A6331" s="1" t="s">
        <v>6424</v>
      </c>
      <c r="B6331" s="1" t="s">
        <v>5895</v>
      </c>
      <c r="C6331" s="1" t="s">
        <v>6292</v>
      </c>
      <c r="D6331">
        <v>2697</v>
      </c>
      <c r="E6331">
        <f>100*Comuni[[#This Row],[Popolazione2011]]/$D$7916</f>
        <v>4.7058088647702855E-3</v>
      </c>
      <c r="F6331">
        <f>100*Comuni[[#This Row],[Popolazione2011]]/(SUMIFS($D$2:$D$7916,$B$2:$B$7916,"Campania"))</f>
        <v>4.676762369490238E-2</v>
      </c>
      <c r="G6331" t="b">
        <f>IF(Comuni[[#This Row],[Popolazione2011]]&gt;300000,"MAGGIORE")</f>
        <v>0</v>
      </c>
      <c r="H6331">
        <f>100*Comuni[[#This Row],[Popolazione2011]]/(SUMIFS($D$2:$D$7916,$B$2:$B$7916,"Piemonte"))</f>
        <v>6.1802289503280997E-2</v>
      </c>
      <c r="I6331" s="1" t="str">
        <f>_xlfn.XLOOKUP(Comuni[[#This Row],[Regione]],Ripartizione_geografica[Regione],Ripartizione_geografica[Ripartizione geografica],,0)</f>
        <v>Sud</v>
      </c>
      <c r="J6331" s="1">
        <f>_xlfn.XLOOKUP(Comuni[[#This Row],[Regione]],Table_0[Regione],Table_0[Totale contagiati],,0)</f>
        <v>2524670</v>
      </c>
      <c r="K6331" s="1">
        <f>_xlfn.XLOOKUP(Comuni[[#This Row],[Regione]],Table_0[Regione],Table_0[Guariti],,0)</f>
        <v>2482123</v>
      </c>
      <c r="L6331" s="1">
        <f>_xlfn.XLOOKUP(Comuni[[#This Row],[Regione]],Table_0[Regione],Table_0[Deceduti],,0)</f>
        <v>12061</v>
      </c>
    </row>
    <row r="6332" spans="1:12" x14ac:dyDescent="0.25">
      <c r="A6332" s="1" t="s">
        <v>6425</v>
      </c>
      <c r="B6332" s="1" t="s">
        <v>5895</v>
      </c>
      <c r="C6332" s="1" t="s">
        <v>6292</v>
      </c>
      <c r="D6332">
        <v>6809</v>
      </c>
      <c r="E6332">
        <f>100*Comuni[[#This Row],[Popolazione2011]]/$D$7916</f>
        <v>1.1880553414987347E-2</v>
      </c>
      <c r="F6332">
        <f>100*Comuni[[#This Row],[Popolazione2011]]/(SUMIFS($D$2:$D$7916,$B$2:$B$7916,"Campania"))</f>
        <v>0.11807220976588444</v>
      </c>
      <c r="G6332" t="b">
        <f>IF(Comuni[[#This Row],[Popolazione2011]]&gt;300000,"MAGGIORE")</f>
        <v>0</v>
      </c>
      <c r="H6332">
        <f>100*Comuni[[#This Row],[Popolazione2011]]/(SUMIFS($D$2:$D$7916,$B$2:$B$7916,"Piemonte"))</f>
        <v>0.15602958443746395</v>
      </c>
      <c r="I6332" s="1" t="str">
        <f>_xlfn.XLOOKUP(Comuni[[#This Row],[Regione]],Ripartizione_geografica[Regione],Ripartizione_geografica[Ripartizione geografica],,0)</f>
        <v>Sud</v>
      </c>
      <c r="J6332" s="1">
        <f>_xlfn.XLOOKUP(Comuni[[#This Row],[Regione]],Table_0[Regione],Table_0[Totale contagiati],,0)</f>
        <v>2524670</v>
      </c>
      <c r="K6332" s="1">
        <f>_xlfn.XLOOKUP(Comuni[[#This Row],[Regione]],Table_0[Regione],Table_0[Guariti],,0)</f>
        <v>2482123</v>
      </c>
      <c r="L6332" s="1">
        <f>_xlfn.XLOOKUP(Comuni[[#This Row],[Regione]],Table_0[Regione],Table_0[Deceduti],,0)</f>
        <v>12061</v>
      </c>
    </row>
    <row r="6333" spans="1:12" x14ac:dyDescent="0.25">
      <c r="A6333" s="1" t="s">
        <v>6426</v>
      </c>
      <c r="B6333" s="1" t="s">
        <v>5895</v>
      </c>
      <c r="C6333" s="1" t="s">
        <v>6292</v>
      </c>
      <c r="D6333">
        <v>31030</v>
      </c>
      <c r="E6333">
        <f>100*Comuni[[#This Row],[Popolazione2011]]/$D$7916</f>
        <v>5.4142101992518336E-2</v>
      </c>
      <c r="F6333">
        <f>100*Comuni[[#This Row],[Popolazione2011]]/(SUMIFS($D$2:$D$7916,$B$2:$B$7916,"Campania"))</f>
        <v>0.53807911132844677</v>
      </c>
      <c r="G6333" t="b">
        <f>IF(Comuni[[#This Row],[Popolazione2011]]&gt;300000,"MAGGIORE")</f>
        <v>0</v>
      </c>
      <c r="H6333">
        <f>100*Comuni[[#This Row],[Popolazione2011]]/(SUMIFS($D$2:$D$7916,$B$2:$B$7916,"Piemonte"))</f>
        <v>0.71105859966140506</v>
      </c>
      <c r="I6333" s="1" t="str">
        <f>_xlfn.XLOOKUP(Comuni[[#This Row],[Regione]],Ripartizione_geografica[Regione],Ripartizione_geografica[Ripartizione geografica],,0)</f>
        <v>Sud</v>
      </c>
      <c r="J6333" s="1">
        <f>_xlfn.XLOOKUP(Comuni[[#This Row],[Regione]],Table_0[Regione],Table_0[Totale contagiati],,0)</f>
        <v>2524670</v>
      </c>
      <c r="K6333" s="1">
        <f>_xlfn.XLOOKUP(Comuni[[#This Row],[Regione]],Table_0[Regione],Table_0[Guariti],,0)</f>
        <v>2482123</v>
      </c>
      <c r="L6333" s="1">
        <f>_xlfn.XLOOKUP(Comuni[[#This Row],[Regione]],Table_0[Regione],Table_0[Deceduti],,0)</f>
        <v>12061</v>
      </c>
    </row>
    <row r="6334" spans="1:12" x14ac:dyDescent="0.25">
      <c r="A6334" s="1" t="s">
        <v>6427</v>
      </c>
      <c r="B6334" s="1" t="s">
        <v>5895</v>
      </c>
      <c r="C6334" s="1" t="s">
        <v>6292</v>
      </c>
      <c r="D6334">
        <v>4995</v>
      </c>
      <c r="E6334">
        <f>100*Comuni[[#This Row],[Popolazione2011]]/$D$7916</f>
        <v>8.7154302111707733E-3</v>
      </c>
      <c r="F6334">
        <f>100*Comuni[[#This Row],[Popolazione2011]]/(SUMIFS($D$2:$D$7916,$B$2:$B$7916,"Campania"))</f>
        <v>8.6616344218033881E-2</v>
      </c>
      <c r="G6334" t="b">
        <f>IF(Comuni[[#This Row],[Popolazione2011]]&gt;300000,"MAGGIORE")</f>
        <v>0</v>
      </c>
      <c r="H6334">
        <f>100*Comuni[[#This Row],[Popolazione2011]]/(SUMIFS($D$2:$D$7916,$B$2:$B$7916,"Piemonte"))</f>
        <v>0.11446141493099317</v>
      </c>
      <c r="I6334" s="1" t="str">
        <f>_xlfn.XLOOKUP(Comuni[[#This Row],[Regione]],Ripartizione_geografica[Regione],Ripartizione_geografica[Ripartizione geografica],,0)</f>
        <v>Sud</v>
      </c>
      <c r="J6334" s="1">
        <f>_xlfn.XLOOKUP(Comuni[[#This Row],[Regione]],Table_0[Regione],Table_0[Totale contagiati],,0)</f>
        <v>2524670</v>
      </c>
      <c r="K6334" s="1">
        <f>_xlfn.XLOOKUP(Comuni[[#This Row],[Regione]],Table_0[Regione],Table_0[Guariti],,0)</f>
        <v>2482123</v>
      </c>
      <c r="L6334" s="1">
        <f>_xlfn.XLOOKUP(Comuni[[#This Row],[Regione]],Table_0[Regione],Table_0[Deceduti],,0)</f>
        <v>12061</v>
      </c>
    </row>
    <row r="6335" spans="1:12" x14ac:dyDescent="0.25">
      <c r="A6335" s="1" t="s">
        <v>6428</v>
      </c>
      <c r="B6335" s="1" t="s">
        <v>5895</v>
      </c>
      <c r="C6335" s="1" t="s">
        <v>6292</v>
      </c>
      <c r="D6335">
        <v>50013</v>
      </c>
      <c r="E6335">
        <f>100*Comuni[[#This Row],[Popolazione2011]]/$D$7916</f>
        <v>8.7264226456713501E-2</v>
      </c>
      <c r="F6335">
        <f>100*Comuni[[#This Row],[Popolazione2011]]/(SUMIFS($D$2:$D$7916,$B$2:$B$7916,"Campania"))</f>
        <v>0.86725590057588164</v>
      </c>
      <c r="G6335" t="b">
        <f>IF(Comuni[[#This Row],[Popolazione2011]]&gt;300000,"MAGGIORE")</f>
        <v>0</v>
      </c>
      <c r="H6335">
        <f>100*Comuni[[#This Row],[Popolazione2011]]/(SUMIFS($D$2:$D$7916,$B$2:$B$7916,"Piemonte"))</f>
        <v>1.1460578067955478</v>
      </c>
      <c r="I6335" s="1" t="str">
        <f>_xlfn.XLOOKUP(Comuni[[#This Row],[Regione]],Ripartizione_geografica[Regione],Ripartizione_geografica[Ripartizione geografica],,0)</f>
        <v>Sud</v>
      </c>
      <c r="J6335" s="1">
        <f>_xlfn.XLOOKUP(Comuni[[#This Row],[Regione]],Table_0[Regione],Table_0[Totale contagiati],,0)</f>
        <v>2524670</v>
      </c>
      <c r="K6335" s="1">
        <f>_xlfn.XLOOKUP(Comuni[[#This Row],[Regione]],Table_0[Regione],Table_0[Guariti],,0)</f>
        <v>2482123</v>
      </c>
      <c r="L6335" s="1">
        <f>_xlfn.XLOOKUP(Comuni[[#This Row],[Regione]],Table_0[Regione],Table_0[Deceduti],,0)</f>
        <v>12061</v>
      </c>
    </row>
    <row r="6336" spans="1:12" x14ac:dyDescent="0.25">
      <c r="A6336" s="1" t="s">
        <v>6429</v>
      </c>
      <c r="B6336" s="1" t="s">
        <v>5895</v>
      </c>
      <c r="C6336" s="1" t="s">
        <v>6292</v>
      </c>
      <c r="D6336">
        <v>1518</v>
      </c>
      <c r="E6336">
        <f>100*Comuni[[#This Row],[Popolazione2011]]/$D$7916</f>
        <v>2.6486532653768238E-3</v>
      </c>
      <c r="F6336">
        <f>100*Comuni[[#This Row],[Popolazione2011]]/(SUMIFS($D$2:$D$7916,$B$2:$B$7916,"Campania"))</f>
        <v>2.6323045149744834E-2</v>
      </c>
      <c r="G6336" t="b">
        <f>IF(Comuni[[#This Row],[Popolazione2011]]&gt;300000,"MAGGIORE")</f>
        <v>0</v>
      </c>
      <c r="H6336">
        <f>100*Comuni[[#This Row],[Popolazione2011]]/(SUMIFS($D$2:$D$7916,$B$2:$B$7916,"Piemonte"))</f>
        <v>3.4785270843893421E-2</v>
      </c>
      <c r="I6336" s="1" t="str">
        <f>_xlfn.XLOOKUP(Comuni[[#This Row],[Regione]],Ripartizione_geografica[Regione],Ripartizione_geografica[Ripartizione geografica],,0)</f>
        <v>Sud</v>
      </c>
      <c r="J6336" s="1">
        <f>_xlfn.XLOOKUP(Comuni[[#This Row],[Regione]],Table_0[Regione],Table_0[Totale contagiati],,0)</f>
        <v>2524670</v>
      </c>
      <c r="K6336" s="1">
        <f>_xlfn.XLOOKUP(Comuni[[#This Row],[Regione]],Table_0[Regione],Table_0[Guariti],,0)</f>
        <v>2482123</v>
      </c>
      <c r="L6336" s="1">
        <f>_xlfn.XLOOKUP(Comuni[[#This Row],[Regione]],Table_0[Regione],Table_0[Deceduti],,0)</f>
        <v>12061</v>
      </c>
    </row>
    <row r="6337" spans="1:12" x14ac:dyDescent="0.25">
      <c r="A6337" s="1" t="s">
        <v>6430</v>
      </c>
      <c r="B6337" s="1" t="s">
        <v>5895</v>
      </c>
      <c r="C6337" s="1" t="s">
        <v>6292</v>
      </c>
      <c r="D6337">
        <v>347</v>
      </c>
      <c r="E6337">
        <f>100*Comuni[[#This Row],[Popolazione2011]]/$D$7916</f>
        <v>6.054563129682199E-4</v>
      </c>
      <c r="F6337">
        <f>100*Comuni[[#This Row],[Popolazione2011]]/(SUMIFS($D$2:$D$7916,$B$2:$B$7916,"Campania"))</f>
        <v>6.0171914802117634E-3</v>
      </c>
      <c r="G6337" t="b">
        <f>IF(Comuni[[#This Row],[Popolazione2011]]&gt;300000,"MAGGIORE")</f>
        <v>0</v>
      </c>
      <c r="H6337">
        <f>100*Comuni[[#This Row],[Popolazione2011]]/(SUMIFS($D$2:$D$7916,$B$2:$B$7916,"Piemonte"))</f>
        <v>7.9515737699809071E-3</v>
      </c>
      <c r="I6337" s="1" t="str">
        <f>_xlfn.XLOOKUP(Comuni[[#This Row],[Regione]],Ripartizione_geografica[Regione],Ripartizione_geografica[Ripartizione geografica],,0)</f>
        <v>Sud</v>
      </c>
      <c r="J6337" s="1">
        <f>_xlfn.XLOOKUP(Comuni[[#This Row],[Regione]],Table_0[Regione],Table_0[Totale contagiati],,0)</f>
        <v>2524670</v>
      </c>
      <c r="K6337" s="1">
        <f>_xlfn.XLOOKUP(Comuni[[#This Row],[Regione]],Table_0[Regione],Table_0[Guariti],,0)</f>
        <v>2482123</v>
      </c>
      <c r="L6337" s="1">
        <f>_xlfn.XLOOKUP(Comuni[[#This Row],[Regione]],Table_0[Regione],Table_0[Deceduti],,0)</f>
        <v>12061</v>
      </c>
    </row>
    <row r="6338" spans="1:12" x14ac:dyDescent="0.25">
      <c r="A6338" s="1" t="s">
        <v>6431</v>
      </c>
      <c r="B6338" s="1" t="s">
        <v>5895</v>
      </c>
      <c r="C6338" s="1" t="s">
        <v>6292</v>
      </c>
      <c r="D6338">
        <v>3956</v>
      </c>
      <c r="E6338">
        <f>100*Comuni[[#This Row],[Popolazione2011]]/$D$7916</f>
        <v>6.9025509340123288E-3</v>
      </c>
      <c r="F6338">
        <f>100*Comuni[[#This Row],[Popolazione2011]]/(SUMIFS($D$2:$D$7916,$B$2:$B$7916,"Campania"))</f>
        <v>6.8599450996304712E-2</v>
      </c>
      <c r="G6338" t="b">
        <f>IF(Comuni[[#This Row],[Popolazione2011]]&gt;300000,"MAGGIORE")</f>
        <v>0</v>
      </c>
      <c r="H6338">
        <f>100*Comuni[[#This Row],[Popolazione2011]]/(SUMIFS($D$2:$D$7916,$B$2:$B$7916,"Piemonte"))</f>
        <v>9.0652524017419217E-2</v>
      </c>
      <c r="I6338" s="1" t="str">
        <f>_xlfn.XLOOKUP(Comuni[[#This Row],[Regione]],Ripartizione_geografica[Regione],Ripartizione_geografica[Ripartizione geografica],,0)</f>
        <v>Sud</v>
      </c>
      <c r="J6338" s="1">
        <f>_xlfn.XLOOKUP(Comuni[[#This Row],[Regione]],Table_0[Regione],Table_0[Totale contagiati],,0)</f>
        <v>2524670</v>
      </c>
      <c r="K6338" s="1">
        <f>_xlfn.XLOOKUP(Comuni[[#This Row],[Regione]],Table_0[Regione],Table_0[Guariti],,0)</f>
        <v>2482123</v>
      </c>
      <c r="L6338" s="1">
        <f>_xlfn.XLOOKUP(Comuni[[#This Row],[Regione]],Table_0[Regione],Table_0[Deceduti],,0)</f>
        <v>12061</v>
      </c>
    </row>
    <row r="6339" spans="1:12" x14ac:dyDescent="0.25">
      <c r="A6339" s="1" t="s">
        <v>6432</v>
      </c>
      <c r="B6339" s="1" t="s">
        <v>5895</v>
      </c>
      <c r="C6339" s="1" t="s">
        <v>6292</v>
      </c>
      <c r="D6339">
        <v>1366</v>
      </c>
      <c r="E6339">
        <f>100*Comuni[[#This Row],[Popolazione2011]]/$D$7916</f>
        <v>2.38343897266452E-3</v>
      </c>
      <c r="F6339">
        <f>100*Comuni[[#This Row],[Popolazione2011]]/(SUMIFS($D$2:$D$7916,$B$2:$B$7916,"Campania"))</f>
        <v>2.3687272512879737E-2</v>
      </c>
      <c r="G6339" t="b">
        <f>IF(Comuni[[#This Row],[Popolazione2011]]&gt;300000,"MAGGIORE")</f>
        <v>0</v>
      </c>
      <c r="H6339">
        <f>100*Comuni[[#This Row],[Popolazione2011]]/(SUMIFS($D$2:$D$7916,$B$2:$B$7916,"Piemonte"))</f>
        <v>3.1302160719867203E-2</v>
      </c>
      <c r="I6339" s="1" t="str">
        <f>_xlfn.XLOOKUP(Comuni[[#This Row],[Regione]],Ripartizione_geografica[Regione],Ripartizione_geografica[Ripartizione geografica],,0)</f>
        <v>Sud</v>
      </c>
      <c r="J6339" s="1">
        <f>_xlfn.XLOOKUP(Comuni[[#This Row],[Regione]],Table_0[Regione],Table_0[Totale contagiati],,0)</f>
        <v>2524670</v>
      </c>
      <c r="K6339" s="1">
        <f>_xlfn.XLOOKUP(Comuni[[#This Row],[Regione]],Table_0[Regione],Table_0[Guariti],,0)</f>
        <v>2482123</v>
      </c>
      <c r="L6339" s="1">
        <f>_xlfn.XLOOKUP(Comuni[[#This Row],[Regione]],Table_0[Regione],Table_0[Deceduti],,0)</f>
        <v>12061</v>
      </c>
    </row>
    <row r="6340" spans="1:12" x14ac:dyDescent="0.25">
      <c r="A6340" s="1" t="s">
        <v>6433</v>
      </c>
      <c r="B6340" s="1" t="s">
        <v>5895</v>
      </c>
      <c r="C6340" s="1" t="s">
        <v>6292</v>
      </c>
      <c r="D6340">
        <v>10074</v>
      </c>
      <c r="E6340">
        <f>100*Comuni[[#This Row],[Popolazione2011]]/$D$7916</f>
        <v>1.7577426215682559E-2</v>
      </c>
      <c r="F6340">
        <f>100*Comuni[[#This Row],[Popolazione2011]]/(SUMIFS($D$2:$D$7916,$B$2:$B$7916,"Campania"))</f>
        <v>0.17468929963012481</v>
      </c>
      <c r="G6340" t="b">
        <f>IF(Comuni[[#This Row],[Popolazione2011]]&gt;300000,"MAGGIORE")</f>
        <v>0</v>
      </c>
      <c r="H6340">
        <f>100*Comuni[[#This Row],[Popolazione2011]]/(SUMIFS($D$2:$D$7916,$B$2:$B$7916,"Piemonte"))</f>
        <v>0.2308477065094745</v>
      </c>
      <c r="I6340" s="1" t="str">
        <f>_xlfn.XLOOKUP(Comuni[[#This Row],[Regione]],Ripartizione_geografica[Regione],Ripartizione_geografica[Ripartizione geografica],,0)</f>
        <v>Sud</v>
      </c>
      <c r="J6340" s="1">
        <f>_xlfn.XLOOKUP(Comuni[[#This Row],[Regione]],Table_0[Regione],Table_0[Totale contagiati],,0)</f>
        <v>2524670</v>
      </c>
      <c r="K6340" s="1">
        <f>_xlfn.XLOOKUP(Comuni[[#This Row],[Regione]],Table_0[Regione],Table_0[Guariti],,0)</f>
        <v>2482123</v>
      </c>
      <c r="L6340" s="1">
        <f>_xlfn.XLOOKUP(Comuni[[#This Row],[Regione]],Table_0[Regione],Table_0[Deceduti],,0)</f>
        <v>12061</v>
      </c>
    </row>
    <row r="6341" spans="1:12" x14ac:dyDescent="0.25">
      <c r="A6341" s="1" t="s">
        <v>6434</v>
      </c>
      <c r="B6341" s="1" t="s">
        <v>5895</v>
      </c>
      <c r="C6341" s="1" t="s">
        <v>6292</v>
      </c>
      <c r="D6341">
        <v>3419</v>
      </c>
      <c r="E6341">
        <f>100*Comuni[[#This Row],[Popolazione2011]]/$D$7916</f>
        <v>5.9655767551537288E-3</v>
      </c>
      <c r="F6341">
        <f>100*Comuni[[#This Row],[Popolazione2011]]/(SUMIFS($D$2:$D$7916,$B$2:$B$7916,"Campania"))</f>
        <v>5.9287543720011583E-2</v>
      </c>
      <c r="G6341" t="b">
        <f>IF(Comuni[[#This Row],[Popolazione2011]]&gt;300000,"MAGGIORE")</f>
        <v>0</v>
      </c>
      <c r="H6341">
        <f>100*Comuni[[#This Row],[Popolazione2011]]/(SUMIFS($D$2:$D$7916,$B$2:$B$7916,"Piemonte"))</f>
        <v>7.8347062592405536E-2</v>
      </c>
      <c r="I6341" s="1" t="str">
        <f>_xlfn.XLOOKUP(Comuni[[#This Row],[Regione]],Ripartizione_geografica[Regione],Ripartizione_geografica[Ripartizione geografica],,0)</f>
        <v>Sud</v>
      </c>
      <c r="J6341" s="1">
        <f>_xlfn.XLOOKUP(Comuni[[#This Row],[Regione]],Table_0[Regione],Table_0[Totale contagiati],,0)</f>
        <v>2524670</v>
      </c>
      <c r="K6341" s="1">
        <f>_xlfn.XLOOKUP(Comuni[[#This Row],[Regione]],Table_0[Regione],Table_0[Guariti],,0)</f>
        <v>2482123</v>
      </c>
      <c r="L6341" s="1">
        <f>_xlfn.XLOOKUP(Comuni[[#This Row],[Regione]],Table_0[Regione],Table_0[Deceduti],,0)</f>
        <v>12061</v>
      </c>
    </row>
    <row r="6342" spans="1:12" x14ac:dyDescent="0.25">
      <c r="A6342" s="1" t="s">
        <v>6435</v>
      </c>
      <c r="B6342" s="1" t="s">
        <v>5895</v>
      </c>
      <c r="C6342" s="1" t="s">
        <v>6292</v>
      </c>
      <c r="D6342">
        <v>774</v>
      </c>
      <c r="E6342">
        <f>100*Comuni[[#This Row],[Popolazione2011]]/$D$7916</f>
        <v>1.3504990957850208E-3</v>
      </c>
      <c r="F6342">
        <f>100*Comuni[[#This Row],[Popolazione2011]]/(SUMIFS($D$2:$D$7916,$B$2:$B$7916,"Campania"))</f>
        <v>1.3421631716668315E-2</v>
      </c>
      <c r="G6342" t="b">
        <f>IF(Comuni[[#This Row],[Popolazione2011]]&gt;300000,"MAGGIORE")</f>
        <v>0</v>
      </c>
      <c r="H6342">
        <f>100*Comuni[[#This Row],[Popolazione2011]]/(SUMIFS($D$2:$D$7916,$B$2:$B$7916,"Piemonte"))</f>
        <v>1.7736363394712455E-2</v>
      </c>
      <c r="I6342" s="1" t="str">
        <f>_xlfn.XLOOKUP(Comuni[[#This Row],[Regione]],Ripartizione_geografica[Regione],Ripartizione_geografica[Ripartizione geografica],,0)</f>
        <v>Sud</v>
      </c>
      <c r="J6342" s="1">
        <f>_xlfn.XLOOKUP(Comuni[[#This Row],[Regione]],Table_0[Regione],Table_0[Totale contagiati],,0)</f>
        <v>2524670</v>
      </c>
      <c r="K6342" s="1">
        <f>_xlfn.XLOOKUP(Comuni[[#This Row],[Regione]],Table_0[Regione],Table_0[Guariti],,0)</f>
        <v>2482123</v>
      </c>
      <c r="L6342" s="1">
        <f>_xlfn.XLOOKUP(Comuni[[#This Row],[Regione]],Table_0[Regione],Table_0[Deceduti],,0)</f>
        <v>12061</v>
      </c>
    </row>
    <row r="6343" spans="1:12" x14ac:dyDescent="0.25">
      <c r="A6343" s="1" t="s">
        <v>6436</v>
      </c>
      <c r="B6343" s="1" t="s">
        <v>5895</v>
      </c>
      <c r="C6343" s="1" t="s">
        <v>6292</v>
      </c>
      <c r="D6343">
        <v>942</v>
      </c>
      <c r="E6343">
        <f>100*Comuni[[#This Row],[Popolazione2011]]/$D$7916</f>
        <v>1.6436306824670409E-3</v>
      </c>
      <c r="F6343">
        <f>100*Comuni[[#This Row],[Popolazione2011]]/(SUMIFS($D$2:$D$7916,$B$2:$B$7916,"Campania"))</f>
        <v>1.6334854104782366E-2</v>
      </c>
      <c r="G6343" t="b">
        <f>IF(Comuni[[#This Row],[Popolazione2011]]&gt;300000,"MAGGIORE")</f>
        <v>0</v>
      </c>
      <c r="H6343">
        <f>100*Comuni[[#This Row],[Popolazione2011]]/(SUMIFS($D$2:$D$7916,$B$2:$B$7916,"Piemonte"))</f>
        <v>2.1586116689688802E-2</v>
      </c>
      <c r="I6343" s="1" t="str">
        <f>_xlfn.XLOOKUP(Comuni[[#This Row],[Regione]],Ripartizione_geografica[Regione],Ripartizione_geografica[Ripartizione geografica],,0)</f>
        <v>Sud</v>
      </c>
      <c r="J6343" s="1">
        <f>_xlfn.XLOOKUP(Comuni[[#This Row],[Regione]],Table_0[Regione],Table_0[Totale contagiati],,0)</f>
        <v>2524670</v>
      </c>
      <c r="K6343" s="1">
        <f>_xlfn.XLOOKUP(Comuni[[#This Row],[Regione]],Table_0[Regione],Table_0[Guariti],,0)</f>
        <v>2482123</v>
      </c>
      <c r="L6343" s="1">
        <f>_xlfn.XLOOKUP(Comuni[[#This Row],[Regione]],Table_0[Regione],Table_0[Deceduti],,0)</f>
        <v>12061</v>
      </c>
    </row>
    <row r="6344" spans="1:12" x14ac:dyDescent="0.25">
      <c r="A6344" s="1" t="s">
        <v>6437</v>
      </c>
      <c r="B6344" s="1" t="s">
        <v>5895</v>
      </c>
      <c r="C6344" s="1" t="s">
        <v>6292</v>
      </c>
      <c r="D6344">
        <v>8182</v>
      </c>
      <c r="E6344">
        <f>100*Comuni[[#This Row],[Popolazione2011]]/$D$7916</f>
        <v>1.4276206203763618E-2</v>
      </c>
      <c r="F6344">
        <f>100*Comuni[[#This Row],[Popolazione2011]]/(SUMIFS($D$2:$D$7916,$B$2:$B$7916,"Campania"))</f>
        <v>0.14188086654493559</v>
      </c>
      <c r="G6344" t="b">
        <f>IF(Comuni[[#This Row],[Popolazione2011]]&gt;300000,"MAGGIORE")</f>
        <v>0</v>
      </c>
      <c r="H6344">
        <f>100*Comuni[[#This Row],[Popolazione2011]]/(SUMIFS($D$2:$D$7916,$B$2:$B$7916,"Piemonte"))</f>
        <v>0.18749215154462184</v>
      </c>
      <c r="I6344" s="1" t="str">
        <f>_xlfn.XLOOKUP(Comuni[[#This Row],[Regione]],Ripartizione_geografica[Regione],Ripartizione_geografica[Ripartizione geografica],,0)</f>
        <v>Sud</v>
      </c>
      <c r="J6344" s="1">
        <f>_xlfn.XLOOKUP(Comuni[[#This Row],[Regione]],Table_0[Regione],Table_0[Totale contagiati],,0)</f>
        <v>2524670</v>
      </c>
      <c r="K6344" s="1">
        <f>_xlfn.XLOOKUP(Comuni[[#This Row],[Regione]],Table_0[Regione],Table_0[Guariti],,0)</f>
        <v>2482123</v>
      </c>
      <c r="L6344" s="1">
        <f>_xlfn.XLOOKUP(Comuni[[#This Row],[Regione]],Table_0[Regione],Table_0[Deceduti],,0)</f>
        <v>12061</v>
      </c>
    </row>
    <row r="6345" spans="1:12" x14ac:dyDescent="0.25">
      <c r="A6345" s="1" t="s">
        <v>6438</v>
      </c>
      <c r="B6345" s="1" t="s">
        <v>5895</v>
      </c>
      <c r="C6345" s="1" t="s">
        <v>6292</v>
      </c>
      <c r="D6345">
        <v>1803</v>
      </c>
      <c r="E6345">
        <f>100*Comuni[[#This Row],[Popolazione2011]]/$D$7916</f>
        <v>3.1459300642123936E-3</v>
      </c>
      <c r="F6345">
        <f>100*Comuni[[#This Row],[Popolazione2011]]/(SUMIFS($D$2:$D$7916,$B$2:$B$7916,"Campania"))</f>
        <v>3.1265118843866888E-2</v>
      </c>
      <c r="G6345" t="b">
        <f>IF(Comuni[[#This Row],[Popolazione2011]]&gt;300000,"MAGGIORE")</f>
        <v>0</v>
      </c>
      <c r="H6345">
        <f>100*Comuni[[#This Row],[Popolazione2011]]/(SUMIFS($D$2:$D$7916,$B$2:$B$7916,"Piemonte"))</f>
        <v>4.1316102326442582E-2</v>
      </c>
      <c r="I6345" s="1" t="str">
        <f>_xlfn.XLOOKUP(Comuni[[#This Row],[Regione]],Ripartizione_geografica[Regione],Ripartizione_geografica[Ripartizione geografica],,0)</f>
        <v>Sud</v>
      </c>
      <c r="J6345" s="1">
        <f>_xlfn.XLOOKUP(Comuni[[#This Row],[Regione]],Table_0[Regione],Table_0[Totale contagiati],,0)</f>
        <v>2524670</v>
      </c>
      <c r="K6345" s="1">
        <f>_xlfn.XLOOKUP(Comuni[[#This Row],[Regione]],Table_0[Regione],Table_0[Guariti],,0)</f>
        <v>2482123</v>
      </c>
      <c r="L6345" s="1">
        <f>_xlfn.XLOOKUP(Comuni[[#This Row],[Regione]],Table_0[Regione],Table_0[Deceduti],,0)</f>
        <v>12061</v>
      </c>
    </row>
    <row r="6346" spans="1:12" x14ac:dyDescent="0.25">
      <c r="A6346" s="1" t="s">
        <v>6439</v>
      </c>
      <c r="B6346" s="1" t="s">
        <v>5895</v>
      </c>
      <c r="C6346" s="1" t="s">
        <v>6292</v>
      </c>
      <c r="D6346">
        <v>1267</v>
      </c>
      <c r="E6346">
        <f>100*Comuni[[#This Row],[Popolazione2011]]/$D$7916</f>
        <v>2.210700716226901E-3</v>
      </c>
      <c r="F6346">
        <f>100*Comuni[[#This Row],[Popolazione2011]]/(SUMIFS($D$2:$D$7916,$B$2:$B$7916,"Campania"))</f>
        <v>2.1970552177026814E-2</v>
      </c>
      <c r="G6346" t="b">
        <f>IF(Comuni[[#This Row],[Popolazione2011]]&gt;300000,"MAGGIORE")</f>
        <v>0</v>
      </c>
      <c r="H6346">
        <f>100*Comuni[[#This Row],[Popolazione2011]]/(SUMIFS($D$2:$D$7916,$B$2:$B$7916,"Piemonte"))</f>
        <v>2.9033556099613281E-2</v>
      </c>
      <c r="I6346" s="1" t="str">
        <f>_xlfn.XLOOKUP(Comuni[[#This Row],[Regione]],Ripartizione_geografica[Regione],Ripartizione_geografica[Ripartizione geografica],,0)</f>
        <v>Sud</v>
      </c>
      <c r="J6346" s="1">
        <f>_xlfn.XLOOKUP(Comuni[[#This Row],[Regione]],Table_0[Regione],Table_0[Totale contagiati],,0)</f>
        <v>2524670</v>
      </c>
      <c r="K6346" s="1">
        <f>_xlfn.XLOOKUP(Comuni[[#This Row],[Regione]],Table_0[Regione],Table_0[Guariti],,0)</f>
        <v>2482123</v>
      </c>
      <c r="L6346" s="1">
        <f>_xlfn.XLOOKUP(Comuni[[#This Row],[Regione]],Table_0[Regione],Table_0[Deceduti],,0)</f>
        <v>12061</v>
      </c>
    </row>
    <row r="6347" spans="1:12" x14ac:dyDescent="0.25">
      <c r="A6347" s="1" t="s">
        <v>6440</v>
      </c>
      <c r="B6347" s="1" t="s">
        <v>5895</v>
      </c>
      <c r="C6347" s="1" t="s">
        <v>6292</v>
      </c>
      <c r="D6347">
        <v>2185</v>
      </c>
      <c r="E6347">
        <f>100*Comuni[[#This Row],[Popolazione2011]]/$D$7916</f>
        <v>3.8124554577393674E-3</v>
      </c>
      <c r="F6347">
        <f>100*Comuni[[#This Row],[Popolazione2011]]/(SUMIFS($D$2:$D$7916,$B$2:$B$7916,"Campania"))</f>
        <v>3.7889231654935747E-2</v>
      </c>
      <c r="G6347" t="b">
        <f>IF(Comuni[[#This Row],[Popolazione2011]]&gt;300000,"MAGGIORE")</f>
        <v>0</v>
      </c>
      <c r="H6347">
        <f>100*Comuni[[#This Row],[Popolazione2011]]/(SUMIFS($D$2:$D$7916,$B$2:$B$7916,"Piemonte"))</f>
        <v>5.0069708032876893E-2</v>
      </c>
      <c r="I6347" s="1" t="str">
        <f>_xlfn.XLOOKUP(Comuni[[#This Row],[Regione]],Ripartizione_geografica[Regione],Ripartizione_geografica[Ripartizione geografica],,0)</f>
        <v>Sud</v>
      </c>
      <c r="J6347" s="1">
        <f>_xlfn.XLOOKUP(Comuni[[#This Row],[Regione]],Table_0[Regione],Table_0[Totale contagiati],,0)</f>
        <v>2524670</v>
      </c>
      <c r="K6347" s="1">
        <f>_xlfn.XLOOKUP(Comuni[[#This Row],[Regione]],Table_0[Regione],Table_0[Guariti],,0)</f>
        <v>2482123</v>
      </c>
      <c r="L6347" s="1">
        <f>_xlfn.XLOOKUP(Comuni[[#This Row],[Regione]],Table_0[Regione],Table_0[Deceduti],,0)</f>
        <v>12061</v>
      </c>
    </row>
    <row r="6348" spans="1:12" x14ac:dyDescent="0.25">
      <c r="A6348" s="1" t="s">
        <v>6441</v>
      </c>
      <c r="B6348" s="1" t="s">
        <v>5895</v>
      </c>
      <c r="C6348" s="1" t="s">
        <v>6292</v>
      </c>
      <c r="D6348">
        <v>563</v>
      </c>
      <c r="E6348">
        <f>100*Comuni[[#This Row],[Popolazione2011]]/$D$7916</f>
        <v>9.8233978155938843E-4</v>
      </c>
      <c r="F6348">
        <f>100*Comuni[[#This Row],[Popolazione2011]]/(SUMIFS($D$2:$D$7916,$B$2:$B$7916,"Campania"))</f>
        <v>9.7627631220726877E-3</v>
      </c>
      <c r="G6348" t="b">
        <f>IF(Comuni[[#This Row],[Popolazione2011]]&gt;300000,"MAGGIORE")</f>
        <v>0</v>
      </c>
      <c r="H6348">
        <f>100*Comuni[[#This Row],[Popolazione2011]]/(SUMIFS($D$2:$D$7916,$B$2:$B$7916,"Piemonte"))</f>
        <v>1.2901256577807638E-2</v>
      </c>
      <c r="I6348" s="1" t="str">
        <f>_xlfn.XLOOKUP(Comuni[[#This Row],[Regione]],Ripartizione_geografica[Regione],Ripartizione_geografica[Ripartizione geografica],,0)</f>
        <v>Sud</v>
      </c>
      <c r="J6348" s="1">
        <f>_xlfn.XLOOKUP(Comuni[[#This Row],[Regione]],Table_0[Regione],Table_0[Totale contagiati],,0)</f>
        <v>2524670</v>
      </c>
      <c r="K6348" s="1">
        <f>_xlfn.XLOOKUP(Comuni[[#This Row],[Regione]],Table_0[Regione],Table_0[Guariti],,0)</f>
        <v>2482123</v>
      </c>
      <c r="L6348" s="1">
        <f>_xlfn.XLOOKUP(Comuni[[#This Row],[Regione]],Table_0[Regione],Table_0[Deceduti],,0)</f>
        <v>12061</v>
      </c>
    </row>
    <row r="6349" spans="1:12" x14ac:dyDescent="0.25">
      <c r="A6349" s="1" t="s">
        <v>6442</v>
      </c>
      <c r="B6349" s="1" t="s">
        <v>5895</v>
      </c>
      <c r="C6349" s="1" t="s">
        <v>6292</v>
      </c>
      <c r="D6349">
        <v>4080</v>
      </c>
      <c r="E6349">
        <f>100*Comuni[[#This Row],[Popolazione2011]]/$D$7916</f>
        <v>7.1189099622776288E-3</v>
      </c>
      <c r="F6349">
        <f>100*Comuni[[#This Row],[Popolazione2011]]/(SUMIFS($D$2:$D$7916,$B$2:$B$7916,"Campania"))</f>
        <v>7.0749686568484141E-2</v>
      </c>
      <c r="G6349" t="b">
        <f>IF(Comuni[[#This Row],[Popolazione2011]]&gt;300000,"MAGGIORE")</f>
        <v>0</v>
      </c>
      <c r="H6349">
        <f>100*Comuni[[#This Row],[Popolazione2011]]/(SUMIFS($D$2:$D$7916,$B$2:$B$7916,"Piemonte"))</f>
        <v>9.3494008592282712E-2</v>
      </c>
      <c r="I6349" s="1" t="str">
        <f>_xlfn.XLOOKUP(Comuni[[#This Row],[Regione]],Ripartizione_geografica[Regione],Ripartizione_geografica[Ripartizione geografica],,0)</f>
        <v>Sud</v>
      </c>
      <c r="J6349" s="1">
        <f>_xlfn.XLOOKUP(Comuni[[#This Row],[Regione]],Table_0[Regione],Table_0[Totale contagiati],,0)</f>
        <v>2524670</v>
      </c>
      <c r="K6349" s="1">
        <f>_xlfn.XLOOKUP(Comuni[[#This Row],[Regione]],Table_0[Regione],Table_0[Guariti],,0)</f>
        <v>2482123</v>
      </c>
      <c r="L6349" s="1">
        <f>_xlfn.XLOOKUP(Comuni[[#This Row],[Regione]],Table_0[Regione],Table_0[Deceduti],,0)</f>
        <v>12061</v>
      </c>
    </row>
    <row r="6350" spans="1:12" x14ac:dyDescent="0.25">
      <c r="A6350" s="1" t="s">
        <v>6443</v>
      </c>
      <c r="B6350" s="1" t="s">
        <v>5895</v>
      </c>
      <c r="C6350" s="1" t="s">
        <v>6292</v>
      </c>
      <c r="D6350">
        <v>1683</v>
      </c>
      <c r="E6350">
        <f>100*Comuni[[#This Row],[Popolazione2011]]/$D$7916</f>
        <v>2.936550359439522E-3</v>
      </c>
      <c r="F6350">
        <f>100*Comuni[[#This Row],[Popolazione2011]]/(SUMIFS($D$2:$D$7916,$B$2:$B$7916,"Campania"))</f>
        <v>2.9184245709499707E-2</v>
      </c>
      <c r="G6350" t="b">
        <f>IF(Comuni[[#This Row],[Popolazione2011]]&gt;300000,"MAGGIORE")</f>
        <v>0</v>
      </c>
      <c r="H6350">
        <f>100*Comuni[[#This Row],[Popolazione2011]]/(SUMIFS($D$2:$D$7916,$B$2:$B$7916,"Piemonte"))</f>
        <v>3.8566278544316615E-2</v>
      </c>
      <c r="I6350" s="1" t="str">
        <f>_xlfn.XLOOKUP(Comuni[[#This Row],[Regione]],Ripartizione_geografica[Regione],Ripartizione_geografica[Ripartizione geografica],,0)</f>
        <v>Sud</v>
      </c>
      <c r="J6350" s="1">
        <f>_xlfn.XLOOKUP(Comuni[[#This Row],[Regione]],Table_0[Regione],Table_0[Totale contagiati],,0)</f>
        <v>2524670</v>
      </c>
      <c r="K6350" s="1">
        <f>_xlfn.XLOOKUP(Comuni[[#This Row],[Regione]],Table_0[Regione],Table_0[Guariti],,0)</f>
        <v>2482123</v>
      </c>
      <c r="L6350" s="1">
        <f>_xlfn.XLOOKUP(Comuni[[#This Row],[Regione]],Table_0[Regione],Table_0[Deceduti],,0)</f>
        <v>12061</v>
      </c>
    </row>
    <row r="6351" spans="1:12" x14ac:dyDescent="0.25">
      <c r="A6351" s="1" t="s">
        <v>6444</v>
      </c>
      <c r="B6351" s="1" t="s">
        <v>5895</v>
      </c>
      <c r="C6351" s="1" t="s">
        <v>6292</v>
      </c>
      <c r="D6351">
        <v>280</v>
      </c>
      <c r="E6351">
        <f>100*Comuni[[#This Row],[Popolazione2011]]/$D$7916</f>
        <v>4.8855264447003339E-4</v>
      </c>
      <c r="F6351">
        <f>100*Comuni[[#This Row],[Popolazione2011]]/(SUMIFS($D$2:$D$7916,$B$2:$B$7916,"Campania"))</f>
        <v>4.8553706468567543E-3</v>
      </c>
      <c r="G6351" t="b">
        <f>IF(Comuni[[#This Row],[Popolazione2011]]&gt;300000,"MAGGIORE")</f>
        <v>0</v>
      </c>
      <c r="H6351">
        <f>100*Comuni[[#This Row],[Popolazione2011]]/(SUMIFS($D$2:$D$7916,$B$2:$B$7916,"Piemonte"))</f>
        <v>6.416255491627245E-3</v>
      </c>
      <c r="I6351" s="1" t="str">
        <f>_xlfn.XLOOKUP(Comuni[[#This Row],[Regione]],Ripartizione_geografica[Regione],Ripartizione_geografica[Ripartizione geografica],,0)</f>
        <v>Sud</v>
      </c>
      <c r="J6351" s="1">
        <f>_xlfn.XLOOKUP(Comuni[[#This Row],[Regione]],Table_0[Regione],Table_0[Totale contagiati],,0)</f>
        <v>2524670</v>
      </c>
      <c r="K6351" s="1">
        <f>_xlfn.XLOOKUP(Comuni[[#This Row],[Regione]],Table_0[Regione],Table_0[Guariti],,0)</f>
        <v>2482123</v>
      </c>
      <c r="L6351" s="1">
        <f>_xlfn.XLOOKUP(Comuni[[#This Row],[Regione]],Table_0[Regione],Table_0[Deceduti],,0)</f>
        <v>12061</v>
      </c>
    </row>
    <row r="6352" spans="1:12" x14ac:dyDescent="0.25">
      <c r="A6352" s="1" t="s">
        <v>6445</v>
      </c>
      <c r="B6352" s="1" t="s">
        <v>5895</v>
      </c>
      <c r="C6352" s="1" t="s">
        <v>6292</v>
      </c>
      <c r="D6352">
        <v>8680</v>
      </c>
      <c r="E6352">
        <f>100*Comuni[[#This Row],[Popolazione2011]]/$D$7916</f>
        <v>1.5145131978571034E-2</v>
      </c>
      <c r="F6352">
        <f>100*Comuni[[#This Row],[Popolazione2011]]/(SUMIFS($D$2:$D$7916,$B$2:$B$7916,"Campania"))</f>
        <v>0.15051649005255938</v>
      </c>
      <c r="G6352" t="b">
        <f>IF(Comuni[[#This Row],[Popolazione2011]]&gt;300000,"MAGGIORE")</f>
        <v>0</v>
      </c>
      <c r="H6352">
        <f>100*Comuni[[#This Row],[Popolazione2011]]/(SUMIFS($D$2:$D$7916,$B$2:$B$7916,"Piemonte"))</f>
        <v>0.19890392024044459</v>
      </c>
      <c r="I6352" s="1" t="str">
        <f>_xlfn.XLOOKUP(Comuni[[#This Row],[Regione]],Ripartizione_geografica[Regione],Ripartizione_geografica[Ripartizione geografica],,0)</f>
        <v>Sud</v>
      </c>
      <c r="J6352" s="1">
        <f>_xlfn.XLOOKUP(Comuni[[#This Row],[Regione]],Table_0[Regione],Table_0[Totale contagiati],,0)</f>
        <v>2524670</v>
      </c>
      <c r="K6352" s="1">
        <f>_xlfn.XLOOKUP(Comuni[[#This Row],[Regione]],Table_0[Regione],Table_0[Guariti],,0)</f>
        <v>2482123</v>
      </c>
      <c r="L6352" s="1">
        <f>_xlfn.XLOOKUP(Comuni[[#This Row],[Regione]],Table_0[Regione],Table_0[Deceduti],,0)</f>
        <v>12061</v>
      </c>
    </row>
    <row r="6353" spans="1:12" x14ac:dyDescent="0.25">
      <c r="A6353" s="1" t="s">
        <v>6446</v>
      </c>
      <c r="B6353" s="1" t="s">
        <v>5895</v>
      </c>
      <c r="C6353" s="1" t="s">
        <v>6292</v>
      </c>
      <c r="D6353">
        <v>1712</v>
      </c>
      <c r="E6353">
        <f>100*Comuni[[#This Row],[Popolazione2011]]/$D$7916</f>
        <v>2.9871504547596323E-3</v>
      </c>
      <c r="F6353">
        <f>100*Comuni[[#This Row],[Popolazione2011]]/(SUMIFS($D$2:$D$7916,$B$2:$B$7916,"Campania"))</f>
        <v>2.968712338363844E-2</v>
      </c>
      <c r="G6353" t="b">
        <f>IF(Comuni[[#This Row],[Popolazione2011]]&gt;300000,"MAGGIORE")</f>
        <v>0</v>
      </c>
      <c r="H6353">
        <f>100*Comuni[[#This Row],[Popolazione2011]]/(SUMIFS($D$2:$D$7916,$B$2:$B$7916,"Piemonte"))</f>
        <v>3.9230819291663728E-2</v>
      </c>
      <c r="I6353" s="1" t="str">
        <f>_xlfn.XLOOKUP(Comuni[[#This Row],[Regione]],Ripartizione_geografica[Regione],Ripartizione_geografica[Ripartizione geografica],,0)</f>
        <v>Sud</v>
      </c>
      <c r="J6353" s="1">
        <f>_xlfn.XLOOKUP(Comuni[[#This Row],[Regione]],Table_0[Regione],Table_0[Totale contagiati],,0)</f>
        <v>2524670</v>
      </c>
      <c r="K6353" s="1">
        <f>_xlfn.XLOOKUP(Comuni[[#This Row],[Regione]],Table_0[Regione],Table_0[Guariti],,0)</f>
        <v>2482123</v>
      </c>
      <c r="L6353" s="1">
        <f>_xlfn.XLOOKUP(Comuni[[#This Row],[Regione]],Table_0[Regione],Table_0[Deceduti],,0)</f>
        <v>12061</v>
      </c>
    </row>
    <row r="6354" spans="1:12" x14ac:dyDescent="0.25">
      <c r="A6354" s="1" t="s">
        <v>6447</v>
      </c>
      <c r="B6354" s="1" t="s">
        <v>5895</v>
      </c>
      <c r="C6354" s="1" t="s">
        <v>6292</v>
      </c>
      <c r="D6354">
        <v>3237</v>
      </c>
      <c r="E6354">
        <f>100*Comuni[[#This Row],[Popolazione2011]]/$D$7916</f>
        <v>5.6480175362482073E-3</v>
      </c>
      <c r="F6354">
        <f>100*Comuni[[#This Row],[Popolazione2011]]/(SUMIFS($D$2:$D$7916,$B$2:$B$7916,"Campania"))</f>
        <v>5.6131552799554695E-2</v>
      </c>
      <c r="G6354" t="b">
        <f>IF(Comuni[[#This Row],[Popolazione2011]]&gt;300000,"MAGGIORE")</f>
        <v>0</v>
      </c>
      <c r="H6354">
        <f>100*Comuni[[#This Row],[Popolazione2011]]/(SUMIFS($D$2:$D$7916,$B$2:$B$7916,"Piemonte"))</f>
        <v>7.4176496522847829E-2</v>
      </c>
      <c r="I6354" s="1" t="str">
        <f>_xlfn.XLOOKUP(Comuni[[#This Row],[Regione]],Ripartizione_geografica[Regione],Ripartizione_geografica[Ripartizione geografica],,0)</f>
        <v>Sud</v>
      </c>
      <c r="J6354" s="1">
        <f>_xlfn.XLOOKUP(Comuni[[#This Row],[Regione]],Table_0[Regione],Table_0[Totale contagiati],,0)</f>
        <v>2524670</v>
      </c>
      <c r="K6354" s="1">
        <f>_xlfn.XLOOKUP(Comuni[[#This Row],[Regione]],Table_0[Regione],Table_0[Guariti],,0)</f>
        <v>2482123</v>
      </c>
      <c r="L6354" s="1">
        <f>_xlfn.XLOOKUP(Comuni[[#This Row],[Regione]],Table_0[Regione],Table_0[Deceduti],,0)</f>
        <v>12061</v>
      </c>
    </row>
    <row r="6355" spans="1:12" x14ac:dyDescent="0.25">
      <c r="A6355" s="1" t="s">
        <v>6448</v>
      </c>
      <c r="B6355" s="1" t="s">
        <v>5895</v>
      </c>
      <c r="C6355" s="1" t="s">
        <v>6292</v>
      </c>
      <c r="D6355">
        <v>8076</v>
      </c>
      <c r="E6355">
        <f>100*Comuni[[#This Row],[Popolazione2011]]/$D$7916</f>
        <v>1.4091254131214247E-2</v>
      </c>
      <c r="F6355">
        <f>100*Comuni[[#This Row],[Popolazione2011]]/(SUMIFS($D$2:$D$7916,$B$2:$B$7916,"Campania"))</f>
        <v>0.14004276194291124</v>
      </c>
      <c r="G6355" t="b">
        <f>IF(Comuni[[#This Row],[Popolazione2011]]&gt;300000,"MAGGIORE")</f>
        <v>0</v>
      </c>
      <c r="H6355">
        <f>100*Comuni[[#This Row],[Popolazione2011]]/(SUMIFS($D$2:$D$7916,$B$2:$B$7916,"Piemonte"))</f>
        <v>0.18506314053707726</v>
      </c>
      <c r="I6355" s="1" t="str">
        <f>_xlfn.XLOOKUP(Comuni[[#This Row],[Regione]],Ripartizione_geografica[Regione],Ripartizione_geografica[Ripartizione geografica],,0)</f>
        <v>Sud</v>
      </c>
      <c r="J6355" s="1">
        <f>_xlfn.XLOOKUP(Comuni[[#This Row],[Regione]],Table_0[Regione],Table_0[Totale contagiati],,0)</f>
        <v>2524670</v>
      </c>
      <c r="K6355" s="1">
        <f>_xlfn.XLOOKUP(Comuni[[#This Row],[Regione]],Table_0[Regione],Table_0[Guariti],,0)</f>
        <v>2482123</v>
      </c>
      <c r="L6355" s="1">
        <f>_xlfn.XLOOKUP(Comuni[[#This Row],[Regione]],Table_0[Regione],Table_0[Deceduti],,0)</f>
        <v>12061</v>
      </c>
    </row>
    <row r="6356" spans="1:12" x14ac:dyDescent="0.25">
      <c r="A6356" s="1" t="s">
        <v>6449</v>
      </c>
      <c r="B6356" s="1" t="s">
        <v>5895</v>
      </c>
      <c r="C6356" s="1" t="s">
        <v>6292</v>
      </c>
      <c r="D6356">
        <v>12971</v>
      </c>
      <c r="E6356">
        <f>100*Comuni[[#This Row],[Popolazione2011]]/$D$7916</f>
        <v>2.2632201255074296E-2</v>
      </c>
      <c r="F6356">
        <f>100*Comuni[[#This Row],[Popolazione2011]]/(SUMIFS($D$2:$D$7916,$B$2:$B$7916,"Campania"))</f>
        <v>0.22492504521563914</v>
      </c>
      <c r="G6356" t="b">
        <f>IF(Comuni[[#This Row],[Popolazione2011]]&gt;300000,"MAGGIORE")</f>
        <v>0</v>
      </c>
      <c r="H6356">
        <f>100*Comuni[[#This Row],[Popolazione2011]]/(SUMIFS($D$2:$D$7916,$B$2:$B$7916,"Piemonte"))</f>
        <v>0.2972330356496321</v>
      </c>
      <c r="I6356" s="1" t="str">
        <f>_xlfn.XLOOKUP(Comuni[[#This Row],[Regione]],Ripartizione_geografica[Regione],Ripartizione_geografica[Ripartizione geografica],,0)</f>
        <v>Sud</v>
      </c>
      <c r="J6356" s="1">
        <f>_xlfn.XLOOKUP(Comuni[[#This Row],[Regione]],Table_0[Regione],Table_0[Totale contagiati],,0)</f>
        <v>2524670</v>
      </c>
      <c r="K6356" s="1">
        <f>_xlfn.XLOOKUP(Comuni[[#This Row],[Regione]],Table_0[Regione],Table_0[Guariti],,0)</f>
        <v>2482123</v>
      </c>
      <c r="L6356" s="1">
        <f>_xlfn.XLOOKUP(Comuni[[#This Row],[Regione]],Table_0[Regione],Table_0[Deceduti],,0)</f>
        <v>12061</v>
      </c>
    </row>
    <row r="6357" spans="1:12" x14ac:dyDescent="0.25">
      <c r="A6357" s="1" t="s">
        <v>6450</v>
      </c>
      <c r="B6357" s="1" t="s">
        <v>6451</v>
      </c>
      <c r="C6357" s="1" t="s">
        <v>6452</v>
      </c>
      <c r="D6357">
        <v>2418</v>
      </c>
      <c r="E6357">
        <f>100*Comuni[[#This Row],[Popolazione2011]]/$D$7916</f>
        <v>4.2190010511733598E-3</v>
      </c>
      <c r="F6357">
        <f>100*Comuni[[#This Row],[Popolazione2011]]/(SUMIFS($D$2:$D$7916,$B$2:$B$7916,"Puglia"))</f>
        <v>5.9665900567689709E-2</v>
      </c>
      <c r="G6357" t="b">
        <f>IF(Comuni[[#This Row],[Popolazione2011]]&gt;300000,"MAGGIORE")</f>
        <v>0</v>
      </c>
      <c r="H6357">
        <f>100*Comuni[[#This Row],[Popolazione2011]]/(SUMIFS($D$2:$D$7916,$B$2:$B$7916,"Piemonte"))</f>
        <v>5.5408949209838139E-2</v>
      </c>
      <c r="I6357" s="1" t="str">
        <f>_xlfn.XLOOKUP(Comuni[[#This Row],[Regione]],Ripartizione_geografica[Regione],Ripartizione_geografica[Ripartizione geografica],,0)</f>
        <v>Sud</v>
      </c>
      <c r="J6357" s="1">
        <f>_xlfn.XLOOKUP(Comuni[[#This Row],[Regione]],Table_0[Regione],Table_0[Totale contagiati],,0)</f>
        <v>1671467</v>
      </c>
      <c r="K6357" s="1">
        <f>_xlfn.XLOOKUP(Comuni[[#This Row],[Regione]],Table_0[Regione],Table_0[Guariti],,0)</f>
        <v>1653592</v>
      </c>
      <c r="L6357" s="1">
        <f>_xlfn.XLOOKUP(Comuni[[#This Row],[Regione]],Table_0[Regione],Table_0[Deceduti],,0)</f>
        <v>9926</v>
      </c>
    </row>
    <row r="6358" spans="1:12" x14ac:dyDescent="0.25">
      <c r="A6358" s="1" t="s">
        <v>6453</v>
      </c>
      <c r="B6358" s="1" t="s">
        <v>6451</v>
      </c>
      <c r="C6358" s="1" t="s">
        <v>6452</v>
      </c>
      <c r="D6358">
        <v>1002</v>
      </c>
      <c r="E6358">
        <f>100*Comuni[[#This Row],[Popolazione2011]]/$D$7916</f>
        <v>1.7483205348534764E-3</v>
      </c>
      <c r="F6358">
        <f>100*Comuni[[#This Row],[Popolazione2011]]/(SUMIFS($D$2:$D$7916,$B$2:$B$7916,"Puglia"))</f>
        <v>2.4725075421350325E-2</v>
      </c>
      <c r="G6358" t="b">
        <f>IF(Comuni[[#This Row],[Popolazione2011]]&gt;300000,"MAGGIORE")</f>
        <v>0</v>
      </c>
      <c r="H6358">
        <f>100*Comuni[[#This Row],[Popolazione2011]]/(SUMIFS($D$2:$D$7916,$B$2:$B$7916,"Piemonte"))</f>
        <v>2.2961028580751785E-2</v>
      </c>
      <c r="I6358" s="1" t="str">
        <f>_xlfn.XLOOKUP(Comuni[[#This Row],[Regione]],Ripartizione_geografica[Regione],Ripartizione_geografica[Ripartizione geografica],,0)</f>
        <v>Sud</v>
      </c>
      <c r="J6358" s="1">
        <f>_xlfn.XLOOKUP(Comuni[[#This Row],[Regione]],Table_0[Regione],Table_0[Totale contagiati],,0)</f>
        <v>1671467</v>
      </c>
      <c r="K6358" s="1">
        <f>_xlfn.XLOOKUP(Comuni[[#This Row],[Regione]],Table_0[Regione],Table_0[Guariti],,0)</f>
        <v>1653592</v>
      </c>
      <c r="L6358" s="1">
        <f>_xlfn.XLOOKUP(Comuni[[#This Row],[Regione]],Table_0[Regione],Table_0[Deceduti],,0)</f>
        <v>9926</v>
      </c>
    </row>
    <row r="6359" spans="1:12" x14ac:dyDescent="0.25">
      <c r="A6359" s="1" t="s">
        <v>6454</v>
      </c>
      <c r="B6359" s="1" t="s">
        <v>6451</v>
      </c>
      <c r="C6359" s="1" t="s">
        <v>6452</v>
      </c>
      <c r="D6359">
        <v>1617</v>
      </c>
      <c r="E6359">
        <f>100*Comuni[[#This Row],[Popolazione2011]]/$D$7916</f>
        <v>2.8213915218144427E-3</v>
      </c>
      <c r="F6359">
        <f>100*Comuni[[#This Row],[Popolazione2011]]/(SUMIFS($D$2:$D$7916,$B$2:$B$7916,"Puglia"))</f>
        <v>3.9900645664993489E-2</v>
      </c>
      <c r="G6359" t="b">
        <f>IF(Comuni[[#This Row],[Popolazione2011]]&gt;300000,"MAGGIORE")</f>
        <v>0</v>
      </c>
      <c r="H6359">
        <f>100*Comuni[[#This Row],[Popolazione2011]]/(SUMIFS($D$2:$D$7916,$B$2:$B$7916,"Piemonte"))</f>
        <v>3.7053875464147339E-2</v>
      </c>
      <c r="I6359" s="1" t="str">
        <f>_xlfn.XLOOKUP(Comuni[[#This Row],[Regione]],Ripartizione_geografica[Regione],Ripartizione_geografica[Ripartizione geografica],,0)</f>
        <v>Sud</v>
      </c>
      <c r="J6359" s="1">
        <f>_xlfn.XLOOKUP(Comuni[[#This Row],[Regione]],Table_0[Regione],Table_0[Totale contagiati],,0)</f>
        <v>1671467</v>
      </c>
      <c r="K6359" s="1">
        <f>_xlfn.XLOOKUP(Comuni[[#This Row],[Regione]],Table_0[Regione],Table_0[Guariti],,0)</f>
        <v>1653592</v>
      </c>
      <c r="L6359" s="1">
        <f>_xlfn.XLOOKUP(Comuni[[#This Row],[Regione]],Table_0[Regione],Table_0[Deceduti],,0)</f>
        <v>9926</v>
      </c>
    </row>
    <row r="6360" spans="1:12" x14ac:dyDescent="0.25">
      <c r="A6360" s="1" t="s">
        <v>6455</v>
      </c>
      <c r="B6360" s="1" t="s">
        <v>6451</v>
      </c>
      <c r="C6360" s="1" t="s">
        <v>6452</v>
      </c>
      <c r="D6360">
        <v>13435</v>
      </c>
      <c r="E6360">
        <f>100*Comuni[[#This Row],[Popolazione2011]]/$D$7916</f>
        <v>2.3441802780196065E-2</v>
      </c>
      <c r="F6360">
        <f>100*Comuni[[#This Row],[Popolazione2011]]/(SUMIFS($D$2:$D$7916,$B$2:$B$7916,"Puglia"))</f>
        <v>0.33151835158267629</v>
      </c>
      <c r="G6360" t="b">
        <f>IF(Comuni[[#This Row],[Popolazione2011]]&gt;300000,"MAGGIORE")</f>
        <v>0</v>
      </c>
      <c r="H6360">
        <f>100*Comuni[[#This Row],[Popolazione2011]]/(SUMIFS($D$2:$D$7916,$B$2:$B$7916,"Piemonte"))</f>
        <v>0.30786568760718586</v>
      </c>
      <c r="I6360" s="1" t="str">
        <f>_xlfn.XLOOKUP(Comuni[[#This Row],[Regione]],Ripartizione_geografica[Regione],Ripartizione_geografica[Ripartizione geografica],,0)</f>
        <v>Sud</v>
      </c>
      <c r="J6360" s="1">
        <f>_xlfn.XLOOKUP(Comuni[[#This Row],[Regione]],Table_0[Regione],Table_0[Totale contagiati],,0)</f>
        <v>1671467</v>
      </c>
      <c r="K6360" s="1">
        <f>_xlfn.XLOOKUP(Comuni[[#This Row],[Regione]],Table_0[Regione],Table_0[Guariti],,0)</f>
        <v>1653592</v>
      </c>
      <c r="L6360" s="1">
        <f>_xlfn.XLOOKUP(Comuni[[#This Row],[Regione]],Table_0[Regione],Table_0[Deceduti],,0)</f>
        <v>9926</v>
      </c>
    </row>
    <row r="6361" spans="1:12" x14ac:dyDescent="0.25">
      <c r="A6361" s="1" t="s">
        <v>6456</v>
      </c>
      <c r="B6361" s="1" t="s">
        <v>6451</v>
      </c>
      <c r="C6361" s="1" t="s">
        <v>6452</v>
      </c>
      <c r="D6361">
        <v>6194</v>
      </c>
      <c r="E6361">
        <f>100*Comuni[[#This Row],[Popolazione2011]]/$D$7916</f>
        <v>1.080748242802638E-2</v>
      </c>
      <c r="F6361">
        <f>100*Comuni[[#This Row],[Popolazione2011]]/(SUMIFS($D$2:$D$7916,$B$2:$B$7916,"Puglia"))</f>
        <v>0.1528414342912614</v>
      </c>
      <c r="G6361" t="b">
        <f>IF(Comuni[[#This Row],[Popolazione2011]]&gt;300000,"MAGGIORE")</f>
        <v>0</v>
      </c>
      <c r="H6361">
        <f>100*Comuni[[#This Row],[Popolazione2011]]/(SUMIFS($D$2:$D$7916,$B$2:$B$7916,"Piemonte"))</f>
        <v>0.14193673755406841</v>
      </c>
      <c r="I6361" s="1" t="str">
        <f>_xlfn.XLOOKUP(Comuni[[#This Row],[Regione]],Ripartizione_geografica[Regione],Ripartizione_geografica[Ripartizione geografica],,0)</f>
        <v>Sud</v>
      </c>
      <c r="J6361" s="1">
        <f>_xlfn.XLOOKUP(Comuni[[#This Row],[Regione]],Table_0[Regione],Table_0[Totale contagiati],,0)</f>
        <v>1671467</v>
      </c>
      <c r="K6361" s="1">
        <f>_xlfn.XLOOKUP(Comuni[[#This Row],[Regione]],Table_0[Regione],Table_0[Guariti],,0)</f>
        <v>1653592</v>
      </c>
      <c r="L6361" s="1">
        <f>_xlfn.XLOOKUP(Comuni[[#This Row],[Regione]],Table_0[Regione],Table_0[Deceduti],,0)</f>
        <v>9926</v>
      </c>
    </row>
    <row r="6362" spans="1:12" x14ac:dyDescent="0.25">
      <c r="A6362" s="1" t="s">
        <v>6457</v>
      </c>
      <c r="B6362" s="1" t="s">
        <v>6451</v>
      </c>
      <c r="C6362" s="1" t="s">
        <v>6452</v>
      </c>
      <c r="D6362">
        <v>2872</v>
      </c>
      <c r="E6362">
        <f>100*Comuni[[#This Row],[Popolazione2011]]/$D$7916</f>
        <v>5.0111542675640563E-3</v>
      </c>
      <c r="F6362">
        <f>100*Comuni[[#This Row],[Popolazione2011]]/(SUMIFS($D$2:$D$7916,$B$2:$B$7916,"Puglia"))</f>
        <v>7.0868679251614899E-2</v>
      </c>
      <c r="G6362" t="b">
        <f>IF(Comuni[[#This Row],[Popolazione2011]]&gt;300000,"MAGGIORE")</f>
        <v>0</v>
      </c>
      <c r="H6362">
        <f>100*Comuni[[#This Row],[Popolazione2011]]/(SUMIFS($D$2:$D$7916,$B$2:$B$7916,"Piemonte"))</f>
        <v>6.581244918554803E-2</v>
      </c>
      <c r="I6362" s="1" t="str">
        <f>_xlfn.XLOOKUP(Comuni[[#This Row],[Regione]],Ripartizione_geografica[Regione],Ripartizione_geografica[Ripartizione geografica],,0)</f>
        <v>Sud</v>
      </c>
      <c r="J6362" s="1">
        <f>_xlfn.XLOOKUP(Comuni[[#This Row],[Regione]],Table_0[Regione],Table_0[Totale contagiati],,0)</f>
        <v>1671467</v>
      </c>
      <c r="K6362" s="1">
        <f>_xlfn.XLOOKUP(Comuni[[#This Row],[Regione]],Table_0[Regione],Table_0[Guariti],,0)</f>
        <v>1653592</v>
      </c>
      <c r="L6362" s="1">
        <f>_xlfn.XLOOKUP(Comuni[[#This Row],[Regione]],Table_0[Regione],Table_0[Deceduti],,0)</f>
        <v>9926</v>
      </c>
    </row>
    <row r="6363" spans="1:12" x14ac:dyDescent="0.25">
      <c r="A6363" s="1" t="s">
        <v>6458</v>
      </c>
      <c r="B6363" s="1" t="s">
        <v>6451</v>
      </c>
      <c r="C6363" s="1" t="s">
        <v>6452</v>
      </c>
      <c r="D6363">
        <v>3562</v>
      </c>
      <c r="E6363">
        <f>100*Comuni[[#This Row],[Popolazione2011]]/$D$7916</f>
        <v>6.215087570008067E-3</v>
      </c>
      <c r="F6363">
        <f>100*Comuni[[#This Row],[Popolazione2011]]/(SUMIFS($D$2:$D$7916,$B$2:$B$7916,"Puglia"))</f>
        <v>8.7894928793263327E-2</v>
      </c>
      <c r="G6363" t="b">
        <f>IF(Comuni[[#This Row],[Popolazione2011]]&gt;300000,"MAGGIORE")</f>
        <v>0</v>
      </c>
      <c r="H6363">
        <f>100*Comuni[[#This Row],[Popolazione2011]]/(SUMIFS($D$2:$D$7916,$B$2:$B$7916,"Piemonte"))</f>
        <v>8.1623935932772312E-2</v>
      </c>
      <c r="I6363" s="1" t="str">
        <f>_xlfn.XLOOKUP(Comuni[[#This Row],[Regione]],Ripartizione_geografica[Regione],Ripartizione_geografica[Ripartizione geografica],,0)</f>
        <v>Sud</v>
      </c>
      <c r="J6363" s="1">
        <f>_xlfn.XLOOKUP(Comuni[[#This Row],[Regione]],Table_0[Regione],Table_0[Totale contagiati],,0)</f>
        <v>1671467</v>
      </c>
      <c r="K6363" s="1">
        <f>_xlfn.XLOOKUP(Comuni[[#This Row],[Regione]],Table_0[Regione],Table_0[Guariti],,0)</f>
        <v>1653592</v>
      </c>
      <c r="L6363" s="1">
        <f>_xlfn.XLOOKUP(Comuni[[#This Row],[Regione]],Table_0[Regione],Table_0[Deceduti],,0)</f>
        <v>9926</v>
      </c>
    </row>
    <row r="6364" spans="1:12" x14ac:dyDescent="0.25">
      <c r="A6364" s="1" t="s">
        <v>6459</v>
      </c>
      <c r="B6364" s="1" t="s">
        <v>6451</v>
      </c>
      <c r="C6364" s="1" t="s">
        <v>6452</v>
      </c>
      <c r="D6364">
        <v>7451</v>
      </c>
      <c r="E6364">
        <f>100*Comuni[[#This Row],[Popolazione2011]]/$D$7916</f>
        <v>1.3000734835522209E-2</v>
      </c>
      <c r="F6364">
        <f>100*Comuni[[#This Row],[Popolazione2011]]/(SUMIFS($D$2:$D$7916,$B$2:$B$7916,"Puglia"))</f>
        <v>0.18385881932582962</v>
      </c>
      <c r="G6364" t="b">
        <f>IF(Comuni[[#This Row],[Popolazione2011]]&gt;300000,"MAGGIORE")</f>
        <v>0</v>
      </c>
      <c r="H6364">
        <f>100*Comuni[[#This Row],[Popolazione2011]]/(SUMIFS($D$2:$D$7916,$B$2:$B$7916,"Piemonte"))</f>
        <v>0.17074114167183788</v>
      </c>
      <c r="I6364" s="1" t="str">
        <f>_xlfn.XLOOKUP(Comuni[[#This Row],[Regione]],Ripartizione_geografica[Regione],Ripartizione_geografica[Ripartizione geografica],,0)</f>
        <v>Sud</v>
      </c>
      <c r="J6364" s="1">
        <f>_xlfn.XLOOKUP(Comuni[[#This Row],[Regione]],Table_0[Regione],Table_0[Totale contagiati],,0)</f>
        <v>1671467</v>
      </c>
      <c r="K6364" s="1">
        <f>_xlfn.XLOOKUP(Comuni[[#This Row],[Regione]],Table_0[Regione],Table_0[Guariti],,0)</f>
        <v>1653592</v>
      </c>
      <c r="L6364" s="1">
        <f>_xlfn.XLOOKUP(Comuni[[#This Row],[Regione]],Table_0[Regione],Table_0[Deceduti],,0)</f>
        <v>9926</v>
      </c>
    </row>
    <row r="6365" spans="1:12" x14ac:dyDescent="0.25">
      <c r="A6365" s="1" t="s">
        <v>6460</v>
      </c>
      <c r="B6365" s="1" t="s">
        <v>6451</v>
      </c>
      <c r="C6365" s="1" t="s">
        <v>6452</v>
      </c>
      <c r="D6365">
        <v>2693</v>
      </c>
      <c r="E6365">
        <f>100*Comuni[[#This Row],[Popolazione2011]]/$D$7916</f>
        <v>4.6988295412778566E-3</v>
      </c>
      <c r="F6365">
        <f>100*Comuni[[#This Row],[Popolazione2011]]/(SUMIFS($D$2:$D$7916,$B$2:$B$7916,"Puglia"))</f>
        <v>6.6451724660375674E-2</v>
      </c>
      <c r="G6365" t="b">
        <f>IF(Comuni[[#This Row],[Popolazione2011]]&gt;300000,"MAGGIORE")</f>
        <v>0</v>
      </c>
      <c r="H6365">
        <f>100*Comuni[[#This Row],[Popolazione2011]]/(SUMIFS($D$2:$D$7916,$B$2:$B$7916,"Piemonte"))</f>
        <v>6.1710628710543468E-2</v>
      </c>
      <c r="I6365" s="1" t="str">
        <f>_xlfn.XLOOKUP(Comuni[[#This Row],[Regione]],Ripartizione_geografica[Regione],Ripartizione_geografica[Ripartizione geografica],,0)</f>
        <v>Sud</v>
      </c>
      <c r="J6365" s="1">
        <f>_xlfn.XLOOKUP(Comuni[[#This Row],[Regione]],Table_0[Regione],Table_0[Totale contagiati],,0)</f>
        <v>1671467</v>
      </c>
      <c r="K6365" s="1">
        <f>_xlfn.XLOOKUP(Comuni[[#This Row],[Regione]],Table_0[Regione],Table_0[Guariti],,0)</f>
        <v>1653592</v>
      </c>
      <c r="L6365" s="1">
        <f>_xlfn.XLOOKUP(Comuni[[#This Row],[Regione]],Table_0[Regione],Table_0[Deceduti],,0)</f>
        <v>9926</v>
      </c>
    </row>
    <row r="6366" spans="1:12" x14ac:dyDescent="0.25">
      <c r="A6366" s="1" t="s">
        <v>6461</v>
      </c>
      <c r="B6366" s="1" t="s">
        <v>6451</v>
      </c>
      <c r="C6366" s="1" t="s">
        <v>6452</v>
      </c>
      <c r="D6366">
        <v>6524</v>
      </c>
      <c r="E6366">
        <f>100*Comuni[[#This Row],[Popolazione2011]]/$D$7916</f>
        <v>1.1383276616151777E-2</v>
      </c>
      <c r="F6366">
        <f>100*Comuni[[#This Row],[Popolazione2011]]/(SUMIFS($D$2:$D$7916,$B$2:$B$7916,"Puglia"))</f>
        <v>0.16098442320248454</v>
      </c>
      <c r="G6366" t="b">
        <f>IF(Comuni[[#This Row],[Popolazione2011]]&gt;300000,"MAGGIORE")</f>
        <v>0</v>
      </c>
      <c r="H6366">
        <f>100*Comuni[[#This Row],[Popolazione2011]]/(SUMIFS($D$2:$D$7916,$B$2:$B$7916,"Piemonte"))</f>
        <v>0.1494987529549148</v>
      </c>
      <c r="I6366" s="1" t="str">
        <f>_xlfn.XLOOKUP(Comuni[[#This Row],[Regione]],Ripartizione_geografica[Regione],Ripartizione_geografica[Ripartizione geografica],,0)</f>
        <v>Sud</v>
      </c>
      <c r="J6366" s="1">
        <f>_xlfn.XLOOKUP(Comuni[[#This Row],[Regione]],Table_0[Regione],Table_0[Totale contagiati],,0)</f>
        <v>1671467</v>
      </c>
      <c r="K6366" s="1">
        <f>_xlfn.XLOOKUP(Comuni[[#This Row],[Regione]],Table_0[Regione],Table_0[Guariti],,0)</f>
        <v>1653592</v>
      </c>
      <c r="L6366" s="1">
        <f>_xlfn.XLOOKUP(Comuni[[#This Row],[Regione]],Table_0[Regione],Table_0[Deceduti],,0)</f>
        <v>9926</v>
      </c>
    </row>
    <row r="6367" spans="1:12" x14ac:dyDescent="0.25">
      <c r="A6367" s="1" t="s">
        <v>6462</v>
      </c>
      <c r="B6367" s="1" t="s">
        <v>6451</v>
      </c>
      <c r="C6367" s="1" t="s">
        <v>6452</v>
      </c>
      <c r="D6367">
        <v>1040</v>
      </c>
      <c r="E6367">
        <f>100*Comuni[[#This Row],[Popolazione2011]]/$D$7916</f>
        <v>1.8146241080315524E-3</v>
      </c>
      <c r="F6367">
        <f>100*Comuni[[#This Row],[Popolazione2011]]/(SUMIFS($D$2:$D$7916,$B$2:$B$7916,"Puglia"))</f>
        <v>2.5662752932339657E-2</v>
      </c>
      <c r="G6367" t="b">
        <f>IF(Comuni[[#This Row],[Popolazione2011]]&gt;300000,"MAGGIORE")</f>
        <v>0</v>
      </c>
      <c r="H6367">
        <f>100*Comuni[[#This Row],[Popolazione2011]]/(SUMIFS($D$2:$D$7916,$B$2:$B$7916,"Piemonte"))</f>
        <v>2.3831806111758339E-2</v>
      </c>
      <c r="I6367" s="1" t="str">
        <f>_xlfn.XLOOKUP(Comuni[[#This Row],[Regione]],Ripartizione_geografica[Regione],Ripartizione_geografica[Ripartizione geografica],,0)</f>
        <v>Sud</v>
      </c>
      <c r="J6367" s="1">
        <f>_xlfn.XLOOKUP(Comuni[[#This Row],[Regione]],Table_0[Regione],Table_0[Totale contagiati],,0)</f>
        <v>1671467</v>
      </c>
      <c r="K6367" s="1">
        <f>_xlfn.XLOOKUP(Comuni[[#This Row],[Regione]],Table_0[Regione],Table_0[Guariti],,0)</f>
        <v>1653592</v>
      </c>
      <c r="L6367" s="1">
        <f>_xlfn.XLOOKUP(Comuni[[#This Row],[Regione]],Table_0[Regione],Table_0[Deceduti],,0)</f>
        <v>9926</v>
      </c>
    </row>
    <row r="6368" spans="1:12" x14ac:dyDescent="0.25">
      <c r="A6368" s="1" t="s">
        <v>6463</v>
      </c>
      <c r="B6368" s="1" t="s">
        <v>6451</v>
      </c>
      <c r="C6368" s="1" t="s">
        <v>6452</v>
      </c>
      <c r="D6368">
        <v>4305</v>
      </c>
      <c r="E6368">
        <f>100*Comuni[[#This Row],[Popolazione2011]]/$D$7916</f>
        <v>7.5114969087267626E-3</v>
      </c>
      <c r="F6368">
        <f>100*Comuni[[#This Row],[Popolazione2011]]/(SUMIFS($D$2:$D$7916,$B$2:$B$7916,"Puglia"))</f>
        <v>0.10622899170550214</v>
      </c>
      <c r="G6368" t="b">
        <f>IF(Comuni[[#This Row],[Popolazione2011]]&gt;300000,"MAGGIORE")</f>
        <v>0</v>
      </c>
      <c r="H6368">
        <f>100*Comuni[[#This Row],[Popolazione2011]]/(SUMIFS($D$2:$D$7916,$B$2:$B$7916,"Piemonte"))</f>
        <v>9.8649928183768887E-2</v>
      </c>
      <c r="I6368" s="1" t="str">
        <f>_xlfn.XLOOKUP(Comuni[[#This Row],[Regione]],Ripartizione_geografica[Regione],Ripartizione_geografica[Ripartizione geografica],,0)</f>
        <v>Sud</v>
      </c>
      <c r="J6368" s="1">
        <f>_xlfn.XLOOKUP(Comuni[[#This Row],[Regione]],Table_0[Regione],Table_0[Totale contagiati],,0)</f>
        <v>1671467</v>
      </c>
      <c r="K6368" s="1">
        <f>_xlfn.XLOOKUP(Comuni[[#This Row],[Regione]],Table_0[Regione],Table_0[Guariti],,0)</f>
        <v>1653592</v>
      </c>
      <c r="L6368" s="1">
        <f>_xlfn.XLOOKUP(Comuni[[#This Row],[Regione]],Table_0[Regione],Table_0[Deceduti],,0)</f>
        <v>9926</v>
      </c>
    </row>
    <row r="6369" spans="1:12" x14ac:dyDescent="0.25">
      <c r="A6369" s="1" t="s">
        <v>6464</v>
      </c>
      <c r="B6369" s="1" t="s">
        <v>6451</v>
      </c>
      <c r="C6369" s="1" t="s">
        <v>6452</v>
      </c>
      <c r="D6369">
        <v>1663</v>
      </c>
      <c r="E6369">
        <f>100*Comuni[[#This Row],[Popolazione2011]]/$D$7916</f>
        <v>2.9016537419773768E-3</v>
      </c>
      <c r="F6369">
        <f>100*Comuni[[#This Row],[Popolazione2011]]/(SUMIFS($D$2:$D$7916,$B$2:$B$7916,"Puglia"))</f>
        <v>4.1035728967770052E-2</v>
      </c>
      <c r="G6369" t="b">
        <f>IF(Comuni[[#This Row],[Popolazione2011]]&gt;300000,"MAGGIORE")</f>
        <v>0</v>
      </c>
      <c r="H6369">
        <f>100*Comuni[[#This Row],[Popolazione2011]]/(SUMIFS($D$2:$D$7916,$B$2:$B$7916,"Piemonte"))</f>
        <v>3.8107974580628957E-2</v>
      </c>
      <c r="I6369" s="1" t="str">
        <f>_xlfn.XLOOKUP(Comuni[[#This Row],[Regione]],Ripartizione_geografica[Regione],Ripartizione_geografica[Ripartizione geografica],,0)</f>
        <v>Sud</v>
      </c>
      <c r="J6369" s="1">
        <f>_xlfn.XLOOKUP(Comuni[[#This Row],[Regione]],Table_0[Regione],Table_0[Totale contagiati],,0)</f>
        <v>1671467</v>
      </c>
      <c r="K6369" s="1">
        <f>_xlfn.XLOOKUP(Comuni[[#This Row],[Regione]],Table_0[Regione],Table_0[Guariti],,0)</f>
        <v>1653592</v>
      </c>
      <c r="L6369" s="1">
        <f>_xlfn.XLOOKUP(Comuni[[#This Row],[Regione]],Table_0[Regione],Table_0[Deceduti],,0)</f>
        <v>9926</v>
      </c>
    </row>
    <row r="6370" spans="1:12" x14ac:dyDescent="0.25">
      <c r="A6370" s="1" t="s">
        <v>6465</v>
      </c>
      <c r="B6370" s="1" t="s">
        <v>6451</v>
      </c>
      <c r="C6370" s="1" t="s">
        <v>6452</v>
      </c>
      <c r="D6370">
        <v>1939</v>
      </c>
      <c r="E6370">
        <f>100*Comuni[[#This Row],[Popolazione2011]]/$D$7916</f>
        <v>3.383227062954981E-3</v>
      </c>
      <c r="F6370">
        <f>100*Comuni[[#This Row],[Popolazione2011]]/(SUMIFS($D$2:$D$7916,$B$2:$B$7916,"Puglia"))</f>
        <v>4.7846228784429422E-2</v>
      </c>
      <c r="G6370" t="b">
        <f>IF(Comuni[[#This Row],[Popolazione2011]]&gt;300000,"MAGGIORE")</f>
        <v>0</v>
      </c>
      <c r="H6370">
        <f>100*Comuni[[#This Row],[Popolazione2011]]/(SUMIFS($D$2:$D$7916,$B$2:$B$7916,"Piemonte"))</f>
        <v>4.443256927951867E-2</v>
      </c>
      <c r="I6370" s="1" t="str">
        <f>_xlfn.XLOOKUP(Comuni[[#This Row],[Regione]],Ripartizione_geografica[Regione],Ripartizione_geografica[Ripartizione geografica],,0)</f>
        <v>Sud</v>
      </c>
      <c r="J6370" s="1">
        <f>_xlfn.XLOOKUP(Comuni[[#This Row],[Regione]],Table_0[Regione],Table_0[Totale contagiati],,0)</f>
        <v>1671467</v>
      </c>
      <c r="K6370" s="1">
        <f>_xlfn.XLOOKUP(Comuni[[#This Row],[Regione]],Table_0[Regione],Table_0[Guariti],,0)</f>
        <v>1653592</v>
      </c>
      <c r="L6370" s="1">
        <f>_xlfn.XLOOKUP(Comuni[[#This Row],[Regione]],Table_0[Regione],Table_0[Deceduti],,0)</f>
        <v>9926</v>
      </c>
    </row>
    <row r="6371" spans="1:12" x14ac:dyDescent="0.25">
      <c r="A6371" s="1" t="s">
        <v>6466</v>
      </c>
      <c r="B6371" s="1" t="s">
        <v>6451</v>
      </c>
      <c r="C6371" s="1" t="s">
        <v>6452</v>
      </c>
      <c r="D6371">
        <v>2119</v>
      </c>
      <c r="E6371">
        <f>100*Comuni[[#This Row],[Popolazione2011]]/$D$7916</f>
        <v>3.6972966201142881E-3</v>
      </c>
      <c r="F6371">
        <f>100*Comuni[[#This Row],[Popolazione2011]]/(SUMIFS($D$2:$D$7916,$B$2:$B$7916,"Puglia"))</f>
        <v>5.2287859099642051E-2</v>
      </c>
      <c r="G6371" t="b">
        <f>IF(Comuni[[#This Row],[Popolazione2011]]&gt;300000,"MAGGIORE")</f>
        <v>0</v>
      </c>
      <c r="H6371">
        <f>100*Comuni[[#This Row],[Popolazione2011]]/(SUMIFS($D$2:$D$7916,$B$2:$B$7916,"Piemonte"))</f>
        <v>4.8557304952707617E-2</v>
      </c>
      <c r="I6371" s="1" t="str">
        <f>_xlfn.XLOOKUP(Comuni[[#This Row],[Regione]],Ripartizione_geografica[Regione],Ripartizione_geografica[Ripartizione geografica],,0)</f>
        <v>Sud</v>
      </c>
      <c r="J6371" s="1">
        <f>_xlfn.XLOOKUP(Comuni[[#This Row],[Regione]],Table_0[Regione],Table_0[Totale contagiati],,0)</f>
        <v>1671467</v>
      </c>
      <c r="K6371" s="1">
        <f>_xlfn.XLOOKUP(Comuni[[#This Row],[Regione]],Table_0[Regione],Table_0[Guariti],,0)</f>
        <v>1653592</v>
      </c>
      <c r="L6371" s="1">
        <f>_xlfn.XLOOKUP(Comuni[[#This Row],[Regione]],Table_0[Regione],Table_0[Deceduti],,0)</f>
        <v>9926</v>
      </c>
    </row>
    <row r="6372" spans="1:12" x14ac:dyDescent="0.25">
      <c r="A6372" s="1" t="s">
        <v>6467</v>
      </c>
      <c r="B6372" s="1" t="s">
        <v>6451</v>
      </c>
      <c r="C6372" s="1" t="s">
        <v>6452</v>
      </c>
      <c r="D6372">
        <v>1331</v>
      </c>
      <c r="E6372">
        <f>100*Comuni[[#This Row],[Popolazione2011]]/$D$7916</f>
        <v>2.3223698921057659E-3</v>
      </c>
      <c r="F6372">
        <f>100*Comuni[[#This Row],[Popolazione2011]]/(SUMIFS($D$2:$D$7916,$B$2:$B$7916,"Puglia"))</f>
        <v>3.2843388608600081E-2</v>
      </c>
      <c r="G6372" t="b">
        <f>IF(Comuni[[#This Row],[Popolazione2011]]&gt;300000,"MAGGIORE")</f>
        <v>0</v>
      </c>
      <c r="H6372">
        <f>100*Comuni[[#This Row],[Popolazione2011]]/(SUMIFS($D$2:$D$7916,$B$2:$B$7916,"Piemonte"))</f>
        <v>3.0500128783413797E-2</v>
      </c>
      <c r="I6372" s="1" t="str">
        <f>_xlfn.XLOOKUP(Comuni[[#This Row],[Regione]],Ripartizione_geografica[Regione],Ripartizione_geografica[Ripartizione geografica],,0)</f>
        <v>Sud</v>
      </c>
      <c r="J6372" s="1">
        <f>_xlfn.XLOOKUP(Comuni[[#This Row],[Regione]],Table_0[Regione],Table_0[Totale contagiati],,0)</f>
        <v>1671467</v>
      </c>
      <c r="K6372" s="1">
        <f>_xlfn.XLOOKUP(Comuni[[#This Row],[Regione]],Table_0[Regione],Table_0[Guariti],,0)</f>
        <v>1653592</v>
      </c>
      <c r="L6372" s="1">
        <f>_xlfn.XLOOKUP(Comuni[[#This Row],[Regione]],Table_0[Regione],Table_0[Deceduti],,0)</f>
        <v>9926</v>
      </c>
    </row>
    <row r="6373" spans="1:12" x14ac:dyDescent="0.25">
      <c r="A6373" s="1" t="s">
        <v>6468</v>
      </c>
      <c r="B6373" s="1" t="s">
        <v>6451</v>
      </c>
      <c r="C6373" s="1" t="s">
        <v>6452</v>
      </c>
      <c r="D6373">
        <v>1557</v>
      </c>
      <c r="E6373">
        <f>100*Comuni[[#This Row],[Popolazione2011]]/$D$7916</f>
        <v>2.7167016694280071E-3</v>
      </c>
      <c r="F6373">
        <f>100*Comuni[[#This Row],[Popolazione2011]]/(SUMIFS($D$2:$D$7916,$B$2:$B$7916,"Puglia"))</f>
        <v>3.842010222658928E-2</v>
      </c>
      <c r="G6373" t="b">
        <f>IF(Comuni[[#This Row],[Popolazione2011]]&gt;300000,"MAGGIORE")</f>
        <v>0</v>
      </c>
      <c r="H6373">
        <f>100*Comuni[[#This Row],[Popolazione2011]]/(SUMIFS($D$2:$D$7916,$B$2:$B$7916,"Piemonte"))</f>
        <v>3.5678963573084359E-2</v>
      </c>
      <c r="I6373" s="1" t="str">
        <f>_xlfn.XLOOKUP(Comuni[[#This Row],[Regione]],Ripartizione_geografica[Regione],Ripartizione_geografica[Ripartizione geografica],,0)</f>
        <v>Sud</v>
      </c>
      <c r="J6373" s="1">
        <f>_xlfn.XLOOKUP(Comuni[[#This Row],[Regione]],Table_0[Regione],Table_0[Totale contagiati],,0)</f>
        <v>1671467</v>
      </c>
      <c r="K6373" s="1">
        <f>_xlfn.XLOOKUP(Comuni[[#This Row],[Regione]],Table_0[Regione],Table_0[Guariti],,0)</f>
        <v>1653592</v>
      </c>
      <c r="L6373" s="1">
        <f>_xlfn.XLOOKUP(Comuni[[#This Row],[Regione]],Table_0[Regione],Table_0[Deceduti],,0)</f>
        <v>9926</v>
      </c>
    </row>
    <row r="6374" spans="1:12" x14ac:dyDescent="0.25">
      <c r="A6374" s="1" t="s">
        <v>6469</v>
      </c>
      <c r="B6374" s="1" t="s">
        <v>6451</v>
      </c>
      <c r="C6374" s="1" t="s">
        <v>6452</v>
      </c>
      <c r="D6374">
        <v>1724</v>
      </c>
      <c r="E6374">
        <f>100*Comuni[[#This Row],[Popolazione2011]]/$D$7916</f>
        <v>3.0080884252369198E-3</v>
      </c>
      <c r="F6374">
        <f>100*Comuni[[#This Row],[Popolazione2011]]/(SUMIFS($D$2:$D$7916,$B$2:$B$7916,"Puglia"))</f>
        <v>4.2540948130147666E-2</v>
      </c>
      <c r="G6374" t="b">
        <f>IF(Comuni[[#This Row],[Popolazione2011]]&gt;300000,"MAGGIORE")</f>
        <v>0</v>
      </c>
      <c r="H6374">
        <f>100*Comuni[[#This Row],[Popolazione2011]]/(SUMIFS($D$2:$D$7916,$B$2:$B$7916,"Piemonte"))</f>
        <v>3.9505801669876321E-2</v>
      </c>
      <c r="I6374" s="1" t="str">
        <f>_xlfn.XLOOKUP(Comuni[[#This Row],[Regione]],Ripartizione_geografica[Regione],Ripartizione_geografica[Ripartizione geografica],,0)</f>
        <v>Sud</v>
      </c>
      <c r="J6374" s="1">
        <f>_xlfn.XLOOKUP(Comuni[[#This Row],[Regione]],Table_0[Regione],Table_0[Totale contagiati],,0)</f>
        <v>1671467</v>
      </c>
      <c r="K6374" s="1">
        <f>_xlfn.XLOOKUP(Comuni[[#This Row],[Regione]],Table_0[Regione],Table_0[Guariti],,0)</f>
        <v>1653592</v>
      </c>
      <c r="L6374" s="1">
        <f>_xlfn.XLOOKUP(Comuni[[#This Row],[Regione]],Table_0[Regione],Table_0[Deceduti],,0)</f>
        <v>9926</v>
      </c>
    </row>
    <row r="6375" spans="1:12" x14ac:dyDescent="0.25">
      <c r="A6375" s="1" t="s">
        <v>6470</v>
      </c>
      <c r="B6375" s="1" t="s">
        <v>6451</v>
      </c>
      <c r="C6375" s="1" t="s">
        <v>6452</v>
      </c>
      <c r="D6375">
        <v>172</v>
      </c>
      <c r="E6375">
        <f>100*Comuni[[#This Row],[Popolazione2011]]/$D$7916</f>
        <v>3.0011091017444907E-4</v>
      </c>
      <c r="F6375">
        <f>100*Comuni[[#This Row],[Popolazione2011]]/(SUMIFS($D$2:$D$7916,$B$2:$B$7916,"Puglia"))</f>
        <v>4.244224523425405E-3</v>
      </c>
      <c r="G6375" t="b">
        <f>IF(Comuni[[#This Row],[Popolazione2011]]&gt;300000,"MAGGIORE")</f>
        <v>0</v>
      </c>
      <c r="H6375">
        <f>100*Comuni[[#This Row],[Popolazione2011]]/(SUMIFS($D$2:$D$7916,$B$2:$B$7916,"Piemonte"))</f>
        <v>3.9414140877138794E-3</v>
      </c>
      <c r="I6375" s="1" t="str">
        <f>_xlfn.XLOOKUP(Comuni[[#This Row],[Regione]],Ripartizione_geografica[Regione],Ripartizione_geografica[Ripartizione geografica],,0)</f>
        <v>Sud</v>
      </c>
      <c r="J6375" s="1">
        <f>_xlfn.XLOOKUP(Comuni[[#This Row],[Regione]],Table_0[Regione],Table_0[Totale contagiati],,0)</f>
        <v>1671467</v>
      </c>
      <c r="K6375" s="1">
        <f>_xlfn.XLOOKUP(Comuni[[#This Row],[Regione]],Table_0[Regione],Table_0[Guariti],,0)</f>
        <v>1653592</v>
      </c>
      <c r="L6375" s="1">
        <f>_xlfn.XLOOKUP(Comuni[[#This Row],[Regione]],Table_0[Regione],Table_0[Deceduti],,0)</f>
        <v>9926</v>
      </c>
    </row>
    <row r="6376" spans="1:12" x14ac:dyDescent="0.25">
      <c r="A6376" s="1" t="s">
        <v>6471</v>
      </c>
      <c r="B6376" s="1" t="s">
        <v>6451</v>
      </c>
      <c r="C6376" s="1" t="s">
        <v>6452</v>
      </c>
      <c r="D6376">
        <v>56653</v>
      </c>
      <c r="E6376">
        <f>100*Comuni[[#This Row],[Popolazione2011]]/$D$7916</f>
        <v>9.884990345414571E-2</v>
      </c>
      <c r="F6376">
        <f>100*Comuni[[#This Row],[Popolazione2011]]/(SUMIFS($D$2:$D$7916,$B$2:$B$7916,"Puglia"))</f>
        <v>1.3979537902652295</v>
      </c>
      <c r="G6376" t="b">
        <f>IF(Comuni[[#This Row],[Popolazione2011]]&gt;300000,"MAGGIORE")</f>
        <v>0</v>
      </c>
      <c r="H6376">
        <f>100*Comuni[[#This Row],[Popolazione2011]]/(SUMIFS($D$2:$D$7916,$B$2:$B$7916,"Piemonte"))</f>
        <v>1.2982147227398511</v>
      </c>
      <c r="I6376" s="1" t="str">
        <f>_xlfn.XLOOKUP(Comuni[[#This Row],[Regione]],Ripartizione_geografica[Regione],Ripartizione_geografica[Ripartizione geografica],,0)</f>
        <v>Sud</v>
      </c>
      <c r="J6376" s="1">
        <f>_xlfn.XLOOKUP(Comuni[[#This Row],[Regione]],Table_0[Regione],Table_0[Totale contagiati],,0)</f>
        <v>1671467</v>
      </c>
      <c r="K6376" s="1">
        <f>_xlfn.XLOOKUP(Comuni[[#This Row],[Regione]],Table_0[Regione],Table_0[Guariti],,0)</f>
        <v>1653592</v>
      </c>
      <c r="L6376" s="1">
        <f>_xlfn.XLOOKUP(Comuni[[#This Row],[Regione]],Table_0[Regione],Table_0[Deceduti],,0)</f>
        <v>9926</v>
      </c>
    </row>
    <row r="6377" spans="1:12" x14ac:dyDescent="0.25">
      <c r="A6377" s="1" t="s">
        <v>6472</v>
      </c>
      <c r="B6377" s="1" t="s">
        <v>6451</v>
      </c>
      <c r="C6377" s="1" t="s">
        <v>6452</v>
      </c>
      <c r="D6377">
        <v>1772</v>
      </c>
      <c r="E6377">
        <f>100*Comuni[[#This Row],[Popolazione2011]]/$D$7916</f>
        <v>3.0918403071460683E-3</v>
      </c>
      <c r="F6377">
        <f>100*Comuni[[#This Row],[Popolazione2011]]/(SUMIFS($D$2:$D$7916,$B$2:$B$7916,"Puglia"))</f>
        <v>4.3725382880871036E-2</v>
      </c>
      <c r="G6377" t="b">
        <f>IF(Comuni[[#This Row],[Popolazione2011]]&gt;300000,"MAGGIORE")</f>
        <v>0</v>
      </c>
      <c r="H6377">
        <f>100*Comuni[[#This Row],[Popolazione2011]]/(SUMIFS($D$2:$D$7916,$B$2:$B$7916,"Piemonte"))</f>
        <v>4.0605731182726708E-2</v>
      </c>
      <c r="I6377" s="1" t="str">
        <f>_xlfn.XLOOKUP(Comuni[[#This Row],[Regione]],Ripartizione_geografica[Regione],Ripartizione_geografica[Ripartizione geografica],,0)</f>
        <v>Sud</v>
      </c>
      <c r="J6377" s="1">
        <f>_xlfn.XLOOKUP(Comuni[[#This Row],[Regione]],Table_0[Regione],Table_0[Totale contagiati],,0)</f>
        <v>1671467</v>
      </c>
      <c r="K6377" s="1">
        <f>_xlfn.XLOOKUP(Comuni[[#This Row],[Regione]],Table_0[Regione],Table_0[Guariti],,0)</f>
        <v>1653592</v>
      </c>
      <c r="L6377" s="1">
        <f>_xlfn.XLOOKUP(Comuni[[#This Row],[Regione]],Table_0[Regione],Table_0[Deceduti],,0)</f>
        <v>9926</v>
      </c>
    </row>
    <row r="6378" spans="1:12" x14ac:dyDescent="0.25">
      <c r="A6378" s="1" t="s">
        <v>6473</v>
      </c>
      <c r="B6378" s="1" t="s">
        <v>6451</v>
      </c>
      <c r="C6378" s="1" t="s">
        <v>6452</v>
      </c>
      <c r="D6378">
        <v>3919</v>
      </c>
      <c r="E6378">
        <f>100*Comuni[[#This Row],[Popolazione2011]]/$D$7916</f>
        <v>6.8379921917073594E-3</v>
      </c>
      <c r="F6378">
        <f>100*Comuni[[#This Row],[Popolazione2011]]/(SUMIFS($D$2:$D$7916,$B$2:$B$7916,"Puglia"))</f>
        <v>9.670416225176838E-2</v>
      </c>
      <c r="G6378" t="b">
        <f>IF(Comuni[[#This Row],[Popolazione2011]]&gt;300000,"MAGGIORE")</f>
        <v>0</v>
      </c>
      <c r="H6378">
        <f>100*Comuni[[#This Row],[Popolazione2011]]/(SUMIFS($D$2:$D$7916,$B$2:$B$7916,"Piemonte"))</f>
        <v>8.980466168459704E-2</v>
      </c>
      <c r="I6378" s="1" t="str">
        <f>_xlfn.XLOOKUP(Comuni[[#This Row],[Regione]],Ripartizione_geografica[Regione],Ripartizione_geografica[Ripartizione geografica],,0)</f>
        <v>Sud</v>
      </c>
      <c r="J6378" s="1">
        <f>_xlfn.XLOOKUP(Comuni[[#This Row],[Regione]],Table_0[Regione],Table_0[Totale contagiati],,0)</f>
        <v>1671467</v>
      </c>
      <c r="K6378" s="1">
        <f>_xlfn.XLOOKUP(Comuni[[#This Row],[Regione]],Table_0[Regione],Table_0[Guariti],,0)</f>
        <v>1653592</v>
      </c>
      <c r="L6378" s="1">
        <f>_xlfn.XLOOKUP(Comuni[[#This Row],[Regione]],Table_0[Regione],Table_0[Deceduti],,0)</f>
        <v>9926</v>
      </c>
    </row>
    <row r="6379" spans="1:12" x14ac:dyDescent="0.25">
      <c r="A6379" s="1" t="s">
        <v>6474</v>
      </c>
      <c r="B6379" s="1" t="s">
        <v>6451</v>
      </c>
      <c r="C6379" s="1" t="s">
        <v>6452</v>
      </c>
      <c r="D6379">
        <v>644</v>
      </c>
      <c r="E6379">
        <f>100*Comuni[[#This Row],[Popolazione2011]]/$D$7916</f>
        <v>1.1236710822810768E-3</v>
      </c>
      <c r="F6379">
        <f>100*Comuni[[#This Row],[Popolazione2011]]/(SUMIFS($D$2:$D$7916,$B$2:$B$7916,"Puglia"))</f>
        <v>1.5891166238871865E-2</v>
      </c>
      <c r="G6379" t="b">
        <f>IF(Comuni[[#This Row],[Popolazione2011]]&gt;300000,"MAGGIORE")</f>
        <v>0</v>
      </c>
      <c r="H6379">
        <f>100*Comuni[[#This Row],[Popolazione2011]]/(SUMIFS($D$2:$D$7916,$B$2:$B$7916,"Piemonte"))</f>
        <v>1.4757387630742663E-2</v>
      </c>
      <c r="I6379" s="1" t="str">
        <f>_xlfn.XLOOKUP(Comuni[[#This Row],[Regione]],Ripartizione_geografica[Regione],Ripartizione_geografica[Ripartizione geografica],,0)</f>
        <v>Sud</v>
      </c>
      <c r="J6379" s="1">
        <f>_xlfn.XLOOKUP(Comuni[[#This Row],[Regione]],Table_0[Regione],Table_0[Totale contagiati],,0)</f>
        <v>1671467</v>
      </c>
      <c r="K6379" s="1">
        <f>_xlfn.XLOOKUP(Comuni[[#This Row],[Regione]],Table_0[Regione],Table_0[Guariti],,0)</f>
        <v>1653592</v>
      </c>
      <c r="L6379" s="1">
        <f>_xlfn.XLOOKUP(Comuni[[#This Row],[Regione]],Table_0[Regione],Table_0[Deceduti],,0)</f>
        <v>9926</v>
      </c>
    </row>
    <row r="6380" spans="1:12" x14ac:dyDescent="0.25">
      <c r="A6380" s="1" t="s">
        <v>6475</v>
      </c>
      <c r="B6380" s="1" t="s">
        <v>6451</v>
      </c>
      <c r="C6380" s="1" t="s">
        <v>6452</v>
      </c>
      <c r="D6380">
        <v>147036</v>
      </c>
      <c r="E6380">
        <f>100*Comuni[[#This Row],[Popolazione2011]]/$D$7916</f>
        <v>0.25655295225819935</v>
      </c>
      <c r="F6380">
        <f>100*Comuni[[#This Row],[Popolazione2011]]/(SUMIFS($D$2:$D$7916,$B$2:$B$7916,"Puglia"))</f>
        <v>3.6282197501533595</v>
      </c>
      <c r="G6380" t="b">
        <f>IF(Comuni[[#This Row],[Popolazione2011]]&gt;300000,"MAGGIORE")</f>
        <v>0</v>
      </c>
      <c r="H6380">
        <f>100*Comuni[[#This Row],[Popolazione2011]]/(SUMIFS($D$2:$D$7916,$B$2:$B$7916,"Piemonte"))</f>
        <v>3.3693590802389415</v>
      </c>
      <c r="I6380" s="1" t="str">
        <f>_xlfn.XLOOKUP(Comuni[[#This Row],[Regione]],Ripartizione_geografica[Regione],Ripartizione_geografica[Ripartizione geografica],,0)</f>
        <v>Sud</v>
      </c>
      <c r="J6380" s="1">
        <f>_xlfn.XLOOKUP(Comuni[[#This Row],[Regione]],Table_0[Regione],Table_0[Totale contagiati],,0)</f>
        <v>1671467</v>
      </c>
      <c r="K6380" s="1">
        <f>_xlfn.XLOOKUP(Comuni[[#This Row],[Regione]],Table_0[Regione],Table_0[Guariti],,0)</f>
        <v>1653592</v>
      </c>
      <c r="L6380" s="1">
        <f>_xlfn.XLOOKUP(Comuni[[#This Row],[Regione]],Table_0[Regione],Table_0[Deceduti],,0)</f>
        <v>9926</v>
      </c>
    </row>
    <row r="6381" spans="1:12" x14ac:dyDescent="0.25">
      <c r="A6381" s="1" t="s">
        <v>6476</v>
      </c>
      <c r="B6381" s="1" t="s">
        <v>6451</v>
      </c>
      <c r="C6381" s="1" t="s">
        <v>6452</v>
      </c>
      <c r="D6381">
        <v>4316</v>
      </c>
      <c r="E6381">
        <f>100*Comuni[[#This Row],[Popolazione2011]]/$D$7916</f>
        <v>7.530690048330943E-3</v>
      </c>
      <c r="F6381">
        <f>100*Comuni[[#This Row],[Popolazione2011]]/(SUMIFS($D$2:$D$7916,$B$2:$B$7916,"Puglia"))</f>
        <v>0.10650042466920959</v>
      </c>
      <c r="G6381" t="b">
        <f>IF(Comuni[[#This Row],[Popolazione2011]]&gt;300000,"MAGGIORE")</f>
        <v>0</v>
      </c>
      <c r="H6381">
        <f>100*Comuni[[#This Row],[Popolazione2011]]/(SUMIFS($D$2:$D$7916,$B$2:$B$7916,"Piemonte"))</f>
        <v>9.890199536379711E-2</v>
      </c>
      <c r="I6381" s="1" t="str">
        <f>_xlfn.XLOOKUP(Comuni[[#This Row],[Regione]],Ripartizione_geografica[Regione],Ripartizione_geografica[Ripartizione geografica],,0)</f>
        <v>Sud</v>
      </c>
      <c r="J6381" s="1">
        <f>_xlfn.XLOOKUP(Comuni[[#This Row],[Regione]],Table_0[Regione],Table_0[Totale contagiati],,0)</f>
        <v>1671467</v>
      </c>
      <c r="K6381" s="1">
        <f>_xlfn.XLOOKUP(Comuni[[#This Row],[Regione]],Table_0[Regione],Table_0[Guariti],,0)</f>
        <v>1653592</v>
      </c>
      <c r="L6381" s="1">
        <f>_xlfn.XLOOKUP(Comuni[[#This Row],[Regione]],Table_0[Regione],Table_0[Deceduti],,0)</f>
        <v>9926</v>
      </c>
    </row>
    <row r="6382" spans="1:12" x14ac:dyDescent="0.25">
      <c r="A6382" s="1" t="s">
        <v>6477</v>
      </c>
      <c r="B6382" s="1" t="s">
        <v>6451</v>
      </c>
      <c r="C6382" s="1" t="s">
        <v>6452</v>
      </c>
      <c r="D6382">
        <v>455</v>
      </c>
      <c r="E6382">
        <f>100*Comuni[[#This Row],[Popolazione2011]]/$D$7916</f>
        <v>7.9389804726380422E-4</v>
      </c>
      <c r="F6382">
        <f>100*Comuni[[#This Row],[Popolazione2011]]/(SUMIFS($D$2:$D$7916,$B$2:$B$7916,"Puglia"))</f>
        <v>1.12274544078986E-2</v>
      </c>
      <c r="G6382" t="b">
        <f>IF(Comuni[[#This Row],[Popolazione2011]]&gt;300000,"MAGGIORE")</f>
        <v>0</v>
      </c>
      <c r="H6382">
        <f>100*Comuni[[#This Row],[Popolazione2011]]/(SUMIFS($D$2:$D$7916,$B$2:$B$7916,"Piemonte"))</f>
        <v>1.0426415173894274E-2</v>
      </c>
      <c r="I6382" s="1" t="str">
        <f>_xlfn.XLOOKUP(Comuni[[#This Row],[Regione]],Ripartizione_geografica[Regione],Ripartizione_geografica[Ripartizione geografica],,0)</f>
        <v>Sud</v>
      </c>
      <c r="J6382" s="1">
        <f>_xlfn.XLOOKUP(Comuni[[#This Row],[Regione]],Table_0[Regione],Table_0[Totale contagiati],,0)</f>
        <v>1671467</v>
      </c>
      <c r="K6382" s="1">
        <f>_xlfn.XLOOKUP(Comuni[[#This Row],[Regione]],Table_0[Regione],Table_0[Guariti],,0)</f>
        <v>1653592</v>
      </c>
      <c r="L6382" s="1">
        <f>_xlfn.XLOOKUP(Comuni[[#This Row],[Regione]],Table_0[Regione],Table_0[Deceduti],,0)</f>
        <v>9926</v>
      </c>
    </row>
    <row r="6383" spans="1:12" x14ac:dyDescent="0.25">
      <c r="A6383" s="1" t="s">
        <v>6478</v>
      </c>
      <c r="B6383" s="1" t="s">
        <v>6451</v>
      </c>
      <c r="C6383" s="1" t="s">
        <v>6452</v>
      </c>
      <c r="D6383">
        <v>6319</v>
      </c>
      <c r="E6383">
        <f>100*Comuni[[#This Row],[Popolazione2011]]/$D$7916</f>
        <v>1.1025586287164789E-2</v>
      </c>
      <c r="F6383">
        <f>100*Comuni[[#This Row],[Popolazione2011]]/(SUMIFS($D$2:$D$7916,$B$2:$B$7916,"Puglia"))</f>
        <v>0.15592589978793683</v>
      </c>
      <c r="G6383" t="b">
        <f>IF(Comuni[[#This Row],[Popolazione2011]]&gt;300000,"MAGGIORE")</f>
        <v>0</v>
      </c>
      <c r="H6383">
        <f>100*Comuni[[#This Row],[Popolazione2011]]/(SUMIFS($D$2:$D$7916,$B$2:$B$7916,"Piemonte"))</f>
        <v>0.14480113732711627</v>
      </c>
      <c r="I6383" s="1" t="str">
        <f>_xlfn.XLOOKUP(Comuni[[#This Row],[Regione]],Ripartizione_geografica[Regione],Ripartizione_geografica[Ripartizione geografica],,0)</f>
        <v>Sud</v>
      </c>
      <c r="J6383" s="1">
        <f>_xlfn.XLOOKUP(Comuni[[#This Row],[Regione]],Table_0[Regione],Table_0[Totale contagiati],,0)</f>
        <v>1671467</v>
      </c>
      <c r="K6383" s="1">
        <f>_xlfn.XLOOKUP(Comuni[[#This Row],[Regione]],Table_0[Regione],Table_0[Guariti],,0)</f>
        <v>1653592</v>
      </c>
      <c r="L6383" s="1">
        <f>_xlfn.XLOOKUP(Comuni[[#This Row],[Regione]],Table_0[Regione],Table_0[Deceduti],,0)</f>
        <v>9926</v>
      </c>
    </row>
    <row r="6384" spans="1:12" x14ac:dyDescent="0.25">
      <c r="A6384" s="1" t="s">
        <v>6479</v>
      </c>
      <c r="B6384" s="1" t="s">
        <v>6451</v>
      </c>
      <c r="C6384" s="1" t="s">
        <v>6452</v>
      </c>
      <c r="D6384">
        <v>34333</v>
      </c>
      <c r="E6384">
        <f>100*Comuni[[#This Row],[Popolazione2011]]/$D$7916</f>
        <v>5.9905278366391625E-2</v>
      </c>
      <c r="F6384">
        <f>100*Comuni[[#This Row],[Popolazione2011]]/(SUMIFS($D$2:$D$7916,$B$2:$B$7916,"Puglia"))</f>
        <v>0.84719163117886298</v>
      </c>
      <c r="G6384" t="b">
        <f>IF(Comuni[[#This Row],[Popolazione2011]]&gt;300000,"MAGGIORE")</f>
        <v>0</v>
      </c>
      <c r="H6384">
        <f>100*Comuni[[#This Row],[Popolazione2011]]/(SUMIFS($D$2:$D$7916,$B$2:$B$7916,"Piemonte"))</f>
        <v>0.78674749926442211</v>
      </c>
      <c r="I6384" s="1" t="str">
        <f>_xlfn.XLOOKUP(Comuni[[#This Row],[Regione]],Ripartizione_geografica[Regione],Ripartizione_geografica[Ripartizione geografica],,0)</f>
        <v>Sud</v>
      </c>
      <c r="J6384" s="1">
        <f>_xlfn.XLOOKUP(Comuni[[#This Row],[Regione]],Table_0[Regione],Table_0[Totale contagiati],,0)</f>
        <v>1671467</v>
      </c>
      <c r="K6384" s="1">
        <f>_xlfn.XLOOKUP(Comuni[[#This Row],[Regione]],Table_0[Regione],Table_0[Guariti],,0)</f>
        <v>1653592</v>
      </c>
      <c r="L6384" s="1">
        <f>_xlfn.XLOOKUP(Comuni[[#This Row],[Regione]],Table_0[Regione],Table_0[Deceduti],,0)</f>
        <v>9926</v>
      </c>
    </row>
    <row r="6385" spans="1:12" x14ac:dyDescent="0.25">
      <c r="A6385" s="1" t="s">
        <v>6480</v>
      </c>
      <c r="B6385" s="1" t="s">
        <v>6451</v>
      </c>
      <c r="C6385" s="1" t="s">
        <v>6452</v>
      </c>
      <c r="D6385">
        <v>56257</v>
      </c>
      <c r="E6385">
        <f>100*Comuni[[#This Row],[Popolazione2011]]/$D$7916</f>
        <v>9.8158950428395245E-2</v>
      </c>
      <c r="F6385">
        <f>100*Comuni[[#This Row],[Popolazione2011]]/(SUMIFS($D$2:$D$7916,$B$2:$B$7916,"Puglia"))</f>
        <v>1.3881822035717617</v>
      </c>
      <c r="G6385" t="b">
        <f>IF(Comuni[[#This Row],[Popolazione2011]]&gt;300000,"MAGGIORE")</f>
        <v>0</v>
      </c>
      <c r="H6385">
        <f>100*Comuni[[#This Row],[Popolazione2011]]/(SUMIFS($D$2:$D$7916,$B$2:$B$7916,"Piemonte"))</f>
        <v>1.2891403042588354</v>
      </c>
      <c r="I6385" s="1" t="str">
        <f>_xlfn.XLOOKUP(Comuni[[#This Row],[Regione]],Ripartizione_geografica[Regione],Ripartizione_geografica[Ripartizione geografica],,0)</f>
        <v>Sud</v>
      </c>
      <c r="J6385" s="1">
        <f>_xlfn.XLOOKUP(Comuni[[#This Row],[Regione]],Table_0[Regione],Table_0[Totale contagiati],,0)</f>
        <v>1671467</v>
      </c>
      <c r="K6385" s="1">
        <f>_xlfn.XLOOKUP(Comuni[[#This Row],[Regione]],Table_0[Regione],Table_0[Guariti],,0)</f>
        <v>1653592</v>
      </c>
      <c r="L6385" s="1">
        <f>_xlfn.XLOOKUP(Comuni[[#This Row],[Regione]],Table_0[Regione],Table_0[Deceduti],,0)</f>
        <v>9926</v>
      </c>
    </row>
    <row r="6386" spans="1:12" x14ac:dyDescent="0.25">
      <c r="A6386" s="1" t="s">
        <v>6481</v>
      </c>
      <c r="B6386" s="1" t="s">
        <v>6451</v>
      </c>
      <c r="C6386" s="1" t="s">
        <v>6452</v>
      </c>
      <c r="D6386">
        <v>6360</v>
      </c>
      <c r="E6386">
        <f>100*Comuni[[#This Row],[Popolazione2011]]/$D$7916</f>
        <v>1.1097124352962187E-2</v>
      </c>
      <c r="F6386">
        <f>100*Comuni[[#This Row],[Popolazione2011]]/(SUMIFS($D$2:$D$7916,$B$2:$B$7916,"Puglia"))</f>
        <v>0.15693760447084637</v>
      </c>
      <c r="G6386" t="b">
        <f>IF(Comuni[[#This Row],[Popolazione2011]]&gt;300000,"MAGGIORE")</f>
        <v>0</v>
      </c>
      <c r="H6386">
        <f>100*Comuni[[#This Row],[Popolazione2011]]/(SUMIFS($D$2:$D$7916,$B$2:$B$7916,"Piemonte"))</f>
        <v>0.145740660452676</v>
      </c>
      <c r="I6386" s="1" t="str">
        <f>_xlfn.XLOOKUP(Comuni[[#This Row],[Regione]],Ripartizione_geografica[Regione],Ripartizione_geografica[Ripartizione geografica],,0)</f>
        <v>Sud</v>
      </c>
      <c r="J6386" s="1">
        <f>_xlfn.XLOOKUP(Comuni[[#This Row],[Regione]],Table_0[Regione],Table_0[Totale contagiati],,0)</f>
        <v>1671467</v>
      </c>
      <c r="K6386" s="1">
        <f>_xlfn.XLOOKUP(Comuni[[#This Row],[Regione]],Table_0[Regione],Table_0[Guariti],,0)</f>
        <v>1653592</v>
      </c>
      <c r="L6386" s="1">
        <f>_xlfn.XLOOKUP(Comuni[[#This Row],[Regione]],Table_0[Regione],Table_0[Deceduti],,0)</f>
        <v>9926</v>
      </c>
    </row>
    <row r="6387" spans="1:12" x14ac:dyDescent="0.25">
      <c r="A6387" s="1" t="s">
        <v>6482</v>
      </c>
      <c r="B6387" s="1" t="s">
        <v>6451</v>
      </c>
      <c r="C6387" s="1" t="s">
        <v>6452</v>
      </c>
      <c r="D6387">
        <v>1067</v>
      </c>
      <c r="E6387">
        <f>100*Comuni[[#This Row],[Popolazione2011]]/$D$7916</f>
        <v>1.8617345416054485E-3</v>
      </c>
      <c r="F6387">
        <f>100*Comuni[[#This Row],[Popolazione2011]]/(SUMIFS($D$2:$D$7916,$B$2:$B$7916,"Puglia"))</f>
        <v>2.6328997479621554E-2</v>
      </c>
      <c r="G6387" t="b">
        <f>IF(Comuni[[#This Row],[Popolazione2011]]&gt;300000,"MAGGIORE")</f>
        <v>0</v>
      </c>
      <c r="H6387">
        <f>100*Comuni[[#This Row],[Popolazione2011]]/(SUMIFS($D$2:$D$7916,$B$2:$B$7916,"Piemonte"))</f>
        <v>2.4450516462736681E-2</v>
      </c>
      <c r="I6387" s="1" t="str">
        <f>_xlfn.XLOOKUP(Comuni[[#This Row],[Regione]],Ripartizione_geografica[Regione],Ripartizione_geografica[Ripartizione geografica],,0)</f>
        <v>Sud</v>
      </c>
      <c r="J6387" s="1">
        <f>_xlfn.XLOOKUP(Comuni[[#This Row],[Regione]],Table_0[Regione],Table_0[Totale contagiati],,0)</f>
        <v>1671467</v>
      </c>
      <c r="K6387" s="1">
        <f>_xlfn.XLOOKUP(Comuni[[#This Row],[Regione]],Table_0[Regione],Table_0[Guariti],,0)</f>
        <v>1653592</v>
      </c>
      <c r="L6387" s="1">
        <f>_xlfn.XLOOKUP(Comuni[[#This Row],[Regione]],Table_0[Regione],Table_0[Deceduti],,0)</f>
        <v>9926</v>
      </c>
    </row>
    <row r="6388" spans="1:12" x14ac:dyDescent="0.25">
      <c r="A6388" s="1" t="s">
        <v>6483</v>
      </c>
      <c r="B6388" s="1" t="s">
        <v>6451</v>
      </c>
      <c r="C6388" s="1" t="s">
        <v>6452</v>
      </c>
      <c r="D6388">
        <v>13098</v>
      </c>
      <c r="E6388">
        <f>100*Comuni[[#This Row],[Popolazione2011]]/$D$7916</f>
        <v>2.2853794775958919E-2</v>
      </c>
      <c r="F6388">
        <f>100*Comuni[[#This Row],[Popolazione2011]]/(SUMIFS($D$2:$D$7916,$B$2:$B$7916,"Puglia"))</f>
        <v>0.32320263260363929</v>
      </c>
      <c r="G6388" t="b">
        <f>IF(Comuni[[#This Row],[Popolazione2011]]&gt;300000,"MAGGIORE")</f>
        <v>0</v>
      </c>
      <c r="H6388">
        <f>100*Comuni[[#This Row],[Popolazione2011]]/(SUMIFS($D$2:$D$7916,$B$2:$B$7916,"Piemonte"))</f>
        <v>0.30014326581904877</v>
      </c>
      <c r="I6388" s="1" t="str">
        <f>_xlfn.XLOOKUP(Comuni[[#This Row],[Regione]],Ripartizione_geografica[Regione],Ripartizione_geografica[Ripartizione geografica],,0)</f>
        <v>Sud</v>
      </c>
      <c r="J6388" s="1">
        <f>_xlfn.XLOOKUP(Comuni[[#This Row],[Regione]],Table_0[Regione],Table_0[Totale contagiati],,0)</f>
        <v>1671467</v>
      </c>
      <c r="K6388" s="1">
        <f>_xlfn.XLOOKUP(Comuni[[#This Row],[Regione]],Table_0[Regione],Table_0[Guariti],,0)</f>
        <v>1653592</v>
      </c>
      <c r="L6388" s="1">
        <f>_xlfn.XLOOKUP(Comuni[[#This Row],[Regione]],Table_0[Regione],Table_0[Deceduti],,0)</f>
        <v>9926</v>
      </c>
    </row>
    <row r="6389" spans="1:12" x14ac:dyDescent="0.25">
      <c r="A6389" s="1" t="s">
        <v>6484</v>
      </c>
      <c r="B6389" s="1" t="s">
        <v>6451</v>
      </c>
      <c r="C6389" s="1" t="s">
        <v>6452</v>
      </c>
      <c r="D6389">
        <v>768</v>
      </c>
      <c r="E6389">
        <f>100*Comuni[[#This Row],[Popolazione2011]]/$D$7916</f>
        <v>1.3400301105463773E-3</v>
      </c>
      <c r="F6389">
        <f>100*Comuni[[#This Row],[Popolazione2011]]/(SUMIFS($D$2:$D$7916,$B$2:$B$7916,"Puglia"))</f>
        <v>1.8950956011573903E-2</v>
      </c>
      <c r="G6389" t="b">
        <f>IF(Comuni[[#This Row],[Popolazione2011]]&gt;300000,"MAGGIORE")</f>
        <v>0</v>
      </c>
      <c r="H6389">
        <f>100*Comuni[[#This Row],[Popolazione2011]]/(SUMIFS($D$2:$D$7916,$B$2:$B$7916,"Piemonte"))</f>
        <v>1.7598872205606159E-2</v>
      </c>
      <c r="I6389" s="1" t="str">
        <f>_xlfn.XLOOKUP(Comuni[[#This Row],[Regione]],Ripartizione_geografica[Regione],Ripartizione_geografica[Ripartizione geografica],,0)</f>
        <v>Sud</v>
      </c>
      <c r="J6389" s="1">
        <f>_xlfn.XLOOKUP(Comuni[[#This Row],[Regione]],Table_0[Regione],Table_0[Totale contagiati],,0)</f>
        <v>1671467</v>
      </c>
      <c r="K6389" s="1">
        <f>_xlfn.XLOOKUP(Comuni[[#This Row],[Regione]],Table_0[Regione],Table_0[Guariti],,0)</f>
        <v>1653592</v>
      </c>
      <c r="L6389" s="1">
        <f>_xlfn.XLOOKUP(Comuni[[#This Row],[Regione]],Table_0[Regione],Table_0[Deceduti],,0)</f>
        <v>9926</v>
      </c>
    </row>
    <row r="6390" spans="1:12" x14ac:dyDescent="0.25">
      <c r="A6390" s="1" t="s">
        <v>6485</v>
      </c>
      <c r="B6390" s="1" t="s">
        <v>6451</v>
      </c>
      <c r="C6390" s="1" t="s">
        <v>6452</v>
      </c>
      <c r="D6390">
        <v>2914</v>
      </c>
      <c r="E6390">
        <f>100*Comuni[[#This Row],[Popolazione2011]]/$D$7916</f>
        <v>5.0844371642345615E-3</v>
      </c>
      <c r="F6390">
        <f>100*Comuni[[#This Row],[Popolazione2011]]/(SUMIFS($D$2:$D$7916,$B$2:$B$7916,"Puglia"))</f>
        <v>7.1905059658497847E-2</v>
      </c>
      <c r="G6390" t="b">
        <f>IF(Comuni[[#This Row],[Popolazione2011]]&gt;300000,"MAGGIORE")</f>
        <v>0</v>
      </c>
      <c r="H6390">
        <f>100*Comuni[[#This Row],[Popolazione2011]]/(SUMIFS($D$2:$D$7916,$B$2:$B$7916,"Piemonte"))</f>
        <v>6.6774887509292113E-2</v>
      </c>
      <c r="I6390" s="1" t="str">
        <f>_xlfn.XLOOKUP(Comuni[[#This Row],[Regione]],Ripartizione_geografica[Regione],Ripartizione_geografica[Ripartizione geografica],,0)</f>
        <v>Sud</v>
      </c>
      <c r="J6390" s="1">
        <f>_xlfn.XLOOKUP(Comuni[[#This Row],[Regione]],Table_0[Regione],Table_0[Totale contagiati],,0)</f>
        <v>1671467</v>
      </c>
      <c r="K6390" s="1">
        <f>_xlfn.XLOOKUP(Comuni[[#This Row],[Regione]],Table_0[Regione],Table_0[Guariti],,0)</f>
        <v>1653592</v>
      </c>
      <c r="L6390" s="1">
        <f>_xlfn.XLOOKUP(Comuni[[#This Row],[Regione]],Table_0[Regione],Table_0[Deceduti],,0)</f>
        <v>9926</v>
      </c>
    </row>
    <row r="6391" spans="1:12" x14ac:dyDescent="0.25">
      <c r="A6391" s="1" t="s">
        <v>6486</v>
      </c>
      <c r="B6391" s="1" t="s">
        <v>6451</v>
      </c>
      <c r="C6391" s="1" t="s">
        <v>6452</v>
      </c>
      <c r="D6391">
        <v>16999</v>
      </c>
      <c r="E6391">
        <f>100*Comuni[[#This Row],[Popolazione2011]]/$D$7916</f>
        <v>2.9660380011950347E-2</v>
      </c>
      <c r="F6391">
        <f>100*Comuni[[#This Row],[Popolazione2011]]/(SUMIFS($D$2:$D$7916,$B$2:$B$7916,"Puglia"))</f>
        <v>0.41946263182388638</v>
      </c>
      <c r="G6391" t="b">
        <f>IF(Comuni[[#This Row],[Popolazione2011]]&gt;300000,"MAGGIORE")</f>
        <v>0</v>
      </c>
      <c r="H6391">
        <f>100*Comuni[[#This Row],[Popolazione2011]]/(SUMIFS($D$2:$D$7916,$B$2:$B$7916,"Piemonte"))</f>
        <v>0.38953545393632694</v>
      </c>
      <c r="I6391" s="1" t="str">
        <f>_xlfn.XLOOKUP(Comuni[[#This Row],[Regione]],Ripartizione_geografica[Regione],Ripartizione_geografica[Ripartizione geografica],,0)</f>
        <v>Sud</v>
      </c>
      <c r="J6391" s="1">
        <f>_xlfn.XLOOKUP(Comuni[[#This Row],[Regione]],Table_0[Regione],Table_0[Totale contagiati],,0)</f>
        <v>1671467</v>
      </c>
      <c r="K6391" s="1">
        <f>_xlfn.XLOOKUP(Comuni[[#This Row],[Regione]],Table_0[Regione],Table_0[Guariti],,0)</f>
        <v>1653592</v>
      </c>
      <c r="L6391" s="1">
        <f>_xlfn.XLOOKUP(Comuni[[#This Row],[Regione]],Table_0[Regione],Table_0[Deceduti],,0)</f>
        <v>9926</v>
      </c>
    </row>
    <row r="6392" spans="1:12" x14ac:dyDescent="0.25">
      <c r="A6392" s="1" t="s">
        <v>6487</v>
      </c>
      <c r="B6392" s="1" t="s">
        <v>6451</v>
      </c>
      <c r="C6392" s="1" t="s">
        <v>6452</v>
      </c>
      <c r="D6392">
        <v>858</v>
      </c>
      <c r="E6392">
        <f>100*Comuni[[#This Row],[Popolazione2011]]/$D$7916</f>
        <v>1.4970648891260308E-3</v>
      </c>
      <c r="F6392">
        <f>100*Comuni[[#This Row],[Popolazione2011]]/(SUMIFS($D$2:$D$7916,$B$2:$B$7916,"Puglia"))</f>
        <v>2.1171771169180217E-2</v>
      </c>
      <c r="G6392" t="b">
        <f>IF(Comuni[[#This Row],[Popolazione2011]]&gt;300000,"MAGGIORE")</f>
        <v>0</v>
      </c>
      <c r="H6392">
        <f>100*Comuni[[#This Row],[Popolazione2011]]/(SUMIFS($D$2:$D$7916,$B$2:$B$7916,"Piemonte"))</f>
        <v>1.9661240042200628E-2</v>
      </c>
      <c r="I6392" s="1" t="str">
        <f>_xlfn.XLOOKUP(Comuni[[#This Row],[Regione]],Ripartizione_geografica[Regione],Ripartizione_geografica[Ripartizione geografica],,0)</f>
        <v>Sud</v>
      </c>
      <c r="J6392" s="1">
        <f>_xlfn.XLOOKUP(Comuni[[#This Row],[Regione]],Table_0[Regione],Table_0[Totale contagiati],,0)</f>
        <v>1671467</v>
      </c>
      <c r="K6392" s="1">
        <f>_xlfn.XLOOKUP(Comuni[[#This Row],[Regione]],Table_0[Regione],Table_0[Guariti],,0)</f>
        <v>1653592</v>
      </c>
      <c r="L6392" s="1">
        <f>_xlfn.XLOOKUP(Comuni[[#This Row],[Regione]],Table_0[Regione],Table_0[Deceduti],,0)</f>
        <v>9926</v>
      </c>
    </row>
    <row r="6393" spans="1:12" x14ac:dyDescent="0.25">
      <c r="A6393" s="1" t="s">
        <v>6488</v>
      </c>
      <c r="B6393" s="1" t="s">
        <v>6451</v>
      </c>
      <c r="C6393" s="1" t="s">
        <v>6452</v>
      </c>
      <c r="D6393">
        <v>4197</v>
      </c>
      <c r="E6393">
        <f>100*Comuni[[#This Row],[Popolazione2011]]/$D$7916</f>
        <v>7.3230551744311789E-3</v>
      </c>
      <c r="F6393">
        <f>100*Comuni[[#This Row],[Popolazione2011]]/(SUMIFS($D$2:$D$7916,$B$2:$B$7916,"Puglia"))</f>
        <v>0.10356401351637456</v>
      </c>
      <c r="G6393" t="b">
        <f>IF(Comuni[[#This Row],[Popolazione2011]]&gt;300000,"MAGGIORE")</f>
        <v>0</v>
      </c>
      <c r="H6393">
        <f>100*Comuni[[#This Row],[Popolazione2011]]/(SUMIFS($D$2:$D$7916,$B$2:$B$7916,"Piemonte"))</f>
        <v>9.617508677985552E-2</v>
      </c>
      <c r="I6393" s="1" t="str">
        <f>_xlfn.XLOOKUP(Comuni[[#This Row],[Regione]],Ripartizione_geografica[Regione],Ripartizione_geografica[Ripartizione geografica],,0)</f>
        <v>Sud</v>
      </c>
      <c r="J6393" s="1">
        <f>_xlfn.XLOOKUP(Comuni[[#This Row],[Regione]],Table_0[Regione],Table_0[Totale contagiati],,0)</f>
        <v>1671467</v>
      </c>
      <c r="K6393" s="1">
        <f>_xlfn.XLOOKUP(Comuni[[#This Row],[Regione]],Table_0[Regione],Table_0[Guariti],,0)</f>
        <v>1653592</v>
      </c>
      <c r="L6393" s="1">
        <f>_xlfn.XLOOKUP(Comuni[[#This Row],[Regione]],Table_0[Regione],Table_0[Deceduti],,0)</f>
        <v>9926</v>
      </c>
    </row>
    <row r="6394" spans="1:12" x14ac:dyDescent="0.25">
      <c r="A6394" s="1" t="s">
        <v>6489</v>
      </c>
      <c r="B6394" s="1" t="s">
        <v>6451</v>
      </c>
      <c r="C6394" s="1" t="s">
        <v>6452</v>
      </c>
      <c r="D6394">
        <v>2745</v>
      </c>
      <c r="E6394">
        <f>100*Comuni[[#This Row],[Popolazione2011]]/$D$7916</f>
        <v>4.7895607466794344E-3</v>
      </c>
      <c r="F6394">
        <f>100*Comuni[[#This Row],[Popolazione2011]]/(SUMIFS($D$2:$D$7916,$B$2:$B$7916,"Puglia"))</f>
        <v>6.773486230699266E-2</v>
      </c>
      <c r="G6394" t="b">
        <f>IF(Comuni[[#This Row],[Popolazione2011]]&gt;300000,"MAGGIORE")</f>
        <v>0</v>
      </c>
      <c r="H6394">
        <f>100*Comuni[[#This Row],[Popolazione2011]]/(SUMIFS($D$2:$D$7916,$B$2:$B$7916,"Piemonte"))</f>
        <v>6.2902219016131383E-2</v>
      </c>
      <c r="I6394" s="1" t="str">
        <f>_xlfn.XLOOKUP(Comuni[[#This Row],[Regione]],Ripartizione_geografica[Regione],Ripartizione_geografica[Ripartizione geografica],,0)</f>
        <v>Sud</v>
      </c>
      <c r="J6394" s="1">
        <f>_xlfn.XLOOKUP(Comuni[[#This Row],[Regione]],Table_0[Regione],Table_0[Totale contagiati],,0)</f>
        <v>1671467</v>
      </c>
      <c r="K6394" s="1">
        <f>_xlfn.XLOOKUP(Comuni[[#This Row],[Regione]],Table_0[Regione],Table_0[Guariti],,0)</f>
        <v>1653592</v>
      </c>
      <c r="L6394" s="1">
        <f>_xlfn.XLOOKUP(Comuni[[#This Row],[Regione]],Table_0[Regione],Table_0[Deceduti],,0)</f>
        <v>9926</v>
      </c>
    </row>
    <row r="6395" spans="1:12" x14ac:dyDescent="0.25">
      <c r="A6395" s="1" t="s">
        <v>6490</v>
      </c>
      <c r="B6395" s="1" t="s">
        <v>6451</v>
      </c>
      <c r="C6395" s="1" t="s">
        <v>6452</v>
      </c>
      <c r="D6395">
        <v>2819</v>
      </c>
      <c r="E6395">
        <f>100*Comuni[[#This Row],[Popolazione2011]]/$D$7916</f>
        <v>4.9186782312893714E-3</v>
      </c>
      <c r="F6395">
        <f>100*Comuni[[#This Row],[Popolazione2011]]/(SUMIFS($D$2:$D$7916,$B$2:$B$7916,"Puglia"))</f>
        <v>6.9560865881024517E-2</v>
      </c>
      <c r="G6395" t="b">
        <f>IF(Comuni[[#This Row],[Popolazione2011]]&gt;300000,"MAGGIORE")</f>
        <v>0</v>
      </c>
      <c r="H6395">
        <f>100*Comuni[[#This Row],[Popolazione2011]]/(SUMIFS($D$2:$D$7916,$B$2:$B$7916,"Piemonte"))</f>
        <v>6.4597943681775724E-2</v>
      </c>
      <c r="I6395" s="1" t="str">
        <f>_xlfn.XLOOKUP(Comuni[[#This Row],[Regione]],Ripartizione_geografica[Regione],Ripartizione_geografica[Ripartizione geografica],,0)</f>
        <v>Sud</v>
      </c>
      <c r="J6395" s="1">
        <f>_xlfn.XLOOKUP(Comuni[[#This Row],[Regione]],Table_0[Regione],Table_0[Totale contagiati],,0)</f>
        <v>1671467</v>
      </c>
      <c r="K6395" s="1">
        <f>_xlfn.XLOOKUP(Comuni[[#This Row],[Regione]],Table_0[Regione],Table_0[Guariti],,0)</f>
        <v>1653592</v>
      </c>
      <c r="L6395" s="1">
        <f>_xlfn.XLOOKUP(Comuni[[#This Row],[Regione]],Table_0[Regione],Table_0[Deceduti],,0)</f>
        <v>9926</v>
      </c>
    </row>
    <row r="6396" spans="1:12" x14ac:dyDescent="0.25">
      <c r="A6396" s="1" t="s">
        <v>6491</v>
      </c>
      <c r="B6396" s="1" t="s">
        <v>6451</v>
      </c>
      <c r="C6396" s="1" t="s">
        <v>6452</v>
      </c>
      <c r="D6396">
        <v>2200</v>
      </c>
      <c r="E6396">
        <f>100*Comuni[[#This Row],[Popolazione2011]]/$D$7916</f>
        <v>3.8386279208359763E-3</v>
      </c>
      <c r="F6396">
        <f>100*Comuni[[#This Row],[Popolazione2011]]/(SUMIFS($D$2:$D$7916,$B$2:$B$7916,"Puglia"))</f>
        <v>5.4286592741487741E-2</v>
      </c>
      <c r="G6396" t="b">
        <f>IF(Comuni[[#This Row],[Popolazione2011]]&gt;300000,"MAGGIORE")</f>
        <v>0</v>
      </c>
      <c r="H6396">
        <f>100*Comuni[[#This Row],[Popolazione2011]]/(SUMIFS($D$2:$D$7916,$B$2:$B$7916,"Piemonte"))</f>
        <v>5.0413436005642638E-2</v>
      </c>
      <c r="I6396" s="1" t="str">
        <f>_xlfn.XLOOKUP(Comuni[[#This Row],[Regione]],Ripartizione_geografica[Regione],Ripartizione_geografica[Ripartizione geografica],,0)</f>
        <v>Sud</v>
      </c>
      <c r="J6396" s="1">
        <f>_xlfn.XLOOKUP(Comuni[[#This Row],[Regione]],Table_0[Regione],Table_0[Totale contagiati],,0)</f>
        <v>1671467</v>
      </c>
      <c r="K6396" s="1">
        <f>_xlfn.XLOOKUP(Comuni[[#This Row],[Regione]],Table_0[Regione],Table_0[Guariti],,0)</f>
        <v>1653592</v>
      </c>
      <c r="L6396" s="1">
        <f>_xlfn.XLOOKUP(Comuni[[#This Row],[Regione]],Table_0[Regione],Table_0[Deceduti],,0)</f>
        <v>9926</v>
      </c>
    </row>
    <row r="6397" spans="1:12" x14ac:dyDescent="0.25">
      <c r="A6397" s="1" t="s">
        <v>6492</v>
      </c>
      <c r="B6397" s="1" t="s">
        <v>6451</v>
      </c>
      <c r="C6397" s="1" t="s">
        <v>6452</v>
      </c>
      <c r="D6397">
        <v>1954</v>
      </c>
      <c r="E6397">
        <f>100*Comuni[[#This Row],[Popolazione2011]]/$D$7916</f>
        <v>3.4093995260515899E-3</v>
      </c>
      <c r="F6397">
        <f>100*Comuni[[#This Row],[Popolazione2011]]/(SUMIFS($D$2:$D$7916,$B$2:$B$7916,"Puglia"))</f>
        <v>4.8216364644030472E-2</v>
      </c>
      <c r="G6397" t="b">
        <f>IF(Comuni[[#This Row],[Popolazione2011]]&gt;300000,"MAGGIORE")</f>
        <v>0</v>
      </c>
      <c r="H6397">
        <f>100*Comuni[[#This Row],[Popolazione2011]]/(SUMIFS($D$2:$D$7916,$B$2:$B$7916,"Piemonte"))</f>
        <v>4.4776297252284415E-2</v>
      </c>
      <c r="I6397" s="1" t="str">
        <f>_xlfn.XLOOKUP(Comuni[[#This Row],[Regione]],Ripartizione_geografica[Regione],Ripartizione_geografica[Ripartizione geografica],,0)</f>
        <v>Sud</v>
      </c>
      <c r="J6397" s="1">
        <f>_xlfn.XLOOKUP(Comuni[[#This Row],[Regione]],Table_0[Regione],Table_0[Totale contagiati],,0)</f>
        <v>1671467</v>
      </c>
      <c r="K6397" s="1">
        <f>_xlfn.XLOOKUP(Comuni[[#This Row],[Regione]],Table_0[Regione],Table_0[Guariti],,0)</f>
        <v>1653592</v>
      </c>
      <c r="L6397" s="1">
        <f>_xlfn.XLOOKUP(Comuni[[#This Row],[Regione]],Table_0[Regione],Table_0[Deceduti],,0)</f>
        <v>9926</v>
      </c>
    </row>
    <row r="6398" spans="1:12" x14ac:dyDescent="0.25">
      <c r="A6398" s="1" t="s">
        <v>6493</v>
      </c>
      <c r="B6398" s="1" t="s">
        <v>6451</v>
      </c>
      <c r="C6398" s="1" t="s">
        <v>6452</v>
      </c>
      <c r="D6398">
        <v>3663</v>
      </c>
      <c r="E6398">
        <f>100*Comuni[[#This Row],[Popolazione2011]]/$D$7916</f>
        <v>6.3913154881919008E-3</v>
      </c>
      <c r="F6398">
        <f>100*Comuni[[#This Row],[Popolazione2011]]/(SUMIFS($D$2:$D$7916,$B$2:$B$7916,"Puglia"))</f>
        <v>9.038717691457708E-2</v>
      </c>
      <c r="G6398" t="b">
        <f>IF(Comuni[[#This Row],[Popolazione2011]]&gt;300000,"MAGGIORE")</f>
        <v>0</v>
      </c>
      <c r="H6398">
        <f>100*Comuni[[#This Row],[Popolazione2011]]/(SUMIFS($D$2:$D$7916,$B$2:$B$7916,"Piemonte"))</f>
        <v>8.3938370949394991E-2</v>
      </c>
      <c r="I6398" s="1" t="str">
        <f>_xlfn.XLOOKUP(Comuni[[#This Row],[Regione]],Ripartizione_geografica[Regione],Ripartizione_geografica[Ripartizione geografica],,0)</f>
        <v>Sud</v>
      </c>
      <c r="J6398" s="1">
        <f>_xlfn.XLOOKUP(Comuni[[#This Row],[Regione]],Table_0[Regione],Table_0[Totale contagiati],,0)</f>
        <v>1671467</v>
      </c>
      <c r="K6398" s="1">
        <f>_xlfn.XLOOKUP(Comuni[[#This Row],[Regione]],Table_0[Regione],Table_0[Guariti],,0)</f>
        <v>1653592</v>
      </c>
      <c r="L6398" s="1">
        <f>_xlfn.XLOOKUP(Comuni[[#This Row],[Regione]],Table_0[Regione],Table_0[Deceduti],,0)</f>
        <v>9926</v>
      </c>
    </row>
    <row r="6399" spans="1:12" x14ac:dyDescent="0.25">
      <c r="A6399" s="1" t="s">
        <v>6494</v>
      </c>
      <c r="B6399" s="1" t="s">
        <v>6451</v>
      </c>
      <c r="C6399" s="1" t="s">
        <v>6452</v>
      </c>
      <c r="D6399">
        <v>1149</v>
      </c>
      <c r="E6399">
        <f>100*Comuni[[#This Row],[Popolazione2011]]/$D$7916</f>
        <v>2.0048106732002439E-3</v>
      </c>
      <c r="F6399">
        <f>100*Comuni[[#This Row],[Popolazione2011]]/(SUMIFS($D$2:$D$7916,$B$2:$B$7916,"Puglia"))</f>
        <v>2.8352406845440641E-2</v>
      </c>
      <c r="G6399" t="b">
        <f>IF(Comuni[[#This Row],[Popolazione2011]]&gt;300000,"MAGGIORE")</f>
        <v>0</v>
      </c>
      <c r="H6399">
        <f>100*Comuni[[#This Row],[Popolazione2011]]/(SUMIFS($D$2:$D$7916,$B$2:$B$7916,"Piemonte"))</f>
        <v>2.6329562713856086E-2</v>
      </c>
      <c r="I6399" s="1" t="str">
        <f>_xlfn.XLOOKUP(Comuni[[#This Row],[Regione]],Ripartizione_geografica[Regione],Ripartizione_geografica[Ripartizione geografica],,0)</f>
        <v>Sud</v>
      </c>
      <c r="J6399" s="1">
        <f>_xlfn.XLOOKUP(Comuni[[#This Row],[Regione]],Table_0[Regione],Table_0[Totale contagiati],,0)</f>
        <v>1671467</v>
      </c>
      <c r="K6399" s="1">
        <f>_xlfn.XLOOKUP(Comuni[[#This Row],[Regione]],Table_0[Regione],Table_0[Guariti],,0)</f>
        <v>1653592</v>
      </c>
      <c r="L6399" s="1">
        <f>_xlfn.XLOOKUP(Comuni[[#This Row],[Regione]],Table_0[Regione],Table_0[Deceduti],,0)</f>
        <v>9926</v>
      </c>
    </row>
    <row r="6400" spans="1:12" x14ac:dyDescent="0.25">
      <c r="A6400" s="1" t="s">
        <v>6495</v>
      </c>
      <c r="B6400" s="1" t="s">
        <v>6451</v>
      </c>
      <c r="C6400" s="1" t="s">
        <v>6452</v>
      </c>
      <c r="D6400">
        <v>27329</v>
      </c>
      <c r="E6400">
        <f>100*Comuni[[#This Row],[Popolazione2011]]/$D$7916</f>
        <v>4.768448293114836E-2</v>
      </c>
      <c r="F6400">
        <f>100*Comuni[[#This Row],[Popolazione2011]]/(SUMIFS($D$2:$D$7916,$B$2:$B$7916,"Puglia"))</f>
        <v>0.67436286046914473</v>
      </c>
      <c r="G6400" t="b">
        <f>IF(Comuni[[#This Row],[Popolazione2011]]&gt;300000,"MAGGIORE")</f>
        <v>0</v>
      </c>
      <c r="H6400">
        <f>100*Comuni[[#This Row],[Popolazione2011]]/(SUMIFS($D$2:$D$7916,$B$2:$B$7916,"Piemonte"))</f>
        <v>0.6262494511810035</v>
      </c>
      <c r="I6400" s="1" t="str">
        <f>_xlfn.XLOOKUP(Comuni[[#This Row],[Regione]],Ripartizione_geografica[Regione],Ripartizione_geografica[Ripartizione geografica],,0)</f>
        <v>Sud</v>
      </c>
      <c r="J6400" s="1">
        <f>_xlfn.XLOOKUP(Comuni[[#This Row],[Regione]],Table_0[Regione],Table_0[Totale contagiati],,0)</f>
        <v>1671467</v>
      </c>
      <c r="K6400" s="1">
        <f>_xlfn.XLOOKUP(Comuni[[#This Row],[Regione]],Table_0[Regione],Table_0[Guariti],,0)</f>
        <v>1653592</v>
      </c>
      <c r="L6400" s="1">
        <f>_xlfn.XLOOKUP(Comuni[[#This Row],[Regione]],Table_0[Regione],Table_0[Deceduti],,0)</f>
        <v>9926</v>
      </c>
    </row>
    <row r="6401" spans="1:12" x14ac:dyDescent="0.25">
      <c r="A6401" s="1" t="s">
        <v>6496</v>
      </c>
      <c r="B6401" s="1" t="s">
        <v>6451</v>
      </c>
      <c r="C6401" s="1" t="s">
        <v>6452</v>
      </c>
      <c r="D6401">
        <v>14218</v>
      </c>
      <c r="E6401">
        <f>100*Comuni[[#This Row],[Popolazione2011]]/$D$7916</f>
        <v>2.4808005353839049E-2</v>
      </c>
      <c r="F6401">
        <f>100*Comuni[[#This Row],[Popolazione2011]]/(SUMIFS($D$2:$D$7916,$B$2:$B$7916,"Puglia"))</f>
        <v>0.35083944345385121</v>
      </c>
      <c r="G6401" t="b">
        <f>IF(Comuni[[#This Row],[Popolazione2011]]&gt;300000,"MAGGIORE")</f>
        <v>0</v>
      </c>
      <c r="H6401">
        <f>100*Comuni[[#This Row],[Popolazione2011]]/(SUMIFS($D$2:$D$7916,$B$2:$B$7916,"Piemonte"))</f>
        <v>0.32580828778555776</v>
      </c>
      <c r="I6401" s="1" t="str">
        <f>_xlfn.XLOOKUP(Comuni[[#This Row],[Regione]],Ripartizione_geografica[Regione],Ripartizione_geografica[Ripartizione geografica],,0)</f>
        <v>Sud</v>
      </c>
      <c r="J6401" s="1">
        <f>_xlfn.XLOOKUP(Comuni[[#This Row],[Regione]],Table_0[Regione],Table_0[Totale contagiati],,0)</f>
        <v>1671467</v>
      </c>
      <c r="K6401" s="1">
        <f>_xlfn.XLOOKUP(Comuni[[#This Row],[Regione]],Table_0[Regione],Table_0[Guariti],,0)</f>
        <v>1653592</v>
      </c>
      <c r="L6401" s="1">
        <f>_xlfn.XLOOKUP(Comuni[[#This Row],[Regione]],Table_0[Regione],Table_0[Deceduti],,0)</f>
        <v>9926</v>
      </c>
    </row>
    <row r="6402" spans="1:12" x14ac:dyDescent="0.25">
      <c r="A6402" s="1" t="s">
        <v>6497</v>
      </c>
      <c r="B6402" s="1" t="s">
        <v>6451</v>
      </c>
      <c r="C6402" s="1" t="s">
        <v>6452</v>
      </c>
      <c r="D6402">
        <v>1082</v>
      </c>
      <c r="E6402">
        <f>100*Comuni[[#This Row],[Popolazione2011]]/$D$7916</f>
        <v>1.8879070047020574E-3</v>
      </c>
      <c r="F6402">
        <f>100*Comuni[[#This Row],[Popolazione2011]]/(SUMIFS($D$2:$D$7916,$B$2:$B$7916,"Puglia"))</f>
        <v>2.6699133339222605E-2</v>
      </c>
      <c r="G6402" t="b">
        <f>IF(Comuni[[#This Row],[Popolazione2011]]&gt;300000,"MAGGIORE")</f>
        <v>0</v>
      </c>
      <c r="H6402">
        <f>100*Comuni[[#This Row],[Popolazione2011]]/(SUMIFS($D$2:$D$7916,$B$2:$B$7916,"Piemonte"))</f>
        <v>2.4794244435502426E-2</v>
      </c>
      <c r="I6402" s="1" t="str">
        <f>_xlfn.XLOOKUP(Comuni[[#This Row],[Regione]],Ripartizione_geografica[Regione],Ripartizione_geografica[Ripartizione geografica],,0)</f>
        <v>Sud</v>
      </c>
      <c r="J6402" s="1">
        <f>_xlfn.XLOOKUP(Comuni[[#This Row],[Regione]],Table_0[Regione],Table_0[Totale contagiati],,0)</f>
        <v>1671467</v>
      </c>
      <c r="K6402" s="1">
        <f>_xlfn.XLOOKUP(Comuni[[#This Row],[Regione]],Table_0[Regione],Table_0[Guariti],,0)</f>
        <v>1653592</v>
      </c>
      <c r="L6402" s="1">
        <f>_xlfn.XLOOKUP(Comuni[[#This Row],[Regione]],Table_0[Regione],Table_0[Deceduti],,0)</f>
        <v>9926</v>
      </c>
    </row>
    <row r="6403" spans="1:12" x14ac:dyDescent="0.25">
      <c r="A6403" s="1" t="s">
        <v>6498</v>
      </c>
      <c r="B6403" s="1" t="s">
        <v>6451</v>
      </c>
      <c r="C6403" s="1" t="s">
        <v>6452</v>
      </c>
      <c r="D6403">
        <v>15927</v>
      </c>
      <c r="E6403">
        <f>100*Comuni[[#This Row],[Popolazione2011]]/$D$7916</f>
        <v>2.7789921315979363E-2</v>
      </c>
      <c r="F6403">
        <f>100*Comuni[[#This Row],[Popolazione2011]]/(SUMIFS($D$2:$D$7916,$B$2:$B$7916,"Puglia"))</f>
        <v>0.39301025572439785</v>
      </c>
      <c r="G6403" t="b">
        <f>IF(Comuni[[#This Row],[Popolazione2011]]&gt;300000,"MAGGIORE")</f>
        <v>0</v>
      </c>
      <c r="H6403">
        <f>100*Comuni[[#This Row],[Popolazione2011]]/(SUMIFS($D$2:$D$7916,$B$2:$B$7916,"Piemonte"))</f>
        <v>0.36497036148266832</v>
      </c>
      <c r="I6403" s="1" t="str">
        <f>_xlfn.XLOOKUP(Comuni[[#This Row],[Regione]],Ripartizione_geografica[Regione],Ripartizione_geografica[Ripartizione geografica],,0)</f>
        <v>Sud</v>
      </c>
      <c r="J6403" s="1">
        <f>_xlfn.XLOOKUP(Comuni[[#This Row],[Regione]],Table_0[Regione],Table_0[Totale contagiati],,0)</f>
        <v>1671467</v>
      </c>
      <c r="K6403" s="1">
        <f>_xlfn.XLOOKUP(Comuni[[#This Row],[Regione]],Table_0[Regione],Table_0[Guariti],,0)</f>
        <v>1653592</v>
      </c>
      <c r="L6403" s="1">
        <f>_xlfn.XLOOKUP(Comuni[[#This Row],[Regione]],Table_0[Regione],Table_0[Deceduti],,0)</f>
        <v>9926</v>
      </c>
    </row>
    <row r="6404" spans="1:12" x14ac:dyDescent="0.25">
      <c r="A6404" s="1" t="s">
        <v>6499</v>
      </c>
      <c r="B6404" s="1" t="s">
        <v>6451</v>
      </c>
      <c r="C6404" s="1" t="s">
        <v>6452</v>
      </c>
      <c r="D6404">
        <v>5935</v>
      </c>
      <c r="E6404">
        <f>100*Comuni[[#This Row],[Popolazione2011]]/$D$7916</f>
        <v>1.0355571231891601E-2</v>
      </c>
      <c r="F6404">
        <f>100*Comuni[[#This Row],[Popolazione2011]]/(SUMIFS($D$2:$D$7916,$B$2:$B$7916,"Puglia"))</f>
        <v>0.14645042178214987</v>
      </c>
      <c r="G6404" t="b">
        <f>IF(Comuni[[#This Row],[Popolazione2011]]&gt;300000,"MAGGIORE")</f>
        <v>0</v>
      </c>
      <c r="H6404">
        <f>100*Comuni[[#This Row],[Popolazione2011]]/(SUMIFS($D$2:$D$7916,$B$2:$B$7916,"Piemonte"))</f>
        <v>0.13600170122431321</v>
      </c>
      <c r="I6404" s="1" t="str">
        <f>_xlfn.XLOOKUP(Comuni[[#This Row],[Regione]],Ripartizione_geografica[Regione],Ripartizione_geografica[Ripartizione geografica],,0)</f>
        <v>Sud</v>
      </c>
      <c r="J6404" s="1">
        <f>_xlfn.XLOOKUP(Comuni[[#This Row],[Regione]],Table_0[Regione],Table_0[Totale contagiati],,0)</f>
        <v>1671467</v>
      </c>
      <c r="K6404" s="1">
        <f>_xlfn.XLOOKUP(Comuni[[#This Row],[Regione]],Table_0[Regione],Table_0[Guariti],,0)</f>
        <v>1653592</v>
      </c>
      <c r="L6404" s="1">
        <f>_xlfn.XLOOKUP(Comuni[[#This Row],[Regione]],Table_0[Regione],Table_0[Deceduti],,0)</f>
        <v>9926</v>
      </c>
    </row>
    <row r="6405" spans="1:12" x14ac:dyDescent="0.25">
      <c r="A6405" s="1" t="s">
        <v>6500</v>
      </c>
      <c r="B6405" s="1" t="s">
        <v>6451</v>
      </c>
      <c r="C6405" s="1" t="s">
        <v>6452</v>
      </c>
      <c r="D6405">
        <v>54906</v>
      </c>
      <c r="E6405">
        <f>100*Comuni[[#This Row],[Popolazione2011]]/$D$7916</f>
        <v>9.5801683918827332E-2</v>
      </c>
      <c r="F6405">
        <f>100*Comuni[[#This Row],[Popolazione2011]]/(SUMIFS($D$2:$D$7916,$B$2:$B$7916,"Puglia"))</f>
        <v>1.3548453004836936</v>
      </c>
      <c r="G6405" t="b">
        <f>IF(Comuni[[#This Row],[Popolazione2011]]&gt;300000,"MAGGIORE")</f>
        <v>0</v>
      </c>
      <c r="H6405">
        <f>100*Comuni[[#This Row],[Popolazione2011]]/(SUMIFS($D$2:$D$7916,$B$2:$B$7916,"Piemonte"))</f>
        <v>1.2581818715117339</v>
      </c>
      <c r="I6405" s="1" t="str">
        <f>_xlfn.XLOOKUP(Comuni[[#This Row],[Regione]],Ripartizione_geografica[Regione],Ripartizione_geografica[Ripartizione geografica],,0)</f>
        <v>Sud</v>
      </c>
      <c r="J6405" s="1">
        <f>_xlfn.XLOOKUP(Comuni[[#This Row],[Regione]],Table_0[Regione],Table_0[Totale contagiati],,0)</f>
        <v>1671467</v>
      </c>
      <c r="K6405" s="1">
        <f>_xlfn.XLOOKUP(Comuni[[#This Row],[Regione]],Table_0[Regione],Table_0[Guariti],,0)</f>
        <v>1653592</v>
      </c>
      <c r="L6405" s="1">
        <f>_xlfn.XLOOKUP(Comuni[[#This Row],[Regione]],Table_0[Regione],Table_0[Deceduti],,0)</f>
        <v>9926</v>
      </c>
    </row>
    <row r="6406" spans="1:12" x14ac:dyDescent="0.25">
      <c r="A6406" s="1" t="s">
        <v>6501</v>
      </c>
      <c r="B6406" s="1" t="s">
        <v>6451</v>
      </c>
      <c r="C6406" s="1" t="s">
        <v>6452</v>
      </c>
      <c r="D6406">
        <v>2096</v>
      </c>
      <c r="E6406">
        <f>100*Comuni[[#This Row],[Popolazione2011]]/$D$7916</f>
        <v>3.6571655100328211E-3</v>
      </c>
      <c r="F6406">
        <f>100*Comuni[[#This Row],[Popolazione2011]]/(SUMIFS($D$2:$D$7916,$B$2:$B$7916,"Puglia"))</f>
        <v>5.1720317448253776E-2</v>
      </c>
      <c r="G6406" t="b">
        <f>IF(Comuni[[#This Row],[Popolazione2011]]&gt;300000,"MAGGIORE")</f>
        <v>0</v>
      </c>
      <c r="H6406">
        <f>100*Comuni[[#This Row],[Popolazione2011]]/(SUMIFS($D$2:$D$7916,$B$2:$B$7916,"Piemonte"))</f>
        <v>4.8030255394466807E-2</v>
      </c>
      <c r="I6406" s="1" t="str">
        <f>_xlfn.XLOOKUP(Comuni[[#This Row],[Regione]],Ripartizione_geografica[Regione],Ripartizione_geografica[Ripartizione geografica],,0)</f>
        <v>Sud</v>
      </c>
      <c r="J6406" s="1">
        <f>_xlfn.XLOOKUP(Comuni[[#This Row],[Regione]],Table_0[Regione],Table_0[Totale contagiati],,0)</f>
        <v>1671467</v>
      </c>
      <c r="K6406" s="1">
        <f>_xlfn.XLOOKUP(Comuni[[#This Row],[Regione]],Table_0[Regione],Table_0[Guariti],,0)</f>
        <v>1653592</v>
      </c>
      <c r="L6406" s="1">
        <f>_xlfn.XLOOKUP(Comuni[[#This Row],[Regione]],Table_0[Regione],Table_0[Deceduti],,0)</f>
        <v>9926</v>
      </c>
    </row>
    <row r="6407" spans="1:12" x14ac:dyDescent="0.25">
      <c r="A6407" s="1" t="s">
        <v>6502</v>
      </c>
      <c r="B6407" s="1" t="s">
        <v>6451</v>
      </c>
      <c r="C6407" s="1" t="s">
        <v>6452</v>
      </c>
      <c r="D6407">
        <v>4069</v>
      </c>
      <c r="E6407">
        <f>100*Comuni[[#This Row],[Popolazione2011]]/$D$7916</f>
        <v>7.0997168226734492E-3</v>
      </c>
      <c r="F6407">
        <f>100*Comuni[[#This Row],[Popolazione2011]]/(SUMIFS($D$2:$D$7916,$B$2:$B$7916,"Puglia"))</f>
        <v>0.10040552084777891</v>
      </c>
      <c r="G6407" t="b">
        <f>IF(Comuni[[#This Row],[Popolazione2011]]&gt;300000,"MAGGIORE")</f>
        <v>0</v>
      </c>
      <c r="H6407">
        <f>100*Comuni[[#This Row],[Popolazione2011]]/(SUMIFS($D$2:$D$7916,$B$2:$B$7916,"Piemonte"))</f>
        <v>9.3241941412254503E-2</v>
      </c>
      <c r="I6407" s="1" t="str">
        <f>_xlfn.XLOOKUP(Comuni[[#This Row],[Regione]],Ripartizione_geografica[Regione],Ripartizione_geografica[Ripartizione geografica],,0)</f>
        <v>Sud</v>
      </c>
      <c r="J6407" s="1">
        <f>_xlfn.XLOOKUP(Comuni[[#This Row],[Regione]],Table_0[Regione],Table_0[Totale contagiati],,0)</f>
        <v>1671467</v>
      </c>
      <c r="K6407" s="1">
        <f>_xlfn.XLOOKUP(Comuni[[#This Row],[Regione]],Table_0[Regione],Table_0[Guariti],,0)</f>
        <v>1653592</v>
      </c>
      <c r="L6407" s="1">
        <f>_xlfn.XLOOKUP(Comuni[[#This Row],[Regione]],Table_0[Regione],Table_0[Deceduti],,0)</f>
        <v>9926</v>
      </c>
    </row>
    <row r="6408" spans="1:12" x14ac:dyDescent="0.25">
      <c r="A6408" s="1" t="s">
        <v>6503</v>
      </c>
      <c r="B6408" s="1" t="s">
        <v>6451</v>
      </c>
      <c r="C6408" s="1" t="s">
        <v>6452</v>
      </c>
      <c r="D6408">
        <v>5306</v>
      </c>
      <c r="E6408">
        <f>100*Comuni[[#This Row],[Popolazione2011]]/$D$7916</f>
        <v>9.2580726127071324E-3</v>
      </c>
      <c r="F6408">
        <f>100*Comuni[[#This Row],[Popolazione2011]]/(SUMIFS($D$2:$D$7916,$B$2:$B$7916,"Puglia"))</f>
        <v>0.13092939140287907</v>
      </c>
      <c r="G6408" t="b">
        <f>IF(Comuni[[#This Row],[Popolazione2011]]&gt;300000,"MAGGIORE")</f>
        <v>0</v>
      </c>
      <c r="H6408">
        <f>100*Comuni[[#This Row],[Popolazione2011]]/(SUMIFS($D$2:$D$7916,$B$2:$B$7916,"Piemonte"))</f>
        <v>0.12158804156633629</v>
      </c>
      <c r="I6408" s="1" t="str">
        <f>_xlfn.XLOOKUP(Comuni[[#This Row],[Regione]],Ripartizione_geografica[Regione],Ripartizione_geografica[Ripartizione geografica],,0)</f>
        <v>Sud</v>
      </c>
      <c r="J6408" s="1">
        <f>_xlfn.XLOOKUP(Comuni[[#This Row],[Regione]],Table_0[Regione],Table_0[Totale contagiati],,0)</f>
        <v>1671467</v>
      </c>
      <c r="K6408" s="1">
        <f>_xlfn.XLOOKUP(Comuni[[#This Row],[Regione]],Table_0[Regione],Table_0[Guariti],,0)</f>
        <v>1653592</v>
      </c>
      <c r="L6408" s="1">
        <f>_xlfn.XLOOKUP(Comuni[[#This Row],[Regione]],Table_0[Regione],Table_0[Deceduti],,0)</f>
        <v>9926</v>
      </c>
    </row>
    <row r="6409" spans="1:12" x14ac:dyDescent="0.25">
      <c r="A6409" s="1" t="s">
        <v>6504</v>
      </c>
      <c r="B6409" s="1" t="s">
        <v>6451</v>
      </c>
      <c r="C6409" s="1" t="s">
        <v>6452</v>
      </c>
      <c r="D6409">
        <v>5022</v>
      </c>
      <c r="E6409">
        <f>100*Comuni[[#This Row],[Popolazione2011]]/$D$7916</f>
        <v>8.7625406447446701E-3</v>
      </c>
      <c r="F6409">
        <f>100*Comuni[[#This Row],[Popolazione2011]]/(SUMIFS($D$2:$D$7916,$B$2:$B$7916,"Puglia"))</f>
        <v>0.12392148579443246</v>
      </c>
      <c r="G6409" t="b">
        <f>IF(Comuni[[#This Row],[Popolazione2011]]&gt;300000,"MAGGIORE")</f>
        <v>0</v>
      </c>
      <c r="H6409">
        <f>100*Comuni[[#This Row],[Popolazione2011]]/(SUMIFS($D$2:$D$7916,$B$2:$B$7916,"Piemonte"))</f>
        <v>0.11508012528197151</v>
      </c>
      <c r="I6409" s="1" t="str">
        <f>_xlfn.XLOOKUP(Comuni[[#This Row],[Regione]],Ripartizione_geografica[Regione],Ripartizione_geografica[Ripartizione geografica],,0)</f>
        <v>Sud</v>
      </c>
      <c r="J6409" s="1">
        <f>_xlfn.XLOOKUP(Comuni[[#This Row],[Regione]],Table_0[Regione],Table_0[Totale contagiati],,0)</f>
        <v>1671467</v>
      </c>
      <c r="K6409" s="1">
        <f>_xlfn.XLOOKUP(Comuni[[#This Row],[Regione]],Table_0[Regione],Table_0[Guariti],,0)</f>
        <v>1653592</v>
      </c>
      <c r="L6409" s="1">
        <f>_xlfn.XLOOKUP(Comuni[[#This Row],[Regione]],Table_0[Regione],Table_0[Deceduti],,0)</f>
        <v>9926</v>
      </c>
    </row>
    <row r="6410" spans="1:12" x14ac:dyDescent="0.25">
      <c r="A6410" s="1" t="s">
        <v>6505</v>
      </c>
      <c r="B6410" s="1" t="s">
        <v>6451</v>
      </c>
      <c r="C6410" s="1" t="s">
        <v>6452</v>
      </c>
      <c r="D6410">
        <v>17365</v>
      </c>
      <c r="E6410">
        <f>100*Comuni[[#This Row],[Popolazione2011]]/$D$7916</f>
        <v>3.0298988111507604E-2</v>
      </c>
      <c r="F6410">
        <f>100*Comuni[[#This Row],[Popolazione2011]]/(SUMIFS($D$2:$D$7916,$B$2:$B$7916,"Puglia"))</f>
        <v>0.42849394679815206</v>
      </c>
      <c r="G6410" t="b">
        <f>IF(Comuni[[#This Row],[Popolazione2011]]&gt;300000,"MAGGIORE")</f>
        <v>0</v>
      </c>
      <c r="H6410">
        <f>100*Comuni[[#This Row],[Popolazione2011]]/(SUMIFS($D$2:$D$7916,$B$2:$B$7916,"Piemonte"))</f>
        <v>0.39792241647181109</v>
      </c>
      <c r="I6410" s="1" t="str">
        <f>_xlfn.XLOOKUP(Comuni[[#This Row],[Regione]],Ripartizione_geografica[Regione],Ripartizione_geografica[Ripartizione geografica],,0)</f>
        <v>Sud</v>
      </c>
      <c r="J6410" s="1">
        <f>_xlfn.XLOOKUP(Comuni[[#This Row],[Regione]],Table_0[Regione],Table_0[Totale contagiati],,0)</f>
        <v>1671467</v>
      </c>
      <c r="K6410" s="1">
        <f>_xlfn.XLOOKUP(Comuni[[#This Row],[Regione]],Table_0[Regione],Table_0[Guariti],,0)</f>
        <v>1653592</v>
      </c>
      <c r="L6410" s="1">
        <f>_xlfn.XLOOKUP(Comuni[[#This Row],[Regione]],Table_0[Regione],Table_0[Deceduti],,0)</f>
        <v>9926</v>
      </c>
    </row>
    <row r="6411" spans="1:12" x14ac:dyDescent="0.25">
      <c r="A6411" s="1" t="s">
        <v>6506</v>
      </c>
      <c r="B6411" s="1" t="s">
        <v>6451</v>
      </c>
      <c r="C6411" s="1" t="s">
        <v>6452</v>
      </c>
      <c r="D6411">
        <v>7330</v>
      </c>
      <c r="E6411">
        <f>100*Comuni[[#This Row],[Popolazione2011]]/$D$7916</f>
        <v>1.278961029987623E-2</v>
      </c>
      <c r="F6411">
        <f>100*Comuni[[#This Row],[Popolazione2011]]/(SUMIFS($D$2:$D$7916,$B$2:$B$7916,"Puglia"))</f>
        <v>0.18087305672504778</v>
      </c>
      <c r="G6411" t="b">
        <f>IF(Comuni[[#This Row],[Popolazione2011]]&gt;300000,"MAGGIORE")</f>
        <v>0</v>
      </c>
      <c r="H6411">
        <f>100*Comuni[[#This Row],[Popolazione2011]]/(SUMIFS($D$2:$D$7916,$B$2:$B$7916,"Piemonte"))</f>
        <v>0.16796840269152752</v>
      </c>
      <c r="I6411" s="1" t="str">
        <f>_xlfn.XLOOKUP(Comuni[[#This Row],[Regione]],Ripartizione_geografica[Regione],Ripartizione_geografica[Ripartizione geografica],,0)</f>
        <v>Sud</v>
      </c>
      <c r="J6411" s="1">
        <f>_xlfn.XLOOKUP(Comuni[[#This Row],[Regione]],Table_0[Regione],Table_0[Totale contagiati],,0)</f>
        <v>1671467</v>
      </c>
      <c r="K6411" s="1">
        <f>_xlfn.XLOOKUP(Comuni[[#This Row],[Regione]],Table_0[Regione],Table_0[Guariti],,0)</f>
        <v>1653592</v>
      </c>
      <c r="L6411" s="1">
        <f>_xlfn.XLOOKUP(Comuni[[#This Row],[Regione]],Table_0[Regione],Table_0[Deceduti],,0)</f>
        <v>9926</v>
      </c>
    </row>
    <row r="6412" spans="1:12" x14ac:dyDescent="0.25">
      <c r="A6412" s="1" t="s">
        <v>6507</v>
      </c>
      <c r="B6412" s="1" t="s">
        <v>6451</v>
      </c>
      <c r="C6412" s="1" t="s">
        <v>6452</v>
      </c>
      <c r="D6412">
        <v>7861</v>
      </c>
      <c r="E6412">
        <f>100*Comuni[[#This Row],[Popolazione2011]]/$D$7916</f>
        <v>1.3716115493496186E-2</v>
      </c>
      <c r="F6412">
        <f>100*Comuni[[#This Row],[Popolazione2011]]/(SUMIFS($D$2:$D$7916,$B$2:$B$7916,"Puglia"))</f>
        <v>0.19397586615492504</v>
      </c>
      <c r="G6412" t="b">
        <f>IF(Comuni[[#This Row],[Popolazione2011]]&gt;300000,"MAGGIORE")</f>
        <v>0</v>
      </c>
      <c r="H6412">
        <f>100*Comuni[[#This Row],[Popolazione2011]]/(SUMIFS($D$2:$D$7916,$B$2:$B$7916,"Piemonte"))</f>
        <v>0.1801363729274349</v>
      </c>
      <c r="I6412" s="1" t="str">
        <f>_xlfn.XLOOKUP(Comuni[[#This Row],[Regione]],Ripartizione_geografica[Regione],Ripartizione_geografica[Ripartizione geografica],,0)</f>
        <v>Sud</v>
      </c>
      <c r="J6412" s="1">
        <f>_xlfn.XLOOKUP(Comuni[[#This Row],[Regione]],Table_0[Regione],Table_0[Totale contagiati],,0)</f>
        <v>1671467</v>
      </c>
      <c r="K6412" s="1">
        <f>_xlfn.XLOOKUP(Comuni[[#This Row],[Regione]],Table_0[Regione],Table_0[Guariti],,0)</f>
        <v>1653592</v>
      </c>
      <c r="L6412" s="1">
        <f>_xlfn.XLOOKUP(Comuni[[#This Row],[Regione]],Table_0[Regione],Table_0[Deceduti],,0)</f>
        <v>9926</v>
      </c>
    </row>
    <row r="6413" spans="1:12" x14ac:dyDescent="0.25">
      <c r="A6413" s="1" t="s">
        <v>6508</v>
      </c>
      <c r="B6413" s="1" t="s">
        <v>6451</v>
      </c>
      <c r="C6413" s="1" t="s">
        <v>6452</v>
      </c>
      <c r="D6413">
        <v>13271</v>
      </c>
      <c r="E6413">
        <f>100*Comuni[[#This Row],[Popolazione2011]]/$D$7916</f>
        <v>2.3155650517006472E-2</v>
      </c>
      <c r="F6413">
        <f>100*Comuni[[#This Row],[Popolazione2011]]/(SUMIFS($D$2:$D$7916,$B$2:$B$7916,"Puglia"))</f>
        <v>0.32747153285103808</v>
      </c>
      <c r="G6413" t="b">
        <f>IF(Comuni[[#This Row],[Popolazione2011]]&gt;300000,"MAGGIORE")</f>
        <v>0</v>
      </c>
      <c r="H6413">
        <f>100*Comuni[[#This Row],[Popolazione2011]]/(SUMIFS($D$2:$D$7916,$B$2:$B$7916,"Piemonte"))</f>
        <v>0.304107595104947</v>
      </c>
      <c r="I6413" s="1" t="str">
        <f>_xlfn.XLOOKUP(Comuni[[#This Row],[Regione]],Ripartizione_geografica[Regione],Ripartizione_geografica[Ripartizione geografica],,0)</f>
        <v>Sud</v>
      </c>
      <c r="J6413" s="1">
        <f>_xlfn.XLOOKUP(Comuni[[#This Row],[Regione]],Table_0[Regione],Table_0[Totale contagiati],,0)</f>
        <v>1671467</v>
      </c>
      <c r="K6413" s="1">
        <f>_xlfn.XLOOKUP(Comuni[[#This Row],[Regione]],Table_0[Regione],Table_0[Guariti],,0)</f>
        <v>1653592</v>
      </c>
      <c r="L6413" s="1">
        <f>_xlfn.XLOOKUP(Comuni[[#This Row],[Regione]],Table_0[Regione],Table_0[Deceduti],,0)</f>
        <v>9926</v>
      </c>
    </row>
    <row r="6414" spans="1:12" x14ac:dyDescent="0.25">
      <c r="A6414" s="1" t="s">
        <v>6509</v>
      </c>
      <c r="B6414" s="1" t="s">
        <v>6451</v>
      </c>
      <c r="C6414" s="1" t="s">
        <v>6452</v>
      </c>
      <c r="D6414">
        <v>481</v>
      </c>
      <c r="E6414">
        <f>100*Comuni[[#This Row],[Popolazione2011]]/$D$7916</f>
        <v>8.3926364996459303E-4</v>
      </c>
      <c r="F6414">
        <f>100*Comuni[[#This Row],[Popolazione2011]]/(SUMIFS($D$2:$D$7916,$B$2:$B$7916,"Puglia"))</f>
        <v>1.1869023231207093E-2</v>
      </c>
      <c r="G6414" t="b">
        <f>IF(Comuni[[#This Row],[Popolazione2011]]&gt;300000,"MAGGIORE")</f>
        <v>0</v>
      </c>
      <c r="H6414">
        <f>100*Comuni[[#This Row],[Popolazione2011]]/(SUMIFS($D$2:$D$7916,$B$2:$B$7916,"Piemonte"))</f>
        <v>1.1022210326688231E-2</v>
      </c>
      <c r="I6414" s="1" t="str">
        <f>_xlfn.XLOOKUP(Comuni[[#This Row],[Regione]],Ripartizione_geografica[Regione],Ripartizione_geografica[Ripartizione geografica],,0)</f>
        <v>Sud</v>
      </c>
      <c r="J6414" s="1">
        <f>_xlfn.XLOOKUP(Comuni[[#This Row],[Regione]],Table_0[Regione],Table_0[Totale contagiati],,0)</f>
        <v>1671467</v>
      </c>
      <c r="K6414" s="1">
        <f>_xlfn.XLOOKUP(Comuni[[#This Row],[Regione]],Table_0[Regione],Table_0[Guariti],,0)</f>
        <v>1653592</v>
      </c>
      <c r="L6414" s="1">
        <f>_xlfn.XLOOKUP(Comuni[[#This Row],[Regione]],Table_0[Regione],Table_0[Deceduti],,0)</f>
        <v>9926</v>
      </c>
    </row>
    <row r="6415" spans="1:12" x14ac:dyDescent="0.25">
      <c r="A6415" s="1" t="s">
        <v>6510</v>
      </c>
      <c r="B6415" s="1" t="s">
        <v>6451</v>
      </c>
      <c r="C6415" s="1" t="s">
        <v>6452</v>
      </c>
      <c r="D6415">
        <v>1781</v>
      </c>
      <c r="E6415">
        <f>100*Comuni[[#This Row],[Popolazione2011]]/$D$7916</f>
        <v>3.1075437850040335E-3</v>
      </c>
      <c r="F6415">
        <f>100*Comuni[[#This Row],[Popolazione2011]]/(SUMIFS($D$2:$D$7916,$B$2:$B$7916,"Puglia"))</f>
        <v>4.3947464396631664E-2</v>
      </c>
      <c r="G6415" t="b">
        <f>IF(Comuni[[#This Row],[Popolazione2011]]&gt;300000,"MAGGIORE")</f>
        <v>0</v>
      </c>
      <c r="H6415">
        <f>100*Comuni[[#This Row],[Popolazione2011]]/(SUMIFS($D$2:$D$7916,$B$2:$B$7916,"Piemonte"))</f>
        <v>4.0811967966386156E-2</v>
      </c>
      <c r="I6415" s="1" t="str">
        <f>_xlfn.XLOOKUP(Comuni[[#This Row],[Regione]],Ripartizione_geografica[Regione],Ripartizione_geografica[Ripartizione geografica],,0)</f>
        <v>Sud</v>
      </c>
      <c r="J6415" s="1">
        <f>_xlfn.XLOOKUP(Comuni[[#This Row],[Regione]],Table_0[Regione],Table_0[Totale contagiati],,0)</f>
        <v>1671467</v>
      </c>
      <c r="K6415" s="1">
        <f>_xlfn.XLOOKUP(Comuni[[#This Row],[Regione]],Table_0[Regione],Table_0[Guariti],,0)</f>
        <v>1653592</v>
      </c>
      <c r="L6415" s="1">
        <f>_xlfn.XLOOKUP(Comuni[[#This Row],[Regione]],Table_0[Regione],Table_0[Deceduti],,0)</f>
        <v>9926</v>
      </c>
    </row>
    <row r="6416" spans="1:12" x14ac:dyDescent="0.25">
      <c r="A6416" s="1" t="s">
        <v>6511</v>
      </c>
      <c r="B6416" s="1" t="s">
        <v>6451</v>
      </c>
      <c r="C6416" s="1" t="s">
        <v>6452</v>
      </c>
      <c r="D6416">
        <v>2654</v>
      </c>
      <c r="E6416">
        <f>100*Comuni[[#This Row],[Popolazione2011]]/$D$7916</f>
        <v>4.6307811372266732E-3</v>
      </c>
      <c r="F6416">
        <f>100*Comuni[[#This Row],[Popolazione2011]]/(SUMIFS($D$2:$D$7916,$B$2:$B$7916,"Puglia"))</f>
        <v>6.5489371425412932E-2</v>
      </c>
      <c r="G6416" t="b">
        <f>IF(Comuni[[#This Row],[Popolazione2011]]&gt;300000,"MAGGIORE")</f>
        <v>0</v>
      </c>
      <c r="H6416">
        <f>100*Comuni[[#This Row],[Popolazione2011]]/(SUMIFS($D$2:$D$7916,$B$2:$B$7916,"Piemonte"))</f>
        <v>6.081693598135253E-2</v>
      </c>
      <c r="I6416" s="1" t="str">
        <f>_xlfn.XLOOKUP(Comuni[[#This Row],[Regione]],Ripartizione_geografica[Regione],Ripartizione_geografica[Ripartizione geografica],,0)</f>
        <v>Sud</v>
      </c>
      <c r="J6416" s="1">
        <f>_xlfn.XLOOKUP(Comuni[[#This Row],[Regione]],Table_0[Regione],Table_0[Totale contagiati],,0)</f>
        <v>1671467</v>
      </c>
      <c r="K6416" s="1">
        <f>_xlfn.XLOOKUP(Comuni[[#This Row],[Regione]],Table_0[Regione],Table_0[Guariti],,0)</f>
        <v>1653592</v>
      </c>
      <c r="L6416" s="1">
        <f>_xlfn.XLOOKUP(Comuni[[#This Row],[Regione]],Table_0[Regione],Table_0[Deceduti],,0)</f>
        <v>9926</v>
      </c>
    </row>
    <row r="6417" spans="1:12" x14ac:dyDescent="0.25">
      <c r="A6417" s="1" t="s">
        <v>6512</v>
      </c>
      <c r="B6417" s="1" t="s">
        <v>6451</v>
      </c>
      <c r="C6417" s="1" t="s">
        <v>6452</v>
      </c>
      <c r="D6417">
        <v>3326</v>
      </c>
      <c r="E6417">
        <f>100*Comuni[[#This Row],[Popolazione2011]]/$D$7916</f>
        <v>5.8033074839547536E-3</v>
      </c>
      <c r="F6417">
        <f>100*Comuni[[#This Row],[Popolazione2011]]/(SUMIFS($D$2:$D$7916,$B$2:$B$7916,"Puglia"))</f>
        <v>8.2071457935540104E-2</v>
      </c>
      <c r="G6417" t="b">
        <f>IF(Comuni[[#This Row],[Popolazione2011]]&gt;300000,"MAGGIORE")</f>
        <v>0</v>
      </c>
      <c r="H6417">
        <f>100*Comuni[[#This Row],[Popolazione2011]]/(SUMIFS($D$2:$D$7916,$B$2:$B$7916,"Piemonte"))</f>
        <v>7.6215949161257915E-2</v>
      </c>
      <c r="I6417" s="1" t="str">
        <f>_xlfn.XLOOKUP(Comuni[[#This Row],[Regione]],Ripartizione_geografica[Regione],Ripartizione_geografica[Ripartizione geografica],,0)</f>
        <v>Sud</v>
      </c>
      <c r="J6417" s="1">
        <f>_xlfn.XLOOKUP(Comuni[[#This Row],[Regione]],Table_0[Regione],Table_0[Totale contagiati],,0)</f>
        <v>1671467</v>
      </c>
      <c r="K6417" s="1">
        <f>_xlfn.XLOOKUP(Comuni[[#This Row],[Regione]],Table_0[Regione],Table_0[Guariti],,0)</f>
        <v>1653592</v>
      </c>
      <c r="L6417" s="1">
        <f>_xlfn.XLOOKUP(Comuni[[#This Row],[Regione]],Table_0[Regione],Table_0[Deceduti],,0)</f>
        <v>9926</v>
      </c>
    </row>
    <row r="6418" spans="1:12" x14ac:dyDescent="0.25">
      <c r="A6418" s="1" t="s">
        <v>6513</v>
      </c>
      <c r="B6418" s="1" t="s">
        <v>6451</v>
      </c>
      <c r="C6418" s="1" t="s">
        <v>6514</v>
      </c>
      <c r="D6418">
        <v>21038</v>
      </c>
      <c r="E6418">
        <f>100*Comuni[[#This Row],[Popolazione2011]]/$D$7916</f>
        <v>3.6707751908430578E-2</v>
      </c>
      <c r="F6418">
        <f>100*Comuni[[#This Row],[Popolazione2011]]/(SUMIFS($D$2:$D$7916,$B$2:$B$7916,"Puglia"))</f>
        <v>0.51912788095246321</v>
      </c>
      <c r="G6418" t="b">
        <f>IF(Comuni[[#This Row],[Popolazione2011]]&gt;300000,"MAGGIORE")</f>
        <v>0</v>
      </c>
      <c r="H6418">
        <f>100*Comuni[[#This Row],[Popolazione2011]]/(SUMIFS($D$2:$D$7916,$B$2:$B$7916,"Piemonte"))</f>
        <v>0.48208993940304989</v>
      </c>
      <c r="I6418" s="1" t="str">
        <f>_xlfn.XLOOKUP(Comuni[[#This Row],[Regione]],Ripartizione_geografica[Regione],Ripartizione_geografica[Ripartizione geografica],,0)</f>
        <v>Sud</v>
      </c>
      <c r="J6418" s="1">
        <f>_xlfn.XLOOKUP(Comuni[[#This Row],[Regione]],Table_0[Regione],Table_0[Totale contagiati],,0)</f>
        <v>1671467</v>
      </c>
      <c r="K6418" s="1">
        <f>_xlfn.XLOOKUP(Comuni[[#This Row],[Regione]],Table_0[Regione],Table_0[Guariti],,0)</f>
        <v>1653592</v>
      </c>
      <c r="L6418" s="1">
        <f>_xlfn.XLOOKUP(Comuni[[#This Row],[Regione]],Table_0[Regione],Table_0[Deceduti],,0)</f>
        <v>9926</v>
      </c>
    </row>
    <row r="6419" spans="1:12" x14ac:dyDescent="0.25">
      <c r="A6419" s="1" t="s">
        <v>6515</v>
      </c>
      <c r="B6419" s="1" t="s">
        <v>6451</v>
      </c>
      <c r="C6419" s="1" t="s">
        <v>6514</v>
      </c>
      <c r="D6419">
        <v>17101</v>
      </c>
      <c r="E6419">
        <f>100*Comuni[[#This Row],[Popolazione2011]]/$D$7916</f>
        <v>2.9838352761007287E-2</v>
      </c>
      <c r="F6419">
        <f>100*Comuni[[#This Row],[Popolazione2011]]/(SUMIFS($D$2:$D$7916,$B$2:$B$7916,"Puglia"))</f>
        <v>0.42197955566917356</v>
      </c>
      <c r="G6419" t="b">
        <f>IF(Comuni[[#This Row],[Popolazione2011]]&gt;300000,"MAGGIORE")</f>
        <v>0</v>
      </c>
      <c r="H6419">
        <f>100*Comuni[[#This Row],[Popolazione2011]]/(SUMIFS($D$2:$D$7916,$B$2:$B$7916,"Piemonte"))</f>
        <v>0.39187280415113396</v>
      </c>
      <c r="I6419" s="1" t="str">
        <f>_xlfn.XLOOKUP(Comuni[[#This Row],[Regione]],Ripartizione_geografica[Regione],Ripartizione_geografica[Ripartizione geografica],,0)</f>
        <v>Sud</v>
      </c>
      <c r="J6419" s="1">
        <f>_xlfn.XLOOKUP(Comuni[[#This Row],[Regione]],Table_0[Regione],Table_0[Totale contagiati],,0)</f>
        <v>1671467</v>
      </c>
      <c r="K6419" s="1">
        <f>_xlfn.XLOOKUP(Comuni[[#This Row],[Regione]],Table_0[Regione],Table_0[Guariti],,0)</f>
        <v>1653592</v>
      </c>
      <c r="L6419" s="1">
        <f>_xlfn.XLOOKUP(Comuni[[#This Row],[Regione]],Table_0[Regione],Table_0[Deceduti],,0)</f>
        <v>9926</v>
      </c>
    </row>
    <row r="6420" spans="1:12" x14ac:dyDescent="0.25">
      <c r="A6420" s="1" t="s">
        <v>6516</v>
      </c>
      <c r="B6420" s="1" t="s">
        <v>6451</v>
      </c>
      <c r="C6420" s="1" t="s">
        <v>6514</v>
      </c>
      <c r="D6420">
        <v>10924</v>
      </c>
      <c r="E6420">
        <f>100*Comuni[[#This Row],[Popolazione2011]]/$D$7916</f>
        <v>1.9060532457823728E-2</v>
      </c>
      <c r="F6420">
        <f>100*Comuni[[#This Row],[Popolazione2011]]/(SUMIFS($D$2:$D$7916,$B$2:$B$7916,"Puglia"))</f>
        <v>0.26955760868546003</v>
      </c>
      <c r="G6420" t="b">
        <f>IF(Comuni[[#This Row],[Popolazione2011]]&gt;300000,"MAGGIORE")</f>
        <v>0</v>
      </c>
      <c r="H6420">
        <f>100*Comuni[[#This Row],[Popolazione2011]]/(SUMIFS($D$2:$D$7916,$B$2:$B$7916,"Piemonte"))</f>
        <v>0.25032562496620009</v>
      </c>
      <c r="I6420" s="1" t="str">
        <f>_xlfn.XLOOKUP(Comuni[[#This Row],[Regione]],Ripartizione_geografica[Regione],Ripartizione_geografica[Ripartizione geografica],,0)</f>
        <v>Sud</v>
      </c>
      <c r="J6420" s="1">
        <f>_xlfn.XLOOKUP(Comuni[[#This Row],[Regione]],Table_0[Regione],Table_0[Totale contagiati],,0)</f>
        <v>1671467</v>
      </c>
      <c r="K6420" s="1">
        <f>_xlfn.XLOOKUP(Comuni[[#This Row],[Regione]],Table_0[Regione],Table_0[Guariti],,0)</f>
        <v>1653592</v>
      </c>
      <c r="L6420" s="1">
        <f>_xlfn.XLOOKUP(Comuni[[#This Row],[Regione]],Table_0[Regione],Table_0[Deceduti],,0)</f>
        <v>9926</v>
      </c>
    </row>
    <row r="6421" spans="1:12" x14ac:dyDescent="0.25">
      <c r="A6421" s="1" t="s">
        <v>6517</v>
      </c>
      <c r="B6421" s="1" t="s">
        <v>6451</v>
      </c>
      <c r="C6421" s="1" t="s">
        <v>6514</v>
      </c>
      <c r="D6421">
        <v>69529</v>
      </c>
      <c r="E6421">
        <f>100*Comuni[[#This Row],[Popolazione2011]]/$D$7916</f>
        <v>0.12131634577627481</v>
      </c>
      <c r="F6421">
        <f>100*Comuni[[#This Row],[Popolazione2011]]/(SUMIFS($D$2:$D$7916,$B$2:$B$7916,"Puglia"))</f>
        <v>1.7156784121467732</v>
      </c>
      <c r="G6421" t="b">
        <f>IF(Comuni[[#This Row],[Popolazione2011]]&gt;300000,"MAGGIORE")</f>
        <v>0</v>
      </c>
      <c r="H6421">
        <f>100*Comuni[[#This Row],[Popolazione2011]]/(SUMIFS($D$2:$D$7916,$B$2:$B$7916,"Piemonte"))</f>
        <v>1.5932708145619667</v>
      </c>
      <c r="I6421" s="1" t="str">
        <f>_xlfn.XLOOKUP(Comuni[[#This Row],[Regione]],Ripartizione_geografica[Regione],Ripartizione_geografica[Ripartizione geografica],,0)</f>
        <v>Sud</v>
      </c>
      <c r="J6421" s="1">
        <f>_xlfn.XLOOKUP(Comuni[[#This Row],[Regione]],Table_0[Regione],Table_0[Totale contagiati],,0)</f>
        <v>1671467</v>
      </c>
      <c r="K6421" s="1">
        <f>_xlfn.XLOOKUP(Comuni[[#This Row],[Regione]],Table_0[Regione],Table_0[Guariti],,0)</f>
        <v>1653592</v>
      </c>
      <c r="L6421" s="1">
        <f>_xlfn.XLOOKUP(Comuni[[#This Row],[Regione]],Table_0[Regione],Table_0[Deceduti],,0)</f>
        <v>9926</v>
      </c>
    </row>
    <row r="6422" spans="1:12" x14ac:dyDescent="0.25">
      <c r="A6422" s="1" t="s">
        <v>6518</v>
      </c>
      <c r="B6422" s="1" t="s">
        <v>6451</v>
      </c>
      <c r="C6422" s="1" t="s">
        <v>6514</v>
      </c>
      <c r="D6422">
        <v>315933</v>
      </c>
      <c r="E6422">
        <f>100*Comuni[[#This Row],[Popolazione2011]]/$D$7916</f>
        <v>0.55124965223339661</v>
      </c>
      <c r="F6422">
        <f>100*Comuni[[#This Row],[Popolazione2011]]/(SUMIFS($D$2:$D$7916,$B$2:$B$7916,"Puglia"))</f>
        <v>7.7958755020892934</v>
      </c>
      <c r="G6422" t="str">
        <f>IF(Comuni[[#This Row],[Popolazione2011]]&gt;300000,"MAGGIORE")</f>
        <v>MAGGIORE</v>
      </c>
      <c r="H6422">
        <f>100*Comuni[[#This Row],[Popolazione2011]]/(SUMIFS($D$2:$D$7916,$B$2:$B$7916,"Piemonte"))</f>
        <v>7.2396673079866796</v>
      </c>
      <c r="I6422" s="1" t="str">
        <f>_xlfn.XLOOKUP(Comuni[[#This Row],[Regione]],Ripartizione_geografica[Regione],Ripartizione_geografica[Ripartizione geografica],,0)</f>
        <v>Sud</v>
      </c>
      <c r="J6422" s="1">
        <f>_xlfn.XLOOKUP(Comuni[[#This Row],[Regione]],Table_0[Regione],Table_0[Totale contagiati],,0)</f>
        <v>1671467</v>
      </c>
      <c r="K6422" s="1">
        <f>_xlfn.XLOOKUP(Comuni[[#This Row],[Regione]],Table_0[Regione],Table_0[Guariti],,0)</f>
        <v>1653592</v>
      </c>
      <c r="L6422" s="1">
        <f>_xlfn.XLOOKUP(Comuni[[#This Row],[Regione]],Table_0[Regione],Table_0[Deceduti],,0)</f>
        <v>9926</v>
      </c>
    </row>
    <row r="6423" spans="1:12" x14ac:dyDescent="0.25">
      <c r="A6423" s="1" t="s">
        <v>6519</v>
      </c>
      <c r="B6423" s="1" t="s">
        <v>6451</v>
      </c>
      <c r="C6423" s="1" t="s">
        <v>6514</v>
      </c>
      <c r="D6423">
        <v>2162</v>
      </c>
      <c r="E6423">
        <f>100*Comuni[[#This Row],[Popolazione2011]]/$D$7916</f>
        <v>3.7723243476579004E-3</v>
      </c>
      <c r="F6423">
        <f>100*Comuni[[#This Row],[Popolazione2011]]/(SUMIFS($D$2:$D$7916,$B$2:$B$7916,"Puglia"))</f>
        <v>5.3348915230498402E-2</v>
      </c>
      <c r="G6423" t="b">
        <f>IF(Comuni[[#This Row],[Popolazione2011]]&gt;300000,"MAGGIORE")</f>
        <v>0</v>
      </c>
      <c r="H6423">
        <f>100*Comuni[[#This Row],[Popolazione2011]]/(SUMIFS($D$2:$D$7916,$B$2:$B$7916,"Piemonte"))</f>
        <v>4.9542658474636084E-2</v>
      </c>
      <c r="I6423" s="1" t="str">
        <f>_xlfn.XLOOKUP(Comuni[[#This Row],[Regione]],Ripartizione_geografica[Regione],Ripartizione_geografica[Ripartizione geografica],,0)</f>
        <v>Sud</v>
      </c>
      <c r="J6423" s="1">
        <f>_xlfn.XLOOKUP(Comuni[[#This Row],[Regione]],Table_0[Regione],Table_0[Totale contagiati],,0)</f>
        <v>1671467</v>
      </c>
      <c r="K6423" s="1">
        <f>_xlfn.XLOOKUP(Comuni[[#This Row],[Regione]],Table_0[Regione],Table_0[Guariti],,0)</f>
        <v>1653592</v>
      </c>
      <c r="L6423" s="1">
        <f>_xlfn.XLOOKUP(Comuni[[#This Row],[Regione]],Table_0[Regione],Table_0[Deceduti],,0)</f>
        <v>9926</v>
      </c>
    </row>
    <row r="6424" spans="1:12" x14ac:dyDescent="0.25">
      <c r="A6424" s="1" t="s">
        <v>6520</v>
      </c>
      <c r="B6424" s="1" t="s">
        <v>6451</v>
      </c>
      <c r="C6424" s="1" t="s">
        <v>6514</v>
      </c>
      <c r="D6424">
        <v>11799</v>
      </c>
      <c r="E6424">
        <f>100*Comuni[[#This Row],[Popolazione2011]]/$D$7916</f>
        <v>2.0587259471792584E-2</v>
      </c>
      <c r="F6424">
        <f>100*Comuni[[#This Row],[Popolazione2011]]/(SUMIFS($D$2:$D$7916,$B$2:$B$7916,"Puglia"))</f>
        <v>0.29114886716218813</v>
      </c>
      <c r="G6424" t="b">
        <f>IF(Comuni[[#This Row],[Popolazione2011]]&gt;300000,"MAGGIORE")</f>
        <v>0</v>
      </c>
      <c r="H6424">
        <f>100*Comuni[[#This Row],[Popolazione2011]]/(SUMIFS($D$2:$D$7916,$B$2:$B$7916,"Piemonte"))</f>
        <v>0.2703764233775352</v>
      </c>
      <c r="I6424" s="1" t="str">
        <f>_xlfn.XLOOKUP(Comuni[[#This Row],[Regione]],Ripartizione_geografica[Regione],Ripartizione_geografica[Ripartizione geografica],,0)</f>
        <v>Sud</v>
      </c>
      <c r="J6424" s="1">
        <f>_xlfn.XLOOKUP(Comuni[[#This Row],[Regione]],Table_0[Regione],Table_0[Totale contagiati],,0)</f>
        <v>1671467</v>
      </c>
      <c r="K6424" s="1">
        <f>_xlfn.XLOOKUP(Comuni[[#This Row],[Regione]],Table_0[Regione],Table_0[Guariti],,0)</f>
        <v>1653592</v>
      </c>
      <c r="L6424" s="1">
        <f>_xlfn.XLOOKUP(Comuni[[#This Row],[Regione]],Table_0[Regione],Table_0[Deceduti],,0)</f>
        <v>9926</v>
      </c>
    </row>
    <row r="6425" spans="1:12" x14ac:dyDescent="0.25">
      <c r="A6425" s="1" t="s">
        <v>6521</v>
      </c>
      <c r="B6425" s="1" t="s">
        <v>6451</v>
      </c>
      <c r="C6425" s="1" t="s">
        <v>6514</v>
      </c>
      <c r="D6425">
        <v>56258</v>
      </c>
      <c r="E6425">
        <f>100*Comuni[[#This Row],[Popolazione2011]]/$D$7916</f>
        <v>9.8160695259268349E-2</v>
      </c>
      <c r="F6425">
        <f>100*Comuni[[#This Row],[Popolazione2011]]/(SUMIFS($D$2:$D$7916,$B$2:$B$7916,"Puglia"))</f>
        <v>1.3882068792957352</v>
      </c>
      <c r="G6425" t="b">
        <f>IF(Comuni[[#This Row],[Popolazione2011]]&gt;300000,"MAGGIORE")</f>
        <v>0</v>
      </c>
      <c r="H6425">
        <f>100*Comuni[[#This Row],[Popolazione2011]]/(SUMIFS($D$2:$D$7916,$B$2:$B$7916,"Piemonte"))</f>
        <v>1.2891632194570197</v>
      </c>
      <c r="I6425" s="1" t="str">
        <f>_xlfn.XLOOKUP(Comuni[[#This Row],[Regione]],Ripartizione_geografica[Regione],Ripartizione_geografica[Ripartizione geografica],,0)</f>
        <v>Sud</v>
      </c>
      <c r="J6425" s="1">
        <f>_xlfn.XLOOKUP(Comuni[[#This Row],[Regione]],Table_0[Regione],Table_0[Totale contagiati],,0)</f>
        <v>1671467</v>
      </c>
      <c r="K6425" s="1">
        <f>_xlfn.XLOOKUP(Comuni[[#This Row],[Regione]],Table_0[Regione],Table_0[Guariti],,0)</f>
        <v>1653592</v>
      </c>
      <c r="L6425" s="1">
        <f>_xlfn.XLOOKUP(Comuni[[#This Row],[Regione]],Table_0[Regione],Table_0[Deceduti],,0)</f>
        <v>9926</v>
      </c>
    </row>
    <row r="6426" spans="1:12" x14ac:dyDescent="0.25">
      <c r="A6426" s="1" t="s">
        <v>6522</v>
      </c>
      <c r="B6426" s="1" t="s">
        <v>6451</v>
      </c>
      <c r="C6426" s="1" t="s">
        <v>6514</v>
      </c>
      <c r="D6426">
        <v>10878</v>
      </c>
      <c r="E6426">
        <f>100*Comuni[[#This Row],[Popolazione2011]]/$D$7916</f>
        <v>1.8980270237660794E-2</v>
      </c>
      <c r="F6426">
        <f>100*Comuni[[#This Row],[Popolazione2011]]/(SUMIFS($D$2:$D$7916,$B$2:$B$7916,"Puglia"))</f>
        <v>0.26842252538268346</v>
      </c>
      <c r="G6426" t="b">
        <f>IF(Comuni[[#This Row],[Popolazione2011]]&gt;300000,"MAGGIORE")</f>
        <v>0</v>
      </c>
      <c r="H6426">
        <f>100*Comuni[[#This Row],[Popolazione2011]]/(SUMIFS($D$2:$D$7916,$B$2:$B$7916,"Piemonte"))</f>
        <v>0.24927152584971846</v>
      </c>
      <c r="I6426" s="1" t="str">
        <f>_xlfn.XLOOKUP(Comuni[[#This Row],[Regione]],Ripartizione_geografica[Regione],Ripartizione_geografica[Ripartizione geografica],,0)</f>
        <v>Sud</v>
      </c>
      <c r="J6426" s="1">
        <f>_xlfn.XLOOKUP(Comuni[[#This Row],[Regione]],Table_0[Regione],Table_0[Totale contagiati],,0)</f>
        <v>1671467</v>
      </c>
      <c r="K6426" s="1">
        <f>_xlfn.XLOOKUP(Comuni[[#This Row],[Regione]],Table_0[Regione],Table_0[Guariti],,0)</f>
        <v>1653592</v>
      </c>
      <c r="L6426" s="1">
        <f>_xlfn.XLOOKUP(Comuni[[#This Row],[Regione]],Table_0[Regione],Table_0[Deceduti],,0)</f>
        <v>9926</v>
      </c>
    </row>
    <row r="6427" spans="1:12" x14ac:dyDescent="0.25">
      <c r="A6427" s="1" t="s">
        <v>6523</v>
      </c>
      <c r="B6427" s="1" t="s">
        <v>6451</v>
      </c>
      <c r="C6427" s="1" t="s">
        <v>6514</v>
      </c>
      <c r="D6427">
        <v>15396</v>
      </c>
      <c r="E6427">
        <f>100*Comuni[[#This Row],[Popolazione2011]]/$D$7916</f>
        <v>2.6863416122359405E-2</v>
      </c>
      <c r="F6427">
        <f>100*Comuni[[#This Row],[Popolazione2011]]/(SUMIFS($D$2:$D$7916,$B$2:$B$7916,"Puglia"))</f>
        <v>0.37990744629452056</v>
      </c>
      <c r="G6427" t="b">
        <f>IF(Comuni[[#This Row],[Popolazione2011]]&gt;300000,"MAGGIORE")</f>
        <v>0</v>
      </c>
      <c r="H6427">
        <f>100*Comuni[[#This Row],[Popolazione2011]]/(SUMIFS($D$2:$D$7916,$B$2:$B$7916,"Piemonte"))</f>
        <v>0.35280239124676094</v>
      </c>
      <c r="I6427" s="1" t="str">
        <f>_xlfn.XLOOKUP(Comuni[[#This Row],[Regione]],Ripartizione_geografica[Regione],Ripartizione_geografica[Ripartizione geografica],,0)</f>
        <v>Sud</v>
      </c>
      <c r="J6427" s="1">
        <f>_xlfn.XLOOKUP(Comuni[[#This Row],[Regione]],Table_0[Regione],Table_0[Totale contagiati],,0)</f>
        <v>1671467</v>
      </c>
      <c r="K6427" s="1">
        <f>_xlfn.XLOOKUP(Comuni[[#This Row],[Regione]],Table_0[Regione],Table_0[Guariti],,0)</f>
        <v>1653592</v>
      </c>
      <c r="L6427" s="1">
        <f>_xlfn.XLOOKUP(Comuni[[#This Row],[Regione]],Table_0[Regione],Table_0[Deceduti],,0)</f>
        <v>9926</v>
      </c>
    </row>
    <row r="6428" spans="1:12" x14ac:dyDescent="0.25">
      <c r="A6428" s="1" t="s">
        <v>6524</v>
      </c>
      <c r="B6428" s="1" t="s">
        <v>6451</v>
      </c>
      <c r="C6428" s="1" t="s">
        <v>6514</v>
      </c>
      <c r="D6428">
        <v>19246</v>
      </c>
      <c r="E6428">
        <f>100*Comuni[[#This Row],[Popolazione2011]]/$D$7916</f>
        <v>3.3581014983822363E-2</v>
      </c>
      <c r="F6428">
        <f>100*Comuni[[#This Row],[Popolazione2011]]/(SUMIFS($D$2:$D$7916,$B$2:$B$7916,"Puglia"))</f>
        <v>0.47490898359212408</v>
      </c>
      <c r="G6428" t="b">
        <f>IF(Comuni[[#This Row],[Popolazione2011]]&gt;300000,"MAGGIORE")</f>
        <v>0</v>
      </c>
      <c r="H6428">
        <f>100*Comuni[[#This Row],[Popolazione2011]]/(SUMIFS($D$2:$D$7916,$B$2:$B$7916,"Piemonte"))</f>
        <v>0.44102590425663557</v>
      </c>
      <c r="I6428" s="1" t="str">
        <f>_xlfn.XLOOKUP(Comuni[[#This Row],[Regione]],Ripartizione_geografica[Regione],Ripartizione_geografica[Ripartizione geografica],,0)</f>
        <v>Sud</v>
      </c>
      <c r="J6428" s="1">
        <f>_xlfn.XLOOKUP(Comuni[[#This Row],[Regione]],Table_0[Regione],Table_0[Totale contagiati],,0)</f>
        <v>1671467</v>
      </c>
      <c r="K6428" s="1">
        <f>_xlfn.XLOOKUP(Comuni[[#This Row],[Regione]],Table_0[Regione],Table_0[Guariti],,0)</f>
        <v>1653592</v>
      </c>
      <c r="L6428" s="1">
        <f>_xlfn.XLOOKUP(Comuni[[#This Row],[Regione]],Table_0[Regione],Table_0[Deceduti],,0)</f>
        <v>9926</v>
      </c>
    </row>
    <row r="6429" spans="1:12" x14ac:dyDescent="0.25">
      <c r="A6429" s="1" t="s">
        <v>6525</v>
      </c>
      <c r="B6429" s="1" t="s">
        <v>6451</v>
      </c>
      <c r="C6429" s="1" t="s">
        <v>6514</v>
      </c>
      <c r="D6429">
        <v>14270</v>
      </c>
      <c r="E6429">
        <f>100*Comuni[[#This Row],[Popolazione2011]]/$D$7916</f>
        <v>2.4898736559240627E-2</v>
      </c>
      <c r="F6429">
        <f>100*Comuni[[#This Row],[Popolazione2011]]/(SUMIFS($D$2:$D$7916,$B$2:$B$7916,"Puglia"))</f>
        <v>0.35212258110046818</v>
      </c>
      <c r="G6429" t="b">
        <f>IF(Comuni[[#This Row],[Popolazione2011]]&gt;300000,"MAGGIORE")</f>
        <v>0</v>
      </c>
      <c r="H6429">
        <f>100*Comuni[[#This Row],[Popolazione2011]]/(SUMIFS($D$2:$D$7916,$B$2:$B$7916,"Piemonte"))</f>
        <v>0.32699987809114567</v>
      </c>
      <c r="I6429" s="1" t="str">
        <f>_xlfn.XLOOKUP(Comuni[[#This Row],[Regione]],Ripartizione_geografica[Regione],Ripartizione_geografica[Ripartizione geografica],,0)</f>
        <v>Sud</v>
      </c>
      <c r="J6429" s="1">
        <f>_xlfn.XLOOKUP(Comuni[[#This Row],[Regione]],Table_0[Regione],Table_0[Totale contagiati],,0)</f>
        <v>1671467</v>
      </c>
      <c r="K6429" s="1">
        <f>_xlfn.XLOOKUP(Comuni[[#This Row],[Regione]],Table_0[Regione],Table_0[Guariti],,0)</f>
        <v>1653592</v>
      </c>
      <c r="L6429" s="1">
        <f>_xlfn.XLOOKUP(Comuni[[#This Row],[Regione]],Table_0[Regione],Table_0[Deceduti],,0)</f>
        <v>9926</v>
      </c>
    </row>
    <row r="6430" spans="1:12" x14ac:dyDescent="0.25">
      <c r="A6430" s="1" t="s">
        <v>6526</v>
      </c>
      <c r="B6430" s="1" t="s">
        <v>6451</v>
      </c>
      <c r="C6430" s="1" t="s">
        <v>6514</v>
      </c>
      <c r="D6430">
        <v>19340</v>
      </c>
      <c r="E6430">
        <f>100*Comuni[[#This Row],[Popolazione2011]]/$D$7916</f>
        <v>3.3745029085894447E-2</v>
      </c>
      <c r="F6430">
        <f>100*Comuni[[#This Row],[Popolazione2011]]/(SUMIFS($D$2:$D$7916,$B$2:$B$7916,"Puglia"))</f>
        <v>0.47722850164562403</v>
      </c>
      <c r="G6430" t="b">
        <f>IF(Comuni[[#This Row],[Popolazione2011]]&gt;300000,"MAGGIORE")</f>
        <v>0</v>
      </c>
      <c r="H6430">
        <f>100*Comuni[[#This Row],[Popolazione2011]]/(SUMIFS($D$2:$D$7916,$B$2:$B$7916,"Piemonte"))</f>
        <v>0.44317993288596758</v>
      </c>
      <c r="I6430" s="1" t="str">
        <f>_xlfn.XLOOKUP(Comuni[[#This Row],[Regione]],Ripartizione_geografica[Regione],Ripartizione_geografica[Ripartizione geografica],,0)</f>
        <v>Sud</v>
      </c>
      <c r="J6430" s="1">
        <f>_xlfn.XLOOKUP(Comuni[[#This Row],[Regione]],Table_0[Regione],Table_0[Totale contagiati],,0)</f>
        <v>1671467</v>
      </c>
      <c r="K6430" s="1">
        <f>_xlfn.XLOOKUP(Comuni[[#This Row],[Regione]],Table_0[Regione],Table_0[Guariti],,0)</f>
        <v>1653592</v>
      </c>
      <c r="L6430" s="1">
        <f>_xlfn.XLOOKUP(Comuni[[#This Row],[Regione]],Table_0[Regione],Table_0[Deceduti],,0)</f>
        <v>9926</v>
      </c>
    </row>
    <row r="6431" spans="1:12" x14ac:dyDescent="0.25">
      <c r="A6431" s="1" t="s">
        <v>6527</v>
      </c>
      <c r="B6431" s="1" t="s">
        <v>6451</v>
      </c>
      <c r="C6431" s="1" t="s">
        <v>6514</v>
      </c>
      <c r="D6431">
        <v>5491</v>
      </c>
      <c r="E6431">
        <f>100*Comuni[[#This Row],[Popolazione2011]]/$D$7916</f>
        <v>9.580866324231975E-3</v>
      </c>
      <c r="F6431">
        <f>100*Comuni[[#This Row],[Popolazione2011]]/(SUMIFS($D$2:$D$7916,$B$2:$B$7916,"Puglia"))</f>
        <v>0.1354944003379587</v>
      </c>
      <c r="G6431" t="b">
        <f>IF(Comuni[[#This Row],[Popolazione2011]]&gt;300000,"MAGGIORE")</f>
        <v>0</v>
      </c>
      <c r="H6431">
        <f>100*Comuni[[#This Row],[Popolazione2011]]/(SUMIFS($D$2:$D$7916,$B$2:$B$7916,"Piemonte"))</f>
        <v>0.12582735323044714</v>
      </c>
      <c r="I6431" s="1" t="str">
        <f>_xlfn.XLOOKUP(Comuni[[#This Row],[Regione]],Ripartizione_geografica[Regione],Ripartizione_geografica[Ripartizione geografica],,0)</f>
        <v>Sud</v>
      </c>
      <c r="J6431" s="1">
        <f>_xlfn.XLOOKUP(Comuni[[#This Row],[Regione]],Table_0[Regione],Table_0[Totale contagiati],,0)</f>
        <v>1671467</v>
      </c>
      <c r="K6431" s="1">
        <f>_xlfn.XLOOKUP(Comuni[[#This Row],[Regione]],Table_0[Regione],Table_0[Guariti],,0)</f>
        <v>1653592</v>
      </c>
      <c r="L6431" s="1">
        <f>_xlfn.XLOOKUP(Comuni[[#This Row],[Regione]],Table_0[Regione],Table_0[Deceduti],,0)</f>
        <v>9926</v>
      </c>
    </row>
    <row r="6432" spans="1:12" x14ac:dyDescent="0.25">
      <c r="A6432" s="1" t="s">
        <v>6528</v>
      </c>
      <c r="B6432" s="1" t="s">
        <v>6451</v>
      </c>
      <c r="C6432" s="1" t="s">
        <v>6514</v>
      </c>
      <c r="D6432">
        <v>25683</v>
      </c>
      <c r="E6432">
        <f>100*Comuni[[#This Row],[Popolazione2011]]/$D$7916</f>
        <v>4.4812491314013811E-2</v>
      </c>
      <c r="F6432">
        <f>100*Comuni[[#This Row],[Popolazione2011]]/(SUMIFS($D$2:$D$7916,$B$2:$B$7916,"Puglia"))</f>
        <v>0.63374661880892258</v>
      </c>
      <c r="G6432" t="b">
        <f>IF(Comuni[[#This Row],[Popolazione2011]]&gt;300000,"MAGGIORE")</f>
        <v>0</v>
      </c>
      <c r="H6432">
        <f>100*Comuni[[#This Row],[Popolazione2011]]/(SUMIFS($D$2:$D$7916,$B$2:$B$7916,"Piemonte"))</f>
        <v>0.58853103496950909</v>
      </c>
      <c r="I6432" s="1" t="str">
        <f>_xlfn.XLOOKUP(Comuni[[#This Row],[Regione]],Ripartizione_geografica[Regione],Ripartizione_geografica[Ripartizione geografica],,0)</f>
        <v>Sud</v>
      </c>
      <c r="J6432" s="1">
        <f>_xlfn.XLOOKUP(Comuni[[#This Row],[Regione]],Table_0[Regione],Table_0[Totale contagiati],,0)</f>
        <v>1671467</v>
      </c>
      <c r="K6432" s="1">
        <f>_xlfn.XLOOKUP(Comuni[[#This Row],[Regione]],Table_0[Regione],Table_0[Guariti],,0)</f>
        <v>1653592</v>
      </c>
      <c r="L6432" s="1">
        <f>_xlfn.XLOOKUP(Comuni[[#This Row],[Regione]],Table_0[Regione],Table_0[Deceduti],,0)</f>
        <v>9926</v>
      </c>
    </row>
    <row r="6433" spans="1:12" x14ac:dyDescent="0.25">
      <c r="A6433" s="1" t="s">
        <v>6529</v>
      </c>
      <c r="B6433" s="1" t="s">
        <v>6451</v>
      </c>
      <c r="C6433" s="1" t="s">
        <v>6514</v>
      </c>
      <c r="D6433">
        <v>48072</v>
      </c>
      <c r="E6433">
        <f>100*Comuni[[#This Row],[Popolazione2011]]/$D$7916</f>
        <v>8.3877509732012301E-2</v>
      </c>
      <c r="F6433">
        <f>100*Comuni[[#This Row],[Popolazione2011]]/(SUMIFS($D$2:$D$7916,$B$2:$B$7916,"Puglia"))</f>
        <v>1.1862114028494539</v>
      </c>
      <c r="G6433" t="b">
        <f>IF(Comuni[[#This Row],[Popolazione2011]]&gt;300000,"MAGGIORE")</f>
        <v>0</v>
      </c>
      <c r="H6433">
        <f>100*Comuni[[#This Row],[Popolazione2011]]/(SUMIFS($D$2:$D$7916,$B$2:$B$7916,"Piemonte"))</f>
        <v>1.1015794071196605</v>
      </c>
      <c r="I6433" s="1" t="str">
        <f>_xlfn.XLOOKUP(Comuni[[#This Row],[Regione]],Ripartizione_geografica[Regione],Ripartizione_geografica[Ripartizione geografica],,0)</f>
        <v>Sud</v>
      </c>
      <c r="J6433" s="1">
        <f>_xlfn.XLOOKUP(Comuni[[#This Row],[Regione]],Table_0[Regione],Table_0[Totale contagiati],,0)</f>
        <v>1671467</v>
      </c>
      <c r="K6433" s="1">
        <f>_xlfn.XLOOKUP(Comuni[[#This Row],[Regione]],Table_0[Regione],Table_0[Guariti],,0)</f>
        <v>1653592</v>
      </c>
      <c r="L6433" s="1">
        <f>_xlfn.XLOOKUP(Comuni[[#This Row],[Regione]],Table_0[Regione],Table_0[Deceduti],,0)</f>
        <v>9926</v>
      </c>
    </row>
    <row r="6434" spans="1:12" x14ac:dyDescent="0.25">
      <c r="A6434" s="1" t="s">
        <v>6530</v>
      </c>
      <c r="B6434" s="1" t="s">
        <v>6451</v>
      </c>
      <c r="C6434" s="1" t="s">
        <v>6514</v>
      </c>
      <c r="D6434">
        <v>27889</v>
      </c>
      <c r="E6434">
        <f>100*Comuni[[#This Row],[Popolazione2011]]/$D$7916</f>
        <v>4.8661588220088432E-2</v>
      </c>
      <c r="F6434">
        <f>100*Comuni[[#This Row],[Popolazione2011]]/(SUMIFS($D$2:$D$7916,$B$2:$B$7916,"Puglia"))</f>
        <v>0.68818126589425066</v>
      </c>
      <c r="G6434" t="b">
        <f>IF(Comuni[[#This Row],[Popolazione2011]]&gt;300000,"MAGGIORE")</f>
        <v>0</v>
      </c>
      <c r="H6434">
        <f>100*Comuni[[#This Row],[Popolazione2011]]/(SUMIFS($D$2:$D$7916,$B$2:$B$7916,"Piemonte"))</f>
        <v>0.63908196216425794</v>
      </c>
      <c r="I6434" s="1" t="str">
        <f>_xlfn.XLOOKUP(Comuni[[#This Row],[Regione]],Ripartizione_geografica[Regione],Ripartizione_geografica[Ripartizione geografica],,0)</f>
        <v>Sud</v>
      </c>
      <c r="J6434" s="1">
        <f>_xlfn.XLOOKUP(Comuni[[#This Row],[Regione]],Table_0[Regione],Table_0[Totale contagiati],,0)</f>
        <v>1671467</v>
      </c>
      <c r="K6434" s="1">
        <f>_xlfn.XLOOKUP(Comuni[[#This Row],[Regione]],Table_0[Regione],Table_0[Guariti],,0)</f>
        <v>1653592</v>
      </c>
      <c r="L6434" s="1">
        <f>_xlfn.XLOOKUP(Comuni[[#This Row],[Regione]],Table_0[Regione],Table_0[Deceduti],,0)</f>
        <v>9926</v>
      </c>
    </row>
    <row r="6435" spans="1:12" x14ac:dyDescent="0.25">
      <c r="A6435" s="1" t="s">
        <v>6531</v>
      </c>
      <c r="B6435" s="1" t="s">
        <v>6451</v>
      </c>
      <c r="C6435" s="1" t="s">
        <v>6514</v>
      </c>
      <c r="D6435">
        <v>20433</v>
      </c>
      <c r="E6435">
        <f>100*Comuni[[#This Row],[Popolazione2011]]/$D$7916</f>
        <v>3.5652129230200683E-2</v>
      </c>
      <c r="F6435">
        <f>100*Comuni[[#This Row],[Popolazione2011]]/(SUMIFS($D$2:$D$7916,$B$2:$B$7916,"Puglia"))</f>
        <v>0.50419906794855407</v>
      </c>
      <c r="G6435" t="b">
        <f>IF(Comuni[[#This Row],[Popolazione2011]]&gt;300000,"MAGGIORE")</f>
        <v>0</v>
      </c>
      <c r="H6435">
        <f>100*Comuni[[#This Row],[Popolazione2011]]/(SUMIFS($D$2:$D$7916,$B$2:$B$7916,"Piemonte"))</f>
        <v>0.46822624450149819</v>
      </c>
      <c r="I6435" s="1" t="str">
        <f>_xlfn.XLOOKUP(Comuni[[#This Row],[Regione]],Ripartizione_geografica[Regione],Ripartizione_geografica[Ripartizione geografica],,0)</f>
        <v>Sud</v>
      </c>
      <c r="J6435" s="1">
        <f>_xlfn.XLOOKUP(Comuni[[#This Row],[Regione]],Table_0[Regione],Table_0[Totale contagiati],,0)</f>
        <v>1671467</v>
      </c>
      <c r="K6435" s="1">
        <f>_xlfn.XLOOKUP(Comuni[[#This Row],[Regione]],Table_0[Regione],Table_0[Guariti],,0)</f>
        <v>1653592</v>
      </c>
      <c r="L6435" s="1">
        <f>_xlfn.XLOOKUP(Comuni[[#This Row],[Regione]],Table_0[Regione],Table_0[Deceduti],,0)</f>
        <v>9926</v>
      </c>
    </row>
    <row r="6436" spans="1:12" x14ac:dyDescent="0.25">
      <c r="A6436" s="1" t="s">
        <v>6532</v>
      </c>
      <c r="B6436" s="1" t="s">
        <v>6451</v>
      </c>
      <c r="C6436" s="1" t="s">
        <v>6514</v>
      </c>
      <c r="D6436">
        <v>43614</v>
      </c>
      <c r="E6436">
        <f>100*Comuni[[#This Row],[Popolazione2011]]/$D$7916</f>
        <v>7.6099053699700131E-2</v>
      </c>
      <c r="F6436">
        <f>100*Comuni[[#This Row],[Popolazione2011]]/(SUMIFS($D$2:$D$7916,$B$2:$B$7916,"Puglia"))</f>
        <v>1.076207025376021</v>
      </c>
      <c r="G6436" t="b">
        <f>IF(Comuni[[#This Row],[Popolazione2011]]&gt;300000,"MAGGIORE")</f>
        <v>0</v>
      </c>
      <c r="H6436">
        <f>100*Comuni[[#This Row],[Popolazione2011]]/(SUMIFS($D$2:$D$7916,$B$2:$B$7916,"Piemonte"))</f>
        <v>0.9994234536136809</v>
      </c>
      <c r="I6436" s="1" t="str">
        <f>_xlfn.XLOOKUP(Comuni[[#This Row],[Regione]],Ripartizione_geografica[Regione],Ripartizione_geografica[Ripartizione geografica],,0)</f>
        <v>Sud</v>
      </c>
      <c r="J6436" s="1">
        <f>_xlfn.XLOOKUP(Comuni[[#This Row],[Regione]],Table_0[Regione],Table_0[Totale contagiati],,0)</f>
        <v>1671467</v>
      </c>
      <c r="K6436" s="1">
        <f>_xlfn.XLOOKUP(Comuni[[#This Row],[Regione]],Table_0[Regione],Table_0[Guariti],,0)</f>
        <v>1653592</v>
      </c>
      <c r="L6436" s="1">
        <f>_xlfn.XLOOKUP(Comuni[[#This Row],[Regione]],Table_0[Regione],Table_0[Deceduti],,0)</f>
        <v>9926</v>
      </c>
    </row>
    <row r="6437" spans="1:12" x14ac:dyDescent="0.25">
      <c r="A6437" s="1" t="s">
        <v>6533</v>
      </c>
      <c r="B6437" s="1" t="s">
        <v>6451</v>
      </c>
      <c r="C6437" s="1" t="s">
        <v>6514</v>
      </c>
      <c r="D6437">
        <v>12940</v>
      </c>
      <c r="E6437">
        <f>100*Comuni[[#This Row],[Popolazione2011]]/$D$7916</f>
        <v>2.257811149800797E-2</v>
      </c>
      <c r="F6437">
        <f>100*Comuni[[#This Row],[Popolazione2011]]/(SUMIFS($D$2:$D$7916,$B$2:$B$7916,"Puglia"))</f>
        <v>0.3193038682158415</v>
      </c>
      <c r="G6437" t="b">
        <f>IF(Comuni[[#This Row],[Popolazione2011]]&gt;300000,"MAGGIORE")</f>
        <v>0</v>
      </c>
      <c r="H6437">
        <f>100*Comuni[[#This Row],[Popolazione2011]]/(SUMIFS($D$2:$D$7916,$B$2:$B$7916,"Piemonte"))</f>
        <v>0.29652266450591624</v>
      </c>
      <c r="I6437" s="1" t="str">
        <f>_xlfn.XLOOKUP(Comuni[[#This Row],[Regione]],Ripartizione_geografica[Regione],Ripartizione_geografica[Ripartizione geografica],,0)</f>
        <v>Sud</v>
      </c>
      <c r="J6437" s="1">
        <f>_xlfn.XLOOKUP(Comuni[[#This Row],[Regione]],Table_0[Regione],Table_0[Totale contagiati],,0)</f>
        <v>1671467</v>
      </c>
      <c r="K6437" s="1">
        <f>_xlfn.XLOOKUP(Comuni[[#This Row],[Regione]],Table_0[Regione],Table_0[Guariti],,0)</f>
        <v>1653592</v>
      </c>
      <c r="L6437" s="1">
        <f>_xlfn.XLOOKUP(Comuni[[#This Row],[Regione]],Table_0[Regione],Table_0[Deceduti],,0)</f>
        <v>9926</v>
      </c>
    </row>
    <row r="6438" spans="1:12" x14ac:dyDescent="0.25">
      <c r="A6438" s="1" t="s">
        <v>6534</v>
      </c>
      <c r="B6438" s="1" t="s">
        <v>6451</v>
      </c>
      <c r="C6438" s="1" t="s">
        <v>6514</v>
      </c>
      <c r="D6438">
        <v>14161</v>
      </c>
      <c r="E6438">
        <f>100*Comuni[[#This Row],[Popolazione2011]]/$D$7916</f>
        <v>2.4708549994071936E-2</v>
      </c>
      <c r="F6438">
        <f>100*Comuni[[#This Row],[Popolazione2011]]/(SUMIFS($D$2:$D$7916,$B$2:$B$7916,"Puglia"))</f>
        <v>0.34943292718736724</v>
      </c>
      <c r="G6438" t="b">
        <f>IF(Comuni[[#This Row],[Popolazione2011]]&gt;300000,"MAGGIORE")</f>
        <v>0</v>
      </c>
      <c r="H6438">
        <f>100*Comuni[[#This Row],[Popolazione2011]]/(SUMIFS($D$2:$D$7916,$B$2:$B$7916,"Piemonte"))</f>
        <v>0.32450212148904789</v>
      </c>
      <c r="I6438" s="1" t="str">
        <f>_xlfn.XLOOKUP(Comuni[[#This Row],[Regione]],Ripartizione_geografica[Regione],Ripartizione_geografica[Ripartizione geografica],,0)</f>
        <v>Sud</v>
      </c>
      <c r="J6438" s="1">
        <f>_xlfn.XLOOKUP(Comuni[[#This Row],[Regione]],Table_0[Regione],Table_0[Totale contagiati],,0)</f>
        <v>1671467</v>
      </c>
      <c r="K6438" s="1">
        <f>_xlfn.XLOOKUP(Comuni[[#This Row],[Regione]],Table_0[Regione],Table_0[Guariti],,0)</f>
        <v>1653592</v>
      </c>
      <c r="L6438" s="1">
        <f>_xlfn.XLOOKUP(Comuni[[#This Row],[Regione]],Table_0[Regione],Table_0[Deceduti],,0)</f>
        <v>9926</v>
      </c>
    </row>
    <row r="6439" spans="1:12" x14ac:dyDescent="0.25">
      <c r="A6439" s="1" t="s">
        <v>6535</v>
      </c>
      <c r="B6439" s="1" t="s">
        <v>6451</v>
      </c>
      <c r="C6439" s="1" t="s">
        <v>6514</v>
      </c>
      <c r="D6439">
        <v>37532</v>
      </c>
      <c r="E6439">
        <f>100*Comuni[[#This Row],[Popolazione2011]]/$D$7916</f>
        <v>6.5486992329461757E-2</v>
      </c>
      <c r="F6439">
        <f>100*Comuni[[#This Row],[Popolazione2011]]/(SUMIFS($D$2:$D$7916,$B$2:$B$7916,"Puglia"))</f>
        <v>0.9261292721697808</v>
      </c>
      <c r="G6439" t="b">
        <f>IF(Comuni[[#This Row],[Popolazione2011]]&gt;300000,"MAGGIORE")</f>
        <v>0</v>
      </c>
      <c r="H6439">
        <f>100*Comuni[[#This Row],[Popolazione2011]]/(SUMIFS($D$2:$D$7916,$B$2:$B$7916,"Piemonte"))</f>
        <v>0.86005321825626346</v>
      </c>
      <c r="I6439" s="1" t="str">
        <f>_xlfn.XLOOKUP(Comuni[[#This Row],[Regione]],Ripartizione_geografica[Regione],Ripartizione_geografica[Ripartizione geografica],,0)</f>
        <v>Sud</v>
      </c>
      <c r="J6439" s="1">
        <f>_xlfn.XLOOKUP(Comuni[[#This Row],[Regione]],Table_0[Regione],Table_0[Totale contagiati],,0)</f>
        <v>1671467</v>
      </c>
      <c r="K6439" s="1">
        <f>_xlfn.XLOOKUP(Comuni[[#This Row],[Regione]],Table_0[Regione],Table_0[Guariti],,0)</f>
        <v>1653592</v>
      </c>
      <c r="L6439" s="1">
        <f>_xlfn.XLOOKUP(Comuni[[#This Row],[Regione]],Table_0[Regione],Table_0[Deceduti],,0)</f>
        <v>9926</v>
      </c>
    </row>
    <row r="6440" spans="1:12" x14ac:dyDescent="0.25">
      <c r="A6440" s="1" t="s">
        <v>6536</v>
      </c>
      <c r="B6440" s="1" t="s">
        <v>6451</v>
      </c>
      <c r="C6440" s="1" t="s">
        <v>6514</v>
      </c>
      <c r="D6440">
        <v>25567</v>
      </c>
      <c r="E6440">
        <f>100*Comuni[[#This Row],[Popolazione2011]]/$D$7916</f>
        <v>4.4610090932733368E-2</v>
      </c>
      <c r="F6440">
        <f>100*Comuni[[#This Row],[Popolazione2011]]/(SUMIFS($D$2:$D$7916,$B$2:$B$7916,"Puglia"))</f>
        <v>0.63088423482800771</v>
      </c>
      <c r="G6440" t="b">
        <f>IF(Comuni[[#This Row],[Popolazione2011]]&gt;300000,"MAGGIORE")</f>
        <v>0</v>
      </c>
      <c r="H6440">
        <f>100*Comuni[[#This Row],[Popolazione2011]]/(SUMIFS($D$2:$D$7916,$B$2:$B$7916,"Piemonte"))</f>
        <v>0.58587287198012061</v>
      </c>
      <c r="I6440" s="1" t="str">
        <f>_xlfn.XLOOKUP(Comuni[[#This Row],[Regione]],Ripartizione_geografica[Regione],Ripartizione_geografica[Ripartizione geografica],,0)</f>
        <v>Sud</v>
      </c>
      <c r="J6440" s="1">
        <f>_xlfn.XLOOKUP(Comuni[[#This Row],[Regione]],Table_0[Regione],Table_0[Totale contagiati],,0)</f>
        <v>1671467</v>
      </c>
      <c r="K6440" s="1">
        <f>_xlfn.XLOOKUP(Comuni[[#This Row],[Regione]],Table_0[Regione],Table_0[Guariti],,0)</f>
        <v>1653592</v>
      </c>
      <c r="L6440" s="1">
        <f>_xlfn.XLOOKUP(Comuni[[#This Row],[Regione]],Table_0[Regione],Table_0[Deceduti],,0)</f>
        <v>9926</v>
      </c>
    </row>
    <row r="6441" spans="1:12" x14ac:dyDescent="0.25">
      <c r="A6441" s="1" t="s">
        <v>6537</v>
      </c>
      <c r="B6441" s="1" t="s">
        <v>6451</v>
      </c>
      <c r="C6441" s="1" t="s">
        <v>6514</v>
      </c>
      <c r="D6441">
        <v>60433</v>
      </c>
      <c r="E6441">
        <f>100*Comuni[[#This Row],[Popolazione2011]]/$D$7916</f>
        <v>0.10544536415449117</v>
      </c>
      <c r="F6441">
        <f>100*Comuni[[#This Row],[Popolazione2011]]/(SUMIFS($D$2:$D$7916,$B$2:$B$7916,"Puglia"))</f>
        <v>1.4912280268846947</v>
      </c>
      <c r="G6441" t="b">
        <f>IF(Comuni[[#This Row],[Popolazione2011]]&gt;300000,"MAGGIORE")</f>
        <v>0</v>
      </c>
      <c r="H6441">
        <f>100*Comuni[[#This Row],[Popolazione2011]]/(SUMIFS($D$2:$D$7916,$B$2:$B$7916,"Piemonte"))</f>
        <v>1.3848341718768189</v>
      </c>
      <c r="I6441" s="1" t="str">
        <f>_xlfn.XLOOKUP(Comuni[[#This Row],[Regione]],Ripartizione_geografica[Regione],Ripartizione_geografica[Ripartizione geografica],,0)</f>
        <v>Sud</v>
      </c>
      <c r="J6441" s="1">
        <f>_xlfn.XLOOKUP(Comuni[[#This Row],[Regione]],Table_0[Regione],Table_0[Totale contagiati],,0)</f>
        <v>1671467</v>
      </c>
      <c r="K6441" s="1">
        <f>_xlfn.XLOOKUP(Comuni[[#This Row],[Regione]],Table_0[Regione],Table_0[Guariti],,0)</f>
        <v>1653592</v>
      </c>
      <c r="L6441" s="1">
        <f>_xlfn.XLOOKUP(Comuni[[#This Row],[Regione]],Table_0[Regione],Table_0[Deceduti],,0)</f>
        <v>9926</v>
      </c>
    </row>
    <row r="6442" spans="1:12" x14ac:dyDescent="0.25">
      <c r="A6442" s="1" t="s">
        <v>6538</v>
      </c>
      <c r="B6442" s="1" t="s">
        <v>6451</v>
      </c>
      <c r="C6442" s="1" t="s">
        <v>6514</v>
      </c>
      <c r="D6442">
        <v>48529</v>
      </c>
      <c r="E6442">
        <f>100*Comuni[[#This Row],[Popolazione2011]]/$D$7916</f>
        <v>8.4674897441022315E-2</v>
      </c>
      <c r="F6442">
        <f>100*Comuni[[#This Row],[Popolazione2011]]/(SUMIFS($D$2:$D$7916,$B$2:$B$7916,"Puglia"))</f>
        <v>1.1974882087052994</v>
      </c>
      <c r="G6442" t="b">
        <f>IF(Comuni[[#This Row],[Popolazione2011]]&gt;300000,"MAGGIORE")</f>
        <v>0</v>
      </c>
      <c r="H6442">
        <f>100*Comuni[[#This Row],[Popolazione2011]]/(SUMIFS($D$2:$D$7916,$B$2:$B$7916,"Piemonte"))</f>
        <v>1.1120516526899236</v>
      </c>
      <c r="I6442" s="1" t="str">
        <f>_xlfn.XLOOKUP(Comuni[[#This Row],[Regione]],Ripartizione_geografica[Regione],Ripartizione_geografica[Ripartizione geografica],,0)</f>
        <v>Sud</v>
      </c>
      <c r="J6442" s="1">
        <f>_xlfn.XLOOKUP(Comuni[[#This Row],[Regione]],Table_0[Regione],Table_0[Totale contagiati],,0)</f>
        <v>1671467</v>
      </c>
      <c r="K6442" s="1">
        <f>_xlfn.XLOOKUP(Comuni[[#This Row],[Regione]],Table_0[Regione],Table_0[Guariti],,0)</f>
        <v>1653592</v>
      </c>
      <c r="L6442" s="1">
        <f>_xlfn.XLOOKUP(Comuni[[#This Row],[Regione]],Table_0[Regione],Table_0[Deceduti],,0)</f>
        <v>9926</v>
      </c>
    </row>
    <row r="6443" spans="1:12" x14ac:dyDescent="0.25">
      <c r="A6443" s="1" t="s">
        <v>6539</v>
      </c>
      <c r="B6443" s="1" t="s">
        <v>6451</v>
      </c>
      <c r="C6443" s="1" t="s">
        <v>6514</v>
      </c>
      <c r="D6443">
        <v>19285</v>
      </c>
      <c r="E6443">
        <f>100*Comuni[[#This Row],[Popolazione2011]]/$D$7916</f>
        <v>3.3649063387873546E-2</v>
      </c>
      <c r="F6443">
        <f>100*Comuni[[#This Row],[Popolazione2011]]/(SUMIFS($D$2:$D$7916,$B$2:$B$7916,"Puglia"))</f>
        <v>0.47587133682708682</v>
      </c>
      <c r="G6443" t="b">
        <f>IF(Comuni[[#This Row],[Popolazione2011]]&gt;300000,"MAGGIORE")</f>
        <v>0</v>
      </c>
      <c r="H6443">
        <f>100*Comuni[[#This Row],[Popolazione2011]]/(SUMIFS($D$2:$D$7916,$B$2:$B$7916,"Piemonte"))</f>
        <v>0.4419195969858265</v>
      </c>
      <c r="I6443" s="1" t="str">
        <f>_xlfn.XLOOKUP(Comuni[[#This Row],[Regione]],Ripartizione_geografica[Regione],Ripartizione_geografica[Ripartizione geografica],,0)</f>
        <v>Sud</v>
      </c>
      <c r="J6443" s="1">
        <f>_xlfn.XLOOKUP(Comuni[[#This Row],[Regione]],Table_0[Regione],Table_0[Totale contagiati],,0)</f>
        <v>1671467</v>
      </c>
      <c r="K6443" s="1">
        <f>_xlfn.XLOOKUP(Comuni[[#This Row],[Regione]],Table_0[Regione],Table_0[Guariti],,0)</f>
        <v>1653592</v>
      </c>
      <c r="L6443" s="1">
        <f>_xlfn.XLOOKUP(Comuni[[#This Row],[Regione]],Table_0[Regione],Table_0[Deceduti],,0)</f>
        <v>9926</v>
      </c>
    </row>
    <row r="6444" spans="1:12" x14ac:dyDescent="0.25">
      <c r="A6444" s="1" t="s">
        <v>6540</v>
      </c>
      <c r="B6444" s="1" t="s">
        <v>6451</v>
      </c>
      <c r="C6444" s="1" t="s">
        <v>6514</v>
      </c>
      <c r="D6444">
        <v>25710</v>
      </c>
      <c r="E6444">
        <f>100*Comuni[[#This Row],[Popolazione2011]]/$D$7916</f>
        <v>4.4859601747587706E-2</v>
      </c>
      <c r="F6444">
        <f>100*Comuni[[#This Row],[Popolazione2011]]/(SUMIFS($D$2:$D$7916,$B$2:$B$7916,"Puglia"))</f>
        <v>0.63441286335620439</v>
      </c>
      <c r="G6444" t="b">
        <f>IF(Comuni[[#This Row],[Popolazione2011]]&gt;300000,"MAGGIORE")</f>
        <v>0</v>
      </c>
      <c r="H6444">
        <f>100*Comuni[[#This Row],[Popolazione2011]]/(SUMIFS($D$2:$D$7916,$B$2:$B$7916,"Piemonte"))</f>
        <v>0.58914974532048736</v>
      </c>
      <c r="I6444" s="1" t="str">
        <f>_xlfn.XLOOKUP(Comuni[[#This Row],[Regione]],Ripartizione_geografica[Regione],Ripartizione_geografica[Ripartizione geografica],,0)</f>
        <v>Sud</v>
      </c>
      <c r="J6444" s="1">
        <f>_xlfn.XLOOKUP(Comuni[[#This Row],[Regione]],Table_0[Regione],Table_0[Totale contagiati],,0)</f>
        <v>1671467</v>
      </c>
      <c r="K6444" s="1">
        <f>_xlfn.XLOOKUP(Comuni[[#This Row],[Regione]],Table_0[Regione],Table_0[Guariti],,0)</f>
        <v>1653592</v>
      </c>
      <c r="L6444" s="1">
        <f>_xlfn.XLOOKUP(Comuni[[#This Row],[Regione]],Table_0[Regione],Table_0[Deceduti],,0)</f>
        <v>9926</v>
      </c>
    </row>
    <row r="6445" spans="1:12" x14ac:dyDescent="0.25">
      <c r="A6445" s="1" t="s">
        <v>6541</v>
      </c>
      <c r="B6445" s="1" t="s">
        <v>6451</v>
      </c>
      <c r="C6445" s="1" t="s">
        <v>6514</v>
      </c>
      <c r="D6445">
        <v>21555</v>
      </c>
      <c r="E6445">
        <f>100*Comuni[[#This Row],[Popolazione2011]]/$D$7916</f>
        <v>3.7609829469827029E-2</v>
      </c>
      <c r="F6445">
        <f>100*Comuni[[#This Row],[Popolazione2011]]/(SUMIFS($D$2:$D$7916,$B$2:$B$7916,"Puglia"))</f>
        <v>0.53188523024671286</v>
      </c>
      <c r="G6445" t="b">
        <f>IF(Comuni[[#This Row],[Popolazione2011]]&gt;300000,"MAGGIORE")</f>
        <v>0</v>
      </c>
      <c r="H6445">
        <f>100*Comuni[[#This Row],[Popolazione2011]]/(SUMIFS($D$2:$D$7916,$B$2:$B$7916,"Piemonte"))</f>
        <v>0.49393709686437592</v>
      </c>
      <c r="I6445" s="1" t="str">
        <f>_xlfn.XLOOKUP(Comuni[[#This Row],[Regione]],Ripartizione_geografica[Regione],Ripartizione_geografica[Ripartizione geografica],,0)</f>
        <v>Sud</v>
      </c>
      <c r="J6445" s="1">
        <f>_xlfn.XLOOKUP(Comuni[[#This Row],[Regione]],Table_0[Regione],Table_0[Totale contagiati],,0)</f>
        <v>1671467</v>
      </c>
      <c r="K6445" s="1">
        <f>_xlfn.XLOOKUP(Comuni[[#This Row],[Regione]],Table_0[Regione],Table_0[Guariti],,0)</f>
        <v>1653592</v>
      </c>
      <c r="L6445" s="1">
        <f>_xlfn.XLOOKUP(Comuni[[#This Row],[Regione]],Table_0[Regione],Table_0[Deceduti],,0)</f>
        <v>9926</v>
      </c>
    </row>
    <row r="6446" spans="1:12" x14ac:dyDescent="0.25">
      <c r="A6446" s="1" t="s">
        <v>6542</v>
      </c>
      <c r="B6446" s="1" t="s">
        <v>6451</v>
      </c>
      <c r="C6446" s="1" t="s">
        <v>6514</v>
      </c>
      <c r="D6446">
        <v>1418</v>
      </c>
      <c r="E6446">
        <f>100*Comuni[[#This Row],[Popolazione2011]]/$D$7916</f>
        <v>2.4741701780660974E-3</v>
      </c>
      <c r="F6446">
        <f>100*Comuni[[#This Row],[Popolazione2011]]/(SUMIFS($D$2:$D$7916,$B$2:$B$7916,"Puglia"))</f>
        <v>3.4990176594286188E-2</v>
      </c>
      <c r="G6446" t="b">
        <f>IF(Comuni[[#This Row],[Popolazione2011]]&gt;300000,"MAGGIORE")</f>
        <v>0</v>
      </c>
      <c r="H6446">
        <f>100*Comuni[[#This Row],[Popolazione2011]]/(SUMIFS($D$2:$D$7916,$B$2:$B$7916,"Piemonte"))</f>
        <v>3.2493751025455118E-2</v>
      </c>
      <c r="I6446" s="1" t="str">
        <f>_xlfn.XLOOKUP(Comuni[[#This Row],[Regione]],Ripartizione_geografica[Regione],Ripartizione_geografica[Ripartizione geografica],,0)</f>
        <v>Sud</v>
      </c>
      <c r="J6446" s="1">
        <f>_xlfn.XLOOKUP(Comuni[[#This Row],[Regione]],Table_0[Regione],Table_0[Totale contagiati],,0)</f>
        <v>1671467</v>
      </c>
      <c r="K6446" s="1">
        <f>_xlfn.XLOOKUP(Comuni[[#This Row],[Regione]],Table_0[Regione],Table_0[Guariti],,0)</f>
        <v>1653592</v>
      </c>
      <c r="L6446" s="1">
        <f>_xlfn.XLOOKUP(Comuni[[#This Row],[Regione]],Table_0[Regione],Table_0[Deceduti],,0)</f>
        <v>9926</v>
      </c>
    </row>
    <row r="6447" spans="1:12" x14ac:dyDescent="0.25">
      <c r="A6447" s="1" t="s">
        <v>6543</v>
      </c>
      <c r="B6447" s="1" t="s">
        <v>6451</v>
      </c>
      <c r="C6447" s="1" t="s">
        <v>6514</v>
      </c>
      <c r="D6447">
        <v>17567</v>
      </c>
      <c r="E6447">
        <f>100*Comuni[[#This Row],[Popolazione2011]]/$D$7916</f>
        <v>3.0651443947875272E-2</v>
      </c>
      <c r="F6447">
        <f>100*Comuni[[#This Row],[Popolazione2011]]/(SUMIFS($D$2:$D$7916,$B$2:$B$7916,"Puglia"))</f>
        <v>0.43347844304077959</v>
      </c>
      <c r="G6447" t="b">
        <f>IF(Comuni[[#This Row],[Popolazione2011]]&gt;300000,"MAGGIORE")</f>
        <v>0</v>
      </c>
      <c r="H6447">
        <f>100*Comuni[[#This Row],[Popolazione2011]]/(SUMIFS($D$2:$D$7916,$B$2:$B$7916,"Piemonte"))</f>
        <v>0.40255128650505645</v>
      </c>
      <c r="I6447" s="1" t="str">
        <f>_xlfn.XLOOKUP(Comuni[[#This Row],[Regione]],Ripartizione_geografica[Regione],Ripartizione_geografica[Ripartizione geografica],,0)</f>
        <v>Sud</v>
      </c>
      <c r="J6447" s="1">
        <f>_xlfn.XLOOKUP(Comuni[[#This Row],[Regione]],Table_0[Regione],Table_0[Totale contagiati],,0)</f>
        <v>1671467</v>
      </c>
      <c r="K6447" s="1">
        <f>_xlfn.XLOOKUP(Comuni[[#This Row],[Regione]],Table_0[Regione],Table_0[Guariti],,0)</f>
        <v>1653592</v>
      </c>
      <c r="L6447" s="1">
        <f>_xlfn.XLOOKUP(Comuni[[#This Row],[Regione]],Table_0[Regione],Table_0[Deceduti],,0)</f>
        <v>9926</v>
      </c>
    </row>
    <row r="6448" spans="1:12" x14ac:dyDescent="0.25">
      <c r="A6448" s="1" t="s">
        <v>6544</v>
      </c>
      <c r="B6448" s="1" t="s">
        <v>6451</v>
      </c>
      <c r="C6448" s="1" t="s">
        <v>6514</v>
      </c>
      <c r="D6448">
        <v>27083</v>
      </c>
      <c r="E6448">
        <f>100*Comuni[[#This Row],[Popolazione2011]]/$D$7916</f>
        <v>4.7255254536363978E-2</v>
      </c>
      <c r="F6448">
        <f>100*Comuni[[#This Row],[Popolazione2011]]/(SUMIFS($D$2:$D$7916,$B$2:$B$7916,"Puglia"))</f>
        <v>0.66829263237168746</v>
      </c>
      <c r="G6448" t="b">
        <f>IF(Comuni[[#This Row],[Popolazione2011]]&gt;300000,"MAGGIORE")</f>
        <v>0</v>
      </c>
      <c r="H6448">
        <f>100*Comuni[[#This Row],[Popolazione2011]]/(SUMIFS($D$2:$D$7916,$B$2:$B$7916,"Piemonte"))</f>
        <v>0.62061231242764525</v>
      </c>
      <c r="I6448" s="1" t="str">
        <f>_xlfn.XLOOKUP(Comuni[[#This Row],[Regione]],Ripartizione_geografica[Regione],Ripartizione_geografica[Ripartizione geografica],,0)</f>
        <v>Sud</v>
      </c>
      <c r="J6448" s="1">
        <f>_xlfn.XLOOKUP(Comuni[[#This Row],[Regione]],Table_0[Regione],Table_0[Totale contagiati],,0)</f>
        <v>1671467</v>
      </c>
      <c r="K6448" s="1">
        <f>_xlfn.XLOOKUP(Comuni[[#This Row],[Regione]],Table_0[Regione],Table_0[Guariti],,0)</f>
        <v>1653592</v>
      </c>
      <c r="L6448" s="1">
        <f>_xlfn.XLOOKUP(Comuni[[#This Row],[Regione]],Table_0[Regione],Table_0[Deceduti],,0)</f>
        <v>9926</v>
      </c>
    </row>
    <row r="6449" spans="1:12" x14ac:dyDescent="0.25">
      <c r="A6449" s="1" t="s">
        <v>6545</v>
      </c>
      <c r="B6449" s="1" t="s">
        <v>6451</v>
      </c>
      <c r="C6449" s="1" t="s">
        <v>6514</v>
      </c>
      <c r="D6449">
        <v>18418</v>
      </c>
      <c r="E6449">
        <f>100*Comuni[[#This Row],[Popolazione2011]]/$D$7916</f>
        <v>3.2136295020889549E-2</v>
      </c>
      <c r="F6449">
        <f>100*Comuni[[#This Row],[Popolazione2011]]/(SUMIFS($D$2:$D$7916,$B$2:$B$7916,"Puglia"))</f>
        <v>0.454477484142146</v>
      </c>
      <c r="G6449" t="b">
        <f>IF(Comuni[[#This Row],[Popolazione2011]]&gt;300000,"MAGGIORE")</f>
        <v>0</v>
      </c>
      <c r="H6449">
        <f>100*Comuni[[#This Row],[Popolazione2011]]/(SUMIFS($D$2:$D$7916,$B$2:$B$7916,"Piemonte"))</f>
        <v>0.4220521201599664</v>
      </c>
      <c r="I6449" s="1" t="str">
        <f>_xlfn.XLOOKUP(Comuni[[#This Row],[Regione]],Ripartizione_geografica[Regione],Ripartizione_geografica[Ripartizione geografica],,0)</f>
        <v>Sud</v>
      </c>
      <c r="J6449" s="1">
        <f>_xlfn.XLOOKUP(Comuni[[#This Row],[Regione]],Table_0[Regione],Table_0[Totale contagiati],,0)</f>
        <v>1671467</v>
      </c>
      <c r="K6449" s="1">
        <f>_xlfn.XLOOKUP(Comuni[[#This Row],[Regione]],Table_0[Regione],Table_0[Guariti],,0)</f>
        <v>1653592</v>
      </c>
      <c r="L6449" s="1">
        <f>_xlfn.XLOOKUP(Comuni[[#This Row],[Regione]],Table_0[Regione],Table_0[Deceduti],,0)</f>
        <v>9926</v>
      </c>
    </row>
    <row r="6450" spans="1:12" x14ac:dyDescent="0.25">
      <c r="A6450" s="1" t="s">
        <v>6546</v>
      </c>
      <c r="B6450" s="1" t="s">
        <v>6451</v>
      </c>
      <c r="C6450" s="1" t="s">
        <v>6514</v>
      </c>
      <c r="D6450">
        <v>25662</v>
      </c>
      <c r="E6450">
        <f>100*Comuni[[#This Row],[Popolazione2011]]/$D$7916</f>
        <v>4.4775849865678556E-2</v>
      </c>
      <c r="F6450">
        <f>100*Comuni[[#This Row],[Popolazione2011]]/(SUMIFS($D$2:$D$7916,$B$2:$B$7916,"Puglia"))</f>
        <v>0.63322842860548112</v>
      </c>
      <c r="G6450" t="b">
        <f>IF(Comuni[[#This Row],[Popolazione2011]]&gt;300000,"MAGGIORE")</f>
        <v>0</v>
      </c>
      <c r="H6450">
        <f>100*Comuni[[#This Row],[Popolazione2011]]/(SUMIFS($D$2:$D$7916,$B$2:$B$7916,"Piemonte"))</f>
        <v>0.58804981580763704</v>
      </c>
      <c r="I6450" s="1" t="str">
        <f>_xlfn.XLOOKUP(Comuni[[#This Row],[Regione]],Ripartizione_geografica[Regione],Ripartizione_geografica[Ripartizione geografica],,0)</f>
        <v>Sud</v>
      </c>
      <c r="J6450" s="1">
        <f>_xlfn.XLOOKUP(Comuni[[#This Row],[Regione]],Table_0[Regione],Table_0[Totale contagiati],,0)</f>
        <v>1671467</v>
      </c>
      <c r="K6450" s="1">
        <f>_xlfn.XLOOKUP(Comuni[[#This Row],[Regione]],Table_0[Regione],Table_0[Guariti],,0)</f>
        <v>1653592</v>
      </c>
      <c r="L6450" s="1">
        <f>_xlfn.XLOOKUP(Comuni[[#This Row],[Regione]],Table_0[Regione],Table_0[Deceduti],,0)</f>
        <v>9926</v>
      </c>
    </row>
    <row r="6451" spans="1:12" x14ac:dyDescent="0.25">
      <c r="A6451" s="1" t="s">
        <v>6547</v>
      </c>
      <c r="B6451" s="1" t="s">
        <v>6451</v>
      </c>
      <c r="C6451" s="1" t="s">
        <v>6514</v>
      </c>
      <c r="D6451">
        <v>6715</v>
      </c>
      <c r="E6451">
        <f>100*Comuni[[#This Row],[Popolazione2011]]/$D$7916</f>
        <v>1.1716539312915265E-2</v>
      </c>
      <c r="F6451">
        <f>100*Comuni[[#This Row],[Popolazione2011]]/(SUMIFS($D$2:$D$7916,$B$2:$B$7916,"Puglia"))</f>
        <v>0.16569748648140462</v>
      </c>
      <c r="G6451" t="b">
        <f>IF(Comuni[[#This Row],[Popolazione2011]]&gt;300000,"MAGGIORE")</f>
        <v>0</v>
      </c>
      <c r="H6451">
        <f>100*Comuni[[#This Row],[Popolazione2011]]/(SUMIFS($D$2:$D$7916,$B$2:$B$7916,"Piemonte"))</f>
        <v>0.15387555580813198</v>
      </c>
      <c r="I6451" s="1" t="str">
        <f>_xlfn.XLOOKUP(Comuni[[#This Row],[Regione]],Ripartizione_geografica[Regione],Ripartizione_geografica[Ripartizione geografica],,0)</f>
        <v>Sud</v>
      </c>
      <c r="J6451" s="1">
        <f>_xlfn.XLOOKUP(Comuni[[#This Row],[Regione]],Table_0[Regione],Table_0[Totale contagiati],,0)</f>
        <v>1671467</v>
      </c>
      <c r="K6451" s="1">
        <f>_xlfn.XLOOKUP(Comuni[[#This Row],[Regione]],Table_0[Regione],Table_0[Guariti],,0)</f>
        <v>1653592</v>
      </c>
      <c r="L6451" s="1">
        <f>_xlfn.XLOOKUP(Comuni[[#This Row],[Regione]],Table_0[Regione],Table_0[Deceduti],,0)</f>
        <v>9926</v>
      </c>
    </row>
    <row r="6452" spans="1:12" x14ac:dyDescent="0.25">
      <c r="A6452" s="1" t="s">
        <v>6548</v>
      </c>
      <c r="B6452" s="1" t="s">
        <v>6451</v>
      </c>
      <c r="C6452" s="1" t="s">
        <v>6514</v>
      </c>
      <c r="D6452">
        <v>9713</v>
      </c>
      <c r="E6452">
        <f>100*Comuni[[#This Row],[Popolazione2011]]/$D$7916</f>
        <v>1.6947542270490834E-2</v>
      </c>
      <c r="F6452">
        <f>100*Comuni[[#This Row],[Popolazione2011]]/(SUMIFS($D$2:$D$7916,$B$2:$B$7916,"Puglia"))</f>
        <v>0.23967530695366837</v>
      </c>
      <c r="G6452" t="b">
        <f>IF(Comuni[[#This Row],[Popolazione2011]]&gt;300000,"MAGGIORE")</f>
        <v>0</v>
      </c>
      <c r="H6452">
        <f>100*Comuni[[#This Row],[Popolazione2011]]/(SUMIFS($D$2:$D$7916,$B$2:$B$7916,"Piemonte"))</f>
        <v>0.22257531996491225</v>
      </c>
      <c r="I6452" s="1" t="str">
        <f>_xlfn.XLOOKUP(Comuni[[#This Row],[Regione]],Ripartizione_geografica[Regione],Ripartizione_geografica[Ripartizione geografica],,0)</f>
        <v>Sud</v>
      </c>
      <c r="J6452" s="1">
        <f>_xlfn.XLOOKUP(Comuni[[#This Row],[Regione]],Table_0[Regione],Table_0[Totale contagiati],,0)</f>
        <v>1671467</v>
      </c>
      <c r="K6452" s="1">
        <f>_xlfn.XLOOKUP(Comuni[[#This Row],[Regione]],Table_0[Regione],Table_0[Guariti],,0)</f>
        <v>1653592</v>
      </c>
      <c r="L6452" s="1">
        <f>_xlfn.XLOOKUP(Comuni[[#This Row],[Regione]],Table_0[Regione],Table_0[Deceduti],,0)</f>
        <v>9926</v>
      </c>
    </row>
    <row r="6453" spans="1:12" x14ac:dyDescent="0.25">
      <c r="A6453" s="1" t="s">
        <v>6549</v>
      </c>
      <c r="B6453" s="1" t="s">
        <v>6451</v>
      </c>
      <c r="C6453" s="1" t="s">
        <v>6514</v>
      </c>
      <c r="D6453">
        <v>26770</v>
      </c>
      <c r="E6453">
        <f>100*Comuni[[#This Row],[Popolazione2011]]/$D$7916</f>
        <v>4.6709122473081406E-2</v>
      </c>
      <c r="F6453">
        <f>100*Comuni[[#This Row],[Popolazione2011]]/(SUMIFS($D$2:$D$7916,$B$2:$B$7916,"Puglia"))</f>
        <v>0.66056913076801216</v>
      </c>
      <c r="G6453" t="b">
        <f>IF(Comuni[[#This Row],[Popolazione2011]]&gt;300000,"MAGGIORE")</f>
        <v>0</v>
      </c>
      <c r="H6453">
        <f>100*Comuni[[#This Row],[Popolazione2011]]/(SUMIFS($D$2:$D$7916,$B$2:$B$7916,"Piemonte"))</f>
        <v>0.61343985539593338</v>
      </c>
      <c r="I6453" s="1" t="str">
        <f>_xlfn.XLOOKUP(Comuni[[#This Row],[Regione]],Ripartizione_geografica[Regione],Ripartizione_geografica[Ripartizione geografica],,0)</f>
        <v>Sud</v>
      </c>
      <c r="J6453" s="1">
        <f>_xlfn.XLOOKUP(Comuni[[#This Row],[Regione]],Table_0[Regione],Table_0[Totale contagiati],,0)</f>
        <v>1671467</v>
      </c>
      <c r="K6453" s="1">
        <f>_xlfn.XLOOKUP(Comuni[[#This Row],[Regione]],Table_0[Regione],Table_0[Guariti],,0)</f>
        <v>1653592</v>
      </c>
      <c r="L6453" s="1">
        <f>_xlfn.XLOOKUP(Comuni[[#This Row],[Regione]],Table_0[Regione],Table_0[Deceduti],,0)</f>
        <v>9926</v>
      </c>
    </row>
    <row r="6454" spans="1:12" x14ac:dyDescent="0.25">
      <c r="A6454" s="1" t="s">
        <v>6550</v>
      </c>
      <c r="B6454" s="1" t="s">
        <v>6451</v>
      </c>
      <c r="C6454" s="1" t="s">
        <v>6514</v>
      </c>
      <c r="D6454">
        <v>26986</v>
      </c>
      <c r="E6454">
        <f>100*Comuni[[#This Row],[Popolazione2011]]/$D$7916</f>
        <v>4.7086005941672573E-2</v>
      </c>
      <c r="F6454">
        <f>100*Comuni[[#This Row],[Popolazione2011]]/(SUMIFS($D$2:$D$7916,$B$2:$B$7916,"Puglia"))</f>
        <v>0.66589908714626733</v>
      </c>
      <c r="G6454" t="b">
        <f>IF(Comuni[[#This Row],[Popolazione2011]]&gt;300000,"MAGGIORE")</f>
        <v>0</v>
      </c>
      <c r="H6454">
        <f>100*Comuni[[#This Row],[Popolazione2011]]/(SUMIFS($D$2:$D$7916,$B$2:$B$7916,"Piemonte"))</f>
        <v>0.61838953820376008</v>
      </c>
      <c r="I6454" s="1" t="str">
        <f>_xlfn.XLOOKUP(Comuni[[#This Row],[Regione]],Ripartizione_geografica[Regione],Ripartizione_geografica[Ripartizione geografica],,0)</f>
        <v>Sud</v>
      </c>
      <c r="J6454" s="1">
        <f>_xlfn.XLOOKUP(Comuni[[#This Row],[Regione]],Table_0[Regione],Table_0[Totale contagiati],,0)</f>
        <v>1671467</v>
      </c>
      <c r="K6454" s="1">
        <f>_xlfn.XLOOKUP(Comuni[[#This Row],[Regione]],Table_0[Regione],Table_0[Guariti],,0)</f>
        <v>1653592</v>
      </c>
      <c r="L6454" s="1">
        <f>_xlfn.XLOOKUP(Comuni[[#This Row],[Regione]],Table_0[Regione],Table_0[Deceduti],,0)</f>
        <v>9926</v>
      </c>
    </row>
    <row r="6455" spans="1:12" x14ac:dyDescent="0.25">
      <c r="A6455" s="1" t="s">
        <v>6551</v>
      </c>
      <c r="B6455" s="1" t="s">
        <v>6451</v>
      </c>
      <c r="C6455" s="1" t="s">
        <v>6514</v>
      </c>
      <c r="D6455">
        <v>8551</v>
      </c>
      <c r="E6455">
        <f>100*Comuni[[#This Row],[Popolazione2011]]/$D$7916</f>
        <v>1.4920048795940197E-2</v>
      </c>
      <c r="F6455">
        <f>100*Comuni[[#This Row],[Popolazione2011]]/(SUMIFS($D$2:$D$7916,$B$2:$B$7916,"Puglia"))</f>
        <v>0.21100211569657348</v>
      </c>
      <c r="G6455" t="b">
        <f>IF(Comuni[[#This Row],[Popolazione2011]]&gt;300000,"MAGGIORE")</f>
        <v>0</v>
      </c>
      <c r="H6455">
        <f>100*Comuni[[#This Row],[Popolazione2011]]/(SUMIFS($D$2:$D$7916,$B$2:$B$7916,"Piemonte"))</f>
        <v>0.19594785967465919</v>
      </c>
      <c r="I6455" s="1" t="str">
        <f>_xlfn.XLOOKUP(Comuni[[#This Row],[Regione]],Ripartizione_geografica[Regione],Ripartizione_geografica[Ripartizione geografica],,0)</f>
        <v>Sud</v>
      </c>
      <c r="J6455" s="1">
        <f>_xlfn.XLOOKUP(Comuni[[#This Row],[Regione]],Table_0[Regione],Table_0[Totale contagiati],,0)</f>
        <v>1671467</v>
      </c>
      <c r="K6455" s="1">
        <f>_xlfn.XLOOKUP(Comuni[[#This Row],[Regione]],Table_0[Regione],Table_0[Guariti],,0)</f>
        <v>1653592</v>
      </c>
      <c r="L6455" s="1">
        <f>_xlfn.XLOOKUP(Comuni[[#This Row],[Regione]],Table_0[Regione],Table_0[Deceduti],,0)</f>
        <v>9926</v>
      </c>
    </row>
    <row r="6456" spans="1:12" x14ac:dyDescent="0.25">
      <c r="A6456" s="1" t="s">
        <v>6552</v>
      </c>
      <c r="B6456" s="1" t="s">
        <v>6451</v>
      </c>
      <c r="C6456" s="1" t="s">
        <v>6514</v>
      </c>
      <c r="D6456">
        <v>27007</v>
      </c>
      <c r="E6456">
        <f>100*Comuni[[#This Row],[Popolazione2011]]/$D$7916</f>
        <v>4.7122647390007821E-2</v>
      </c>
      <c r="F6456">
        <f>100*Comuni[[#This Row],[Popolazione2011]]/(SUMIFS($D$2:$D$7916,$B$2:$B$7916,"Puglia"))</f>
        <v>0.66641727734970879</v>
      </c>
      <c r="G6456" t="b">
        <f>IF(Comuni[[#This Row],[Popolazione2011]]&gt;300000,"MAGGIORE")</f>
        <v>0</v>
      </c>
      <c r="H6456">
        <f>100*Comuni[[#This Row],[Popolazione2011]]/(SUMIFS($D$2:$D$7916,$B$2:$B$7916,"Piemonte"))</f>
        <v>0.61887075736563213</v>
      </c>
      <c r="I6456" s="1" t="str">
        <f>_xlfn.XLOOKUP(Comuni[[#This Row],[Regione]],Ripartizione_geografica[Regione],Ripartizione_geografica[Ripartizione geografica],,0)</f>
        <v>Sud</v>
      </c>
      <c r="J6456" s="1">
        <f>_xlfn.XLOOKUP(Comuni[[#This Row],[Regione]],Table_0[Regione],Table_0[Totale contagiati],,0)</f>
        <v>1671467</v>
      </c>
      <c r="K6456" s="1">
        <f>_xlfn.XLOOKUP(Comuni[[#This Row],[Regione]],Table_0[Regione],Table_0[Guariti],,0)</f>
        <v>1653592</v>
      </c>
      <c r="L6456" s="1">
        <f>_xlfn.XLOOKUP(Comuni[[#This Row],[Regione]],Table_0[Regione],Table_0[Deceduti],,0)</f>
        <v>9926</v>
      </c>
    </row>
    <row r="6457" spans="1:12" x14ac:dyDescent="0.25">
      <c r="A6457" s="1" t="s">
        <v>6553</v>
      </c>
      <c r="B6457" s="1" t="s">
        <v>6451</v>
      </c>
      <c r="C6457" s="1" t="s">
        <v>6514</v>
      </c>
      <c r="D6457">
        <v>12748</v>
      </c>
      <c r="E6457">
        <f>100*Comuni[[#This Row],[Popolazione2011]]/$D$7916</f>
        <v>2.2243103970371377E-2</v>
      </c>
      <c r="F6457">
        <f>100*Comuni[[#This Row],[Popolazione2011]]/(SUMIFS($D$2:$D$7916,$B$2:$B$7916,"Puglia"))</f>
        <v>0.31456612921294802</v>
      </c>
      <c r="G6457" t="b">
        <f>IF(Comuni[[#This Row],[Popolazione2011]]&gt;300000,"MAGGIORE")</f>
        <v>0</v>
      </c>
      <c r="H6457">
        <f>100*Comuni[[#This Row],[Popolazione2011]]/(SUMIFS($D$2:$D$7916,$B$2:$B$7916,"Piemonte"))</f>
        <v>0.2921229464545147</v>
      </c>
      <c r="I6457" s="1" t="str">
        <f>_xlfn.XLOOKUP(Comuni[[#This Row],[Regione]],Ripartizione_geografica[Regione],Ripartizione_geografica[Ripartizione geografica],,0)</f>
        <v>Sud</v>
      </c>
      <c r="J6457" s="1">
        <f>_xlfn.XLOOKUP(Comuni[[#This Row],[Regione]],Table_0[Regione],Table_0[Totale contagiati],,0)</f>
        <v>1671467</v>
      </c>
      <c r="K6457" s="1">
        <f>_xlfn.XLOOKUP(Comuni[[#This Row],[Regione]],Table_0[Regione],Table_0[Guariti],,0)</f>
        <v>1653592</v>
      </c>
      <c r="L6457" s="1">
        <f>_xlfn.XLOOKUP(Comuni[[#This Row],[Regione]],Table_0[Regione],Table_0[Deceduti],,0)</f>
        <v>9926</v>
      </c>
    </row>
    <row r="6458" spans="1:12" x14ac:dyDescent="0.25">
      <c r="A6458" s="1" t="s">
        <v>6554</v>
      </c>
      <c r="B6458" s="1" t="s">
        <v>6451</v>
      </c>
      <c r="C6458" s="1" t="s">
        <v>6514</v>
      </c>
      <c r="D6458">
        <v>17897</v>
      </c>
      <c r="E6458">
        <f>100*Comuni[[#This Row],[Popolazione2011]]/$D$7916</f>
        <v>3.1227238136000667E-2</v>
      </c>
      <c r="F6458">
        <f>100*Comuni[[#This Row],[Popolazione2011]]/(SUMIFS($D$2:$D$7916,$B$2:$B$7916,"Puglia"))</f>
        <v>0.44162143195200276</v>
      </c>
      <c r="G6458" t="b">
        <f>IF(Comuni[[#This Row],[Popolazione2011]]&gt;300000,"MAGGIORE")</f>
        <v>0</v>
      </c>
      <c r="H6458">
        <f>100*Comuni[[#This Row],[Popolazione2011]]/(SUMIFS($D$2:$D$7916,$B$2:$B$7916,"Piemonte"))</f>
        <v>0.41011330190590284</v>
      </c>
      <c r="I6458" s="1" t="str">
        <f>_xlfn.XLOOKUP(Comuni[[#This Row],[Regione]],Ripartizione_geografica[Regione],Ripartizione_geografica[Ripartizione geografica],,0)</f>
        <v>Sud</v>
      </c>
      <c r="J6458" s="1">
        <f>_xlfn.XLOOKUP(Comuni[[#This Row],[Regione]],Table_0[Regione],Table_0[Totale contagiati],,0)</f>
        <v>1671467</v>
      </c>
      <c r="K6458" s="1">
        <f>_xlfn.XLOOKUP(Comuni[[#This Row],[Regione]],Table_0[Regione],Table_0[Guariti],,0)</f>
        <v>1653592</v>
      </c>
      <c r="L6458" s="1">
        <f>_xlfn.XLOOKUP(Comuni[[#This Row],[Regione]],Table_0[Regione],Table_0[Deceduti],,0)</f>
        <v>9926</v>
      </c>
    </row>
    <row r="6459" spans="1:12" x14ac:dyDescent="0.25">
      <c r="A6459" s="1" t="s">
        <v>6555</v>
      </c>
      <c r="B6459" s="1" t="s">
        <v>6451</v>
      </c>
      <c r="C6459" s="1" t="s">
        <v>6556</v>
      </c>
      <c r="D6459">
        <v>7024</v>
      </c>
      <c r="E6459">
        <f>100*Comuni[[#This Row],[Popolazione2011]]/$D$7916</f>
        <v>1.2255692052705408E-2</v>
      </c>
      <c r="F6459">
        <f>100*Comuni[[#This Row],[Popolazione2011]]/(SUMIFS($D$2:$D$7916,$B$2:$B$7916,"Puglia"))</f>
        <v>0.1733222851891863</v>
      </c>
      <c r="G6459" t="b">
        <f>IF(Comuni[[#This Row],[Popolazione2011]]&gt;300000,"MAGGIORE")</f>
        <v>0</v>
      </c>
      <c r="H6459">
        <f>100*Comuni[[#This Row],[Popolazione2011]]/(SUMIFS($D$2:$D$7916,$B$2:$B$7916,"Piemonte"))</f>
        <v>0.16095635204710632</v>
      </c>
      <c r="I6459" s="1" t="str">
        <f>_xlfn.XLOOKUP(Comuni[[#This Row],[Regione]],Ripartizione_geografica[Regione],Ripartizione_geografica[Ripartizione geografica],,0)</f>
        <v>Sud</v>
      </c>
      <c r="J6459" s="1">
        <f>_xlfn.XLOOKUP(Comuni[[#This Row],[Regione]],Table_0[Regione],Table_0[Totale contagiati],,0)</f>
        <v>1671467</v>
      </c>
      <c r="K6459" s="1">
        <f>_xlfn.XLOOKUP(Comuni[[#This Row],[Regione]],Table_0[Regione],Table_0[Guariti],,0)</f>
        <v>1653592</v>
      </c>
      <c r="L6459" s="1">
        <f>_xlfn.XLOOKUP(Comuni[[#This Row],[Regione]],Table_0[Regione],Table_0[Deceduti],,0)</f>
        <v>9926</v>
      </c>
    </row>
    <row r="6460" spans="1:12" x14ac:dyDescent="0.25">
      <c r="A6460" s="1" t="s">
        <v>6557</v>
      </c>
      <c r="B6460" s="1" t="s">
        <v>6451</v>
      </c>
      <c r="C6460" s="1" t="s">
        <v>6556</v>
      </c>
      <c r="D6460">
        <v>6832</v>
      </c>
      <c r="E6460">
        <f>100*Comuni[[#This Row],[Popolazione2011]]/$D$7916</f>
        <v>1.1920684525068814E-2</v>
      </c>
      <c r="F6460">
        <f>100*Comuni[[#This Row],[Popolazione2011]]/(SUMIFS($D$2:$D$7916,$B$2:$B$7916,"Puglia"))</f>
        <v>0.16858454618629284</v>
      </c>
      <c r="G6460" t="b">
        <f>IF(Comuni[[#This Row],[Popolazione2011]]&gt;300000,"MAGGIORE")</f>
        <v>0</v>
      </c>
      <c r="H6460">
        <f>100*Comuni[[#This Row],[Popolazione2011]]/(SUMIFS($D$2:$D$7916,$B$2:$B$7916,"Piemonte"))</f>
        <v>0.15655663399570477</v>
      </c>
      <c r="I6460" s="1" t="str">
        <f>_xlfn.XLOOKUP(Comuni[[#This Row],[Regione]],Ripartizione_geografica[Regione],Ripartizione_geografica[Ripartizione geografica],,0)</f>
        <v>Sud</v>
      </c>
      <c r="J6460" s="1">
        <f>_xlfn.XLOOKUP(Comuni[[#This Row],[Regione]],Table_0[Regione],Table_0[Totale contagiati],,0)</f>
        <v>1671467</v>
      </c>
      <c r="K6460" s="1">
        <f>_xlfn.XLOOKUP(Comuni[[#This Row],[Regione]],Table_0[Regione],Table_0[Guariti],,0)</f>
        <v>1653592</v>
      </c>
      <c r="L6460" s="1">
        <f>_xlfn.XLOOKUP(Comuni[[#This Row],[Regione]],Table_0[Regione],Table_0[Deceduti],,0)</f>
        <v>9926</v>
      </c>
    </row>
    <row r="6461" spans="1:12" x14ac:dyDescent="0.25">
      <c r="A6461" s="1" t="s">
        <v>6558</v>
      </c>
      <c r="B6461" s="1" t="s">
        <v>6451</v>
      </c>
      <c r="C6461" s="1" t="s">
        <v>6556</v>
      </c>
      <c r="D6461">
        <v>17125</v>
      </c>
      <c r="E6461">
        <f>100*Comuni[[#This Row],[Popolazione2011]]/$D$7916</f>
        <v>2.9880228701961862E-2</v>
      </c>
      <c r="F6461">
        <f>100*Comuni[[#This Row],[Popolazione2011]]/(SUMIFS($D$2:$D$7916,$B$2:$B$7916,"Puglia"))</f>
        <v>0.42257177304453525</v>
      </c>
      <c r="G6461" t="b">
        <f>IF(Comuni[[#This Row],[Popolazione2011]]&gt;300000,"MAGGIORE")</f>
        <v>0</v>
      </c>
      <c r="H6461">
        <f>100*Comuni[[#This Row],[Popolazione2011]]/(SUMIFS($D$2:$D$7916,$B$2:$B$7916,"Piemonte"))</f>
        <v>0.39242276890755917</v>
      </c>
      <c r="I6461" s="1" t="str">
        <f>_xlfn.XLOOKUP(Comuni[[#This Row],[Regione]],Ripartizione_geografica[Regione],Ripartizione_geografica[Ripartizione geografica],,0)</f>
        <v>Sud</v>
      </c>
      <c r="J6461" s="1">
        <f>_xlfn.XLOOKUP(Comuni[[#This Row],[Regione]],Table_0[Regione],Table_0[Totale contagiati],,0)</f>
        <v>1671467</v>
      </c>
      <c r="K6461" s="1">
        <f>_xlfn.XLOOKUP(Comuni[[#This Row],[Regione]],Table_0[Regione],Table_0[Guariti],,0)</f>
        <v>1653592</v>
      </c>
      <c r="L6461" s="1">
        <f>_xlfn.XLOOKUP(Comuni[[#This Row],[Regione]],Table_0[Regione],Table_0[Deceduti],,0)</f>
        <v>9926</v>
      </c>
    </row>
    <row r="6462" spans="1:12" x14ac:dyDescent="0.25">
      <c r="A6462" s="1" t="s">
        <v>6559</v>
      </c>
      <c r="B6462" s="1" t="s">
        <v>6451</v>
      </c>
      <c r="C6462" s="1" t="s">
        <v>6556</v>
      </c>
      <c r="D6462">
        <v>13568</v>
      </c>
      <c r="E6462">
        <f>100*Comuni[[#This Row],[Popolazione2011]]/$D$7916</f>
        <v>2.3673865286319332E-2</v>
      </c>
      <c r="F6462">
        <f>100*Comuni[[#This Row],[Popolazione2011]]/(SUMIFS($D$2:$D$7916,$B$2:$B$7916,"Puglia"))</f>
        <v>0.33480022287113892</v>
      </c>
      <c r="G6462" t="b">
        <f>IF(Comuni[[#This Row],[Popolazione2011]]&gt;300000,"MAGGIORE")</f>
        <v>0</v>
      </c>
      <c r="H6462">
        <f>100*Comuni[[#This Row],[Popolazione2011]]/(SUMIFS($D$2:$D$7916,$B$2:$B$7916,"Piemonte"))</f>
        <v>0.31091340896570879</v>
      </c>
      <c r="I6462" s="1" t="str">
        <f>_xlfn.XLOOKUP(Comuni[[#This Row],[Regione]],Ripartizione_geografica[Regione],Ripartizione_geografica[Ripartizione geografica],,0)</f>
        <v>Sud</v>
      </c>
      <c r="J6462" s="1">
        <f>_xlfn.XLOOKUP(Comuni[[#This Row],[Regione]],Table_0[Regione],Table_0[Totale contagiati],,0)</f>
        <v>1671467</v>
      </c>
      <c r="K6462" s="1">
        <f>_xlfn.XLOOKUP(Comuni[[#This Row],[Regione]],Table_0[Regione],Table_0[Guariti],,0)</f>
        <v>1653592</v>
      </c>
      <c r="L6462" s="1">
        <f>_xlfn.XLOOKUP(Comuni[[#This Row],[Regione]],Table_0[Regione],Table_0[Deceduti],,0)</f>
        <v>9926</v>
      </c>
    </row>
    <row r="6463" spans="1:12" x14ac:dyDescent="0.25">
      <c r="A6463" s="1" t="s">
        <v>6560</v>
      </c>
      <c r="B6463" s="1" t="s">
        <v>6451</v>
      </c>
      <c r="C6463" s="1" t="s">
        <v>6556</v>
      </c>
      <c r="D6463">
        <v>3540</v>
      </c>
      <c r="E6463">
        <f>100*Comuni[[#This Row],[Popolazione2011]]/$D$7916</f>
        <v>6.1767012907997078E-3</v>
      </c>
      <c r="F6463">
        <f>100*Comuni[[#This Row],[Popolazione2011]]/(SUMIFS($D$2:$D$7916,$B$2:$B$7916,"Puglia"))</f>
        <v>8.7352062865848457E-2</v>
      </c>
      <c r="G6463" t="b">
        <f>IF(Comuni[[#This Row],[Popolazione2011]]&gt;300000,"MAGGIORE")</f>
        <v>0</v>
      </c>
      <c r="H6463">
        <f>100*Comuni[[#This Row],[Popolazione2011]]/(SUMIFS($D$2:$D$7916,$B$2:$B$7916,"Piemonte"))</f>
        <v>8.111980157271588E-2</v>
      </c>
      <c r="I6463" s="1" t="str">
        <f>_xlfn.XLOOKUP(Comuni[[#This Row],[Regione]],Ripartizione_geografica[Regione],Ripartizione_geografica[Ripartizione geografica],,0)</f>
        <v>Sud</v>
      </c>
      <c r="J6463" s="1">
        <f>_xlfn.XLOOKUP(Comuni[[#This Row],[Regione]],Table_0[Regione],Table_0[Totale contagiati],,0)</f>
        <v>1671467</v>
      </c>
      <c r="K6463" s="1">
        <f>_xlfn.XLOOKUP(Comuni[[#This Row],[Regione]],Table_0[Regione],Table_0[Guariti],,0)</f>
        <v>1653592</v>
      </c>
      <c r="L6463" s="1">
        <f>_xlfn.XLOOKUP(Comuni[[#This Row],[Regione]],Table_0[Regione],Table_0[Deceduti],,0)</f>
        <v>9926</v>
      </c>
    </row>
    <row r="6464" spans="1:12" x14ac:dyDescent="0.25">
      <c r="A6464" s="1" t="s">
        <v>6561</v>
      </c>
      <c r="B6464" s="1" t="s">
        <v>6451</v>
      </c>
      <c r="C6464" s="1" t="s">
        <v>6556</v>
      </c>
      <c r="D6464">
        <v>5353</v>
      </c>
      <c r="E6464">
        <f>100*Comuni[[#This Row],[Popolazione2011]]/$D$7916</f>
        <v>9.3400796637431727E-3</v>
      </c>
      <c r="F6464">
        <f>100*Comuni[[#This Row],[Popolazione2011]]/(SUMIFS($D$2:$D$7916,$B$2:$B$7916,"Puglia"))</f>
        <v>0.13208915042962904</v>
      </c>
      <c r="G6464" t="b">
        <f>IF(Comuni[[#This Row],[Popolazione2011]]&gt;300000,"MAGGIORE")</f>
        <v>0</v>
      </c>
      <c r="H6464">
        <f>100*Comuni[[#This Row],[Popolazione2011]]/(SUMIFS($D$2:$D$7916,$B$2:$B$7916,"Piemonte"))</f>
        <v>0.12266505588100229</v>
      </c>
      <c r="I6464" s="1" t="str">
        <f>_xlfn.XLOOKUP(Comuni[[#This Row],[Regione]],Ripartizione_geografica[Regione],Ripartizione_geografica[Ripartizione geografica],,0)</f>
        <v>Sud</v>
      </c>
      <c r="J6464" s="1">
        <f>_xlfn.XLOOKUP(Comuni[[#This Row],[Regione]],Table_0[Regione],Table_0[Totale contagiati],,0)</f>
        <v>1671467</v>
      </c>
      <c r="K6464" s="1">
        <f>_xlfn.XLOOKUP(Comuni[[#This Row],[Regione]],Table_0[Regione],Table_0[Guariti],,0)</f>
        <v>1653592</v>
      </c>
      <c r="L6464" s="1">
        <f>_xlfn.XLOOKUP(Comuni[[#This Row],[Regione]],Table_0[Regione],Table_0[Deceduti],,0)</f>
        <v>9926</v>
      </c>
    </row>
    <row r="6465" spans="1:12" x14ac:dyDescent="0.25">
      <c r="A6465" s="1" t="s">
        <v>6562</v>
      </c>
      <c r="B6465" s="1" t="s">
        <v>6451</v>
      </c>
      <c r="C6465" s="1" t="s">
        <v>6556</v>
      </c>
      <c r="D6465">
        <v>22582</v>
      </c>
      <c r="E6465">
        <f>100*Comuni[[#This Row],[Popolazione2011]]/$D$7916</f>
        <v>3.9401770776508194E-2</v>
      </c>
      <c r="F6465">
        <f>100*Comuni[[#This Row],[Popolazione2011]]/(SUMIFS($D$2:$D$7916,$B$2:$B$7916,"Puglia"))</f>
        <v>0.55722719876739824</v>
      </c>
      <c r="G6465" t="b">
        <f>IF(Comuni[[#This Row],[Popolazione2011]]&gt;300000,"MAGGIORE")</f>
        <v>0</v>
      </c>
      <c r="H6465">
        <f>100*Comuni[[#This Row],[Popolazione2011]]/(SUMIFS($D$2:$D$7916,$B$2:$B$7916,"Piemonte"))</f>
        <v>0.51747100539973734</v>
      </c>
      <c r="I6465" s="1" t="str">
        <f>_xlfn.XLOOKUP(Comuni[[#This Row],[Regione]],Ripartizione_geografica[Regione],Ripartizione_geografica[Ripartizione geografica],,0)</f>
        <v>Sud</v>
      </c>
      <c r="J6465" s="1">
        <f>_xlfn.XLOOKUP(Comuni[[#This Row],[Regione]],Table_0[Regione],Table_0[Totale contagiati],,0)</f>
        <v>1671467</v>
      </c>
      <c r="K6465" s="1">
        <f>_xlfn.XLOOKUP(Comuni[[#This Row],[Regione]],Table_0[Regione],Table_0[Guariti],,0)</f>
        <v>1653592</v>
      </c>
      <c r="L6465" s="1">
        <f>_xlfn.XLOOKUP(Comuni[[#This Row],[Regione]],Table_0[Regione],Table_0[Deceduti],,0)</f>
        <v>9926</v>
      </c>
    </row>
    <row r="6466" spans="1:12" x14ac:dyDescent="0.25">
      <c r="A6466" s="1" t="s">
        <v>6563</v>
      </c>
      <c r="B6466" s="1" t="s">
        <v>6451</v>
      </c>
      <c r="C6466" s="1" t="s">
        <v>6556</v>
      </c>
      <c r="D6466">
        <v>32503</v>
      </c>
      <c r="E6466">
        <f>100*Comuni[[#This Row],[Popolazione2011]]/$D$7916</f>
        <v>5.6712237868605339E-2</v>
      </c>
      <c r="F6466">
        <f>100*Comuni[[#This Row],[Popolazione2011]]/(SUMIFS($D$2:$D$7916,$B$2:$B$7916,"Puglia"))</f>
        <v>0.80203505630753458</v>
      </c>
      <c r="G6466" t="b">
        <f>IF(Comuni[[#This Row],[Popolazione2011]]&gt;300000,"MAGGIORE")</f>
        <v>0</v>
      </c>
      <c r="H6466">
        <f>100*Comuni[[#This Row],[Popolazione2011]]/(SUMIFS($D$2:$D$7916,$B$2:$B$7916,"Piemonte"))</f>
        <v>0.74481268658700117</v>
      </c>
      <c r="I6466" s="1" t="str">
        <f>_xlfn.XLOOKUP(Comuni[[#This Row],[Regione]],Ripartizione_geografica[Regione],Ripartizione_geografica[Ripartizione geografica],,0)</f>
        <v>Sud</v>
      </c>
      <c r="J6466" s="1">
        <f>_xlfn.XLOOKUP(Comuni[[#This Row],[Regione]],Table_0[Regione],Table_0[Totale contagiati],,0)</f>
        <v>1671467</v>
      </c>
      <c r="K6466" s="1">
        <f>_xlfn.XLOOKUP(Comuni[[#This Row],[Regione]],Table_0[Regione],Table_0[Guariti],,0)</f>
        <v>1653592</v>
      </c>
      <c r="L6466" s="1">
        <f>_xlfn.XLOOKUP(Comuni[[#This Row],[Regione]],Table_0[Regione],Table_0[Deceduti],,0)</f>
        <v>9926</v>
      </c>
    </row>
    <row r="6467" spans="1:12" x14ac:dyDescent="0.25">
      <c r="A6467" s="1" t="s">
        <v>6564</v>
      </c>
      <c r="B6467" s="1" t="s">
        <v>6451</v>
      </c>
      <c r="C6467" s="1" t="s">
        <v>6556</v>
      </c>
      <c r="D6467">
        <v>15296</v>
      </c>
      <c r="E6467">
        <f>100*Comuni[[#This Row],[Popolazione2011]]/$D$7916</f>
        <v>2.6688933035048681E-2</v>
      </c>
      <c r="F6467">
        <f>100*Comuni[[#This Row],[Popolazione2011]]/(SUMIFS($D$2:$D$7916,$B$2:$B$7916,"Puglia"))</f>
        <v>0.3774398738971802</v>
      </c>
      <c r="G6467" t="b">
        <f>IF(Comuni[[#This Row],[Popolazione2011]]&gt;300000,"MAGGIORE")</f>
        <v>0</v>
      </c>
      <c r="H6467">
        <f>100*Comuni[[#This Row],[Popolazione2011]]/(SUMIFS($D$2:$D$7916,$B$2:$B$7916,"Piemonte"))</f>
        <v>0.35051087142832266</v>
      </c>
      <c r="I6467" s="1" t="str">
        <f>_xlfn.XLOOKUP(Comuni[[#This Row],[Regione]],Ripartizione_geografica[Regione],Ripartizione_geografica[Ripartizione geografica],,0)</f>
        <v>Sud</v>
      </c>
      <c r="J6467" s="1">
        <f>_xlfn.XLOOKUP(Comuni[[#This Row],[Regione]],Table_0[Regione],Table_0[Totale contagiati],,0)</f>
        <v>1671467</v>
      </c>
      <c r="K6467" s="1">
        <f>_xlfn.XLOOKUP(Comuni[[#This Row],[Regione]],Table_0[Regione],Table_0[Guariti],,0)</f>
        <v>1653592</v>
      </c>
      <c r="L6467" s="1">
        <f>_xlfn.XLOOKUP(Comuni[[#This Row],[Regione]],Table_0[Regione],Table_0[Deceduti],,0)</f>
        <v>9926</v>
      </c>
    </row>
    <row r="6468" spans="1:12" x14ac:dyDescent="0.25">
      <c r="A6468" s="1" t="s">
        <v>6565</v>
      </c>
      <c r="B6468" s="1" t="s">
        <v>6451</v>
      </c>
      <c r="C6468" s="1" t="s">
        <v>6556</v>
      </c>
      <c r="D6468">
        <v>7802</v>
      </c>
      <c r="E6468">
        <f>100*Comuni[[#This Row],[Popolazione2011]]/$D$7916</f>
        <v>1.3613170471982858E-2</v>
      </c>
      <c r="F6468">
        <f>100*Comuni[[#This Row],[Popolazione2011]]/(SUMIFS($D$2:$D$7916,$B$2:$B$7916,"Puglia"))</f>
        <v>0.19251999844049425</v>
      </c>
      <c r="G6468" t="b">
        <f>IF(Comuni[[#This Row],[Popolazione2011]]&gt;300000,"MAGGIORE")</f>
        <v>0</v>
      </c>
      <c r="H6468">
        <f>100*Comuni[[#This Row],[Popolazione2011]]/(SUMIFS($D$2:$D$7916,$B$2:$B$7916,"Piemonte"))</f>
        <v>0.17878437623455631</v>
      </c>
      <c r="I6468" s="1" t="str">
        <f>_xlfn.XLOOKUP(Comuni[[#This Row],[Regione]],Ripartizione_geografica[Regione],Ripartizione_geografica[Ripartizione geografica],,0)</f>
        <v>Sud</v>
      </c>
      <c r="J6468" s="1">
        <f>_xlfn.XLOOKUP(Comuni[[#This Row],[Regione]],Table_0[Regione],Table_0[Totale contagiati],,0)</f>
        <v>1671467</v>
      </c>
      <c r="K6468" s="1">
        <f>_xlfn.XLOOKUP(Comuni[[#This Row],[Regione]],Table_0[Regione],Table_0[Guariti],,0)</f>
        <v>1653592</v>
      </c>
      <c r="L6468" s="1">
        <f>_xlfn.XLOOKUP(Comuni[[#This Row],[Regione]],Table_0[Regione],Table_0[Deceduti],,0)</f>
        <v>9926</v>
      </c>
    </row>
    <row r="6469" spans="1:12" x14ac:dyDescent="0.25">
      <c r="A6469" s="1" t="s">
        <v>6566</v>
      </c>
      <c r="B6469" s="1" t="s">
        <v>6451</v>
      </c>
      <c r="C6469" s="1" t="s">
        <v>6556</v>
      </c>
      <c r="D6469">
        <v>10238</v>
      </c>
      <c r="E6469">
        <f>100*Comuni[[#This Row],[Popolazione2011]]/$D$7916</f>
        <v>1.7863578478872148E-2</v>
      </c>
      <c r="F6469">
        <f>100*Comuni[[#This Row],[Popolazione2011]]/(SUMIFS($D$2:$D$7916,$B$2:$B$7916,"Puglia"))</f>
        <v>0.25263006203970523</v>
      </c>
      <c r="G6469" t="b">
        <f>IF(Comuni[[#This Row],[Popolazione2011]]&gt;300000,"MAGGIORE")</f>
        <v>0</v>
      </c>
      <c r="H6469">
        <f>100*Comuni[[#This Row],[Popolazione2011]]/(SUMIFS($D$2:$D$7916,$B$2:$B$7916,"Piemonte"))</f>
        <v>0.23460579901171333</v>
      </c>
      <c r="I6469" s="1" t="str">
        <f>_xlfn.XLOOKUP(Comuni[[#This Row],[Regione]],Ripartizione_geografica[Regione],Ripartizione_geografica[Ripartizione geografica],,0)</f>
        <v>Sud</v>
      </c>
      <c r="J6469" s="1">
        <f>_xlfn.XLOOKUP(Comuni[[#This Row],[Regione]],Table_0[Regione],Table_0[Totale contagiati],,0)</f>
        <v>1671467</v>
      </c>
      <c r="K6469" s="1">
        <f>_xlfn.XLOOKUP(Comuni[[#This Row],[Regione]],Table_0[Regione],Table_0[Guariti],,0)</f>
        <v>1653592</v>
      </c>
      <c r="L6469" s="1">
        <f>_xlfn.XLOOKUP(Comuni[[#This Row],[Regione]],Table_0[Regione],Table_0[Deceduti],,0)</f>
        <v>9926</v>
      </c>
    </row>
    <row r="6470" spans="1:12" x14ac:dyDescent="0.25">
      <c r="A6470" s="1" t="s">
        <v>6567</v>
      </c>
      <c r="B6470" s="1" t="s">
        <v>6451</v>
      </c>
      <c r="C6470" s="1" t="s">
        <v>6556</v>
      </c>
      <c r="D6470">
        <v>30921</v>
      </c>
      <c r="E6470">
        <f>100*Comuni[[#This Row],[Popolazione2011]]/$D$7916</f>
        <v>5.3951915427349645E-2</v>
      </c>
      <c r="F6470">
        <f>100*Comuni[[#This Row],[Popolazione2011]]/(SUMIFS($D$2:$D$7916,$B$2:$B$7916,"Puglia"))</f>
        <v>0.76299806098161016</v>
      </c>
      <c r="G6470" t="b">
        <f>IF(Comuni[[#This Row],[Popolazione2011]]&gt;300000,"MAGGIORE")</f>
        <v>0</v>
      </c>
      <c r="H6470">
        <f>100*Comuni[[#This Row],[Popolazione2011]]/(SUMIFS($D$2:$D$7916,$B$2:$B$7916,"Piemonte"))</f>
        <v>0.70856084305930733</v>
      </c>
      <c r="I6470" s="1" t="str">
        <f>_xlfn.XLOOKUP(Comuni[[#This Row],[Regione]],Ripartizione_geografica[Regione],Ripartizione_geografica[Ripartizione geografica],,0)</f>
        <v>Sud</v>
      </c>
      <c r="J6470" s="1">
        <f>_xlfn.XLOOKUP(Comuni[[#This Row],[Regione]],Table_0[Regione],Table_0[Totale contagiati],,0)</f>
        <v>1671467</v>
      </c>
      <c r="K6470" s="1">
        <f>_xlfn.XLOOKUP(Comuni[[#This Row],[Regione]],Table_0[Regione],Table_0[Guariti],,0)</f>
        <v>1653592</v>
      </c>
      <c r="L6470" s="1">
        <f>_xlfn.XLOOKUP(Comuni[[#This Row],[Regione]],Table_0[Regione],Table_0[Deceduti],,0)</f>
        <v>9926</v>
      </c>
    </row>
    <row r="6471" spans="1:12" x14ac:dyDescent="0.25">
      <c r="A6471" s="1" t="s">
        <v>6568</v>
      </c>
      <c r="B6471" s="1" t="s">
        <v>6451</v>
      </c>
      <c r="C6471" s="1" t="s">
        <v>6556</v>
      </c>
      <c r="D6471">
        <v>49009</v>
      </c>
      <c r="E6471">
        <f>100*Comuni[[#This Row],[Popolazione2011]]/$D$7916</f>
        <v>8.5512416260113799E-2</v>
      </c>
      <c r="F6471">
        <f>100*Comuni[[#This Row],[Popolazione2011]]/(SUMIFS($D$2:$D$7916,$B$2:$B$7916,"Puglia"))</f>
        <v>1.209332556212533</v>
      </c>
      <c r="G6471" t="b">
        <f>IF(Comuni[[#This Row],[Popolazione2011]]&gt;300000,"MAGGIORE")</f>
        <v>0</v>
      </c>
      <c r="H6471">
        <f>100*Comuni[[#This Row],[Popolazione2011]]/(SUMIFS($D$2:$D$7916,$B$2:$B$7916,"Piemonte"))</f>
        <v>1.1230509478184274</v>
      </c>
      <c r="I6471" s="1" t="str">
        <f>_xlfn.XLOOKUP(Comuni[[#This Row],[Regione]],Ripartizione_geografica[Regione],Ripartizione_geografica[Ripartizione geografica],,0)</f>
        <v>Sud</v>
      </c>
      <c r="J6471" s="1">
        <f>_xlfn.XLOOKUP(Comuni[[#This Row],[Regione]],Table_0[Regione],Table_0[Totale contagiati],,0)</f>
        <v>1671467</v>
      </c>
      <c r="K6471" s="1">
        <f>_xlfn.XLOOKUP(Comuni[[#This Row],[Regione]],Table_0[Regione],Table_0[Guariti],,0)</f>
        <v>1653592</v>
      </c>
      <c r="L6471" s="1">
        <f>_xlfn.XLOOKUP(Comuni[[#This Row],[Regione]],Table_0[Regione],Table_0[Deceduti],,0)</f>
        <v>9926</v>
      </c>
    </row>
    <row r="6472" spans="1:12" x14ac:dyDescent="0.25">
      <c r="A6472" s="1" t="s">
        <v>6569</v>
      </c>
      <c r="B6472" s="1" t="s">
        <v>6451</v>
      </c>
      <c r="C6472" s="1" t="s">
        <v>6556</v>
      </c>
      <c r="D6472">
        <v>5411</v>
      </c>
      <c r="E6472">
        <f>100*Comuni[[#This Row],[Popolazione2011]]/$D$7916</f>
        <v>9.4412798543833942E-3</v>
      </c>
      <c r="F6472">
        <f>100*Comuni[[#This Row],[Popolazione2011]]/(SUMIFS($D$2:$D$7916,$B$2:$B$7916,"Puglia"))</f>
        <v>0.13352034242008642</v>
      </c>
      <c r="G6472" t="b">
        <f>IF(Comuni[[#This Row],[Popolazione2011]]&gt;300000,"MAGGIORE")</f>
        <v>0</v>
      </c>
      <c r="H6472">
        <f>100*Comuni[[#This Row],[Popolazione2011]]/(SUMIFS($D$2:$D$7916,$B$2:$B$7916,"Piemonte"))</f>
        <v>0.12399413737569651</v>
      </c>
      <c r="I6472" s="1" t="str">
        <f>_xlfn.XLOOKUP(Comuni[[#This Row],[Regione]],Ripartizione_geografica[Regione],Ripartizione_geografica[Ripartizione geografica],,0)</f>
        <v>Sud</v>
      </c>
      <c r="J6472" s="1">
        <f>_xlfn.XLOOKUP(Comuni[[#This Row],[Regione]],Table_0[Regione],Table_0[Totale contagiati],,0)</f>
        <v>1671467</v>
      </c>
      <c r="K6472" s="1">
        <f>_xlfn.XLOOKUP(Comuni[[#This Row],[Regione]],Table_0[Regione],Table_0[Guariti],,0)</f>
        <v>1653592</v>
      </c>
      <c r="L6472" s="1">
        <f>_xlfn.XLOOKUP(Comuni[[#This Row],[Regione]],Table_0[Regione],Table_0[Deceduti],,0)</f>
        <v>9926</v>
      </c>
    </row>
    <row r="6473" spans="1:12" x14ac:dyDescent="0.25">
      <c r="A6473" s="1" t="s">
        <v>6570</v>
      </c>
      <c r="B6473" s="1" t="s">
        <v>6451</v>
      </c>
      <c r="C6473" s="1" t="s">
        <v>6556</v>
      </c>
      <c r="D6473">
        <v>32381</v>
      </c>
      <c r="E6473">
        <f>100*Comuni[[#This Row],[Popolazione2011]]/$D$7916</f>
        <v>5.6499368502086249E-2</v>
      </c>
      <c r="F6473">
        <f>100*Comuni[[#This Row],[Popolazione2011]]/(SUMIFS($D$2:$D$7916,$B$2:$B$7916,"Puglia"))</f>
        <v>0.79902461798277935</v>
      </c>
      <c r="G6473" t="b">
        <f>IF(Comuni[[#This Row],[Popolazione2011]]&gt;300000,"MAGGIORE")</f>
        <v>0</v>
      </c>
      <c r="H6473">
        <f>100*Comuni[[#This Row],[Popolazione2011]]/(SUMIFS($D$2:$D$7916,$B$2:$B$7916,"Piemonte"))</f>
        <v>0.74201703240850647</v>
      </c>
      <c r="I6473" s="1" t="str">
        <f>_xlfn.XLOOKUP(Comuni[[#This Row],[Regione]],Ripartizione_geografica[Regione],Ripartizione_geografica[Ripartizione geografica],,0)</f>
        <v>Sud</v>
      </c>
      <c r="J6473" s="1">
        <f>_xlfn.XLOOKUP(Comuni[[#This Row],[Regione]],Table_0[Regione],Table_0[Totale contagiati],,0)</f>
        <v>1671467</v>
      </c>
      <c r="K6473" s="1">
        <f>_xlfn.XLOOKUP(Comuni[[#This Row],[Regione]],Table_0[Regione],Table_0[Guariti],,0)</f>
        <v>1653592</v>
      </c>
      <c r="L6473" s="1">
        <f>_xlfn.XLOOKUP(Comuni[[#This Row],[Regione]],Table_0[Regione],Table_0[Deceduti],,0)</f>
        <v>9926</v>
      </c>
    </row>
    <row r="6474" spans="1:12" x14ac:dyDescent="0.25">
      <c r="A6474" s="1" t="s">
        <v>6571</v>
      </c>
      <c r="B6474" s="1" t="s">
        <v>6451</v>
      </c>
      <c r="C6474" s="1" t="s">
        <v>6556</v>
      </c>
      <c r="D6474">
        <v>5522</v>
      </c>
      <c r="E6474">
        <f>100*Comuni[[#This Row],[Popolazione2011]]/$D$7916</f>
        <v>9.6349560812983015E-3</v>
      </c>
      <c r="F6474">
        <f>100*Comuni[[#This Row],[Popolazione2011]]/(SUMIFS($D$2:$D$7916,$B$2:$B$7916,"Puglia"))</f>
        <v>0.13625934778113422</v>
      </c>
      <c r="G6474" t="b">
        <f>IF(Comuni[[#This Row],[Popolazione2011]]&gt;300000,"MAGGIORE")</f>
        <v>0</v>
      </c>
      <c r="H6474">
        <f>100*Comuni[[#This Row],[Popolazione2011]]/(SUMIFS($D$2:$D$7916,$B$2:$B$7916,"Piemonte"))</f>
        <v>0.12653772437416302</v>
      </c>
      <c r="I6474" s="1" t="str">
        <f>_xlfn.XLOOKUP(Comuni[[#This Row],[Regione]],Ripartizione_geografica[Regione],Ripartizione_geografica[Ripartizione geografica],,0)</f>
        <v>Sud</v>
      </c>
      <c r="J6474" s="1">
        <f>_xlfn.XLOOKUP(Comuni[[#This Row],[Regione]],Table_0[Regione],Table_0[Totale contagiati],,0)</f>
        <v>1671467</v>
      </c>
      <c r="K6474" s="1">
        <f>_xlfn.XLOOKUP(Comuni[[#This Row],[Regione]],Table_0[Regione],Table_0[Guariti],,0)</f>
        <v>1653592</v>
      </c>
      <c r="L6474" s="1">
        <f>_xlfn.XLOOKUP(Comuni[[#This Row],[Regione]],Table_0[Regione],Table_0[Deceduti],,0)</f>
        <v>9926</v>
      </c>
    </row>
    <row r="6475" spans="1:12" x14ac:dyDescent="0.25">
      <c r="A6475" s="1" t="s">
        <v>6572</v>
      </c>
      <c r="B6475" s="1" t="s">
        <v>6451</v>
      </c>
      <c r="C6475" s="1" t="s">
        <v>6556</v>
      </c>
      <c r="D6475">
        <v>4088</v>
      </c>
      <c r="E6475">
        <f>100*Comuni[[#This Row],[Popolazione2011]]/$D$7916</f>
        <v>7.1328686092624874E-3</v>
      </c>
      <c r="F6475">
        <f>100*Comuni[[#This Row],[Popolazione2011]]/(SUMIFS($D$2:$D$7916,$B$2:$B$7916,"Puglia"))</f>
        <v>0.10087435960327358</v>
      </c>
      <c r="G6475" t="b">
        <f>IF(Comuni[[#This Row],[Popolazione2011]]&gt;300000,"MAGGIORE")</f>
        <v>0</v>
      </c>
      <c r="H6475">
        <f>100*Comuni[[#This Row],[Popolazione2011]]/(SUMIFS($D$2:$D$7916,$B$2:$B$7916,"Piemonte"))</f>
        <v>9.367733017775777E-2</v>
      </c>
      <c r="I6475" s="1" t="str">
        <f>_xlfn.XLOOKUP(Comuni[[#This Row],[Regione]],Ripartizione_geografica[Regione],Ripartizione_geografica[Ripartizione geografica],,0)</f>
        <v>Sud</v>
      </c>
      <c r="J6475" s="1">
        <f>_xlfn.XLOOKUP(Comuni[[#This Row],[Regione]],Table_0[Regione],Table_0[Totale contagiati],,0)</f>
        <v>1671467</v>
      </c>
      <c r="K6475" s="1">
        <f>_xlfn.XLOOKUP(Comuni[[#This Row],[Regione]],Table_0[Regione],Table_0[Guariti],,0)</f>
        <v>1653592</v>
      </c>
      <c r="L6475" s="1">
        <f>_xlfn.XLOOKUP(Comuni[[#This Row],[Regione]],Table_0[Regione],Table_0[Deceduti],,0)</f>
        <v>9926</v>
      </c>
    </row>
    <row r="6476" spans="1:12" x14ac:dyDescent="0.25">
      <c r="A6476" s="1" t="s">
        <v>6573</v>
      </c>
      <c r="B6476" s="1" t="s">
        <v>6451</v>
      </c>
      <c r="C6476" s="1" t="s">
        <v>6556</v>
      </c>
      <c r="D6476">
        <v>2395</v>
      </c>
      <c r="E6476">
        <f>100*Comuni[[#This Row],[Popolazione2011]]/$D$7916</f>
        <v>4.1788699410918928E-3</v>
      </c>
      <c r="F6476">
        <f>100*Comuni[[#This Row],[Popolazione2011]]/(SUMIFS($D$2:$D$7916,$B$2:$B$7916,"Puglia"))</f>
        <v>5.9098358916301427E-2</v>
      </c>
      <c r="G6476" t="b">
        <f>IF(Comuni[[#This Row],[Popolazione2011]]&gt;300000,"MAGGIORE")</f>
        <v>0</v>
      </c>
      <c r="H6476">
        <f>100*Comuni[[#This Row],[Popolazione2011]]/(SUMIFS($D$2:$D$7916,$B$2:$B$7916,"Piemonte"))</f>
        <v>5.488189965159733E-2</v>
      </c>
      <c r="I6476" s="1" t="str">
        <f>_xlfn.XLOOKUP(Comuni[[#This Row],[Regione]],Ripartizione_geografica[Regione],Ripartizione_geografica[Ripartizione geografica],,0)</f>
        <v>Sud</v>
      </c>
      <c r="J6476" s="1">
        <f>_xlfn.XLOOKUP(Comuni[[#This Row],[Regione]],Table_0[Regione],Table_0[Totale contagiati],,0)</f>
        <v>1671467</v>
      </c>
      <c r="K6476" s="1">
        <f>_xlfn.XLOOKUP(Comuni[[#This Row],[Regione]],Table_0[Regione],Table_0[Guariti],,0)</f>
        <v>1653592</v>
      </c>
      <c r="L6476" s="1">
        <f>_xlfn.XLOOKUP(Comuni[[#This Row],[Regione]],Table_0[Regione],Table_0[Deceduti],,0)</f>
        <v>9926</v>
      </c>
    </row>
    <row r="6477" spans="1:12" x14ac:dyDescent="0.25">
      <c r="A6477" s="1" t="s">
        <v>6574</v>
      </c>
      <c r="B6477" s="1" t="s">
        <v>6451</v>
      </c>
      <c r="C6477" s="1" t="s">
        <v>6556</v>
      </c>
      <c r="D6477">
        <v>16241</v>
      </c>
      <c r="E6477">
        <f>100*Comuni[[#This Row],[Popolazione2011]]/$D$7916</f>
        <v>2.8337798210135042E-2</v>
      </c>
      <c r="F6477">
        <f>100*Comuni[[#This Row],[Popolazione2011]]/(SUMIFS($D$2:$D$7916,$B$2:$B$7916,"Puglia"))</f>
        <v>0.4007584330520465</v>
      </c>
      <c r="G6477" t="b">
        <f>IF(Comuni[[#This Row],[Popolazione2011]]&gt;300000,"MAGGIORE")</f>
        <v>0</v>
      </c>
      <c r="H6477">
        <f>100*Comuni[[#This Row],[Popolazione2011]]/(SUMIFS($D$2:$D$7916,$B$2:$B$7916,"Piemonte"))</f>
        <v>0.37216573371256456</v>
      </c>
      <c r="I6477" s="1" t="str">
        <f>_xlfn.XLOOKUP(Comuni[[#This Row],[Regione]],Ripartizione_geografica[Regione],Ripartizione_geografica[Ripartizione geografica],,0)</f>
        <v>Sud</v>
      </c>
      <c r="J6477" s="1">
        <f>_xlfn.XLOOKUP(Comuni[[#This Row],[Regione]],Table_0[Regione],Table_0[Totale contagiati],,0)</f>
        <v>1671467</v>
      </c>
      <c r="K6477" s="1">
        <f>_xlfn.XLOOKUP(Comuni[[#This Row],[Regione]],Table_0[Regione],Table_0[Guariti],,0)</f>
        <v>1653592</v>
      </c>
      <c r="L6477" s="1">
        <f>_xlfn.XLOOKUP(Comuni[[#This Row],[Regione]],Table_0[Regione],Table_0[Deceduti],,0)</f>
        <v>9926</v>
      </c>
    </row>
    <row r="6478" spans="1:12" x14ac:dyDescent="0.25">
      <c r="A6478" s="1" t="s">
        <v>6575</v>
      </c>
      <c r="B6478" s="1" t="s">
        <v>6451</v>
      </c>
      <c r="C6478" s="1" t="s">
        <v>6556</v>
      </c>
      <c r="D6478">
        <v>7854</v>
      </c>
      <c r="E6478">
        <f>100*Comuni[[#This Row],[Popolazione2011]]/$D$7916</f>
        <v>1.3703901677384436E-2</v>
      </c>
      <c r="F6478">
        <f>100*Comuni[[#This Row],[Popolazione2011]]/(SUMIFS($D$2:$D$7916,$B$2:$B$7916,"Puglia"))</f>
        <v>0.19380313608711122</v>
      </c>
      <c r="G6478" t="b">
        <f>IF(Comuni[[#This Row],[Popolazione2011]]&gt;300000,"MAGGIORE")</f>
        <v>0</v>
      </c>
      <c r="H6478">
        <f>100*Comuni[[#This Row],[Popolazione2011]]/(SUMIFS($D$2:$D$7916,$B$2:$B$7916,"Piemonte"))</f>
        <v>0.17997596654014422</v>
      </c>
      <c r="I6478" s="1" t="str">
        <f>_xlfn.XLOOKUP(Comuni[[#This Row],[Regione]],Ripartizione_geografica[Regione],Ripartizione_geografica[Ripartizione geografica],,0)</f>
        <v>Sud</v>
      </c>
      <c r="J6478" s="1">
        <f>_xlfn.XLOOKUP(Comuni[[#This Row],[Regione]],Table_0[Regione],Table_0[Totale contagiati],,0)</f>
        <v>1671467</v>
      </c>
      <c r="K6478" s="1">
        <f>_xlfn.XLOOKUP(Comuni[[#This Row],[Regione]],Table_0[Regione],Table_0[Guariti],,0)</f>
        <v>1653592</v>
      </c>
      <c r="L6478" s="1">
        <f>_xlfn.XLOOKUP(Comuni[[#This Row],[Regione]],Table_0[Regione],Table_0[Deceduti],,0)</f>
        <v>9926</v>
      </c>
    </row>
    <row r="6479" spans="1:12" x14ac:dyDescent="0.25">
      <c r="A6479" s="1" t="s">
        <v>6576</v>
      </c>
      <c r="B6479" s="1" t="s">
        <v>6451</v>
      </c>
      <c r="C6479" s="1" t="s">
        <v>6556</v>
      </c>
      <c r="D6479">
        <v>16052</v>
      </c>
      <c r="E6479">
        <f>100*Comuni[[#This Row],[Popolazione2011]]/$D$7916</f>
        <v>2.800802517511777E-2</v>
      </c>
      <c r="F6479">
        <f>100*Comuni[[#This Row],[Popolazione2011]]/(SUMIFS($D$2:$D$7916,$B$2:$B$7916,"Puglia"))</f>
        <v>0.39609472122107325</v>
      </c>
      <c r="G6479" t="b">
        <f>IF(Comuni[[#This Row],[Popolazione2011]]&gt;300000,"MAGGIORE")</f>
        <v>0</v>
      </c>
      <c r="H6479">
        <f>100*Comuni[[#This Row],[Popolazione2011]]/(SUMIFS($D$2:$D$7916,$B$2:$B$7916,"Piemonte"))</f>
        <v>0.36783476125571618</v>
      </c>
      <c r="I6479" s="1" t="str">
        <f>_xlfn.XLOOKUP(Comuni[[#This Row],[Regione]],Ripartizione_geografica[Regione],Ripartizione_geografica[Ripartizione geografica],,0)</f>
        <v>Sud</v>
      </c>
      <c r="J6479" s="1">
        <f>_xlfn.XLOOKUP(Comuni[[#This Row],[Regione]],Table_0[Regione],Table_0[Totale contagiati],,0)</f>
        <v>1671467</v>
      </c>
      <c r="K6479" s="1">
        <f>_xlfn.XLOOKUP(Comuni[[#This Row],[Regione]],Table_0[Regione],Table_0[Guariti],,0)</f>
        <v>1653592</v>
      </c>
      <c r="L6479" s="1">
        <f>_xlfn.XLOOKUP(Comuni[[#This Row],[Regione]],Table_0[Regione],Table_0[Deceduti],,0)</f>
        <v>9926</v>
      </c>
    </row>
    <row r="6480" spans="1:12" x14ac:dyDescent="0.25">
      <c r="A6480" s="1" t="s">
        <v>6577</v>
      </c>
      <c r="B6480" s="1" t="s">
        <v>6451</v>
      </c>
      <c r="C6480" s="1" t="s">
        <v>6556</v>
      </c>
      <c r="D6480">
        <v>11062</v>
      </c>
      <c r="E6480">
        <f>100*Comuni[[#This Row],[Popolazione2011]]/$D$7916</f>
        <v>1.9301319118312531E-2</v>
      </c>
      <c r="F6480">
        <f>100*Comuni[[#This Row],[Popolazione2011]]/(SUMIFS($D$2:$D$7916,$B$2:$B$7916,"Puglia"))</f>
        <v>0.27296285859378971</v>
      </c>
      <c r="G6480" t="b">
        <f>IF(Comuni[[#This Row],[Popolazione2011]]&gt;300000,"MAGGIORE")</f>
        <v>0</v>
      </c>
      <c r="H6480">
        <f>100*Comuni[[#This Row],[Popolazione2011]]/(SUMIFS($D$2:$D$7916,$B$2:$B$7916,"Piemonte"))</f>
        <v>0.25348792231564493</v>
      </c>
      <c r="I6480" s="1" t="str">
        <f>_xlfn.XLOOKUP(Comuni[[#This Row],[Regione]],Ripartizione_geografica[Regione],Ripartizione_geografica[Ripartizione geografica],,0)</f>
        <v>Sud</v>
      </c>
      <c r="J6480" s="1">
        <f>_xlfn.XLOOKUP(Comuni[[#This Row],[Regione]],Table_0[Regione],Table_0[Totale contagiati],,0)</f>
        <v>1671467</v>
      </c>
      <c r="K6480" s="1">
        <f>_xlfn.XLOOKUP(Comuni[[#This Row],[Regione]],Table_0[Regione],Table_0[Guariti],,0)</f>
        <v>1653592</v>
      </c>
      <c r="L6480" s="1">
        <f>_xlfn.XLOOKUP(Comuni[[#This Row],[Regione]],Table_0[Regione],Table_0[Deceduti],,0)</f>
        <v>9926</v>
      </c>
    </row>
    <row r="6481" spans="1:12" x14ac:dyDescent="0.25">
      <c r="A6481" s="1" t="s">
        <v>6578</v>
      </c>
      <c r="B6481" s="1" t="s">
        <v>6451</v>
      </c>
      <c r="C6481" s="1" t="s">
        <v>6556</v>
      </c>
      <c r="D6481">
        <v>1823</v>
      </c>
      <c r="E6481">
        <f>100*Comuni[[#This Row],[Popolazione2011]]/$D$7916</f>
        <v>3.1808266816745387E-3</v>
      </c>
      <c r="F6481">
        <f>100*Comuni[[#This Row],[Popolazione2011]]/(SUMIFS($D$2:$D$7916,$B$2:$B$7916,"Puglia"))</f>
        <v>4.4983844803514611E-2</v>
      </c>
      <c r="G6481" t="b">
        <f>IF(Comuni[[#This Row],[Popolazione2011]]&gt;300000,"MAGGIORE")</f>
        <v>0</v>
      </c>
      <c r="H6481">
        <f>100*Comuni[[#This Row],[Popolazione2011]]/(SUMIFS($D$2:$D$7916,$B$2:$B$7916,"Piemonte"))</f>
        <v>4.1774406290130239E-2</v>
      </c>
      <c r="I6481" s="1" t="str">
        <f>_xlfn.XLOOKUP(Comuni[[#This Row],[Regione]],Ripartizione_geografica[Regione],Ripartizione_geografica[Ripartizione geografica],,0)</f>
        <v>Sud</v>
      </c>
      <c r="J6481" s="1">
        <f>_xlfn.XLOOKUP(Comuni[[#This Row],[Regione]],Table_0[Regione],Table_0[Totale contagiati],,0)</f>
        <v>1671467</v>
      </c>
      <c r="K6481" s="1">
        <f>_xlfn.XLOOKUP(Comuni[[#This Row],[Regione]],Table_0[Regione],Table_0[Guariti],,0)</f>
        <v>1653592</v>
      </c>
      <c r="L6481" s="1">
        <f>_xlfn.XLOOKUP(Comuni[[#This Row],[Regione]],Table_0[Regione],Table_0[Deceduti],,0)</f>
        <v>9926</v>
      </c>
    </row>
    <row r="6482" spans="1:12" x14ac:dyDescent="0.25">
      <c r="A6482" s="1" t="s">
        <v>6579</v>
      </c>
      <c r="B6482" s="1" t="s">
        <v>6451</v>
      </c>
      <c r="C6482" s="1" t="s">
        <v>6556</v>
      </c>
      <c r="D6482">
        <v>15676</v>
      </c>
      <c r="E6482">
        <f>100*Comuni[[#This Row],[Popolazione2011]]/$D$7916</f>
        <v>2.7351968766829438E-2</v>
      </c>
      <c r="F6482">
        <f>100*Comuni[[#This Row],[Popolazione2011]]/(SUMIFS($D$2:$D$7916,$B$2:$B$7916,"Puglia"))</f>
        <v>0.38681664900707352</v>
      </c>
      <c r="G6482" t="b">
        <f>IF(Comuni[[#This Row],[Popolazione2011]]&gt;300000,"MAGGIORE")</f>
        <v>0</v>
      </c>
      <c r="H6482">
        <f>100*Comuni[[#This Row],[Popolazione2011]]/(SUMIFS($D$2:$D$7916,$B$2:$B$7916,"Piemonte"))</f>
        <v>0.35921864673838816</v>
      </c>
      <c r="I6482" s="1" t="str">
        <f>_xlfn.XLOOKUP(Comuni[[#This Row],[Regione]],Ripartizione_geografica[Regione],Ripartizione_geografica[Ripartizione geografica],,0)</f>
        <v>Sud</v>
      </c>
      <c r="J6482" s="1">
        <f>_xlfn.XLOOKUP(Comuni[[#This Row],[Regione]],Table_0[Regione],Table_0[Totale contagiati],,0)</f>
        <v>1671467</v>
      </c>
      <c r="K6482" s="1">
        <f>_xlfn.XLOOKUP(Comuni[[#This Row],[Regione]],Table_0[Regione],Table_0[Guariti],,0)</f>
        <v>1653592</v>
      </c>
      <c r="L6482" s="1">
        <f>_xlfn.XLOOKUP(Comuni[[#This Row],[Regione]],Table_0[Regione],Table_0[Deceduti],,0)</f>
        <v>9926</v>
      </c>
    </row>
    <row r="6483" spans="1:12" x14ac:dyDescent="0.25">
      <c r="A6483" s="1" t="s">
        <v>6580</v>
      </c>
      <c r="B6483" s="1" t="s">
        <v>6451</v>
      </c>
      <c r="C6483" s="1" t="s">
        <v>6556</v>
      </c>
      <c r="D6483">
        <v>9269</v>
      </c>
      <c r="E6483">
        <f>100*Comuni[[#This Row],[Popolazione2011]]/$D$7916</f>
        <v>1.6172837362831212E-2</v>
      </c>
      <c r="F6483">
        <f>100*Comuni[[#This Row],[Popolazione2011]]/(SUMIFS($D$2:$D$7916,$B$2:$B$7916,"Puglia"))</f>
        <v>0.2287192855094772</v>
      </c>
      <c r="G6483" t="b">
        <f>IF(Comuni[[#This Row],[Popolazione2011]]&gt;300000,"MAGGIORE")</f>
        <v>0</v>
      </c>
      <c r="H6483">
        <f>100*Comuni[[#This Row],[Popolazione2011]]/(SUMIFS($D$2:$D$7916,$B$2:$B$7916,"Piemonte"))</f>
        <v>0.21240097197104618</v>
      </c>
      <c r="I6483" s="1" t="str">
        <f>_xlfn.XLOOKUP(Comuni[[#This Row],[Regione]],Ripartizione_geografica[Regione],Ripartizione_geografica[Ripartizione geografica],,0)</f>
        <v>Sud</v>
      </c>
      <c r="J6483" s="1">
        <f>_xlfn.XLOOKUP(Comuni[[#This Row],[Regione]],Table_0[Regione],Table_0[Totale contagiati],,0)</f>
        <v>1671467</v>
      </c>
      <c r="K6483" s="1">
        <f>_xlfn.XLOOKUP(Comuni[[#This Row],[Regione]],Table_0[Regione],Table_0[Guariti],,0)</f>
        <v>1653592</v>
      </c>
      <c r="L6483" s="1">
        <f>_xlfn.XLOOKUP(Comuni[[#This Row],[Regione]],Table_0[Regione],Table_0[Deceduti],,0)</f>
        <v>9926</v>
      </c>
    </row>
    <row r="6484" spans="1:12" x14ac:dyDescent="0.25">
      <c r="A6484" s="1" t="s">
        <v>6581</v>
      </c>
      <c r="B6484" s="1" t="s">
        <v>6451</v>
      </c>
      <c r="C6484" s="1" t="s">
        <v>6556</v>
      </c>
      <c r="D6484">
        <v>16501</v>
      </c>
      <c r="E6484">
        <f>100*Comuni[[#This Row],[Popolazione2011]]/$D$7916</f>
        <v>2.8791454237142931E-2</v>
      </c>
      <c r="F6484">
        <f>100*Comuni[[#This Row],[Popolazione2011]]/(SUMIFS($D$2:$D$7916,$B$2:$B$7916,"Puglia"))</f>
        <v>0.40717412128513142</v>
      </c>
      <c r="G6484" t="b">
        <f>IF(Comuni[[#This Row],[Popolazione2011]]&gt;300000,"MAGGIORE")</f>
        <v>0</v>
      </c>
      <c r="H6484">
        <f>100*Comuni[[#This Row],[Popolazione2011]]/(SUMIFS($D$2:$D$7916,$B$2:$B$7916,"Piemonte"))</f>
        <v>0.37812368524050416</v>
      </c>
      <c r="I6484" s="1" t="str">
        <f>_xlfn.XLOOKUP(Comuni[[#This Row],[Regione]],Ripartizione_geografica[Regione],Ripartizione_geografica[Ripartizione geografica],,0)</f>
        <v>Sud</v>
      </c>
      <c r="J6484" s="1">
        <f>_xlfn.XLOOKUP(Comuni[[#This Row],[Regione]],Table_0[Regione],Table_0[Totale contagiati],,0)</f>
        <v>1671467</v>
      </c>
      <c r="K6484" s="1">
        <f>_xlfn.XLOOKUP(Comuni[[#This Row],[Regione]],Table_0[Regione],Table_0[Guariti],,0)</f>
        <v>1653592</v>
      </c>
      <c r="L6484" s="1">
        <f>_xlfn.XLOOKUP(Comuni[[#This Row],[Regione]],Table_0[Regione],Table_0[Deceduti],,0)</f>
        <v>9926</v>
      </c>
    </row>
    <row r="6485" spans="1:12" x14ac:dyDescent="0.25">
      <c r="A6485" s="1" t="s">
        <v>6582</v>
      </c>
      <c r="B6485" s="1" t="s">
        <v>6451</v>
      </c>
      <c r="C6485" s="1" t="s">
        <v>6556</v>
      </c>
      <c r="D6485">
        <v>200154</v>
      </c>
      <c r="E6485">
        <f>100*Comuni[[#This Row],[Popolazione2011]]/$D$7916</f>
        <v>0.3492348785759109</v>
      </c>
      <c r="F6485">
        <f>100*Comuni[[#This Row],[Popolazione2011]]/(SUMIFS($D$2:$D$7916,$B$2:$B$7916,"Puglia"))</f>
        <v>4.9389448561726077</v>
      </c>
      <c r="G6485" t="b">
        <f>IF(Comuni[[#This Row],[Popolazione2011]]&gt;300000,"MAGGIORE")</f>
        <v>0</v>
      </c>
      <c r="H6485">
        <f>100*Comuni[[#This Row],[Popolazione2011]]/(SUMIFS($D$2:$D$7916,$B$2:$B$7916,"Piemonte"))</f>
        <v>4.5865685773969984</v>
      </c>
      <c r="I6485" s="1" t="str">
        <f>_xlfn.XLOOKUP(Comuni[[#This Row],[Regione]],Ripartizione_geografica[Regione],Ripartizione_geografica[Ripartizione geografica],,0)</f>
        <v>Sud</v>
      </c>
      <c r="J6485" s="1">
        <f>_xlfn.XLOOKUP(Comuni[[#This Row],[Regione]],Table_0[Regione],Table_0[Totale contagiati],,0)</f>
        <v>1671467</v>
      </c>
      <c r="K6485" s="1">
        <f>_xlfn.XLOOKUP(Comuni[[#This Row],[Regione]],Table_0[Regione],Table_0[Guariti],,0)</f>
        <v>1653592</v>
      </c>
      <c r="L6485" s="1">
        <f>_xlfn.XLOOKUP(Comuni[[#This Row],[Regione]],Table_0[Regione],Table_0[Deceduti],,0)</f>
        <v>9926</v>
      </c>
    </row>
    <row r="6486" spans="1:12" x14ac:dyDescent="0.25">
      <c r="A6486" s="1" t="s">
        <v>6583</v>
      </c>
      <c r="B6486" s="1" t="s">
        <v>6451</v>
      </c>
      <c r="C6486" s="1" t="s">
        <v>6556</v>
      </c>
      <c r="D6486">
        <v>4233</v>
      </c>
      <c r="E6486">
        <f>100*Comuni[[#This Row],[Popolazione2011]]/$D$7916</f>
        <v>7.3858690858630404E-3</v>
      </c>
      <c r="F6486">
        <f>100*Comuni[[#This Row],[Popolazione2011]]/(SUMIFS($D$2:$D$7916,$B$2:$B$7916,"Puglia"))</f>
        <v>0.10445233957941709</v>
      </c>
      <c r="G6486" t="b">
        <f>IF(Comuni[[#This Row],[Popolazione2011]]&gt;300000,"MAGGIORE")</f>
        <v>0</v>
      </c>
      <c r="H6486">
        <f>100*Comuni[[#This Row],[Popolazione2011]]/(SUMIFS($D$2:$D$7916,$B$2:$B$7916,"Piemonte"))</f>
        <v>9.7000033914493314E-2</v>
      </c>
      <c r="I6486" s="1" t="str">
        <f>_xlfn.XLOOKUP(Comuni[[#This Row],[Regione]],Ripartizione_geografica[Regione],Ripartizione_geografica[Ripartizione geografica],,0)</f>
        <v>Sud</v>
      </c>
      <c r="J6486" s="1">
        <f>_xlfn.XLOOKUP(Comuni[[#This Row],[Regione]],Table_0[Regione],Table_0[Totale contagiati],,0)</f>
        <v>1671467</v>
      </c>
      <c r="K6486" s="1">
        <f>_xlfn.XLOOKUP(Comuni[[#This Row],[Regione]],Table_0[Regione],Table_0[Guariti],,0)</f>
        <v>1653592</v>
      </c>
      <c r="L6486" s="1">
        <f>_xlfn.XLOOKUP(Comuni[[#This Row],[Regione]],Table_0[Regione],Table_0[Deceduti],,0)</f>
        <v>9926</v>
      </c>
    </row>
    <row r="6487" spans="1:12" x14ac:dyDescent="0.25">
      <c r="A6487" s="1" t="s">
        <v>6584</v>
      </c>
      <c r="B6487" s="1" t="s">
        <v>6451</v>
      </c>
      <c r="C6487" s="1" t="s">
        <v>6556</v>
      </c>
      <c r="D6487">
        <v>14194</v>
      </c>
      <c r="E6487">
        <f>100*Comuni[[#This Row],[Popolazione2011]]/$D$7916</f>
        <v>2.4766129412884478E-2</v>
      </c>
      <c r="F6487">
        <f>100*Comuni[[#This Row],[Popolazione2011]]/(SUMIFS($D$2:$D$7916,$B$2:$B$7916,"Puglia"))</f>
        <v>0.35024722607848952</v>
      </c>
      <c r="G6487" t="b">
        <f>IF(Comuni[[#This Row],[Popolazione2011]]&gt;300000,"MAGGIORE")</f>
        <v>0</v>
      </c>
      <c r="H6487">
        <f>100*Comuni[[#This Row],[Popolazione2011]]/(SUMIFS($D$2:$D$7916,$B$2:$B$7916,"Piemonte"))</f>
        <v>0.32525832302913255</v>
      </c>
      <c r="I6487" s="1" t="str">
        <f>_xlfn.XLOOKUP(Comuni[[#This Row],[Regione]],Ripartizione_geografica[Regione],Ripartizione_geografica[Ripartizione geografica],,0)</f>
        <v>Sud</v>
      </c>
      <c r="J6487" s="1">
        <f>_xlfn.XLOOKUP(Comuni[[#This Row],[Regione]],Table_0[Regione],Table_0[Totale contagiati],,0)</f>
        <v>1671467</v>
      </c>
      <c r="K6487" s="1">
        <f>_xlfn.XLOOKUP(Comuni[[#This Row],[Regione]],Table_0[Regione],Table_0[Guariti],,0)</f>
        <v>1653592</v>
      </c>
      <c r="L6487" s="1">
        <f>_xlfn.XLOOKUP(Comuni[[#This Row],[Regione]],Table_0[Regione],Table_0[Deceduti],,0)</f>
        <v>9926</v>
      </c>
    </row>
    <row r="6488" spans="1:12" x14ac:dyDescent="0.25">
      <c r="A6488" s="1" t="s">
        <v>6585</v>
      </c>
      <c r="B6488" s="1" t="s">
        <v>6451</v>
      </c>
      <c r="C6488" s="1" t="s">
        <v>6586</v>
      </c>
      <c r="D6488">
        <v>88812</v>
      </c>
      <c r="E6488">
        <f>100*Comuni[[#This Row],[Popolazione2011]]/$D$7916</f>
        <v>0.15496191950240215</v>
      </c>
      <c r="F6488">
        <f>100*Comuni[[#This Row],[Popolazione2011]]/(SUMIFS($D$2:$D$7916,$B$2:$B$7916,"Puglia"))</f>
        <v>2.1915003975259131</v>
      </c>
      <c r="G6488" t="b">
        <f>IF(Comuni[[#This Row],[Popolazione2011]]&gt;300000,"MAGGIORE")</f>
        <v>0</v>
      </c>
      <c r="H6488">
        <f>100*Comuni[[#This Row],[Popolazione2011]]/(SUMIFS($D$2:$D$7916,$B$2:$B$7916,"Piemonte"))</f>
        <v>2.0351445811514246</v>
      </c>
      <c r="I6488" s="1" t="str">
        <f>_xlfn.XLOOKUP(Comuni[[#This Row],[Regione]],Ripartizione_geografica[Regione],Ripartizione_geografica[Ripartizione geografica],,0)</f>
        <v>Sud</v>
      </c>
      <c r="J6488" s="1">
        <f>_xlfn.XLOOKUP(Comuni[[#This Row],[Regione]],Table_0[Regione],Table_0[Totale contagiati],,0)</f>
        <v>1671467</v>
      </c>
      <c r="K6488" s="1">
        <f>_xlfn.XLOOKUP(Comuni[[#This Row],[Regione]],Table_0[Regione],Table_0[Guariti],,0)</f>
        <v>1653592</v>
      </c>
      <c r="L6488" s="1">
        <f>_xlfn.XLOOKUP(Comuni[[#This Row],[Regione]],Table_0[Regione],Table_0[Deceduti],,0)</f>
        <v>9926</v>
      </c>
    </row>
    <row r="6489" spans="1:12" x14ac:dyDescent="0.25">
      <c r="A6489" s="1" t="s">
        <v>6587</v>
      </c>
      <c r="B6489" s="1" t="s">
        <v>6451</v>
      </c>
      <c r="C6489" s="1" t="s">
        <v>6586</v>
      </c>
      <c r="D6489">
        <v>15896</v>
      </c>
      <c r="E6489">
        <f>100*Comuni[[#This Row],[Popolazione2011]]/$D$7916</f>
        <v>2.7735831558913036E-2</v>
      </c>
      <c r="F6489">
        <f>100*Comuni[[#This Row],[Popolazione2011]]/(SUMIFS($D$2:$D$7916,$B$2:$B$7916,"Puglia"))</f>
        <v>0.39224530828122234</v>
      </c>
      <c r="G6489" t="b">
        <f>IF(Comuni[[#This Row],[Popolazione2011]]&gt;300000,"MAGGIORE")</f>
        <v>0</v>
      </c>
      <c r="H6489">
        <f>100*Comuni[[#This Row],[Popolazione2011]]/(SUMIFS($D$2:$D$7916,$B$2:$B$7916,"Piemonte"))</f>
        <v>0.36425999033895246</v>
      </c>
      <c r="I6489" s="1" t="str">
        <f>_xlfn.XLOOKUP(Comuni[[#This Row],[Regione]],Ripartizione_geografica[Regione],Ripartizione_geografica[Ripartizione geografica],,0)</f>
        <v>Sud</v>
      </c>
      <c r="J6489" s="1">
        <f>_xlfn.XLOOKUP(Comuni[[#This Row],[Regione]],Table_0[Regione],Table_0[Totale contagiati],,0)</f>
        <v>1671467</v>
      </c>
      <c r="K6489" s="1">
        <f>_xlfn.XLOOKUP(Comuni[[#This Row],[Regione]],Table_0[Regione],Table_0[Guariti],,0)</f>
        <v>1653592</v>
      </c>
      <c r="L6489" s="1">
        <f>_xlfn.XLOOKUP(Comuni[[#This Row],[Regione]],Table_0[Regione],Table_0[Deceduti],,0)</f>
        <v>9926</v>
      </c>
    </row>
    <row r="6490" spans="1:12" x14ac:dyDescent="0.25">
      <c r="A6490" s="1" t="s">
        <v>6588</v>
      </c>
      <c r="B6490" s="1" t="s">
        <v>6451</v>
      </c>
      <c r="C6490" s="1" t="s">
        <v>6586</v>
      </c>
      <c r="D6490">
        <v>20209</v>
      </c>
      <c r="E6490">
        <f>100*Comuni[[#This Row],[Popolazione2011]]/$D$7916</f>
        <v>3.5261287114624659E-2</v>
      </c>
      <c r="F6490">
        <f>100*Comuni[[#This Row],[Popolazione2011]]/(SUMIFS($D$2:$D$7916,$B$2:$B$7916,"Puglia"))</f>
        <v>0.49867170577851166</v>
      </c>
      <c r="G6490" t="b">
        <f>IF(Comuni[[#This Row],[Popolazione2011]]&gt;300000,"MAGGIORE")</f>
        <v>0</v>
      </c>
      <c r="H6490">
        <f>100*Comuni[[#This Row],[Popolazione2011]]/(SUMIFS($D$2:$D$7916,$B$2:$B$7916,"Piemonte"))</f>
        <v>0.46309324010819641</v>
      </c>
      <c r="I6490" s="1" t="str">
        <f>_xlfn.XLOOKUP(Comuni[[#This Row],[Regione]],Ripartizione_geografica[Regione],Ripartizione_geografica[Ripartizione geografica],,0)</f>
        <v>Sud</v>
      </c>
      <c r="J6490" s="1">
        <f>_xlfn.XLOOKUP(Comuni[[#This Row],[Regione]],Table_0[Regione],Table_0[Totale contagiati],,0)</f>
        <v>1671467</v>
      </c>
      <c r="K6490" s="1">
        <f>_xlfn.XLOOKUP(Comuni[[#This Row],[Regione]],Table_0[Regione],Table_0[Guariti],,0)</f>
        <v>1653592</v>
      </c>
      <c r="L6490" s="1">
        <f>_xlfn.XLOOKUP(Comuni[[#This Row],[Regione]],Table_0[Regione],Table_0[Deceduti],,0)</f>
        <v>9926</v>
      </c>
    </row>
    <row r="6491" spans="1:12" x14ac:dyDescent="0.25">
      <c r="A6491" s="1" t="s">
        <v>6589</v>
      </c>
      <c r="B6491" s="1" t="s">
        <v>6451</v>
      </c>
      <c r="C6491" s="1" t="s">
        <v>6586</v>
      </c>
      <c r="D6491">
        <v>6799</v>
      </c>
      <c r="E6491">
        <f>100*Comuni[[#This Row],[Popolazione2011]]/$D$7916</f>
        <v>1.1863105106256275E-2</v>
      </c>
      <c r="F6491">
        <f>100*Comuni[[#This Row],[Popolazione2011]]/(SUMIFS($D$2:$D$7916,$B$2:$B$7916,"Puglia"))</f>
        <v>0.16777024729517051</v>
      </c>
      <c r="G6491" t="b">
        <f>IF(Comuni[[#This Row],[Popolazione2011]]&gt;300000,"MAGGIORE")</f>
        <v>0</v>
      </c>
      <c r="H6491">
        <f>100*Comuni[[#This Row],[Popolazione2011]]/(SUMIFS($D$2:$D$7916,$B$2:$B$7916,"Piemonte"))</f>
        <v>0.15580043245562014</v>
      </c>
      <c r="I6491" s="1" t="str">
        <f>_xlfn.XLOOKUP(Comuni[[#This Row],[Regione]],Ripartizione_geografica[Regione],Ripartizione_geografica[Ripartizione geografica],,0)</f>
        <v>Sud</v>
      </c>
      <c r="J6491" s="1">
        <f>_xlfn.XLOOKUP(Comuni[[#This Row],[Regione]],Table_0[Regione],Table_0[Totale contagiati],,0)</f>
        <v>1671467</v>
      </c>
      <c r="K6491" s="1">
        <f>_xlfn.XLOOKUP(Comuni[[#This Row],[Regione]],Table_0[Regione],Table_0[Guariti],,0)</f>
        <v>1653592</v>
      </c>
      <c r="L6491" s="1">
        <f>_xlfn.XLOOKUP(Comuni[[#This Row],[Regione]],Table_0[Regione],Table_0[Deceduti],,0)</f>
        <v>9926</v>
      </c>
    </row>
    <row r="6492" spans="1:12" x14ac:dyDescent="0.25">
      <c r="A6492" s="1" t="s">
        <v>6590</v>
      </c>
      <c r="B6492" s="1" t="s">
        <v>6451</v>
      </c>
      <c r="C6492" s="1" t="s">
        <v>6586</v>
      </c>
      <c r="D6492">
        <v>11745</v>
      </c>
      <c r="E6492">
        <f>100*Comuni[[#This Row],[Popolazione2011]]/$D$7916</f>
        <v>2.0493038604644791E-2</v>
      </c>
      <c r="F6492">
        <f>100*Comuni[[#This Row],[Popolazione2011]]/(SUMIFS($D$2:$D$7916,$B$2:$B$7916,"Puglia"))</f>
        <v>0.28981637806762434</v>
      </c>
      <c r="G6492" t="b">
        <f>IF(Comuni[[#This Row],[Popolazione2011]]&gt;300000,"MAGGIORE")</f>
        <v>0</v>
      </c>
      <c r="H6492">
        <f>100*Comuni[[#This Row],[Popolazione2011]]/(SUMIFS($D$2:$D$7916,$B$2:$B$7916,"Piemonte"))</f>
        <v>0.26913900267557855</v>
      </c>
      <c r="I6492" s="1" t="str">
        <f>_xlfn.XLOOKUP(Comuni[[#This Row],[Regione]],Ripartizione_geografica[Regione],Ripartizione_geografica[Ripartizione geografica],,0)</f>
        <v>Sud</v>
      </c>
      <c r="J6492" s="1">
        <f>_xlfn.XLOOKUP(Comuni[[#This Row],[Regione]],Table_0[Regione],Table_0[Totale contagiati],,0)</f>
        <v>1671467</v>
      </c>
      <c r="K6492" s="1">
        <f>_xlfn.XLOOKUP(Comuni[[#This Row],[Regione]],Table_0[Regione],Table_0[Guariti],,0)</f>
        <v>1653592</v>
      </c>
      <c r="L6492" s="1">
        <f>_xlfn.XLOOKUP(Comuni[[#This Row],[Regione]],Table_0[Regione],Table_0[Deceduti],,0)</f>
        <v>9926</v>
      </c>
    </row>
    <row r="6493" spans="1:12" x14ac:dyDescent="0.25">
      <c r="A6493" s="1" t="s">
        <v>6591</v>
      </c>
      <c r="B6493" s="1" t="s">
        <v>6451</v>
      </c>
      <c r="C6493" s="1" t="s">
        <v>6586</v>
      </c>
      <c r="D6493">
        <v>8772</v>
      </c>
      <c r="E6493">
        <f>100*Comuni[[#This Row],[Popolazione2011]]/$D$7916</f>
        <v>1.5305656418896902E-2</v>
      </c>
      <c r="F6493">
        <f>100*Comuni[[#This Row],[Popolazione2011]]/(SUMIFS($D$2:$D$7916,$B$2:$B$7916,"Puglia"))</f>
        <v>0.21645545069469566</v>
      </c>
      <c r="G6493" t="b">
        <f>IF(Comuni[[#This Row],[Popolazione2011]]&gt;300000,"MAGGIORE")</f>
        <v>0</v>
      </c>
      <c r="H6493">
        <f>100*Comuni[[#This Row],[Popolazione2011]]/(SUMIFS($D$2:$D$7916,$B$2:$B$7916,"Piemonte"))</f>
        <v>0.20101211847340783</v>
      </c>
      <c r="I6493" s="1" t="str">
        <f>_xlfn.XLOOKUP(Comuni[[#This Row],[Regione]],Ripartizione_geografica[Regione],Ripartizione_geografica[Ripartizione geografica],,0)</f>
        <v>Sud</v>
      </c>
      <c r="J6493" s="1">
        <f>_xlfn.XLOOKUP(Comuni[[#This Row],[Regione]],Table_0[Regione],Table_0[Totale contagiati],,0)</f>
        <v>1671467</v>
      </c>
      <c r="K6493" s="1">
        <f>_xlfn.XLOOKUP(Comuni[[#This Row],[Regione]],Table_0[Regione],Table_0[Guariti],,0)</f>
        <v>1653592</v>
      </c>
      <c r="L6493" s="1">
        <f>_xlfn.XLOOKUP(Comuni[[#This Row],[Regione]],Table_0[Regione],Table_0[Deceduti],,0)</f>
        <v>9926</v>
      </c>
    </row>
    <row r="6494" spans="1:12" x14ac:dyDescent="0.25">
      <c r="A6494" s="1" t="s">
        <v>6592</v>
      </c>
      <c r="B6494" s="1" t="s">
        <v>6451</v>
      </c>
      <c r="C6494" s="1" t="s">
        <v>6586</v>
      </c>
      <c r="D6494">
        <v>39482</v>
      </c>
      <c r="E6494">
        <f>100*Comuni[[#This Row],[Popolazione2011]]/$D$7916</f>
        <v>6.8889412532020924E-2</v>
      </c>
      <c r="F6494">
        <f>100*Comuni[[#This Row],[Popolazione2011]]/(SUMIFS($D$2:$D$7916,$B$2:$B$7916,"Puglia"))</f>
        <v>0.97424693391791772</v>
      </c>
      <c r="G6494" t="b">
        <f>IF(Comuni[[#This Row],[Popolazione2011]]&gt;300000,"MAGGIORE")</f>
        <v>0</v>
      </c>
      <c r="H6494">
        <f>100*Comuni[[#This Row],[Popolazione2011]]/(SUMIFS($D$2:$D$7916,$B$2:$B$7916,"Piemonte"))</f>
        <v>0.90473785471581025</v>
      </c>
      <c r="I6494" s="1" t="str">
        <f>_xlfn.XLOOKUP(Comuni[[#This Row],[Regione]],Ripartizione_geografica[Regione],Ripartizione_geografica[Ripartizione geografica],,0)</f>
        <v>Sud</v>
      </c>
      <c r="J6494" s="1">
        <f>_xlfn.XLOOKUP(Comuni[[#This Row],[Regione]],Table_0[Regione],Table_0[Totale contagiati],,0)</f>
        <v>1671467</v>
      </c>
      <c r="K6494" s="1">
        <f>_xlfn.XLOOKUP(Comuni[[#This Row],[Regione]],Table_0[Regione],Table_0[Guariti],,0)</f>
        <v>1653592</v>
      </c>
      <c r="L6494" s="1">
        <f>_xlfn.XLOOKUP(Comuni[[#This Row],[Regione]],Table_0[Regione],Table_0[Deceduti],,0)</f>
        <v>9926</v>
      </c>
    </row>
    <row r="6495" spans="1:12" x14ac:dyDescent="0.25">
      <c r="A6495" s="1" t="s">
        <v>6593</v>
      </c>
      <c r="B6495" s="1" t="s">
        <v>6451</v>
      </c>
      <c r="C6495" s="1" t="s">
        <v>6586</v>
      </c>
      <c r="D6495">
        <v>36955</v>
      </c>
      <c r="E6495">
        <f>100*Comuni[[#This Row],[Popolazione2011]]/$D$7916</f>
        <v>6.4480224915678869E-2</v>
      </c>
      <c r="F6495">
        <f>100*Comuni[[#This Row],[Popolazione2011]]/(SUMIFS($D$2:$D$7916,$B$2:$B$7916,"Puglia"))</f>
        <v>0.91189137943712695</v>
      </c>
      <c r="G6495" t="b">
        <f>IF(Comuni[[#This Row],[Popolazione2011]]&gt;300000,"MAGGIORE")</f>
        <v>0</v>
      </c>
      <c r="H6495">
        <f>100*Comuni[[#This Row],[Popolazione2011]]/(SUMIFS($D$2:$D$7916,$B$2:$B$7916,"Piemonte"))</f>
        <v>0.84683114890387445</v>
      </c>
      <c r="I6495" s="1" t="str">
        <f>_xlfn.XLOOKUP(Comuni[[#This Row],[Regione]],Ripartizione_geografica[Regione],Ripartizione_geografica[Ripartizione geografica],,0)</f>
        <v>Sud</v>
      </c>
      <c r="J6495" s="1">
        <f>_xlfn.XLOOKUP(Comuni[[#This Row],[Regione]],Table_0[Regione],Table_0[Totale contagiati],,0)</f>
        <v>1671467</v>
      </c>
      <c r="K6495" s="1">
        <f>_xlfn.XLOOKUP(Comuni[[#This Row],[Regione]],Table_0[Regione],Table_0[Guariti],,0)</f>
        <v>1653592</v>
      </c>
      <c r="L6495" s="1">
        <f>_xlfn.XLOOKUP(Comuni[[#This Row],[Regione]],Table_0[Regione],Table_0[Deceduti],,0)</f>
        <v>9926</v>
      </c>
    </row>
    <row r="6496" spans="1:12" x14ac:dyDescent="0.25">
      <c r="A6496" s="1" t="s">
        <v>6594</v>
      </c>
      <c r="B6496" s="1" t="s">
        <v>6451</v>
      </c>
      <c r="C6496" s="1" t="s">
        <v>6586</v>
      </c>
      <c r="D6496">
        <v>15045</v>
      </c>
      <c r="E6496">
        <f>100*Comuni[[#This Row],[Popolazione2011]]/$D$7916</f>
        <v>2.6250980485898755E-2</v>
      </c>
      <c r="F6496">
        <f>100*Comuni[[#This Row],[Popolazione2011]]/(SUMIFS($D$2:$D$7916,$B$2:$B$7916,"Puglia"))</f>
        <v>0.37124626717985593</v>
      </c>
      <c r="G6496" t="b">
        <f>IF(Comuni[[#This Row],[Popolazione2011]]&gt;300000,"MAGGIORE")</f>
        <v>0</v>
      </c>
      <c r="H6496">
        <f>100*Comuni[[#This Row],[Popolazione2011]]/(SUMIFS($D$2:$D$7916,$B$2:$B$7916,"Piemonte"))</f>
        <v>0.3447591566840425</v>
      </c>
      <c r="I6496" s="1" t="str">
        <f>_xlfn.XLOOKUP(Comuni[[#This Row],[Regione]],Ripartizione_geografica[Regione],Ripartizione_geografica[Ripartizione geografica],,0)</f>
        <v>Sud</v>
      </c>
      <c r="J6496" s="1">
        <f>_xlfn.XLOOKUP(Comuni[[#This Row],[Regione]],Table_0[Regione],Table_0[Totale contagiati],,0)</f>
        <v>1671467</v>
      </c>
      <c r="K6496" s="1">
        <f>_xlfn.XLOOKUP(Comuni[[#This Row],[Regione]],Table_0[Regione],Table_0[Guariti],,0)</f>
        <v>1653592</v>
      </c>
      <c r="L6496" s="1">
        <f>_xlfn.XLOOKUP(Comuni[[#This Row],[Regione]],Table_0[Regione],Table_0[Deceduti],,0)</f>
        <v>9926</v>
      </c>
    </row>
    <row r="6497" spans="1:12" x14ac:dyDescent="0.25">
      <c r="A6497" s="1" t="s">
        <v>6595</v>
      </c>
      <c r="B6497" s="1" t="s">
        <v>6451</v>
      </c>
      <c r="C6497" s="1" t="s">
        <v>6586</v>
      </c>
      <c r="D6497">
        <v>27753</v>
      </c>
      <c r="E6497">
        <f>100*Comuni[[#This Row],[Popolazione2011]]/$D$7916</f>
        <v>4.8424291221345839E-2</v>
      </c>
      <c r="F6497">
        <f>100*Comuni[[#This Row],[Popolazione2011]]/(SUMIFS($D$2:$D$7916,$B$2:$B$7916,"Puglia"))</f>
        <v>0.68482536743386779</v>
      </c>
      <c r="G6497" t="b">
        <f>IF(Comuni[[#This Row],[Popolazione2011]]&gt;300000,"MAGGIORE")</f>
        <v>0</v>
      </c>
      <c r="H6497">
        <f>100*Comuni[[#This Row],[Popolazione2011]]/(SUMIFS($D$2:$D$7916,$B$2:$B$7916,"Piemonte"))</f>
        <v>0.63596549521118184</v>
      </c>
      <c r="I6497" s="1" t="str">
        <f>_xlfn.XLOOKUP(Comuni[[#This Row],[Regione]],Ripartizione_geografica[Regione],Ripartizione_geografica[Ripartizione geografica],,0)</f>
        <v>Sud</v>
      </c>
      <c r="J6497" s="1">
        <f>_xlfn.XLOOKUP(Comuni[[#This Row],[Regione]],Table_0[Regione],Table_0[Totale contagiati],,0)</f>
        <v>1671467</v>
      </c>
      <c r="K6497" s="1">
        <f>_xlfn.XLOOKUP(Comuni[[#This Row],[Regione]],Table_0[Regione],Table_0[Guariti],,0)</f>
        <v>1653592</v>
      </c>
      <c r="L6497" s="1">
        <f>_xlfn.XLOOKUP(Comuni[[#This Row],[Regione]],Table_0[Regione],Table_0[Deceduti],,0)</f>
        <v>9926</v>
      </c>
    </row>
    <row r="6498" spans="1:12" x14ac:dyDescent="0.25">
      <c r="A6498" s="1" t="s">
        <v>6596</v>
      </c>
      <c r="B6498" s="1" t="s">
        <v>6451</v>
      </c>
      <c r="C6498" s="1" t="s">
        <v>6586</v>
      </c>
      <c r="D6498">
        <v>15228</v>
      </c>
      <c r="E6498">
        <f>100*Comuni[[#This Row],[Popolazione2011]]/$D$7916</f>
        <v>2.6570284535677384E-2</v>
      </c>
      <c r="F6498">
        <f>100*Comuni[[#This Row],[Popolazione2011]]/(SUMIFS($D$2:$D$7916,$B$2:$B$7916,"Puglia"))</f>
        <v>0.37576192466698877</v>
      </c>
      <c r="G6498" t="b">
        <f>IF(Comuni[[#This Row],[Popolazione2011]]&gt;300000,"MAGGIORE")</f>
        <v>0</v>
      </c>
      <c r="H6498">
        <f>100*Comuni[[#This Row],[Popolazione2011]]/(SUMIFS($D$2:$D$7916,$B$2:$B$7916,"Piemonte"))</f>
        <v>0.34895263795178461</v>
      </c>
      <c r="I6498" s="1" t="str">
        <f>_xlfn.XLOOKUP(Comuni[[#This Row],[Regione]],Ripartizione_geografica[Regione],Ripartizione_geografica[Ripartizione geografica],,0)</f>
        <v>Sud</v>
      </c>
      <c r="J6498" s="1">
        <f>_xlfn.XLOOKUP(Comuni[[#This Row],[Regione]],Table_0[Regione],Table_0[Totale contagiati],,0)</f>
        <v>1671467</v>
      </c>
      <c r="K6498" s="1">
        <f>_xlfn.XLOOKUP(Comuni[[#This Row],[Regione]],Table_0[Regione],Table_0[Guariti],,0)</f>
        <v>1653592</v>
      </c>
      <c r="L6498" s="1">
        <f>_xlfn.XLOOKUP(Comuni[[#This Row],[Regione]],Table_0[Regione],Table_0[Deceduti],,0)</f>
        <v>9926</v>
      </c>
    </row>
    <row r="6499" spans="1:12" x14ac:dyDescent="0.25">
      <c r="A6499" s="1" t="s">
        <v>6597</v>
      </c>
      <c r="B6499" s="1" t="s">
        <v>6451</v>
      </c>
      <c r="C6499" s="1" t="s">
        <v>6586</v>
      </c>
      <c r="D6499">
        <v>31860</v>
      </c>
      <c r="E6499">
        <f>100*Comuni[[#This Row],[Popolazione2011]]/$D$7916</f>
        <v>5.5590311617197366E-2</v>
      </c>
      <c r="F6499">
        <f>100*Comuni[[#This Row],[Popolazione2011]]/(SUMIFS($D$2:$D$7916,$B$2:$B$7916,"Puglia"))</f>
        <v>0.78616856579263605</v>
      </c>
      <c r="G6499" t="b">
        <f>IF(Comuni[[#This Row],[Popolazione2011]]&gt;300000,"MAGGIORE")</f>
        <v>0</v>
      </c>
      <c r="H6499">
        <f>100*Comuni[[#This Row],[Popolazione2011]]/(SUMIFS($D$2:$D$7916,$B$2:$B$7916,"Piemonte"))</f>
        <v>0.73007821415444296</v>
      </c>
      <c r="I6499" s="1" t="str">
        <f>_xlfn.XLOOKUP(Comuni[[#This Row],[Regione]],Ripartizione_geografica[Regione],Ripartizione_geografica[Ripartizione geografica],,0)</f>
        <v>Sud</v>
      </c>
      <c r="J6499" s="1">
        <f>_xlfn.XLOOKUP(Comuni[[#This Row],[Regione]],Table_0[Regione],Table_0[Totale contagiati],,0)</f>
        <v>1671467</v>
      </c>
      <c r="K6499" s="1">
        <f>_xlfn.XLOOKUP(Comuni[[#This Row],[Regione]],Table_0[Regione],Table_0[Guariti],,0)</f>
        <v>1653592</v>
      </c>
      <c r="L6499" s="1">
        <f>_xlfn.XLOOKUP(Comuni[[#This Row],[Regione]],Table_0[Regione],Table_0[Deceduti],,0)</f>
        <v>9926</v>
      </c>
    </row>
    <row r="6500" spans="1:12" x14ac:dyDescent="0.25">
      <c r="A6500" s="1" t="s">
        <v>6598</v>
      </c>
      <c r="B6500" s="1" t="s">
        <v>6451</v>
      </c>
      <c r="C6500" s="1" t="s">
        <v>6586</v>
      </c>
      <c r="D6500">
        <v>6869</v>
      </c>
      <c r="E6500">
        <f>100*Comuni[[#This Row],[Popolazione2011]]/$D$7916</f>
        <v>1.1985243267373782E-2</v>
      </c>
      <c r="F6500">
        <f>100*Comuni[[#This Row],[Popolazione2011]]/(SUMIFS($D$2:$D$7916,$B$2:$B$7916,"Puglia"))</f>
        <v>0.16949754797330877</v>
      </c>
      <c r="G6500" t="b">
        <f>IF(Comuni[[#This Row],[Popolazione2011]]&gt;300000,"MAGGIORE")</f>
        <v>0</v>
      </c>
      <c r="H6500">
        <f>100*Comuni[[#This Row],[Popolazione2011]]/(SUMIFS($D$2:$D$7916,$B$2:$B$7916,"Piemonte"))</f>
        <v>0.15740449632852696</v>
      </c>
      <c r="I6500" s="1" t="str">
        <f>_xlfn.XLOOKUP(Comuni[[#This Row],[Regione]],Ripartizione_geografica[Regione],Ripartizione_geografica[Ripartizione geografica],,0)</f>
        <v>Sud</v>
      </c>
      <c r="J6500" s="1">
        <f>_xlfn.XLOOKUP(Comuni[[#This Row],[Regione]],Table_0[Regione],Table_0[Totale contagiati],,0)</f>
        <v>1671467</v>
      </c>
      <c r="K6500" s="1">
        <f>_xlfn.XLOOKUP(Comuni[[#This Row],[Regione]],Table_0[Regione],Table_0[Guariti],,0)</f>
        <v>1653592</v>
      </c>
      <c r="L6500" s="1">
        <f>_xlfn.XLOOKUP(Comuni[[#This Row],[Regione]],Table_0[Regione],Table_0[Deceduti],,0)</f>
        <v>9926</v>
      </c>
    </row>
    <row r="6501" spans="1:12" x14ac:dyDescent="0.25">
      <c r="A6501" s="1" t="s">
        <v>6599</v>
      </c>
      <c r="B6501" s="1" t="s">
        <v>6451</v>
      </c>
      <c r="C6501" s="1" t="s">
        <v>6586</v>
      </c>
      <c r="D6501">
        <v>6371</v>
      </c>
      <c r="E6501">
        <f>100*Comuni[[#This Row],[Popolazione2011]]/$D$7916</f>
        <v>1.1116317492566367E-2</v>
      </c>
      <c r="F6501">
        <f>100*Comuni[[#This Row],[Popolazione2011]]/(SUMIFS($D$2:$D$7916,$B$2:$B$7916,"Puglia"))</f>
        <v>0.15720903743455381</v>
      </c>
      <c r="G6501" t="b">
        <f>IF(Comuni[[#This Row],[Popolazione2011]]&gt;300000,"MAGGIORE")</f>
        <v>0</v>
      </c>
      <c r="H6501">
        <f>100*Comuni[[#This Row],[Popolazione2011]]/(SUMIFS($D$2:$D$7916,$B$2:$B$7916,"Piemonte"))</f>
        <v>0.14599272763270421</v>
      </c>
      <c r="I6501" s="1" t="str">
        <f>_xlfn.XLOOKUP(Comuni[[#This Row],[Regione]],Ripartizione_geografica[Regione],Ripartizione_geografica[Ripartizione geografica],,0)</f>
        <v>Sud</v>
      </c>
      <c r="J6501" s="1">
        <f>_xlfn.XLOOKUP(Comuni[[#This Row],[Regione]],Table_0[Regione],Table_0[Totale contagiati],,0)</f>
        <v>1671467</v>
      </c>
      <c r="K6501" s="1">
        <f>_xlfn.XLOOKUP(Comuni[[#This Row],[Regione]],Table_0[Regione],Table_0[Guariti],,0)</f>
        <v>1653592</v>
      </c>
      <c r="L6501" s="1">
        <f>_xlfn.XLOOKUP(Comuni[[#This Row],[Regione]],Table_0[Regione],Table_0[Deceduti],,0)</f>
        <v>9926</v>
      </c>
    </row>
    <row r="6502" spans="1:12" x14ac:dyDescent="0.25">
      <c r="A6502" s="1" t="s">
        <v>6600</v>
      </c>
      <c r="B6502" s="1" t="s">
        <v>6451</v>
      </c>
      <c r="C6502" s="1" t="s">
        <v>6586</v>
      </c>
      <c r="D6502">
        <v>10289</v>
      </c>
      <c r="E6502">
        <f>100*Comuni[[#This Row],[Popolazione2011]]/$D$7916</f>
        <v>1.7952564853400618E-2</v>
      </c>
      <c r="F6502">
        <f>100*Comuni[[#This Row],[Popolazione2011]]/(SUMIFS($D$2:$D$7916,$B$2:$B$7916,"Puglia"))</f>
        <v>0.25388852396234879</v>
      </c>
      <c r="G6502" t="b">
        <f>IF(Comuni[[#This Row],[Popolazione2011]]&gt;300000,"MAGGIORE")</f>
        <v>0</v>
      </c>
      <c r="H6502">
        <f>100*Comuni[[#This Row],[Popolazione2011]]/(SUMIFS($D$2:$D$7916,$B$2:$B$7916,"Piemonte"))</f>
        <v>0.23577447411911687</v>
      </c>
      <c r="I6502" s="1" t="str">
        <f>_xlfn.XLOOKUP(Comuni[[#This Row],[Regione]],Ripartizione_geografica[Regione],Ripartizione_geografica[Ripartizione geografica],,0)</f>
        <v>Sud</v>
      </c>
      <c r="J6502" s="1">
        <f>_xlfn.XLOOKUP(Comuni[[#This Row],[Regione]],Table_0[Regione],Table_0[Totale contagiati],,0)</f>
        <v>1671467</v>
      </c>
      <c r="K6502" s="1">
        <f>_xlfn.XLOOKUP(Comuni[[#This Row],[Regione]],Table_0[Regione],Table_0[Guariti],,0)</f>
        <v>1653592</v>
      </c>
      <c r="L6502" s="1">
        <f>_xlfn.XLOOKUP(Comuni[[#This Row],[Regione]],Table_0[Regione],Table_0[Deceduti],,0)</f>
        <v>9926</v>
      </c>
    </row>
    <row r="6503" spans="1:12" x14ac:dyDescent="0.25">
      <c r="A6503" s="1" t="s">
        <v>6601</v>
      </c>
      <c r="B6503" s="1" t="s">
        <v>6451</v>
      </c>
      <c r="C6503" s="1" t="s">
        <v>6586</v>
      </c>
      <c r="D6503">
        <v>13974</v>
      </c>
      <c r="E6503">
        <f>100*Comuni[[#This Row],[Popolazione2011]]/$D$7916</f>
        <v>2.4382266620800879E-2</v>
      </c>
      <c r="F6503">
        <f>100*Comuni[[#This Row],[Popolazione2011]]/(SUMIFS($D$2:$D$7916,$B$2:$B$7916,"Puglia"))</f>
        <v>0.34481856680434075</v>
      </c>
      <c r="G6503" t="b">
        <f>IF(Comuni[[#This Row],[Popolazione2011]]&gt;300000,"MAGGIORE")</f>
        <v>0</v>
      </c>
      <c r="H6503">
        <f>100*Comuni[[#This Row],[Popolazione2011]]/(SUMIFS($D$2:$D$7916,$B$2:$B$7916,"Piemonte"))</f>
        <v>0.3202169794285683</v>
      </c>
      <c r="I6503" s="1" t="str">
        <f>_xlfn.XLOOKUP(Comuni[[#This Row],[Regione]],Ripartizione_geografica[Regione],Ripartizione_geografica[Ripartizione geografica],,0)</f>
        <v>Sud</v>
      </c>
      <c r="J6503" s="1">
        <f>_xlfn.XLOOKUP(Comuni[[#This Row],[Regione]],Table_0[Regione],Table_0[Totale contagiati],,0)</f>
        <v>1671467</v>
      </c>
      <c r="K6503" s="1">
        <f>_xlfn.XLOOKUP(Comuni[[#This Row],[Regione]],Table_0[Regione],Table_0[Guariti],,0)</f>
        <v>1653592</v>
      </c>
      <c r="L6503" s="1">
        <f>_xlfn.XLOOKUP(Comuni[[#This Row],[Regione]],Table_0[Regione],Table_0[Deceduti],,0)</f>
        <v>9926</v>
      </c>
    </row>
    <row r="6504" spans="1:12" x14ac:dyDescent="0.25">
      <c r="A6504" s="1" t="s">
        <v>6602</v>
      </c>
      <c r="B6504" s="1" t="s">
        <v>6451</v>
      </c>
      <c r="C6504" s="1" t="s">
        <v>6586</v>
      </c>
      <c r="D6504">
        <v>19620</v>
      </c>
      <c r="E6504">
        <f>100*Comuni[[#This Row],[Popolazione2011]]/$D$7916</f>
        <v>3.4233581730364483E-2</v>
      </c>
      <c r="F6504">
        <f>100*Comuni[[#This Row],[Popolazione2011]]/(SUMIFS($D$2:$D$7916,$B$2:$B$7916,"Puglia"))</f>
        <v>0.48413770435817699</v>
      </c>
      <c r="G6504" t="b">
        <f>IF(Comuni[[#This Row],[Popolazione2011]]&gt;300000,"MAGGIORE")</f>
        <v>0</v>
      </c>
      <c r="H6504">
        <f>100*Comuni[[#This Row],[Popolazione2011]]/(SUMIFS($D$2:$D$7916,$B$2:$B$7916,"Piemonte"))</f>
        <v>0.4495961883775948</v>
      </c>
      <c r="I6504" s="1" t="str">
        <f>_xlfn.XLOOKUP(Comuni[[#This Row],[Regione]],Ripartizione_geografica[Regione],Ripartizione_geografica[Ripartizione geografica],,0)</f>
        <v>Sud</v>
      </c>
      <c r="J6504" s="1">
        <f>_xlfn.XLOOKUP(Comuni[[#This Row],[Regione]],Table_0[Regione],Table_0[Totale contagiati],,0)</f>
        <v>1671467</v>
      </c>
      <c r="K6504" s="1">
        <f>_xlfn.XLOOKUP(Comuni[[#This Row],[Regione]],Table_0[Regione],Table_0[Guariti],,0)</f>
        <v>1653592</v>
      </c>
      <c r="L6504" s="1">
        <f>_xlfn.XLOOKUP(Comuni[[#This Row],[Regione]],Table_0[Regione],Table_0[Deceduti],,0)</f>
        <v>9926</v>
      </c>
    </row>
    <row r="6505" spans="1:12" x14ac:dyDescent="0.25">
      <c r="A6505" s="1" t="s">
        <v>6603</v>
      </c>
      <c r="B6505" s="1" t="s">
        <v>6451</v>
      </c>
      <c r="C6505" s="1" t="s">
        <v>6586</v>
      </c>
      <c r="D6505">
        <v>5461</v>
      </c>
      <c r="E6505">
        <f>100*Comuni[[#This Row],[Popolazione2011]]/$D$7916</f>
        <v>9.5285213980387581E-3</v>
      </c>
      <c r="F6505">
        <f>100*Comuni[[#This Row],[Popolazione2011]]/(SUMIFS($D$2:$D$7916,$B$2:$B$7916,"Puglia"))</f>
        <v>0.1347541286187566</v>
      </c>
      <c r="G6505" t="b">
        <f>IF(Comuni[[#This Row],[Popolazione2011]]&gt;300000,"MAGGIORE")</f>
        <v>0</v>
      </c>
      <c r="H6505">
        <f>100*Comuni[[#This Row],[Popolazione2011]]/(SUMIFS($D$2:$D$7916,$B$2:$B$7916,"Piemonte"))</f>
        <v>0.12513989728491565</v>
      </c>
      <c r="I6505" s="1" t="str">
        <f>_xlfn.XLOOKUP(Comuni[[#This Row],[Regione]],Ripartizione_geografica[Regione],Ripartizione_geografica[Ripartizione geografica],,0)</f>
        <v>Sud</v>
      </c>
      <c r="J6505" s="1">
        <f>_xlfn.XLOOKUP(Comuni[[#This Row],[Regione]],Table_0[Regione],Table_0[Totale contagiati],,0)</f>
        <v>1671467</v>
      </c>
      <c r="K6505" s="1">
        <f>_xlfn.XLOOKUP(Comuni[[#This Row],[Regione]],Table_0[Regione],Table_0[Guariti],,0)</f>
        <v>1653592</v>
      </c>
      <c r="L6505" s="1">
        <f>_xlfn.XLOOKUP(Comuni[[#This Row],[Regione]],Table_0[Regione],Table_0[Deceduti],,0)</f>
        <v>9926</v>
      </c>
    </row>
    <row r="6506" spans="1:12" x14ac:dyDescent="0.25">
      <c r="A6506" s="1" t="s">
        <v>6604</v>
      </c>
      <c r="B6506" s="1" t="s">
        <v>6451</v>
      </c>
      <c r="C6506" s="1" t="s">
        <v>6586</v>
      </c>
      <c r="D6506">
        <v>10703</v>
      </c>
      <c r="E6506">
        <f>100*Comuni[[#This Row],[Popolazione2011]]/$D$7916</f>
        <v>1.8674924834867025E-2</v>
      </c>
      <c r="F6506">
        <f>100*Comuni[[#This Row],[Popolazione2011]]/(SUMIFS($D$2:$D$7916,$B$2:$B$7916,"Puglia"))</f>
        <v>0.26410427368733785</v>
      </c>
      <c r="G6506" t="b">
        <f>IF(Comuni[[#This Row],[Popolazione2011]]&gt;300000,"MAGGIORE")</f>
        <v>0</v>
      </c>
      <c r="H6506">
        <f>100*Comuni[[#This Row],[Popolazione2011]]/(SUMIFS($D$2:$D$7916,$B$2:$B$7916,"Piemonte"))</f>
        <v>0.24526136616745142</v>
      </c>
      <c r="I6506" s="1" t="str">
        <f>_xlfn.XLOOKUP(Comuni[[#This Row],[Regione]],Ripartizione_geografica[Regione],Ripartizione_geografica[Ripartizione geografica],,0)</f>
        <v>Sud</v>
      </c>
      <c r="J6506" s="1">
        <f>_xlfn.XLOOKUP(Comuni[[#This Row],[Regione]],Table_0[Regione],Table_0[Totale contagiati],,0)</f>
        <v>1671467</v>
      </c>
      <c r="K6506" s="1">
        <f>_xlfn.XLOOKUP(Comuni[[#This Row],[Regione]],Table_0[Regione],Table_0[Guariti],,0)</f>
        <v>1653592</v>
      </c>
      <c r="L6506" s="1">
        <f>_xlfn.XLOOKUP(Comuni[[#This Row],[Regione]],Table_0[Regione],Table_0[Deceduti],,0)</f>
        <v>9926</v>
      </c>
    </row>
    <row r="6507" spans="1:12" x14ac:dyDescent="0.25">
      <c r="A6507" s="1" t="s">
        <v>6605</v>
      </c>
      <c r="B6507" s="1" t="s">
        <v>6451</v>
      </c>
      <c r="C6507" s="1" t="s">
        <v>6586</v>
      </c>
      <c r="D6507">
        <v>8958</v>
      </c>
      <c r="E6507">
        <f>100*Comuni[[#This Row],[Popolazione2011]]/$D$7916</f>
        <v>1.5630194961294853E-2</v>
      </c>
      <c r="F6507">
        <f>100*Comuni[[#This Row],[Popolazione2011]]/(SUMIFS($D$2:$D$7916,$B$2:$B$7916,"Puglia"))</f>
        <v>0.2210451353537487</v>
      </c>
      <c r="G6507" t="b">
        <f>IF(Comuni[[#This Row],[Popolazione2011]]&gt;300000,"MAGGIORE")</f>
        <v>0</v>
      </c>
      <c r="H6507">
        <f>100*Comuni[[#This Row],[Popolazione2011]]/(SUMIFS($D$2:$D$7916,$B$2:$B$7916,"Piemonte"))</f>
        <v>0.20527434533570307</v>
      </c>
      <c r="I6507" s="1" t="str">
        <f>_xlfn.XLOOKUP(Comuni[[#This Row],[Regione]],Ripartizione_geografica[Regione],Ripartizione_geografica[Ripartizione geografica],,0)</f>
        <v>Sud</v>
      </c>
      <c r="J6507" s="1">
        <f>_xlfn.XLOOKUP(Comuni[[#This Row],[Regione]],Table_0[Regione],Table_0[Totale contagiati],,0)</f>
        <v>1671467</v>
      </c>
      <c r="K6507" s="1">
        <f>_xlfn.XLOOKUP(Comuni[[#This Row],[Regione]],Table_0[Regione],Table_0[Guariti],,0)</f>
        <v>1653592</v>
      </c>
      <c r="L6507" s="1">
        <f>_xlfn.XLOOKUP(Comuni[[#This Row],[Regione]],Table_0[Regione],Table_0[Deceduti],,0)</f>
        <v>9926</v>
      </c>
    </row>
    <row r="6508" spans="1:12" x14ac:dyDescent="0.25">
      <c r="A6508" s="1" t="s">
        <v>6606</v>
      </c>
      <c r="B6508" s="1" t="s">
        <v>6451</v>
      </c>
      <c r="C6508" s="1" t="s">
        <v>6607</v>
      </c>
      <c r="D6508">
        <v>6480</v>
      </c>
      <c r="E6508">
        <f>100*Comuni[[#This Row],[Popolazione2011]]/$D$7916</f>
        <v>1.1306504057735058E-2</v>
      </c>
      <c r="F6508">
        <f>100*Comuni[[#This Row],[Popolazione2011]]/(SUMIFS($D$2:$D$7916,$B$2:$B$7916,"Puglia"))</f>
        <v>0.1598986913476548</v>
      </c>
      <c r="G6508" t="b">
        <f>IF(Comuni[[#This Row],[Popolazione2011]]&gt;300000,"MAGGIORE")</f>
        <v>0</v>
      </c>
      <c r="H6508">
        <f>100*Comuni[[#This Row],[Popolazione2011]]/(SUMIFS($D$2:$D$7916,$B$2:$B$7916,"Piemonte"))</f>
        <v>0.14849048423480196</v>
      </c>
      <c r="I6508" s="1" t="str">
        <f>_xlfn.XLOOKUP(Comuni[[#This Row],[Regione]],Ripartizione_geografica[Regione],Ripartizione_geografica[Ripartizione geografica],,0)</f>
        <v>Sud</v>
      </c>
      <c r="J6508" s="1">
        <f>_xlfn.XLOOKUP(Comuni[[#This Row],[Regione]],Table_0[Regione],Table_0[Totale contagiati],,0)</f>
        <v>1671467</v>
      </c>
      <c r="K6508" s="1">
        <f>_xlfn.XLOOKUP(Comuni[[#This Row],[Regione]],Table_0[Regione],Table_0[Guariti],,0)</f>
        <v>1653592</v>
      </c>
      <c r="L6508" s="1">
        <f>_xlfn.XLOOKUP(Comuni[[#This Row],[Regione]],Table_0[Regione],Table_0[Deceduti],,0)</f>
        <v>9926</v>
      </c>
    </row>
    <row r="6509" spans="1:12" x14ac:dyDescent="0.25">
      <c r="A6509" s="1" t="s">
        <v>6608</v>
      </c>
      <c r="B6509" s="1" t="s">
        <v>6451</v>
      </c>
      <c r="C6509" s="1" t="s">
        <v>6607</v>
      </c>
      <c r="D6509">
        <v>5611</v>
      </c>
      <c r="E6509">
        <f>100*Comuni[[#This Row],[Popolazione2011]]/$D$7916</f>
        <v>9.7902460290048478E-3</v>
      </c>
      <c r="F6509">
        <f>100*Comuni[[#This Row],[Popolazione2011]]/(SUMIFS($D$2:$D$7916,$B$2:$B$7916,"Puglia"))</f>
        <v>0.13845548721476714</v>
      </c>
      <c r="G6509" t="b">
        <f>IF(Comuni[[#This Row],[Popolazione2011]]&gt;300000,"MAGGIORE")</f>
        <v>0</v>
      </c>
      <c r="H6509">
        <f>100*Comuni[[#This Row],[Popolazione2011]]/(SUMIFS($D$2:$D$7916,$B$2:$B$7916,"Piemonte"))</f>
        <v>0.12857717701257312</v>
      </c>
      <c r="I6509" s="1" t="str">
        <f>_xlfn.XLOOKUP(Comuni[[#This Row],[Regione]],Ripartizione_geografica[Regione],Ripartizione_geografica[Ripartizione geografica],,0)</f>
        <v>Sud</v>
      </c>
      <c r="J6509" s="1">
        <f>_xlfn.XLOOKUP(Comuni[[#This Row],[Regione]],Table_0[Regione],Table_0[Totale contagiati],,0)</f>
        <v>1671467</v>
      </c>
      <c r="K6509" s="1">
        <f>_xlfn.XLOOKUP(Comuni[[#This Row],[Regione]],Table_0[Regione],Table_0[Guariti],,0)</f>
        <v>1653592</v>
      </c>
      <c r="L6509" s="1">
        <f>_xlfn.XLOOKUP(Comuni[[#This Row],[Regione]],Table_0[Regione],Table_0[Deceduti],,0)</f>
        <v>9926</v>
      </c>
    </row>
    <row r="6510" spans="1:12" x14ac:dyDescent="0.25">
      <c r="A6510" s="1" t="s">
        <v>6609</v>
      </c>
      <c r="B6510" s="1" t="s">
        <v>6451</v>
      </c>
      <c r="C6510" s="1" t="s">
        <v>6607</v>
      </c>
      <c r="D6510">
        <v>6657</v>
      </c>
      <c r="E6510">
        <f>100*Comuni[[#This Row],[Popolazione2011]]/$D$7916</f>
        <v>1.1615339122275043E-2</v>
      </c>
      <c r="F6510">
        <f>100*Comuni[[#This Row],[Popolazione2011]]/(SUMIFS($D$2:$D$7916,$B$2:$B$7916,"Puglia"))</f>
        <v>0.16426629449094721</v>
      </c>
      <c r="G6510" t="b">
        <f>IF(Comuni[[#This Row],[Popolazione2011]]&gt;300000,"MAGGIORE")</f>
        <v>0</v>
      </c>
      <c r="H6510">
        <f>100*Comuni[[#This Row],[Popolazione2011]]/(SUMIFS($D$2:$D$7916,$B$2:$B$7916,"Piemonte"))</f>
        <v>0.15254647431343774</v>
      </c>
      <c r="I6510" s="1" t="str">
        <f>_xlfn.XLOOKUP(Comuni[[#This Row],[Regione]],Ripartizione_geografica[Regione],Ripartizione_geografica[Ripartizione geografica],,0)</f>
        <v>Sud</v>
      </c>
      <c r="J6510" s="1">
        <f>_xlfn.XLOOKUP(Comuni[[#This Row],[Regione]],Table_0[Regione],Table_0[Totale contagiati],,0)</f>
        <v>1671467</v>
      </c>
      <c r="K6510" s="1">
        <f>_xlfn.XLOOKUP(Comuni[[#This Row],[Regione]],Table_0[Regione],Table_0[Guariti],,0)</f>
        <v>1653592</v>
      </c>
      <c r="L6510" s="1">
        <f>_xlfn.XLOOKUP(Comuni[[#This Row],[Regione]],Table_0[Regione],Table_0[Deceduti],,0)</f>
        <v>9926</v>
      </c>
    </row>
    <row r="6511" spans="1:12" x14ac:dyDescent="0.25">
      <c r="A6511" s="1" t="s">
        <v>6610</v>
      </c>
      <c r="B6511" s="1" t="s">
        <v>6451</v>
      </c>
      <c r="C6511" s="1" t="s">
        <v>6607</v>
      </c>
      <c r="D6511">
        <v>4962</v>
      </c>
      <c r="E6511">
        <f>100*Comuni[[#This Row],[Popolazione2011]]/$D$7916</f>
        <v>8.6578507923582345E-3</v>
      </c>
      <c r="F6511">
        <f>100*Comuni[[#This Row],[Popolazione2011]]/(SUMIFS($D$2:$D$7916,$B$2:$B$7916,"Puglia"))</f>
        <v>0.12244094235602826</v>
      </c>
      <c r="G6511" t="b">
        <f>IF(Comuni[[#This Row],[Popolazione2011]]&gt;300000,"MAGGIORE")</f>
        <v>0</v>
      </c>
      <c r="H6511">
        <f>100*Comuni[[#This Row],[Popolazione2011]]/(SUMIFS($D$2:$D$7916,$B$2:$B$7916,"Piemonte"))</f>
        <v>0.11370521339090853</v>
      </c>
      <c r="I6511" s="1" t="str">
        <f>_xlfn.XLOOKUP(Comuni[[#This Row],[Regione]],Ripartizione_geografica[Regione],Ripartizione_geografica[Ripartizione geografica],,0)</f>
        <v>Sud</v>
      </c>
      <c r="J6511" s="1">
        <f>_xlfn.XLOOKUP(Comuni[[#This Row],[Regione]],Table_0[Regione],Table_0[Totale contagiati],,0)</f>
        <v>1671467</v>
      </c>
      <c r="K6511" s="1">
        <f>_xlfn.XLOOKUP(Comuni[[#This Row],[Regione]],Table_0[Regione],Table_0[Guariti],,0)</f>
        <v>1653592</v>
      </c>
      <c r="L6511" s="1">
        <f>_xlfn.XLOOKUP(Comuni[[#This Row],[Regione]],Table_0[Regione],Table_0[Deceduti],,0)</f>
        <v>9926</v>
      </c>
    </row>
    <row r="6512" spans="1:12" x14ac:dyDescent="0.25">
      <c r="A6512" s="1" t="s">
        <v>6611</v>
      </c>
      <c r="B6512" s="1" t="s">
        <v>6451</v>
      </c>
      <c r="C6512" s="1" t="s">
        <v>6607</v>
      </c>
      <c r="D6512">
        <v>9755</v>
      </c>
      <c r="E6512">
        <f>100*Comuni[[#This Row],[Popolazione2011]]/$D$7916</f>
        <v>1.702082516716134E-2</v>
      </c>
      <c r="F6512">
        <f>100*Comuni[[#This Row],[Popolazione2011]]/(SUMIFS($D$2:$D$7916,$B$2:$B$7916,"Puglia"))</f>
        <v>0.24071168736055132</v>
      </c>
      <c r="G6512" t="b">
        <f>IF(Comuni[[#This Row],[Popolazione2011]]&gt;300000,"MAGGIORE")</f>
        <v>0</v>
      </c>
      <c r="H6512">
        <f>100*Comuni[[#This Row],[Popolazione2011]]/(SUMIFS($D$2:$D$7916,$B$2:$B$7916,"Piemonte"))</f>
        <v>0.22353775828865632</v>
      </c>
      <c r="I6512" s="1" t="str">
        <f>_xlfn.XLOOKUP(Comuni[[#This Row],[Regione]],Ripartizione_geografica[Regione],Ripartizione_geografica[Ripartizione geografica],,0)</f>
        <v>Sud</v>
      </c>
      <c r="J6512" s="1">
        <f>_xlfn.XLOOKUP(Comuni[[#This Row],[Regione]],Table_0[Regione],Table_0[Totale contagiati],,0)</f>
        <v>1671467</v>
      </c>
      <c r="K6512" s="1">
        <f>_xlfn.XLOOKUP(Comuni[[#This Row],[Regione]],Table_0[Regione],Table_0[Guariti],,0)</f>
        <v>1653592</v>
      </c>
      <c r="L6512" s="1">
        <f>_xlfn.XLOOKUP(Comuni[[#This Row],[Regione]],Table_0[Regione],Table_0[Deceduti],,0)</f>
        <v>9926</v>
      </c>
    </row>
    <row r="6513" spans="1:12" x14ac:dyDescent="0.25">
      <c r="A6513" s="1" t="s">
        <v>6612</v>
      </c>
      <c r="B6513" s="1" t="s">
        <v>6451</v>
      </c>
      <c r="C6513" s="1" t="s">
        <v>6607</v>
      </c>
      <c r="D6513">
        <v>3953</v>
      </c>
      <c r="E6513">
        <f>100*Comuni[[#This Row],[Popolazione2011]]/$D$7916</f>
        <v>6.8973164413930069E-3</v>
      </c>
      <c r="F6513">
        <f>100*Comuni[[#This Row],[Popolazione2011]]/(SUMIFS($D$2:$D$7916,$B$2:$B$7916,"Puglia"))</f>
        <v>9.7543136866864111E-2</v>
      </c>
      <c r="G6513" t="b">
        <f>IF(Comuni[[#This Row],[Popolazione2011]]&gt;300000,"MAGGIORE")</f>
        <v>0</v>
      </c>
      <c r="H6513">
        <f>100*Comuni[[#This Row],[Popolazione2011]]/(SUMIFS($D$2:$D$7916,$B$2:$B$7916,"Piemonte"))</f>
        <v>9.0583778422866065E-2</v>
      </c>
      <c r="I6513" s="1" t="str">
        <f>_xlfn.XLOOKUP(Comuni[[#This Row],[Regione]],Ripartizione_geografica[Regione],Ripartizione_geografica[Ripartizione geografica],,0)</f>
        <v>Sud</v>
      </c>
      <c r="J6513" s="1">
        <f>_xlfn.XLOOKUP(Comuni[[#This Row],[Regione]],Table_0[Regione],Table_0[Totale contagiati],,0)</f>
        <v>1671467</v>
      </c>
      <c r="K6513" s="1">
        <f>_xlfn.XLOOKUP(Comuni[[#This Row],[Regione]],Table_0[Regione],Table_0[Guariti],,0)</f>
        <v>1653592</v>
      </c>
      <c r="L6513" s="1">
        <f>_xlfn.XLOOKUP(Comuni[[#This Row],[Regione]],Table_0[Regione],Table_0[Deceduti],,0)</f>
        <v>9926</v>
      </c>
    </row>
    <row r="6514" spans="1:12" x14ac:dyDescent="0.25">
      <c r="A6514" s="1" t="s">
        <v>6613</v>
      </c>
      <c r="B6514" s="1" t="s">
        <v>6451</v>
      </c>
      <c r="C6514" s="1" t="s">
        <v>6607</v>
      </c>
      <c r="D6514">
        <v>1879</v>
      </c>
      <c r="E6514">
        <f>100*Comuni[[#This Row],[Popolazione2011]]/$D$7916</f>
        <v>3.2785372105685454E-3</v>
      </c>
      <c r="F6514">
        <f>100*Comuni[[#This Row],[Popolazione2011]]/(SUMIFS($D$2:$D$7916,$B$2:$B$7916,"Puglia"))</f>
        <v>4.6365685346025212E-2</v>
      </c>
      <c r="G6514" t="b">
        <f>IF(Comuni[[#This Row],[Popolazione2011]]&gt;300000,"MAGGIORE")</f>
        <v>0</v>
      </c>
      <c r="H6514">
        <f>100*Comuni[[#This Row],[Popolazione2011]]/(SUMIFS($D$2:$D$7916,$B$2:$B$7916,"Piemonte"))</f>
        <v>4.305765738845569E-2</v>
      </c>
      <c r="I6514" s="1" t="str">
        <f>_xlfn.XLOOKUP(Comuni[[#This Row],[Regione]],Ripartizione_geografica[Regione],Ripartizione_geografica[Ripartizione geografica],,0)</f>
        <v>Sud</v>
      </c>
      <c r="J6514" s="1">
        <f>_xlfn.XLOOKUP(Comuni[[#This Row],[Regione]],Table_0[Regione],Table_0[Totale contagiati],,0)</f>
        <v>1671467</v>
      </c>
      <c r="K6514" s="1">
        <f>_xlfn.XLOOKUP(Comuni[[#This Row],[Regione]],Table_0[Regione],Table_0[Guariti],,0)</f>
        <v>1653592</v>
      </c>
      <c r="L6514" s="1">
        <f>_xlfn.XLOOKUP(Comuni[[#This Row],[Regione]],Table_0[Regione],Table_0[Deceduti],,0)</f>
        <v>9926</v>
      </c>
    </row>
    <row r="6515" spans="1:12" x14ac:dyDescent="0.25">
      <c r="A6515" s="1" t="s">
        <v>6614</v>
      </c>
      <c r="B6515" s="1" t="s">
        <v>6451</v>
      </c>
      <c r="C6515" s="1" t="s">
        <v>6607</v>
      </c>
      <c r="D6515">
        <v>2851</v>
      </c>
      <c r="E6515">
        <f>100*Comuni[[#This Row],[Popolazione2011]]/$D$7916</f>
        <v>4.9745128192288041E-3</v>
      </c>
      <c r="F6515">
        <f>100*Comuni[[#This Row],[Popolazione2011]]/(SUMIFS($D$2:$D$7916,$B$2:$B$7916,"Puglia"))</f>
        <v>7.0350489048173426E-2</v>
      </c>
      <c r="G6515" t="b">
        <f>IF(Comuni[[#This Row],[Popolazione2011]]&gt;300000,"MAGGIORE")</f>
        <v>0</v>
      </c>
      <c r="H6515">
        <f>100*Comuni[[#This Row],[Popolazione2011]]/(SUMIFS($D$2:$D$7916,$B$2:$B$7916,"Piemonte"))</f>
        <v>6.5331230023675982E-2</v>
      </c>
      <c r="I6515" s="1" t="str">
        <f>_xlfn.XLOOKUP(Comuni[[#This Row],[Regione]],Ripartizione_geografica[Regione],Ripartizione_geografica[Ripartizione geografica],,0)</f>
        <v>Sud</v>
      </c>
      <c r="J6515" s="1">
        <f>_xlfn.XLOOKUP(Comuni[[#This Row],[Regione]],Table_0[Regione],Table_0[Totale contagiati],,0)</f>
        <v>1671467</v>
      </c>
      <c r="K6515" s="1">
        <f>_xlfn.XLOOKUP(Comuni[[#This Row],[Regione]],Table_0[Regione],Table_0[Guariti],,0)</f>
        <v>1653592</v>
      </c>
      <c r="L6515" s="1">
        <f>_xlfn.XLOOKUP(Comuni[[#This Row],[Regione]],Table_0[Regione],Table_0[Deceduti],,0)</f>
        <v>9926</v>
      </c>
    </row>
    <row r="6516" spans="1:12" x14ac:dyDescent="0.25">
      <c r="A6516" s="1" t="s">
        <v>6615</v>
      </c>
      <c r="B6516" s="1" t="s">
        <v>6451</v>
      </c>
      <c r="C6516" s="1" t="s">
        <v>6607</v>
      </c>
      <c r="D6516">
        <v>7264</v>
      </c>
      <c r="E6516">
        <f>100*Comuni[[#This Row],[Popolazione2011]]/$D$7916</f>
        <v>1.267445146225115E-2</v>
      </c>
      <c r="F6516">
        <f>100*Comuni[[#This Row],[Popolazione2011]]/(SUMIFS($D$2:$D$7916,$B$2:$B$7916,"Puglia"))</f>
        <v>0.17924445894280316</v>
      </c>
      <c r="G6516" t="b">
        <f>IF(Comuni[[#This Row],[Popolazione2011]]&gt;300000,"MAGGIORE")</f>
        <v>0</v>
      </c>
      <c r="H6516">
        <f>100*Comuni[[#This Row],[Popolazione2011]]/(SUMIFS($D$2:$D$7916,$B$2:$B$7916,"Piemonte"))</f>
        <v>0.16645599961135824</v>
      </c>
      <c r="I6516" s="1" t="str">
        <f>_xlfn.XLOOKUP(Comuni[[#This Row],[Regione]],Ripartizione_geografica[Regione],Ripartizione_geografica[Ripartizione geografica],,0)</f>
        <v>Sud</v>
      </c>
      <c r="J6516" s="1">
        <f>_xlfn.XLOOKUP(Comuni[[#This Row],[Regione]],Table_0[Regione],Table_0[Totale contagiati],,0)</f>
        <v>1671467</v>
      </c>
      <c r="K6516" s="1">
        <f>_xlfn.XLOOKUP(Comuni[[#This Row],[Regione]],Table_0[Regione],Table_0[Guariti],,0)</f>
        <v>1653592</v>
      </c>
      <c r="L6516" s="1">
        <f>_xlfn.XLOOKUP(Comuni[[#This Row],[Regione]],Table_0[Regione],Table_0[Deceduti],,0)</f>
        <v>9926</v>
      </c>
    </row>
    <row r="6517" spans="1:12" x14ac:dyDescent="0.25">
      <c r="A6517" s="1" t="s">
        <v>6616</v>
      </c>
      <c r="B6517" s="1" t="s">
        <v>6451</v>
      </c>
      <c r="C6517" s="1" t="s">
        <v>6607</v>
      </c>
      <c r="D6517">
        <v>10760</v>
      </c>
      <c r="E6517">
        <f>100*Comuni[[#This Row],[Popolazione2011]]/$D$7916</f>
        <v>1.8774380194634139E-2</v>
      </c>
      <c r="F6517">
        <f>100*Comuni[[#This Row],[Popolazione2011]]/(SUMIFS($D$2:$D$7916,$B$2:$B$7916,"Puglia"))</f>
        <v>0.26551078995382182</v>
      </c>
      <c r="G6517" t="b">
        <f>IF(Comuni[[#This Row],[Popolazione2011]]&gt;300000,"MAGGIORE")</f>
        <v>0</v>
      </c>
      <c r="H6517">
        <f>100*Comuni[[#This Row],[Popolazione2011]]/(SUMIFS($D$2:$D$7916,$B$2:$B$7916,"Piemonte"))</f>
        <v>0.24656753246396126</v>
      </c>
      <c r="I6517" s="1" t="str">
        <f>_xlfn.XLOOKUP(Comuni[[#This Row],[Regione]],Ripartizione_geografica[Regione],Ripartizione_geografica[Ripartizione geografica],,0)</f>
        <v>Sud</v>
      </c>
      <c r="J6517" s="1">
        <f>_xlfn.XLOOKUP(Comuni[[#This Row],[Regione]],Table_0[Regione],Table_0[Totale contagiati],,0)</f>
        <v>1671467</v>
      </c>
      <c r="K6517" s="1">
        <f>_xlfn.XLOOKUP(Comuni[[#This Row],[Regione]],Table_0[Regione],Table_0[Guariti],,0)</f>
        <v>1653592</v>
      </c>
      <c r="L6517" s="1">
        <f>_xlfn.XLOOKUP(Comuni[[#This Row],[Regione]],Table_0[Regione],Table_0[Deceduti],,0)</f>
        <v>9926</v>
      </c>
    </row>
    <row r="6518" spans="1:12" x14ac:dyDescent="0.25">
      <c r="A6518" s="1" t="s">
        <v>6617</v>
      </c>
      <c r="B6518" s="1" t="s">
        <v>6451</v>
      </c>
      <c r="C6518" s="1" t="s">
        <v>6607</v>
      </c>
      <c r="D6518">
        <v>1754</v>
      </c>
      <c r="E6518">
        <f>100*Comuni[[#This Row],[Popolazione2011]]/$D$7916</f>
        <v>3.0604333514301376E-3</v>
      </c>
      <c r="F6518">
        <f>100*Comuni[[#This Row],[Popolazione2011]]/(SUMIFS($D$2:$D$7916,$B$2:$B$7916,"Puglia"))</f>
        <v>4.3281219849349767E-2</v>
      </c>
      <c r="G6518" t="b">
        <f>IF(Comuni[[#This Row],[Popolazione2011]]&gt;300000,"MAGGIORE")</f>
        <v>0</v>
      </c>
      <c r="H6518">
        <f>100*Comuni[[#This Row],[Popolazione2011]]/(SUMIFS($D$2:$D$7916,$B$2:$B$7916,"Piemonte"))</f>
        <v>4.0193257615407811E-2</v>
      </c>
      <c r="I6518" s="1" t="str">
        <f>_xlfn.XLOOKUP(Comuni[[#This Row],[Regione]],Ripartizione_geografica[Regione],Ripartizione_geografica[Ripartizione geografica],,0)</f>
        <v>Sud</v>
      </c>
      <c r="J6518" s="1">
        <f>_xlfn.XLOOKUP(Comuni[[#This Row],[Regione]],Table_0[Regione],Table_0[Totale contagiati],,0)</f>
        <v>1671467</v>
      </c>
      <c r="K6518" s="1">
        <f>_xlfn.XLOOKUP(Comuni[[#This Row],[Regione]],Table_0[Regione],Table_0[Guariti],,0)</f>
        <v>1653592</v>
      </c>
      <c r="L6518" s="1">
        <f>_xlfn.XLOOKUP(Comuni[[#This Row],[Regione]],Table_0[Regione],Table_0[Deceduti],,0)</f>
        <v>9926</v>
      </c>
    </row>
    <row r="6519" spans="1:12" x14ac:dyDescent="0.25">
      <c r="A6519" s="1" t="s">
        <v>6618</v>
      </c>
      <c r="B6519" s="1" t="s">
        <v>6451</v>
      </c>
      <c r="C6519" s="1" t="s">
        <v>6607</v>
      </c>
      <c r="D6519">
        <v>2582</v>
      </c>
      <c r="E6519">
        <f>100*Comuni[[#This Row],[Popolazione2011]]/$D$7916</f>
        <v>4.5051533143629502E-3</v>
      </c>
      <c r="F6519">
        <f>100*Comuni[[#This Row],[Popolazione2011]]/(SUMIFS($D$2:$D$7916,$B$2:$B$7916,"Puglia"))</f>
        <v>6.3712719299327883E-2</v>
      </c>
      <c r="G6519" t="b">
        <f>IF(Comuni[[#This Row],[Popolazione2011]]&gt;300000,"MAGGIORE")</f>
        <v>0</v>
      </c>
      <c r="H6519">
        <f>100*Comuni[[#This Row],[Popolazione2011]]/(SUMIFS($D$2:$D$7916,$B$2:$B$7916,"Piemonte"))</f>
        <v>5.916704171207695E-2</v>
      </c>
      <c r="I6519" s="1" t="str">
        <f>_xlfn.XLOOKUP(Comuni[[#This Row],[Regione]],Ripartizione_geografica[Regione],Ripartizione_geografica[Ripartizione geografica],,0)</f>
        <v>Sud</v>
      </c>
      <c r="J6519" s="1">
        <f>_xlfn.XLOOKUP(Comuni[[#This Row],[Regione]],Table_0[Regione],Table_0[Totale contagiati],,0)</f>
        <v>1671467</v>
      </c>
      <c r="K6519" s="1">
        <f>_xlfn.XLOOKUP(Comuni[[#This Row],[Regione]],Table_0[Regione],Table_0[Guariti],,0)</f>
        <v>1653592</v>
      </c>
      <c r="L6519" s="1">
        <f>_xlfn.XLOOKUP(Comuni[[#This Row],[Regione]],Table_0[Regione],Table_0[Deceduti],,0)</f>
        <v>9926</v>
      </c>
    </row>
    <row r="6520" spans="1:12" x14ac:dyDescent="0.25">
      <c r="A6520" s="1" t="s">
        <v>6619</v>
      </c>
      <c r="B6520" s="1" t="s">
        <v>6451</v>
      </c>
      <c r="C6520" s="1" t="s">
        <v>6607</v>
      </c>
      <c r="D6520">
        <v>12096</v>
      </c>
      <c r="E6520">
        <f>100*Comuni[[#This Row],[Popolazione2011]]/$D$7916</f>
        <v>2.110547424110544E-2</v>
      </c>
      <c r="F6520">
        <f>100*Comuni[[#This Row],[Popolazione2011]]/(SUMIFS($D$2:$D$7916,$B$2:$B$7916,"Puglia"))</f>
        <v>0.29847755718228897</v>
      </c>
      <c r="G6520" t="b">
        <f>IF(Comuni[[#This Row],[Popolazione2011]]&gt;300000,"MAGGIORE")</f>
        <v>0</v>
      </c>
      <c r="H6520">
        <f>100*Comuni[[#This Row],[Popolazione2011]]/(SUMIFS($D$2:$D$7916,$B$2:$B$7916,"Piemonte"))</f>
        <v>0.27718223723829699</v>
      </c>
      <c r="I6520" s="1" t="str">
        <f>_xlfn.XLOOKUP(Comuni[[#This Row],[Regione]],Ripartizione_geografica[Regione],Ripartizione_geografica[Ripartizione geografica],,0)</f>
        <v>Sud</v>
      </c>
      <c r="J6520" s="1">
        <f>_xlfn.XLOOKUP(Comuni[[#This Row],[Regione]],Table_0[Regione],Table_0[Totale contagiati],,0)</f>
        <v>1671467</v>
      </c>
      <c r="K6520" s="1">
        <f>_xlfn.XLOOKUP(Comuni[[#This Row],[Regione]],Table_0[Regione],Table_0[Guariti],,0)</f>
        <v>1653592</v>
      </c>
      <c r="L6520" s="1">
        <f>_xlfn.XLOOKUP(Comuni[[#This Row],[Regione]],Table_0[Regione],Table_0[Deceduti],,0)</f>
        <v>9926</v>
      </c>
    </row>
    <row r="6521" spans="1:12" x14ac:dyDescent="0.25">
      <c r="A6521" s="1" t="s">
        <v>6620</v>
      </c>
      <c r="B6521" s="1" t="s">
        <v>6451</v>
      </c>
      <c r="C6521" s="1" t="s">
        <v>6607</v>
      </c>
      <c r="D6521">
        <v>3685</v>
      </c>
      <c r="E6521">
        <f>100*Comuni[[#This Row],[Popolazione2011]]/$D$7916</f>
        <v>6.4297017674002609E-3</v>
      </c>
      <c r="F6521">
        <f>100*Comuni[[#This Row],[Popolazione2011]]/(SUMIFS($D$2:$D$7916,$B$2:$B$7916,"Puglia"))</f>
        <v>9.0930042841991965E-2</v>
      </c>
      <c r="G6521" t="b">
        <f>IF(Comuni[[#This Row],[Popolazione2011]]&gt;300000,"MAGGIORE")</f>
        <v>0</v>
      </c>
      <c r="H6521">
        <f>100*Comuni[[#This Row],[Popolazione2011]]/(SUMIFS($D$2:$D$7916,$B$2:$B$7916,"Piemonte"))</f>
        <v>8.4442505309451424E-2</v>
      </c>
      <c r="I6521" s="1" t="str">
        <f>_xlfn.XLOOKUP(Comuni[[#This Row],[Regione]],Ripartizione_geografica[Regione],Ripartizione_geografica[Ripartizione geografica],,0)</f>
        <v>Sud</v>
      </c>
      <c r="J6521" s="1">
        <f>_xlfn.XLOOKUP(Comuni[[#This Row],[Regione]],Table_0[Regione],Table_0[Totale contagiati],,0)</f>
        <v>1671467</v>
      </c>
      <c r="K6521" s="1">
        <f>_xlfn.XLOOKUP(Comuni[[#This Row],[Regione]],Table_0[Regione],Table_0[Guariti],,0)</f>
        <v>1653592</v>
      </c>
      <c r="L6521" s="1">
        <f>_xlfn.XLOOKUP(Comuni[[#This Row],[Regione]],Table_0[Regione],Table_0[Deceduti],,0)</f>
        <v>9926</v>
      </c>
    </row>
    <row r="6522" spans="1:12" x14ac:dyDescent="0.25">
      <c r="A6522" s="1" t="s">
        <v>6621</v>
      </c>
      <c r="B6522" s="1" t="s">
        <v>6451</v>
      </c>
      <c r="C6522" s="1" t="s">
        <v>6607</v>
      </c>
      <c r="D6522">
        <v>20489</v>
      </c>
      <c r="E6522">
        <f>100*Comuni[[#This Row],[Popolazione2011]]/$D$7916</f>
        <v>3.5749839759094688E-2</v>
      </c>
      <c r="F6522">
        <f>100*Comuni[[#This Row],[Popolazione2011]]/(SUMIFS($D$2:$D$7916,$B$2:$B$7916,"Puglia"))</f>
        <v>0.50558090849106463</v>
      </c>
      <c r="G6522" t="b">
        <f>IF(Comuni[[#This Row],[Popolazione2011]]&gt;300000,"MAGGIORE")</f>
        <v>0</v>
      </c>
      <c r="H6522">
        <f>100*Comuni[[#This Row],[Popolazione2011]]/(SUMIFS($D$2:$D$7916,$B$2:$B$7916,"Piemonte"))</f>
        <v>0.46950949559982363</v>
      </c>
      <c r="I6522" s="1" t="str">
        <f>_xlfn.XLOOKUP(Comuni[[#This Row],[Regione]],Ripartizione_geografica[Regione],Ripartizione_geografica[Ripartizione geografica],,0)</f>
        <v>Sud</v>
      </c>
      <c r="J6522" s="1">
        <f>_xlfn.XLOOKUP(Comuni[[#This Row],[Regione]],Table_0[Regione],Table_0[Totale contagiati],,0)</f>
        <v>1671467</v>
      </c>
      <c r="K6522" s="1">
        <f>_xlfn.XLOOKUP(Comuni[[#This Row],[Regione]],Table_0[Regione],Table_0[Guariti],,0)</f>
        <v>1653592</v>
      </c>
      <c r="L6522" s="1">
        <f>_xlfn.XLOOKUP(Comuni[[#This Row],[Regione]],Table_0[Regione],Table_0[Deceduti],,0)</f>
        <v>9926</v>
      </c>
    </row>
    <row r="6523" spans="1:12" x14ac:dyDescent="0.25">
      <c r="A6523" s="1" t="s">
        <v>6622</v>
      </c>
      <c r="B6523" s="1" t="s">
        <v>6451</v>
      </c>
      <c r="C6523" s="1" t="s">
        <v>6607</v>
      </c>
      <c r="D6523">
        <v>2975</v>
      </c>
      <c r="E6523">
        <f>100*Comuni[[#This Row],[Popolazione2011]]/$D$7916</f>
        <v>5.1908718474941041E-3</v>
      </c>
      <c r="F6523">
        <f>100*Comuni[[#This Row],[Popolazione2011]]/(SUMIFS($D$2:$D$7916,$B$2:$B$7916,"Puglia"))</f>
        <v>7.341027882087546E-2</v>
      </c>
      <c r="G6523" t="b">
        <f>IF(Comuni[[#This Row],[Popolazione2011]]&gt;300000,"MAGGIORE")</f>
        <v>0</v>
      </c>
      <c r="H6523">
        <f>100*Comuni[[#This Row],[Popolazione2011]]/(SUMIFS($D$2:$D$7916,$B$2:$B$7916,"Piemonte"))</f>
        <v>6.8172714598539477E-2</v>
      </c>
      <c r="I6523" s="1" t="str">
        <f>_xlfn.XLOOKUP(Comuni[[#This Row],[Regione]],Ripartizione_geografica[Regione],Ripartizione_geografica[Ripartizione geografica],,0)</f>
        <v>Sud</v>
      </c>
      <c r="J6523" s="1">
        <f>_xlfn.XLOOKUP(Comuni[[#This Row],[Regione]],Table_0[Regione],Table_0[Totale contagiati],,0)</f>
        <v>1671467</v>
      </c>
      <c r="K6523" s="1">
        <f>_xlfn.XLOOKUP(Comuni[[#This Row],[Regione]],Table_0[Regione],Table_0[Guariti],,0)</f>
        <v>1653592</v>
      </c>
      <c r="L6523" s="1">
        <f>_xlfn.XLOOKUP(Comuni[[#This Row],[Regione]],Table_0[Regione],Table_0[Deceduti],,0)</f>
        <v>9926</v>
      </c>
    </row>
    <row r="6524" spans="1:12" x14ac:dyDescent="0.25">
      <c r="A6524" s="1" t="s">
        <v>6623</v>
      </c>
      <c r="B6524" s="1" t="s">
        <v>6451</v>
      </c>
      <c r="C6524" s="1" t="s">
        <v>6607</v>
      </c>
      <c r="D6524">
        <v>4070</v>
      </c>
      <c r="E6524">
        <f>100*Comuni[[#This Row],[Popolazione2011]]/$D$7916</f>
        <v>7.1014616535465562E-3</v>
      </c>
      <c r="F6524">
        <f>100*Comuni[[#This Row],[Popolazione2011]]/(SUMIFS($D$2:$D$7916,$B$2:$B$7916,"Puglia"))</f>
        <v>0.10043019657175231</v>
      </c>
      <c r="G6524" t="b">
        <f>IF(Comuni[[#This Row],[Popolazione2011]]&gt;300000,"MAGGIORE")</f>
        <v>0</v>
      </c>
      <c r="H6524">
        <f>100*Comuni[[#This Row],[Popolazione2011]]/(SUMIFS($D$2:$D$7916,$B$2:$B$7916,"Piemonte"))</f>
        <v>9.3264856610438887E-2</v>
      </c>
      <c r="I6524" s="1" t="str">
        <f>_xlfn.XLOOKUP(Comuni[[#This Row],[Regione]],Ripartizione_geografica[Regione],Ripartizione_geografica[Ripartizione geografica],,0)</f>
        <v>Sud</v>
      </c>
      <c r="J6524" s="1">
        <f>_xlfn.XLOOKUP(Comuni[[#This Row],[Regione]],Table_0[Regione],Table_0[Totale contagiati],,0)</f>
        <v>1671467</v>
      </c>
      <c r="K6524" s="1">
        <f>_xlfn.XLOOKUP(Comuni[[#This Row],[Regione]],Table_0[Regione],Table_0[Guariti],,0)</f>
        <v>1653592</v>
      </c>
      <c r="L6524" s="1">
        <f>_xlfn.XLOOKUP(Comuni[[#This Row],[Regione]],Table_0[Regione],Table_0[Deceduti],,0)</f>
        <v>9926</v>
      </c>
    </row>
    <row r="6525" spans="1:12" x14ac:dyDescent="0.25">
      <c r="A6525" s="1" t="s">
        <v>6624</v>
      </c>
      <c r="B6525" s="1" t="s">
        <v>6451</v>
      </c>
      <c r="C6525" s="1" t="s">
        <v>6607</v>
      </c>
      <c r="D6525">
        <v>5334</v>
      </c>
      <c r="E6525">
        <f>100*Comuni[[#This Row],[Popolazione2011]]/$D$7916</f>
        <v>9.3069278771541353E-3</v>
      </c>
      <c r="F6525">
        <f>100*Comuni[[#This Row],[Popolazione2011]]/(SUMIFS($D$2:$D$7916,$B$2:$B$7916,"Puglia"))</f>
        <v>0.13162031167413438</v>
      </c>
      <c r="G6525" t="b">
        <f>IF(Comuni[[#This Row],[Popolazione2011]]&gt;300000,"MAGGIORE")</f>
        <v>0</v>
      </c>
      <c r="H6525">
        <f>100*Comuni[[#This Row],[Popolazione2011]]/(SUMIFS($D$2:$D$7916,$B$2:$B$7916,"Piemonte"))</f>
        <v>0.12222966711549901</v>
      </c>
      <c r="I6525" s="1" t="str">
        <f>_xlfn.XLOOKUP(Comuni[[#This Row],[Regione]],Ripartizione_geografica[Regione],Ripartizione_geografica[Ripartizione geografica],,0)</f>
        <v>Sud</v>
      </c>
      <c r="J6525" s="1">
        <f>_xlfn.XLOOKUP(Comuni[[#This Row],[Regione]],Table_0[Regione],Table_0[Totale contagiati],,0)</f>
        <v>1671467</v>
      </c>
      <c r="K6525" s="1">
        <f>_xlfn.XLOOKUP(Comuni[[#This Row],[Regione]],Table_0[Regione],Table_0[Guariti],,0)</f>
        <v>1653592</v>
      </c>
      <c r="L6525" s="1">
        <f>_xlfn.XLOOKUP(Comuni[[#This Row],[Regione]],Table_0[Regione],Table_0[Deceduti],,0)</f>
        <v>9926</v>
      </c>
    </row>
    <row r="6526" spans="1:12" x14ac:dyDescent="0.25">
      <c r="A6526" s="1" t="s">
        <v>6625</v>
      </c>
      <c r="B6526" s="1" t="s">
        <v>6451</v>
      </c>
      <c r="C6526" s="1" t="s">
        <v>6607</v>
      </c>
      <c r="D6526">
        <v>11913</v>
      </c>
      <c r="E6526">
        <f>100*Comuni[[#This Row],[Popolazione2011]]/$D$7916</f>
        <v>2.0786170191326812E-2</v>
      </c>
      <c r="F6526">
        <f>100*Comuni[[#This Row],[Popolazione2011]]/(SUMIFS($D$2:$D$7916,$B$2:$B$7916,"Puglia"))</f>
        <v>0.29396189969515613</v>
      </c>
      <c r="G6526" t="b">
        <f>IF(Comuni[[#This Row],[Popolazione2011]]&gt;300000,"MAGGIORE")</f>
        <v>0</v>
      </c>
      <c r="H6526">
        <f>100*Comuni[[#This Row],[Popolazione2011]]/(SUMIFS($D$2:$D$7916,$B$2:$B$7916,"Piemonte"))</f>
        <v>0.27298875597055489</v>
      </c>
      <c r="I6526" s="1" t="str">
        <f>_xlfn.XLOOKUP(Comuni[[#This Row],[Regione]],Ripartizione_geografica[Regione],Ripartizione_geografica[Ripartizione geografica],,0)</f>
        <v>Sud</v>
      </c>
      <c r="J6526" s="1">
        <f>_xlfn.XLOOKUP(Comuni[[#This Row],[Regione]],Table_0[Regione],Table_0[Totale contagiati],,0)</f>
        <v>1671467</v>
      </c>
      <c r="K6526" s="1">
        <f>_xlfn.XLOOKUP(Comuni[[#This Row],[Regione]],Table_0[Regione],Table_0[Guariti],,0)</f>
        <v>1653592</v>
      </c>
      <c r="L6526" s="1">
        <f>_xlfn.XLOOKUP(Comuni[[#This Row],[Regione]],Table_0[Regione],Table_0[Deceduti],,0)</f>
        <v>9926</v>
      </c>
    </row>
    <row r="6527" spans="1:12" x14ac:dyDescent="0.25">
      <c r="A6527" s="1" t="s">
        <v>6626</v>
      </c>
      <c r="B6527" s="1" t="s">
        <v>6451</v>
      </c>
      <c r="C6527" s="1" t="s">
        <v>6607</v>
      </c>
      <c r="D6527">
        <v>6352</v>
      </c>
      <c r="E6527">
        <f>100*Comuni[[#This Row],[Popolazione2011]]/$D$7916</f>
        <v>1.1083165705977328E-2</v>
      </c>
      <c r="F6527">
        <f>100*Comuni[[#This Row],[Popolazione2011]]/(SUMIFS($D$2:$D$7916,$B$2:$B$7916,"Puglia"))</f>
        <v>0.15674019867905914</v>
      </c>
      <c r="G6527" t="b">
        <f>IF(Comuni[[#This Row],[Popolazione2011]]&gt;300000,"MAGGIORE")</f>
        <v>0</v>
      </c>
      <c r="H6527">
        <f>100*Comuni[[#This Row],[Popolazione2011]]/(SUMIFS($D$2:$D$7916,$B$2:$B$7916,"Piemonte"))</f>
        <v>0.14555733886720093</v>
      </c>
      <c r="I6527" s="1" t="str">
        <f>_xlfn.XLOOKUP(Comuni[[#This Row],[Regione]],Ripartizione_geografica[Regione],Ripartizione_geografica[Ripartizione geografica],,0)</f>
        <v>Sud</v>
      </c>
      <c r="J6527" s="1">
        <f>_xlfn.XLOOKUP(Comuni[[#This Row],[Regione]],Table_0[Regione],Table_0[Totale contagiati],,0)</f>
        <v>1671467</v>
      </c>
      <c r="K6527" s="1">
        <f>_xlfn.XLOOKUP(Comuni[[#This Row],[Regione]],Table_0[Regione],Table_0[Guariti],,0)</f>
        <v>1653592</v>
      </c>
      <c r="L6527" s="1">
        <f>_xlfn.XLOOKUP(Comuni[[#This Row],[Regione]],Table_0[Regione],Table_0[Deceduti],,0)</f>
        <v>9926</v>
      </c>
    </row>
    <row r="6528" spans="1:12" x14ac:dyDescent="0.25">
      <c r="A6528" s="1" t="s">
        <v>6627</v>
      </c>
      <c r="B6528" s="1" t="s">
        <v>6451</v>
      </c>
      <c r="C6528" s="1" t="s">
        <v>6607</v>
      </c>
      <c r="D6528">
        <v>23870</v>
      </c>
      <c r="E6528">
        <f>100*Comuni[[#This Row],[Popolazione2011]]/$D$7916</f>
        <v>4.1649112941070342E-2</v>
      </c>
      <c r="F6528">
        <f>100*Comuni[[#This Row],[Popolazione2011]]/(SUMIFS($D$2:$D$7916,$B$2:$B$7916,"Puglia"))</f>
        <v>0.58900953124514199</v>
      </c>
      <c r="G6528" t="b">
        <f>IF(Comuni[[#This Row],[Popolazione2011]]&gt;300000,"MAGGIORE")</f>
        <v>0</v>
      </c>
      <c r="H6528">
        <f>100*Comuni[[#This Row],[Popolazione2011]]/(SUMIFS($D$2:$D$7916,$B$2:$B$7916,"Piemonte"))</f>
        <v>0.54698578066122261</v>
      </c>
      <c r="I6528" s="1" t="str">
        <f>_xlfn.XLOOKUP(Comuni[[#This Row],[Regione]],Ripartizione_geografica[Regione],Ripartizione_geografica[Ripartizione geografica],,0)</f>
        <v>Sud</v>
      </c>
      <c r="J6528" s="1">
        <f>_xlfn.XLOOKUP(Comuni[[#This Row],[Regione]],Table_0[Regione],Table_0[Totale contagiati],,0)</f>
        <v>1671467</v>
      </c>
      <c r="K6528" s="1">
        <f>_xlfn.XLOOKUP(Comuni[[#This Row],[Regione]],Table_0[Regione],Table_0[Guariti],,0)</f>
        <v>1653592</v>
      </c>
      <c r="L6528" s="1">
        <f>_xlfn.XLOOKUP(Comuni[[#This Row],[Regione]],Table_0[Regione],Table_0[Deceduti],,0)</f>
        <v>9926</v>
      </c>
    </row>
    <row r="6529" spans="1:12" x14ac:dyDescent="0.25">
      <c r="A6529" s="1" t="s">
        <v>6628</v>
      </c>
      <c r="B6529" s="1" t="s">
        <v>6451</v>
      </c>
      <c r="C6529" s="1" t="s">
        <v>6607</v>
      </c>
      <c r="D6529">
        <v>5771</v>
      </c>
      <c r="E6529">
        <f>100*Comuni[[#This Row],[Popolazione2011]]/$D$7916</f>
        <v>1.0069418968702009E-2</v>
      </c>
      <c r="F6529">
        <f>100*Comuni[[#This Row],[Popolazione2011]]/(SUMIFS($D$2:$D$7916,$B$2:$B$7916,"Puglia"))</f>
        <v>0.1424036030505117</v>
      </c>
      <c r="G6529" t="b">
        <f>IF(Comuni[[#This Row],[Popolazione2011]]&gt;300000,"MAGGIORE")</f>
        <v>0</v>
      </c>
      <c r="H6529">
        <f>100*Comuni[[#This Row],[Popolazione2011]]/(SUMIFS($D$2:$D$7916,$B$2:$B$7916,"Piemonte"))</f>
        <v>0.13224360872207438</v>
      </c>
      <c r="I6529" s="1" t="str">
        <f>_xlfn.XLOOKUP(Comuni[[#This Row],[Regione]],Ripartizione_geografica[Regione],Ripartizione_geografica[Ripartizione geografica],,0)</f>
        <v>Sud</v>
      </c>
      <c r="J6529" s="1">
        <f>_xlfn.XLOOKUP(Comuni[[#This Row],[Regione]],Table_0[Regione],Table_0[Totale contagiati],,0)</f>
        <v>1671467</v>
      </c>
      <c r="K6529" s="1">
        <f>_xlfn.XLOOKUP(Comuni[[#This Row],[Regione]],Table_0[Regione],Table_0[Guariti],,0)</f>
        <v>1653592</v>
      </c>
      <c r="L6529" s="1">
        <f>_xlfn.XLOOKUP(Comuni[[#This Row],[Regione]],Table_0[Regione],Table_0[Deceduti],,0)</f>
        <v>9926</v>
      </c>
    </row>
    <row r="6530" spans="1:12" x14ac:dyDescent="0.25">
      <c r="A6530" s="1" t="s">
        <v>6629</v>
      </c>
      <c r="B6530" s="1" t="s">
        <v>6451</v>
      </c>
      <c r="C6530" s="1" t="s">
        <v>6607</v>
      </c>
      <c r="D6530">
        <v>5632</v>
      </c>
      <c r="E6530">
        <f>100*Comuni[[#This Row],[Popolazione2011]]/$D$7916</f>
        <v>9.8268874773400992E-3</v>
      </c>
      <c r="F6530">
        <f>100*Comuni[[#This Row],[Popolazione2011]]/(SUMIFS($D$2:$D$7916,$B$2:$B$7916,"Puglia"))</f>
        <v>0.13897367741820862</v>
      </c>
      <c r="G6530" t="b">
        <f>IF(Comuni[[#This Row],[Popolazione2011]]&gt;300000,"MAGGIORE")</f>
        <v>0</v>
      </c>
      <c r="H6530">
        <f>100*Comuni[[#This Row],[Popolazione2011]]/(SUMIFS($D$2:$D$7916,$B$2:$B$7916,"Piemonte"))</f>
        <v>0.12905839617444514</v>
      </c>
      <c r="I6530" s="1" t="str">
        <f>_xlfn.XLOOKUP(Comuni[[#This Row],[Regione]],Ripartizione_geografica[Regione],Ripartizione_geografica[Ripartizione geografica],,0)</f>
        <v>Sud</v>
      </c>
      <c r="J6530" s="1">
        <f>_xlfn.XLOOKUP(Comuni[[#This Row],[Regione]],Table_0[Regione],Table_0[Totale contagiati],,0)</f>
        <v>1671467</v>
      </c>
      <c r="K6530" s="1">
        <f>_xlfn.XLOOKUP(Comuni[[#This Row],[Regione]],Table_0[Regione],Table_0[Guariti],,0)</f>
        <v>1653592</v>
      </c>
      <c r="L6530" s="1">
        <f>_xlfn.XLOOKUP(Comuni[[#This Row],[Regione]],Table_0[Regione],Table_0[Deceduti],,0)</f>
        <v>9926</v>
      </c>
    </row>
    <row r="6531" spans="1:12" x14ac:dyDescent="0.25">
      <c r="A6531" s="1" t="s">
        <v>6630</v>
      </c>
      <c r="B6531" s="1" t="s">
        <v>6451</v>
      </c>
      <c r="C6531" s="1" t="s">
        <v>6607</v>
      </c>
      <c r="D6531">
        <v>4251</v>
      </c>
      <c r="E6531">
        <f>100*Comuni[[#This Row],[Popolazione2011]]/$D$7916</f>
        <v>7.4172760415789707E-3</v>
      </c>
      <c r="F6531">
        <f>100*Comuni[[#This Row],[Popolazione2011]]/(SUMIFS($D$2:$D$7916,$B$2:$B$7916,"Puglia"))</f>
        <v>0.10489650261093836</v>
      </c>
      <c r="G6531" t="b">
        <f>IF(Comuni[[#This Row],[Popolazione2011]]&gt;300000,"MAGGIORE")</f>
        <v>0</v>
      </c>
      <c r="H6531">
        <f>100*Comuni[[#This Row],[Popolazione2011]]/(SUMIFS($D$2:$D$7916,$B$2:$B$7916,"Piemonte"))</f>
        <v>9.7412507481812211E-2</v>
      </c>
      <c r="I6531" s="1" t="str">
        <f>_xlfn.XLOOKUP(Comuni[[#This Row],[Regione]],Ripartizione_geografica[Regione],Ripartizione_geografica[Ripartizione geografica],,0)</f>
        <v>Sud</v>
      </c>
      <c r="J6531" s="1">
        <f>_xlfn.XLOOKUP(Comuni[[#This Row],[Regione]],Table_0[Regione],Table_0[Totale contagiati],,0)</f>
        <v>1671467</v>
      </c>
      <c r="K6531" s="1">
        <f>_xlfn.XLOOKUP(Comuni[[#This Row],[Regione]],Table_0[Regione],Table_0[Guariti],,0)</f>
        <v>1653592</v>
      </c>
      <c r="L6531" s="1">
        <f>_xlfn.XLOOKUP(Comuni[[#This Row],[Regione]],Table_0[Regione],Table_0[Deceduti],,0)</f>
        <v>9926</v>
      </c>
    </row>
    <row r="6532" spans="1:12" x14ac:dyDescent="0.25">
      <c r="A6532" s="1" t="s">
        <v>6631</v>
      </c>
      <c r="B6532" s="1" t="s">
        <v>6451</v>
      </c>
      <c r="C6532" s="1" t="s">
        <v>6607</v>
      </c>
      <c r="D6532">
        <v>9182</v>
      </c>
      <c r="E6532">
        <f>100*Comuni[[#This Row],[Popolazione2011]]/$D$7916</f>
        <v>1.602103707687088E-2</v>
      </c>
      <c r="F6532">
        <f>100*Comuni[[#This Row],[Popolazione2011]]/(SUMIFS($D$2:$D$7916,$B$2:$B$7916,"Puglia"))</f>
        <v>0.22657249752379111</v>
      </c>
      <c r="G6532" t="b">
        <f>IF(Comuni[[#This Row],[Popolazione2011]]&gt;300000,"MAGGIORE")</f>
        <v>0</v>
      </c>
      <c r="H6532">
        <f>100*Comuni[[#This Row],[Popolazione2011]]/(SUMIFS($D$2:$D$7916,$B$2:$B$7916,"Piemonte"))</f>
        <v>0.21040734972900488</v>
      </c>
      <c r="I6532" s="1" t="str">
        <f>_xlfn.XLOOKUP(Comuni[[#This Row],[Regione]],Ripartizione_geografica[Regione],Ripartizione_geografica[Ripartizione geografica],,0)</f>
        <v>Sud</v>
      </c>
      <c r="J6532" s="1">
        <f>_xlfn.XLOOKUP(Comuni[[#This Row],[Regione]],Table_0[Regione],Table_0[Totale contagiati],,0)</f>
        <v>1671467</v>
      </c>
      <c r="K6532" s="1">
        <f>_xlfn.XLOOKUP(Comuni[[#This Row],[Regione]],Table_0[Regione],Table_0[Guariti],,0)</f>
        <v>1653592</v>
      </c>
      <c r="L6532" s="1">
        <f>_xlfn.XLOOKUP(Comuni[[#This Row],[Regione]],Table_0[Regione],Table_0[Deceduti],,0)</f>
        <v>9926</v>
      </c>
    </row>
    <row r="6533" spans="1:12" x14ac:dyDescent="0.25">
      <c r="A6533" s="1" t="s">
        <v>6632</v>
      </c>
      <c r="B6533" s="1" t="s">
        <v>6451</v>
      </c>
      <c r="C6533" s="1" t="s">
        <v>6607</v>
      </c>
      <c r="D6533">
        <v>3073</v>
      </c>
      <c r="E6533">
        <f>100*Comuni[[#This Row],[Popolazione2011]]/$D$7916</f>
        <v>5.361865273058616E-3</v>
      </c>
      <c r="F6533">
        <f>100*Comuni[[#This Row],[Popolazione2011]]/(SUMIFS($D$2:$D$7916,$B$2:$B$7916,"Puglia"))</f>
        <v>7.5828499770269009E-2</v>
      </c>
      <c r="G6533" t="b">
        <f>IF(Comuni[[#This Row],[Popolazione2011]]&gt;300000,"MAGGIORE")</f>
        <v>0</v>
      </c>
      <c r="H6533">
        <f>100*Comuni[[#This Row],[Popolazione2011]]/(SUMIFS($D$2:$D$7916,$B$2:$B$7916,"Piemonte"))</f>
        <v>7.0418404020609018E-2</v>
      </c>
      <c r="I6533" s="1" t="str">
        <f>_xlfn.XLOOKUP(Comuni[[#This Row],[Regione]],Ripartizione_geografica[Regione],Ripartizione_geografica[Ripartizione geografica],,0)</f>
        <v>Sud</v>
      </c>
      <c r="J6533" s="1">
        <f>_xlfn.XLOOKUP(Comuni[[#This Row],[Regione]],Table_0[Regione],Table_0[Totale contagiati],,0)</f>
        <v>1671467</v>
      </c>
      <c r="K6533" s="1">
        <f>_xlfn.XLOOKUP(Comuni[[#This Row],[Regione]],Table_0[Regione],Table_0[Guariti],,0)</f>
        <v>1653592</v>
      </c>
      <c r="L6533" s="1">
        <f>_xlfn.XLOOKUP(Comuni[[#This Row],[Regione]],Table_0[Regione],Table_0[Deceduti],,0)</f>
        <v>9926</v>
      </c>
    </row>
    <row r="6534" spans="1:12" x14ac:dyDescent="0.25">
      <c r="A6534" s="1" t="s">
        <v>6633</v>
      </c>
      <c r="B6534" s="1" t="s">
        <v>6451</v>
      </c>
      <c r="C6534" s="1" t="s">
        <v>6607</v>
      </c>
      <c r="D6534">
        <v>5402</v>
      </c>
      <c r="E6534">
        <f>100*Comuni[[#This Row],[Popolazione2011]]/$D$7916</f>
        <v>9.4255763765254286E-3</v>
      </c>
      <c r="F6534">
        <f>100*Comuni[[#This Row],[Popolazione2011]]/(SUMIFS($D$2:$D$7916,$B$2:$B$7916,"Puglia"))</f>
        <v>0.13329826090432581</v>
      </c>
      <c r="G6534" t="b">
        <f>IF(Comuni[[#This Row],[Popolazione2011]]&gt;300000,"MAGGIORE")</f>
        <v>0</v>
      </c>
      <c r="H6534">
        <f>100*Comuni[[#This Row],[Popolazione2011]]/(SUMIFS($D$2:$D$7916,$B$2:$B$7916,"Piemonte"))</f>
        <v>0.12378790059203706</v>
      </c>
      <c r="I6534" s="1" t="str">
        <f>_xlfn.XLOOKUP(Comuni[[#This Row],[Regione]],Ripartizione_geografica[Regione],Ripartizione_geografica[Ripartizione geografica],,0)</f>
        <v>Sud</v>
      </c>
      <c r="J6534" s="1">
        <f>_xlfn.XLOOKUP(Comuni[[#This Row],[Regione]],Table_0[Regione],Table_0[Totale contagiati],,0)</f>
        <v>1671467</v>
      </c>
      <c r="K6534" s="1">
        <f>_xlfn.XLOOKUP(Comuni[[#This Row],[Regione]],Table_0[Regione],Table_0[Guariti],,0)</f>
        <v>1653592</v>
      </c>
      <c r="L6534" s="1">
        <f>_xlfn.XLOOKUP(Comuni[[#This Row],[Regione]],Table_0[Regione],Table_0[Deceduti],,0)</f>
        <v>9926</v>
      </c>
    </row>
    <row r="6535" spans="1:12" x14ac:dyDescent="0.25">
      <c r="A6535" s="1" t="s">
        <v>6634</v>
      </c>
      <c r="B6535" s="1" t="s">
        <v>6451</v>
      </c>
      <c r="C6535" s="1" t="s">
        <v>6607</v>
      </c>
      <c r="D6535">
        <v>27214</v>
      </c>
      <c r="E6535">
        <f>100*Comuni[[#This Row],[Popolazione2011]]/$D$7916</f>
        <v>4.7483827380741028E-2</v>
      </c>
      <c r="F6535">
        <f>100*Comuni[[#This Row],[Popolazione2011]]/(SUMIFS($D$2:$D$7916,$B$2:$B$7916,"Puglia"))</f>
        <v>0.67152515221220332</v>
      </c>
      <c r="G6535" t="b">
        <f>IF(Comuni[[#This Row],[Popolazione2011]]&gt;300000,"MAGGIORE")</f>
        <v>0</v>
      </c>
      <c r="H6535">
        <f>100*Comuni[[#This Row],[Popolazione2011]]/(SUMIFS($D$2:$D$7916,$B$2:$B$7916,"Piemonte"))</f>
        <v>0.62361420338979945</v>
      </c>
      <c r="I6535" s="1" t="str">
        <f>_xlfn.XLOOKUP(Comuni[[#This Row],[Regione]],Ripartizione_geografica[Regione],Ripartizione_geografica[Ripartizione geografica],,0)</f>
        <v>Sud</v>
      </c>
      <c r="J6535" s="1">
        <f>_xlfn.XLOOKUP(Comuni[[#This Row],[Regione]],Table_0[Regione],Table_0[Totale contagiati],,0)</f>
        <v>1671467</v>
      </c>
      <c r="K6535" s="1">
        <f>_xlfn.XLOOKUP(Comuni[[#This Row],[Regione]],Table_0[Regione],Table_0[Guariti],,0)</f>
        <v>1653592</v>
      </c>
      <c r="L6535" s="1">
        <f>_xlfn.XLOOKUP(Comuni[[#This Row],[Regione]],Table_0[Regione],Table_0[Deceduti],,0)</f>
        <v>9926</v>
      </c>
    </row>
    <row r="6536" spans="1:12" x14ac:dyDescent="0.25">
      <c r="A6536" s="1" t="s">
        <v>6635</v>
      </c>
      <c r="B6536" s="1" t="s">
        <v>6451</v>
      </c>
      <c r="C6536" s="1" t="s">
        <v>6607</v>
      </c>
      <c r="D6536">
        <v>15754</v>
      </c>
      <c r="E6536">
        <f>100*Comuni[[#This Row],[Popolazione2011]]/$D$7916</f>
        <v>2.7488065574931806E-2</v>
      </c>
      <c r="F6536">
        <f>100*Comuni[[#This Row],[Popolazione2011]]/(SUMIFS($D$2:$D$7916,$B$2:$B$7916,"Puglia"))</f>
        <v>0.38874135547699901</v>
      </c>
      <c r="G6536" t="b">
        <f>IF(Comuni[[#This Row],[Popolazione2011]]&gt;300000,"MAGGIORE")</f>
        <v>0</v>
      </c>
      <c r="H6536">
        <f>100*Comuni[[#This Row],[Popolazione2011]]/(SUMIFS($D$2:$D$7916,$B$2:$B$7916,"Piemonte"))</f>
        <v>0.36100603219677008</v>
      </c>
      <c r="I6536" s="1" t="str">
        <f>_xlfn.XLOOKUP(Comuni[[#This Row],[Regione]],Ripartizione_geografica[Regione],Ripartizione_geografica[Ripartizione geografica],,0)</f>
        <v>Sud</v>
      </c>
      <c r="J6536" s="1">
        <f>_xlfn.XLOOKUP(Comuni[[#This Row],[Regione]],Table_0[Regione],Table_0[Totale contagiati],,0)</f>
        <v>1671467</v>
      </c>
      <c r="K6536" s="1">
        <f>_xlfn.XLOOKUP(Comuni[[#This Row],[Regione]],Table_0[Regione],Table_0[Guariti],,0)</f>
        <v>1653592</v>
      </c>
      <c r="L6536" s="1">
        <f>_xlfn.XLOOKUP(Comuni[[#This Row],[Regione]],Table_0[Regione],Table_0[Deceduti],,0)</f>
        <v>9926</v>
      </c>
    </row>
    <row r="6537" spans="1:12" x14ac:dyDescent="0.25">
      <c r="A6537" s="1" t="s">
        <v>6636</v>
      </c>
      <c r="B6537" s="1" t="s">
        <v>6451</v>
      </c>
      <c r="C6537" s="1" t="s">
        <v>6607</v>
      </c>
      <c r="D6537">
        <v>20398</v>
      </c>
      <c r="E6537">
        <f>100*Comuni[[#This Row],[Popolazione2011]]/$D$7916</f>
        <v>3.5591060149641932E-2</v>
      </c>
      <c r="F6537">
        <f>100*Comuni[[#This Row],[Popolazione2011]]/(SUMIFS($D$2:$D$7916,$B$2:$B$7916,"Puglia"))</f>
        <v>0.50333541760948497</v>
      </c>
      <c r="G6537" t="b">
        <f>IF(Comuni[[#This Row],[Popolazione2011]]&gt;300000,"MAGGIORE")</f>
        <v>0</v>
      </c>
      <c r="H6537">
        <f>100*Comuni[[#This Row],[Popolazione2011]]/(SUMIFS($D$2:$D$7916,$B$2:$B$7916,"Piemonte"))</f>
        <v>0.46742421256504479</v>
      </c>
      <c r="I6537" s="1" t="str">
        <f>_xlfn.XLOOKUP(Comuni[[#This Row],[Regione]],Ripartizione_geografica[Regione],Ripartizione_geografica[Ripartizione geografica],,0)</f>
        <v>Sud</v>
      </c>
      <c r="J6537" s="1">
        <f>_xlfn.XLOOKUP(Comuni[[#This Row],[Regione]],Table_0[Regione],Table_0[Totale contagiati],,0)</f>
        <v>1671467</v>
      </c>
      <c r="K6537" s="1">
        <f>_xlfn.XLOOKUP(Comuni[[#This Row],[Regione]],Table_0[Regione],Table_0[Guariti],,0)</f>
        <v>1653592</v>
      </c>
      <c r="L6537" s="1">
        <f>_xlfn.XLOOKUP(Comuni[[#This Row],[Regione]],Table_0[Regione],Table_0[Deceduti],,0)</f>
        <v>9926</v>
      </c>
    </row>
    <row r="6538" spans="1:12" x14ac:dyDescent="0.25">
      <c r="A6538" s="1" t="s">
        <v>6637</v>
      </c>
      <c r="B6538" s="1" t="s">
        <v>6451</v>
      </c>
      <c r="C6538" s="1" t="s">
        <v>6607</v>
      </c>
      <c r="D6538">
        <v>1249</v>
      </c>
      <c r="E6538">
        <f>100*Comuni[[#This Row],[Popolazione2011]]/$D$7916</f>
        <v>2.1792937605109703E-3</v>
      </c>
      <c r="F6538">
        <f>100*Comuni[[#This Row],[Popolazione2011]]/(SUMIFS($D$2:$D$7916,$B$2:$B$7916,"Puglia"))</f>
        <v>3.0819979242780994E-2</v>
      </c>
      <c r="G6538" t="b">
        <f>IF(Comuni[[#This Row],[Popolazione2011]]&gt;300000,"MAGGIORE")</f>
        <v>0</v>
      </c>
      <c r="H6538">
        <f>100*Comuni[[#This Row],[Popolazione2011]]/(SUMIFS($D$2:$D$7916,$B$2:$B$7916,"Piemonte"))</f>
        <v>2.8621082532294388E-2</v>
      </c>
      <c r="I6538" s="1" t="str">
        <f>_xlfn.XLOOKUP(Comuni[[#This Row],[Regione]],Ripartizione_geografica[Regione],Ripartizione_geografica[Ripartizione geografica],,0)</f>
        <v>Sud</v>
      </c>
      <c r="J6538" s="1">
        <f>_xlfn.XLOOKUP(Comuni[[#This Row],[Regione]],Table_0[Regione],Table_0[Totale contagiati],,0)</f>
        <v>1671467</v>
      </c>
      <c r="K6538" s="1">
        <f>_xlfn.XLOOKUP(Comuni[[#This Row],[Regione]],Table_0[Regione],Table_0[Guariti],,0)</f>
        <v>1653592</v>
      </c>
      <c r="L6538" s="1">
        <f>_xlfn.XLOOKUP(Comuni[[#This Row],[Regione]],Table_0[Regione],Table_0[Deceduti],,0)</f>
        <v>9926</v>
      </c>
    </row>
    <row r="6539" spans="1:12" x14ac:dyDescent="0.25">
      <c r="A6539" s="1" t="s">
        <v>6638</v>
      </c>
      <c r="B6539" s="1" t="s">
        <v>6451</v>
      </c>
      <c r="C6539" s="1" t="s">
        <v>6607</v>
      </c>
      <c r="D6539">
        <v>1928</v>
      </c>
      <c r="E6539">
        <f>100*Comuni[[#This Row],[Popolazione2011]]/$D$7916</f>
        <v>3.364033923350801E-3</v>
      </c>
      <c r="F6539">
        <f>100*Comuni[[#This Row],[Popolazione2011]]/(SUMIFS($D$2:$D$7916,$B$2:$B$7916,"Puglia"))</f>
        <v>4.757479582072198E-2</v>
      </c>
      <c r="G6539" t="b">
        <f>IF(Comuni[[#This Row],[Popolazione2011]]&gt;300000,"MAGGIORE")</f>
        <v>0</v>
      </c>
      <c r="H6539">
        <f>100*Comuni[[#This Row],[Popolazione2011]]/(SUMIFS($D$2:$D$7916,$B$2:$B$7916,"Piemonte"))</f>
        <v>4.4180502099490461E-2</v>
      </c>
      <c r="I6539" s="1" t="str">
        <f>_xlfn.XLOOKUP(Comuni[[#This Row],[Regione]],Ripartizione_geografica[Regione],Ripartizione_geografica[Ripartizione geografica],,0)</f>
        <v>Sud</v>
      </c>
      <c r="J6539" s="1">
        <f>_xlfn.XLOOKUP(Comuni[[#This Row],[Regione]],Table_0[Regione],Table_0[Totale contagiati],,0)</f>
        <v>1671467</v>
      </c>
      <c r="K6539" s="1">
        <f>_xlfn.XLOOKUP(Comuni[[#This Row],[Regione]],Table_0[Regione],Table_0[Guariti],,0)</f>
        <v>1653592</v>
      </c>
      <c r="L6539" s="1">
        <f>_xlfn.XLOOKUP(Comuni[[#This Row],[Regione]],Table_0[Regione],Table_0[Deceduti],,0)</f>
        <v>9926</v>
      </c>
    </row>
    <row r="6540" spans="1:12" x14ac:dyDescent="0.25">
      <c r="A6540" s="1" t="s">
        <v>6639</v>
      </c>
      <c r="B6540" s="1" t="s">
        <v>6451</v>
      </c>
      <c r="C6540" s="1" t="s">
        <v>6607</v>
      </c>
      <c r="D6540">
        <v>5900</v>
      </c>
      <c r="E6540">
        <f>100*Comuni[[#This Row],[Popolazione2011]]/$D$7916</f>
        <v>1.0294502151332846E-2</v>
      </c>
      <c r="F6540">
        <f>100*Comuni[[#This Row],[Popolazione2011]]/(SUMIFS($D$2:$D$7916,$B$2:$B$7916,"Puglia"))</f>
        <v>0.14558677144308074</v>
      </c>
      <c r="G6540" t="b">
        <f>IF(Comuni[[#This Row],[Popolazione2011]]&gt;300000,"MAGGIORE")</f>
        <v>0</v>
      </c>
      <c r="H6540">
        <f>100*Comuni[[#This Row],[Popolazione2011]]/(SUMIFS($D$2:$D$7916,$B$2:$B$7916,"Piemonte"))</f>
        <v>0.13519966928785981</v>
      </c>
      <c r="I6540" s="1" t="str">
        <f>_xlfn.XLOOKUP(Comuni[[#This Row],[Regione]],Ripartizione_geografica[Regione],Ripartizione_geografica[Ripartizione geografica],,0)</f>
        <v>Sud</v>
      </c>
      <c r="J6540" s="1">
        <f>_xlfn.XLOOKUP(Comuni[[#This Row],[Regione]],Table_0[Regione],Table_0[Totale contagiati],,0)</f>
        <v>1671467</v>
      </c>
      <c r="K6540" s="1">
        <f>_xlfn.XLOOKUP(Comuni[[#This Row],[Regione]],Table_0[Regione],Table_0[Guariti],,0)</f>
        <v>1653592</v>
      </c>
      <c r="L6540" s="1">
        <f>_xlfn.XLOOKUP(Comuni[[#This Row],[Regione]],Table_0[Regione],Table_0[Deceduti],,0)</f>
        <v>9926</v>
      </c>
    </row>
    <row r="6541" spans="1:12" x14ac:dyDescent="0.25">
      <c r="A6541" s="1" t="s">
        <v>6640</v>
      </c>
      <c r="B6541" s="1" t="s">
        <v>6451</v>
      </c>
      <c r="C6541" s="1" t="s">
        <v>6607</v>
      </c>
      <c r="D6541">
        <v>89916</v>
      </c>
      <c r="E6541">
        <f>100*Comuni[[#This Row],[Popolazione2011]]/$D$7916</f>
        <v>0.15688821278631257</v>
      </c>
      <c r="F6541">
        <f>100*Comuni[[#This Row],[Popolazione2011]]/(SUMIFS($D$2:$D$7916,$B$2:$B$7916,"Puglia"))</f>
        <v>2.2187423967925506</v>
      </c>
      <c r="G6541" t="b">
        <f>IF(Comuni[[#This Row],[Popolazione2011]]&gt;300000,"MAGGIORE")</f>
        <v>0</v>
      </c>
      <c r="H6541">
        <f>100*Comuni[[#This Row],[Popolazione2011]]/(SUMIFS($D$2:$D$7916,$B$2:$B$7916,"Piemonte"))</f>
        <v>2.0604429599469833</v>
      </c>
      <c r="I6541" s="1" t="str">
        <f>_xlfn.XLOOKUP(Comuni[[#This Row],[Regione]],Ripartizione_geografica[Regione],Ripartizione_geografica[Ripartizione geografica],,0)</f>
        <v>Sud</v>
      </c>
      <c r="J6541" s="1">
        <f>_xlfn.XLOOKUP(Comuni[[#This Row],[Regione]],Table_0[Regione],Table_0[Totale contagiati],,0)</f>
        <v>1671467</v>
      </c>
      <c r="K6541" s="1">
        <f>_xlfn.XLOOKUP(Comuni[[#This Row],[Regione]],Table_0[Regione],Table_0[Guariti],,0)</f>
        <v>1653592</v>
      </c>
      <c r="L6541" s="1">
        <f>_xlfn.XLOOKUP(Comuni[[#This Row],[Regione]],Table_0[Regione],Table_0[Deceduti],,0)</f>
        <v>9926</v>
      </c>
    </row>
    <row r="6542" spans="1:12" x14ac:dyDescent="0.25">
      <c r="A6542" s="1" t="s">
        <v>6641</v>
      </c>
      <c r="B6542" s="1" t="s">
        <v>6451</v>
      </c>
      <c r="C6542" s="1" t="s">
        <v>6607</v>
      </c>
      <c r="D6542">
        <v>8624</v>
      </c>
      <c r="E6542">
        <f>100*Comuni[[#This Row],[Popolazione2011]]/$D$7916</f>
        <v>1.5047421449677027E-2</v>
      </c>
      <c r="F6542">
        <f>100*Comuni[[#This Row],[Popolazione2011]]/(SUMIFS($D$2:$D$7916,$B$2:$B$7916,"Puglia"))</f>
        <v>0.21280344354663194</v>
      </c>
      <c r="G6542" t="b">
        <f>IF(Comuni[[#This Row],[Popolazione2011]]&gt;300000,"MAGGIORE")</f>
        <v>0</v>
      </c>
      <c r="H6542">
        <f>100*Comuni[[#This Row],[Popolazione2011]]/(SUMIFS($D$2:$D$7916,$B$2:$B$7916,"Piemonte"))</f>
        <v>0.19762066914211915</v>
      </c>
      <c r="I6542" s="1" t="str">
        <f>_xlfn.XLOOKUP(Comuni[[#This Row],[Regione]],Ripartizione_geografica[Regione],Ripartizione_geografica[Ripartizione geografica],,0)</f>
        <v>Sud</v>
      </c>
      <c r="J6542" s="1">
        <f>_xlfn.XLOOKUP(Comuni[[#This Row],[Regione]],Table_0[Regione],Table_0[Totale contagiati],,0)</f>
        <v>1671467</v>
      </c>
      <c r="K6542" s="1">
        <f>_xlfn.XLOOKUP(Comuni[[#This Row],[Regione]],Table_0[Regione],Table_0[Guariti],,0)</f>
        <v>1653592</v>
      </c>
      <c r="L6542" s="1">
        <f>_xlfn.XLOOKUP(Comuni[[#This Row],[Regione]],Table_0[Regione],Table_0[Deceduti],,0)</f>
        <v>9926</v>
      </c>
    </row>
    <row r="6543" spans="1:12" x14ac:dyDescent="0.25">
      <c r="A6543" s="1" t="s">
        <v>6642</v>
      </c>
      <c r="B6543" s="1" t="s">
        <v>6451</v>
      </c>
      <c r="C6543" s="1" t="s">
        <v>6607</v>
      </c>
      <c r="D6543">
        <v>14069</v>
      </c>
      <c r="E6543">
        <f>100*Comuni[[#This Row],[Popolazione2011]]/$D$7916</f>
        <v>2.4548025553746067E-2</v>
      </c>
      <c r="F6543">
        <f>100*Comuni[[#This Row],[Popolazione2011]]/(SUMIFS($D$2:$D$7916,$B$2:$B$7916,"Puglia"))</f>
        <v>0.34716276058181411</v>
      </c>
      <c r="G6543" t="b">
        <f>IF(Comuni[[#This Row],[Popolazione2011]]&gt;300000,"MAGGIORE")</f>
        <v>0</v>
      </c>
      <c r="H6543">
        <f>100*Comuni[[#This Row],[Popolazione2011]]/(SUMIFS($D$2:$D$7916,$B$2:$B$7916,"Piemonte"))</f>
        <v>0.32239392325608468</v>
      </c>
      <c r="I6543" s="1" t="str">
        <f>_xlfn.XLOOKUP(Comuni[[#This Row],[Regione]],Ripartizione_geografica[Regione],Ripartizione_geografica[Ripartizione geografica],,0)</f>
        <v>Sud</v>
      </c>
      <c r="J6543" s="1">
        <f>_xlfn.XLOOKUP(Comuni[[#This Row],[Regione]],Table_0[Regione],Table_0[Totale contagiati],,0)</f>
        <v>1671467</v>
      </c>
      <c r="K6543" s="1">
        <f>_xlfn.XLOOKUP(Comuni[[#This Row],[Regione]],Table_0[Regione],Table_0[Guariti],,0)</f>
        <v>1653592</v>
      </c>
      <c r="L6543" s="1">
        <f>_xlfn.XLOOKUP(Comuni[[#This Row],[Regione]],Table_0[Regione],Table_0[Deceduti],,0)</f>
        <v>9926</v>
      </c>
    </row>
    <row r="6544" spans="1:12" x14ac:dyDescent="0.25">
      <c r="A6544" s="1" t="s">
        <v>6643</v>
      </c>
      <c r="B6544" s="1" t="s">
        <v>6451</v>
      </c>
      <c r="C6544" s="1" t="s">
        <v>6607</v>
      </c>
      <c r="D6544">
        <v>11549</v>
      </c>
      <c r="E6544">
        <f>100*Comuni[[#This Row],[Popolazione2011]]/$D$7916</f>
        <v>2.015105175351577E-2</v>
      </c>
      <c r="F6544">
        <f>100*Comuni[[#This Row],[Popolazione2011]]/(SUMIFS($D$2:$D$7916,$B$2:$B$7916,"Puglia"))</f>
        <v>0.28497993616883721</v>
      </c>
      <c r="G6544" t="b">
        <f>IF(Comuni[[#This Row],[Popolazione2011]]&gt;300000,"MAGGIORE")</f>
        <v>0</v>
      </c>
      <c r="H6544">
        <f>100*Comuni[[#This Row],[Popolazione2011]]/(SUMIFS($D$2:$D$7916,$B$2:$B$7916,"Piemonte"))</f>
        <v>0.26464762383143947</v>
      </c>
      <c r="I6544" s="1" t="str">
        <f>_xlfn.XLOOKUP(Comuni[[#This Row],[Regione]],Ripartizione_geografica[Regione],Ripartizione_geografica[Ripartizione geografica],,0)</f>
        <v>Sud</v>
      </c>
      <c r="J6544" s="1">
        <f>_xlfn.XLOOKUP(Comuni[[#This Row],[Regione]],Table_0[Regione],Table_0[Totale contagiati],,0)</f>
        <v>1671467</v>
      </c>
      <c r="K6544" s="1">
        <f>_xlfn.XLOOKUP(Comuni[[#This Row],[Regione]],Table_0[Regione],Table_0[Guariti],,0)</f>
        <v>1653592</v>
      </c>
      <c r="L6544" s="1">
        <f>_xlfn.XLOOKUP(Comuni[[#This Row],[Regione]],Table_0[Regione],Table_0[Deceduti],,0)</f>
        <v>9926</v>
      </c>
    </row>
    <row r="6545" spans="1:12" x14ac:dyDescent="0.25">
      <c r="A6545" s="1" t="s">
        <v>6644</v>
      </c>
      <c r="B6545" s="1" t="s">
        <v>6451</v>
      </c>
      <c r="C6545" s="1" t="s">
        <v>6607</v>
      </c>
      <c r="D6545">
        <v>14819</v>
      </c>
      <c r="E6545">
        <f>100*Comuni[[#This Row],[Popolazione2011]]/$D$7916</f>
        <v>2.5856648708576516E-2</v>
      </c>
      <c r="F6545">
        <f>100*Comuni[[#This Row],[Popolazione2011]]/(SUMIFS($D$2:$D$7916,$B$2:$B$7916,"Puglia"))</f>
        <v>0.36566955356186676</v>
      </c>
      <c r="G6545" t="b">
        <f>IF(Comuni[[#This Row],[Popolazione2011]]&gt;300000,"MAGGIORE")</f>
        <v>0</v>
      </c>
      <c r="H6545">
        <f>100*Comuni[[#This Row],[Popolazione2011]]/(SUMIFS($D$2:$D$7916,$B$2:$B$7916,"Piemonte"))</f>
        <v>0.33958032189437193</v>
      </c>
      <c r="I6545" s="1" t="str">
        <f>_xlfn.XLOOKUP(Comuni[[#This Row],[Regione]],Ripartizione_geografica[Regione],Ripartizione_geografica[Ripartizione geografica],,0)</f>
        <v>Sud</v>
      </c>
      <c r="J6545" s="1">
        <f>_xlfn.XLOOKUP(Comuni[[#This Row],[Regione]],Table_0[Regione],Table_0[Totale contagiati],,0)</f>
        <v>1671467</v>
      </c>
      <c r="K6545" s="1">
        <f>_xlfn.XLOOKUP(Comuni[[#This Row],[Regione]],Table_0[Regione],Table_0[Guariti],,0)</f>
        <v>1653592</v>
      </c>
      <c r="L6545" s="1">
        <f>_xlfn.XLOOKUP(Comuni[[#This Row],[Regione]],Table_0[Regione],Table_0[Deceduti],,0)</f>
        <v>9926</v>
      </c>
    </row>
    <row r="6546" spans="1:12" x14ac:dyDescent="0.25">
      <c r="A6546" s="1" t="s">
        <v>6645</v>
      </c>
      <c r="B6546" s="1" t="s">
        <v>6451</v>
      </c>
      <c r="C6546" s="1" t="s">
        <v>6607</v>
      </c>
      <c r="D6546">
        <v>9320</v>
      </c>
      <c r="E6546">
        <f>100*Comuni[[#This Row],[Popolazione2011]]/$D$7916</f>
        <v>1.6261823737359682E-2</v>
      </c>
      <c r="F6546">
        <f>100*Comuni[[#This Row],[Popolazione2011]]/(SUMIFS($D$2:$D$7916,$B$2:$B$7916,"Puglia"))</f>
        <v>0.22997774743212079</v>
      </c>
      <c r="G6546" t="b">
        <f>IF(Comuni[[#This Row],[Popolazione2011]]&gt;300000,"MAGGIORE")</f>
        <v>0</v>
      </c>
      <c r="H6546">
        <f>100*Comuni[[#This Row],[Popolazione2011]]/(SUMIFS($D$2:$D$7916,$B$2:$B$7916,"Piemonte"))</f>
        <v>0.21356964707844972</v>
      </c>
      <c r="I6546" s="1" t="str">
        <f>_xlfn.XLOOKUP(Comuni[[#This Row],[Regione]],Ripartizione_geografica[Regione],Ripartizione_geografica[Ripartizione geografica],,0)</f>
        <v>Sud</v>
      </c>
      <c r="J6546" s="1">
        <f>_xlfn.XLOOKUP(Comuni[[#This Row],[Regione]],Table_0[Regione],Table_0[Totale contagiati],,0)</f>
        <v>1671467</v>
      </c>
      <c r="K6546" s="1">
        <f>_xlfn.XLOOKUP(Comuni[[#This Row],[Regione]],Table_0[Regione],Table_0[Guariti],,0)</f>
        <v>1653592</v>
      </c>
      <c r="L6546" s="1">
        <f>_xlfn.XLOOKUP(Comuni[[#This Row],[Regione]],Table_0[Regione],Table_0[Deceduti],,0)</f>
        <v>9926</v>
      </c>
    </row>
    <row r="6547" spans="1:12" x14ac:dyDescent="0.25">
      <c r="A6547" s="1" t="s">
        <v>6646</v>
      </c>
      <c r="B6547" s="1" t="s">
        <v>6451</v>
      </c>
      <c r="C6547" s="1" t="s">
        <v>6607</v>
      </c>
      <c r="D6547">
        <v>1730</v>
      </c>
      <c r="E6547">
        <f>100*Comuni[[#This Row],[Popolazione2011]]/$D$7916</f>
        <v>3.0185574104755631E-3</v>
      </c>
      <c r="F6547">
        <f>100*Comuni[[#This Row],[Popolazione2011]]/(SUMIFS($D$2:$D$7916,$B$2:$B$7916,"Puglia"))</f>
        <v>4.2689002473988089E-2</v>
      </c>
      <c r="G6547" t="b">
        <f>IF(Comuni[[#This Row],[Popolazione2011]]&gt;300000,"MAGGIORE")</f>
        <v>0</v>
      </c>
      <c r="H6547">
        <f>100*Comuni[[#This Row],[Popolazione2011]]/(SUMIFS($D$2:$D$7916,$B$2:$B$7916,"Piemonte"))</f>
        <v>3.9643292858982618E-2</v>
      </c>
      <c r="I6547" s="1" t="str">
        <f>_xlfn.XLOOKUP(Comuni[[#This Row],[Regione]],Ripartizione_geografica[Regione],Ripartizione_geografica[Ripartizione geografica],,0)</f>
        <v>Sud</v>
      </c>
      <c r="J6547" s="1">
        <f>_xlfn.XLOOKUP(Comuni[[#This Row],[Regione]],Table_0[Regione],Table_0[Totale contagiati],,0)</f>
        <v>1671467</v>
      </c>
      <c r="K6547" s="1">
        <f>_xlfn.XLOOKUP(Comuni[[#This Row],[Regione]],Table_0[Regione],Table_0[Guariti],,0)</f>
        <v>1653592</v>
      </c>
      <c r="L6547" s="1">
        <f>_xlfn.XLOOKUP(Comuni[[#This Row],[Regione]],Table_0[Regione],Table_0[Deceduti],,0)</f>
        <v>9926</v>
      </c>
    </row>
    <row r="6548" spans="1:12" x14ac:dyDescent="0.25">
      <c r="A6548" s="1" t="s">
        <v>6647</v>
      </c>
      <c r="B6548" s="1" t="s">
        <v>6451</v>
      </c>
      <c r="C6548" s="1" t="s">
        <v>6607</v>
      </c>
      <c r="D6548">
        <v>11704</v>
      </c>
      <c r="E6548">
        <f>100*Comuni[[#This Row],[Popolazione2011]]/$D$7916</f>
        <v>2.0421500538847396E-2</v>
      </c>
      <c r="F6548">
        <f>100*Comuni[[#This Row],[Popolazione2011]]/(SUMIFS($D$2:$D$7916,$B$2:$B$7916,"Puglia"))</f>
        <v>0.28880467338471477</v>
      </c>
      <c r="G6548" t="b">
        <f>IF(Comuni[[#This Row],[Popolazione2011]]&gt;300000,"MAGGIORE")</f>
        <v>0</v>
      </c>
      <c r="H6548">
        <f>100*Comuni[[#This Row],[Popolazione2011]]/(SUMIFS($D$2:$D$7916,$B$2:$B$7916,"Piemonte"))</f>
        <v>0.26819947955001883</v>
      </c>
      <c r="I6548" s="1" t="str">
        <f>_xlfn.XLOOKUP(Comuni[[#This Row],[Regione]],Ripartizione_geografica[Regione],Ripartizione_geografica[Ripartizione geografica],,0)</f>
        <v>Sud</v>
      </c>
      <c r="J6548" s="1">
        <f>_xlfn.XLOOKUP(Comuni[[#This Row],[Regione]],Table_0[Regione],Table_0[Totale contagiati],,0)</f>
        <v>1671467</v>
      </c>
      <c r="K6548" s="1">
        <f>_xlfn.XLOOKUP(Comuni[[#This Row],[Regione]],Table_0[Regione],Table_0[Guariti],,0)</f>
        <v>1653592</v>
      </c>
      <c r="L6548" s="1">
        <f>_xlfn.XLOOKUP(Comuni[[#This Row],[Regione]],Table_0[Regione],Table_0[Deceduti],,0)</f>
        <v>9926</v>
      </c>
    </row>
    <row r="6549" spans="1:12" x14ac:dyDescent="0.25">
      <c r="A6549" s="1" t="s">
        <v>6648</v>
      </c>
      <c r="B6549" s="1" t="s">
        <v>6451</v>
      </c>
      <c r="C6549" s="1" t="s">
        <v>6607</v>
      </c>
      <c r="D6549">
        <v>9646</v>
      </c>
      <c r="E6549">
        <f>100*Comuni[[#This Row],[Popolazione2011]]/$D$7916</f>
        <v>1.6830638601992649E-2</v>
      </c>
      <c r="F6549">
        <f>100*Comuni[[#This Row],[Popolazione2011]]/(SUMIFS($D$2:$D$7916,$B$2:$B$7916,"Puglia"))</f>
        <v>0.23802203344745032</v>
      </c>
      <c r="G6549" t="b">
        <f>IF(Comuni[[#This Row],[Popolazione2011]]&gt;300000,"MAGGIORE")</f>
        <v>0</v>
      </c>
      <c r="H6549">
        <f>100*Comuni[[#This Row],[Popolazione2011]]/(SUMIFS($D$2:$D$7916,$B$2:$B$7916,"Piemonte"))</f>
        <v>0.22104000168655857</v>
      </c>
      <c r="I6549" s="1" t="str">
        <f>_xlfn.XLOOKUP(Comuni[[#This Row],[Regione]],Ripartizione_geografica[Regione],Ripartizione_geografica[Ripartizione geografica],,0)</f>
        <v>Sud</v>
      </c>
      <c r="J6549" s="1">
        <f>_xlfn.XLOOKUP(Comuni[[#This Row],[Regione]],Table_0[Regione],Table_0[Totale contagiati],,0)</f>
        <v>1671467</v>
      </c>
      <c r="K6549" s="1">
        <f>_xlfn.XLOOKUP(Comuni[[#This Row],[Regione]],Table_0[Regione],Table_0[Guariti],,0)</f>
        <v>1653592</v>
      </c>
      <c r="L6549" s="1">
        <f>_xlfn.XLOOKUP(Comuni[[#This Row],[Regione]],Table_0[Regione],Table_0[Deceduti],,0)</f>
        <v>9926</v>
      </c>
    </row>
    <row r="6550" spans="1:12" x14ac:dyDescent="0.25">
      <c r="A6550" s="1" t="s">
        <v>6649</v>
      </c>
      <c r="B6550" s="1" t="s">
        <v>6451</v>
      </c>
      <c r="C6550" s="1" t="s">
        <v>6607</v>
      </c>
      <c r="D6550">
        <v>7307</v>
      </c>
      <c r="E6550">
        <f>100*Comuni[[#This Row],[Popolazione2011]]/$D$7916</f>
        <v>1.2749479189794763E-2</v>
      </c>
      <c r="F6550">
        <f>100*Comuni[[#This Row],[Popolazione2011]]/(SUMIFS($D$2:$D$7916,$B$2:$B$7916,"Puglia"))</f>
        <v>0.18030551507365949</v>
      </c>
      <c r="G6550" t="b">
        <f>IF(Comuni[[#This Row],[Popolazione2011]]&gt;300000,"MAGGIORE")</f>
        <v>0</v>
      </c>
      <c r="H6550">
        <f>100*Comuni[[#This Row],[Popolazione2011]]/(SUMIFS($D$2:$D$7916,$B$2:$B$7916,"Piemonte"))</f>
        <v>0.1674413531332867</v>
      </c>
      <c r="I6550" s="1" t="str">
        <f>_xlfn.XLOOKUP(Comuni[[#This Row],[Regione]],Ripartizione_geografica[Regione],Ripartizione_geografica[Ripartizione geografica],,0)</f>
        <v>Sud</v>
      </c>
      <c r="J6550" s="1">
        <f>_xlfn.XLOOKUP(Comuni[[#This Row],[Regione]],Table_0[Regione],Table_0[Totale contagiati],,0)</f>
        <v>1671467</v>
      </c>
      <c r="K6550" s="1">
        <f>_xlfn.XLOOKUP(Comuni[[#This Row],[Regione]],Table_0[Regione],Table_0[Guariti],,0)</f>
        <v>1653592</v>
      </c>
      <c r="L6550" s="1">
        <f>_xlfn.XLOOKUP(Comuni[[#This Row],[Regione]],Table_0[Regione],Table_0[Deceduti],,0)</f>
        <v>9926</v>
      </c>
    </row>
    <row r="6551" spans="1:12" x14ac:dyDescent="0.25">
      <c r="A6551" s="1" t="s">
        <v>6650</v>
      </c>
      <c r="B6551" s="1" t="s">
        <v>6451</v>
      </c>
      <c r="C6551" s="1" t="s">
        <v>6607</v>
      </c>
      <c r="D6551">
        <v>2209</v>
      </c>
      <c r="E6551">
        <f>100*Comuni[[#This Row],[Popolazione2011]]/$D$7916</f>
        <v>3.8543313986939419E-3</v>
      </c>
      <c r="F6551">
        <f>100*Comuni[[#This Row],[Popolazione2011]]/(SUMIFS($D$2:$D$7916,$B$2:$B$7916,"Puglia"))</f>
        <v>5.4508674257248368E-2</v>
      </c>
      <c r="G6551" t="b">
        <f>IF(Comuni[[#This Row],[Popolazione2011]]&gt;300000,"MAGGIORE")</f>
        <v>0</v>
      </c>
      <c r="H6551">
        <f>100*Comuni[[#This Row],[Popolazione2011]]/(SUMIFS($D$2:$D$7916,$B$2:$B$7916,"Piemonte"))</f>
        <v>5.0619672789302086E-2</v>
      </c>
      <c r="I6551" s="1" t="str">
        <f>_xlfn.XLOOKUP(Comuni[[#This Row],[Regione]],Ripartizione_geografica[Regione],Ripartizione_geografica[Ripartizione geografica],,0)</f>
        <v>Sud</v>
      </c>
      <c r="J6551" s="1">
        <f>_xlfn.XLOOKUP(Comuni[[#This Row],[Regione]],Table_0[Regione],Table_0[Totale contagiati],,0)</f>
        <v>1671467</v>
      </c>
      <c r="K6551" s="1">
        <f>_xlfn.XLOOKUP(Comuni[[#This Row],[Regione]],Table_0[Regione],Table_0[Guariti],,0)</f>
        <v>1653592</v>
      </c>
      <c r="L6551" s="1">
        <f>_xlfn.XLOOKUP(Comuni[[#This Row],[Regione]],Table_0[Regione],Table_0[Deceduti],,0)</f>
        <v>9926</v>
      </c>
    </row>
    <row r="6552" spans="1:12" x14ac:dyDescent="0.25">
      <c r="A6552" s="1" t="s">
        <v>6651</v>
      </c>
      <c r="B6552" s="1" t="s">
        <v>6451</v>
      </c>
      <c r="C6552" s="1" t="s">
        <v>6607</v>
      </c>
      <c r="D6552">
        <v>3684</v>
      </c>
      <c r="E6552">
        <f>100*Comuni[[#This Row],[Popolazione2011]]/$D$7916</f>
        <v>6.427956936527153E-3</v>
      </c>
      <c r="F6552">
        <f>100*Comuni[[#This Row],[Popolazione2011]]/(SUMIFS($D$2:$D$7916,$B$2:$B$7916,"Puglia"))</f>
        <v>9.0905367118018554E-2</v>
      </c>
      <c r="G6552" t="b">
        <f>IF(Comuni[[#This Row],[Popolazione2011]]&gt;300000,"MAGGIORE")</f>
        <v>0</v>
      </c>
      <c r="H6552">
        <f>100*Comuni[[#This Row],[Popolazione2011]]/(SUMIFS($D$2:$D$7916,$B$2:$B$7916,"Piemonte"))</f>
        <v>8.441959011126704E-2</v>
      </c>
      <c r="I6552" s="1" t="str">
        <f>_xlfn.XLOOKUP(Comuni[[#This Row],[Regione]],Ripartizione_geografica[Regione],Ripartizione_geografica[Ripartizione geografica],,0)</f>
        <v>Sud</v>
      </c>
      <c r="J6552" s="1">
        <f>_xlfn.XLOOKUP(Comuni[[#This Row],[Regione]],Table_0[Regione],Table_0[Totale contagiati],,0)</f>
        <v>1671467</v>
      </c>
      <c r="K6552" s="1">
        <f>_xlfn.XLOOKUP(Comuni[[#This Row],[Regione]],Table_0[Regione],Table_0[Guariti],,0)</f>
        <v>1653592</v>
      </c>
      <c r="L6552" s="1">
        <f>_xlfn.XLOOKUP(Comuni[[#This Row],[Regione]],Table_0[Regione],Table_0[Deceduti],,0)</f>
        <v>9926</v>
      </c>
    </row>
    <row r="6553" spans="1:12" x14ac:dyDescent="0.25">
      <c r="A6553" s="1" t="s">
        <v>6652</v>
      </c>
      <c r="B6553" s="1" t="s">
        <v>6451</v>
      </c>
      <c r="C6553" s="1" t="s">
        <v>6607</v>
      </c>
      <c r="D6553">
        <v>3729</v>
      </c>
      <c r="E6553">
        <f>100*Comuni[[#This Row],[Popolazione2011]]/$D$7916</f>
        <v>6.5064743258169801E-3</v>
      </c>
      <c r="F6553">
        <f>100*Comuni[[#This Row],[Popolazione2011]]/(SUMIFS($D$2:$D$7916,$B$2:$B$7916,"Puglia"))</f>
        <v>9.201577469682172E-2</v>
      </c>
      <c r="G6553" t="b">
        <f>IF(Comuni[[#This Row],[Popolazione2011]]&gt;300000,"MAGGIORE")</f>
        <v>0</v>
      </c>
      <c r="H6553">
        <f>100*Comuni[[#This Row],[Popolazione2011]]/(SUMIFS($D$2:$D$7916,$B$2:$B$7916,"Piemonte"))</f>
        <v>8.5450774029564275E-2</v>
      </c>
      <c r="I6553" s="1" t="str">
        <f>_xlfn.XLOOKUP(Comuni[[#This Row],[Regione]],Ripartizione_geografica[Regione],Ripartizione_geografica[Ripartizione geografica],,0)</f>
        <v>Sud</v>
      </c>
      <c r="J6553" s="1">
        <f>_xlfn.XLOOKUP(Comuni[[#This Row],[Regione]],Table_0[Regione],Table_0[Totale contagiati],,0)</f>
        <v>1671467</v>
      </c>
      <c r="K6553" s="1">
        <f>_xlfn.XLOOKUP(Comuni[[#This Row],[Regione]],Table_0[Regione],Table_0[Guariti],,0)</f>
        <v>1653592</v>
      </c>
      <c r="L6553" s="1">
        <f>_xlfn.XLOOKUP(Comuni[[#This Row],[Regione]],Table_0[Regione],Table_0[Deceduti],,0)</f>
        <v>9926</v>
      </c>
    </row>
    <row r="6554" spans="1:12" x14ac:dyDescent="0.25">
      <c r="A6554" s="1" t="s">
        <v>6653</v>
      </c>
      <c r="B6554" s="1" t="s">
        <v>6451</v>
      </c>
      <c r="C6554" s="1" t="s">
        <v>6607</v>
      </c>
      <c r="D6554">
        <v>13881</v>
      </c>
      <c r="E6554">
        <f>100*Comuni[[#This Row],[Popolazione2011]]/$D$7916</f>
        <v>2.4219997349601903E-2</v>
      </c>
      <c r="F6554">
        <f>100*Comuni[[#This Row],[Popolazione2011]]/(SUMIFS($D$2:$D$7916,$B$2:$B$7916,"Puglia"))</f>
        <v>0.34252372447481422</v>
      </c>
      <c r="G6554" t="b">
        <f>IF(Comuni[[#This Row],[Popolazione2011]]&gt;300000,"MAGGIORE")</f>
        <v>0</v>
      </c>
      <c r="H6554">
        <f>100*Comuni[[#This Row],[Popolazione2011]]/(SUMIFS($D$2:$D$7916,$B$2:$B$7916,"Piemonte"))</f>
        <v>0.31808586599742067</v>
      </c>
      <c r="I6554" s="1" t="str">
        <f>_xlfn.XLOOKUP(Comuni[[#This Row],[Regione]],Ripartizione_geografica[Regione],Ripartizione_geografica[Ripartizione geografica],,0)</f>
        <v>Sud</v>
      </c>
      <c r="J6554" s="1">
        <f>_xlfn.XLOOKUP(Comuni[[#This Row],[Regione]],Table_0[Regione],Table_0[Totale contagiati],,0)</f>
        <v>1671467</v>
      </c>
      <c r="K6554" s="1">
        <f>_xlfn.XLOOKUP(Comuni[[#This Row],[Regione]],Table_0[Regione],Table_0[Guariti],,0)</f>
        <v>1653592</v>
      </c>
      <c r="L6554" s="1">
        <f>_xlfn.XLOOKUP(Comuni[[#This Row],[Regione]],Table_0[Regione],Table_0[Deceduti],,0)</f>
        <v>9926</v>
      </c>
    </row>
    <row r="6555" spans="1:12" x14ac:dyDescent="0.25">
      <c r="A6555" s="1" t="s">
        <v>6654</v>
      </c>
      <c r="B6555" s="1" t="s">
        <v>6451</v>
      </c>
      <c r="C6555" s="1" t="s">
        <v>6607</v>
      </c>
      <c r="D6555">
        <v>2677</v>
      </c>
      <c r="E6555">
        <f>100*Comuni[[#This Row],[Popolazione2011]]/$D$7916</f>
        <v>4.6709122473081403E-3</v>
      </c>
      <c r="F6555">
        <f>100*Comuni[[#This Row],[Popolazione2011]]/(SUMIFS($D$2:$D$7916,$B$2:$B$7916,"Puglia"))</f>
        <v>6.6056913076801213E-2</v>
      </c>
      <c r="G6555" t="b">
        <f>IF(Comuni[[#This Row],[Popolazione2011]]&gt;300000,"MAGGIORE")</f>
        <v>0</v>
      </c>
      <c r="H6555">
        <f>100*Comuni[[#This Row],[Popolazione2011]]/(SUMIFS($D$2:$D$7916,$B$2:$B$7916,"Piemonte"))</f>
        <v>6.1343985539593339E-2</v>
      </c>
      <c r="I6555" s="1" t="str">
        <f>_xlfn.XLOOKUP(Comuni[[#This Row],[Regione]],Ripartizione_geografica[Regione],Ripartizione_geografica[Ripartizione geografica],,0)</f>
        <v>Sud</v>
      </c>
      <c r="J6555" s="1">
        <f>_xlfn.XLOOKUP(Comuni[[#This Row],[Regione]],Table_0[Regione],Table_0[Totale contagiati],,0)</f>
        <v>1671467</v>
      </c>
      <c r="K6555" s="1">
        <f>_xlfn.XLOOKUP(Comuni[[#This Row],[Regione]],Table_0[Regione],Table_0[Guariti],,0)</f>
        <v>1653592</v>
      </c>
      <c r="L6555" s="1">
        <f>_xlfn.XLOOKUP(Comuni[[#This Row],[Regione]],Table_0[Regione],Table_0[Deceduti],,0)</f>
        <v>9926</v>
      </c>
    </row>
    <row r="6556" spans="1:12" x14ac:dyDescent="0.25">
      <c r="A6556" s="1" t="s">
        <v>6655</v>
      </c>
      <c r="B6556" s="1" t="s">
        <v>6451</v>
      </c>
      <c r="C6556" s="1" t="s">
        <v>6607</v>
      </c>
      <c r="D6556">
        <v>3416</v>
      </c>
      <c r="E6556">
        <f>100*Comuni[[#This Row],[Popolazione2011]]/$D$7916</f>
        <v>5.960342262534407E-3</v>
      </c>
      <c r="F6556">
        <f>100*Comuni[[#This Row],[Popolazione2011]]/(SUMIFS($D$2:$D$7916,$B$2:$B$7916,"Puglia"))</f>
        <v>8.4292273093146422E-2</v>
      </c>
      <c r="G6556" t="b">
        <f>IF(Comuni[[#This Row],[Popolazione2011]]&gt;300000,"MAGGIORE")</f>
        <v>0</v>
      </c>
      <c r="H6556">
        <f>100*Comuni[[#This Row],[Popolazione2011]]/(SUMIFS($D$2:$D$7916,$B$2:$B$7916,"Piemonte"))</f>
        <v>7.8278316997852385E-2</v>
      </c>
      <c r="I6556" s="1" t="str">
        <f>_xlfn.XLOOKUP(Comuni[[#This Row],[Regione]],Ripartizione_geografica[Regione],Ripartizione_geografica[Ripartizione geografica],,0)</f>
        <v>Sud</v>
      </c>
      <c r="J6556" s="1">
        <f>_xlfn.XLOOKUP(Comuni[[#This Row],[Regione]],Table_0[Regione],Table_0[Totale contagiati],,0)</f>
        <v>1671467</v>
      </c>
      <c r="K6556" s="1">
        <f>_xlfn.XLOOKUP(Comuni[[#This Row],[Regione]],Table_0[Regione],Table_0[Guariti],,0)</f>
        <v>1653592</v>
      </c>
      <c r="L6556" s="1">
        <f>_xlfn.XLOOKUP(Comuni[[#This Row],[Regione]],Table_0[Regione],Table_0[Deceduti],,0)</f>
        <v>9926</v>
      </c>
    </row>
    <row r="6557" spans="1:12" x14ac:dyDescent="0.25">
      <c r="A6557" s="1" t="s">
        <v>6656</v>
      </c>
      <c r="B6557" s="1" t="s">
        <v>6451</v>
      </c>
      <c r="C6557" s="1" t="s">
        <v>6607</v>
      </c>
      <c r="D6557">
        <v>5091</v>
      </c>
      <c r="E6557">
        <f>100*Comuni[[#This Row],[Popolazione2011]]/$D$7916</f>
        <v>8.8829339749890712E-3</v>
      </c>
      <c r="F6557">
        <f>100*Comuni[[#This Row],[Popolazione2011]]/(SUMIFS($D$2:$D$7916,$B$2:$B$7916,"Puglia"))</f>
        <v>0.12562411074859731</v>
      </c>
      <c r="G6557" t="b">
        <f>IF(Comuni[[#This Row],[Popolazione2011]]&gt;300000,"MAGGIORE")</f>
        <v>0</v>
      </c>
      <c r="H6557">
        <f>100*Comuni[[#This Row],[Popolazione2011]]/(SUMIFS($D$2:$D$7916,$B$2:$B$7916,"Piemonte"))</f>
        <v>0.11666127395669394</v>
      </c>
      <c r="I6557" s="1" t="str">
        <f>_xlfn.XLOOKUP(Comuni[[#This Row],[Regione]],Ripartizione_geografica[Regione],Ripartizione_geografica[Ripartizione geografica],,0)</f>
        <v>Sud</v>
      </c>
      <c r="J6557" s="1">
        <f>_xlfn.XLOOKUP(Comuni[[#This Row],[Regione]],Table_0[Regione],Table_0[Totale contagiati],,0)</f>
        <v>1671467</v>
      </c>
      <c r="K6557" s="1">
        <f>_xlfn.XLOOKUP(Comuni[[#This Row],[Regione]],Table_0[Regione],Table_0[Guariti],,0)</f>
        <v>1653592</v>
      </c>
      <c r="L6557" s="1">
        <f>_xlfn.XLOOKUP(Comuni[[#This Row],[Regione]],Table_0[Regione],Table_0[Deceduti],,0)</f>
        <v>9926</v>
      </c>
    </row>
    <row r="6558" spans="1:12" x14ac:dyDescent="0.25">
      <c r="A6558" s="1" t="s">
        <v>6657</v>
      </c>
      <c r="B6558" s="1" t="s">
        <v>6451</v>
      </c>
      <c r="C6558" s="1" t="s">
        <v>6607</v>
      </c>
      <c r="D6558">
        <v>31688</v>
      </c>
      <c r="E6558">
        <f>100*Comuni[[#This Row],[Popolazione2011]]/$D$7916</f>
        <v>5.5290200707022917E-2</v>
      </c>
      <c r="F6558">
        <f>100*Comuni[[#This Row],[Popolazione2011]]/(SUMIFS($D$2:$D$7916,$B$2:$B$7916,"Puglia"))</f>
        <v>0.78192434126921062</v>
      </c>
      <c r="G6558" t="b">
        <f>IF(Comuni[[#This Row],[Popolazione2011]]&gt;300000,"MAGGIORE")</f>
        <v>0</v>
      </c>
      <c r="H6558">
        <f>100*Comuni[[#This Row],[Popolazione2011]]/(SUMIFS($D$2:$D$7916,$B$2:$B$7916,"Piemonte"))</f>
        <v>0.72613680006672909</v>
      </c>
      <c r="I6558" s="1" t="str">
        <f>_xlfn.XLOOKUP(Comuni[[#This Row],[Regione]],Ripartizione_geografica[Regione],Ripartizione_geografica[Ripartizione geografica],,0)</f>
        <v>Sud</v>
      </c>
      <c r="J6558" s="1">
        <f>_xlfn.XLOOKUP(Comuni[[#This Row],[Regione]],Table_0[Regione],Table_0[Totale contagiati],,0)</f>
        <v>1671467</v>
      </c>
      <c r="K6558" s="1">
        <f>_xlfn.XLOOKUP(Comuni[[#This Row],[Regione]],Table_0[Regione],Table_0[Guariti],,0)</f>
        <v>1653592</v>
      </c>
      <c r="L6558" s="1">
        <f>_xlfn.XLOOKUP(Comuni[[#This Row],[Regione]],Table_0[Regione],Table_0[Deceduti],,0)</f>
        <v>9926</v>
      </c>
    </row>
    <row r="6559" spans="1:12" x14ac:dyDescent="0.25">
      <c r="A6559" s="1" t="s">
        <v>6658</v>
      </c>
      <c r="B6559" s="1" t="s">
        <v>6451</v>
      </c>
      <c r="C6559" s="1" t="s">
        <v>6607</v>
      </c>
      <c r="D6559">
        <v>5514</v>
      </c>
      <c r="E6559">
        <f>100*Comuni[[#This Row],[Popolazione2011]]/$D$7916</f>
        <v>9.620997434313442E-3</v>
      </c>
      <c r="F6559">
        <f>100*Comuni[[#This Row],[Popolazione2011]]/(SUMIFS($D$2:$D$7916,$B$2:$B$7916,"Puglia"))</f>
        <v>0.13606194198934699</v>
      </c>
      <c r="G6559" t="b">
        <f>IF(Comuni[[#This Row],[Popolazione2011]]&gt;300000,"MAGGIORE")</f>
        <v>0</v>
      </c>
      <c r="H6559">
        <f>100*Comuni[[#This Row],[Popolazione2011]]/(SUMIFS($D$2:$D$7916,$B$2:$B$7916,"Piemonte"))</f>
        <v>0.12635440278868795</v>
      </c>
      <c r="I6559" s="1" t="str">
        <f>_xlfn.XLOOKUP(Comuni[[#This Row],[Regione]],Ripartizione_geografica[Regione],Ripartizione_geografica[Ripartizione geografica],,0)</f>
        <v>Sud</v>
      </c>
      <c r="J6559" s="1">
        <f>_xlfn.XLOOKUP(Comuni[[#This Row],[Regione]],Table_0[Regione],Table_0[Totale contagiati],,0)</f>
        <v>1671467</v>
      </c>
      <c r="K6559" s="1">
        <f>_xlfn.XLOOKUP(Comuni[[#This Row],[Regione]],Table_0[Regione],Table_0[Guariti],,0)</f>
        <v>1653592</v>
      </c>
      <c r="L6559" s="1">
        <f>_xlfn.XLOOKUP(Comuni[[#This Row],[Regione]],Table_0[Regione],Table_0[Deceduti],,0)</f>
        <v>9926</v>
      </c>
    </row>
    <row r="6560" spans="1:12" x14ac:dyDescent="0.25">
      <c r="A6560" s="1" t="s">
        <v>6659</v>
      </c>
      <c r="B6560" s="1" t="s">
        <v>6451</v>
      </c>
      <c r="C6560" s="1" t="s">
        <v>6607</v>
      </c>
      <c r="D6560">
        <v>2456</v>
      </c>
      <c r="E6560">
        <f>100*Comuni[[#This Row],[Popolazione2011]]/$D$7916</f>
        <v>4.2853046243514353E-3</v>
      </c>
      <c r="F6560">
        <f>100*Comuni[[#This Row],[Popolazione2011]]/(SUMIFS($D$2:$D$7916,$B$2:$B$7916,"Puglia"))</f>
        <v>6.0603578078679041E-2</v>
      </c>
      <c r="G6560" t="b">
        <f>IF(Comuni[[#This Row],[Popolazione2011]]&gt;300000,"MAGGIORE")</f>
        <v>0</v>
      </c>
      <c r="H6560">
        <f>100*Comuni[[#This Row],[Popolazione2011]]/(SUMIFS($D$2:$D$7916,$B$2:$B$7916,"Piemonte"))</f>
        <v>5.6279726740844693E-2</v>
      </c>
      <c r="I6560" s="1" t="str">
        <f>_xlfn.XLOOKUP(Comuni[[#This Row],[Regione]],Ripartizione_geografica[Regione],Ripartizione_geografica[Ripartizione geografica],,0)</f>
        <v>Sud</v>
      </c>
      <c r="J6560" s="1">
        <f>_xlfn.XLOOKUP(Comuni[[#This Row],[Regione]],Table_0[Regione],Table_0[Totale contagiati],,0)</f>
        <v>1671467</v>
      </c>
      <c r="K6560" s="1">
        <f>_xlfn.XLOOKUP(Comuni[[#This Row],[Regione]],Table_0[Regione],Table_0[Guariti],,0)</f>
        <v>1653592</v>
      </c>
      <c r="L6560" s="1">
        <f>_xlfn.XLOOKUP(Comuni[[#This Row],[Regione]],Table_0[Regione],Table_0[Deceduti],,0)</f>
        <v>9926</v>
      </c>
    </row>
    <row r="6561" spans="1:12" x14ac:dyDescent="0.25">
      <c r="A6561" s="1" t="s">
        <v>6660</v>
      </c>
      <c r="B6561" s="1" t="s">
        <v>6451</v>
      </c>
      <c r="C6561" s="1" t="s">
        <v>6607</v>
      </c>
      <c r="D6561">
        <v>8211</v>
      </c>
      <c r="E6561">
        <f>100*Comuni[[#This Row],[Popolazione2011]]/$D$7916</f>
        <v>1.4326806299083727E-2</v>
      </c>
      <c r="F6561">
        <f>100*Comuni[[#This Row],[Popolazione2011]]/(SUMIFS($D$2:$D$7916,$B$2:$B$7916,"Puglia"))</f>
        <v>0.20261236954561629</v>
      </c>
      <c r="G6561" t="b">
        <f>IF(Comuni[[#This Row],[Popolazione2011]]&gt;300000,"MAGGIORE")</f>
        <v>0</v>
      </c>
      <c r="H6561">
        <f>100*Comuni[[#This Row],[Popolazione2011]]/(SUMIFS($D$2:$D$7916,$B$2:$B$7916,"Piemonte"))</f>
        <v>0.18815669229196896</v>
      </c>
      <c r="I6561" s="1" t="str">
        <f>_xlfn.XLOOKUP(Comuni[[#This Row],[Regione]],Ripartizione_geografica[Regione],Ripartizione_geografica[Ripartizione geografica],,0)</f>
        <v>Sud</v>
      </c>
      <c r="J6561" s="1">
        <f>_xlfn.XLOOKUP(Comuni[[#This Row],[Regione]],Table_0[Regione],Table_0[Totale contagiati],,0)</f>
        <v>1671467</v>
      </c>
      <c r="K6561" s="1">
        <f>_xlfn.XLOOKUP(Comuni[[#This Row],[Regione]],Table_0[Regione],Table_0[Guariti],,0)</f>
        <v>1653592</v>
      </c>
      <c r="L6561" s="1">
        <f>_xlfn.XLOOKUP(Comuni[[#This Row],[Regione]],Table_0[Regione],Table_0[Deceduti],,0)</f>
        <v>9926</v>
      </c>
    </row>
    <row r="6562" spans="1:12" x14ac:dyDescent="0.25">
      <c r="A6562" s="1" t="s">
        <v>6661</v>
      </c>
      <c r="B6562" s="1" t="s">
        <v>6451</v>
      </c>
      <c r="C6562" s="1" t="s">
        <v>6607</v>
      </c>
      <c r="D6562">
        <v>2359</v>
      </c>
      <c r="E6562">
        <f>100*Comuni[[#This Row],[Popolazione2011]]/$D$7916</f>
        <v>4.1160560296600313E-3</v>
      </c>
      <c r="F6562">
        <f>100*Comuni[[#This Row],[Popolazione2011]]/(SUMIFS($D$2:$D$7916,$B$2:$B$7916,"Puglia"))</f>
        <v>5.8210032853258896E-2</v>
      </c>
      <c r="G6562" t="b">
        <f>IF(Comuni[[#This Row],[Popolazione2011]]&gt;300000,"MAGGIORE")</f>
        <v>0</v>
      </c>
      <c r="H6562">
        <f>100*Comuni[[#This Row],[Popolazione2011]]/(SUMIFS($D$2:$D$7916,$B$2:$B$7916,"Piemonte"))</f>
        <v>5.4056952516959536E-2</v>
      </c>
      <c r="I6562" s="1" t="str">
        <f>_xlfn.XLOOKUP(Comuni[[#This Row],[Regione]],Ripartizione_geografica[Regione],Ripartizione_geografica[Ripartizione geografica],,0)</f>
        <v>Sud</v>
      </c>
      <c r="J6562" s="1">
        <f>_xlfn.XLOOKUP(Comuni[[#This Row],[Regione]],Table_0[Regione],Table_0[Totale contagiati],,0)</f>
        <v>1671467</v>
      </c>
      <c r="K6562" s="1">
        <f>_xlfn.XLOOKUP(Comuni[[#This Row],[Regione]],Table_0[Regione],Table_0[Guariti],,0)</f>
        <v>1653592</v>
      </c>
      <c r="L6562" s="1">
        <f>_xlfn.XLOOKUP(Comuni[[#This Row],[Regione]],Table_0[Regione],Table_0[Deceduti],,0)</f>
        <v>9926</v>
      </c>
    </row>
    <row r="6563" spans="1:12" x14ac:dyDescent="0.25">
      <c r="A6563" s="1" t="s">
        <v>6662</v>
      </c>
      <c r="B6563" s="1" t="s">
        <v>6451</v>
      </c>
      <c r="C6563" s="1" t="s">
        <v>6607</v>
      </c>
      <c r="D6563">
        <v>5622</v>
      </c>
      <c r="E6563">
        <f>100*Comuni[[#This Row],[Popolazione2011]]/$D$7916</f>
        <v>9.8094391686090274E-3</v>
      </c>
      <c r="F6563">
        <f>100*Comuni[[#This Row],[Popolazione2011]]/(SUMIFS($D$2:$D$7916,$B$2:$B$7916,"Puglia"))</f>
        <v>0.13872692017847457</v>
      </c>
      <c r="G6563" t="b">
        <f>IF(Comuni[[#This Row],[Popolazione2011]]&gt;300000,"MAGGIORE")</f>
        <v>0</v>
      </c>
      <c r="H6563">
        <f>100*Comuni[[#This Row],[Popolazione2011]]/(SUMIFS($D$2:$D$7916,$B$2:$B$7916,"Piemonte"))</f>
        <v>0.12882924419260133</v>
      </c>
      <c r="I6563" s="1" t="str">
        <f>_xlfn.XLOOKUP(Comuni[[#This Row],[Regione]],Ripartizione_geografica[Regione],Ripartizione_geografica[Ripartizione geografica],,0)</f>
        <v>Sud</v>
      </c>
      <c r="J6563" s="1">
        <f>_xlfn.XLOOKUP(Comuni[[#This Row],[Regione]],Table_0[Regione],Table_0[Totale contagiati],,0)</f>
        <v>1671467</v>
      </c>
      <c r="K6563" s="1">
        <f>_xlfn.XLOOKUP(Comuni[[#This Row],[Regione]],Table_0[Regione],Table_0[Guariti],,0)</f>
        <v>1653592</v>
      </c>
      <c r="L6563" s="1">
        <f>_xlfn.XLOOKUP(Comuni[[#This Row],[Regione]],Table_0[Regione],Table_0[Deceduti],,0)</f>
        <v>9926</v>
      </c>
    </row>
    <row r="6564" spans="1:12" x14ac:dyDescent="0.25">
      <c r="A6564" s="1" t="s">
        <v>6663</v>
      </c>
      <c r="B6564" s="1" t="s">
        <v>6451</v>
      </c>
      <c r="C6564" s="1" t="s">
        <v>6607</v>
      </c>
      <c r="D6564">
        <v>1554</v>
      </c>
      <c r="E6564">
        <f>100*Comuni[[#This Row],[Popolazione2011]]/$D$7916</f>
        <v>2.7114671768086853E-3</v>
      </c>
      <c r="F6564">
        <f>100*Comuni[[#This Row],[Popolazione2011]]/(SUMIFS($D$2:$D$7916,$B$2:$B$7916,"Puglia"))</f>
        <v>3.8346075054669068E-2</v>
      </c>
      <c r="G6564" t="b">
        <f>IF(Comuni[[#This Row],[Popolazione2011]]&gt;300000,"MAGGIORE")</f>
        <v>0</v>
      </c>
      <c r="H6564">
        <f>100*Comuni[[#This Row],[Popolazione2011]]/(SUMIFS($D$2:$D$7916,$B$2:$B$7916,"Piemonte"))</f>
        <v>3.5610217978531207E-2</v>
      </c>
      <c r="I6564" s="1" t="str">
        <f>_xlfn.XLOOKUP(Comuni[[#This Row],[Regione]],Ripartizione_geografica[Regione],Ripartizione_geografica[Ripartizione geografica],,0)</f>
        <v>Sud</v>
      </c>
      <c r="J6564" s="1">
        <f>_xlfn.XLOOKUP(Comuni[[#This Row],[Regione]],Table_0[Regione],Table_0[Totale contagiati],,0)</f>
        <v>1671467</v>
      </c>
      <c r="K6564" s="1">
        <f>_xlfn.XLOOKUP(Comuni[[#This Row],[Regione]],Table_0[Regione],Table_0[Guariti],,0)</f>
        <v>1653592</v>
      </c>
      <c r="L6564" s="1">
        <f>_xlfn.XLOOKUP(Comuni[[#This Row],[Regione]],Table_0[Regione],Table_0[Deceduti],,0)</f>
        <v>9926</v>
      </c>
    </row>
    <row r="6565" spans="1:12" x14ac:dyDescent="0.25">
      <c r="A6565" s="1" t="s">
        <v>6664</v>
      </c>
      <c r="B6565" s="1" t="s">
        <v>6451</v>
      </c>
      <c r="C6565" s="1" t="s">
        <v>6607</v>
      </c>
      <c r="D6565">
        <v>9323</v>
      </c>
      <c r="E6565">
        <f>100*Comuni[[#This Row],[Popolazione2011]]/$D$7916</f>
        <v>1.6267058229979002E-2</v>
      </c>
      <c r="F6565">
        <f>100*Comuni[[#This Row],[Popolazione2011]]/(SUMIFS($D$2:$D$7916,$B$2:$B$7916,"Puglia"))</f>
        <v>0.230051774604041</v>
      </c>
      <c r="G6565" t="b">
        <f>IF(Comuni[[#This Row],[Popolazione2011]]&gt;300000,"MAGGIORE")</f>
        <v>0</v>
      </c>
      <c r="H6565">
        <f>100*Comuni[[#This Row],[Popolazione2011]]/(SUMIFS($D$2:$D$7916,$B$2:$B$7916,"Piemonte"))</f>
        <v>0.21363839267300286</v>
      </c>
      <c r="I6565" s="1" t="str">
        <f>_xlfn.XLOOKUP(Comuni[[#This Row],[Regione]],Ripartizione_geografica[Regione],Ripartizione_geografica[Ripartizione geografica],,0)</f>
        <v>Sud</v>
      </c>
      <c r="J6565" s="1">
        <f>_xlfn.XLOOKUP(Comuni[[#This Row],[Regione]],Table_0[Regione],Table_0[Totale contagiati],,0)</f>
        <v>1671467</v>
      </c>
      <c r="K6565" s="1">
        <f>_xlfn.XLOOKUP(Comuni[[#This Row],[Regione]],Table_0[Regione],Table_0[Guariti],,0)</f>
        <v>1653592</v>
      </c>
      <c r="L6565" s="1">
        <f>_xlfn.XLOOKUP(Comuni[[#This Row],[Regione]],Table_0[Regione],Table_0[Deceduti],,0)</f>
        <v>9926</v>
      </c>
    </row>
    <row r="6566" spans="1:12" x14ac:dyDescent="0.25">
      <c r="A6566" s="1" t="s">
        <v>6665</v>
      </c>
      <c r="B6566" s="1" t="s">
        <v>6451</v>
      </c>
      <c r="C6566" s="1" t="s">
        <v>6607</v>
      </c>
      <c r="D6566">
        <v>1721</v>
      </c>
      <c r="E6566">
        <f>100*Comuni[[#This Row],[Popolazione2011]]/$D$7916</f>
        <v>3.0028539326175979E-3</v>
      </c>
      <c r="F6566">
        <f>100*Comuni[[#This Row],[Popolazione2011]]/(SUMIFS($D$2:$D$7916,$B$2:$B$7916,"Puglia"))</f>
        <v>4.2466920958227454E-2</v>
      </c>
      <c r="G6566" t="b">
        <f>IF(Comuni[[#This Row],[Popolazione2011]]&gt;300000,"MAGGIORE")</f>
        <v>0</v>
      </c>
      <c r="H6566">
        <f>100*Comuni[[#This Row],[Popolazione2011]]/(SUMIFS($D$2:$D$7916,$B$2:$B$7916,"Piemonte"))</f>
        <v>3.9437056075323176E-2</v>
      </c>
      <c r="I6566" s="1" t="str">
        <f>_xlfn.XLOOKUP(Comuni[[#This Row],[Regione]],Ripartizione_geografica[Regione],Ripartizione_geografica[Ripartizione geografica],,0)</f>
        <v>Sud</v>
      </c>
      <c r="J6566" s="1">
        <f>_xlfn.XLOOKUP(Comuni[[#This Row],[Regione]],Table_0[Regione],Table_0[Totale contagiati],,0)</f>
        <v>1671467</v>
      </c>
      <c r="K6566" s="1">
        <f>_xlfn.XLOOKUP(Comuni[[#This Row],[Regione]],Table_0[Regione],Table_0[Guariti],,0)</f>
        <v>1653592</v>
      </c>
      <c r="L6566" s="1">
        <f>_xlfn.XLOOKUP(Comuni[[#This Row],[Regione]],Table_0[Regione],Table_0[Deceduti],,0)</f>
        <v>9926</v>
      </c>
    </row>
    <row r="6567" spans="1:12" x14ac:dyDescent="0.25">
      <c r="A6567" s="1" t="s">
        <v>6666</v>
      </c>
      <c r="B6567" s="1" t="s">
        <v>6451</v>
      </c>
      <c r="C6567" s="1" t="s">
        <v>6607</v>
      </c>
      <c r="D6567">
        <v>6119</v>
      </c>
      <c r="E6567">
        <f>100*Comuni[[#This Row],[Popolazione2011]]/$D$7916</f>
        <v>1.0676620112543337E-2</v>
      </c>
      <c r="F6567">
        <f>100*Comuni[[#This Row],[Popolazione2011]]/(SUMIFS($D$2:$D$7916,$B$2:$B$7916,"Puglia"))</f>
        <v>0.15099075499325612</v>
      </c>
      <c r="G6567" t="b">
        <f>IF(Comuni[[#This Row],[Popolazione2011]]&gt;300000,"MAGGIORE")</f>
        <v>0</v>
      </c>
      <c r="H6567">
        <f>100*Comuni[[#This Row],[Popolazione2011]]/(SUMIFS($D$2:$D$7916,$B$2:$B$7916,"Piemonte"))</f>
        <v>0.14021809769023968</v>
      </c>
      <c r="I6567" s="1" t="str">
        <f>_xlfn.XLOOKUP(Comuni[[#This Row],[Regione]],Ripartizione_geografica[Regione],Ripartizione_geografica[Ripartizione geografica],,0)</f>
        <v>Sud</v>
      </c>
      <c r="J6567" s="1">
        <f>_xlfn.XLOOKUP(Comuni[[#This Row],[Regione]],Table_0[Regione],Table_0[Totale contagiati],,0)</f>
        <v>1671467</v>
      </c>
      <c r="K6567" s="1">
        <f>_xlfn.XLOOKUP(Comuni[[#This Row],[Regione]],Table_0[Regione],Table_0[Guariti],,0)</f>
        <v>1653592</v>
      </c>
      <c r="L6567" s="1">
        <f>_xlfn.XLOOKUP(Comuni[[#This Row],[Regione]],Table_0[Regione],Table_0[Deceduti],,0)</f>
        <v>9926</v>
      </c>
    </row>
    <row r="6568" spans="1:12" x14ac:dyDescent="0.25">
      <c r="A6568" s="1" t="s">
        <v>6667</v>
      </c>
      <c r="B6568" s="1" t="s">
        <v>6451</v>
      </c>
      <c r="C6568" s="1" t="s">
        <v>6607</v>
      </c>
      <c r="D6568">
        <v>10734</v>
      </c>
      <c r="E6568">
        <f>100*Comuni[[#This Row],[Popolazione2011]]/$D$7916</f>
        <v>1.8729014591933352E-2</v>
      </c>
      <c r="F6568">
        <f>100*Comuni[[#This Row],[Popolazione2011]]/(SUMIFS($D$2:$D$7916,$B$2:$B$7916,"Puglia"))</f>
        <v>0.26486922113051337</v>
      </c>
      <c r="G6568" t="b">
        <f>IF(Comuni[[#This Row],[Popolazione2011]]&gt;300000,"MAGGIORE")</f>
        <v>0</v>
      </c>
      <c r="H6568">
        <f>100*Comuni[[#This Row],[Popolazione2011]]/(SUMIFS($D$2:$D$7916,$B$2:$B$7916,"Piemonte"))</f>
        <v>0.24597173731116731</v>
      </c>
      <c r="I6568" s="1" t="str">
        <f>_xlfn.XLOOKUP(Comuni[[#This Row],[Regione]],Ripartizione_geografica[Regione],Ripartizione_geografica[Ripartizione geografica],,0)</f>
        <v>Sud</v>
      </c>
      <c r="J6568" s="1">
        <f>_xlfn.XLOOKUP(Comuni[[#This Row],[Regione]],Table_0[Regione],Table_0[Totale contagiati],,0)</f>
        <v>1671467</v>
      </c>
      <c r="K6568" s="1">
        <f>_xlfn.XLOOKUP(Comuni[[#This Row],[Regione]],Table_0[Regione],Table_0[Guariti],,0)</f>
        <v>1653592</v>
      </c>
      <c r="L6568" s="1">
        <f>_xlfn.XLOOKUP(Comuni[[#This Row],[Regione]],Table_0[Regione],Table_0[Deceduti],,0)</f>
        <v>9926</v>
      </c>
    </row>
    <row r="6569" spans="1:12" x14ac:dyDescent="0.25">
      <c r="A6569" s="1" t="s">
        <v>6668</v>
      </c>
      <c r="B6569" s="1" t="s">
        <v>6451</v>
      </c>
      <c r="C6569" s="1" t="s">
        <v>6607</v>
      </c>
      <c r="D6569">
        <v>9854</v>
      </c>
      <c r="E6569">
        <f>100*Comuni[[#This Row],[Popolazione2011]]/$D$7916</f>
        <v>1.719356342359896E-2</v>
      </c>
      <c r="F6569">
        <f>100*Comuni[[#This Row],[Popolazione2011]]/(SUMIFS($D$2:$D$7916,$B$2:$B$7916,"Puglia"))</f>
        <v>0.24315458403391826</v>
      </c>
      <c r="G6569" t="b">
        <f>IF(Comuni[[#This Row],[Popolazione2011]]&gt;300000,"MAGGIORE")</f>
        <v>0</v>
      </c>
      <c r="H6569">
        <f>100*Comuni[[#This Row],[Popolazione2011]]/(SUMIFS($D$2:$D$7916,$B$2:$B$7916,"Piemonte"))</f>
        <v>0.22580636290891026</v>
      </c>
      <c r="I6569" s="1" t="str">
        <f>_xlfn.XLOOKUP(Comuni[[#This Row],[Regione]],Ripartizione_geografica[Regione],Ripartizione_geografica[Ripartizione geografica],,0)</f>
        <v>Sud</v>
      </c>
      <c r="J6569" s="1">
        <f>_xlfn.XLOOKUP(Comuni[[#This Row],[Regione]],Table_0[Regione],Table_0[Totale contagiati],,0)</f>
        <v>1671467</v>
      </c>
      <c r="K6569" s="1">
        <f>_xlfn.XLOOKUP(Comuni[[#This Row],[Regione]],Table_0[Regione],Table_0[Guariti],,0)</f>
        <v>1653592</v>
      </c>
      <c r="L6569" s="1">
        <f>_xlfn.XLOOKUP(Comuni[[#This Row],[Regione]],Table_0[Regione],Table_0[Deceduti],,0)</f>
        <v>9926</v>
      </c>
    </row>
    <row r="6570" spans="1:12" x14ac:dyDescent="0.25">
      <c r="A6570" s="1" t="s">
        <v>6669</v>
      </c>
      <c r="B6570" s="1" t="s">
        <v>6451</v>
      </c>
      <c r="C6570" s="1" t="s">
        <v>6607</v>
      </c>
      <c r="D6570">
        <v>8642</v>
      </c>
      <c r="E6570">
        <f>100*Comuni[[#This Row],[Popolazione2011]]/$D$7916</f>
        <v>1.5078828405392958E-2</v>
      </c>
      <c r="F6570">
        <f>100*Comuni[[#This Row],[Popolazione2011]]/(SUMIFS($D$2:$D$7916,$B$2:$B$7916,"Puglia"))</f>
        <v>0.2132476065781532</v>
      </c>
      <c r="G6570" t="b">
        <f>IF(Comuni[[#This Row],[Popolazione2011]]&gt;300000,"MAGGIORE")</f>
        <v>0</v>
      </c>
      <c r="H6570">
        <f>100*Comuni[[#This Row],[Popolazione2011]]/(SUMIFS($D$2:$D$7916,$B$2:$B$7916,"Piemonte"))</f>
        <v>0.19803314270943803</v>
      </c>
      <c r="I6570" s="1" t="str">
        <f>_xlfn.XLOOKUP(Comuni[[#This Row],[Regione]],Ripartizione_geografica[Regione],Ripartizione_geografica[Ripartizione geografica],,0)</f>
        <v>Sud</v>
      </c>
      <c r="J6570" s="1">
        <f>_xlfn.XLOOKUP(Comuni[[#This Row],[Regione]],Table_0[Regione],Table_0[Totale contagiati],,0)</f>
        <v>1671467</v>
      </c>
      <c r="K6570" s="1">
        <f>_xlfn.XLOOKUP(Comuni[[#This Row],[Regione]],Table_0[Regione],Table_0[Guariti],,0)</f>
        <v>1653592</v>
      </c>
      <c r="L6570" s="1">
        <f>_xlfn.XLOOKUP(Comuni[[#This Row],[Regione]],Table_0[Regione],Table_0[Deceduti],,0)</f>
        <v>9926</v>
      </c>
    </row>
    <row r="6571" spans="1:12" x14ac:dyDescent="0.25">
      <c r="A6571" s="1" t="s">
        <v>6670</v>
      </c>
      <c r="B6571" s="1" t="s">
        <v>6451</v>
      </c>
      <c r="C6571" s="1" t="s">
        <v>6607</v>
      </c>
      <c r="D6571">
        <v>4737</v>
      </c>
      <c r="E6571">
        <f>100*Comuni[[#This Row],[Popolazione2011]]/$D$7916</f>
        <v>8.2652638459090998E-3</v>
      </c>
      <c r="F6571">
        <f>100*Comuni[[#This Row],[Popolazione2011]]/(SUMIFS($D$2:$D$7916,$B$2:$B$7916,"Puglia"))</f>
        <v>0.11688890446201246</v>
      </c>
      <c r="G6571" t="b">
        <f>IF(Comuni[[#This Row],[Popolazione2011]]&gt;300000,"MAGGIORE")</f>
        <v>0</v>
      </c>
      <c r="H6571">
        <f>100*Comuni[[#This Row],[Popolazione2011]]/(SUMIFS($D$2:$D$7916,$B$2:$B$7916,"Piemonte"))</f>
        <v>0.10854929379942235</v>
      </c>
      <c r="I6571" s="1" t="str">
        <f>_xlfn.XLOOKUP(Comuni[[#This Row],[Regione]],Ripartizione_geografica[Regione],Ripartizione_geografica[Ripartizione geografica],,0)</f>
        <v>Sud</v>
      </c>
      <c r="J6571" s="1">
        <f>_xlfn.XLOOKUP(Comuni[[#This Row],[Regione]],Table_0[Regione],Table_0[Totale contagiati],,0)</f>
        <v>1671467</v>
      </c>
      <c r="K6571" s="1">
        <f>_xlfn.XLOOKUP(Comuni[[#This Row],[Regione]],Table_0[Regione],Table_0[Guariti],,0)</f>
        <v>1653592</v>
      </c>
      <c r="L6571" s="1">
        <f>_xlfn.XLOOKUP(Comuni[[#This Row],[Regione]],Table_0[Regione],Table_0[Deceduti],,0)</f>
        <v>9926</v>
      </c>
    </row>
    <row r="6572" spans="1:12" x14ac:dyDescent="0.25">
      <c r="A6572" s="1" t="s">
        <v>6671</v>
      </c>
      <c r="B6572" s="1" t="s">
        <v>6451</v>
      </c>
      <c r="C6572" s="1" t="s">
        <v>6607</v>
      </c>
      <c r="D6572">
        <v>1503</v>
      </c>
      <c r="E6572">
        <f>100*Comuni[[#This Row],[Popolazione2011]]/$D$7916</f>
        <v>2.6224808022802149E-3</v>
      </c>
      <c r="F6572">
        <f>100*Comuni[[#This Row],[Popolazione2011]]/(SUMIFS($D$2:$D$7916,$B$2:$B$7916,"Puglia"))</f>
        <v>3.7087613132025486E-2</v>
      </c>
      <c r="G6572" t="b">
        <f>IF(Comuni[[#This Row],[Popolazione2011]]&gt;300000,"MAGGIORE")</f>
        <v>0</v>
      </c>
      <c r="H6572">
        <f>100*Comuni[[#This Row],[Popolazione2011]]/(SUMIFS($D$2:$D$7916,$B$2:$B$7916,"Piemonte"))</f>
        <v>3.4441542871127676E-2</v>
      </c>
      <c r="I6572" s="1" t="str">
        <f>_xlfn.XLOOKUP(Comuni[[#This Row],[Regione]],Ripartizione_geografica[Regione],Ripartizione_geografica[Ripartizione geografica],,0)</f>
        <v>Sud</v>
      </c>
      <c r="J6572" s="1">
        <f>_xlfn.XLOOKUP(Comuni[[#This Row],[Regione]],Table_0[Regione],Table_0[Totale contagiati],,0)</f>
        <v>1671467</v>
      </c>
      <c r="K6572" s="1">
        <f>_xlfn.XLOOKUP(Comuni[[#This Row],[Regione]],Table_0[Regione],Table_0[Guariti],,0)</f>
        <v>1653592</v>
      </c>
      <c r="L6572" s="1">
        <f>_xlfn.XLOOKUP(Comuni[[#This Row],[Regione]],Table_0[Regione],Table_0[Deceduti],,0)</f>
        <v>9926</v>
      </c>
    </row>
    <row r="6573" spans="1:12" x14ac:dyDescent="0.25">
      <c r="A6573" s="1" t="s">
        <v>6672</v>
      </c>
      <c r="B6573" s="1" t="s">
        <v>6451</v>
      </c>
      <c r="C6573" s="1" t="s">
        <v>6607</v>
      </c>
      <c r="D6573">
        <v>8297</v>
      </c>
      <c r="E6573">
        <f>100*Comuni[[#This Row],[Popolazione2011]]/$D$7916</f>
        <v>1.4476861754170952E-2</v>
      </c>
      <c r="F6573">
        <f>100*Comuni[[#This Row],[Popolazione2011]]/(SUMIFS($D$2:$D$7916,$B$2:$B$7916,"Puglia"))</f>
        <v>0.20473448180732898</v>
      </c>
      <c r="G6573" t="b">
        <f>IF(Comuni[[#This Row],[Popolazione2011]]&gt;300000,"MAGGIORE")</f>
        <v>0</v>
      </c>
      <c r="H6573">
        <f>100*Comuni[[#This Row],[Popolazione2011]]/(SUMIFS($D$2:$D$7916,$B$2:$B$7916,"Piemonte"))</f>
        <v>0.1901273993358259</v>
      </c>
      <c r="I6573" s="1" t="str">
        <f>_xlfn.XLOOKUP(Comuni[[#This Row],[Regione]],Ripartizione_geografica[Regione],Ripartizione_geografica[Ripartizione geografica],,0)</f>
        <v>Sud</v>
      </c>
      <c r="J6573" s="1">
        <f>_xlfn.XLOOKUP(Comuni[[#This Row],[Regione]],Table_0[Regione],Table_0[Totale contagiati],,0)</f>
        <v>1671467</v>
      </c>
      <c r="K6573" s="1">
        <f>_xlfn.XLOOKUP(Comuni[[#This Row],[Regione]],Table_0[Regione],Table_0[Guariti],,0)</f>
        <v>1653592</v>
      </c>
      <c r="L6573" s="1">
        <f>_xlfn.XLOOKUP(Comuni[[#This Row],[Regione]],Table_0[Regione],Table_0[Deceduti],,0)</f>
        <v>9926</v>
      </c>
    </row>
    <row r="6574" spans="1:12" x14ac:dyDescent="0.25">
      <c r="A6574" s="1" t="s">
        <v>6673</v>
      </c>
      <c r="B6574" s="1" t="s">
        <v>6451</v>
      </c>
      <c r="C6574" s="1" t="s">
        <v>6607</v>
      </c>
      <c r="D6574">
        <v>5792</v>
      </c>
      <c r="E6574">
        <f>100*Comuni[[#This Row],[Popolazione2011]]/$D$7916</f>
        <v>1.0106060417037261E-2</v>
      </c>
      <c r="F6574">
        <f>100*Comuni[[#This Row],[Popolazione2011]]/(SUMIFS($D$2:$D$7916,$B$2:$B$7916,"Puglia"))</f>
        <v>0.14292179325395318</v>
      </c>
      <c r="G6574" t="b">
        <f>IF(Comuni[[#This Row],[Popolazione2011]]&gt;300000,"MAGGIORE")</f>
        <v>0</v>
      </c>
      <c r="H6574">
        <f>100*Comuni[[#This Row],[Popolazione2011]]/(SUMIFS($D$2:$D$7916,$B$2:$B$7916,"Piemonte"))</f>
        <v>0.13272482788394643</v>
      </c>
      <c r="I6574" s="1" t="str">
        <f>_xlfn.XLOOKUP(Comuni[[#This Row],[Regione]],Ripartizione_geografica[Regione],Ripartizione_geografica[Ripartizione geografica],,0)</f>
        <v>Sud</v>
      </c>
      <c r="J6574" s="1">
        <f>_xlfn.XLOOKUP(Comuni[[#This Row],[Regione]],Table_0[Regione],Table_0[Totale contagiati],,0)</f>
        <v>1671467</v>
      </c>
      <c r="K6574" s="1">
        <f>_xlfn.XLOOKUP(Comuni[[#This Row],[Regione]],Table_0[Regione],Table_0[Guariti],,0)</f>
        <v>1653592</v>
      </c>
      <c r="L6574" s="1">
        <f>_xlfn.XLOOKUP(Comuni[[#This Row],[Regione]],Table_0[Regione],Table_0[Deceduti],,0)</f>
        <v>9926</v>
      </c>
    </row>
    <row r="6575" spans="1:12" x14ac:dyDescent="0.25">
      <c r="A6575" s="1" t="s">
        <v>6674</v>
      </c>
      <c r="B6575" s="1" t="s">
        <v>6451</v>
      </c>
      <c r="C6575" s="1" t="s">
        <v>6607</v>
      </c>
      <c r="D6575">
        <v>5902</v>
      </c>
      <c r="E6575">
        <f>100*Comuni[[#This Row],[Popolazione2011]]/$D$7916</f>
        <v>1.029799181307906E-2</v>
      </c>
      <c r="F6575">
        <f>100*Comuni[[#This Row],[Popolazione2011]]/(SUMIFS($D$2:$D$7916,$B$2:$B$7916,"Puglia"))</f>
        <v>0.14563612289102756</v>
      </c>
      <c r="G6575" t="b">
        <f>IF(Comuni[[#This Row],[Popolazione2011]]&gt;300000,"MAGGIORE")</f>
        <v>0</v>
      </c>
      <c r="H6575">
        <f>100*Comuni[[#This Row],[Popolazione2011]]/(SUMIFS($D$2:$D$7916,$B$2:$B$7916,"Piemonte"))</f>
        <v>0.13524549968422858</v>
      </c>
      <c r="I6575" s="1" t="str">
        <f>_xlfn.XLOOKUP(Comuni[[#This Row],[Regione]],Ripartizione_geografica[Regione],Ripartizione_geografica[Ripartizione geografica],,0)</f>
        <v>Sud</v>
      </c>
      <c r="J6575" s="1">
        <f>_xlfn.XLOOKUP(Comuni[[#This Row],[Regione]],Table_0[Regione],Table_0[Totale contagiati],,0)</f>
        <v>1671467</v>
      </c>
      <c r="K6575" s="1">
        <f>_xlfn.XLOOKUP(Comuni[[#This Row],[Regione]],Table_0[Regione],Table_0[Guariti],,0)</f>
        <v>1653592</v>
      </c>
      <c r="L6575" s="1">
        <f>_xlfn.XLOOKUP(Comuni[[#This Row],[Regione]],Table_0[Regione],Table_0[Deceduti],,0)</f>
        <v>9926</v>
      </c>
    </row>
    <row r="6576" spans="1:12" x14ac:dyDescent="0.25">
      <c r="A6576" s="1" t="s">
        <v>6675</v>
      </c>
      <c r="B6576" s="1" t="s">
        <v>6451</v>
      </c>
      <c r="C6576" s="1" t="s">
        <v>6607</v>
      </c>
      <c r="D6576">
        <v>3600</v>
      </c>
      <c r="E6576">
        <f>100*Comuni[[#This Row],[Popolazione2011]]/$D$7916</f>
        <v>6.2813911431861434E-3</v>
      </c>
      <c r="F6576">
        <f>100*Comuni[[#This Row],[Popolazione2011]]/(SUMIFS($D$2:$D$7916,$B$2:$B$7916,"Puglia"))</f>
        <v>8.8832606304252659E-2</v>
      </c>
      <c r="G6576" t="b">
        <f>IF(Comuni[[#This Row],[Popolazione2011]]&gt;300000,"MAGGIORE")</f>
        <v>0</v>
      </c>
      <c r="H6576">
        <f>100*Comuni[[#This Row],[Popolazione2011]]/(SUMIFS($D$2:$D$7916,$B$2:$B$7916,"Piemonte"))</f>
        <v>8.249471346377886E-2</v>
      </c>
      <c r="I6576" s="1" t="str">
        <f>_xlfn.XLOOKUP(Comuni[[#This Row],[Regione]],Ripartizione_geografica[Regione],Ripartizione_geografica[Ripartizione geografica],,0)</f>
        <v>Sud</v>
      </c>
      <c r="J6576" s="1">
        <f>_xlfn.XLOOKUP(Comuni[[#This Row],[Regione]],Table_0[Regione],Table_0[Totale contagiati],,0)</f>
        <v>1671467</v>
      </c>
      <c r="K6576" s="1">
        <f>_xlfn.XLOOKUP(Comuni[[#This Row],[Regione]],Table_0[Regione],Table_0[Guariti],,0)</f>
        <v>1653592</v>
      </c>
      <c r="L6576" s="1">
        <f>_xlfn.XLOOKUP(Comuni[[#This Row],[Regione]],Table_0[Regione],Table_0[Deceduti],,0)</f>
        <v>9926</v>
      </c>
    </row>
    <row r="6577" spans="1:12" x14ac:dyDescent="0.25">
      <c r="A6577" s="1" t="s">
        <v>6676</v>
      </c>
      <c r="B6577" s="1" t="s">
        <v>6451</v>
      </c>
      <c r="C6577" s="1" t="s">
        <v>6607</v>
      </c>
      <c r="D6577">
        <v>3032</v>
      </c>
      <c r="E6577">
        <f>100*Comuni[[#This Row],[Popolazione2011]]/$D$7916</f>
        <v>5.2903272072612187E-3</v>
      </c>
      <c r="F6577">
        <f>100*Comuni[[#This Row],[Popolazione2011]]/(SUMIFS($D$2:$D$7916,$B$2:$B$7916,"Puglia"))</f>
        <v>7.4816795087359472E-2</v>
      </c>
      <c r="G6577" t="b">
        <f>IF(Comuni[[#This Row],[Popolazione2011]]&gt;300000,"MAGGIORE")</f>
        <v>0</v>
      </c>
      <c r="H6577">
        <f>100*Comuni[[#This Row],[Popolazione2011]]/(SUMIFS($D$2:$D$7916,$B$2:$B$7916,"Piemonte"))</f>
        <v>6.9478880895049305E-2</v>
      </c>
      <c r="I6577" s="1" t="str">
        <f>_xlfn.XLOOKUP(Comuni[[#This Row],[Regione]],Ripartizione_geografica[Regione],Ripartizione_geografica[Ripartizione geografica],,0)</f>
        <v>Sud</v>
      </c>
      <c r="J6577" s="1">
        <f>_xlfn.XLOOKUP(Comuni[[#This Row],[Regione]],Table_0[Regione],Table_0[Totale contagiati],,0)</f>
        <v>1671467</v>
      </c>
      <c r="K6577" s="1">
        <f>_xlfn.XLOOKUP(Comuni[[#This Row],[Regione]],Table_0[Regione],Table_0[Guariti],,0)</f>
        <v>1653592</v>
      </c>
      <c r="L6577" s="1">
        <f>_xlfn.XLOOKUP(Comuni[[#This Row],[Regione]],Table_0[Regione],Table_0[Deceduti],,0)</f>
        <v>9926</v>
      </c>
    </row>
    <row r="6578" spans="1:12" x14ac:dyDescent="0.25">
      <c r="A6578" s="1" t="s">
        <v>6677</v>
      </c>
      <c r="B6578" s="1" t="s">
        <v>6451</v>
      </c>
      <c r="C6578" s="1" t="s">
        <v>6607</v>
      </c>
      <c r="D6578">
        <v>6975</v>
      </c>
      <c r="E6578">
        <f>100*Comuni[[#This Row],[Popolazione2011]]/$D$7916</f>
        <v>1.2170195339923152E-2</v>
      </c>
      <c r="F6578">
        <f>100*Comuni[[#This Row],[Popolazione2011]]/(SUMIFS($D$2:$D$7916,$B$2:$B$7916,"Puglia"))</f>
        <v>0.17211317471448953</v>
      </c>
      <c r="G6578" t="b">
        <f>IF(Comuni[[#This Row],[Popolazione2011]]&gt;300000,"MAGGIORE")</f>
        <v>0</v>
      </c>
      <c r="H6578">
        <f>100*Comuni[[#This Row],[Popolazione2011]]/(SUMIFS($D$2:$D$7916,$B$2:$B$7916,"Piemonte"))</f>
        <v>0.15983350733607155</v>
      </c>
      <c r="I6578" s="1" t="str">
        <f>_xlfn.XLOOKUP(Comuni[[#This Row],[Regione]],Ripartizione_geografica[Regione],Ripartizione_geografica[Ripartizione geografica],,0)</f>
        <v>Sud</v>
      </c>
      <c r="J6578" s="1">
        <f>_xlfn.XLOOKUP(Comuni[[#This Row],[Regione]],Table_0[Regione],Table_0[Totale contagiati],,0)</f>
        <v>1671467</v>
      </c>
      <c r="K6578" s="1">
        <f>_xlfn.XLOOKUP(Comuni[[#This Row],[Regione]],Table_0[Regione],Table_0[Guariti],,0)</f>
        <v>1653592</v>
      </c>
      <c r="L6578" s="1">
        <f>_xlfn.XLOOKUP(Comuni[[#This Row],[Regione]],Table_0[Regione],Table_0[Deceduti],,0)</f>
        <v>9926</v>
      </c>
    </row>
    <row r="6579" spans="1:12" x14ac:dyDescent="0.25">
      <c r="A6579" s="1" t="s">
        <v>6678</v>
      </c>
      <c r="B6579" s="1" t="s">
        <v>6451</v>
      </c>
      <c r="C6579" s="1" t="s">
        <v>6607</v>
      </c>
      <c r="D6579">
        <v>1923</v>
      </c>
      <c r="E6579">
        <f>100*Comuni[[#This Row],[Popolazione2011]]/$D$7916</f>
        <v>3.3553097689852647E-3</v>
      </c>
      <c r="F6579">
        <f>100*Comuni[[#This Row],[Popolazione2011]]/(SUMIFS($D$2:$D$7916,$B$2:$B$7916,"Puglia"))</f>
        <v>4.7451417200854967E-2</v>
      </c>
      <c r="G6579" t="b">
        <f>IF(Comuni[[#This Row],[Popolazione2011]]&gt;300000,"MAGGIORE")</f>
        <v>0</v>
      </c>
      <c r="H6579">
        <f>100*Comuni[[#This Row],[Popolazione2011]]/(SUMIFS($D$2:$D$7916,$B$2:$B$7916,"Piemonte"))</f>
        <v>4.4065926108568541E-2</v>
      </c>
      <c r="I6579" s="1" t="str">
        <f>_xlfn.XLOOKUP(Comuni[[#This Row],[Regione]],Ripartizione_geografica[Regione],Ripartizione_geografica[Ripartizione geografica],,0)</f>
        <v>Sud</v>
      </c>
      <c r="J6579" s="1">
        <f>_xlfn.XLOOKUP(Comuni[[#This Row],[Regione]],Table_0[Regione],Table_0[Totale contagiati],,0)</f>
        <v>1671467</v>
      </c>
      <c r="K6579" s="1">
        <f>_xlfn.XLOOKUP(Comuni[[#This Row],[Regione]],Table_0[Regione],Table_0[Guariti],,0)</f>
        <v>1653592</v>
      </c>
      <c r="L6579" s="1">
        <f>_xlfn.XLOOKUP(Comuni[[#This Row],[Regione]],Table_0[Regione],Table_0[Deceduti],,0)</f>
        <v>9926</v>
      </c>
    </row>
    <row r="6580" spans="1:12" x14ac:dyDescent="0.25">
      <c r="A6580" s="1" t="s">
        <v>6679</v>
      </c>
      <c r="B6580" s="1" t="s">
        <v>6451</v>
      </c>
      <c r="C6580" s="1" t="s">
        <v>6607</v>
      </c>
      <c r="D6580">
        <v>4065</v>
      </c>
      <c r="E6580">
        <f>100*Comuni[[#This Row],[Popolazione2011]]/$D$7916</f>
        <v>7.0927374991810203E-3</v>
      </c>
      <c r="F6580">
        <f>100*Comuni[[#This Row],[Popolazione2011]]/(SUMIFS($D$2:$D$7916,$B$2:$B$7916,"Puglia"))</f>
        <v>0.1003068179518853</v>
      </c>
      <c r="G6580" t="b">
        <f>IF(Comuni[[#This Row],[Popolazione2011]]&gt;300000,"MAGGIORE")</f>
        <v>0</v>
      </c>
      <c r="H6580">
        <f>100*Comuni[[#This Row],[Popolazione2011]]/(SUMIFS($D$2:$D$7916,$B$2:$B$7916,"Piemonte"))</f>
        <v>9.3150280619516967E-2</v>
      </c>
      <c r="I6580" s="1" t="str">
        <f>_xlfn.XLOOKUP(Comuni[[#This Row],[Regione]],Ripartizione_geografica[Regione],Ripartizione_geografica[Ripartizione geografica],,0)</f>
        <v>Sud</v>
      </c>
      <c r="J6580" s="1">
        <f>_xlfn.XLOOKUP(Comuni[[#This Row],[Regione]],Table_0[Regione],Table_0[Totale contagiati],,0)</f>
        <v>1671467</v>
      </c>
      <c r="K6580" s="1">
        <f>_xlfn.XLOOKUP(Comuni[[#This Row],[Regione]],Table_0[Regione],Table_0[Guariti],,0)</f>
        <v>1653592</v>
      </c>
      <c r="L6580" s="1">
        <f>_xlfn.XLOOKUP(Comuni[[#This Row],[Regione]],Table_0[Regione],Table_0[Deceduti],,0)</f>
        <v>9926</v>
      </c>
    </row>
    <row r="6581" spans="1:12" x14ac:dyDescent="0.25">
      <c r="A6581" s="1" t="s">
        <v>6680</v>
      </c>
      <c r="B6581" s="1" t="s">
        <v>6451</v>
      </c>
      <c r="C6581" s="1" t="s">
        <v>6607</v>
      </c>
      <c r="D6581">
        <v>5542</v>
      </c>
      <c r="E6581">
        <f>100*Comuni[[#This Row],[Popolazione2011]]/$D$7916</f>
        <v>9.6698526987604467E-3</v>
      </c>
      <c r="F6581">
        <f>100*Comuni[[#This Row],[Popolazione2011]]/(SUMIFS($D$2:$D$7916,$B$2:$B$7916,"Puglia"))</f>
        <v>0.13675286226060229</v>
      </c>
      <c r="G6581" t="b">
        <f>IF(Comuni[[#This Row],[Popolazione2011]]&gt;300000,"MAGGIORE")</f>
        <v>0</v>
      </c>
      <c r="H6581">
        <f>100*Comuni[[#This Row],[Popolazione2011]]/(SUMIFS($D$2:$D$7916,$B$2:$B$7916,"Piemonte"))</f>
        <v>0.12699602833785067</v>
      </c>
      <c r="I6581" s="1" t="str">
        <f>_xlfn.XLOOKUP(Comuni[[#This Row],[Regione]],Ripartizione_geografica[Regione],Ripartizione_geografica[Ripartizione geografica],,0)</f>
        <v>Sud</v>
      </c>
      <c r="J6581" s="1">
        <f>_xlfn.XLOOKUP(Comuni[[#This Row],[Regione]],Table_0[Regione],Table_0[Totale contagiati],,0)</f>
        <v>1671467</v>
      </c>
      <c r="K6581" s="1">
        <f>_xlfn.XLOOKUP(Comuni[[#This Row],[Regione]],Table_0[Regione],Table_0[Guariti],,0)</f>
        <v>1653592</v>
      </c>
      <c r="L6581" s="1">
        <f>_xlfn.XLOOKUP(Comuni[[#This Row],[Regione]],Table_0[Regione],Table_0[Deceduti],,0)</f>
        <v>9926</v>
      </c>
    </row>
    <row r="6582" spans="1:12" x14ac:dyDescent="0.25">
      <c r="A6582" s="1" t="s">
        <v>6681</v>
      </c>
      <c r="B6582" s="1" t="s">
        <v>6451</v>
      </c>
      <c r="C6582" s="1" t="s">
        <v>6607</v>
      </c>
      <c r="D6582">
        <v>4807</v>
      </c>
      <c r="E6582">
        <f>100*Comuni[[#This Row],[Popolazione2011]]/$D$7916</f>
        <v>8.3874020070266089E-3</v>
      </c>
      <c r="F6582">
        <f>100*Comuni[[#This Row],[Popolazione2011]]/(SUMIFS($D$2:$D$7916,$B$2:$B$7916,"Puglia"))</f>
        <v>0.11861620514015071</v>
      </c>
      <c r="G6582" t="b">
        <f>IF(Comuni[[#This Row],[Popolazione2011]]&gt;300000,"MAGGIORE")</f>
        <v>0</v>
      </c>
      <c r="H6582">
        <f>100*Comuni[[#This Row],[Popolazione2011]]/(SUMIFS($D$2:$D$7916,$B$2:$B$7916,"Piemonte"))</f>
        <v>0.11015335767232916</v>
      </c>
      <c r="I6582" s="1" t="str">
        <f>_xlfn.XLOOKUP(Comuni[[#This Row],[Regione]],Ripartizione_geografica[Regione],Ripartizione_geografica[Ripartizione geografica],,0)</f>
        <v>Sud</v>
      </c>
      <c r="J6582" s="1">
        <f>_xlfn.XLOOKUP(Comuni[[#This Row],[Regione]],Table_0[Regione],Table_0[Totale contagiati],,0)</f>
        <v>1671467</v>
      </c>
      <c r="K6582" s="1">
        <f>_xlfn.XLOOKUP(Comuni[[#This Row],[Regione]],Table_0[Regione],Table_0[Guariti],,0)</f>
        <v>1653592</v>
      </c>
      <c r="L6582" s="1">
        <f>_xlfn.XLOOKUP(Comuni[[#This Row],[Regione]],Table_0[Regione],Table_0[Deceduti],,0)</f>
        <v>9926</v>
      </c>
    </row>
    <row r="6583" spans="1:12" x14ac:dyDescent="0.25">
      <c r="A6583" s="1" t="s">
        <v>6682</v>
      </c>
      <c r="B6583" s="1" t="s">
        <v>6451</v>
      </c>
      <c r="C6583" s="1" t="s">
        <v>6607</v>
      </c>
      <c r="D6583">
        <v>3742</v>
      </c>
      <c r="E6583">
        <f>100*Comuni[[#This Row],[Popolazione2011]]/$D$7916</f>
        <v>6.5291571271673746E-3</v>
      </c>
      <c r="F6583">
        <f>100*Comuni[[#This Row],[Popolazione2011]]/(SUMIFS($D$2:$D$7916,$B$2:$B$7916,"Puglia"))</f>
        <v>9.2336559108475963E-2</v>
      </c>
      <c r="G6583" t="b">
        <f>IF(Comuni[[#This Row],[Popolazione2011]]&gt;300000,"MAGGIORE")</f>
        <v>0</v>
      </c>
      <c r="H6583">
        <f>100*Comuni[[#This Row],[Popolazione2011]]/(SUMIFS($D$2:$D$7916,$B$2:$B$7916,"Piemonte"))</f>
        <v>8.5748671605961252E-2</v>
      </c>
      <c r="I6583" s="1" t="str">
        <f>_xlfn.XLOOKUP(Comuni[[#This Row],[Regione]],Ripartizione_geografica[Regione],Ripartizione_geografica[Ripartizione geografica],,0)</f>
        <v>Sud</v>
      </c>
      <c r="J6583" s="1">
        <f>_xlfn.XLOOKUP(Comuni[[#This Row],[Regione]],Table_0[Regione],Table_0[Totale contagiati],,0)</f>
        <v>1671467</v>
      </c>
      <c r="K6583" s="1">
        <f>_xlfn.XLOOKUP(Comuni[[#This Row],[Regione]],Table_0[Regione],Table_0[Guariti],,0)</f>
        <v>1653592</v>
      </c>
      <c r="L6583" s="1">
        <f>_xlfn.XLOOKUP(Comuni[[#This Row],[Regione]],Table_0[Regione],Table_0[Deceduti],,0)</f>
        <v>9926</v>
      </c>
    </row>
    <row r="6584" spans="1:12" x14ac:dyDescent="0.25">
      <c r="A6584" s="1" t="s">
        <v>6683</v>
      </c>
      <c r="B6584" s="1" t="s">
        <v>6451</v>
      </c>
      <c r="C6584" s="1" t="s">
        <v>6607</v>
      </c>
      <c r="D6584">
        <v>14482</v>
      </c>
      <c r="E6584">
        <f>100*Comuni[[#This Row],[Popolazione2011]]/$D$7916</f>
        <v>2.5268640704339367E-2</v>
      </c>
      <c r="F6584">
        <f>100*Comuni[[#This Row],[Popolazione2011]]/(SUMIFS($D$2:$D$7916,$B$2:$B$7916,"Puglia"))</f>
        <v>0.35735383458282977</v>
      </c>
      <c r="G6584" t="b">
        <f>IF(Comuni[[#This Row],[Popolazione2011]]&gt;300000,"MAGGIORE")</f>
        <v>0</v>
      </c>
      <c r="H6584">
        <f>100*Comuni[[#This Row],[Popolazione2011]]/(SUMIFS($D$2:$D$7916,$B$2:$B$7916,"Piemonte"))</f>
        <v>0.33185790010623484</v>
      </c>
      <c r="I6584" s="1" t="str">
        <f>_xlfn.XLOOKUP(Comuni[[#This Row],[Regione]],Ripartizione_geografica[Regione],Ripartizione_geografica[Ripartizione geografica],,0)</f>
        <v>Sud</v>
      </c>
      <c r="J6584" s="1">
        <f>_xlfn.XLOOKUP(Comuni[[#This Row],[Regione]],Table_0[Regione],Table_0[Totale contagiati],,0)</f>
        <v>1671467</v>
      </c>
      <c r="K6584" s="1">
        <f>_xlfn.XLOOKUP(Comuni[[#This Row],[Regione]],Table_0[Regione],Table_0[Guariti],,0)</f>
        <v>1653592</v>
      </c>
      <c r="L6584" s="1">
        <f>_xlfn.XLOOKUP(Comuni[[#This Row],[Regione]],Table_0[Regione],Table_0[Deceduti],,0)</f>
        <v>9926</v>
      </c>
    </row>
    <row r="6585" spans="1:12" x14ac:dyDescent="0.25">
      <c r="A6585" s="1" t="s">
        <v>6684</v>
      </c>
      <c r="B6585" s="1" t="s">
        <v>6451</v>
      </c>
      <c r="C6585" s="1" t="s">
        <v>6607</v>
      </c>
      <c r="D6585">
        <v>2426</v>
      </c>
      <c r="E6585">
        <f>100*Comuni[[#This Row],[Popolazione2011]]/$D$7916</f>
        <v>4.2329596981582175E-3</v>
      </c>
      <c r="F6585">
        <f>100*Comuni[[#This Row],[Popolazione2011]]/(SUMIFS($D$2:$D$7916,$B$2:$B$7916,"Puglia"))</f>
        <v>5.9863306359476932E-2</v>
      </c>
      <c r="G6585" t="b">
        <f>IF(Comuni[[#This Row],[Popolazione2011]]&gt;300000,"MAGGIORE")</f>
        <v>0</v>
      </c>
      <c r="H6585">
        <f>100*Comuni[[#This Row],[Popolazione2011]]/(SUMIFS($D$2:$D$7916,$B$2:$B$7916,"Piemonte"))</f>
        <v>5.5592270795313203E-2</v>
      </c>
      <c r="I6585" s="1" t="str">
        <f>_xlfn.XLOOKUP(Comuni[[#This Row],[Regione]],Ripartizione_geografica[Regione],Ripartizione_geografica[Ripartizione geografica],,0)</f>
        <v>Sud</v>
      </c>
      <c r="J6585" s="1">
        <f>_xlfn.XLOOKUP(Comuni[[#This Row],[Regione]],Table_0[Regione],Table_0[Totale contagiati],,0)</f>
        <v>1671467</v>
      </c>
      <c r="K6585" s="1">
        <f>_xlfn.XLOOKUP(Comuni[[#This Row],[Regione]],Table_0[Regione],Table_0[Guariti],,0)</f>
        <v>1653592</v>
      </c>
      <c r="L6585" s="1">
        <f>_xlfn.XLOOKUP(Comuni[[#This Row],[Regione]],Table_0[Regione],Table_0[Deceduti],,0)</f>
        <v>9926</v>
      </c>
    </row>
    <row r="6586" spans="1:12" x14ac:dyDescent="0.25">
      <c r="A6586" s="1" t="s">
        <v>6685</v>
      </c>
      <c r="B6586" s="1" t="s">
        <v>6451</v>
      </c>
      <c r="C6586" s="1" t="s">
        <v>6607</v>
      </c>
      <c r="D6586">
        <v>4509</v>
      </c>
      <c r="E6586">
        <f>100*Comuni[[#This Row],[Popolazione2011]]/$D$7916</f>
        <v>7.867442406840645E-3</v>
      </c>
      <c r="F6586">
        <f>100*Comuni[[#This Row],[Popolazione2011]]/(SUMIFS($D$2:$D$7916,$B$2:$B$7916,"Puglia"))</f>
        <v>0.11126283939607647</v>
      </c>
      <c r="G6586" t="b">
        <f>IF(Comuni[[#This Row],[Popolazione2011]]&gt;300000,"MAGGIORE")</f>
        <v>0</v>
      </c>
      <c r="H6586">
        <f>100*Comuni[[#This Row],[Popolazione2011]]/(SUMIFS($D$2:$D$7916,$B$2:$B$7916,"Piemonte"))</f>
        <v>0.10332462861338303</v>
      </c>
      <c r="I6586" s="1" t="str">
        <f>_xlfn.XLOOKUP(Comuni[[#This Row],[Regione]],Ripartizione_geografica[Regione],Ripartizione_geografica[Ripartizione geografica],,0)</f>
        <v>Sud</v>
      </c>
      <c r="J6586" s="1">
        <f>_xlfn.XLOOKUP(Comuni[[#This Row],[Regione]],Table_0[Regione],Table_0[Totale contagiati],,0)</f>
        <v>1671467</v>
      </c>
      <c r="K6586" s="1">
        <f>_xlfn.XLOOKUP(Comuni[[#This Row],[Regione]],Table_0[Regione],Table_0[Guariti],,0)</f>
        <v>1653592</v>
      </c>
      <c r="L6586" s="1">
        <f>_xlfn.XLOOKUP(Comuni[[#This Row],[Regione]],Table_0[Regione],Table_0[Deceduti],,0)</f>
        <v>9926</v>
      </c>
    </row>
    <row r="6587" spans="1:12" x14ac:dyDescent="0.25">
      <c r="A6587" s="1" t="s">
        <v>6686</v>
      </c>
      <c r="B6587" s="1" t="s">
        <v>6451</v>
      </c>
      <c r="C6587" s="1" t="s">
        <v>6607</v>
      </c>
      <c r="D6587">
        <v>1698</v>
      </c>
      <c r="E6587">
        <f>100*Comuni[[#This Row],[Popolazione2011]]/$D$7916</f>
        <v>2.9627228225361309E-3</v>
      </c>
      <c r="F6587">
        <f>100*Comuni[[#This Row],[Popolazione2011]]/(SUMIFS($D$2:$D$7916,$B$2:$B$7916,"Puglia"))</f>
        <v>4.1899379306839173E-2</v>
      </c>
      <c r="G6587" t="b">
        <f>IF(Comuni[[#This Row],[Popolazione2011]]&gt;300000,"MAGGIORE")</f>
        <v>0</v>
      </c>
      <c r="H6587">
        <f>100*Comuni[[#This Row],[Popolazione2011]]/(SUMIFS($D$2:$D$7916,$B$2:$B$7916,"Piemonte"))</f>
        <v>3.8910006517082367E-2</v>
      </c>
      <c r="I6587" s="1" t="str">
        <f>_xlfn.XLOOKUP(Comuni[[#This Row],[Regione]],Ripartizione_geografica[Regione],Ripartizione_geografica[Ripartizione geografica],,0)</f>
        <v>Sud</v>
      </c>
      <c r="J6587" s="1">
        <f>_xlfn.XLOOKUP(Comuni[[#This Row],[Regione]],Table_0[Regione],Table_0[Totale contagiati],,0)</f>
        <v>1671467</v>
      </c>
      <c r="K6587" s="1">
        <f>_xlfn.XLOOKUP(Comuni[[#This Row],[Regione]],Table_0[Regione],Table_0[Guariti],,0)</f>
        <v>1653592</v>
      </c>
      <c r="L6587" s="1">
        <f>_xlfn.XLOOKUP(Comuni[[#This Row],[Regione]],Table_0[Regione],Table_0[Deceduti],,0)</f>
        <v>9926</v>
      </c>
    </row>
    <row r="6588" spans="1:12" x14ac:dyDescent="0.25">
      <c r="A6588" s="1" t="s">
        <v>6687</v>
      </c>
      <c r="B6588" s="1" t="s">
        <v>6451</v>
      </c>
      <c r="C6588" s="1" t="s">
        <v>6607</v>
      </c>
      <c r="D6588">
        <v>14849</v>
      </c>
      <c r="E6588">
        <f>100*Comuni[[#This Row],[Popolazione2011]]/$D$7916</f>
        <v>2.5908993634769735E-2</v>
      </c>
      <c r="F6588">
        <f>100*Comuni[[#This Row],[Popolazione2011]]/(SUMIFS($D$2:$D$7916,$B$2:$B$7916,"Puglia"))</f>
        <v>0.36640982528106886</v>
      </c>
      <c r="G6588" t="b">
        <f>IF(Comuni[[#This Row],[Popolazione2011]]&gt;300000,"MAGGIORE")</f>
        <v>0</v>
      </c>
      <c r="H6588">
        <f>100*Comuni[[#This Row],[Popolazione2011]]/(SUMIFS($D$2:$D$7916,$B$2:$B$7916,"Piemonte"))</f>
        <v>0.34026777783990342</v>
      </c>
      <c r="I6588" s="1" t="str">
        <f>_xlfn.XLOOKUP(Comuni[[#This Row],[Regione]],Ripartizione_geografica[Regione],Ripartizione_geografica[Ripartizione geografica],,0)</f>
        <v>Sud</v>
      </c>
      <c r="J6588" s="1">
        <f>_xlfn.XLOOKUP(Comuni[[#This Row],[Regione]],Table_0[Regione],Table_0[Totale contagiati],,0)</f>
        <v>1671467</v>
      </c>
      <c r="K6588" s="1">
        <f>_xlfn.XLOOKUP(Comuni[[#This Row],[Regione]],Table_0[Regione],Table_0[Guariti],,0)</f>
        <v>1653592</v>
      </c>
      <c r="L6588" s="1">
        <f>_xlfn.XLOOKUP(Comuni[[#This Row],[Regione]],Table_0[Regione],Table_0[Deceduti],,0)</f>
        <v>9926</v>
      </c>
    </row>
    <row r="6589" spans="1:12" x14ac:dyDescent="0.25">
      <c r="A6589" s="1" t="s">
        <v>6688</v>
      </c>
      <c r="B6589" s="1" t="s">
        <v>6451</v>
      </c>
      <c r="C6589" s="1" t="s">
        <v>6607</v>
      </c>
      <c r="D6589">
        <v>12643</v>
      </c>
      <c r="E6589">
        <f>100*Comuni[[#This Row],[Popolazione2011]]/$D$7916</f>
        <v>2.2059896728695114E-2</v>
      </c>
      <c r="F6589">
        <f>100*Comuni[[#This Row],[Popolazione2011]]/(SUMIFS($D$2:$D$7916,$B$2:$B$7916,"Puglia"))</f>
        <v>0.31197517819574067</v>
      </c>
      <c r="G6589" t="b">
        <f>IF(Comuni[[#This Row],[Popolazione2011]]&gt;300000,"MAGGIORE")</f>
        <v>0</v>
      </c>
      <c r="H6589">
        <f>100*Comuni[[#This Row],[Popolazione2011]]/(SUMIFS($D$2:$D$7916,$B$2:$B$7916,"Piemonte"))</f>
        <v>0.28971685064515451</v>
      </c>
      <c r="I6589" s="1" t="str">
        <f>_xlfn.XLOOKUP(Comuni[[#This Row],[Regione]],Ripartizione_geografica[Regione],Ripartizione_geografica[Ripartizione geografica],,0)</f>
        <v>Sud</v>
      </c>
      <c r="J6589" s="1">
        <f>_xlfn.XLOOKUP(Comuni[[#This Row],[Regione]],Table_0[Regione],Table_0[Totale contagiati],,0)</f>
        <v>1671467</v>
      </c>
      <c r="K6589" s="1">
        <f>_xlfn.XLOOKUP(Comuni[[#This Row],[Regione]],Table_0[Regione],Table_0[Guariti],,0)</f>
        <v>1653592</v>
      </c>
      <c r="L6589" s="1">
        <f>_xlfn.XLOOKUP(Comuni[[#This Row],[Regione]],Table_0[Regione],Table_0[Deceduti],,0)</f>
        <v>9926</v>
      </c>
    </row>
    <row r="6590" spans="1:12" x14ac:dyDescent="0.25">
      <c r="A6590" s="1" t="s">
        <v>6689</v>
      </c>
      <c r="B6590" s="1" t="s">
        <v>6451</v>
      </c>
      <c r="C6590" s="1" t="s">
        <v>6607</v>
      </c>
      <c r="D6590">
        <v>12492</v>
      </c>
      <c r="E6590">
        <f>100*Comuni[[#This Row],[Popolazione2011]]/$D$7916</f>
        <v>2.1796427266855916E-2</v>
      </c>
      <c r="F6590">
        <f>100*Comuni[[#This Row],[Popolazione2011]]/(SUMIFS($D$2:$D$7916,$B$2:$B$7916,"Puglia"))</f>
        <v>0.30824914387575675</v>
      </c>
      <c r="G6590" t="b">
        <f>IF(Comuni[[#This Row],[Popolazione2011]]&gt;300000,"MAGGIORE")</f>
        <v>0</v>
      </c>
      <c r="H6590">
        <f>100*Comuni[[#This Row],[Popolazione2011]]/(SUMIFS($D$2:$D$7916,$B$2:$B$7916,"Piemonte"))</f>
        <v>0.28625665571931264</v>
      </c>
      <c r="I6590" s="1" t="str">
        <f>_xlfn.XLOOKUP(Comuni[[#This Row],[Regione]],Ripartizione_geografica[Regione],Ripartizione_geografica[Ripartizione geografica],,0)</f>
        <v>Sud</v>
      </c>
      <c r="J6590" s="1">
        <f>_xlfn.XLOOKUP(Comuni[[#This Row],[Regione]],Table_0[Regione],Table_0[Totale contagiati],,0)</f>
        <v>1671467</v>
      </c>
      <c r="K6590" s="1">
        <f>_xlfn.XLOOKUP(Comuni[[#This Row],[Regione]],Table_0[Regione],Table_0[Guariti],,0)</f>
        <v>1653592</v>
      </c>
      <c r="L6590" s="1">
        <f>_xlfn.XLOOKUP(Comuni[[#This Row],[Regione]],Table_0[Regione],Table_0[Deceduti],,0)</f>
        <v>9926</v>
      </c>
    </row>
    <row r="6591" spans="1:12" x14ac:dyDescent="0.25">
      <c r="A6591" s="1" t="s">
        <v>6690</v>
      </c>
      <c r="B6591" s="1" t="s">
        <v>6451</v>
      </c>
      <c r="C6591" s="1" t="s">
        <v>6607</v>
      </c>
      <c r="D6591">
        <v>2931</v>
      </c>
      <c r="E6591">
        <f>100*Comuni[[#This Row],[Popolazione2011]]/$D$7916</f>
        <v>5.1140992890773848E-3</v>
      </c>
      <c r="F6591">
        <f>100*Comuni[[#This Row],[Popolazione2011]]/(SUMIFS($D$2:$D$7916,$B$2:$B$7916,"Puglia"))</f>
        <v>7.2324546966045705E-2</v>
      </c>
      <c r="G6591" t="b">
        <f>IF(Comuni[[#This Row],[Popolazione2011]]&gt;300000,"MAGGIORE")</f>
        <v>0</v>
      </c>
      <c r="H6591">
        <f>100*Comuni[[#This Row],[Popolazione2011]]/(SUMIFS($D$2:$D$7916,$B$2:$B$7916,"Piemonte"))</f>
        <v>6.7164445878426626E-2</v>
      </c>
      <c r="I6591" s="1" t="str">
        <f>_xlfn.XLOOKUP(Comuni[[#This Row],[Regione]],Ripartizione_geografica[Regione],Ripartizione_geografica[Ripartizione geografica],,0)</f>
        <v>Sud</v>
      </c>
      <c r="J6591" s="1">
        <f>_xlfn.XLOOKUP(Comuni[[#This Row],[Regione]],Table_0[Regione],Table_0[Totale contagiati],,0)</f>
        <v>1671467</v>
      </c>
      <c r="K6591" s="1">
        <f>_xlfn.XLOOKUP(Comuni[[#This Row],[Regione]],Table_0[Regione],Table_0[Guariti],,0)</f>
        <v>1653592</v>
      </c>
      <c r="L6591" s="1">
        <f>_xlfn.XLOOKUP(Comuni[[#This Row],[Regione]],Table_0[Regione],Table_0[Deceduti],,0)</f>
        <v>9926</v>
      </c>
    </row>
    <row r="6592" spans="1:12" x14ac:dyDescent="0.25">
      <c r="A6592" s="1" t="s">
        <v>6691</v>
      </c>
      <c r="B6592" s="1" t="s">
        <v>6451</v>
      </c>
      <c r="C6592" s="1" t="s">
        <v>6607</v>
      </c>
      <c r="D6592">
        <v>14277</v>
      </c>
      <c r="E6592">
        <f>100*Comuni[[#This Row],[Popolazione2011]]/$D$7916</f>
        <v>2.4910950375352379E-2</v>
      </c>
      <c r="F6592">
        <f>100*Comuni[[#This Row],[Popolazione2011]]/(SUMIFS($D$2:$D$7916,$B$2:$B$7916,"Puglia"))</f>
        <v>0.352295311168282</v>
      </c>
      <c r="G6592" t="b">
        <f>IF(Comuni[[#This Row],[Popolazione2011]]&gt;300000,"MAGGIORE")</f>
        <v>0</v>
      </c>
      <c r="H6592">
        <f>100*Comuni[[#This Row],[Popolazione2011]]/(SUMIFS($D$2:$D$7916,$B$2:$B$7916,"Piemonte"))</f>
        <v>0.32716028447843631</v>
      </c>
      <c r="I6592" s="1" t="str">
        <f>_xlfn.XLOOKUP(Comuni[[#This Row],[Regione]],Ripartizione_geografica[Regione],Ripartizione_geografica[Ripartizione geografica],,0)</f>
        <v>Sud</v>
      </c>
      <c r="J6592" s="1">
        <f>_xlfn.XLOOKUP(Comuni[[#This Row],[Regione]],Table_0[Regione],Table_0[Totale contagiati],,0)</f>
        <v>1671467</v>
      </c>
      <c r="K6592" s="1">
        <f>_xlfn.XLOOKUP(Comuni[[#This Row],[Regione]],Table_0[Regione],Table_0[Guariti],,0)</f>
        <v>1653592</v>
      </c>
      <c r="L6592" s="1">
        <f>_xlfn.XLOOKUP(Comuni[[#This Row],[Regione]],Table_0[Regione],Table_0[Deceduti],,0)</f>
        <v>9926</v>
      </c>
    </row>
    <row r="6593" spans="1:12" x14ac:dyDescent="0.25">
      <c r="A6593" s="1" t="s">
        <v>6692</v>
      </c>
      <c r="B6593" s="1" t="s">
        <v>6451</v>
      </c>
      <c r="C6593" s="1" t="s">
        <v>6607</v>
      </c>
      <c r="D6593">
        <v>17665</v>
      </c>
      <c r="E6593">
        <f>100*Comuni[[#This Row],[Popolazione2011]]/$D$7916</f>
        <v>3.0822437373439784E-2</v>
      </c>
      <c r="F6593">
        <f>100*Comuni[[#This Row],[Popolazione2011]]/(SUMIFS($D$2:$D$7916,$B$2:$B$7916,"Puglia"))</f>
        <v>0.43589666399017313</v>
      </c>
      <c r="G6593" t="b">
        <f>IF(Comuni[[#This Row],[Popolazione2011]]&gt;300000,"MAGGIORE")</f>
        <v>0</v>
      </c>
      <c r="H6593">
        <f>100*Comuni[[#This Row],[Popolazione2011]]/(SUMIFS($D$2:$D$7916,$B$2:$B$7916,"Piemonte"))</f>
        <v>0.40479697592712599</v>
      </c>
      <c r="I6593" s="1" t="str">
        <f>_xlfn.XLOOKUP(Comuni[[#This Row],[Regione]],Ripartizione_geografica[Regione],Ripartizione_geografica[Ripartizione geografica],,0)</f>
        <v>Sud</v>
      </c>
      <c r="J6593" s="1">
        <f>_xlfn.XLOOKUP(Comuni[[#This Row],[Regione]],Table_0[Regione],Table_0[Totale contagiati],,0)</f>
        <v>1671467</v>
      </c>
      <c r="K6593" s="1">
        <f>_xlfn.XLOOKUP(Comuni[[#This Row],[Regione]],Table_0[Regione],Table_0[Guariti],,0)</f>
        <v>1653592</v>
      </c>
      <c r="L6593" s="1">
        <f>_xlfn.XLOOKUP(Comuni[[#This Row],[Regione]],Table_0[Regione],Table_0[Deceduti],,0)</f>
        <v>9926</v>
      </c>
    </row>
    <row r="6594" spans="1:12" x14ac:dyDescent="0.25">
      <c r="A6594" s="1" t="s">
        <v>6693</v>
      </c>
      <c r="B6594" s="1" t="s">
        <v>6451</v>
      </c>
      <c r="C6594" s="1" t="s">
        <v>6607</v>
      </c>
      <c r="D6594">
        <v>5264</v>
      </c>
      <c r="E6594">
        <f>100*Comuni[[#This Row],[Popolazione2011]]/$D$7916</f>
        <v>9.1847897160366263E-3</v>
      </c>
      <c r="F6594">
        <f>100*Comuni[[#This Row],[Popolazione2011]]/(SUMIFS($D$2:$D$7916,$B$2:$B$7916,"Puglia"))</f>
        <v>0.12989301099599612</v>
      </c>
      <c r="G6594" t="b">
        <f>IF(Comuni[[#This Row],[Popolazione2011]]&gt;300000,"MAGGIORE")</f>
        <v>0</v>
      </c>
      <c r="H6594">
        <f>100*Comuni[[#This Row],[Popolazione2011]]/(SUMIFS($D$2:$D$7916,$B$2:$B$7916,"Piemonte"))</f>
        <v>0.12062560324259221</v>
      </c>
      <c r="I6594" s="1" t="str">
        <f>_xlfn.XLOOKUP(Comuni[[#This Row],[Regione]],Ripartizione_geografica[Regione],Ripartizione_geografica[Ripartizione geografica],,0)</f>
        <v>Sud</v>
      </c>
      <c r="J6594" s="1">
        <f>_xlfn.XLOOKUP(Comuni[[#This Row],[Regione]],Table_0[Regione],Table_0[Totale contagiati],,0)</f>
        <v>1671467</v>
      </c>
      <c r="K6594" s="1">
        <f>_xlfn.XLOOKUP(Comuni[[#This Row],[Regione]],Table_0[Regione],Table_0[Guariti],,0)</f>
        <v>1653592</v>
      </c>
      <c r="L6594" s="1">
        <f>_xlfn.XLOOKUP(Comuni[[#This Row],[Regione]],Table_0[Regione],Table_0[Deceduti],,0)</f>
        <v>9926</v>
      </c>
    </row>
    <row r="6595" spans="1:12" x14ac:dyDescent="0.25">
      <c r="A6595" s="1" t="s">
        <v>6694</v>
      </c>
      <c r="B6595" s="1" t="s">
        <v>6451</v>
      </c>
      <c r="C6595" s="1" t="s">
        <v>6607</v>
      </c>
      <c r="D6595">
        <v>12001</v>
      </c>
      <c r="E6595">
        <f>100*Comuni[[#This Row],[Popolazione2011]]/$D$7916</f>
        <v>2.0939715308160252E-2</v>
      </c>
      <c r="F6595">
        <f>100*Comuni[[#This Row],[Popolazione2011]]/(SUMIFS($D$2:$D$7916,$B$2:$B$7916,"Puglia"))</f>
        <v>0.29613336340481561</v>
      </c>
      <c r="G6595" t="b">
        <f>IF(Comuni[[#This Row],[Popolazione2011]]&gt;300000,"MAGGIORE")</f>
        <v>0</v>
      </c>
      <c r="H6595">
        <f>100*Comuni[[#This Row],[Popolazione2011]]/(SUMIFS($D$2:$D$7916,$B$2:$B$7916,"Piemonte"))</f>
        <v>0.27500529341078062</v>
      </c>
      <c r="I6595" s="1" t="str">
        <f>_xlfn.XLOOKUP(Comuni[[#This Row],[Regione]],Ripartizione_geografica[Regione],Ripartizione_geografica[Ripartizione geografica],,0)</f>
        <v>Sud</v>
      </c>
      <c r="J6595" s="1">
        <f>_xlfn.XLOOKUP(Comuni[[#This Row],[Regione]],Table_0[Regione],Table_0[Totale contagiati],,0)</f>
        <v>1671467</v>
      </c>
      <c r="K6595" s="1">
        <f>_xlfn.XLOOKUP(Comuni[[#This Row],[Regione]],Table_0[Regione],Table_0[Guariti],,0)</f>
        <v>1653592</v>
      </c>
      <c r="L6595" s="1">
        <f>_xlfn.XLOOKUP(Comuni[[#This Row],[Regione]],Table_0[Regione],Table_0[Deceduti],,0)</f>
        <v>9926</v>
      </c>
    </row>
    <row r="6596" spans="1:12" x14ac:dyDescent="0.25">
      <c r="A6596" s="1" t="s">
        <v>6695</v>
      </c>
      <c r="B6596" s="1" t="s">
        <v>6451</v>
      </c>
      <c r="C6596" s="1" t="s">
        <v>6607</v>
      </c>
      <c r="D6596">
        <v>4479</v>
      </c>
      <c r="E6596">
        <f>100*Comuni[[#This Row],[Popolazione2011]]/$D$7916</f>
        <v>7.8150974806474264E-3</v>
      </c>
      <c r="F6596">
        <f>100*Comuni[[#This Row],[Popolazione2011]]/(SUMIFS($D$2:$D$7916,$B$2:$B$7916,"Puglia"))</f>
        <v>0.11052256767687435</v>
      </c>
      <c r="G6596" t="b">
        <f>IF(Comuni[[#This Row],[Popolazione2011]]&gt;300000,"MAGGIORE")</f>
        <v>0</v>
      </c>
      <c r="H6596">
        <f>100*Comuni[[#This Row],[Popolazione2011]]/(SUMIFS($D$2:$D$7916,$B$2:$B$7916,"Piemonte"))</f>
        <v>0.10263717266785154</v>
      </c>
      <c r="I6596" s="1" t="str">
        <f>_xlfn.XLOOKUP(Comuni[[#This Row],[Regione]],Ripartizione_geografica[Regione],Ripartizione_geografica[Ripartizione geografica],,0)</f>
        <v>Sud</v>
      </c>
      <c r="J6596" s="1">
        <f>_xlfn.XLOOKUP(Comuni[[#This Row],[Regione]],Table_0[Regione],Table_0[Totale contagiati],,0)</f>
        <v>1671467</v>
      </c>
      <c r="K6596" s="1">
        <f>_xlfn.XLOOKUP(Comuni[[#This Row],[Regione]],Table_0[Regione],Table_0[Guariti],,0)</f>
        <v>1653592</v>
      </c>
      <c r="L6596" s="1">
        <f>_xlfn.XLOOKUP(Comuni[[#This Row],[Regione]],Table_0[Regione],Table_0[Deceduti],,0)</f>
        <v>9926</v>
      </c>
    </row>
    <row r="6597" spans="1:12" x14ac:dyDescent="0.25">
      <c r="A6597" s="1" t="s">
        <v>6696</v>
      </c>
      <c r="B6597" s="1" t="s">
        <v>6451</v>
      </c>
      <c r="C6597" s="1" t="s">
        <v>6607</v>
      </c>
      <c r="D6597">
        <v>14304</v>
      </c>
      <c r="E6597">
        <f>100*Comuni[[#This Row],[Popolazione2011]]/$D$7916</f>
        <v>2.4958060808926274E-2</v>
      </c>
      <c r="F6597">
        <f>100*Comuni[[#This Row],[Popolazione2011]]/(SUMIFS($D$2:$D$7916,$B$2:$B$7916,"Puglia"))</f>
        <v>0.35296155571556392</v>
      </c>
      <c r="G6597" t="b">
        <f>IF(Comuni[[#This Row],[Popolazione2011]]&gt;300000,"MAGGIORE")</f>
        <v>0</v>
      </c>
      <c r="H6597">
        <f>100*Comuni[[#This Row],[Popolazione2011]]/(SUMIFS($D$2:$D$7916,$B$2:$B$7916,"Piemonte"))</f>
        <v>0.32777899482941469</v>
      </c>
      <c r="I6597" s="1" t="str">
        <f>_xlfn.XLOOKUP(Comuni[[#This Row],[Regione]],Ripartizione_geografica[Regione],Ripartizione_geografica[Ripartizione geografica],,0)</f>
        <v>Sud</v>
      </c>
      <c r="J6597" s="1">
        <f>_xlfn.XLOOKUP(Comuni[[#This Row],[Regione]],Table_0[Regione],Table_0[Totale contagiati],,0)</f>
        <v>1671467</v>
      </c>
      <c r="K6597" s="1">
        <f>_xlfn.XLOOKUP(Comuni[[#This Row],[Regione]],Table_0[Regione],Table_0[Guariti],,0)</f>
        <v>1653592</v>
      </c>
      <c r="L6597" s="1">
        <f>_xlfn.XLOOKUP(Comuni[[#This Row],[Regione]],Table_0[Regione],Table_0[Deceduti],,0)</f>
        <v>9926</v>
      </c>
    </row>
    <row r="6598" spans="1:12" x14ac:dyDescent="0.25">
      <c r="A6598" s="1" t="s">
        <v>6697</v>
      </c>
      <c r="B6598" s="1" t="s">
        <v>6451</v>
      </c>
      <c r="C6598" s="1" t="s">
        <v>6607</v>
      </c>
      <c r="D6598">
        <v>7296</v>
      </c>
      <c r="E6598">
        <f>100*Comuni[[#This Row],[Popolazione2011]]/$D$7916</f>
        <v>1.2730286050190583E-2</v>
      </c>
      <c r="F6598">
        <f>100*Comuni[[#This Row],[Popolazione2011]]/(SUMIFS($D$2:$D$7916,$B$2:$B$7916,"Puglia"))</f>
        <v>0.18003408210995206</v>
      </c>
      <c r="G6598" t="b">
        <f>IF(Comuni[[#This Row],[Popolazione2011]]&gt;300000,"MAGGIORE")</f>
        <v>0</v>
      </c>
      <c r="H6598">
        <f>100*Comuni[[#This Row],[Popolazione2011]]/(SUMIFS($D$2:$D$7916,$B$2:$B$7916,"Piemonte"))</f>
        <v>0.16718928595325849</v>
      </c>
      <c r="I6598" s="1" t="str">
        <f>_xlfn.XLOOKUP(Comuni[[#This Row],[Regione]],Ripartizione_geografica[Regione],Ripartizione_geografica[Ripartizione geografica],,0)</f>
        <v>Sud</v>
      </c>
      <c r="J6598" s="1">
        <f>_xlfn.XLOOKUP(Comuni[[#This Row],[Regione]],Table_0[Regione],Table_0[Totale contagiati],,0)</f>
        <v>1671467</v>
      </c>
      <c r="K6598" s="1">
        <f>_xlfn.XLOOKUP(Comuni[[#This Row],[Regione]],Table_0[Regione],Table_0[Guariti],,0)</f>
        <v>1653592</v>
      </c>
      <c r="L6598" s="1">
        <f>_xlfn.XLOOKUP(Comuni[[#This Row],[Regione]],Table_0[Regione],Table_0[Deceduti],,0)</f>
        <v>9926</v>
      </c>
    </row>
    <row r="6599" spans="1:12" x14ac:dyDescent="0.25">
      <c r="A6599" s="1" t="s">
        <v>6698</v>
      </c>
      <c r="B6599" s="1" t="s">
        <v>6451</v>
      </c>
      <c r="C6599" s="1" t="s">
        <v>6607</v>
      </c>
      <c r="D6599">
        <v>2058</v>
      </c>
      <c r="E6599">
        <f>100*Comuni[[#This Row],[Popolazione2011]]/$D$7916</f>
        <v>3.5908619368547451E-3</v>
      </c>
      <c r="F6599">
        <f>100*Comuni[[#This Row],[Popolazione2011]]/(SUMIFS($D$2:$D$7916,$B$2:$B$7916,"Puglia"))</f>
        <v>5.0782639937264437E-2</v>
      </c>
      <c r="G6599" t="b">
        <f>IF(Comuni[[#This Row],[Popolazione2011]]&gt;300000,"MAGGIORE")</f>
        <v>0</v>
      </c>
      <c r="H6599">
        <f>100*Comuni[[#This Row],[Popolazione2011]]/(SUMIFS($D$2:$D$7916,$B$2:$B$7916,"Piemonte"))</f>
        <v>4.7159477863460253E-2</v>
      </c>
      <c r="I6599" s="1" t="str">
        <f>_xlfn.XLOOKUP(Comuni[[#This Row],[Regione]],Ripartizione_geografica[Regione],Ripartizione_geografica[Ripartizione geografica],,0)</f>
        <v>Sud</v>
      </c>
      <c r="J6599" s="1">
        <f>_xlfn.XLOOKUP(Comuni[[#This Row],[Regione]],Table_0[Regione],Table_0[Totale contagiati],,0)</f>
        <v>1671467</v>
      </c>
      <c r="K6599" s="1">
        <f>_xlfn.XLOOKUP(Comuni[[#This Row],[Regione]],Table_0[Regione],Table_0[Guariti],,0)</f>
        <v>1653592</v>
      </c>
      <c r="L6599" s="1">
        <f>_xlfn.XLOOKUP(Comuni[[#This Row],[Regione]],Table_0[Regione],Table_0[Deceduti],,0)</f>
        <v>9926</v>
      </c>
    </row>
    <row r="6600" spans="1:12" x14ac:dyDescent="0.25">
      <c r="A6600" s="1" t="s">
        <v>6699</v>
      </c>
      <c r="B6600" s="1" t="s">
        <v>6451</v>
      </c>
      <c r="C6600" s="1" t="s">
        <v>6607</v>
      </c>
      <c r="D6600">
        <v>2105</v>
      </c>
      <c r="E6600">
        <f>100*Comuni[[#This Row],[Popolazione2011]]/$D$7916</f>
        <v>3.6728689878907867E-3</v>
      </c>
      <c r="F6600">
        <f>100*Comuni[[#This Row],[Popolazione2011]]/(SUMIFS($D$2:$D$7916,$B$2:$B$7916,"Puglia"))</f>
        <v>5.1942398964014404E-2</v>
      </c>
      <c r="G6600" t="b">
        <f>IF(Comuni[[#This Row],[Popolazione2011]]&gt;300000,"MAGGIORE")</f>
        <v>0</v>
      </c>
      <c r="H6600">
        <f>100*Comuni[[#This Row],[Popolazione2011]]/(SUMIFS($D$2:$D$7916,$B$2:$B$7916,"Piemonte"))</f>
        <v>4.8236492178126249E-2</v>
      </c>
      <c r="I6600" s="1" t="str">
        <f>_xlfn.XLOOKUP(Comuni[[#This Row],[Regione]],Ripartizione_geografica[Regione],Ripartizione_geografica[Ripartizione geografica],,0)</f>
        <v>Sud</v>
      </c>
      <c r="J6600" s="1">
        <f>_xlfn.XLOOKUP(Comuni[[#This Row],[Regione]],Table_0[Regione],Table_0[Totale contagiati],,0)</f>
        <v>1671467</v>
      </c>
      <c r="K6600" s="1">
        <f>_xlfn.XLOOKUP(Comuni[[#This Row],[Regione]],Table_0[Regione],Table_0[Guariti],,0)</f>
        <v>1653592</v>
      </c>
      <c r="L6600" s="1">
        <f>_xlfn.XLOOKUP(Comuni[[#This Row],[Regione]],Table_0[Regione],Table_0[Deceduti],,0)</f>
        <v>9926</v>
      </c>
    </row>
    <row r="6601" spans="1:12" x14ac:dyDescent="0.25">
      <c r="A6601" s="1" t="s">
        <v>1833</v>
      </c>
      <c r="B6601" s="1" t="s">
        <v>6451</v>
      </c>
      <c r="C6601" s="1" t="s">
        <v>6607</v>
      </c>
      <c r="D6601">
        <v>2473</v>
      </c>
      <c r="E6601">
        <f>100*Comuni[[#This Row],[Popolazione2011]]/$D$7916</f>
        <v>4.3149667491942587E-3</v>
      </c>
      <c r="F6601">
        <f>100*Comuni[[#This Row],[Popolazione2011]]/(SUMIFS($D$2:$D$7916,$B$2:$B$7916,"Puglia"))</f>
        <v>6.1023065386226899E-2</v>
      </c>
      <c r="G6601" t="b">
        <f>IF(Comuni[[#This Row],[Popolazione2011]]&gt;300000,"MAGGIORE")</f>
        <v>0</v>
      </c>
      <c r="H6601">
        <f>100*Comuni[[#This Row],[Popolazione2011]]/(SUMIFS($D$2:$D$7916,$B$2:$B$7916,"Piemonte"))</f>
        <v>5.6669285109979199E-2</v>
      </c>
      <c r="I6601" s="1" t="str">
        <f>_xlfn.XLOOKUP(Comuni[[#This Row],[Regione]],Ripartizione_geografica[Regione],Ripartizione_geografica[Ripartizione geografica],,0)</f>
        <v>Sud</v>
      </c>
      <c r="J6601" s="1">
        <f>_xlfn.XLOOKUP(Comuni[[#This Row],[Regione]],Table_0[Regione],Table_0[Totale contagiati],,0)</f>
        <v>1671467</v>
      </c>
      <c r="K6601" s="1">
        <f>_xlfn.XLOOKUP(Comuni[[#This Row],[Regione]],Table_0[Regione],Table_0[Guariti],,0)</f>
        <v>1653592</v>
      </c>
      <c r="L6601" s="1">
        <f>_xlfn.XLOOKUP(Comuni[[#This Row],[Regione]],Table_0[Regione],Table_0[Deceduti],,0)</f>
        <v>9926</v>
      </c>
    </row>
    <row r="6602" spans="1:12" x14ac:dyDescent="0.25">
      <c r="A6602" s="1" t="s">
        <v>6700</v>
      </c>
      <c r="B6602" s="1" t="s">
        <v>6451</v>
      </c>
      <c r="C6602" s="1" t="s">
        <v>6607</v>
      </c>
      <c r="D6602">
        <v>5448</v>
      </c>
      <c r="E6602">
        <f>100*Comuni[[#This Row],[Popolazione2011]]/$D$7916</f>
        <v>9.5058385966883627E-3</v>
      </c>
      <c r="F6602">
        <f>100*Comuni[[#This Row],[Popolazione2011]]/(SUMIFS($D$2:$D$7916,$B$2:$B$7916,"Puglia"))</f>
        <v>0.13443334420710237</v>
      </c>
      <c r="G6602" t="b">
        <f>IF(Comuni[[#This Row],[Popolazione2011]]&gt;300000,"MAGGIORE")</f>
        <v>0</v>
      </c>
      <c r="H6602">
        <f>100*Comuni[[#This Row],[Popolazione2011]]/(SUMIFS($D$2:$D$7916,$B$2:$B$7916,"Piemonte"))</f>
        <v>0.12484199970851868</v>
      </c>
      <c r="I6602" s="1" t="str">
        <f>_xlfn.XLOOKUP(Comuni[[#This Row],[Regione]],Ripartizione_geografica[Regione],Ripartizione_geografica[Ripartizione geografica],,0)</f>
        <v>Sud</v>
      </c>
      <c r="J6602" s="1">
        <f>_xlfn.XLOOKUP(Comuni[[#This Row],[Regione]],Table_0[Regione],Table_0[Totale contagiati],,0)</f>
        <v>1671467</v>
      </c>
      <c r="K6602" s="1">
        <f>_xlfn.XLOOKUP(Comuni[[#This Row],[Regione]],Table_0[Regione],Table_0[Guariti],,0)</f>
        <v>1653592</v>
      </c>
      <c r="L6602" s="1">
        <f>_xlfn.XLOOKUP(Comuni[[#This Row],[Regione]],Table_0[Regione],Table_0[Deceduti],,0)</f>
        <v>9926</v>
      </c>
    </row>
    <row r="6603" spans="1:12" x14ac:dyDescent="0.25">
      <c r="A6603" s="1" t="s">
        <v>6701</v>
      </c>
      <c r="B6603" s="1" t="s">
        <v>6451</v>
      </c>
      <c r="C6603" s="1" t="s">
        <v>6607</v>
      </c>
      <c r="D6603">
        <v>10487</v>
      </c>
      <c r="E6603">
        <f>100*Comuni[[#This Row],[Popolazione2011]]/$D$7916</f>
        <v>1.8298041366275858E-2</v>
      </c>
      <c r="F6603">
        <f>100*Comuni[[#This Row],[Popolazione2011]]/(SUMIFS($D$2:$D$7916,$B$2:$B$7916,"Puglia"))</f>
        <v>0.25877431730908268</v>
      </c>
      <c r="G6603" t="b">
        <f>IF(Comuni[[#This Row],[Popolazione2011]]&gt;300000,"MAGGIORE")</f>
        <v>0</v>
      </c>
      <c r="H6603">
        <f>100*Comuni[[#This Row],[Popolazione2011]]/(SUMIFS($D$2:$D$7916,$B$2:$B$7916,"Piemonte"))</f>
        <v>0.24031168335962472</v>
      </c>
      <c r="I6603" s="1" t="str">
        <f>_xlfn.XLOOKUP(Comuni[[#This Row],[Regione]],Ripartizione_geografica[Regione],Ripartizione_geografica[Ripartizione geografica],,0)</f>
        <v>Sud</v>
      </c>
      <c r="J6603" s="1">
        <f>_xlfn.XLOOKUP(Comuni[[#This Row],[Regione]],Table_0[Regione],Table_0[Totale contagiati],,0)</f>
        <v>1671467</v>
      </c>
      <c r="K6603" s="1">
        <f>_xlfn.XLOOKUP(Comuni[[#This Row],[Regione]],Table_0[Regione],Table_0[Guariti],,0)</f>
        <v>1653592</v>
      </c>
      <c r="L6603" s="1">
        <f>_xlfn.XLOOKUP(Comuni[[#This Row],[Regione]],Table_0[Regione],Table_0[Deceduti],,0)</f>
        <v>9926</v>
      </c>
    </row>
    <row r="6604" spans="1:12" x14ac:dyDescent="0.25">
      <c r="A6604" s="1" t="s">
        <v>6702</v>
      </c>
      <c r="B6604" s="1" t="s">
        <v>6451</v>
      </c>
      <c r="C6604" s="1" t="s">
        <v>6703</v>
      </c>
      <c r="D6604">
        <v>100052</v>
      </c>
      <c r="E6604">
        <f>100*Comuni[[#This Row],[Popolazione2011]]/$D$7916</f>
        <v>0.17457381851612777</v>
      </c>
      <c r="F6604">
        <f>100*Comuni[[#This Row],[Popolazione2011]]/(SUMIFS($D$2:$D$7916,$B$2:$B$7916,"Puglia"))</f>
        <v>2.468855534986969</v>
      </c>
      <c r="G6604" t="b">
        <f>IF(Comuni[[#This Row],[Popolazione2011]]&gt;300000,"MAGGIORE")</f>
        <v>0</v>
      </c>
      <c r="H6604">
        <f>100*Comuni[[#This Row],[Popolazione2011]]/(SUMIFS($D$2:$D$7916,$B$2:$B$7916,"Piemonte"))</f>
        <v>2.2927114087438896</v>
      </c>
      <c r="I6604" s="1" t="str">
        <f>_xlfn.XLOOKUP(Comuni[[#This Row],[Regione]],Ripartizione_geografica[Regione],Ripartizione_geografica[Ripartizione geografica],,0)</f>
        <v>Sud</v>
      </c>
      <c r="J6604" s="1">
        <f>_xlfn.XLOOKUP(Comuni[[#This Row],[Regione]],Table_0[Regione],Table_0[Totale contagiati],,0)</f>
        <v>1671467</v>
      </c>
      <c r="K6604" s="1">
        <f>_xlfn.XLOOKUP(Comuni[[#This Row],[Regione]],Table_0[Regione],Table_0[Guariti],,0)</f>
        <v>1653592</v>
      </c>
      <c r="L6604" s="1">
        <f>_xlfn.XLOOKUP(Comuni[[#This Row],[Regione]],Table_0[Regione],Table_0[Deceduti],,0)</f>
        <v>9926</v>
      </c>
    </row>
    <row r="6605" spans="1:12" x14ac:dyDescent="0.25">
      <c r="A6605" s="1" t="s">
        <v>6704</v>
      </c>
      <c r="B6605" s="1" t="s">
        <v>6451</v>
      </c>
      <c r="C6605" s="1" t="s">
        <v>6703</v>
      </c>
      <c r="D6605">
        <v>94239</v>
      </c>
      <c r="E6605">
        <f>100*Comuni[[#This Row],[Popolazione2011]]/$D$7916</f>
        <v>0.16443111665075527</v>
      </c>
      <c r="F6605">
        <f>100*Comuni[[#This Row],[Popolazione2011]]/(SUMIFS($D$2:$D$7916,$B$2:$B$7916,"Puglia"))</f>
        <v>2.325415551529574</v>
      </c>
      <c r="G6605" t="b">
        <f>IF(Comuni[[#This Row],[Popolazione2011]]&gt;300000,"MAGGIORE")</f>
        <v>0</v>
      </c>
      <c r="H6605">
        <f>100*Comuni[[#This Row],[Popolazione2011]]/(SUMIFS($D$2:$D$7916,$B$2:$B$7916,"Piemonte"))</f>
        <v>2.1595053616980713</v>
      </c>
      <c r="I6605" s="1" t="str">
        <f>_xlfn.XLOOKUP(Comuni[[#This Row],[Regione]],Ripartizione_geografica[Regione],Ripartizione_geografica[Ripartizione geografica],,0)</f>
        <v>Sud</v>
      </c>
      <c r="J6605" s="1">
        <f>_xlfn.XLOOKUP(Comuni[[#This Row],[Regione]],Table_0[Regione],Table_0[Totale contagiati],,0)</f>
        <v>1671467</v>
      </c>
      <c r="K6605" s="1">
        <f>_xlfn.XLOOKUP(Comuni[[#This Row],[Regione]],Table_0[Regione],Table_0[Guariti],,0)</f>
        <v>1653592</v>
      </c>
      <c r="L6605" s="1">
        <f>_xlfn.XLOOKUP(Comuni[[#This Row],[Regione]],Table_0[Regione],Table_0[Deceduti],,0)</f>
        <v>9926</v>
      </c>
    </row>
    <row r="6606" spans="1:12" x14ac:dyDescent="0.25">
      <c r="A6606" s="1" t="s">
        <v>6705</v>
      </c>
      <c r="B6606" s="1" t="s">
        <v>6451</v>
      </c>
      <c r="C6606" s="1" t="s">
        <v>6703</v>
      </c>
      <c r="D6606">
        <v>54678</v>
      </c>
      <c r="E6606">
        <f>100*Comuni[[#This Row],[Popolazione2011]]/$D$7916</f>
        <v>9.5403862479758877E-2</v>
      </c>
      <c r="F6606">
        <f>100*Comuni[[#This Row],[Popolazione2011]]/(SUMIFS($D$2:$D$7916,$B$2:$B$7916,"Puglia"))</f>
        <v>1.3492192354177575</v>
      </c>
      <c r="G6606" t="b">
        <f>IF(Comuni[[#This Row],[Popolazione2011]]&gt;300000,"MAGGIORE")</f>
        <v>0</v>
      </c>
      <c r="H6606">
        <f>100*Comuni[[#This Row],[Popolazione2011]]/(SUMIFS($D$2:$D$7916,$B$2:$B$7916,"Piemonte"))</f>
        <v>1.2529572063256946</v>
      </c>
      <c r="I6606" s="1" t="str">
        <f>_xlfn.XLOOKUP(Comuni[[#This Row],[Regione]],Ripartizione_geografica[Regione],Ripartizione_geografica[Ripartizione geografica],,0)</f>
        <v>Sud</v>
      </c>
      <c r="J6606" s="1">
        <f>_xlfn.XLOOKUP(Comuni[[#This Row],[Regione]],Table_0[Regione],Table_0[Totale contagiati],,0)</f>
        <v>1671467</v>
      </c>
      <c r="K6606" s="1">
        <f>_xlfn.XLOOKUP(Comuni[[#This Row],[Regione]],Table_0[Regione],Table_0[Guariti],,0)</f>
        <v>1653592</v>
      </c>
      <c r="L6606" s="1">
        <f>_xlfn.XLOOKUP(Comuni[[#This Row],[Regione]],Table_0[Regione],Table_0[Deceduti],,0)</f>
        <v>9926</v>
      </c>
    </row>
    <row r="6607" spans="1:12" x14ac:dyDescent="0.25">
      <c r="A6607" s="1" t="s">
        <v>6706</v>
      </c>
      <c r="B6607" s="1" t="s">
        <v>6451</v>
      </c>
      <c r="C6607" s="1" t="s">
        <v>6703</v>
      </c>
      <c r="D6607">
        <v>30422</v>
      </c>
      <c r="E6607">
        <f>100*Comuni[[#This Row],[Popolazione2011]]/$D$7916</f>
        <v>5.3081244821669121E-2</v>
      </c>
      <c r="F6607">
        <f>100*Comuni[[#This Row],[Popolazione2011]]/(SUMIFS($D$2:$D$7916,$B$2:$B$7916,"Puglia"))</f>
        <v>0.75068487471888179</v>
      </c>
      <c r="G6607" t="b">
        <f>IF(Comuni[[#This Row],[Popolazione2011]]&gt;300000,"MAGGIORE")</f>
        <v>0</v>
      </c>
      <c r="H6607">
        <f>100*Comuni[[#This Row],[Popolazione2011]]/(SUMIFS($D$2:$D$7916,$B$2:$B$7916,"Piemonte"))</f>
        <v>0.69712615916530019</v>
      </c>
      <c r="I6607" s="1" t="str">
        <f>_xlfn.XLOOKUP(Comuni[[#This Row],[Regione]],Ripartizione_geografica[Regione],Ripartizione_geografica[Ripartizione geografica],,0)</f>
        <v>Sud</v>
      </c>
      <c r="J6607" s="1">
        <f>_xlfn.XLOOKUP(Comuni[[#This Row],[Regione]],Table_0[Regione],Table_0[Totale contagiati],,0)</f>
        <v>1671467</v>
      </c>
      <c r="K6607" s="1">
        <f>_xlfn.XLOOKUP(Comuni[[#This Row],[Regione]],Table_0[Regione],Table_0[Guariti],,0)</f>
        <v>1653592</v>
      </c>
      <c r="L6607" s="1">
        <f>_xlfn.XLOOKUP(Comuni[[#This Row],[Regione]],Table_0[Regione],Table_0[Deceduti],,0)</f>
        <v>9926</v>
      </c>
    </row>
    <row r="6608" spans="1:12" x14ac:dyDescent="0.25">
      <c r="A6608" s="1" t="s">
        <v>6707</v>
      </c>
      <c r="B6608" s="1" t="s">
        <v>6451</v>
      </c>
      <c r="C6608" s="1" t="s">
        <v>6703</v>
      </c>
      <c r="D6608">
        <v>12193</v>
      </c>
      <c r="E6608">
        <f>100*Comuni[[#This Row],[Popolazione2011]]/$D$7916</f>
        <v>2.1274722835796844E-2</v>
      </c>
      <c r="F6608">
        <f>100*Comuni[[#This Row],[Popolazione2011]]/(SUMIFS($D$2:$D$7916,$B$2:$B$7916,"Puglia"))</f>
        <v>0.30087110240770909</v>
      </c>
      <c r="G6608" t="b">
        <f>IF(Comuni[[#This Row],[Popolazione2011]]&gt;300000,"MAGGIORE")</f>
        <v>0</v>
      </c>
      <c r="H6608">
        <f>100*Comuni[[#This Row],[Popolazione2011]]/(SUMIFS($D$2:$D$7916,$B$2:$B$7916,"Piemonte"))</f>
        <v>0.27940501146218211</v>
      </c>
      <c r="I6608" s="1" t="str">
        <f>_xlfn.XLOOKUP(Comuni[[#This Row],[Regione]],Ripartizione_geografica[Regione],Ripartizione_geografica[Ripartizione geografica],,0)</f>
        <v>Sud</v>
      </c>
      <c r="J6608" s="1">
        <f>_xlfn.XLOOKUP(Comuni[[#This Row],[Regione]],Table_0[Regione],Table_0[Totale contagiati],,0)</f>
        <v>1671467</v>
      </c>
      <c r="K6608" s="1">
        <f>_xlfn.XLOOKUP(Comuni[[#This Row],[Regione]],Table_0[Regione],Table_0[Guariti],,0)</f>
        <v>1653592</v>
      </c>
      <c r="L6608" s="1">
        <f>_xlfn.XLOOKUP(Comuni[[#This Row],[Regione]],Table_0[Regione],Table_0[Deceduti],,0)</f>
        <v>9926</v>
      </c>
    </row>
    <row r="6609" spans="1:12" x14ac:dyDescent="0.25">
      <c r="A6609" s="1" t="s">
        <v>6708</v>
      </c>
      <c r="B6609" s="1" t="s">
        <v>6451</v>
      </c>
      <c r="C6609" s="1" t="s">
        <v>6703</v>
      </c>
      <c r="D6609">
        <v>9333</v>
      </c>
      <c r="E6609">
        <f>100*Comuni[[#This Row],[Popolazione2011]]/$D$7916</f>
        <v>1.6284506538710077E-2</v>
      </c>
      <c r="F6609">
        <f>100*Comuni[[#This Row],[Popolazione2011]]/(SUMIFS($D$2:$D$7916,$B$2:$B$7916,"Puglia"))</f>
        <v>0.23029853184377502</v>
      </c>
      <c r="G6609" t="b">
        <f>IF(Comuni[[#This Row],[Popolazione2011]]&gt;300000,"MAGGIORE")</f>
        <v>0</v>
      </c>
      <c r="H6609">
        <f>100*Comuni[[#This Row],[Popolazione2011]]/(SUMIFS($D$2:$D$7916,$B$2:$B$7916,"Piemonte"))</f>
        <v>0.2138675446548467</v>
      </c>
      <c r="I6609" s="1" t="str">
        <f>_xlfn.XLOOKUP(Comuni[[#This Row],[Regione]],Ripartizione_geografica[Regione],Ripartizione_geografica[Ripartizione geografica],,0)</f>
        <v>Sud</v>
      </c>
      <c r="J6609" s="1">
        <f>_xlfn.XLOOKUP(Comuni[[#This Row],[Regione]],Table_0[Regione],Table_0[Totale contagiati],,0)</f>
        <v>1671467</v>
      </c>
      <c r="K6609" s="1">
        <f>_xlfn.XLOOKUP(Comuni[[#This Row],[Regione]],Table_0[Regione],Table_0[Guariti],,0)</f>
        <v>1653592</v>
      </c>
      <c r="L6609" s="1">
        <f>_xlfn.XLOOKUP(Comuni[[#This Row],[Regione]],Table_0[Regione],Table_0[Deceduti],,0)</f>
        <v>9926</v>
      </c>
    </row>
    <row r="6610" spans="1:12" x14ac:dyDescent="0.25">
      <c r="A6610" s="1" t="s">
        <v>6709</v>
      </c>
      <c r="B6610" s="1" t="s">
        <v>6451</v>
      </c>
      <c r="C6610" s="1" t="s">
        <v>6703</v>
      </c>
      <c r="D6610">
        <v>13916</v>
      </c>
      <c r="E6610">
        <f>100*Comuni[[#This Row],[Popolazione2011]]/$D$7916</f>
        <v>2.4281066430160658E-2</v>
      </c>
      <c r="F6610">
        <f>100*Comuni[[#This Row],[Popolazione2011]]/(SUMIFS($D$2:$D$7916,$B$2:$B$7916,"Puglia"))</f>
        <v>0.34338737481388337</v>
      </c>
      <c r="G6610" t="b">
        <f>IF(Comuni[[#This Row],[Popolazione2011]]&gt;300000,"MAGGIORE")</f>
        <v>0</v>
      </c>
      <c r="H6610">
        <f>100*Comuni[[#This Row],[Popolazione2011]]/(SUMIFS($D$2:$D$7916,$B$2:$B$7916,"Piemonte"))</f>
        <v>0.31888789793387406</v>
      </c>
      <c r="I6610" s="1" t="str">
        <f>_xlfn.XLOOKUP(Comuni[[#This Row],[Regione]],Ripartizione_geografica[Regione],Ripartizione_geografica[Ripartizione geografica],,0)</f>
        <v>Sud</v>
      </c>
      <c r="J6610" s="1">
        <f>_xlfn.XLOOKUP(Comuni[[#This Row],[Regione]],Table_0[Regione],Table_0[Totale contagiati],,0)</f>
        <v>1671467</v>
      </c>
      <c r="K6610" s="1">
        <f>_xlfn.XLOOKUP(Comuni[[#This Row],[Regione]],Table_0[Regione],Table_0[Guariti],,0)</f>
        <v>1653592</v>
      </c>
      <c r="L6610" s="1">
        <f>_xlfn.XLOOKUP(Comuni[[#This Row],[Regione]],Table_0[Regione],Table_0[Deceduti],,0)</f>
        <v>9926</v>
      </c>
    </row>
    <row r="6611" spans="1:12" x14ac:dyDescent="0.25">
      <c r="A6611" s="1" t="s">
        <v>6710</v>
      </c>
      <c r="B6611" s="1" t="s">
        <v>6451</v>
      </c>
      <c r="C6611" s="1" t="s">
        <v>6703</v>
      </c>
      <c r="D6611">
        <v>6755</v>
      </c>
      <c r="E6611">
        <f>100*Comuni[[#This Row],[Popolazione2011]]/$D$7916</f>
        <v>1.1786332547839555E-2</v>
      </c>
      <c r="F6611">
        <f>100*Comuni[[#This Row],[Popolazione2011]]/(SUMIFS($D$2:$D$7916,$B$2:$B$7916,"Puglia"))</f>
        <v>0.16668451544034077</v>
      </c>
      <c r="G6611" t="b">
        <f>IF(Comuni[[#This Row],[Popolazione2011]]&gt;300000,"MAGGIORE")</f>
        <v>0</v>
      </c>
      <c r="H6611">
        <f>100*Comuni[[#This Row],[Popolazione2011]]/(SUMIFS($D$2:$D$7916,$B$2:$B$7916,"Piemonte"))</f>
        <v>0.15479216373550728</v>
      </c>
      <c r="I6611" s="1" t="str">
        <f>_xlfn.XLOOKUP(Comuni[[#This Row],[Regione]],Ripartizione_geografica[Regione],Ripartizione_geografica[Ripartizione geografica],,0)</f>
        <v>Sud</v>
      </c>
      <c r="J6611" s="1">
        <f>_xlfn.XLOOKUP(Comuni[[#This Row],[Regione]],Table_0[Regione],Table_0[Totale contagiati],,0)</f>
        <v>1671467</v>
      </c>
      <c r="K6611" s="1">
        <f>_xlfn.XLOOKUP(Comuni[[#This Row],[Regione]],Table_0[Regione],Table_0[Guariti],,0)</f>
        <v>1653592</v>
      </c>
      <c r="L6611" s="1">
        <f>_xlfn.XLOOKUP(Comuni[[#This Row],[Regione]],Table_0[Regione],Table_0[Deceduti],,0)</f>
        <v>9926</v>
      </c>
    </row>
    <row r="6612" spans="1:12" x14ac:dyDescent="0.25">
      <c r="A6612" s="1" t="s">
        <v>6711</v>
      </c>
      <c r="B6612" s="1" t="s">
        <v>6451</v>
      </c>
      <c r="C6612" s="1" t="s">
        <v>6703</v>
      </c>
      <c r="D6612">
        <v>55842</v>
      </c>
      <c r="E6612">
        <f>100*Comuni[[#This Row],[Popolazione2011]]/$D$7916</f>
        <v>9.7434845616055726E-2</v>
      </c>
      <c r="F6612">
        <f>100*Comuni[[#This Row],[Popolazione2011]]/(SUMIFS($D$2:$D$7916,$B$2:$B$7916,"Puglia"))</f>
        <v>1.3779417781227992</v>
      </c>
      <c r="G6612" t="b">
        <f>IF(Comuni[[#This Row],[Popolazione2011]]&gt;300000,"MAGGIORE")</f>
        <v>0</v>
      </c>
      <c r="H6612">
        <f>100*Comuni[[#This Row],[Popolazione2011]]/(SUMIFS($D$2:$D$7916,$B$2:$B$7916,"Piemonte"))</f>
        <v>1.2796304970123165</v>
      </c>
      <c r="I6612" s="1" t="str">
        <f>_xlfn.XLOOKUP(Comuni[[#This Row],[Regione]],Ripartizione_geografica[Regione],Ripartizione_geografica[Ripartizione geografica],,0)</f>
        <v>Sud</v>
      </c>
      <c r="J6612" s="1">
        <f>_xlfn.XLOOKUP(Comuni[[#This Row],[Regione]],Table_0[Regione],Table_0[Totale contagiati],,0)</f>
        <v>1671467</v>
      </c>
      <c r="K6612" s="1">
        <f>_xlfn.XLOOKUP(Comuni[[#This Row],[Regione]],Table_0[Regione],Table_0[Guariti],,0)</f>
        <v>1653592</v>
      </c>
      <c r="L6612" s="1">
        <f>_xlfn.XLOOKUP(Comuni[[#This Row],[Regione]],Table_0[Regione],Table_0[Deceduti],,0)</f>
        <v>9926</v>
      </c>
    </row>
    <row r="6613" spans="1:12" x14ac:dyDescent="0.25">
      <c r="A6613" s="1" t="s">
        <v>6712</v>
      </c>
      <c r="B6613" s="1" t="s">
        <v>6451</v>
      </c>
      <c r="C6613" s="1" t="s">
        <v>6703</v>
      </c>
      <c r="D6613">
        <v>14293</v>
      </c>
      <c r="E6613">
        <f>100*Comuni[[#This Row],[Popolazione2011]]/$D$7916</f>
        <v>2.4938867669322094E-2</v>
      </c>
      <c r="F6613">
        <f>100*Comuni[[#This Row],[Popolazione2011]]/(SUMIFS($D$2:$D$7916,$B$2:$B$7916,"Puglia"))</f>
        <v>0.35269012275185646</v>
      </c>
      <c r="G6613" t="b">
        <f>IF(Comuni[[#This Row],[Popolazione2011]]&gt;300000,"MAGGIORE")</f>
        <v>0</v>
      </c>
      <c r="H6613">
        <f>100*Comuni[[#This Row],[Popolazione2011]]/(SUMIFS($D$2:$D$7916,$B$2:$B$7916,"Piemonte"))</f>
        <v>0.32752692764938646</v>
      </c>
      <c r="I6613" s="1" t="str">
        <f>_xlfn.XLOOKUP(Comuni[[#This Row],[Regione]],Ripartizione_geografica[Regione],Ripartizione_geografica[Ripartizione geografica],,0)</f>
        <v>Sud</v>
      </c>
      <c r="J6613" s="1">
        <f>_xlfn.XLOOKUP(Comuni[[#This Row],[Regione]],Table_0[Regione],Table_0[Totale contagiati],,0)</f>
        <v>1671467</v>
      </c>
      <c r="K6613" s="1">
        <f>_xlfn.XLOOKUP(Comuni[[#This Row],[Regione]],Table_0[Regione],Table_0[Guariti],,0)</f>
        <v>1653592</v>
      </c>
      <c r="L6613" s="1">
        <f>_xlfn.XLOOKUP(Comuni[[#This Row],[Regione]],Table_0[Regione],Table_0[Deceduti],,0)</f>
        <v>9926</v>
      </c>
    </row>
    <row r="6614" spans="1:12" x14ac:dyDescent="0.25">
      <c r="A6614" s="1" t="s">
        <v>6713</v>
      </c>
      <c r="B6614" s="1" t="s">
        <v>6714</v>
      </c>
      <c r="C6614" s="1" t="s">
        <v>6715</v>
      </c>
      <c r="D6614">
        <v>1571</v>
      </c>
      <c r="E6614">
        <f>100*Comuni[[#This Row],[Popolazione2011]]/$D$7916</f>
        <v>2.7411293016515086E-3</v>
      </c>
      <c r="F6614">
        <f>100*Comuni[[#This Row],[Popolazione2011]]/(SUMIFS($D$2:$D$7916,$B$2:$B$7916,"Calabria"))</f>
        <v>8.0191929761874378E-2</v>
      </c>
      <c r="G6614" t="b">
        <f>IF(Comuni[[#This Row],[Popolazione2011]]&gt;300000,"MAGGIORE")</f>
        <v>0</v>
      </c>
      <c r="H6614">
        <f>100*Comuni[[#This Row],[Popolazione2011]]/(SUMIFS($D$2:$D$7916,$B$2:$B$7916,"Piemonte"))</f>
        <v>3.599977634766572E-2</v>
      </c>
      <c r="I6614" s="1" t="str">
        <f>_xlfn.XLOOKUP(Comuni[[#This Row],[Regione]],Ripartizione_geografica[Regione],Ripartizione_geografica[Ripartizione geografica],,0)</f>
        <v>Sud</v>
      </c>
      <c r="J6614" s="1">
        <f>_xlfn.XLOOKUP(Comuni[[#This Row],[Regione]],Table_0[Regione],Table_0[Totale contagiati],,0)</f>
        <v>201997</v>
      </c>
      <c r="K6614" s="1">
        <f>_xlfn.XLOOKUP(Comuni[[#This Row],[Regione]],Table_0[Regione],Table_0[Guariti],,0)</f>
        <v>191479</v>
      </c>
      <c r="L6614" s="1">
        <f>_xlfn.XLOOKUP(Comuni[[#This Row],[Regione]],Table_0[Regione],Table_0[Deceduti],,0)</f>
        <v>1048</v>
      </c>
    </row>
    <row r="6615" spans="1:12" x14ac:dyDescent="0.25">
      <c r="A6615" s="1" t="s">
        <v>6716</v>
      </c>
      <c r="B6615" s="1" t="s">
        <v>6714</v>
      </c>
      <c r="C6615" s="1" t="s">
        <v>6715</v>
      </c>
      <c r="D6615">
        <v>2553</v>
      </c>
      <c r="E6615">
        <f>100*Comuni[[#This Row],[Popolazione2011]]/$D$7916</f>
        <v>4.4545532190428403E-3</v>
      </c>
      <c r="F6615">
        <f>100*Comuni[[#This Row],[Popolazione2011]]/(SUMIFS($D$2:$D$7916,$B$2:$B$7916,"Basilicata"))</f>
        <v>0.44166799299697596</v>
      </c>
      <c r="G6615" t="b">
        <f>IF(Comuni[[#This Row],[Popolazione2011]]&gt;300000,"MAGGIORE")</f>
        <v>0</v>
      </c>
      <c r="H6615">
        <f>100*Comuni[[#This Row],[Popolazione2011]]/(SUMIFS($D$2:$D$7916,$B$2:$B$7916,"Piemonte"))</f>
        <v>5.8502500964729844E-2</v>
      </c>
      <c r="I6615" s="1" t="str">
        <f>_xlfn.XLOOKUP(Comuni[[#This Row],[Regione]],Ripartizione_geografica[Regione],Ripartizione_geografica[Ripartizione geografica],,0)</f>
        <v>Sud</v>
      </c>
      <c r="J6615" s="1">
        <f>_xlfn.XLOOKUP(Comuni[[#This Row],[Regione]],Table_0[Regione],Table_0[Totale contagiati],,0)</f>
        <v>201997</v>
      </c>
      <c r="K6615" s="1">
        <f>_xlfn.XLOOKUP(Comuni[[#This Row],[Regione]],Table_0[Regione],Table_0[Guariti],,0)</f>
        <v>191479</v>
      </c>
      <c r="L6615" s="1">
        <f>_xlfn.XLOOKUP(Comuni[[#This Row],[Regione]],Table_0[Regione],Table_0[Deceduti],,0)</f>
        <v>1048</v>
      </c>
    </row>
    <row r="6616" spans="1:12" x14ac:dyDescent="0.25">
      <c r="A6616" s="1" t="s">
        <v>6717</v>
      </c>
      <c r="B6616" s="1" t="s">
        <v>6714</v>
      </c>
      <c r="C6616" s="1" t="s">
        <v>6715</v>
      </c>
      <c r="D6616">
        <v>1474</v>
      </c>
      <c r="E6616">
        <f>100*Comuni[[#This Row],[Popolazione2011]]/$D$7916</f>
        <v>2.5718807069601041E-3</v>
      </c>
      <c r="F6616">
        <f>100*Comuni[[#This Row],[Popolazione2011]]/(SUMIFS($D$2:$D$7916,$B$2:$B$7916,"Basilicata"))</f>
        <v>0.25500141859676562</v>
      </c>
      <c r="G6616" t="b">
        <f>IF(Comuni[[#This Row],[Popolazione2011]]&gt;300000,"MAGGIORE")</f>
        <v>0</v>
      </c>
      <c r="H6616">
        <f>100*Comuni[[#This Row],[Popolazione2011]]/(SUMIFS($D$2:$D$7916,$B$2:$B$7916,"Piemonte"))</f>
        <v>3.377700212378057E-2</v>
      </c>
      <c r="I6616" s="1" t="str">
        <f>_xlfn.XLOOKUP(Comuni[[#This Row],[Regione]],Ripartizione_geografica[Regione],Ripartizione_geografica[Ripartizione geografica],,0)</f>
        <v>Sud</v>
      </c>
      <c r="J6616" s="1">
        <f>_xlfn.XLOOKUP(Comuni[[#This Row],[Regione]],Table_0[Regione],Table_0[Totale contagiati],,0)</f>
        <v>201997</v>
      </c>
      <c r="K6616" s="1">
        <f>_xlfn.XLOOKUP(Comuni[[#This Row],[Regione]],Table_0[Regione],Table_0[Guariti],,0)</f>
        <v>191479</v>
      </c>
      <c r="L6616" s="1">
        <f>_xlfn.XLOOKUP(Comuni[[#This Row],[Regione]],Table_0[Regione],Table_0[Deceduti],,0)</f>
        <v>1048</v>
      </c>
    </row>
    <row r="6617" spans="1:12" x14ac:dyDescent="0.25">
      <c r="A6617" s="1" t="s">
        <v>6718</v>
      </c>
      <c r="B6617" s="1" t="s">
        <v>6714</v>
      </c>
      <c r="C6617" s="1" t="s">
        <v>6715</v>
      </c>
      <c r="D6617">
        <v>1765</v>
      </c>
      <c r="E6617">
        <f>100*Comuni[[#This Row],[Popolazione2011]]/$D$7916</f>
        <v>3.0796264910343176E-3</v>
      </c>
      <c r="F6617">
        <f>100*Comuni[[#This Row],[Popolazione2011]]/(SUMIFS($D$2:$D$7916,$B$2:$B$7916,"Basilicata"))</f>
        <v>0.30534430381498728</v>
      </c>
      <c r="G6617" t="b">
        <f>IF(Comuni[[#This Row],[Popolazione2011]]&gt;300000,"MAGGIORE")</f>
        <v>0</v>
      </c>
      <c r="H6617">
        <f>100*Comuni[[#This Row],[Popolazione2011]]/(SUMIFS($D$2:$D$7916,$B$2:$B$7916,"Piemonte"))</f>
        <v>4.0445324795436027E-2</v>
      </c>
      <c r="I6617" s="1" t="str">
        <f>_xlfn.XLOOKUP(Comuni[[#This Row],[Regione]],Ripartizione_geografica[Regione],Ripartizione_geografica[Ripartizione geografica],,0)</f>
        <v>Sud</v>
      </c>
      <c r="J6617" s="1">
        <f>_xlfn.XLOOKUP(Comuni[[#This Row],[Regione]],Table_0[Regione],Table_0[Totale contagiati],,0)</f>
        <v>201997</v>
      </c>
      <c r="K6617" s="1">
        <f>_xlfn.XLOOKUP(Comuni[[#This Row],[Regione]],Table_0[Regione],Table_0[Guariti],,0)</f>
        <v>191479</v>
      </c>
      <c r="L6617" s="1">
        <f>_xlfn.XLOOKUP(Comuni[[#This Row],[Regione]],Table_0[Regione],Table_0[Deceduti],,0)</f>
        <v>1048</v>
      </c>
    </row>
    <row r="6618" spans="1:12" x14ac:dyDescent="0.25">
      <c r="A6618" s="1" t="s">
        <v>6719</v>
      </c>
      <c r="B6618" s="1" t="s">
        <v>6714</v>
      </c>
      <c r="C6618" s="1" t="s">
        <v>6715</v>
      </c>
      <c r="D6618">
        <v>679</v>
      </c>
      <c r="E6618">
        <f>100*Comuni[[#This Row],[Popolazione2011]]/$D$7916</f>
        <v>1.1847401628398309E-3</v>
      </c>
      <c r="F6618">
        <f>100*Comuni[[#This Row],[Popolazione2011]]/(SUMIFS($D$2:$D$7916,$B$2:$B$7916,"Basilicata"))</f>
        <v>0.11746673217585064</v>
      </c>
      <c r="G6618" t="b">
        <f>IF(Comuni[[#This Row],[Popolazione2011]]&gt;300000,"MAGGIORE")</f>
        <v>0</v>
      </c>
      <c r="H6618">
        <f>100*Comuni[[#This Row],[Popolazione2011]]/(SUMIFS($D$2:$D$7916,$B$2:$B$7916,"Piemonte"))</f>
        <v>1.5559419567196069E-2</v>
      </c>
      <c r="I6618" s="1" t="str">
        <f>_xlfn.XLOOKUP(Comuni[[#This Row],[Regione]],Ripartizione_geografica[Regione],Ripartizione_geografica[Ripartizione geografica],,0)</f>
        <v>Sud</v>
      </c>
      <c r="J6618" s="1">
        <f>_xlfn.XLOOKUP(Comuni[[#This Row],[Regione]],Table_0[Regione],Table_0[Totale contagiati],,0)</f>
        <v>201997</v>
      </c>
      <c r="K6618" s="1">
        <f>_xlfn.XLOOKUP(Comuni[[#This Row],[Regione]],Table_0[Regione],Table_0[Guariti],,0)</f>
        <v>191479</v>
      </c>
      <c r="L6618" s="1">
        <f>_xlfn.XLOOKUP(Comuni[[#This Row],[Regione]],Table_0[Regione],Table_0[Deceduti],,0)</f>
        <v>1048</v>
      </c>
    </row>
    <row r="6619" spans="1:12" x14ac:dyDescent="0.25">
      <c r="A6619" s="1" t="s">
        <v>6720</v>
      </c>
      <c r="B6619" s="1" t="s">
        <v>6714</v>
      </c>
      <c r="C6619" s="1" t="s">
        <v>6715</v>
      </c>
      <c r="D6619">
        <v>3863</v>
      </c>
      <c r="E6619">
        <f>100*Comuni[[#This Row],[Popolazione2011]]/$D$7916</f>
        <v>6.7402816628133527E-3</v>
      </c>
      <c r="F6619">
        <f>100*Comuni[[#This Row],[Popolazione2011]]/(SUMIFS($D$2:$D$7916,$B$2:$B$7916,"Basilicata"))</f>
        <v>0.66829747628175407</v>
      </c>
      <c r="G6619" t="b">
        <f>IF(Comuni[[#This Row],[Popolazione2011]]&gt;300000,"MAGGIORE")</f>
        <v>0</v>
      </c>
      <c r="H6619">
        <f>100*Comuni[[#This Row],[Popolazione2011]]/(SUMIFS($D$2:$D$7916,$B$2:$B$7916,"Piemonte"))</f>
        <v>8.8521410586271596E-2</v>
      </c>
      <c r="I6619" s="1" t="str">
        <f>_xlfn.XLOOKUP(Comuni[[#This Row],[Regione]],Ripartizione_geografica[Regione],Ripartizione_geografica[Ripartizione geografica],,0)</f>
        <v>Sud</v>
      </c>
      <c r="J6619" s="1">
        <f>_xlfn.XLOOKUP(Comuni[[#This Row],[Regione]],Table_0[Regione],Table_0[Totale contagiati],,0)</f>
        <v>201997</v>
      </c>
      <c r="K6619" s="1">
        <f>_xlfn.XLOOKUP(Comuni[[#This Row],[Regione]],Table_0[Regione],Table_0[Guariti],,0)</f>
        <v>191479</v>
      </c>
      <c r="L6619" s="1">
        <f>_xlfn.XLOOKUP(Comuni[[#This Row],[Regione]],Table_0[Regione],Table_0[Deceduti],,0)</f>
        <v>1048</v>
      </c>
    </row>
    <row r="6620" spans="1:12" x14ac:dyDescent="0.25">
      <c r="A6620" s="1" t="s">
        <v>6721</v>
      </c>
      <c r="B6620" s="1" t="s">
        <v>6714</v>
      </c>
      <c r="C6620" s="1" t="s">
        <v>6715</v>
      </c>
      <c r="D6620">
        <v>11796</v>
      </c>
      <c r="E6620">
        <f>100*Comuni[[#This Row],[Popolazione2011]]/$D$7916</f>
        <v>2.0582024979173264E-2</v>
      </c>
      <c r="F6620">
        <f>100*Comuni[[#This Row],[Popolazione2011]]/(SUMIFS($D$2:$D$7916,$B$2:$B$7916,"Basilicata"))</f>
        <v>2.0407033471963683</v>
      </c>
      <c r="G6620" t="b">
        <f>IF(Comuni[[#This Row],[Popolazione2011]]&gt;300000,"MAGGIORE")</f>
        <v>0</v>
      </c>
      <c r="H6620">
        <f>100*Comuni[[#This Row],[Popolazione2011]]/(SUMIFS($D$2:$D$7916,$B$2:$B$7916,"Piemonte"))</f>
        <v>0.27030767778298209</v>
      </c>
      <c r="I6620" s="1" t="str">
        <f>_xlfn.XLOOKUP(Comuni[[#This Row],[Regione]],Ripartizione_geografica[Regione],Ripartizione_geografica[Ripartizione geografica],,0)</f>
        <v>Sud</v>
      </c>
      <c r="J6620" s="1">
        <f>_xlfn.XLOOKUP(Comuni[[#This Row],[Regione]],Table_0[Regione],Table_0[Totale contagiati],,0)</f>
        <v>201997</v>
      </c>
      <c r="K6620" s="1">
        <f>_xlfn.XLOOKUP(Comuni[[#This Row],[Regione]],Table_0[Regione],Table_0[Guariti],,0)</f>
        <v>191479</v>
      </c>
      <c r="L6620" s="1">
        <f>_xlfn.XLOOKUP(Comuni[[#This Row],[Regione]],Table_0[Regione],Table_0[Deceduti],,0)</f>
        <v>1048</v>
      </c>
    </row>
    <row r="6621" spans="1:12" x14ac:dyDescent="0.25">
      <c r="A6621" s="1" t="s">
        <v>6722</v>
      </c>
      <c r="B6621" s="1" t="s">
        <v>6714</v>
      </c>
      <c r="C6621" s="1" t="s">
        <v>6715</v>
      </c>
      <c r="D6621">
        <v>1861</v>
      </c>
      <c r="E6621">
        <f>100*Comuni[[#This Row],[Popolazione2011]]/$D$7916</f>
        <v>3.2471302548526147E-3</v>
      </c>
      <c r="F6621">
        <f>100*Comuni[[#This Row],[Popolazione2011]]/(SUMIFS($D$2:$D$7916,$B$2:$B$7916,"Basilicata"))</f>
        <v>0.32195226594883364</v>
      </c>
      <c r="G6621" t="b">
        <f>IF(Comuni[[#This Row],[Popolazione2011]]&gt;300000,"MAGGIORE")</f>
        <v>0</v>
      </c>
      <c r="H6621">
        <f>100*Comuni[[#This Row],[Popolazione2011]]/(SUMIFS($D$2:$D$7916,$B$2:$B$7916,"Piemonte"))</f>
        <v>4.2645183821136794E-2</v>
      </c>
      <c r="I6621" s="1" t="str">
        <f>_xlfn.XLOOKUP(Comuni[[#This Row],[Regione]],Ripartizione_geografica[Regione],Ripartizione_geografica[Ripartizione geografica],,0)</f>
        <v>Sud</v>
      </c>
      <c r="J6621" s="1">
        <f>_xlfn.XLOOKUP(Comuni[[#This Row],[Regione]],Table_0[Regione],Table_0[Totale contagiati],,0)</f>
        <v>201997</v>
      </c>
      <c r="K6621" s="1">
        <f>_xlfn.XLOOKUP(Comuni[[#This Row],[Regione]],Table_0[Regione],Table_0[Guariti],,0)</f>
        <v>191479</v>
      </c>
      <c r="L6621" s="1">
        <f>_xlfn.XLOOKUP(Comuni[[#This Row],[Regione]],Table_0[Regione],Table_0[Deceduti],,0)</f>
        <v>1048</v>
      </c>
    </row>
    <row r="6622" spans="1:12" x14ac:dyDescent="0.25">
      <c r="A6622" s="1" t="s">
        <v>6723</v>
      </c>
      <c r="B6622" s="1" t="s">
        <v>6714</v>
      </c>
      <c r="C6622" s="1" t="s">
        <v>6715</v>
      </c>
      <c r="D6622">
        <v>1406</v>
      </c>
      <c r="E6622">
        <f>100*Comuni[[#This Row],[Popolazione2011]]/$D$7916</f>
        <v>2.4532322075888104E-3</v>
      </c>
      <c r="F6622">
        <f>100*Comuni[[#This Row],[Popolazione2011]]/(SUMIFS($D$2:$D$7916,$B$2:$B$7916,"Basilicata"))</f>
        <v>0.24323744541862444</v>
      </c>
      <c r="G6622" t="b">
        <f>IF(Comuni[[#This Row],[Popolazione2011]]&gt;300000,"MAGGIORE")</f>
        <v>0</v>
      </c>
      <c r="H6622">
        <f>100*Comuni[[#This Row],[Popolazione2011]]/(SUMIFS($D$2:$D$7916,$B$2:$B$7916,"Piemonte"))</f>
        <v>3.2218768647242525E-2</v>
      </c>
      <c r="I6622" s="1" t="str">
        <f>_xlfn.XLOOKUP(Comuni[[#This Row],[Regione]],Ripartizione_geografica[Regione],Ripartizione_geografica[Ripartizione geografica],,0)</f>
        <v>Sud</v>
      </c>
      <c r="J6622" s="1">
        <f>_xlfn.XLOOKUP(Comuni[[#This Row],[Regione]],Table_0[Regione],Table_0[Totale contagiati],,0)</f>
        <v>201997</v>
      </c>
      <c r="K6622" s="1">
        <f>_xlfn.XLOOKUP(Comuni[[#This Row],[Regione]],Table_0[Regione],Table_0[Guariti],,0)</f>
        <v>191479</v>
      </c>
      <c r="L6622" s="1">
        <f>_xlfn.XLOOKUP(Comuni[[#This Row],[Regione]],Table_0[Regione],Table_0[Deceduti],,0)</f>
        <v>1048</v>
      </c>
    </row>
    <row r="6623" spans="1:12" x14ac:dyDescent="0.25">
      <c r="A6623" s="1" t="s">
        <v>6724</v>
      </c>
      <c r="B6623" s="1" t="s">
        <v>6714</v>
      </c>
      <c r="C6623" s="1" t="s">
        <v>6715</v>
      </c>
      <c r="D6623">
        <v>2675</v>
      </c>
      <c r="E6623">
        <f>100*Comuni[[#This Row],[Popolazione2011]]/$D$7916</f>
        <v>4.6674225855619263E-3</v>
      </c>
      <c r="F6623">
        <f>100*Comuni[[#This Row],[Popolazione2011]]/(SUMIFS($D$2:$D$7916,$B$2:$B$7916,"Basilicata"))</f>
        <v>0.46277394487540569</v>
      </c>
      <c r="G6623" t="b">
        <f>IF(Comuni[[#This Row],[Popolazione2011]]&gt;300000,"MAGGIORE")</f>
        <v>0</v>
      </c>
      <c r="H6623">
        <f>100*Comuni[[#This Row],[Popolazione2011]]/(SUMIFS($D$2:$D$7916,$B$2:$B$7916,"Piemonte"))</f>
        <v>6.1298155143224571E-2</v>
      </c>
      <c r="I6623" s="1" t="str">
        <f>_xlfn.XLOOKUP(Comuni[[#This Row],[Regione]],Ripartizione_geografica[Regione],Ripartizione_geografica[Ripartizione geografica],,0)</f>
        <v>Sud</v>
      </c>
      <c r="J6623" s="1">
        <f>_xlfn.XLOOKUP(Comuni[[#This Row],[Regione]],Table_0[Regione],Table_0[Totale contagiati],,0)</f>
        <v>201997</v>
      </c>
      <c r="K6623" s="1">
        <f>_xlfn.XLOOKUP(Comuni[[#This Row],[Regione]],Table_0[Regione],Table_0[Guariti],,0)</f>
        <v>191479</v>
      </c>
      <c r="L6623" s="1">
        <f>_xlfn.XLOOKUP(Comuni[[#This Row],[Regione]],Table_0[Regione],Table_0[Deceduti],,0)</f>
        <v>1048</v>
      </c>
    </row>
    <row r="6624" spans="1:12" x14ac:dyDescent="0.25">
      <c r="A6624" s="1" t="s">
        <v>6725</v>
      </c>
      <c r="B6624" s="1" t="s">
        <v>6714</v>
      </c>
      <c r="C6624" s="1" t="s">
        <v>6715</v>
      </c>
      <c r="D6624">
        <v>2905</v>
      </c>
      <c r="E6624">
        <f>100*Comuni[[#This Row],[Popolazione2011]]/$D$7916</f>
        <v>5.0687336863765959E-3</v>
      </c>
      <c r="F6624">
        <f>100*Comuni[[#This Row],[Popolazione2011]]/(SUMIFS($D$2:$D$7916,$B$2:$B$7916,"Basilicata"))</f>
        <v>0.50256385415441251</v>
      </c>
      <c r="G6624" t="b">
        <f>IF(Comuni[[#This Row],[Popolazione2011]]&gt;300000,"MAGGIORE")</f>
        <v>0</v>
      </c>
      <c r="H6624">
        <f>100*Comuni[[#This Row],[Popolazione2011]]/(SUMIFS($D$2:$D$7916,$B$2:$B$7916,"Piemonte"))</f>
        <v>6.6568650725632672E-2</v>
      </c>
      <c r="I6624" s="1" t="str">
        <f>_xlfn.XLOOKUP(Comuni[[#This Row],[Regione]],Ripartizione_geografica[Regione],Ripartizione_geografica[Ripartizione geografica],,0)</f>
        <v>Sud</v>
      </c>
      <c r="J6624" s="1">
        <f>_xlfn.XLOOKUP(Comuni[[#This Row],[Regione]],Table_0[Regione],Table_0[Totale contagiati],,0)</f>
        <v>201997</v>
      </c>
      <c r="K6624" s="1">
        <f>_xlfn.XLOOKUP(Comuni[[#This Row],[Regione]],Table_0[Regione],Table_0[Guariti],,0)</f>
        <v>191479</v>
      </c>
      <c r="L6624" s="1">
        <f>_xlfn.XLOOKUP(Comuni[[#This Row],[Regione]],Table_0[Regione],Table_0[Deceduti],,0)</f>
        <v>1048</v>
      </c>
    </row>
    <row r="6625" spans="1:12" x14ac:dyDescent="0.25">
      <c r="A6625" s="1" t="s">
        <v>6726</v>
      </c>
      <c r="B6625" s="1" t="s">
        <v>6714</v>
      </c>
      <c r="C6625" s="1" t="s">
        <v>6715</v>
      </c>
      <c r="D6625">
        <v>5240</v>
      </c>
      <c r="E6625">
        <f>100*Comuni[[#This Row],[Popolazione2011]]/$D$7916</f>
        <v>9.1429137750820531E-3</v>
      </c>
      <c r="F6625">
        <f>100*Comuni[[#This Row],[Popolazione2011]]/(SUMIFS($D$2:$D$7916,$B$2:$B$7916,"Basilicata"))</f>
        <v>0.90651793313911244</v>
      </c>
      <c r="G6625" t="b">
        <f>IF(Comuni[[#This Row],[Popolazione2011]]&gt;300000,"MAGGIORE")</f>
        <v>0</v>
      </c>
      <c r="H6625">
        <f>100*Comuni[[#This Row],[Popolazione2011]]/(SUMIFS($D$2:$D$7916,$B$2:$B$7916,"Piemonte"))</f>
        <v>0.12007563848616701</v>
      </c>
      <c r="I6625" s="1" t="str">
        <f>_xlfn.XLOOKUP(Comuni[[#This Row],[Regione]],Ripartizione_geografica[Regione],Ripartizione_geografica[Ripartizione geografica],,0)</f>
        <v>Sud</v>
      </c>
      <c r="J6625" s="1">
        <f>_xlfn.XLOOKUP(Comuni[[#This Row],[Regione]],Table_0[Regione],Table_0[Totale contagiati],,0)</f>
        <v>201997</v>
      </c>
      <c r="K6625" s="1">
        <f>_xlfn.XLOOKUP(Comuni[[#This Row],[Regione]],Table_0[Regione],Table_0[Guariti],,0)</f>
        <v>191479</v>
      </c>
      <c r="L6625" s="1">
        <f>_xlfn.XLOOKUP(Comuni[[#This Row],[Regione]],Table_0[Regione],Table_0[Deceduti],,0)</f>
        <v>1048</v>
      </c>
    </row>
    <row r="6626" spans="1:12" x14ac:dyDescent="0.25">
      <c r="A6626" s="1" t="s">
        <v>6727</v>
      </c>
      <c r="B6626" s="1" t="s">
        <v>6714</v>
      </c>
      <c r="C6626" s="1" t="s">
        <v>6715</v>
      </c>
      <c r="D6626">
        <v>4082</v>
      </c>
      <c r="E6626">
        <f>100*Comuni[[#This Row],[Popolazione2011]]/$D$7916</f>
        <v>7.1223996240238436E-3</v>
      </c>
      <c r="F6626">
        <f>100*Comuni[[#This Row],[Popolazione2011]]/(SUMIFS($D$2:$D$7916,$B$2:$B$7916,"Basilicata"))</f>
        <v>0.70618438989959098</v>
      </c>
      <c r="G6626" t="b">
        <f>IF(Comuni[[#This Row],[Popolazione2011]]&gt;300000,"MAGGIORE")</f>
        <v>0</v>
      </c>
      <c r="H6626">
        <f>100*Comuni[[#This Row],[Popolazione2011]]/(SUMIFS($D$2:$D$7916,$B$2:$B$7916,"Piemonte"))</f>
        <v>9.353983898865148E-2</v>
      </c>
      <c r="I6626" s="1" t="str">
        <f>_xlfn.XLOOKUP(Comuni[[#This Row],[Regione]],Ripartizione_geografica[Regione],Ripartizione_geografica[Ripartizione geografica],,0)</f>
        <v>Sud</v>
      </c>
      <c r="J6626" s="1">
        <f>_xlfn.XLOOKUP(Comuni[[#This Row],[Regione]],Table_0[Regione],Table_0[Totale contagiati],,0)</f>
        <v>201997</v>
      </c>
      <c r="K6626" s="1">
        <f>_xlfn.XLOOKUP(Comuni[[#This Row],[Regione]],Table_0[Regione],Table_0[Guariti],,0)</f>
        <v>191479</v>
      </c>
      <c r="L6626" s="1">
        <f>_xlfn.XLOOKUP(Comuni[[#This Row],[Regione]],Table_0[Regione],Table_0[Deceduti],,0)</f>
        <v>1048</v>
      </c>
    </row>
    <row r="6627" spans="1:12" x14ac:dyDescent="0.25">
      <c r="A6627" s="1" t="s">
        <v>6728</v>
      </c>
      <c r="B6627" s="1" t="s">
        <v>6714</v>
      </c>
      <c r="C6627" s="1" t="s">
        <v>6715</v>
      </c>
      <c r="D6627">
        <v>925</v>
      </c>
      <c r="E6627">
        <f>100*Comuni[[#This Row],[Popolazione2011]]/$D$7916</f>
        <v>1.6139685576242173E-3</v>
      </c>
      <c r="F6627">
        <f>100*Comuni[[#This Row],[Popolazione2011]]/(SUMIFS($D$2:$D$7916,$B$2:$B$7916,"Basilicata"))</f>
        <v>0.16002463514383186</v>
      </c>
      <c r="G6627" t="b">
        <f>IF(Comuni[[#This Row],[Popolazione2011]]&gt;300000,"MAGGIORE")</f>
        <v>0</v>
      </c>
      <c r="H6627">
        <f>100*Comuni[[#This Row],[Popolazione2011]]/(SUMIFS($D$2:$D$7916,$B$2:$B$7916,"Piemonte"))</f>
        <v>2.1196558320554292E-2</v>
      </c>
      <c r="I6627" s="1" t="str">
        <f>_xlfn.XLOOKUP(Comuni[[#This Row],[Regione]],Ripartizione_geografica[Regione],Ripartizione_geografica[Ripartizione geografica],,0)</f>
        <v>Sud</v>
      </c>
      <c r="J6627" s="1">
        <f>_xlfn.XLOOKUP(Comuni[[#This Row],[Regione]],Table_0[Regione],Table_0[Totale contagiati],,0)</f>
        <v>201997</v>
      </c>
      <c r="K6627" s="1">
        <f>_xlfn.XLOOKUP(Comuni[[#This Row],[Regione]],Table_0[Regione],Table_0[Guariti],,0)</f>
        <v>191479</v>
      </c>
      <c r="L6627" s="1">
        <f>_xlfn.XLOOKUP(Comuni[[#This Row],[Regione]],Table_0[Regione],Table_0[Deceduti],,0)</f>
        <v>1048</v>
      </c>
    </row>
    <row r="6628" spans="1:12" x14ac:dyDescent="0.25">
      <c r="A6628" s="1" t="s">
        <v>6729</v>
      </c>
      <c r="B6628" s="1" t="s">
        <v>6714</v>
      </c>
      <c r="C6628" s="1" t="s">
        <v>6715</v>
      </c>
      <c r="D6628">
        <v>1953</v>
      </c>
      <c r="E6628">
        <f>100*Comuni[[#This Row],[Popolazione2011]]/$D$7916</f>
        <v>3.4076546951784825E-3</v>
      </c>
      <c r="F6628">
        <f>100*Comuni[[#This Row],[Popolazione2011]]/(SUMIFS($D$2:$D$7916,$B$2:$B$7916,"Basilicata"))</f>
        <v>0.33786822966043639</v>
      </c>
      <c r="G6628" t="b">
        <f>IF(Comuni[[#This Row],[Popolazione2011]]&gt;300000,"MAGGIORE")</f>
        <v>0</v>
      </c>
      <c r="H6628">
        <f>100*Comuni[[#This Row],[Popolazione2011]]/(SUMIFS($D$2:$D$7916,$B$2:$B$7916,"Piemonte"))</f>
        <v>4.4753382054100031E-2</v>
      </c>
      <c r="I6628" s="1" t="str">
        <f>_xlfn.XLOOKUP(Comuni[[#This Row],[Regione]],Ripartizione_geografica[Regione],Ripartizione_geografica[Ripartizione geografica],,0)</f>
        <v>Sud</v>
      </c>
      <c r="J6628" s="1">
        <f>_xlfn.XLOOKUP(Comuni[[#This Row],[Regione]],Table_0[Regione],Table_0[Totale contagiati],,0)</f>
        <v>201997</v>
      </c>
      <c r="K6628" s="1">
        <f>_xlfn.XLOOKUP(Comuni[[#This Row],[Regione]],Table_0[Regione],Table_0[Guariti],,0)</f>
        <v>191479</v>
      </c>
      <c r="L6628" s="1">
        <f>_xlfn.XLOOKUP(Comuni[[#This Row],[Regione]],Table_0[Regione],Table_0[Deceduti],,0)</f>
        <v>1048</v>
      </c>
    </row>
    <row r="6629" spans="1:12" x14ac:dyDescent="0.25">
      <c r="A6629" s="1" t="s">
        <v>6730</v>
      </c>
      <c r="B6629" s="1" t="s">
        <v>6714</v>
      </c>
      <c r="C6629" s="1" t="s">
        <v>6715</v>
      </c>
      <c r="D6629">
        <v>430</v>
      </c>
      <c r="E6629">
        <f>100*Comuni[[#This Row],[Popolazione2011]]/$D$7916</f>
        <v>7.5027727543612263E-4</v>
      </c>
      <c r="F6629">
        <f>100*Comuni[[#This Row],[Popolazione2011]]/(SUMIFS($D$2:$D$7916,$B$2:$B$7916,"Basilicata"))</f>
        <v>7.4389830391186712E-2</v>
      </c>
      <c r="G6629" t="b">
        <f>IF(Comuni[[#This Row],[Popolazione2011]]&gt;300000,"MAGGIORE")</f>
        <v>0</v>
      </c>
      <c r="H6629">
        <f>100*Comuni[[#This Row],[Popolazione2011]]/(SUMIFS($D$2:$D$7916,$B$2:$B$7916,"Piemonte"))</f>
        <v>9.8535352192846981E-3</v>
      </c>
      <c r="I6629" s="1" t="str">
        <f>_xlfn.XLOOKUP(Comuni[[#This Row],[Regione]],Ripartizione_geografica[Regione],Ripartizione_geografica[Ripartizione geografica],,0)</f>
        <v>Sud</v>
      </c>
      <c r="J6629" s="1">
        <f>_xlfn.XLOOKUP(Comuni[[#This Row],[Regione]],Table_0[Regione],Table_0[Totale contagiati],,0)</f>
        <v>201997</v>
      </c>
      <c r="K6629" s="1">
        <f>_xlfn.XLOOKUP(Comuni[[#This Row],[Regione]],Table_0[Regione],Table_0[Guariti],,0)</f>
        <v>191479</v>
      </c>
      <c r="L6629" s="1">
        <f>_xlfn.XLOOKUP(Comuni[[#This Row],[Regione]],Table_0[Regione],Table_0[Deceduti],,0)</f>
        <v>1048</v>
      </c>
    </row>
    <row r="6630" spans="1:12" x14ac:dyDescent="0.25">
      <c r="A6630" s="1" t="s">
        <v>6731</v>
      </c>
      <c r="B6630" s="1" t="s">
        <v>6714</v>
      </c>
      <c r="C6630" s="1" t="s">
        <v>6715</v>
      </c>
      <c r="D6630">
        <v>851</v>
      </c>
      <c r="E6630">
        <f>100*Comuni[[#This Row],[Popolazione2011]]/$D$7916</f>
        <v>1.4848510730142799E-3</v>
      </c>
      <c r="F6630">
        <f>100*Comuni[[#This Row],[Popolazione2011]]/(SUMIFS($D$2:$D$7916,$B$2:$B$7916,"Basilicata"))</f>
        <v>0.14722266433232531</v>
      </c>
      <c r="G6630" t="b">
        <f>IF(Comuni[[#This Row],[Popolazione2011]]&gt;300000,"MAGGIORE")</f>
        <v>0</v>
      </c>
      <c r="H6630">
        <f>100*Comuni[[#This Row],[Popolazione2011]]/(SUMIFS($D$2:$D$7916,$B$2:$B$7916,"Piemonte"))</f>
        <v>1.9500833654909948E-2</v>
      </c>
      <c r="I6630" s="1" t="str">
        <f>_xlfn.XLOOKUP(Comuni[[#This Row],[Regione]],Ripartizione_geografica[Regione],Ripartizione_geografica[Ripartizione geografica],,0)</f>
        <v>Sud</v>
      </c>
      <c r="J6630" s="1">
        <f>_xlfn.XLOOKUP(Comuni[[#This Row],[Regione]],Table_0[Regione],Table_0[Totale contagiati],,0)</f>
        <v>201997</v>
      </c>
      <c r="K6630" s="1">
        <f>_xlfn.XLOOKUP(Comuni[[#This Row],[Regione]],Table_0[Regione],Table_0[Guariti],,0)</f>
        <v>191479</v>
      </c>
      <c r="L6630" s="1">
        <f>_xlfn.XLOOKUP(Comuni[[#This Row],[Regione]],Table_0[Regione],Table_0[Deceduti],,0)</f>
        <v>1048</v>
      </c>
    </row>
    <row r="6631" spans="1:12" x14ac:dyDescent="0.25">
      <c r="A6631" s="1" t="s">
        <v>6732</v>
      </c>
      <c r="B6631" s="1" t="s">
        <v>6714</v>
      </c>
      <c r="C6631" s="1" t="s">
        <v>6715</v>
      </c>
      <c r="D6631">
        <v>1396</v>
      </c>
      <c r="E6631">
        <f>100*Comuni[[#This Row],[Popolazione2011]]/$D$7916</f>
        <v>2.4357838988577378E-3</v>
      </c>
      <c r="F6631">
        <f>100*Comuni[[#This Row],[Popolazione2011]]/(SUMIFS($D$2:$D$7916,$B$2:$B$7916,"Basilicata"))</f>
        <v>0.24150744936301546</v>
      </c>
      <c r="G6631" t="b">
        <f>IF(Comuni[[#This Row],[Popolazione2011]]&gt;300000,"MAGGIORE")</f>
        <v>0</v>
      </c>
      <c r="H6631">
        <f>100*Comuni[[#This Row],[Popolazione2011]]/(SUMIFS($D$2:$D$7916,$B$2:$B$7916,"Piemonte"))</f>
        <v>3.1989616665398693E-2</v>
      </c>
      <c r="I6631" s="1" t="str">
        <f>_xlfn.XLOOKUP(Comuni[[#This Row],[Regione]],Ripartizione_geografica[Regione],Ripartizione_geografica[Ripartizione geografica],,0)</f>
        <v>Sud</v>
      </c>
      <c r="J6631" s="1">
        <f>_xlfn.XLOOKUP(Comuni[[#This Row],[Regione]],Table_0[Regione],Table_0[Totale contagiati],,0)</f>
        <v>201997</v>
      </c>
      <c r="K6631" s="1">
        <f>_xlfn.XLOOKUP(Comuni[[#This Row],[Regione]],Table_0[Regione],Table_0[Guariti],,0)</f>
        <v>191479</v>
      </c>
      <c r="L6631" s="1">
        <f>_xlfn.XLOOKUP(Comuni[[#This Row],[Regione]],Table_0[Regione],Table_0[Deceduti],,0)</f>
        <v>1048</v>
      </c>
    </row>
    <row r="6632" spans="1:12" x14ac:dyDescent="0.25">
      <c r="A6632" s="1" t="s">
        <v>6733</v>
      </c>
      <c r="B6632" s="1" t="s">
        <v>6714</v>
      </c>
      <c r="C6632" s="1" t="s">
        <v>6715</v>
      </c>
      <c r="D6632">
        <v>705</v>
      </c>
      <c r="E6632">
        <f>100*Comuni[[#This Row],[Popolazione2011]]/$D$7916</f>
        <v>1.2301057655406196E-3</v>
      </c>
      <c r="F6632">
        <f>100*Comuni[[#This Row],[Popolazione2011]]/(SUMIFS($D$2:$D$7916,$B$2:$B$7916,"Basilicata"))</f>
        <v>0.12196472192043402</v>
      </c>
      <c r="G6632" t="b">
        <f>IF(Comuni[[#This Row],[Popolazione2011]]&gt;300000,"MAGGIORE")</f>
        <v>0</v>
      </c>
      <c r="H6632">
        <f>100*Comuni[[#This Row],[Popolazione2011]]/(SUMIFS($D$2:$D$7916,$B$2:$B$7916,"Piemonte"))</f>
        <v>1.6155214719990027E-2</v>
      </c>
      <c r="I6632" s="1" t="str">
        <f>_xlfn.XLOOKUP(Comuni[[#This Row],[Regione]],Ripartizione_geografica[Regione],Ripartizione_geografica[Ripartizione geografica],,0)</f>
        <v>Sud</v>
      </c>
      <c r="J6632" s="1">
        <f>_xlfn.XLOOKUP(Comuni[[#This Row],[Regione]],Table_0[Regione],Table_0[Totale contagiati],,0)</f>
        <v>201997</v>
      </c>
      <c r="K6632" s="1">
        <f>_xlfn.XLOOKUP(Comuni[[#This Row],[Regione]],Table_0[Regione],Table_0[Guariti],,0)</f>
        <v>191479</v>
      </c>
      <c r="L6632" s="1">
        <f>_xlfn.XLOOKUP(Comuni[[#This Row],[Regione]],Table_0[Regione],Table_0[Deceduti],,0)</f>
        <v>1048</v>
      </c>
    </row>
    <row r="6633" spans="1:12" x14ac:dyDescent="0.25">
      <c r="A6633" s="1" t="s">
        <v>6734</v>
      </c>
      <c r="B6633" s="1" t="s">
        <v>6714</v>
      </c>
      <c r="C6633" s="1" t="s">
        <v>6715</v>
      </c>
      <c r="D6633">
        <v>306</v>
      </c>
      <c r="E6633">
        <f>100*Comuni[[#This Row],[Popolazione2011]]/$D$7916</f>
        <v>5.339182471708222E-4</v>
      </c>
      <c r="F6633">
        <f>100*Comuni[[#This Row],[Popolazione2011]]/(SUMIFS($D$2:$D$7916,$B$2:$B$7916,"Basilicata"))</f>
        <v>5.2937879301635189E-2</v>
      </c>
      <c r="G6633" t="b">
        <f>IF(Comuni[[#This Row],[Popolazione2011]]&gt;300000,"MAGGIORE")</f>
        <v>0</v>
      </c>
      <c r="H6633">
        <f>100*Comuni[[#This Row],[Popolazione2011]]/(SUMIFS($D$2:$D$7916,$B$2:$B$7916,"Piemonte"))</f>
        <v>7.0120506444212036E-3</v>
      </c>
      <c r="I6633" s="1" t="str">
        <f>_xlfn.XLOOKUP(Comuni[[#This Row],[Regione]],Ripartizione_geografica[Regione],Ripartizione_geografica[Ripartizione geografica],,0)</f>
        <v>Sud</v>
      </c>
      <c r="J6633" s="1">
        <f>_xlfn.XLOOKUP(Comuni[[#This Row],[Regione]],Table_0[Regione],Table_0[Totale contagiati],,0)</f>
        <v>201997</v>
      </c>
      <c r="K6633" s="1">
        <f>_xlfn.XLOOKUP(Comuni[[#This Row],[Regione]],Table_0[Regione],Table_0[Guariti],,0)</f>
        <v>191479</v>
      </c>
      <c r="L6633" s="1">
        <f>_xlfn.XLOOKUP(Comuni[[#This Row],[Regione]],Table_0[Regione],Table_0[Deceduti],,0)</f>
        <v>1048</v>
      </c>
    </row>
    <row r="6634" spans="1:12" x14ac:dyDescent="0.25">
      <c r="A6634" s="1" t="s">
        <v>6735</v>
      </c>
      <c r="B6634" s="1" t="s">
        <v>6714</v>
      </c>
      <c r="C6634" s="1" t="s">
        <v>6715</v>
      </c>
      <c r="D6634">
        <v>1018</v>
      </c>
      <c r="E6634">
        <f>100*Comuni[[#This Row],[Popolazione2011]]/$D$7916</f>
        <v>1.7762378288231928E-3</v>
      </c>
      <c r="F6634">
        <f>100*Comuni[[#This Row],[Popolazione2011]]/(SUMIFS($D$2:$D$7916,$B$2:$B$7916,"Basilicata"))</f>
        <v>0.1761135984609955</v>
      </c>
      <c r="G6634" t="b">
        <f>IF(Comuni[[#This Row],[Popolazione2011]]&gt;300000,"MAGGIORE")</f>
        <v>0</v>
      </c>
      <c r="H6634">
        <f>100*Comuni[[#This Row],[Popolazione2011]]/(SUMIFS($D$2:$D$7916,$B$2:$B$7916,"Piemonte"))</f>
        <v>2.332767175170191E-2</v>
      </c>
      <c r="I6634" s="1" t="str">
        <f>_xlfn.XLOOKUP(Comuni[[#This Row],[Regione]],Ripartizione_geografica[Regione],Ripartizione_geografica[Ripartizione geografica],,0)</f>
        <v>Sud</v>
      </c>
      <c r="J6634" s="1">
        <f>_xlfn.XLOOKUP(Comuni[[#This Row],[Regione]],Table_0[Regione],Table_0[Totale contagiati],,0)</f>
        <v>201997</v>
      </c>
      <c r="K6634" s="1">
        <f>_xlfn.XLOOKUP(Comuni[[#This Row],[Regione]],Table_0[Regione],Table_0[Guariti],,0)</f>
        <v>191479</v>
      </c>
      <c r="L6634" s="1">
        <f>_xlfn.XLOOKUP(Comuni[[#This Row],[Regione]],Table_0[Regione],Table_0[Deceduti],,0)</f>
        <v>1048</v>
      </c>
    </row>
    <row r="6635" spans="1:12" x14ac:dyDescent="0.25">
      <c r="A6635" s="1" t="s">
        <v>6736</v>
      </c>
      <c r="B6635" s="1" t="s">
        <v>6714</v>
      </c>
      <c r="C6635" s="1" t="s">
        <v>6715</v>
      </c>
      <c r="D6635">
        <v>2179</v>
      </c>
      <c r="E6635">
        <f>100*Comuni[[#This Row],[Popolazione2011]]/$D$7916</f>
        <v>3.8019864725007237E-3</v>
      </c>
      <c r="F6635">
        <f>100*Comuni[[#This Row],[Popolazione2011]]/(SUMIFS($D$2:$D$7916,$B$2:$B$7916,"Basilicata"))</f>
        <v>0.37696614051719962</v>
      </c>
      <c r="G6635" t="b">
        <f>IF(Comuni[[#This Row],[Popolazione2011]]&gt;300000,"MAGGIORE")</f>
        <v>0</v>
      </c>
      <c r="H6635">
        <f>100*Comuni[[#This Row],[Popolazione2011]]/(SUMIFS($D$2:$D$7916,$B$2:$B$7916,"Piemonte"))</f>
        <v>4.9932216843770597E-2</v>
      </c>
      <c r="I6635" s="1" t="str">
        <f>_xlfn.XLOOKUP(Comuni[[#This Row],[Regione]],Ripartizione_geografica[Regione],Ripartizione_geografica[Ripartizione geografica],,0)</f>
        <v>Sud</v>
      </c>
      <c r="J6635" s="1">
        <f>_xlfn.XLOOKUP(Comuni[[#This Row],[Regione]],Table_0[Regione],Table_0[Totale contagiati],,0)</f>
        <v>201997</v>
      </c>
      <c r="K6635" s="1">
        <f>_xlfn.XLOOKUP(Comuni[[#This Row],[Regione]],Table_0[Regione],Table_0[Guariti],,0)</f>
        <v>191479</v>
      </c>
      <c r="L6635" s="1">
        <f>_xlfn.XLOOKUP(Comuni[[#This Row],[Regione]],Table_0[Regione],Table_0[Deceduti],,0)</f>
        <v>1048</v>
      </c>
    </row>
    <row r="6636" spans="1:12" x14ac:dyDescent="0.25">
      <c r="A6636" s="1" t="s">
        <v>6737</v>
      </c>
      <c r="B6636" s="1" t="s">
        <v>6714</v>
      </c>
      <c r="C6636" s="1" t="s">
        <v>6715</v>
      </c>
      <c r="D6636">
        <v>860</v>
      </c>
      <c r="E6636">
        <f>100*Comuni[[#This Row],[Popolazione2011]]/$D$7916</f>
        <v>1.5005545508722453E-3</v>
      </c>
      <c r="F6636">
        <f>100*Comuni[[#This Row],[Popolazione2011]]/(SUMIFS($D$2:$D$7916,$B$2:$B$7916,"Basilicata"))</f>
        <v>0.14877966078237342</v>
      </c>
      <c r="G6636" t="b">
        <f>IF(Comuni[[#This Row],[Popolazione2011]]&gt;300000,"MAGGIORE")</f>
        <v>0</v>
      </c>
      <c r="H6636">
        <f>100*Comuni[[#This Row],[Popolazione2011]]/(SUMIFS($D$2:$D$7916,$B$2:$B$7916,"Piemonte"))</f>
        <v>1.9707070438569396E-2</v>
      </c>
      <c r="I6636" s="1" t="str">
        <f>_xlfn.XLOOKUP(Comuni[[#This Row],[Regione]],Ripartizione_geografica[Regione],Ripartizione_geografica[Ripartizione geografica],,0)</f>
        <v>Sud</v>
      </c>
      <c r="J6636" s="1">
        <f>_xlfn.XLOOKUP(Comuni[[#This Row],[Regione]],Table_0[Regione],Table_0[Totale contagiati],,0)</f>
        <v>201997</v>
      </c>
      <c r="K6636" s="1">
        <f>_xlfn.XLOOKUP(Comuni[[#This Row],[Regione]],Table_0[Regione],Table_0[Guariti],,0)</f>
        <v>191479</v>
      </c>
      <c r="L6636" s="1">
        <f>_xlfn.XLOOKUP(Comuni[[#This Row],[Regione]],Table_0[Regione],Table_0[Deceduti],,0)</f>
        <v>1048</v>
      </c>
    </row>
    <row r="6637" spans="1:12" x14ac:dyDescent="0.25">
      <c r="A6637" s="1" t="s">
        <v>6738</v>
      </c>
      <c r="B6637" s="1" t="s">
        <v>6714</v>
      </c>
      <c r="C6637" s="1" t="s">
        <v>6715</v>
      </c>
      <c r="D6637">
        <v>852</v>
      </c>
      <c r="E6637">
        <f>100*Comuni[[#This Row],[Popolazione2011]]/$D$7916</f>
        <v>1.4865959038873873E-3</v>
      </c>
      <c r="F6637">
        <f>100*Comuni[[#This Row],[Popolazione2011]]/(SUMIFS($D$2:$D$7916,$B$2:$B$7916,"Basilicata"))</f>
        <v>0.14739566393788622</v>
      </c>
      <c r="G6637" t="b">
        <f>IF(Comuni[[#This Row],[Popolazione2011]]&gt;300000,"MAGGIORE")</f>
        <v>0</v>
      </c>
      <c r="H6637">
        <f>100*Comuni[[#This Row],[Popolazione2011]]/(SUMIFS($D$2:$D$7916,$B$2:$B$7916,"Piemonte"))</f>
        <v>1.9523748853094332E-2</v>
      </c>
      <c r="I6637" s="1" t="str">
        <f>_xlfn.XLOOKUP(Comuni[[#This Row],[Regione]],Ripartizione_geografica[Regione],Ripartizione_geografica[Ripartizione geografica],,0)</f>
        <v>Sud</v>
      </c>
      <c r="J6637" s="1">
        <f>_xlfn.XLOOKUP(Comuni[[#This Row],[Regione]],Table_0[Regione],Table_0[Totale contagiati],,0)</f>
        <v>201997</v>
      </c>
      <c r="K6637" s="1">
        <f>_xlfn.XLOOKUP(Comuni[[#This Row],[Regione]],Table_0[Regione],Table_0[Guariti],,0)</f>
        <v>191479</v>
      </c>
      <c r="L6637" s="1">
        <f>_xlfn.XLOOKUP(Comuni[[#This Row],[Regione]],Table_0[Regione],Table_0[Deceduti],,0)</f>
        <v>1048</v>
      </c>
    </row>
    <row r="6638" spans="1:12" x14ac:dyDescent="0.25">
      <c r="A6638" s="1" t="s">
        <v>6739</v>
      </c>
      <c r="B6638" s="1" t="s">
        <v>6714</v>
      </c>
      <c r="C6638" s="1" t="s">
        <v>6715</v>
      </c>
      <c r="D6638">
        <v>1480</v>
      </c>
      <c r="E6638">
        <f>100*Comuni[[#This Row],[Popolazione2011]]/$D$7916</f>
        <v>2.5823496921987478E-3</v>
      </c>
      <c r="F6638">
        <f>100*Comuni[[#This Row],[Popolazione2011]]/(SUMIFS($D$2:$D$7916,$B$2:$B$7916,"Basilicata"))</f>
        <v>0.25603941623013099</v>
      </c>
      <c r="G6638" t="b">
        <f>IF(Comuni[[#This Row],[Popolazione2011]]&gt;300000,"MAGGIORE")</f>
        <v>0</v>
      </c>
      <c r="H6638">
        <f>100*Comuni[[#This Row],[Popolazione2011]]/(SUMIFS($D$2:$D$7916,$B$2:$B$7916,"Piemonte"))</f>
        <v>3.3914493312886866E-2</v>
      </c>
      <c r="I6638" s="1" t="str">
        <f>_xlfn.XLOOKUP(Comuni[[#This Row],[Regione]],Ripartizione_geografica[Regione],Ripartizione_geografica[Ripartizione geografica],,0)</f>
        <v>Sud</v>
      </c>
      <c r="J6638" s="1">
        <f>_xlfn.XLOOKUP(Comuni[[#This Row],[Regione]],Table_0[Regione],Table_0[Totale contagiati],,0)</f>
        <v>201997</v>
      </c>
      <c r="K6638" s="1">
        <f>_xlfn.XLOOKUP(Comuni[[#This Row],[Regione]],Table_0[Regione],Table_0[Guariti],,0)</f>
        <v>191479</v>
      </c>
      <c r="L6638" s="1">
        <f>_xlfn.XLOOKUP(Comuni[[#This Row],[Regione]],Table_0[Regione],Table_0[Deceduti],,0)</f>
        <v>1048</v>
      </c>
    </row>
    <row r="6639" spans="1:12" x14ac:dyDescent="0.25">
      <c r="A6639" s="1" t="s">
        <v>6740</v>
      </c>
      <c r="B6639" s="1" t="s">
        <v>6714</v>
      </c>
      <c r="C6639" s="1" t="s">
        <v>6715</v>
      </c>
      <c r="D6639">
        <v>1138</v>
      </c>
      <c r="E6639">
        <f>100*Comuni[[#This Row],[Popolazione2011]]/$D$7916</f>
        <v>1.9856175335960643E-3</v>
      </c>
      <c r="F6639">
        <f>100*Comuni[[#This Row],[Popolazione2011]]/(SUMIFS($D$2:$D$7916,$B$2:$B$7916,"Basilicata"))</f>
        <v>0.19687355112830343</v>
      </c>
      <c r="G6639" t="b">
        <f>IF(Comuni[[#This Row],[Popolazione2011]]&gt;300000,"MAGGIORE")</f>
        <v>0</v>
      </c>
      <c r="H6639">
        <f>100*Comuni[[#This Row],[Popolazione2011]]/(SUMIFS($D$2:$D$7916,$B$2:$B$7916,"Piemonte"))</f>
        <v>2.6077495533827873E-2</v>
      </c>
      <c r="I6639" s="1" t="str">
        <f>_xlfn.XLOOKUP(Comuni[[#This Row],[Regione]],Ripartizione_geografica[Regione],Ripartizione_geografica[Ripartizione geografica],,0)</f>
        <v>Sud</v>
      </c>
      <c r="J6639" s="1">
        <f>_xlfn.XLOOKUP(Comuni[[#This Row],[Regione]],Table_0[Regione],Table_0[Totale contagiati],,0)</f>
        <v>201997</v>
      </c>
      <c r="K6639" s="1">
        <f>_xlfn.XLOOKUP(Comuni[[#This Row],[Regione]],Table_0[Regione],Table_0[Guariti],,0)</f>
        <v>191479</v>
      </c>
      <c r="L6639" s="1">
        <f>_xlfn.XLOOKUP(Comuni[[#This Row],[Regione]],Table_0[Regione],Table_0[Deceduti],,0)</f>
        <v>1048</v>
      </c>
    </row>
    <row r="6640" spans="1:12" x14ac:dyDescent="0.25">
      <c r="A6640" s="1" t="s">
        <v>6741</v>
      </c>
      <c r="B6640" s="1" t="s">
        <v>6714</v>
      </c>
      <c r="C6640" s="1" t="s">
        <v>6715</v>
      </c>
      <c r="D6640">
        <v>718</v>
      </c>
      <c r="E6640">
        <f>100*Comuni[[#This Row],[Popolazione2011]]/$D$7916</f>
        <v>1.2527885668910141E-3</v>
      </c>
      <c r="F6640">
        <f>100*Comuni[[#This Row],[Popolazione2011]]/(SUMIFS($D$2:$D$7916,$B$2:$B$7916,"Basilicata"))</f>
        <v>0.12421371679272571</v>
      </c>
      <c r="G6640" t="b">
        <f>IF(Comuni[[#This Row],[Popolazione2011]]&gt;300000,"MAGGIORE")</f>
        <v>0</v>
      </c>
      <c r="H6640">
        <f>100*Comuni[[#This Row],[Popolazione2011]]/(SUMIFS($D$2:$D$7916,$B$2:$B$7916,"Piemonte"))</f>
        <v>1.6453112296387008E-2</v>
      </c>
      <c r="I6640" s="1" t="str">
        <f>_xlfn.XLOOKUP(Comuni[[#This Row],[Regione]],Ripartizione_geografica[Regione],Ripartizione_geografica[Ripartizione geografica],,0)</f>
        <v>Sud</v>
      </c>
      <c r="J6640" s="1">
        <f>_xlfn.XLOOKUP(Comuni[[#This Row],[Regione]],Table_0[Regione],Table_0[Totale contagiati],,0)</f>
        <v>201997</v>
      </c>
      <c r="K6640" s="1">
        <f>_xlfn.XLOOKUP(Comuni[[#This Row],[Regione]],Table_0[Regione],Table_0[Guariti],,0)</f>
        <v>191479</v>
      </c>
      <c r="L6640" s="1">
        <f>_xlfn.XLOOKUP(Comuni[[#This Row],[Regione]],Table_0[Regione],Table_0[Deceduti],,0)</f>
        <v>1048</v>
      </c>
    </row>
    <row r="6641" spans="1:12" x14ac:dyDescent="0.25">
      <c r="A6641" s="1" t="s">
        <v>6742</v>
      </c>
      <c r="B6641" s="1" t="s">
        <v>6714</v>
      </c>
      <c r="C6641" s="1" t="s">
        <v>6715</v>
      </c>
      <c r="D6641">
        <v>1954</v>
      </c>
      <c r="E6641">
        <f>100*Comuni[[#This Row],[Popolazione2011]]/$D$7916</f>
        <v>3.4093995260515899E-3</v>
      </c>
      <c r="F6641">
        <f>100*Comuni[[#This Row],[Popolazione2011]]/(SUMIFS($D$2:$D$7916,$B$2:$B$7916,"Basilicata"))</f>
        <v>0.33804122926599728</v>
      </c>
      <c r="G6641" t="b">
        <f>IF(Comuni[[#This Row],[Popolazione2011]]&gt;300000,"MAGGIORE")</f>
        <v>0</v>
      </c>
      <c r="H6641">
        <f>100*Comuni[[#This Row],[Popolazione2011]]/(SUMIFS($D$2:$D$7916,$B$2:$B$7916,"Piemonte"))</f>
        <v>4.4776297252284415E-2</v>
      </c>
      <c r="I6641" s="1" t="str">
        <f>_xlfn.XLOOKUP(Comuni[[#This Row],[Regione]],Ripartizione_geografica[Regione],Ripartizione_geografica[Ripartizione geografica],,0)</f>
        <v>Sud</v>
      </c>
      <c r="J6641" s="1">
        <f>_xlfn.XLOOKUP(Comuni[[#This Row],[Regione]],Table_0[Regione],Table_0[Totale contagiati],,0)</f>
        <v>201997</v>
      </c>
      <c r="K6641" s="1">
        <f>_xlfn.XLOOKUP(Comuni[[#This Row],[Regione]],Table_0[Regione],Table_0[Guariti],,0)</f>
        <v>191479</v>
      </c>
      <c r="L6641" s="1">
        <f>_xlfn.XLOOKUP(Comuni[[#This Row],[Regione]],Table_0[Regione],Table_0[Deceduti],,0)</f>
        <v>1048</v>
      </c>
    </row>
    <row r="6642" spans="1:12" x14ac:dyDescent="0.25">
      <c r="A6642" s="1" t="s">
        <v>6743</v>
      </c>
      <c r="B6642" s="1" t="s">
        <v>6714</v>
      </c>
      <c r="C6642" s="1" t="s">
        <v>6715</v>
      </c>
      <c r="D6642">
        <v>2607</v>
      </c>
      <c r="E6642">
        <f>100*Comuni[[#This Row],[Popolazione2011]]/$D$7916</f>
        <v>4.5487740861906321E-3</v>
      </c>
      <c r="F6642">
        <f>100*Comuni[[#This Row],[Popolazione2011]]/(SUMIFS($D$2:$D$7916,$B$2:$B$7916,"Basilicata"))</f>
        <v>0.45100997169726453</v>
      </c>
      <c r="G6642" t="b">
        <f>IF(Comuni[[#This Row],[Popolazione2011]]&gt;300000,"MAGGIORE")</f>
        <v>0</v>
      </c>
      <c r="H6642">
        <f>100*Comuni[[#This Row],[Popolazione2011]]/(SUMIFS($D$2:$D$7916,$B$2:$B$7916,"Piemonte"))</f>
        <v>5.9739921666686527E-2</v>
      </c>
      <c r="I6642" s="1" t="str">
        <f>_xlfn.XLOOKUP(Comuni[[#This Row],[Regione]],Ripartizione_geografica[Regione],Ripartizione_geografica[Ripartizione geografica],,0)</f>
        <v>Sud</v>
      </c>
      <c r="J6642" s="1">
        <f>_xlfn.XLOOKUP(Comuni[[#This Row],[Regione]],Table_0[Regione],Table_0[Totale contagiati],,0)</f>
        <v>201997</v>
      </c>
      <c r="K6642" s="1">
        <f>_xlfn.XLOOKUP(Comuni[[#This Row],[Regione]],Table_0[Regione],Table_0[Guariti],,0)</f>
        <v>191479</v>
      </c>
      <c r="L6642" s="1">
        <f>_xlfn.XLOOKUP(Comuni[[#This Row],[Regione]],Table_0[Regione],Table_0[Deceduti],,0)</f>
        <v>1048</v>
      </c>
    </row>
    <row r="6643" spans="1:12" x14ac:dyDescent="0.25">
      <c r="A6643" s="1" t="s">
        <v>6744</v>
      </c>
      <c r="B6643" s="1" t="s">
        <v>6714</v>
      </c>
      <c r="C6643" s="1" t="s">
        <v>6715</v>
      </c>
      <c r="D6643">
        <v>1467</v>
      </c>
      <c r="E6643">
        <f>100*Comuni[[#This Row],[Popolazione2011]]/$D$7916</f>
        <v>2.5596668908483534E-3</v>
      </c>
      <c r="F6643">
        <f>100*Comuni[[#This Row],[Popolazione2011]]/(SUMIFS($D$2:$D$7916,$B$2:$B$7916,"Basilicata"))</f>
        <v>0.2537904213578393</v>
      </c>
      <c r="G6643" t="b">
        <f>IF(Comuni[[#This Row],[Popolazione2011]]&gt;300000,"MAGGIORE")</f>
        <v>0</v>
      </c>
      <c r="H6643">
        <f>100*Comuni[[#This Row],[Popolazione2011]]/(SUMIFS($D$2:$D$7916,$B$2:$B$7916,"Piemonte"))</f>
        <v>3.3616595736489889E-2</v>
      </c>
      <c r="I6643" s="1" t="str">
        <f>_xlfn.XLOOKUP(Comuni[[#This Row],[Regione]],Ripartizione_geografica[Regione],Ripartizione_geografica[Ripartizione geografica],,0)</f>
        <v>Sud</v>
      </c>
      <c r="J6643" s="1">
        <f>_xlfn.XLOOKUP(Comuni[[#This Row],[Regione]],Table_0[Regione],Table_0[Totale contagiati],,0)</f>
        <v>201997</v>
      </c>
      <c r="K6643" s="1">
        <f>_xlfn.XLOOKUP(Comuni[[#This Row],[Regione]],Table_0[Regione],Table_0[Guariti],,0)</f>
        <v>191479</v>
      </c>
      <c r="L6643" s="1">
        <f>_xlfn.XLOOKUP(Comuni[[#This Row],[Regione]],Table_0[Regione],Table_0[Deceduti],,0)</f>
        <v>1048</v>
      </c>
    </row>
    <row r="6644" spans="1:12" x14ac:dyDescent="0.25">
      <c r="A6644" s="1" t="s">
        <v>6745</v>
      </c>
      <c r="B6644" s="1" t="s">
        <v>6714</v>
      </c>
      <c r="C6644" s="1" t="s">
        <v>6715</v>
      </c>
      <c r="D6644">
        <v>625</v>
      </c>
      <c r="E6644">
        <f>100*Comuni[[#This Row],[Popolazione2011]]/$D$7916</f>
        <v>1.0905192956920386E-3</v>
      </c>
      <c r="F6644">
        <f>100*Comuni[[#This Row],[Popolazione2011]]/(SUMIFS($D$2:$D$7916,$B$2:$B$7916,"Basilicata"))</f>
        <v>0.10812475347556208</v>
      </c>
      <c r="G6644" t="b">
        <f>IF(Comuni[[#This Row],[Popolazione2011]]&gt;300000,"MAGGIORE")</f>
        <v>0</v>
      </c>
      <c r="H6644">
        <f>100*Comuni[[#This Row],[Popolazione2011]]/(SUMIFS($D$2:$D$7916,$B$2:$B$7916,"Piemonte"))</f>
        <v>1.4321998865239386E-2</v>
      </c>
      <c r="I6644" s="1" t="str">
        <f>_xlfn.XLOOKUP(Comuni[[#This Row],[Regione]],Ripartizione_geografica[Regione],Ripartizione_geografica[Ripartizione geografica],,0)</f>
        <v>Sud</v>
      </c>
      <c r="J6644" s="1">
        <f>_xlfn.XLOOKUP(Comuni[[#This Row],[Regione]],Table_0[Regione],Table_0[Totale contagiati],,0)</f>
        <v>201997</v>
      </c>
      <c r="K6644" s="1">
        <f>_xlfn.XLOOKUP(Comuni[[#This Row],[Regione]],Table_0[Regione],Table_0[Guariti],,0)</f>
        <v>191479</v>
      </c>
      <c r="L6644" s="1">
        <f>_xlfn.XLOOKUP(Comuni[[#This Row],[Regione]],Table_0[Regione],Table_0[Deceduti],,0)</f>
        <v>1048</v>
      </c>
    </row>
    <row r="6645" spans="1:12" x14ac:dyDescent="0.25">
      <c r="A6645" s="1" t="s">
        <v>6746</v>
      </c>
      <c r="B6645" s="1" t="s">
        <v>6714</v>
      </c>
      <c r="C6645" s="1" t="s">
        <v>6715</v>
      </c>
      <c r="D6645">
        <v>3089</v>
      </c>
      <c r="E6645">
        <f>100*Comuni[[#This Row],[Popolazione2011]]/$D$7916</f>
        <v>5.3897825670283324E-3</v>
      </c>
      <c r="F6645">
        <f>100*Comuni[[#This Row],[Popolazione2011]]/(SUMIFS($D$2:$D$7916,$B$2:$B$7916,"Basilicata"))</f>
        <v>0.53439578157761802</v>
      </c>
      <c r="G6645" t="b">
        <f>IF(Comuni[[#This Row],[Popolazione2011]]&gt;300000,"MAGGIORE")</f>
        <v>0</v>
      </c>
      <c r="H6645">
        <f>100*Comuni[[#This Row],[Popolazione2011]]/(SUMIFS($D$2:$D$7916,$B$2:$B$7916,"Piemonte"))</f>
        <v>7.0785047191559147E-2</v>
      </c>
      <c r="I6645" s="1" t="str">
        <f>_xlfn.XLOOKUP(Comuni[[#This Row],[Regione]],Ripartizione_geografica[Regione],Ripartizione_geografica[Ripartizione geografica],,0)</f>
        <v>Sud</v>
      </c>
      <c r="J6645" s="1">
        <f>_xlfn.XLOOKUP(Comuni[[#This Row],[Regione]],Table_0[Regione],Table_0[Totale contagiati],,0)</f>
        <v>201997</v>
      </c>
      <c r="K6645" s="1">
        <f>_xlfn.XLOOKUP(Comuni[[#This Row],[Regione]],Table_0[Regione],Table_0[Guariti],,0)</f>
        <v>191479</v>
      </c>
      <c r="L6645" s="1">
        <f>_xlfn.XLOOKUP(Comuni[[#This Row],[Regione]],Table_0[Regione],Table_0[Deceduti],,0)</f>
        <v>1048</v>
      </c>
    </row>
    <row r="6646" spans="1:12" x14ac:dyDescent="0.25">
      <c r="A6646" s="1" t="s">
        <v>6747</v>
      </c>
      <c r="B6646" s="1" t="s">
        <v>6714</v>
      </c>
      <c r="C6646" s="1" t="s">
        <v>6715</v>
      </c>
      <c r="D6646">
        <v>2209</v>
      </c>
      <c r="E6646">
        <f>100*Comuni[[#This Row],[Popolazione2011]]/$D$7916</f>
        <v>3.8543313986939419E-3</v>
      </c>
      <c r="F6646">
        <f>100*Comuni[[#This Row],[Popolazione2011]]/(SUMIFS($D$2:$D$7916,$B$2:$B$7916,"Basilicata"))</f>
        <v>0.3821561286840266</v>
      </c>
      <c r="G6646" t="b">
        <f>IF(Comuni[[#This Row],[Popolazione2011]]&gt;300000,"MAGGIORE")</f>
        <v>0</v>
      </c>
      <c r="H6646">
        <f>100*Comuni[[#This Row],[Popolazione2011]]/(SUMIFS($D$2:$D$7916,$B$2:$B$7916,"Piemonte"))</f>
        <v>5.0619672789302086E-2</v>
      </c>
      <c r="I6646" s="1" t="str">
        <f>_xlfn.XLOOKUP(Comuni[[#This Row],[Regione]],Ripartizione_geografica[Regione],Ripartizione_geografica[Ripartizione geografica],,0)</f>
        <v>Sud</v>
      </c>
      <c r="J6646" s="1">
        <f>_xlfn.XLOOKUP(Comuni[[#This Row],[Regione]],Table_0[Regione],Table_0[Totale contagiati],,0)</f>
        <v>201997</v>
      </c>
      <c r="K6646" s="1">
        <f>_xlfn.XLOOKUP(Comuni[[#This Row],[Regione]],Table_0[Regione],Table_0[Guariti],,0)</f>
        <v>191479</v>
      </c>
      <c r="L6646" s="1">
        <f>_xlfn.XLOOKUP(Comuni[[#This Row],[Regione]],Table_0[Regione],Table_0[Deceduti],,0)</f>
        <v>1048</v>
      </c>
    </row>
    <row r="6647" spans="1:12" x14ac:dyDescent="0.25">
      <c r="A6647" s="1" t="s">
        <v>6748</v>
      </c>
      <c r="B6647" s="1" t="s">
        <v>6714</v>
      </c>
      <c r="C6647" s="1" t="s">
        <v>6715</v>
      </c>
      <c r="D6647">
        <v>4282</v>
      </c>
      <c r="E6647">
        <f>100*Comuni[[#This Row],[Popolazione2011]]/$D$7916</f>
        <v>7.4713657986452955E-3</v>
      </c>
      <c r="F6647">
        <f>100*Comuni[[#This Row],[Popolazione2011]]/(SUMIFS($D$2:$D$7916,$B$2:$B$7916,"Basilicata"))</f>
        <v>0.74078431101177089</v>
      </c>
      <c r="G6647" t="b">
        <f>IF(Comuni[[#This Row],[Popolazione2011]]&gt;300000,"MAGGIORE")</f>
        <v>0</v>
      </c>
      <c r="H6647">
        <f>100*Comuni[[#This Row],[Popolazione2011]]/(SUMIFS($D$2:$D$7916,$B$2:$B$7916,"Piemonte"))</f>
        <v>9.8122878625528084E-2</v>
      </c>
      <c r="I6647" s="1" t="str">
        <f>_xlfn.XLOOKUP(Comuni[[#This Row],[Regione]],Ripartizione_geografica[Regione],Ripartizione_geografica[Ripartizione geografica],,0)</f>
        <v>Sud</v>
      </c>
      <c r="J6647" s="1">
        <f>_xlfn.XLOOKUP(Comuni[[#This Row],[Regione]],Table_0[Regione],Table_0[Totale contagiati],,0)</f>
        <v>201997</v>
      </c>
      <c r="K6647" s="1">
        <f>_xlfn.XLOOKUP(Comuni[[#This Row],[Regione]],Table_0[Regione],Table_0[Guariti],,0)</f>
        <v>191479</v>
      </c>
      <c r="L6647" s="1">
        <f>_xlfn.XLOOKUP(Comuni[[#This Row],[Regione]],Table_0[Regione],Table_0[Deceduti],,0)</f>
        <v>1048</v>
      </c>
    </row>
    <row r="6648" spans="1:12" x14ac:dyDescent="0.25">
      <c r="A6648" s="1" t="s">
        <v>6749</v>
      </c>
      <c r="B6648" s="1" t="s">
        <v>6714</v>
      </c>
      <c r="C6648" s="1" t="s">
        <v>6715</v>
      </c>
      <c r="D6648">
        <v>894</v>
      </c>
      <c r="E6648">
        <f>100*Comuni[[#This Row],[Popolazione2011]]/$D$7916</f>
        <v>1.5598788005578921E-3</v>
      </c>
      <c r="F6648">
        <f>100*Comuni[[#This Row],[Popolazione2011]]/(SUMIFS($D$2:$D$7916,$B$2:$B$7916,"Basilicata"))</f>
        <v>0.154661647371444</v>
      </c>
      <c r="G6648" t="b">
        <f>IF(Comuni[[#This Row],[Popolazione2011]]&gt;300000,"MAGGIORE")</f>
        <v>0</v>
      </c>
      <c r="H6648">
        <f>100*Comuni[[#This Row],[Popolazione2011]]/(SUMIFS($D$2:$D$7916,$B$2:$B$7916,"Piemonte"))</f>
        <v>2.0486187176838418E-2</v>
      </c>
      <c r="I6648" s="1" t="str">
        <f>_xlfn.XLOOKUP(Comuni[[#This Row],[Regione]],Ripartizione_geografica[Regione],Ripartizione_geografica[Ripartizione geografica],,0)</f>
        <v>Sud</v>
      </c>
      <c r="J6648" s="1">
        <f>_xlfn.XLOOKUP(Comuni[[#This Row],[Regione]],Table_0[Regione],Table_0[Totale contagiati],,0)</f>
        <v>201997</v>
      </c>
      <c r="K6648" s="1">
        <f>_xlfn.XLOOKUP(Comuni[[#This Row],[Regione]],Table_0[Regione],Table_0[Guariti],,0)</f>
        <v>191479</v>
      </c>
      <c r="L6648" s="1">
        <f>_xlfn.XLOOKUP(Comuni[[#This Row],[Regione]],Table_0[Regione],Table_0[Deceduti],,0)</f>
        <v>1048</v>
      </c>
    </row>
    <row r="6649" spans="1:12" x14ac:dyDescent="0.25">
      <c r="A6649" s="1" t="s">
        <v>6750</v>
      </c>
      <c r="B6649" s="1" t="s">
        <v>6714</v>
      </c>
      <c r="C6649" s="1" t="s">
        <v>6715</v>
      </c>
      <c r="D6649">
        <v>5915</v>
      </c>
      <c r="E6649">
        <f>100*Comuni[[#This Row],[Popolazione2011]]/$D$7916</f>
        <v>1.0320674614429455E-2</v>
      </c>
      <c r="F6649">
        <f>100*Comuni[[#This Row],[Popolazione2011]]/(SUMIFS($D$2:$D$7916,$B$2:$B$7916,"Basilicata"))</f>
        <v>1.0232926668927196</v>
      </c>
      <c r="G6649" t="b">
        <f>IF(Comuni[[#This Row],[Popolazione2011]]&gt;300000,"MAGGIORE")</f>
        <v>0</v>
      </c>
      <c r="H6649">
        <f>100*Comuni[[#This Row],[Popolazione2011]]/(SUMIFS($D$2:$D$7916,$B$2:$B$7916,"Piemonte"))</f>
        <v>0.13554339726062556</v>
      </c>
      <c r="I6649" s="1" t="str">
        <f>_xlfn.XLOOKUP(Comuni[[#This Row],[Regione]],Ripartizione_geografica[Regione],Ripartizione_geografica[Ripartizione geografica],,0)</f>
        <v>Sud</v>
      </c>
      <c r="J6649" s="1">
        <f>_xlfn.XLOOKUP(Comuni[[#This Row],[Regione]],Table_0[Regione],Table_0[Totale contagiati],,0)</f>
        <v>201997</v>
      </c>
      <c r="K6649" s="1">
        <f>_xlfn.XLOOKUP(Comuni[[#This Row],[Regione]],Table_0[Regione],Table_0[Guariti],,0)</f>
        <v>191479</v>
      </c>
      <c r="L6649" s="1">
        <f>_xlfn.XLOOKUP(Comuni[[#This Row],[Regione]],Table_0[Regione],Table_0[Deceduti],,0)</f>
        <v>1048</v>
      </c>
    </row>
    <row r="6650" spans="1:12" x14ac:dyDescent="0.25">
      <c r="A6650" s="1" t="s">
        <v>6751</v>
      </c>
      <c r="B6650" s="1" t="s">
        <v>6714</v>
      </c>
      <c r="C6650" s="1" t="s">
        <v>6715</v>
      </c>
      <c r="D6650">
        <v>1704</v>
      </c>
      <c r="E6650">
        <f>100*Comuni[[#This Row],[Popolazione2011]]/$D$7916</f>
        <v>2.9731918077747746E-3</v>
      </c>
      <c r="F6650">
        <f>100*Comuni[[#This Row],[Popolazione2011]]/(SUMIFS($D$2:$D$7916,$B$2:$B$7916,"Basilicata"))</f>
        <v>0.29479132787577245</v>
      </c>
      <c r="G6650" t="b">
        <f>IF(Comuni[[#This Row],[Popolazione2011]]&gt;300000,"MAGGIORE")</f>
        <v>0</v>
      </c>
      <c r="H6650">
        <f>100*Comuni[[#This Row],[Popolazione2011]]/(SUMIFS($D$2:$D$7916,$B$2:$B$7916,"Piemonte"))</f>
        <v>3.9047497706188664E-2</v>
      </c>
      <c r="I6650" s="1" t="str">
        <f>_xlfn.XLOOKUP(Comuni[[#This Row],[Regione]],Ripartizione_geografica[Regione],Ripartizione_geografica[Ripartizione geografica],,0)</f>
        <v>Sud</v>
      </c>
      <c r="J6650" s="1">
        <f>_xlfn.XLOOKUP(Comuni[[#This Row],[Regione]],Table_0[Regione],Table_0[Totale contagiati],,0)</f>
        <v>201997</v>
      </c>
      <c r="K6650" s="1">
        <f>_xlfn.XLOOKUP(Comuni[[#This Row],[Regione]],Table_0[Regione],Table_0[Guariti],,0)</f>
        <v>191479</v>
      </c>
      <c r="L6650" s="1">
        <f>_xlfn.XLOOKUP(Comuni[[#This Row],[Regione]],Table_0[Regione],Table_0[Deceduti],,0)</f>
        <v>1048</v>
      </c>
    </row>
    <row r="6651" spans="1:12" x14ac:dyDescent="0.25">
      <c r="A6651" s="1" t="s">
        <v>6752</v>
      </c>
      <c r="B6651" s="1" t="s">
        <v>6714</v>
      </c>
      <c r="C6651" s="1" t="s">
        <v>6715</v>
      </c>
      <c r="D6651">
        <v>580</v>
      </c>
      <c r="E6651">
        <f>100*Comuni[[#This Row],[Popolazione2011]]/$D$7916</f>
        <v>1.012001906402212E-3</v>
      </c>
      <c r="F6651">
        <f>100*Comuni[[#This Row],[Popolazione2011]]/(SUMIFS($D$2:$D$7916,$B$2:$B$7916,"Basilicata"))</f>
        <v>0.1003397712253216</v>
      </c>
      <c r="G6651" t="b">
        <f>IF(Comuni[[#This Row],[Popolazione2011]]&gt;300000,"MAGGIORE")</f>
        <v>0</v>
      </c>
      <c r="H6651">
        <f>100*Comuni[[#This Row],[Popolazione2011]]/(SUMIFS($D$2:$D$7916,$B$2:$B$7916,"Piemonte"))</f>
        <v>1.3290814946942149E-2</v>
      </c>
      <c r="I6651" s="1" t="str">
        <f>_xlfn.XLOOKUP(Comuni[[#This Row],[Regione]],Ripartizione_geografica[Regione],Ripartizione_geografica[Ripartizione geografica],,0)</f>
        <v>Sud</v>
      </c>
      <c r="J6651" s="1">
        <f>_xlfn.XLOOKUP(Comuni[[#This Row],[Regione]],Table_0[Regione],Table_0[Totale contagiati],,0)</f>
        <v>201997</v>
      </c>
      <c r="K6651" s="1">
        <f>_xlfn.XLOOKUP(Comuni[[#This Row],[Regione]],Table_0[Regione],Table_0[Guariti],,0)</f>
        <v>191479</v>
      </c>
      <c r="L6651" s="1">
        <f>_xlfn.XLOOKUP(Comuni[[#This Row],[Regione]],Table_0[Regione],Table_0[Deceduti],,0)</f>
        <v>1048</v>
      </c>
    </row>
    <row r="6652" spans="1:12" x14ac:dyDescent="0.25">
      <c r="A6652" s="1" t="s">
        <v>6753</v>
      </c>
      <c r="B6652" s="1" t="s">
        <v>6714</v>
      </c>
      <c r="C6652" s="1" t="s">
        <v>6715</v>
      </c>
      <c r="D6652">
        <v>5725</v>
      </c>
      <c r="E6652">
        <f>100*Comuni[[#This Row],[Popolazione2011]]/$D$7916</f>
        <v>9.9891567485390752E-3</v>
      </c>
      <c r="F6652">
        <f>100*Comuni[[#This Row],[Popolazione2011]]/(SUMIFS($D$2:$D$7916,$B$2:$B$7916,"Basilicata"))</f>
        <v>0.99042274183614865</v>
      </c>
      <c r="G6652" t="b">
        <f>IF(Comuni[[#This Row],[Popolazione2011]]&gt;300000,"MAGGIORE")</f>
        <v>0</v>
      </c>
      <c r="H6652">
        <f>100*Comuni[[#This Row],[Popolazione2011]]/(SUMIFS($D$2:$D$7916,$B$2:$B$7916,"Piemonte"))</f>
        <v>0.13118950960559278</v>
      </c>
      <c r="I6652" s="1" t="str">
        <f>_xlfn.XLOOKUP(Comuni[[#This Row],[Regione]],Ripartizione_geografica[Regione],Ripartizione_geografica[Ripartizione geografica],,0)</f>
        <v>Sud</v>
      </c>
      <c r="J6652" s="1">
        <f>_xlfn.XLOOKUP(Comuni[[#This Row],[Regione]],Table_0[Regione],Table_0[Totale contagiati],,0)</f>
        <v>201997</v>
      </c>
      <c r="K6652" s="1">
        <f>_xlfn.XLOOKUP(Comuni[[#This Row],[Regione]],Table_0[Regione],Table_0[Guariti],,0)</f>
        <v>191479</v>
      </c>
      <c r="L6652" s="1">
        <f>_xlfn.XLOOKUP(Comuni[[#This Row],[Regione]],Table_0[Regione],Table_0[Deceduti],,0)</f>
        <v>1048</v>
      </c>
    </row>
    <row r="6653" spans="1:12" x14ac:dyDescent="0.25">
      <c r="A6653" s="1" t="s">
        <v>6754</v>
      </c>
      <c r="B6653" s="1" t="s">
        <v>6714</v>
      </c>
      <c r="C6653" s="1" t="s">
        <v>6715</v>
      </c>
      <c r="D6653">
        <v>4748</v>
      </c>
      <c r="E6653">
        <f>100*Comuni[[#This Row],[Popolazione2011]]/$D$7916</f>
        <v>8.2844569855132794E-3</v>
      </c>
      <c r="F6653">
        <f>100*Comuni[[#This Row],[Popolazione2011]]/(SUMIFS($D$2:$D$7916,$B$2:$B$7916,"Basilicata"))</f>
        <v>0.82140212720314998</v>
      </c>
      <c r="G6653" t="b">
        <f>IF(Comuni[[#This Row],[Popolazione2011]]&gt;300000,"MAGGIORE")</f>
        <v>0</v>
      </c>
      <c r="H6653">
        <f>100*Comuni[[#This Row],[Popolazione2011]]/(SUMIFS($D$2:$D$7916,$B$2:$B$7916,"Piemonte"))</f>
        <v>0.10880136097945056</v>
      </c>
      <c r="I6653" s="1" t="str">
        <f>_xlfn.XLOOKUP(Comuni[[#This Row],[Regione]],Ripartizione_geografica[Regione],Ripartizione_geografica[Ripartizione geografica],,0)</f>
        <v>Sud</v>
      </c>
      <c r="J6653" s="1">
        <f>_xlfn.XLOOKUP(Comuni[[#This Row],[Regione]],Table_0[Regione],Table_0[Totale contagiati],,0)</f>
        <v>201997</v>
      </c>
      <c r="K6653" s="1">
        <f>_xlfn.XLOOKUP(Comuni[[#This Row],[Regione]],Table_0[Regione],Table_0[Guariti],,0)</f>
        <v>191479</v>
      </c>
      <c r="L6653" s="1">
        <f>_xlfn.XLOOKUP(Comuni[[#This Row],[Regione]],Table_0[Regione],Table_0[Deceduti],,0)</f>
        <v>1048</v>
      </c>
    </row>
    <row r="6654" spans="1:12" x14ac:dyDescent="0.25">
      <c r="A6654" s="1" t="s">
        <v>6755</v>
      </c>
      <c r="B6654" s="1" t="s">
        <v>6714</v>
      </c>
      <c r="C6654" s="1" t="s">
        <v>6715</v>
      </c>
      <c r="D6654">
        <v>1944</v>
      </c>
      <c r="E6654">
        <f>100*Comuni[[#This Row],[Popolazione2011]]/$D$7916</f>
        <v>3.3919512173205173E-3</v>
      </c>
      <c r="F6654">
        <f>100*Comuni[[#This Row],[Popolazione2011]]/(SUMIFS($D$2:$D$7916,$B$2:$B$7916,"Basilicata"))</f>
        <v>0.33631123321038831</v>
      </c>
      <c r="G6654" t="b">
        <f>IF(Comuni[[#This Row],[Popolazione2011]]&gt;300000,"MAGGIORE")</f>
        <v>0</v>
      </c>
      <c r="H6654">
        <f>100*Comuni[[#This Row],[Popolazione2011]]/(SUMIFS($D$2:$D$7916,$B$2:$B$7916,"Piemonte"))</f>
        <v>4.4547145270440583E-2</v>
      </c>
      <c r="I6654" s="1" t="str">
        <f>_xlfn.XLOOKUP(Comuni[[#This Row],[Regione]],Ripartizione_geografica[Regione],Ripartizione_geografica[Ripartizione geografica],,0)</f>
        <v>Sud</v>
      </c>
      <c r="J6654" s="1">
        <f>_xlfn.XLOOKUP(Comuni[[#This Row],[Regione]],Table_0[Regione],Table_0[Totale contagiati],,0)</f>
        <v>201997</v>
      </c>
      <c r="K6654" s="1">
        <f>_xlfn.XLOOKUP(Comuni[[#This Row],[Regione]],Table_0[Regione],Table_0[Guariti],,0)</f>
        <v>191479</v>
      </c>
      <c r="L6654" s="1">
        <f>_xlfn.XLOOKUP(Comuni[[#This Row],[Regione]],Table_0[Regione],Table_0[Deceduti],,0)</f>
        <v>1048</v>
      </c>
    </row>
    <row r="6655" spans="1:12" x14ac:dyDescent="0.25">
      <c r="A6655" s="1" t="s">
        <v>6756</v>
      </c>
      <c r="B6655" s="1" t="s">
        <v>6714</v>
      </c>
      <c r="C6655" s="1" t="s">
        <v>6715</v>
      </c>
      <c r="D6655">
        <v>13262</v>
      </c>
      <c r="E6655">
        <f>100*Comuni[[#This Row],[Popolazione2011]]/$D$7916</f>
        <v>2.3139947039148508E-2</v>
      </c>
      <c r="F6655">
        <f>100*Comuni[[#This Row],[Popolazione2011]]/(SUMIFS($D$2:$D$7916,$B$2:$B$7916,"Basilicata"))</f>
        <v>2.2943207689486469</v>
      </c>
      <c r="G6655" t="b">
        <f>IF(Comuni[[#This Row],[Popolazione2011]]&gt;300000,"MAGGIORE")</f>
        <v>0</v>
      </c>
      <c r="H6655">
        <f>100*Comuni[[#This Row],[Popolazione2011]]/(SUMIFS($D$2:$D$7916,$B$2:$B$7916,"Piemonte"))</f>
        <v>0.30390135832128756</v>
      </c>
      <c r="I6655" s="1" t="str">
        <f>_xlfn.XLOOKUP(Comuni[[#This Row],[Regione]],Ripartizione_geografica[Regione],Ripartizione_geografica[Ripartizione geografica],,0)</f>
        <v>Sud</v>
      </c>
      <c r="J6655" s="1">
        <f>_xlfn.XLOOKUP(Comuni[[#This Row],[Regione]],Table_0[Regione],Table_0[Totale contagiati],,0)</f>
        <v>201997</v>
      </c>
      <c r="K6655" s="1">
        <f>_xlfn.XLOOKUP(Comuni[[#This Row],[Regione]],Table_0[Regione],Table_0[Guariti],,0)</f>
        <v>191479</v>
      </c>
      <c r="L6655" s="1">
        <f>_xlfn.XLOOKUP(Comuni[[#This Row],[Regione]],Table_0[Regione],Table_0[Deceduti],,0)</f>
        <v>1048</v>
      </c>
    </row>
    <row r="6656" spans="1:12" x14ac:dyDescent="0.25">
      <c r="A6656" s="1" t="s">
        <v>6757</v>
      </c>
      <c r="B6656" s="1" t="s">
        <v>6714</v>
      </c>
      <c r="C6656" s="1" t="s">
        <v>6715</v>
      </c>
      <c r="D6656">
        <v>13590</v>
      </c>
      <c r="E6656">
        <f>100*Comuni[[#This Row],[Popolazione2011]]/$D$7916</f>
        <v>2.3712251565527691E-2</v>
      </c>
      <c r="F6656">
        <f>100*Comuni[[#This Row],[Popolazione2011]]/(SUMIFS($D$2:$D$7916,$B$2:$B$7916,"Basilicata"))</f>
        <v>2.3510646395726216</v>
      </c>
      <c r="G6656" t="b">
        <f>IF(Comuni[[#This Row],[Popolazione2011]]&gt;300000,"MAGGIORE")</f>
        <v>0</v>
      </c>
      <c r="H6656">
        <f>100*Comuni[[#This Row],[Popolazione2011]]/(SUMIFS($D$2:$D$7916,$B$2:$B$7916,"Piemonte"))</f>
        <v>0.31141754332576521</v>
      </c>
      <c r="I6656" s="1" t="str">
        <f>_xlfn.XLOOKUP(Comuni[[#This Row],[Regione]],Ripartizione_geografica[Regione],Ripartizione_geografica[Ripartizione geografica],,0)</f>
        <v>Sud</v>
      </c>
      <c r="J6656" s="1">
        <f>_xlfn.XLOOKUP(Comuni[[#This Row],[Regione]],Table_0[Regione],Table_0[Totale contagiati],,0)</f>
        <v>201997</v>
      </c>
      <c r="K6656" s="1">
        <f>_xlfn.XLOOKUP(Comuni[[#This Row],[Regione]],Table_0[Regione],Table_0[Guariti],,0)</f>
        <v>191479</v>
      </c>
      <c r="L6656" s="1">
        <f>_xlfn.XLOOKUP(Comuni[[#This Row],[Regione]],Table_0[Regione],Table_0[Deceduti],,0)</f>
        <v>1048</v>
      </c>
    </row>
    <row r="6657" spans="1:12" x14ac:dyDescent="0.25">
      <c r="A6657" s="1" t="s">
        <v>6758</v>
      </c>
      <c r="B6657" s="1" t="s">
        <v>6714</v>
      </c>
      <c r="C6657" s="1" t="s">
        <v>6715</v>
      </c>
      <c r="D6657">
        <v>5150</v>
      </c>
      <c r="E6657">
        <f>100*Comuni[[#This Row],[Popolazione2011]]/$D$7916</f>
        <v>8.9858789965023989E-3</v>
      </c>
      <c r="F6657">
        <f>100*Comuni[[#This Row],[Popolazione2011]]/(SUMIFS($D$2:$D$7916,$B$2:$B$7916,"Basilicata"))</f>
        <v>0.89094796863863146</v>
      </c>
      <c r="G6657" t="b">
        <f>IF(Comuni[[#This Row],[Popolazione2011]]&gt;300000,"MAGGIORE")</f>
        <v>0</v>
      </c>
      <c r="H6657">
        <f>100*Comuni[[#This Row],[Popolazione2011]]/(SUMIFS($D$2:$D$7916,$B$2:$B$7916,"Piemonte"))</f>
        <v>0.11801327064957254</v>
      </c>
      <c r="I6657" s="1" t="str">
        <f>_xlfn.XLOOKUP(Comuni[[#This Row],[Regione]],Ripartizione_geografica[Regione],Ripartizione_geografica[Ripartizione geografica],,0)</f>
        <v>Sud</v>
      </c>
      <c r="J6657" s="1">
        <f>_xlfn.XLOOKUP(Comuni[[#This Row],[Regione]],Table_0[Regione],Table_0[Totale contagiati],,0)</f>
        <v>201997</v>
      </c>
      <c r="K6657" s="1">
        <f>_xlfn.XLOOKUP(Comuni[[#This Row],[Regione]],Table_0[Regione],Table_0[Guariti],,0)</f>
        <v>191479</v>
      </c>
      <c r="L6657" s="1">
        <f>_xlfn.XLOOKUP(Comuni[[#This Row],[Regione]],Table_0[Regione],Table_0[Deceduti],,0)</f>
        <v>1048</v>
      </c>
    </row>
    <row r="6658" spans="1:12" x14ac:dyDescent="0.25">
      <c r="A6658" s="1" t="s">
        <v>6759</v>
      </c>
      <c r="B6658" s="1" t="s">
        <v>6714</v>
      </c>
      <c r="C6658" s="1" t="s">
        <v>6715</v>
      </c>
      <c r="D6658">
        <v>4358</v>
      </c>
      <c r="E6658">
        <f>100*Comuni[[#This Row],[Popolazione2011]]/$D$7916</f>
        <v>7.6039729450014474E-3</v>
      </c>
      <c r="F6658">
        <f>100*Comuni[[#This Row],[Popolazione2011]]/(SUMIFS($D$2:$D$7916,$B$2:$B$7916,"Basilicata"))</f>
        <v>0.75393228103439924</v>
      </c>
      <c r="G6658" t="b">
        <f>IF(Comuni[[#This Row],[Popolazione2011]]&gt;300000,"MAGGIORE")</f>
        <v>0</v>
      </c>
      <c r="H6658">
        <f>100*Comuni[[#This Row],[Popolazione2011]]/(SUMIFS($D$2:$D$7916,$B$2:$B$7916,"Piemonte"))</f>
        <v>9.9864433687541193E-2</v>
      </c>
      <c r="I6658" s="1" t="str">
        <f>_xlfn.XLOOKUP(Comuni[[#This Row],[Regione]],Ripartizione_geografica[Regione],Ripartizione_geografica[Ripartizione geografica],,0)</f>
        <v>Sud</v>
      </c>
      <c r="J6658" s="1">
        <f>_xlfn.XLOOKUP(Comuni[[#This Row],[Regione]],Table_0[Regione],Table_0[Totale contagiati],,0)</f>
        <v>201997</v>
      </c>
      <c r="K6658" s="1">
        <f>_xlfn.XLOOKUP(Comuni[[#This Row],[Regione]],Table_0[Regione],Table_0[Guariti],,0)</f>
        <v>191479</v>
      </c>
      <c r="L6658" s="1">
        <f>_xlfn.XLOOKUP(Comuni[[#This Row],[Regione]],Table_0[Regione],Table_0[Deceduti],,0)</f>
        <v>1048</v>
      </c>
    </row>
    <row r="6659" spans="1:12" x14ac:dyDescent="0.25">
      <c r="A6659" s="1" t="s">
        <v>6760</v>
      </c>
      <c r="B6659" s="1" t="s">
        <v>6714</v>
      </c>
      <c r="C6659" s="1" t="s">
        <v>6715</v>
      </c>
      <c r="D6659">
        <v>5341</v>
      </c>
      <c r="E6659">
        <f>100*Comuni[[#This Row],[Popolazione2011]]/$D$7916</f>
        <v>9.3191416932658869E-3</v>
      </c>
      <c r="F6659">
        <f>100*Comuni[[#This Row],[Popolazione2011]]/(SUMIFS($D$2:$D$7916,$B$2:$B$7916,"Basilicata"))</f>
        <v>0.92399089330076323</v>
      </c>
      <c r="G6659" t="b">
        <f>IF(Comuni[[#This Row],[Popolazione2011]]&gt;300000,"MAGGIORE")</f>
        <v>0</v>
      </c>
      <c r="H6659">
        <f>100*Comuni[[#This Row],[Popolazione2011]]/(SUMIFS($D$2:$D$7916,$B$2:$B$7916,"Piemonte"))</f>
        <v>0.1223900735027897</v>
      </c>
      <c r="I6659" s="1" t="str">
        <f>_xlfn.XLOOKUP(Comuni[[#This Row],[Regione]],Ripartizione_geografica[Regione],Ripartizione_geografica[Ripartizione geografica],,0)</f>
        <v>Sud</v>
      </c>
      <c r="J6659" s="1">
        <f>_xlfn.XLOOKUP(Comuni[[#This Row],[Regione]],Table_0[Regione],Table_0[Totale contagiati],,0)</f>
        <v>201997</v>
      </c>
      <c r="K6659" s="1">
        <f>_xlfn.XLOOKUP(Comuni[[#This Row],[Regione]],Table_0[Regione],Table_0[Guariti],,0)</f>
        <v>191479</v>
      </c>
      <c r="L6659" s="1">
        <f>_xlfn.XLOOKUP(Comuni[[#This Row],[Regione]],Table_0[Regione],Table_0[Deceduti],,0)</f>
        <v>1048</v>
      </c>
    </row>
    <row r="6660" spans="1:12" x14ac:dyDescent="0.25">
      <c r="A6660" s="1" t="s">
        <v>6761</v>
      </c>
      <c r="B6660" s="1" t="s">
        <v>6714</v>
      </c>
      <c r="C6660" s="1" t="s">
        <v>6715</v>
      </c>
      <c r="D6660">
        <v>1730</v>
      </c>
      <c r="E6660">
        <f>100*Comuni[[#This Row],[Popolazione2011]]/$D$7916</f>
        <v>3.0185574104755631E-3</v>
      </c>
      <c r="F6660">
        <f>100*Comuni[[#This Row],[Popolazione2011]]/(SUMIFS($D$2:$D$7916,$B$2:$B$7916,"Basilicata"))</f>
        <v>0.29928931762035582</v>
      </c>
      <c r="G6660" t="b">
        <f>IF(Comuni[[#This Row],[Popolazione2011]]&gt;300000,"MAGGIORE")</f>
        <v>0</v>
      </c>
      <c r="H6660">
        <f>100*Comuni[[#This Row],[Popolazione2011]]/(SUMIFS($D$2:$D$7916,$B$2:$B$7916,"Piemonte"))</f>
        <v>3.9643292858982618E-2</v>
      </c>
      <c r="I6660" s="1" t="str">
        <f>_xlfn.XLOOKUP(Comuni[[#This Row],[Regione]],Ripartizione_geografica[Regione],Ripartizione_geografica[Ripartizione geografica],,0)</f>
        <v>Sud</v>
      </c>
      <c r="J6660" s="1">
        <f>_xlfn.XLOOKUP(Comuni[[#This Row],[Regione]],Table_0[Regione],Table_0[Totale contagiati],,0)</f>
        <v>201997</v>
      </c>
      <c r="K6660" s="1">
        <f>_xlfn.XLOOKUP(Comuni[[#This Row],[Regione]],Table_0[Regione],Table_0[Guariti],,0)</f>
        <v>191479</v>
      </c>
      <c r="L6660" s="1">
        <f>_xlfn.XLOOKUP(Comuni[[#This Row],[Regione]],Table_0[Regione],Table_0[Deceduti],,0)</f>
        <v>1048</v>
      </c>
    </row>
    <row r="6661" spans="1:12" x14ac:dyDescent="0.25">
      <c r="A6661" s="1" t="s">
        <v>6762</v>
      </c>
      <c r="B6661" s="1" t="s">
        <v>6714</v>
      </c>
      <c r="C6661" s="1" t="s">
        <v>6715</v>
      </c>
      <c r="D6661">
        <v>17425</v>
      </c>
      <c r="E6661">
        <f>100*Comuni[[#This Row],[Popolazione2011]]/$D$7916</f>
        <v>3.0403677963894041E-2</v>
      </c>
      <c r="F6661">
        <f>100*Comuni[[#This Row],[Popolazione2011]]/(SUMIFS($D$2:$D$7916,$B$2:$B$7916,"Basilicata"))</f>
        <v>3.0145181268986705</v>
      </c>
      <c r="G6661" t="b">
        <f>IF(Comuni[[#This Row],[Popolazione2011]]&gt;300000,"MAGGIORE")</f>
        <v>0</v>
      </c>
      <c r="H6661">
        <f>100*Comuni[[#This Row],[Popolazione2011]]/(SUMIFS($D$2:$D$7916,$B$2:$B$7916,"Piemonte"))</f>
        <v>0.39929732836287407</v>
      </c>
      <c r="I6661" s="1" t="str">
        <f>_xlfn.XLOOKUP(Comuni[[#This Row],[Regione]],Ripartizione_geografica[Regione],Ripartizione_geografica[Ripartizione geografica],,0)</f>
        <v>Sud</v>
      </c>
      <c r="J6661" s="1">
        <f>_xlfn.XLOOKUP(Comuni[[#This Row],[Regione]],Table_0[Regione],Table_0[Totale contagiati],,0)</f>
        <v>201997</v>
      </c>
      <c r="K6661" s="1">
        <f>_xlfn.XLOOKUP(Comuni[[#This Row],[Regione]],Table_0[Regione],Table_0[Guariti],,0)</f>
        <v>191479</v>
      </c>
      <c r="L6661" s="1">
        <f>_xlfn.XLOOKUP(Comuni[[#This Row],[Regione]],Table_0[Regione],Table_0[Deceduti],,0)</f>
        <v>1048</v>
      </c>
    </row>
    <row r="6662" spans="1:12" x14ac:dyDescent="0.25">
      <c r="A6662" s="1" t="s">
        <v>6763</v>
      </c>
      <c r="B6662" s="1" t="s">
        <v>6714</v>
      </c>
      <c r="C6662" s="1" t="s">
        <v>6715</v>
      </c>
      <c r="D6662">
        <v>548</v>
      </c>
      <c r="E6662">
        <f>100*Comuni[[#This Row],[Popolazione2011]]/$D$7916</f>
        <v>9.5616731846277954E-4</v>
      </c>
      <c r="F6662">
        <f>100*Comuni[[#This Row],[Popolazione2011]]/(SUMIFS($D$2:$D$7916,$B$2:$B$7916,"Basilicata"))</f>
        <v>9.4803783847372827E-2</v>
      </c>
      <c r="G6662" t="b">
        <f>IF(Comuni[[#This Row],[Popolazione2011]]&gt;300000,"MAGGIORE")</f>
        <v>0</v>
      </c>
      <c r="H6662">
        <f>100*Comuni[[#This Row],[Popolazione2011]]/(SUMIFS($D$2:$D$7916,$B$2:$B$7916,"Piemonte"))</f>
        <v>1.2557528605041893E-2</v>
      </c>
      <c r="I6662" s="1" t="str">
        <f>_xlfn.XLOOKUP(Comuni[[#This Row],[Regione]],Ripartizione_geografica[Regione],Ripartizione_geografica[Ripartizione geografica],,0)</f>
        <v>Sud</v>
      </c>
      <c r="J6662" s="1">
        <f>_xlfn.XLOOKUP(Comuni[[#This Row],[Regione]],Table_0[Regione],Table_0[Totale contagiati],,0)</f>
        <v>201997</v>
      </c>
      <c r="K6662" s="1">
        <f>_xlfn.XLOOKUP(Comuni[[#This Row],[Regione]],Table_0[Regione],Table_0[Guariti],,0)</f>
        <v>191479</v>
      </c>
      <c r="L6662" s="1">
        <f>_xlfn.XLOOKUP(Comuni[[#This Row],[Regione]],Table_0[Regione],Table_0[Deceduti],,0)</f>
        <v>1048</v>
      </c>
    </row>
    <row r="6663" spans="1:12" x14ac:dyDescent="0.25">
      <c r="A6663" s="1" t="s">
        <v>6764</v>
      </c>
      <c r="B6663" s="1" t="s">
        <v>6714</v>
      </c>
      <c r="C6663" s="1" t="s">
        <v>6715</v>
      </c>
      <c r="D6663">
        <v>4182</v>
      </c>
      <c r="E6663">
        <f>100*Comuni[[#This Row],[Popolazione2011]]/$D$7916</f>
        <v>7.2968827113345696E-3</v>
      </c>
      <c r="F6663">
        <f>100*Comuni[[#This Row],[Popolazione2011]]/(SUMIFS($D$2:$D$7916,$B$2:$B$7916,"Basilicata"))</f>
        <v>0.72348435045568094</v>
      </c>
      <c r="G6663" t="b">
        <f>IF(Comuni[[#This Row],[Popolazione2011]]&gt;300000,"MAGGIORE")</f>
        <v>0</v>
      </c>
      <c r="H6663">
        <f>100*Comuni[[#This Row],[Popolazione2011]]/(SUMIFS($D$2:$D$7916,$B$2:$B$7916,"Piemonte"))</f>
        <v>9.5831358807089775E-2</v>
      </c>
      <c r="I6663" s="1" t="str">
        <f>_xlfn.XLOOKUP(Comuni[[#This Row],[Regione]],Ripartizione_geografica[Regione],Ripartizione_geografica[Ripartizione geografica],,0)</f>
        <v>Sud</v>
      </c>
      <c r="J6663" s="1">
        <f>_xlfn.XLOOKUP(Comuni[[#This Row],[Regione]],Table_0[Regione],Table_0[Totale contagiati],,0)</f>
        <v>201997</v>
      </c>
      <c r="K6663" s="1">
        <f>_xlfn.XLOOKUP(Comuni[[#This Row],[Regione]],Table_0[Regione],Table_0[Guariti],,0)</f>
        <v>191479</v>
      </c>
      <c r="L6663" s="1">
        <f>_xlfn.XLOOKUP(Comuni[[#This Row],[Regione]],Table_0[Regione],Table_0[Deceduti],,0)</f>
        <v>1048</v>
      </c>
    </row>
    <row r="6664" spans="1:12" x14ac:dyDescent="0.25">
      <c r="A6664" s="1" t="s">
        <v>6765</v>
      </c>
      <c r="B6664" s="1" t="s">
        <v>6714</v>
      </c>
      <c r="C6664" s="1" t="s">
        <v>6715</v>
      </c>
      <c r="D6664">
        <v>1725</v>
      </c>
      <c r="E6664">
        <f>100*Comuni[[#This Row],[Popolazione2011]]/$D$7916</f>
        <v>3.0098332561100268E-3</v>
      </c>
      <c r="F6664">
        <f>100*Comuni[[#This Row],[Popolazione2011]]/(SUMIFS($D$2:$D$7916,$B$2:$B$7916,"Basilicata"))</f>
        <v>0.29842431959255133</v>
      </c>
      <c r="G6664" t="b">
        <f>IF(Comuni[[#This Row],[Popolazione2011]]&gt;300000,"MAGGIORE")</f>
        <v>0</v>
      </c>
      <c r="H6664">
        <f>100*Comuni[[#This Row],[Popolazione2011]]/(SUMIFS($D$2:$D$7916,$B$2:$B$7916,"Piemonte"))</f>
        <v>3.9528716868060705E-2</v>
      </c>
      <c r="I6664" s="1" t="str">
        <f>_xlfn.XLOOKUP(Comuni[[#This Row],[Regione]],Ripartizione_geografica[Regione],Ripartizione_geografica[Ripartizione geografica],,0)</f>
        <v>Sud</v>
      </c>
      <c r="J6664" s="1">
        <f>_xlfn.XLOOKUP(Comuni[[#This Row],[Regione]],Table_0[Regione],Table_0[Totale contagiati],,0)</f>
        <v>201997</v>
      </c>
      <c r="K6664" s="1">
        <f>_xlfn.XLOOKUP(Comuni[[#This Row],[Regione]],Table_0[Regione],Table_0[Guariti],,0)</f>
        <v>191479</v>
      </c>
      <c r="L6664" s="1">
        <f>_xlfn.XLOOKUP(Comuni[[#This Row],[Regione]],Table_0[Regione],Table_0[Deceduti],,0)</f>
        <v>1048</v>
      </c>
    </row>
    <row r="6665" spans="1:12" x14ac:dyDescent="0.25">
      <c r="A6665" s="1" t="s">
        <v>6766</v>
      </c>
      <c r="B6665" s="1" t="s">
        <v>6714</v>
      </c>
      <c r="C6665" s="1" t="s">
        <v>6715</v>
      </c>
      <c r="D6665">
        <v>1312</v>
      </c>
      <c r="E6665">
        <f>100*Comuni[[#This Row],[Popolazione2011]]/$D$7916</f>
        <v>2.2892181055167277E-3</v>
      </c>
      <c r="F6665">
        <f>100*Comuni[[#This Row],[Popolazione2011]]/(SUMIFS($D$2:$D$7916,$B$2:$B$7916,"Basilicata"))</f>
        <v>0.22697548249589991</v>
      </c>
      <c r="G6665" t="b">
        <f>IF(Comuni[[#This Row],[Popolazione2011]]&gt;300000,"MAGGIORE")</f>
        <v>0</v>
      </c>
      <c r="H6665">
        <f>100*Comuni[[#This Row],[Popolazione2011]]/(SUMIFS($D$2:$D$7916,$B$2:$B$7916,"Piemonte"))</f>
        <v>3.006474001791052E-2</v>
      </c>
      <c r="I6665" s="1" t="str">
        <f>_xlfn.XLOOKUP(Comuni[[#This Row],[Regione]],Ripartizione_geografica[Regione],Ripartizione_geografica[Ripartizione geografica],,0)</f>
        <v>Sud</v>
      </c>
      <c r="J6665" s="1">
        <f>_xlfn.XLOOKUP(Comuni[[#This Row],[Regione]],Table_0[Regione],Table_0[Totale contagiati],,0)</f>
        <v>201997</v>
      </c>
      <c r="K6665" s="1">
        <f>_xlfn.XLOOKUP(Comuni[[#This Row],[Regione]],Table_0[Regione],Table_0[Guariti],,0)</f>
        <v>191479</v>
      </c>
      <c r="L6665" s="1">
        <f>_xlfn.XLOOKUP(Comuni[[#This Row],[Regione]],Table_0[Regione],Table_0[Deceduti],,0)</f>
        <v>1048</v>
      </c>
    </row>
    <row r="6666" spans="1:12" x14ac:dyDescent="0.25">
      <c r="A6666" s="1" t="s">
        <v>6767</v>
      </c>
      <c r="B6666" s="1" t="s">
        <v>6714</v>
      </c>
      <c r="C6666" s="1" t="s">
        <v>6715</v>
      </c>
      <c r="D6666">
        <v>5568</v>
      </c>
      <c r="E6666">
        <f>100*Comuni[[#This Row],[Popolazione2011]]/$D$7916</f>
        <v>9.7152183014612356E-3</v>
      </c>
      <c r="F6666">
        <f>100*Comuni[[#This Row],[Popolazione2011]]/(SUMIFS($D$2:$D$7916,$B$2:$B$7916,"Basilicata"))</f>
        <v>0.96326180376308745</v>
      </c>
      <c r="G6666" t="b">
        <f>IF(Comuni[[#This Row],[Popolazione2011]]&gt;300000,"MAGGIORE")</f>
        <v>0</v>
      </c>
      <c r="H6666">
        <f>100*Comuni[[#This Row],[Popolazione2011]]/(SUMIFS($D$2:$D$7916,$B$2:$B$7916,"Piemonte"))</f>
        <v>0.12759182349064463</v>
      </c>
      <c r="I6666" s="1" t="str">
        <f>_xlfn.XLOOKUP(Comuni[[#This Row],[Regione]],Ripartizione_geografica[Regione],Ripartizione_geografica[Ripartizione geografica],,0)</f>
        <v>Sud</v>
      </c>
      <c r="J6666" s="1">
        <f>_xlfn.XLOOKUP(Comuni[[#This Row],[Regione]],Table_0[Regione],Table_0[Totale contagiati],,0)</f>
        <v>201997</v>
      </c>
      <c r="K6666" s="1">
        <f>_xlfn.XLOOKUP(Comuni[[#This Row],[Regione]],Table_0[Regione],Table_0[Guariti],,0)</f>
        <v>191479</v>
      </c>
      <c r="L6666" s="1">
        <f>_xlfn.XLOOKUP(Comuni[[#This Row],[Regione]],Table_0[Regione],Table_0[Deceduti],,0)</f>
        <v>1048</v>
      </c>
    </row>
    <row r="6667" spans="1:12" x14ac:dyDescent="0.25">
      <c r="A6667" s="1" t="s">
        <v>6768</v>
      </c>
      <c r="B6667" s="1" t="s">
        <v>6714</v>
      </c>
      <c r="C6667" s="1" t="s">
        <v>6715</v>
      </c>
      <c r="D6667">
        <v>1512</v>
      </c>
      <c r="E6667">
        <f>100*Comuni[[#This Row],[Popolazione2011]]/$D$7916</f>
        <v>2.63818428013818E-3</v>
      </c>
      <c r="F6667">
        <f>100*Comuni[[#This Row],[Popolazione2011]]/(SUMIFS($D$2:$D$7916,$B$2:$B$7916,"Basilicata"))</f>
        <v>0.26157540360807979</v>
      </c>
      <c r="G6667" t="b">
        <f>IF(Comuni[[#This Row],[Popolazione2011]]&gt;300000,"MAGGIORE")</f>
        <v>0</v>
      </c>
      <c r="H6667">
        <f>100*Comuni[[#This Row],[Popolazione2011]]/(SUMIFS($D$2:$D$7916,$B$2:$B$7916,"Piemonte"))</f>
        <v>3.4647779654787124E-2</v>
      </c>
      <c r="I6667" s="1" t="str">
        <f>_xlfn.XLOOKUP(Comuni[[#This Row],[Regione]],Ripartizione_geografica[Regione],Ripartizione_geografica[Ripartizione geografica],,0)</f>
        <v>Sud</v>
      </c>
      <c r="J6667" s="1">
        <f>_xlfn.XLOOKUP(Comuni[[#This Row],[Regione]],Table_0[Regione],Table_0[Totale contagiati],,0)</f>
        <v>201997</v>
      </c>
      <c r="K6667" s="1">
        <f>_xlfn.XLOOKUP(Comuni[[#This Row],[Regione]],Table_0[Regione],Table_0[Guariti],,0)</f>
        <v>191479</v>
      </c>
      <c r="L6667" s="1">
        <f>_xlfn.XLOOKUP(Comuni[[#This Row],[Regione]],Table_0[Regione],Table_0[Deceduti],,0)</f>
        <v>1048</v>
      </c>
    </row>
    <row r="6668" spans="1:12" x14ac:dyDescent="0.25">
      <c r="A6668" s="1" t="s">
        <v>6769</v>
      </c>
      <c r="B6668" s="1" t="s">
        <v>6714</v>
      </c>
      <c r="C6668" s="1" t="s">
        <v>6715</v>
      </c>
      <c r="D6668">
        <v>974</v>
      </c>
      <c r="E6668">
        <f>100*Comuni[[#This Row],[Popolazione2011]]/$D$7916</f>
        <v>1.6994652704064731E-3</v>
      </c>
      <c r="F6668">
        <f>100*Comuni[[#This Row],[Popolazione2011]]/(SUMIFS($D$2:$D$7916,$B$2:$B$7916,"Basilicata"))</f>
        <v>0.16850161581631593</v>
      </c>
      <c r="G6668" t="b">
        <f>IF(Comuni[[#This Row],[Popolazione2011]]&gt;300000,"MAGGIORE")</f>
        <v>0</v>
      </c>
      <c r="H6668">
        <f>100*Comuni[[#This Row],[Popolazione2011]]/(SUMIFS($D$2:$D$7916,$B$2:$B$7916,"Piemonte"))</f>
        <v>2.2319403031589059E-2</v>
      </c>
      <c r="I6668" s="1" t="str">
        <f>_xlfn.XLOOKUP(Comuni[[#This Row],[Regione]],Ripartizione_geografica[Regione],Ripartizione_geografica[Ripartizione geografica],,0)</f>
        <v>Sud</v>
      </c>
      <c r="J6668" s="1">
        <f>_xlfn.XLOOKUP(Comuni[[#This Row],[Regione]],Table_0[Regione],Table_0[Totale contagiati],,0)</f>
        <v>201997</v>
      </c>
      <c r="K6668" s="1">
        <f>_xlfn.XLOOKUP(Comuni[[#This Row],[Regione]],Table_0[Regione],Table_0[Guariti],,0)</f>
        <v>191479</v>
      </c>
      <c r="L6668" s="1">
        <f>_xlfn.XLOOKUP(Comuni[[#This Row],[Regione]],Table_0[Regione],Table_0[Deceduti],,0)</f>
        <v>1048</v>
      </c>
    </row>
    <row r="6669" spans="1:12" x14ac:dyDescent="0.25">
      <c r="A6669" s="1" t="s">
        <v>6770</v>
      </c>
      <c r="B6669" s="1" t="s">
        <v>6714</v>
      </c>
      <c r="C6669" s="1" t="s">
        <v>6715</v>
      </c>
      <c r="D6669">
        <v>3860</v>
      </c>
      <c r="E6669">
        <f>100*Comuni[[#This Row],[Popolazione2011]]/$D$7916</f>
        <v>6.7350471701940317E-3</v>
      </c>
      <c r="F6669">
        <f>100*Comuni[[#This Row],[Popolazione2011]]/(SUMIFS($D$2:$D$7916,$B$2:$B$7916,"Basilicata"))</f>
        <v>0.66777847746507135</v>
      </c>
      <c r="G6669" t="b">
        <f>IF(Comuni[[#This Row],[Popolazione2011]]&gt;300000,"MAGGIORE")</f>
        <v>0</v>
      </c>
      <c r="H6669">
        <f>100*Comuni[[#This Row],[Popolazione2011]]/(SUMIFS($D$2:$D$7916,$B$2:$B$7916,"Piemonte"))</f>
        <v>8.8452664991718444E-2</v>
      </c>
      <c r="I6669" s="1" t="str">
        <f>_xlfn.XLOOKUP(Comuni[[#This Row],[Regione]],Ripartizione_geografica[Regione],Ripartizione_geografica[Ripartizione geografica],,0)</f>
        <v>Sud</v>
      </c>
      <c r="J6669" s="1">
        <f>_xlfn.XLOOKUP(Comuni[[#This Row],[Regione]],Table_0[Regione],Table_0[Totale contagiati],,0)</f>
        <v>201997</v>
      </c>
      <c r="K6669" s="1">
        <f>_xlfn.XLOOKUP(Comuni[[#This Row],[Regione]],Table_0[Regione],Table_0[Guariti],,0)</f>
        <v>191479</v>
      </c>
      <c r="L6669" s="1">
        <f>_xlfn.XLOOKUP(Comuni[[#This Row],[Regione]],Table_0[Regione],Table_0[Deceduti],,0)</f>
        <v>1048</v>
      </c>
    </row>
    <row r="6670" spans="1:12" x14ac:dyDescent="0.25">
      <c r="A6670" s="1" t="s">
        <v>6771</v>
      </c>
      <c r="B6670" s="1" t="s">
        <v>6714</v>
      </c>
      <c r="C6670" s="1" t="s">
        <v>6715</v>
      </c>
      <c r="D6670">
        <v>5027</v>
      </c>
      <c r="E6670">
        <f>100*Comuni[[#This Row],[Popolazione2011]]/$D$7916</f>
        <v>8.7712647991102059E-3</v>
      </c>
      <c r="F6670">
        <f>100*Comuni[[#This Row],[Popolazione2011]]/(SUMIFS($D$2:$D$7916,$B$2:$B$7916,"Basilicata"))</f>
        <v>0.86966901715464084</v>
      </c>
      <c r="G6670" t="b">
        <f>IF(Comuni[[#This Row],[Popolazione2011]]&gt;300000,"MAGGIORE")</f>
        <v>0</v>
      </c>
      <c r="H6670">
        <f>100*Comuni[[#This Row],[Popolazione2011]]/(SUMIFS($D$2:$D$7916,$B$2:$B$7916,"Piemonte"))</f>
        <v>0.11519470127289343</v>
      </c>
      <c r="I6670" s="1" t="str">
        <f>_xlfn.XLOOKUP(Comuni[[#This Row],[Regione]],Ripartizione_geografica[Regione],Ripartizione_geografica[Ripartizione geografica],,0)</f>
        <v>Sud</v>
      </c>
      <c r="J6670" s="1">
        <f>_xlfn.XLOOKUP(Comuni[[#This Row],[Regione]],Table_0[Regione],Table_0[Totale contagiati],,0)</f>
        <v>201997</v>
      </c>
      <c r="K6670" s="1">
        <f>_xlfn.XLOOKUP(Comuni[[#This Row],[Regione]],Table_0[Regione],Table_0[Guariti],,0)</f>
        <v>191479</v>
      </c>
      <c r="L6670" s="1">
        <f>_xlfn.XLOOKUP(Comuni[[#This Row],[Regione]],Table_0[Regione],Table_0[Deceduti],,0)</f>
        <v>1048</v>
      </c>
    </row>
    <row r="6671" spans="1:12" x14ac:dyDescent="0.25">
      <c r="A6671" s="1" t="s">
        <v>6772</v>
      </c>
      <c r="B6671" s="1" t="s">
        <v>6714</v>
      </c>
      <c r="C6671" s="1" t="s">
        <v>6715</v>
      </c>
      <c r="D6671">
        <v>2022</v>
      </c>
      <c r="E6671">
        <f>100*Comuni[[#This Row],[Popolazione2011]]/$D$7916</f>
        <v>3.5280480254228836E-3</v>
      </c>
      <c r="F6671">
        <f>100*Comuni[[#This Row],[Popolazione2011]]/(SUMIFS($D$2:$D$7916,$B$2:$B$7916,"Basilicata"))</f>
        <v>0.34980520244413843</v>
      </c>
      <c r="G6671" t="b">
        <f>IF(Comuni[[#This Row],[Popolazione2011]]&gt;300000,"MAGGIORE")</f>
        <v>0</v>
      </c>
      <c r="H6671">
        <f>100*Comuni[[#This Row],[Popolazione2011]]/(SUMIFS($D$2:$D$7916,$B$2:$B$7916,"Piemonte"))</f>
        <v>4.6334530728822459E-2</v>
      </c>
      <c r="I6671" s="1" t="str">
        <f>_xlfn.XLOOKUP(Comuni[[#This Row],[Regione]],Ripartizione_geografica[Regione],Ripartizione_geografica[Ripartizione geografica],,0)</f>
        <v>Sud</v>
      </c>
      <c r="J6671" s="1">
        <f>_xlfn.XLOOKUP(Comuni[[#This Row],[Regione]],Table_0[Regione],Table_0[Totale contagiati],,0)</f>
        <v>201997</v>
      </c>
      <c r="K6671" s="1">
        <f>_xlfn.XLOOKUP(Comuni[[#This Row],[Regione]],Table_0[Regione],Table_0[Guariti],,0)</f>
        <v>191479</v>
      </c>
      <c r="L6671" s="1">
        <f>_xlfn.XLOOKUP(Comuni[[#This Row],[Regione]],Table_0[Regione],Table_0[Deceduti],,0)</f>
        <v>1048</v>
      </c>
    </row>
    <row r="6672" spans="1:12" x14ac:dyDescent="0.25">
      <c r="A6672" s="1" t="s">
        <v>6773</v>
      </c>
      <c r="B6672" s="1" t="s">
        <v>6714</v>
      </c>
      <c r="C6672" s="1" t="s">
        <v>6715</v>
      </c>
      <c r="D6672">
        <v>6080</v>
      </c>
      <c r="E6672">
        <f>100*Comuni[[#This Row],[Popolazione2011]]/$D$7916</f>
        <v>1.0608571708492153E-2</v>
      </c>
      <c r="F6672">
        <f>100*Comuni[[#This Row],[Popolazione2011]]/(SUMIFS($D$2:$D$7916,$B$2:$B$7916,"Basilicata"))</f>
        <v>1.051837601810268</v>
      </c>
      <c r="G6672" t="b">
        <f>IF(Comuni[[#This Row],[Popolazione2011]]&gt;300000,"MAGGIORE")</f>
        <v>0</v>
      </c>
      <c r="H6672">
        <f>100*Comuni[[#This Row],[Popolazione2011]]/(SUMIFS($D$2:$D$7916,$B$2:$B$7916,"Piemonte"))</f>
        <v>0.13932440496104875</v>
      </c>
      <c r="I6672" s="1" t="str">
        <f>_xlfn.XLOOKUP(Comuni[[#This Row],[Regione]],Ripartizione_geografica[Regione],Ripartizione_geografica[Ripartizione geografica],,0)</f>
        <v>Sud</v>
      </c>
      <c r="J6672" s="1">
        <f>_xlfn.XLOOKUP(Comuni[[#This Row],[Regione]],Table_0[Regione],Table_0[Totale contagiati],,0)</f>
        <v>201997</v>
      </c>
      <c r="K6672" s="1">
        <f>_xlfn.XLOOKUP(Comuni[[#This Row],[Regione]],Table_0[Regione],Table_0[Guariti],,0)</f>
        <v>191479</v>
      </c>
      <c r="L6672" s="1">
        <f>_xlfn.XLOOKUP(Comuni[[#This Row],[Regione]],Table_0[Regione],Table_0[Deceduti],,0)</f>
        <v>1048</v>
      </c>
    </row>
    <row r="6673" spans="1:12" x14ac:dyDescent="0.25">
      <c r="A6673" s="1" t="s">
        <v>6774</v>
      </c>
      <c r="B6673" s="1" t="s">
        <v>6714</v>
      </c>
      <c r="C6673" s="1" t="s">
        <v>6715</v>
      </c>
      <c r="D6673">
        <v>4267</v>
      </c>
      <c r="E6673">
        <f>100*Comuni[[#This Row],[Popolazione2011]]/$D$7916</f>
        <v>7.445193335548687E-3</v>
      </c>
      <c r="F6673">
        <f>100*Comuni[[#This Row],[Popolazione2011]]/(SUMIFS($D$2:$D$7916,$B$2:$B$7916,"Basilicata"))</f>
        <v>0.73818931692835743</v>
      </c>
      <c r="G6673" t="b">
        <f>IF(Comuni[[#This Row],[Popolazione2011]]&gt;300000,"MAGGIORE")</f>
        <v>0</v>
      </c>
      <c r="H6673">
        <f>100*Comuni[[#This Row],[Popolazione2011]]/(SUMIFS($D$2:$D$7916,$B$2:$B$7916,"Piemonte"))</f>
        <v>9.7779150652762339E-2</v>
      </c>
      <c r="I6673" s="1" t="str">
        <f>_xlfn.XLOOKUP(Comuni[[#This Row],[Regione]],Ripartizione_geografica[Regione],Ripartizione_geografica[Ripartizione geografica],,0)</f>
        <v>Sud</v>
      </c>
      <c r="J6673" s="1">
        <f>_xlfn.XLOOKUP(Comuni[[#This Row],[Regione]],Table_0[Regione],Table_0[Totale contagiati],,0)</f>
        <v>201997</v>
      </c>
      <c r="K6673" s="1">
        <f>_xlfn.XLOOKUP(Comuni[[#This Row],[Regione]],Table_0[Regione],Table_0[Guariti],,0)</f>
        <v>191479</v>
      </c>
      <c r="L6673" s="1">
        <f>_xlfn.XLOOKUP(Comuni[[#This Row],[Regione]],Table_0[Regione],Table_0[Deceduti],,0)</f>
        <v>1048</v>
      </c>
    </row>
    <row r="6674" spans="1:12" x14ac:dyDescent="0.25">
      <c r="A6674" s="1" t="s">
        <v>6775</v>
      </c>
      <c r="B6674" s="1" t="s">
        <v>6714</v>
      </c>
      <c r="C6674" s="1" t="s">
        <v>6715</v>
      </c>
      <c r="D6674">
        <v>1108</v>
      </c>
      <c r="E6674">
        <f>100*Comuni[[#This Row],[Popolazione2011]]/$D$7916</f>
        <v>1.9332726074028463E-3</v>
      </c>
      <c r="F6674">
        <f>100*Comuni[[#This Row],[Popolazione2011]]/(SUMIFS($D$2:$D$7916,$B$2:$B$7916,"Basilicata"))</f>
        <v>0.19168356296147646</v>
      </c>
      <c r="G6674" t="b">
        <f>IF(Comuni[[#This Row],[Popolazione2011]]&gt;300000,"MAGGIORE")</f>
        <v>0</v>
      </c>
      <c r="H6674">
        <f>100*Comuni[[#This Row],[Popolazione2011]]/(SUMIFS($D$2:$D$7916,$B$2:$B$7916,"Piemonte"))</f>
        <v>2.5390039588296383E-2</v>
      </c>
      <c r="I6674" s="1" t="str">
        <f>_xlfn.XLOOKUP(Comuni[[#This Row],[Regione]],Ripartizione_geografica[Regione],Ripartizione_geografica[Ripartizione geografica],,0)</f>
        <v>Sud</v>
      </c>
      <c r="J6674" s="1">
        <f>_xlfn.XLOOKUP(Comuni[[#This Row],[Regione]],Table_0[Regione],Table_0[Totale contagiati],,0)</f>
        <v>201997</v>
      </c>
      <c r="K6674" s="1">
        <f>_xlfn.XLOOKUP(Comuni[[#This Row],[Regione]],Table_0[Regione],Table_0[Guariti],,0)</f>
        <v>191479</v>
      </c>
      <c r="L6674" s="1">
        <f>_xlfn.XLOOKUP(Comuni[[#This Row],[Regione]],Table_0[Regione],Table_0[Deceduti],,0)</f>
        <v>1048</v>
      </c>
    </row>
    <row r="6675" spans="1:12" x14ac:dyDescent="0.25">
      <c r="A6675" s="1" t="s">
        <v>6776</v>
      </c>
      <c r="B6675" s="1" t="s">
        <v>6714</v>
      </c>
      <c r="C6675" s="1" t="s">
        <v>6715</v>
      </c>
      <c r="D6675">
        <v>6699</v>
      </c>
      <c r="E6675">
        <f>100*Comuni[[#This Row],[Popolazione2011]]/$D$7916</f>
        <v>1.1688622018945547E-2</v>
      </c>
      <c r="F6675">
        <f>100*Comuni[[#This Row],[Popolazione2011]]/(SUMIFS($D$2:$D$7916,$B$2:$B$7916,"Basilicata"))</f>
        <v>1.1589243576524646</v>
      </c>
      <c r="G6675" t="b">
        <f>IF(Comuni[[#This Row],[Popolazione2011]]&gt;300000,"MAGGIORE")</f>
        <v>0</v>
      </c>
      <c r="H6675">
        <f>100*Comuni[[#This Row],[Popolazione2011]]/(SUMIFS($D$2:$D$7916,$B$2:$B$7916,"Piemonte"))</f>
        <v>0.15350891263718183</v>
      </c>
      <c r="I6675" s="1" t="str">
        <f>_xlfn.XLOOKUP(Comuni[[#This Row],[Regione]],Ripartizione_geografica[Regione],Ripartizione_geografica[Ripartizione geografica],,0)</f>
        <v>Sud</v>
      </c>
      <c r="J6675" s="1">
        <f>_xlfn.XLOOKUP(Comuni[[#This Row],[Regione]],Table_0[Regione],Table_0[Totale contagiati],,0)</f>
        <v>201997</v>
      </c>
      <c r="K6675" s="1">
        <f>_xlfn.XLOOKUP(Comuni[[#This Row],[Regione]],Table_0[Regione],Table_0[Guariti],,0)</f>
        <v>191479</v>
      </c>
      <c r="L6675" s="1">
        <f>_xlfn.XLOOKUP(Comuni[[#This Row],[Regione]],Table_0[Regione],Table_0[Deceduti],,0)</f>
        <v>1048</v>
      </c>
    </row>
    <row r="6676" spans="1:12" x14ac:dyDescent="0.25">
      <c r="A6676" s="1" t="s">
        <v>6777</v>
      </c>
      <c r="B6676" s="1" t="s">
        <v>6714</v>
      </c>
      <c r="C6676" s="1" t="s">
        <v>6715</v>
      </c>
      <c r="D6676">
        <v>66777</v>
      </c>
      <c r="E6676">
        <f>100*Comuni[[#This Row],[Popolazione2011]]/$D$7916</f>
        <v>0.11651457121348363</v>
      </c>
      <c r="F6676">
        <f>100*Comuni[[#This Row],[Popolazione2011]]/(SUMIFS($D$2:$D$7916,$B$2:$B$7916,"Basilicata"))</f>
        <v>11.552394660540173</v>
      </c>
      <c r="G6676" t="b">
        <f>IF(Comuni[[#This Row],[Popolazione2011]]&gt;300000,"MAGGIORE")</f>
        <v>0</v>
      </c>
      <c r="H6676">
        <f>100*Comuni[[#This Row],[Popolazione2011]]/(SUMIFS($D$2:$D$7916,$B$2:$B$7916,"Piemonte"))</f>
        <v>1.5302081891585448</v>
      </c>
      <c r="I6676" s="1" t="str">
        <f>_xlfn.XLOOKUP(Comuni[[#This Row],[Regione]],Ripartizione_geografica[Regione],Ripartizione_geografica[Ripartizione geografica],,0)</f>
        <v>Sud</v>
      </c>
      <c r="J6676" s="1">
        <f>_xlfn.XLOOKUP(Comuni[[#This Row],[Regione]],Table_0[Regione],Table_0[Totale contagiati],,0)</f>
        <v>201997</v>
      </c>
      <c r="K6676" s="1">
        <f>_xlfn.XLOOKUP(Comuni[[#This Row],[Regione]],Table_0[Regione],Table_0[Guariti],,0)</f>
        <v>191479</v>
      </c>
      <c r="L6676" s="1">
        <f>_xlfn.XLOOKUP(Comuni[[#This Row],[Regione]],Table_0[Regione],Table_0[Deceduti],,0)</f>
        <v>1048</v>
      </c>
    </row>
    <row r="6677" spans="1:12" x14ac:dyDescent="0.25">
      <c r="A6677" s="1" t="s">
        <v>6778</v>
      </c>
      <c r="B6677" s="1" t="s">
        <v>6714</v>
      </c>
      <c r="C6677" s="1" t="s">
        <v>6715</v>
      </c>
      <c r="D6677">
        <v>4430</v>
      </c>
      <c r="E6677">
        <f>100*Comuni[[#This Row],[Popolazione2011]]/$D$7916</f>
        <v>7.7296007678651704E-3</v>
      </c>
      <c r="F6677">
        <f>100*Comuni[[#This Row],[Popolazione2011]]/(SUMIFS($D$2:$D$7916,$B$2:$B$7916,"Basilicata"))</f>
        <v>0.76638825263478394</v>
      </c>
      <c r="G6677" t="b">
        <f>IF(Comuni[[#This Row],[Popolazione2011]]&gt;300000,"MAGGIORE")</f>
        <v>0</v>
      </c>
      <c r="H6677">
        <f>100*Comuni[[#This Row],[Popolazione2011]]/(SUMIFS($D$2:$D$7916,$B$2:$B$7916,"Piemonte"))</f>
        <v>0.10151432795681677</v>
      </c>
      <c r="I6677" s="1" t="str">
        <f>_xlfn.XLOOKUP(Comuni[[#This Row],[Regione]],Ripartizione_geografica[Regione],Ripartizione_geografica[Ripartizione geografica],,0)</f>
        <v>Sud</v>
      </c>
      <c r="J6677" s="1">
        <f>_xlfn.XLOOKUP(Comuni[[#This Row],[Regione]],Table_0[Regione],Table_0[Totale contagiati],,0)</f>
        <v>201997</v>
      </c>
      <c r="K6677" s="1">
        <f>_xlfn.XLOOKUP(Comuni[[#This Row],[Regione]],Table_0[Regione],Table_0[Guariti],,0)</f>
        <v>191479</v>
      </c>
      <c r="L6677" s="1">
        <f>_xlfn.XLOOKUP(Comuni[[#This Row],[Regione]],Table_0[Regione],Table_0[Deceduti],,0)</f>
        <v>1048</v>
      </c>
    </row>
    <row r="6678" spans="1:12" x14ac:dyDescent="0.25">
      <c r="A6678" s="1" t="s">
        <v>6779</v>
      </c>
      <c r="B6678" s="1" t="s">
        <v>6714</v>
      </c>
      <c r="C6678" s="1" t="s">
        <v>6715</v>
      </c>
      <c r="D6678">
        <v>1013</v>
      </c>
      <c r="E6678">
        <f>100*Comuni[[#This Row],[Popolazione2011]]/$D$7916</f>
        <v>1.7675136744576565E-3</v>
      </c>
      <c r="F6678">
        <f>100*Comuni[[#This Row],[Popolazione2011]]/(SUMIFS($D$2:$D$7916,$B$2:$B$7916,"Basilicata"))</f>
        <v>0.17524860043319102</v>
      </c>
      <c r="G6678" t="b">
        <f>IF(Comuni[[#This Row],[Popolazione2011]]&gt;300000,"MAGGIORE")</f>
        <v>0</v>
      </c>
      <c r="H6678">
        <f>100*Comuni[[#This Row],[Popolazione2011]]/(SUMIFS($D$2:$D$7916,$B$2:$B$7916,"Piemonte"))</f>
        <v>2.3213095760779998E-2</v>
      </c>
      <c r="I6678" s="1" t="str">
        <f>_xlfn.XLOOKUP(Comuni[[#This Row],[Regione]],Ripartizione_geografica[Regione],Ripartizione_geografica[Ripartizione geografica],,0)</f>
        <v>Sud</v>
      </c>
      <c r="J6678" s="1">
        <f>_xlfn.XLOOKUP(Comuni[[#This Row],[Regione]],Table_0[Regione],Table_0[Totale contagiati],,0)</f>
        <v>201997</v>
      </c>
      <c r="K6678" s="1">
        <f>_xlfn.XLOOKUP(Comuni[[#This Row],[Regione]],Table_0[Regione],Table_0[Guariti],,0)</f>
        <v>191479</v>
      </c>
      <c r="L6678" s="1">
        <f>_xlfn.XLOOKUP(Comuni[[#This Row],[Regione]],Table_0[Regione],Table_0[Deceduti],,0)</f>
        <v>1048</v>
      </c>
    </row>
    <row r="6679" spans="1:12" x14ac:dyDescent="0.25">
      <c r="A6679" s="1" t="s">
        <v>6780</v>
      </c>
      <c r="B6679" s="1" t="s">
        <v>6714</v>
      </c>
      <c r="C6679" s="1" t="s">
        <v>6715</v>
      </c>
      <c r="D6679">
        <v>13444</v>
      </c>
      <c r="E6679">
        <f>100*Comuni[[#This Row],[Popolazione2011]]/$D$7916</f>
        <v>2.3457506258054029E-2</v>
      </c>
      <c r="F6679">
        <f>100*Comuni[[#This Row],[Popolazione2011]]/(SUMIFS($D$2:$D$7916,$B$2:$B$7916,"Basilicata"))</f>
        <v>2.3258066971607305</v>
      </c>
      <c r="G6679" t="b">
        <f>IF(Comuni[[#This Row],[Popolazione2011]]&gt;300000,"MAGGIORE")</f>
        <v>0</v>
      </c>
      <c r="H6679">
        <f>100*Comuni[[#This Row],[Popolazione2011]]/(SUMIFS($D$2:$D$7916,$B$2:$B$7916,"Piemonte"))</f>
        <v>0.3080719243908453</v>
      </c>
      <c r="I6679" s="1" t="str">
        <f>_xlfn.XLOOKUP(Comuni[[#This Row],[Regione]],Ripartizione_geografica[Regione],Ripartizione_geografica[Ripartizione geografica],,0)</f>
        <v>Sud</v>
      </c>
      <c r="J6679" s="1">
        <f>_xlfn.XLOOKUP(Comuni[[#This Row],[Regione]],Table_0[Regione],Table_0[Totale contagiati],,0)</f>
        <v>201997</v>
      </c>
      <c r="K6679" s="1">
        <f>_xlfn.XLOOKUP(Comuni[[#This Row],[Regione]],Table_0[Regione],Table_0[Guariti],,0)</f>
        <v>191479</v>
      </c>
      <c r="L6679" s="1">
        <f>_xlfn.XLOOKUP(Comuni[[#This Row],[Regione]],Table_0[Regione],Table_0[Deceduti],,0)</f>
        <v>1048</v>
      </c>
    </row>
    <row r="6680" spans="1:12" x14ac:dyDescent="0.25">
      <c r="A6680" s="1" t="s">
        <v>6781</v>
      </c>
      <c r="B6680" s="1" t="s">
        <v>6714</v>
      </c>
      <c r="C6680" s="1" t="s">
        <v>6715</v>
      </c>
      <c r="D6680">
        <v>1733</v>
      </c>
      <c r="E6680">
        <f>100*Comuni[[#This Row],[Popolazione2011]]/$D$7916</f>
        <v>3.023791903094885E-3</v>
      </c>
      <c r="F6680">
        <f>100*Comuni[[#This Row],[Popolazione2011]]/(SUMIFS($D$2:$D$7916,$B$2:$B$7916,"Basilicata"))</f>
        <v>0.29980831643703854</v>
      </c>
      <c r="G6680" t="b">
        <f>IF(Comuni[[#This Row],[Popolazione2011]]&gt;300000,"MAGGIORE")</f>
        <v>0</v>
      </c>
      <c r="H6680">
        <f>100*Comuni[[#This Row],[Popolazione2011]]/(SUMIFS($D$2:$D$7916,$B$2:$B$7916,"Piemonte"))</f>
        <v>3.971203845353577E-2</v>
      </c>
      <c r="I6680" s="1" t="str">
        <f>_xlfn.XLOOKUP(Comuni[[#This Row],[Regione]],Ripartizione_geografica[Regione],Ripartizione_geografica[Ripartizione geografica],,0)</f>
        <v>Sud</v>
      </c>
      <c r="J6680" s="1">
        <f>_xlfn.XLOOKUP(Comuni[[#This Row],[Regione]],Table_0[Regione],Table_0[Totale contagiati],,0)</f>
        <v>201997</v>
      </c>
      <c r="K6680" s="1">
        <f>_xlfn.XLOOKUP(Comuni[[#This Row],[Regione]],Table_0[Regione],Table_0[Guariti],,0)</f>
        <v>191479</v>
      </c>
      <c r="L6680" s="1">
        <f>_xlfn.XLOOKUP(Comuni[[#This Row],[Regione]],Table_0[Regione],Table_0[Deceduti],,0)</f>
        <v>1048</v>
      </c>
    </row>
    <row r="6681" spans="1:12" x14ac:dyDescent="0.25">
      <c r="A6681" s="1" t="s">
        <v>6782</v>
      </c>
      <c r="B6681" s="1" t="s">
        <v>6714</v>
      </c>
      <c r="C6681" s="1" t="s">
        <v>6715</v>
      </c>
      <c r="D6681">
        <v>2843</v>
      </c>
      <c r="E6681">
        <f>100*Comuni[[#This Row],[Popolazione2011]]/$D$7916</f>
        <v>4.9605541722439455E-3</v>
      </c>
      <c r="F6681">
        <f>100*Comuni[[#This Row],[Popolazione2011]]/(SUMIFS($D$2:$D$7916,$B$2:$B$7916,"Basilicata"))</f>
        <v>0.49183787860963679</v>
      </c>
      <c r="G6681" t="b">
        <f>IF(Comuni[[#This Row],[Popolazione2011]]&gt;300000,"MAGGIORE")</f>
        <v>0</v>
      </c>
      <c r="H6681">
        <f>100*Comuni[[#This Row],[Popolazione2011]]/(SUMIFS($D$2:$D$7916,$B$2:$B$7916,"Piemonte"))</f>
        <v>6.5147908438200924E-2</v>
      </c>
      <c r="I6681" s="1" t="str">
        <f>_xlfn.XLOOKUP(Comuni[[#This Row],[Regione]],Ripartizione_geografica[Regione],Ripartizione_geografica[Ripartizione geografica],,0)</f>
        <v>Sud</v>
      </c>
      <c r="J6681" s="1">
        <f>_xlfn.XLOOKUP(Comuni[[#This Row],[Regione]],Table_0[Regione],Table_0[Totale contagiati],,0)</f>
        <v>201997</v>
      </c>
      <c r="K6681" s="1">
        <f>_xlfn.XLOOKUP(Comuni[[#This Row],[Regione]],Table_0[Regione],Table_0[Guariti],,0)</f>
        <v>191479</v>
      </c>
      <c r="L6681" s="1">
        <f>_xlfn.XLOOKUP(Comuni[[#This Row],[Regione]],Table_0[Regione],Table_0[Deceduti],,0)</f>
        <v>1048</v>
      </c>
    </row>
    <row r="6682" spans="1:12" x14ac:dyDescent="0.25">
      <c r="A6682" s="1" t="s">
        <v>6783</v>
      </c>
      <c r="B6682" s="1" t="s">
        <v>6714</v>
      </c>
      <c r="C6682" s="1" t="s">
        <v>6715</v>
      </c>
      <c r="D6682">
        <v>1644</v>
      </c>
      <c r="E6682">
        <f>100*Comuni[[#This Row],[Popolazione2011]]/$D$7916</f>
        <v>2.8685019553883386E-3</v>
      </c>
      <c r="F6682">
        <f>100*Comuni[[#This Row],[Popolazione2011]]/(SUMIFS($D$2:$D$7916,$B$2:$B$7916,"Basilicata"))</f>
        <v>0.2844113515421185</v>
      </c>
      <c r="G6682" t="b">
        <f>IF(Comuni[[#This Row],[Popolazione2011]]&gt;300000,"MAGGIORE")</f>
        <v>0</v>
      </c>
      <c r="H6682">
        <f>100*Comuni[[#This Row],[Popolazione2011]]/(SUMIFS($D$2:$D$7916,$B$2:$B$7916,"Piemonte"))</f>
        <v>3.7672585815125684E-2</v>
      </c>
      <c r="I6682" s="1" t="str">
        <f>_xlfn.XLOOKUP(Comuni[[#This Row],[Regione]],Ripartizione_geografica[Regione],Ripartizione_geografica[Ripartizione geografica],,0)</f>
        <v>Sud</v>
      </c>
      <c r="J6682" s="1">
        <f>_xlfn.XLOOKUP(Comuni[[#This Row],[Regione]],Table_0[Regione],Table_0[Totale contagiati],,0)</f>
        <v>201997</v>
      </c>
      <c r="K6682" s="1">
        <f>_xlfn.XLOOKUP(Comuni[[#This Row],[Regione]],Table_0[Regione],Table_0[Guariti],,0)</f>
        <v>191479</v>
      </c>
      <c r="L6682" s="1">
        <f>_xlfn.XLOOKUP(Comuni[[#This Row],[Regione]],Table_0[Regione],Table_0[Deceduti],,0)</f>
        <v>1048</v>
      </c>
    </row>
    <row r="6683" spans="1:12" x14ac:dyDescent="0.25">
      <c r="A6683" s="1" t="s">
        <v>6784</v>
      </c>
      <c r="B6683" s="1" t="s">
        <v>6714</v>
      </c>
      <c r="C6683" s="1" t="s">
        <v>6715</v>
      </c>
      <c r="D6683">
        <v>3519</v>
      </c>
      <c r="E6683">
        <f>100*Comuni[[#This Row],[Popolazione2011]]/$D$7916</f>
        <v>6.1400598424644548E-3</v>
      </c>
      <c r="F6683">
        <f>100*Comuni[[#This Row],[Popolazione2011]]/(SUMIFS($D$2:$D$7916,$B$2:$B$7916,"Basilicata"))</f>
        <v>0.60878561196880476</v>
      </c>
      <c r="G6683" t="b">
        <f>IF(Comuni[[#This Row],[Popolazione2011]]&gt;300000,"MAGGIORE")</f>
        <v>0</v>
      </c>
      <c r="H6683">
        <f>100*Comuni[[#This Row],[Popolazione2011]]/(SUMIFS($D$2:$D$7916,$B$2:$B$7916,"Piemonte"))</f>
        <v>8.0638582410843831E-2</v>
      </c>
      <c r="I6683" s="1" t="str">
        <f>_xlfn.XLOOKUP(Comuni[[#This Row],[Regione]],Ripartizione_geografica[Regione],Ripartizione_geografica[Ripartizione geografica],,0)</f>
        <v>Sud</v>
      </c>
      <c r="J6683" s="1">
        <f>_xlfn.XLOOKUP(Comuni[[#This Row],[Regione]],Table_0[Regione],Table_0[Totale contagiati],,0)</f>
        <v>201997</v>
      </c>
      <c r="K6683" s="1">
        <f>_xlfn.XLOOKUP(Comuni[[#This Row],[Regione]],Table_0[Regione],Table_0[Guariti],,0)</f>
        <v>191479</v>
      </c>
      <c r="L6683" s="1">
        <f>_xlfn.XLOOKUP(Comuni[[#This Row],[Regione]],Table_0[Regione],Table_0[Deceduti],,0)</f>
        <v>1048</v>
      </c>
    </row>
    <row r="6684" spans="1:12" x14ac:dyDescent="0.25">
      <c r="A6684" s="1" t="s">
        <v>6785</v>
      </c>
      <c r="B6684" s="1" t="s">
        <v>6714</v>
      </c>
      <c r="C6684" s="1" t="s">
        <v>6715</v>
      </c>
      <c r="D6684">
        <v>3542</v>
      </c>
      <c r="E6684">
        <f>100*Comuni[[#This Row],[Popolazione2011]]/$D$7916</f>
        <v>6.1801909525459218E-3</v>
      </c>
      <c r="F6684">
        <f>100*Comuni[[#This Row],[Popolazione2011]]/(SUMIFS($D$2:$D$7916,$B$2:$B$7916,"Basilicata"))</f>
        <v>0.61276460289670542</v>
      </c>
      <c r="G6684" t="b">
        <f>IF(Comuni[[#This Row],[Popolazione2011]]&gt;300000,"MAGGIORE")</f>
        <v>0</v>
      </c>
      <c r="H6684">
        <f>100*Comuni[[#This Row],[Popolazione2011]]/(SUMIFS($D$2:$D$7916,$B$2:$B$7916,"Piemonte"))</f>
        <v>8.1165631969084648E-2</v>
      </c>
      <c r="I6684" s="1" t="str">
        <f>_xlfn.XLOOKUP(Comuni[[#This Row],[Regione]],Ripartizione_geografica[Regione],Ripartizione_geografica[Ripartizione geografica],,0)</f>
        <v>Sud</v>
      </c>
      <c r="J6684" s="1">
        <f>_xlfn.XLOOKUP(Comuni[[#This Row],[Regione]],Table_0[Regione],Table_0[Totale contagiati],,0)</f>
        <v>201997</v>
      </c>
      <c r="K6684" s="1">
        <f>_xlfn.XLOOKUP(Comuni[[#This Row],[Regione]],Table_0[Regione],Table_0[Guariti],,0)</f>
        <v>191479</v>
      </c>
      <c r="L6684" s="1">
        <f>_xlfn.XLOOKUP(Comuni[[#This Row],[Regione]],Table_0[Regione],Table_0[Deceduti],,0)</f>
        <v>1048</v>
      </c>
    </row>
    <row r="6685" spans="1:12" x14ac:dyDescent="0.25">
      <c r="A6685" s="1" t="s">
        <v>6786</v>
      </c>
      <c r="B6685" s="1" t="s">
        <v>6714</v>
      </c>
      <c r="C6685" s="1" t="s">
        <v>6715</v>
      </c>
      <c r="D6685">
        <v>1099</v>
      </c>
      <c r="E6685">
        <f>100*Comuni[[#This Row],[Popolazione2011]]/$D$7916</f>
        <v>1.9175691295448809E-3</v>
      </c>
      <c r="F6685">
        <f>100*Comuni[[#This Row],[Popolazione2011]]/(SUMIFS($D$2:$D$7916,$B$2:$B$7916,"Basilicata"))</f>
        <v>0.19012656651142834</v>
      </c>
      <c r="G6685" t="b">
        <f>IF(Comuni[[#This Row],[Popolazione2011]]&gt;300000,"MAGGIORE")</f>
        <v>0</v>
      </c>
      <c r="H6685">
        <f>100*Comuni[[#This Row],[Popolazione2011]]/(SUMIFS($D$2:$D$7916,$B$2:$B$7916,"Piemonte"))</f>
        <v>2.5183802804636935E-2</v>
      </c>
      <c r="I6685" s="1" t="str">
        <f>_xlfn.XLOOKUP(Comuni[[#This Row],[Regione]],Ripartizione_geografica[Regione],Ripartizione_geografica[Ripartizione geografica],,0)</f>
        <v>Sud</v>
      </c>
      <c r="J6685" s="1">
        <f>_xlfn.XLOOKUP(Comuni[[#This Row],[Regione]],Table_0[Regione],Table_0[Totale contagiati],,0)</f>
        <v>201997</v>
      </c>
      <c r="K6685" s="1">
        <f>_xlfn.XLOOKUP(Comuni[[#This Row],[Regione]],Table_0[Regione],Table_0[Guariti],,0)</f>
        <v>191479</v>
      </c>
      <c r="L6685" s="1">
        <f>_xlfn.XLOOKUP(Comuni[[#This Row],[Regione]],Table_0[Regione],Table_0[Deceduti],,0)</f>
        <v>1048</v>
      </c>
    </row>
    <row r="6686" spans="1:12" x14ac:dyDescent="0.25">
      <c r="A6686" s="1" t="s">
        <v>6787</v>
      </c>
      <c r="B6686" s="1" t="s">
        <v>6714</v>
      </c>
      <c r="C6686" s="1" t="s">
        <v>6715</v>
      </c>
      <c r="D6686">
        <v>1475</v>
      </c>
      <c r="E6686">
        <f>100*Comuni[[#This Row],[Popolazione2011]]/$D$7916</f>
        <v>2.5736255378332115E-3</v>
      </c>
      <c r="F6686">
        <f>100*Comuni[[#This Row],[Popolazione2011]]/(SUMIFS($D$2:$D$7916,$B$2:$B$7916,"Basilicata"))</f>
        <v>0.2551744182023265</v>
      </c>
      <c r="G6686" t="b">
        <f>IF(Comuni[[#This Row],[Popolazione2011]]&gt;300000,"MAGGIORE")</f>
        <v>0</v>
      </c>
      <c r="H6686">
        <f>100*Comuni[[#This Row],[Popolazione2011]]/(SUMIFS($D$2:$D$7916,$B$2:$B$7916,"Piemonte"))</f>
        <v>3.3799917321964953E-2</v>
      </c>
      <c r="I6686" s="1" t="str">
        <f>_xlfn.XLOOKUP(Comuni[[#This Row],[Regione]],Ripartizione_geografica[Regione],Ripartizione_geografica[Ripartizione geografica],,0)</f>
        <v>Sud</v>
      </c>
      <c r="J6686" s="1">
        <f>_xlfn.XLOOKUP(Comuni[[#This Row],[Regione]],Table_0[Regione],Table_0[Totale contagiati],,0)</f>
        <v>201997</v>
      </c>
      <c r="K6686" s="1">
        <f>_xlfn.XLOOKUP(Comuni[[#This Row],[Regione]],Table_0[Regione],Table_0[Guariti],,0)</f>
        <v>191479</v>
      </c>
      <c r="L6686" s="1">
        <f>_xlfn.XLOOKUP(Comuni[[#This Row],[Regione]],Table_0[Regione],Table_0[Deceduti],,0)</f>
        <v>1048</v>
      </c>
    </row>
    <row r="6687" spans="1:12" x14ac:dyDescent="0.25">
      <c r="A6687" s="1" t="s">
        <v>6788</v>
      </c>
      <c r="B6687" s="1" t="s">
        <v>6714</v>
      </c>
      <c r="C6687" s="1" t="s">
        <v>6715</v>
      </c>
      <c r="D6687">
        <v>1161</v>
      </c>
      <c r="E6687">
        <f>100*Comuni[[#This Row],[Popolazione2011]]/$D$7916</f>
        <v>2.0257486436775314E-3</v>
      </c>
      <c r="F6687">
        <f>100*Comuni[[#This Row],[Popolazione2011]]/(SUMIFS($D$2:$D$7916,$B$2:$B$7916,"Basilicata"))</f>
        <v>0.20085254205620412</v>
      </c>
      <c r="G6687" t="b">
        <f>IF(Comuni[[#This Row],[Popolazione2011]]&gt;300000,"MAGGIORE")</f>
        <v>0</v>
      </c>
      <c r="H6687">
        <f>100*Comuni[[#This Row],[Popolazione2011]]/(SUMIFS($D$2:$D$7916,$B$2:$B$7916,"Piemonte"))</f>
        <v>2.6604545092068683E-2</v>
      </c>
      <c r="I6687" s="1" t="str">
        <f>_xlfn.XLOOKUP(Comuni[[#This Row],[Regione]],Ripartizione_geografica[Regione],Ripartizione_geografica[Ripartizione geografica],,0)</f>
        <v>Sud</v>
      </c>
      <c r="J6687" s="1">
        <f>_xlfn.XLOOKUP(Comuni[[#This Row],[Regione]],Table_0[Regione],Table_0[Totale contagiati],,0)</f>
        <v>201997</v>
      </c>
      <c r="K6687" s="1">
        <f>_xlfn.XLOOKUP(Comuni[[#This Row],[Regione]],Table_0[Regione],Table_0[Guariti],,0)</f>
        <v>191479</v>
      </c>
      <c r="L6687" s="1">
        <f>_xlfn.XLOOKUP(Comuni[[#This Row],[Regione]],Table_0[Regione],Table_0[Deceduti],,0)</f>
        <v>1048</v>
      </c>
    </row>
    <row r="6688" spans="1:12" x14ac:dyDescent="0.25">
      <c r="A6688" s="1" t="s">
        <v>6789</v>
      </c>
      <c r="B6688" s="1" t="s">
        <v>6714</v>
      </c>
      <c r="C6688" s="1" t="s">
        <v>6715</v>
      </c>
      <c r="D6688">
        <v>778</v>
      </c>
      <c r="E6688">
        <f>100*Comuni[[#This Row],[Popolazione2011]]/$D$7916</f>
        <v>1.3574784192774499E-3</v>
      </c>
      <c r="F6688">
        <f>100*Comuni[[#This Row],[Popolazione2011]]/(SUMIFS($D$2:$D$7916,$B$2:$B$7916,"Basilicata"))</f>
        <v>0.13459369312637967</v>
      </c>
      <c r="G6688" t="b">
        <f>IF(Comuni[[#This Row],[Popolazione2011]]&gt;300000,"MAGGIORE")</f>
        <v>0</v>
      </c>
      <c r="H6688">
        <f>100*Comuni[[#This Row],[Popolazione2011]]/(SUMIFS($D$2:$D$7916,$B$2:$B$7916,"Piemonte"))</f>
        <v>1.7828024187449987E-2</v>
      </c>
      <c r="I6688" s="1" t="str">
        <f>_xlfn.XLOOKUP(Comuni[[#This Row],[Regione]],Ripartizione_geografica[Regione],Ripartizione_geografica[Ripartizione geografica],,0)</f>
        <v>Sud</v>
      </c>
      <c r="J6688" s="1">
        <f>_xlfn.XLOOKUP(Comuni[[#This Row],[Regione]],Table_0[Regione],Table_0[Totale contagiati],,0)</f>
        <v>201997</v>
      </c>
      <c r="K6688" s="1">
        <f>_xlfn.XLOOKUP(Comuni[[#This Row],[Regione]],Table_0[Regione],Table_0[Guariti],,0)</f>
        <v>191479</v>
      </c>
      <c r="L6688" s="1">
        <f>_xlfn.XLOOKUP(Comuni[[#This Row],[Regione]],Table_0[Regione],Table_0[Deceduti],,0)</f>
        <v>1048</v>
      </c>
    </row>
    <row r="6689" spans="1:12" x14ac:dyDescent="0.25">
      <c r="A6689" s="1" t="s">
        <v>6790</v>
      </c>
      <c r="B6689" s="1" t="s">
        <v>6714</v>
      </c>
      <c r="C6689" s="1" t="s">
        <v>6715</v>
      </c>
      <c r="D6689">
        <v>3168</v>
      </c>
      <c r="E6689">
        <f>100*Comuni[[#This Row],[Popolazione2011]]/$D$7916</f>
        <v>5.5276242060038061E-3</v>
      </c>
      <c r="F6689">
        <f>100*Comuni[[#This Row],[Popolazione2011]]/(SUMIFS($D$2:$D$7916,$B$2:$B$7916,"Basilicata"))</f>
        <v>0.54806275041692909</v>
      </c>
      <c r="G6689" t="b">
        <f>IF(Comuni[[#This Row],[Popolazione2011]]&gt;300000,"MAGGIORE")</f>
        <v>0</v>
      </c>
      <c r="H6689">
        <f>100*Comuni[[#This Row],[Popolazione2011]]/(SUMIFS($D$2:$D$7916,$B$2:$B$7916,"Piemonte"))</f>
        <v>7.2595347848125394E-2</v>
      </c>
      <c r="I6689" s="1" t="str">
        <f>_xlfn.XLOOKUP(Comuni[[#This Row],[Regione]],Ripartizione_geografica[Regione],Ripartizione_geografica[Ripartizione geografica],,0)</f>
        <v>Sud</v>
      </c>
      <c r="J6689" s="1">
        <f>_xlfn.XLOOKUP(Comuni[[#This Row],[Regione]],Table_0[Regione],Table_0[Totale contagiati],,0)</f>
        <v>201997</v>
      </c>
      <c r="K6689" s="1">
        <f>_xlfn.XLOOKUP(Comuni[[#This Row],[Regione]],Table_0[Regione],Table_0[Guariti],,0)</f>
        <v>191479</v>
      </c>
      <c r="L6689" s="1">
        <f>_xlfn.XLOOKUP(Comuni[[#This Row],[Regione]],Table_0[Regione],Table_0[Deceduti],,0)</f>
        <v>1048</v>
      </c>
    </row>
    <row r="6690" spans="1:12" x14ac:dyDescent="0.25">
      <c r="A6690" s="1" t="s">
        <v>6791</v>
      </c>
      <c r="B6690" s="1" t="s">
        <v>6714</v>
      </c>
      <c r="C6690" s="1" t="s">
        <v>6715</v>
      </c>
      <c r="D6690">
        <v>825</v>
      </c>
      <c r="E6690">
        <f>100*Comuni[[#This Row],[Popolazione2011]]/$D$7916</f>
        <v>1.4394854703134912E-3</v>
      </c>
      <c r="F6690">
        <f>100*Comuni[[#This Row],[Popolazione2011]]/(SUMIFS($D$2:$D$7916,$B$2:$B$7916,"Basilicata"))</f>
        <v>0.14272467458774193</v>
      </c>
      <c r="G6690" t="b">
        <f>IF(Comuni[[#This Row],[Popolazione2011]]&gt;300000,"MAGGIORE")</f>
        <v>0</v>
      </c>
      <c r="H6690">
        <f>100*Comuni[[#This Row],[Popolazione2011]]/(SUMIFS($D$2:$D$7916,$B$2:$B$7916,"Piemonte"))</f>
        <v>1.890503850211599E-2</v>
      </c>
      <c r="I6690" s="1" t="str">
        <f>_xlfn.XLOOKUP(Comuni[[#This Row],[Regione]],Ripartizione_geografica[Regione],Ripartizione_geografica[Ripartizione geografica],,0)</f>
        <v>Sud</v>
      </c>
      <c r="J6690" s="1">
        <f>_xlfn.XLOOKUP(Comuni[[#This Row],[Regione]],Table_0[Regione],Table_0[Totale contagiati],,0)</f>
        <v>201997</v>
      </c>
      <c r="K6690" s="1">
        <f>_xlfn.XLOOKUP(Comuni[[#This Row],[Regione]],Table_0[Regione],Table_0[Guariti],,0)</f>
        <v>191479</v>
      </c>
      <c r="L6690" s="1">
        <f>_xlfn.XLOOKUP(Comuni[[#This Row],[Regione]],Table_0[Regione],Table_0[Deceduti],,0)</f>
        <v>1048</v>
      </c>
    </row>
    <row r="6691" spans="1:12" x14ac:dyDescent="0.25">
      <c r="A6691" s="1" t="s">
        <v>6792</v>
      </c>
      <c r="B6691" s="1" t="s">
        <v>6714</v>
      </c>
      <c r="C6691" s="1" t="s">
        <v>6715</v>
      </c>
      <c r="D6691">
        <v>1667</v>
      </c>
      <c r="E6691">
        <f>100*Comuni[[#This Row],[Popolazione2011]]/$D$7916</f>
        <v>2.9086330654698057E-3</v>
      </c>
      <c r="F6691">
        <f>100*Comuni[[#This Row],[Popolazione2011]]/(SUMIFS($D$2:$D$7916,$B$2:$B$7916,"Basilicata"))</f>
        <v>0.28839034247001916</v>
      </c>
      <c r="G6691" t="b">
        <f>IF(Comuni[[#This Row],[Popolazione2011]]&gt;300000,"MAGGIORE")</f>
        <v>0</v>
      </c>
      <c r="H6691">
        <f>100*Comuni[[#This Row],[Popolazione2011]]/(SUMIFS($D$2:$D$7916,$B$2:$B$7916,"Piemonte"))</f>
        <v>3.8199635373366493E-2</v>
      </c>
      <c r="I6691" s="1" t="str">
        <f>_xlfn.XLOOKUP(Comuni[[#This Row],[Regione]],Ripartizione_geografica[Regione],Ripartizione_geografica[Ripartizione geografica],,0)</f>
        <v>Sud</v>
      </c>
      <c r="J6691" s="1">
        <f>_xlfn.XLOOKUP(Comuni[[#This Row],[Regione]],Table_0[Regione],Table_0[Totale contagiati],,0)</f>
        <v>201997</v>
      </c>
      <c r="K6691" s="1">
        <f>_xlfn.XLOOKUP(Comuni[[#This Row],[Regione]],Table_0[Regione],Table_0[Guariti],,0)</f>
        <v>191479</v>
      </c>
      <c r="L6691" s="1">
        <f>_xlfn.XLOOKUP(Comuni[[#This Row],[Regione]],Table_0[Regione],Table_0[Deceduti],,0)</f>
        <v>1048</v>
      </c>
    </row>
    <row r="6692" spans="1:12" x14ac:dyDescent="0.25">
      <c r="A6692" s="1" t="s">
        <v>6793</v>
      </c>
      <c r="B6692" s="1" t="s">
        <v>6714</v>
      </c>
      <c r="C6692" s="1" t="s">
        <v>6715</v>
      </c>
      <c r="D6692">
        <v>1457</v>
      </c>
      <c r="E6692">
        <f>100*Comuni[[#This Row],[Popolazione2011]]/$D$7916</f>
        <v>2.5422185821172808E-3</v>
      </c>
      <c r="F6692">
        <f>100*Comuni[[#This Row],[Popolazione2011]]/(SUMIFS($D$2:$D$7916,$B$2:$B$7916,"Basilicata"))</f>
        <v>0.25206042530223033</v>
      </c>
      <c r="G6692" t="b">
        <f>IF(Comuni[[#This Row],[Popolazione2011]]&gt;300000,"MAGGIORE")</f>
        <v>0</v>
      </c>
      <c r="H6692">
        <f>100*Comuni[[#This Row],[Popolazione2011]]/(SUMIFS($D$2:$D$7916,$B$2:$B$7916,"Piemonte"))</f>
        <v>3.3387443754646057E-2</v>
      </c>
      <c r="I6692" s="1" t="str">
        <f>_xlfn.XLOOKUP(Comuni[[#This Row],[Regione]],Ripartizione_geografica[Regione],Ripartizione_geografica[Ripartizione geografica],,0)</f>
        <v>Sud</v>
      </c>
      <c r="J6692" s="1">
        <f>_xlfn.XLOOKUP(Comuni[[#This Row],[Regione]],Table_0[Regione],Table_0[Totale contagiati],,0)</f>
        <v>201997</v>
      </c>
      <c r="K6692" s="1">
        <f>_xlfn.XLOOKUP(Comuni[[#This Row],[Regione]],Table_0[Regione],Table_0[Guariti],,0)</f>
        <v>191479</v>
      </c>
      <c r="L6692" s="1">
        <f>_xlfn.XLOOKUP(Comuni[[#This Row],[Regione]],Table_0[Regione],Table_0[Deceduti],,0)</f>
        <v>1048</v>
      </c>
    </row>
    <row r="6693" spans="1:12" x14ac:dyDescent="0.25">
      <c r="A6693" s="1" t="s">
        <v>6794</v>
      </c>
      <c r="B6693" s="1" t="s">
        <v>6714</v>
      </c>
      <c r="C6693" s="1" t="s">
        <v>6715</v>
      </c>
      <c r="D6693">
        <v>6506</v>
      </c>
      <c r="E6693">
        <f>100*Comuni[[#This Row],[Popolazione2011]]/$D$7916</f>
        <v>1.1351869660435847E-2</v>
      </c>
      <c r="F6693">
        <f>100*Comuni[[#This Row],[Popolazione2011]]/(SUMIFS($D$2:$D$7916,$B$2:$B$7916,"Basilicata"))</f>
        <v>1.1255354337792109</v>
      </c>
      <c r="G6693" t="b">
        <f>IF(Comuni[[#This Row],[Popolazione2011]]&gt;300000,"MAGGIORE")</f>
        <v>0</v>
      </c>
      <c r="H6693">
        <f>100*Comuni[[#This Row],[Popolazione2011]]/(SUMIFS($D$2:$D$7916,$B$2:$B$7916,"Piemonte"))</f>
        <v>0.14908627938759592</v>
      </c>
      <c r="I6693" s="1" t="str">
        <f>_xlfn.XLOOKUP(Comuni[[#This Row],[Regione]],Ripartizione_geografica[Regione],Ripartizione_geografica[Ripartizione geografica],,0)</f>
        <v>Sud</v>
      </c>
      <c r="J6693" s="1">
        <f>_xlfn.XLOOKUP(Comuni[[#This Row],[Regione]],Table_0[Regione],Table_0[Totale contagiati],,0)</f>
        <v>201997</v>
      </c>
      <c r="K6693" s="1">
        <f>_xlfn.XLOOKUP(Comuni[[#This Row],[Regione]],Table_0[Regione],Table_0[Guariti],,0)</f>
        <v>191479</v>
      </c>
      <c r="L6693" s="1">
        <f>_xlfn.XLOOKUP(Comuni[[#This Row],[Regione]],Table_0[Regione],Table_0[Deceduti],,0)</f>
        <v>1048</v>
      </c>
    </row>
    <row r="6694" spans="1:12" x14ac:dyDescent="0.25">
      <c r="A6694" s="1" t="s">
        <v>6795</v>
      </c>
      <c r="B6694" s="1" t="s">
        <v>6714</v>
      </c>
      <c r="C6694" s="1" t="s">
        <v>6715</v>
      </c>
      <c r="D6694">
        <v>1362</v>
      </c>
      <c r="E6694">
        <f>100*Comuni[[#This Row],[Popolazione2011]]/$D$7916</f>
        <v>2.3764596491720907E-3</v>
      </c>
      <c r="F6694">
        <f>100*Comuni[[#This Row],[Popolazione2011]]/(SUMIFS($D$2:$D$7916,$B$2:$B$7916,"Basilicata"))</f>
        <v>0.23562546277394489</v>
      </c>
      <c r="G6694" t="b">
        <f>IF(Comuni[[#This Row],[Popolazione2011]]&gt;300000,"MAGGIORE")</f>
        <v>0</v>
      </c>
      <c r="H6694">
        <f>100*Comuni[[#This Row],[Popolazione2011]]/(SUMIFS($D$2:$D$7916,$B$2:$B$7916,"Piemonte"))</f>
        <v>3.1210499927129671E-2</v>
      </c>
      <c r="I6694" s="1" t="str">
        <f>_xlfn.XLOOKUP(Comuni[[#This Row],[Regione]],Ripartizione_geografica[Regione],Ripartizione_geografica[Ripartizione geografica],,0)</f>
        <v>Sud</v>
      </c>
      <c r="J6694" s="1">
        <f>_xlfn.XLOOKUP(Comuni[[#This Row],[Regione]],Table_0[Regione],Table_0[Totale contagiati],,0)</f>
        <v>201997</v>
      </c>
      <c r="K6694" s="1">
        <f>_xlfn.XLOOKUP(Comuni[[#This Row],[Regione]],Table_0[Regione],Table_0[Guariti],,0)</f>
        <v>191479</v>
      </c>
      <c r="L6694" s="1">
        <f>_xlfn.XLOOKUP(Comuni[[#This Row],[Regione]],Table_0[Regione],Table_0[Deceduti],,0)</f>
        <v>1048</v>
      </c>
    </row>
    <row r="6695" spans="1:12" x14ac:dyDescent="0.25">
      <c r="A6695" s="1" t="s">
        <v>6796</v>
      </c>
      <c r="B6695" s="1" t="s">
        <v>6714</v>
      </c>
      <c r="C6695" s="1" t="s">
        <v>6715</v>
      </c>
      <c r="D6695">
        <v>831</v>
      </c>
      <c r="E6695">
        <f>100*Comuni[[#This Row],[Popolazione2011]]/$D$7916</f>
        <v>1.4499544555521347E-3</v>
      </c>
      <c r="F6695">
        <f>100*Comuni[[#This Row],[Popolazione2011]]/(SUMIFS($D$2:$D$7916,$B$2:$B$7916,"Basilicata"))</f>
        <v>0.14376267222110733</v>
      </c>
      <c r="G6695" t="b">
        <f>IF(Comuni[[#This Row],[Popolazione2011]]&gt;300000,"MAGGIORE")</f>
        <v>0</v>
      </c>
      <c r="H6695">
        <f>100*Comuni[[#This Row],[Popolazione2011]]/(SUMIFS($D$2:$D$7916,$B$2:$B$7916,"Piemonte"))</f>
        <v>1.9042529691222287E-2</v>
      </c>
      <c r="I6695" s="1" t="str">
        <f>_xlfn.XLOOKUP(Comuni[[#This Row],[Regione]],Ripartizione_geografica[Regione],Ripartizione_geografica[Ripartizione geografica],,0)</f>
        <v>Sud</v>
      </c>
      <c r="J6695" s="1">
        <f>_xlfn.XLOOKUP(Comuni[[#This Row],[Regione]],Table_0[Regione],Table_0[Totale contagiati],,0)</f>
        <v>201997</v>
      </c>
      <c r="K6695" s="1">
        <f>_xlfn.XLOOKUP(Comuni[[#This Row],[Regione]],Table_0[Regione],Table_0[Guariti],,0)</f>
        <v>191479</v>
      </c>
      <c r="L6695" s="1">
        <f>_xlfn.XLOOKUP(Comuni[[#This Row],[Regione]],Table_0[Regione],Table_0[Deceduti],,0)</f>
        <v>1048</v>
      </c>
    </row>
    <row r="6696" spans="1:12" x14ac:dyDescent="0.25">
      <c r="A6696" s="1" t="s">
        <v>6797</v>
      </c>
      <c r="B6696" s="1" t="s">
        <v>6714</v>
      </c>
      <c r="C6696" s="1" t="s">
        <v>6715</v>
      </c>
      <c r="D6696">
        <v>2406</v>
      </c>
      <c r="E6696">
        <f>100*Comuni[[#This Row],[Popolazione2011]]/$D$7916</f>
        <v>4.1980630806960724E-3</v>
      </c>
      <c r="F6696">
        <f>100*Comuni[[#This Row],[Popolazione2011]]/(SUMIFS($D$2:$D$7916,$B$2:$B$7916,"Basilicata"))</f>
        <v>0.41623705097952379</v>
      </c>
      <c r="G6696" t="b">
        <f>IF(Comuni[[#This Row],[Popolazione2011]]&gt;300000,"MAGGIORE")</f>
        <v>0</v>
      </c>
      <c r="H6696">
        <f>100*Comuni[[#This Row],[Popolazione2011]]/(SUMIFS($D$2:$D$7916,$B$2:$B$7916,"Piemonte"))</f>
        <v>5.5133966831625539E-2</v>
      </c>
      <c r="I6696" s="1" t="str">
        <f>_xlfn.XLOOKUP(Comuni[[#This Row],[Regione]],Ripartizione_geografica[Regione],Ripartizione_geografica[Ripartizione geografica],,0)</f>
        <v>Sud</v>
      </c>
      <c r="J6696" s="1">
        <f>_xlfn.XLOOKUP(Comuni[[#This Row],[Regione]],Table_0[Regione],Table_0[Totale contagiati],,0)</f>
        <v>201997</v>
      </c>
      <c r="K6696" s="1">
        <f>_xlfn.XLOOKUP(Comuni[[#This Row],[Regione]],Table_0[Regione],Table_0[Guariti],,0)</f>
        <v>191479</v>
      </c>
      <c r="L6696" s="1">
        <f>_xlfn.XLOOKUP(Comuni[[#This Row],[Regione]],Table_0[Regione],Table_0[Deceduti],,0)</f>
        <v>1048</v>
      </c>
    </row>
    <row r="6697" spans="1:12" x14ac:dyDescent="0.25">
      <c r="A6697" s="1" t="s">
        <v>6798</v>
      </c>
      <c r="B6697" s="1" t="s">
        <v>6714</v>
      </c>
      <c r="C6697" s="1" t="s">
        <v>6715</v>
      </c>
      <c r="D6697">
        <v>1148</v>
      </c>
      <c r="E6697">
        <f>100*Comuni[[#This Row],[Popolazione2011]]/$D$7916</f>
        <v>2.0030658423271369E-3</v>
      </c>
      <c r="F6697">
        <f>100*Comuni[[#This Row],[Popolazione2011]]/(SUMIFS($D$2:$D$7916,$B$2:$B$7916,"Basilicata"))</f>
        <v>0.19860354718391243</v>
      </c>
      <c r="G6697" t="b">
        <f>IF(Comuni[[#This Row],[Popolazione2011]]&gt;300000,"MAGGIORE")</f>
        <v>0</v>
      </c>
      <c r="H6697">
        <f>100*Comuni[[#This Row],[Popolazione2011]]/(SUMIFS($D$2:$D$7916,$B$2:$B$7916,"Piemonte"))</f>
        <v>2.6306647515671706E-2</v>
      </c>
      <c r="I6697" s="1" t="str">
        <f>_xlfn.XLOOKUP(Comuni[[#This Row],[Regione]],Ripartizione_geografica[Regione],Ripartizione_geografica[Ripartizione geografica],,0)</f>
        <v>Sud</v>
      </c>
      <c r="J6697" s="1">
        <f>_xlfn.XLOOKUP(Comuni[[#This Row],[Regione]],Table_0[Regione],Table_0[Totale contagiati],,0)</f>
        <v>201997</v>
      </c>
      <c r="K6697" s="1">
        <f>_xlfn.XLOOKUP(Comuni[[#This Row],[Regione]],Table_0[Regione],Table_0[Guariti],,0)</f>
        <v>191479</v>
      </c>
      <c r="L6697" s="1">
        <f>_xlfn.XLOOKUP(Comuni[[#This Row],[Regione]],Table_0[Regione],Table_0[Deceduti],,0)</f>
        <v>1048</v>
      </c>
    </row>
    <row r="6698" spans="1:12" x14ac:dyDescent="0.25">
      <c r="A6698" s="1" t="s">
        <v>6799</v>
      </c>
      <c r="B6698" s="1" t="s">
        <v>6714</v>
      </c>
      <c r="C6698" s="1" t="s">
        <v>6715</v>
      </c>
      <c r="D6698">
        <v>7127</v>
      </c>
      <c r="E6698">
        <f>100*Comuni[[#This Row],[Popolazione2011]]/$D$7916</f>
        <v>1.2435409632635456E-2</v>
      </c>
      <c r="F6698">
        <f>100*Comuni[[#This Row],[Popolazione2011]]/(SUMIFS($D$2:$D$7916,$B$2:$B$7916,"Basilicata"))</f>
        <v>1.2329681888325295</v>
      </c>
      <c r="G6698" t="b">
        <f>IF(Comuni[[#This Row],[Popolazione2011]]&gt;300000,"MAGGIORE")</f>
        <v>0</v>
      </c>
      <c r="H6698">
        <f>100*Comuni[[#This Row],[Popolazione2011]]/(SUMIFS($D$2:$D$7916,$B$2:$B$7916,"Piemonte"))</f>
        <v>0.16331661746009776</v>
      </c>
      <c r="I6698" s="1" t="str">
        <f>_xlfn.XLOOKUP(Comuni[[#This Row],[Regione]],Ripartizione_geografica[Regione],Ripartizione_geografica[Ripartizione geografica],,0)</f>
        <v>Sud</v>
      </c>
      <c r="J6698" s="1">
        <f>_xlfn.XLOOKUP(Comuni[[#This Row],[Regione]],Table_0[Regione],Table_0[Totale contagiati],,0)</f>
        <v>201997</v>
      </c>
      <c r="K6698" s="1">
        <f>_xlfn.XLOOKUP(Comuni[[#This Row],[Regione]],Table_0[Regione],Table_0[Guariti],,0)</f>
        <v>191479</v>
      </c>
      <c r="L6698" s="1">
        <f>_xlfn.XLOOKUP(Comuni[[#This Row],[Regione]],Table_0[Regione],Table_0[Deceduti],,0)</f>
        <v>1048</v>
      </c>
    </row>
    <row r="6699" spans="1:12" x14ac:dyDescent="0.25">
      <c r="A6699" s="1" t="s">
        <v>6800</v>
      </c>
      <c r="B6699" s="1" t="s">
        <v>6714</v>
      </c>
      <c r="C6699" s="1" t="s">
        <v>6715</v>
      </c>
      <c r="D6699">
        <v>1555</v>
      </c>
      <c r="E6699">
        <f>100*Comuni[[#This Row],[Popolazione2011]]/$D$7916</f>
        <v>2.7132120076817923E-3</v>
      </c>
      <c r="F6699">
        <f>100*Comuni[[#This Row],[Popolazione2011]]/(SUMIFS($D$2:$D$7916,$B$2:$B$7916,"Basilicata"))</f>
        <v>0.26901438664719846</v>
      </c>
      <c r="G6699" t="b">
        <f>IF(Comuni[[#This Row],[Popolazione2011]]&gt;300000,"MAGGIORE")</f>
        <v>0</v>
      </c>
      <c r="H6699">
        <f>100*Comuni[[#This Row],[Popolazione2011]]/(SUMIFS($D$2:$D$7916,$B$2:$B$7916,"Piemonte"))</f>
        <v>3.5633133176715591E-2</v>
      </c>
      <c r="I6699" s="1" t="str">
        <f>_xlfn.XLOOKUP(Comuni[[#This Row],[Regione]],Ripartizione_geografica[Regione],Ripartizione_geografica[Ripartizione geografica],,0)</f>
        <v>Sud</v>
      </c>
      <c r="J6699" s="1">
        <f>_xlfn.XLOOKUP(Comuni[[#This Row],[Regione]],Table_0[Regione],Table_0[Totale contagiati],,0)</f>
        <v>201997</v>
      </c>
      <c r="K6699" s="1">
        <f>_xlfn.XLOOKUP(Comuni[[#This Row],[Regione]],Table_0[Regione],Table_0[Guariti],,0)</f>
        <v>191479</v>
      </c>
      <c r="L6699" s="1">
        <f>_xlfn.XLOOKUP(Comuni[[#This Row],[Regione]],Table_0[Regione],Table_0[Deceduti],,0)</f>
        <v>1048</v>
      </c>
    </row>
    <row r="6700" spans="1:12" x14ac:dyDescent="0.25">
      <c r="A6700" s="1" t="s">
        <v>6801</v>
      </c>
      <c r="B6700" s="1" t="s">
        <v>6714</v>
      </c>
      <c r="C6700" s="1" t="s">
        <v>6715</v>
      </c>
      <c r="D6700">
        <v>645</v>
      </c>
      <c r="E6700">
        <f>100*Comuni[[#This Row],[Popolazione2011]]/$D$7916</f>
        <v>1.125415913154184E-3</v>
      </c>
      <c r="F6700">
        <f>100*Comuni[[#This Row],[Popolazione2011]]/(SUMIFS($D$2:$D$7916,$B$2:$B$7916,"Basilicata"))</f>
        <v>0.11158474558678007</v>
      </c>
      <c r="G6700" t="b">
        <f>IF(Comuni[[#This Row],[Popolazione2011]]&gt;300000,"MAGGIORE")</f>
        <v>0</v>
      </c>
      <c r="H6700">
        <f>100*Comuni[[#This Row],[Popolazione2011]]/(SUMIFS($D$2:$D$7916,$B$2:$B$7916,"Piemonte"))</f>
        <v>1.4780302828927045E-2</v>
      </c>
      <c r="I6700" s="1" t="str">
        <f>_xlfn.XLOOKUP(Comuni[[#This Row],[Regione]],Ripartizione_geografica[Regione],Ripartizione_geografica[Ripartizione geografica],,0)</f>
        <v>Sud</v>
      </c>
      <c r="J6700" s="1">
        <f>_xlfn.XLOOKUP(Comuni[[#This Row],[Regione]],Table_0[Regione],Table_0[Totale contagiati],,0)</f>
        <v>201997</v>
      </c>
      <c r="K6700" s="1">
        <f>_xlfn.XLOOKUP(Comuni[[#This Row],[Regione]],Table_0[Regione],Table_0[Guariti],,0)</f>
        <v>191479</v>
      </c>
      <c r="L6700" s="1">
        <f>_xlfn.XLOOKUP(Comuni[[#This Row],[Regione]],Table_0[Regione],Table_0[Deceduti],,0)</f>
        <v>1048</v>
      </c>
    </row>
    <row r="6701" spans="1:12" x14ac:dyDescent="0.25">
      <c r="A6701" s="1" t="s">
        <v>6802</v>
      </c>
      <c r="B6701" s="1" t="s">
        <v>6714</v>
      </c>
      <c r="C6701" s="1" t="s">
        <v>6715</v>
      </c>
      <c r="D6701">
        <v>1324</v>
      </c>
      <c r="E6701">
        <f>100*Comuni[[#This Row],[Popolazione2011]]/$D$7916</f>
        <v>2.3101560759940147E-3</v>
      </c>
      <c r="F6701">
        <f>100*Comuni[[#This Row],[Popolazione2011]]/(SUMIFS($D$2:$D$7916,$B$2:$B$7916,"Basilicata"))</f>
        <v>0.22905147776263071</v>
      </c>
      <c r="G6701" t="b">
        <f>IF(Comuni[[#This Row],[Popolazione2011]]&gt;300000,"MAGGIORE")</f>
        <v>0</v>
      </c>
      <c r="H6701">
        <f>100*Comuni[[#This Row],[Popolazione2011]]/(SUMIFS($D$2:$D$7916,$B$2:$B$7916,"Piemonte"))</f>
        <v>3.0339722396123116E-2</v>
      </c>
      <c r="I6701" s="1" t="str">
        <f>_xlfn.XLOOKUP(Comuni[[#This Row],[Regione]],Ripartizione_geografica[Regione],Ripartizione_geografica[Ripartizione geografica],,0)</f>
        <v>Sud</v>
      </c>
      <c r="J6701" s="1">
        <f>_xlfn.XLOOKUP(Comuni[[#This Row],[Regione]],Table_0[Regione],Table_0[Totale contagiati],,0)</f>
        <v>201997</v>
      </c>
      <c r="K6701" s="1">
        <f>_xlfn.XLOOKUP(Comuni[[#This Row],[Regione]],Table_0[Regione],Table_0[Guariti],,0)</f>
        <v>191479</v>
      </c>
      <c r="L6701" s="1">
        <f>_xlfn.XLOOKUP(Comuni[[#This Row],[Regione]],Table_0[Regione],Table_0[Deceduti],,0)</f>
        <v>1048</v>
      </c>
    </row>
    <row r="6702" spans="1:12" x14ac:dyDescent="0.25">
      <c r="A6702" s="1" t="s">
        <v>6803</v>
      </c>
      <c r="B6702" s="1" t="s">
        <v>6714</v>
      </c>
      <c r="C6702" s="1" t="s">
        <v>6715</v>
      </c>
      <c r="D6702">
        <v>7172</v>
      </c>
      <c r="E6702">
        <f>100*Comuni[[#This Row],[Popolazione2011]]/$D$7916</f>
        <v>1.2513927021925284E-2</v>
      </c>
      <c r="F6702">
        <f>100*Comuni[[#This Row],[Popolazione2011]]/(SUMIFS($D$2:$D$7916,$B$2:$B$7916,"Basilicata"))</f>
        <v>1.2407531710827699</v>
      </c>
      <c r="G6702" t="b">
        <f>IF(Comuni[[#This Row],[Popolazione2011]]&gt;300000,"MAGGIORE")</f>
        <v>0</v>
      </c>
      <c r="H6702">
        <f>100*Comuni[[#This Row],[Popolazione2011]]/(SUMIFS($D$2:$D$7916,$B$2:$B$7916,"Piemonte"))</f>
        <v>0.164347801378395</v>
      </c>
      <c r="I6702" s="1" t="str">
        <f>_xlfn.XLOOKUP(Comuni[[#This Row],[Regione]],Ripartizione_geografica[Regione],Ripartizione_geografica[Ripartizione geografica],,0)</f>
        <v>Sud</v>
      </c>
      <c r="J6702" s="1">
        <f>_xlfn.XLOOKUP(Comuni[[#This Row],[Regione]],Table_0[Regione],Table_0[Totale contagiati],,0)</f>
        <v>201997</v>
      </c>
      <c r="K6702" s="1">
        <f>_xlfn.XLOOKUP(Comuni[[#This Row],[Regione]],Table_0[Regione],Table_0[Guariti],,0)</f>
        <v>191479</v>
      </c>
      <c r="L6702" s="1">
        <f>_xlfn.XLOOKUP(Comuni[[#This Row],[Regione]],Table_0[Regione],Table_0[Deceduti],,0)</f>
        <v>1048</v>
      </c>
    </row>
    <row r="6703" spans="1:12" x14ac:dyDescent="0.25">
      <c r="A6703" s="1" t="s">
        <v>6804</v>
      </c>
      <c r="B6703" s="1" t="s">
        <v>6714</v>
      </c>
      <c r="C6703" s="1" t="s">
        <v>6715</v>
      </c>
      <c r="D6703">
        <v>3361</v>
      </c>
      <c r="E6703">
        <f>100*Comuni[[#This Row],[Popolazione2011]]/$D$7916</f>
        <v>5.8643765645135073E-3</v>
      </c>
      <c r="F6703">
        <f>100*Comuni[[#This Row],[Popolazione2011]]/(SUMIFS($D$2:$D$7916,$B$2:$B$7916,"Basilicata"))</f>
        <v>0.58145167429018263</v>
      </c>
      <c r="G6703" t="b">
        <f>IF(Comuni[[#This Row],[Popolazione2011]]&gt;300000,"MAGGIORE")</f>
        <v>0</v>
      </c>
      <c r="H6703">
        <f>100*Comuni[[#This Row],[Popolazione2011]]/(SUMIFS($D$2:$D$7916,$B$2:$B$7916,"Piemonte"))</f>
        <v>7.7017981097711324E-2</v>
      </c>
      <c r="I6703" s="1" t="str">
        <f>_xlfn.XLOOKUP(Comuni[[#This Row],[Regione]],Ripartizione_geografica[Regione],Ripartizione_geografica[Ripartizione geografica],,0)</f>
        <v>Sud</v>
      </c>
      <c r="J6703" s="1">
        <f>_xlfn.XLOOKUP(Comuni[[#This Row],[Regione]],Table_0[Regione],Table_0[Totale contagiati],,0)</f>
        <v>201997</v>
      </c>
      <c r="K6703" s="1">
        <f>_xlfn.XLOOKUP(Comuni[[#This Row],[Regione]],Table_0[Regione],Table_0[Guariti],,0)</f>
        <v>191479</v>
      </c>
      <c r="L6703" s="1">
        <f>_xlfn.XLOOKUP(Comuni[[#This Row],[Regione]],Table_0[Regione],Table_0[Deceduti],,0)</f>
        <v>1048</v>
      </c>
    </row>
    <row r="6704" spans="1:12" x14ac:dyDescent="0.25">
      <c r="A6704" s="1" t="s">
        <v>6805</v>
      </c>
      <c r="B6704" s="1" t="s">
        <v>6714</v>
      </c>
      <c r="C6704" s="1" t="s">
        <v>6715</v>
      </c>
      <c r="D6704">
        <v>3155</v>
      </c>
      <c r="E6704">
        <f>100*Comuni[[#This Row],[Popolazione2011]]/$D$7916</f>
        <v>5.5049414046534116E-3</v>
      </c>
      <c r="F6704">
        <f>100*Comuni[[#This Row],[Popolazione2011]]/(SUMIFS($D$2:$D$7916,$B$2:$B$7916,"Basilicata"))</f>
        <v>0.5458137555446374</v>
      </c>
      <c r="G6704" t="b">
        <f>IF(Comuni[[#This Row],[Popolazione2011]]&gt;300000,"MAGGIORE")</f>
        <v>0</v>
      </c>
      <c r="H6704">
        <f>100*Comuni[[#This Row],[Popolazione2011]]/(SUMIFS($D$2:$D$7916,$B$2:$B$7916,"Piemonte"))</f>
        <v>7.2297450271728417E-2</v>
      </c>
      <c r="I6704" s="1" t="str">
        <f>_xlfn.XLOOKUP(Comuni[[#This Row],[Regione]],Ripartizione_geografica[Regione],Ripartizione_geografica[Ripartizione geografica],,0)</f>
        <v>Sud</v>
      </c>
      <c r="J6704" s="1">
        <f>_xlfn.XLOOKUP(Comuni[[#This Row],[Regione]],Table_0[Regione],Table_0[Totale contagiati],,0)</f>
        <v>201997</v>
      </c>
      <c r="K6704" s="1">
        <f>_xlfn.XLOOKUP(Comuni[[#This Row],[Regione]],Table_0[Regione],Table_0[Guariti],,0)</f>
        <v>191479</v>
      </c>
      <c r="L6704" s="1">
        <f>_xlfn.XLOOKUP(Comuni[[#This Row],[Regione]],Table_0[Regione],Table_0[Deceduti],,0)</f>
        <v>1048</v>
      </c>
    </row>
    <row r="6705" spans="1:12" x14ac:dyDescent="0.25">
      <c r="A6705" s="1" t="s">
        <v>6806</v>
      </c>
      <c r="B6705" s="1" t="s">
        <v>6714</v>
      </c>
      <c r="C6705" s="1" t="s">
        <v>6715</v>
      </c>
      <c r="D6705">
        <v>2322</v>
      </c>
      <c r="E6705">
        <f>100*Comuni[[#This Row],[Popolazione2011]]/$D$7916</f>
        <v>4.0514972873550627E-3</v>
      </c>
      <c r="F6705">
        <f>100*Comuni[[#This Row],[Popolazione2011]]/(SUMIFS($D$2:$D$7916,$B$2:$B$7916,"Basilicata"))</f>
        <v>0.40170508411240824</v>
      </c>
      <c r="G6705" t="b">
        <f>IF(Comuni[[#This Row],[Popolazione2011]]&gt;300000,"MAGGIORE")</f>
        <v>0</v>
      </c>
      <c r="H6705">
        <f>100*Comuni[[#This Row],[Popolazione2011]]/(SUMIFS($D$2:$D$7916,$B$2:$B$7916,"Piemonte"))</f>
        <v>5.3209090184137366E-2</v>
      </c>
      <c r="I6705" s="1" t="str">
        <f>_xlfn.XLOOKUP(Comuni[[#This Row],[Regione]],Ripartizione_geografica[Regione],Ripartizione_geografica[Ripartizione geografica],,0)</f>
        <v>Sud</v>
      </c>
      <c r="J6705" s="1">
        <f>_xlfn.XLOOKUP(Comuni[[#This Row],[Regione]],Table_0[Regione],Table_0[Totale contagiati],,0)</f>
        <v>201997</v>
      </c>
      <c r="K6705" s="1">
        <f>_xlfn.XLOOKUP(Comuni[[#This Row],[Regione]],Table_0[Regione],Table_0[Guariti],,0)</f>
        <v>191479</v>
      </c>
      <c r="L6705" s="1">
        <f>_xlfn.XLOOKUP(Comuni[[#This Row],[Regione]],Table_0[Regione],Table_0[Deceduti],,0)</f>
        <v>1048</v>
      </c>
    </row>
    <row r="6706" spans="1:12" x14ac:dyDescent="0.25">
      <c r="A6706" s="1" t="s">
        <v>6807</v>
      </c>
      <c r="B6706" s="1" t="s">
        <v>6714</v>
      </c>
      <c r="C6706" s="1" t="s">
        <v>6715</v>
      </c>
      <c r="D6706">
        <v>714</v>
      </c>
      <c r="E6706">
        <f>100*Comuni[[#This Row],[Popolazione2011]]/$D$7916</f>
        <v>1.245809243398585E-3</v>
      </c>
      <c r="F6706">
        <f>100*Comuni[[#This Row],[Popolazione2011]]/(SUMIFS($D$2:$D$7916,$B$2:$B$7916,"Basilicata"))</f>
        <v>0.12352171837048212</v>
      </c>
      <c r="G6706" t="b">
        <f>IF(Comuni[[#This Row],[Popolazione2011]]&gt;300000,"MAGGIORE")</f>
        <v>0</v>
      </c>
      <c r="H6706">
        <f>100*Comuni[[#This Row],[Popolazione2011]]/(SUMIFS($D$2:$D$7916,$B$2:$B$7916,"Piemonte"))</f>
        <v>1.6361451503649475E-2</v>
      </c>
      <c r="I6706" s="1" t="str">
        <f>_xlfn.XLOOKUP(Comuni[[#This Row],[Regione]],Ripartizione_geografica[Regione],Ripartizione_geografica[Ripartizione geografica],,0)</f>
        <v>Sud</v>
      </c>
      <c r="J6706" s="1">
        <f>_xlfn.XLOOKUP(Comuni[[#This Row],[Regione]],Table_0[Regione],Table_0[Totale contagiati],,0)</f>
        <v>201997</v>
      </c>
      <c r="K6706" s="1">
        <f>_xlfn.XLOOKUP(Comuni[[#This Row],[Regione]],Table_0[Regione],Table_0[Guariti],,0)</f>
        <v>191479</v>
      </c>
      <c r="L6706" s="1">
        <f>_xlfn.XLOOKUP(Comuni[[#This Row],[Regione]],Table_0[Regione],Table_0[Deceduti],,0)</f>
        <v>1048</v>
      </c>
    </row>
    <row r="6707" spans="1:12" x14ac:dyDescent="0.25">
      <c r="A6707" s="1" t="s">
        <v>6808</v>
      </c>
      <c r="B6707" s="1" t="s">
        <v>6714</v>
      </c>
      <c r="C6707" s="1" t="s">
        <v>6715</v>
      </c>
      <c r="D6707">
        <v>2074</v>
      </c>
      <c r="E6707">
        <f>100*Comuni[[#This Row],[Popolazione2011]]/$D$7916</f>
        <v>3.6187792308244615E-3</v>
      </c>
      <c r="F6707">
        <f>100*Comuni[[#This Row],[Popolazione2011]]/(SUMIFS($D$2:$D$7916,$B$2:$B$7916,"Basilicata"))</f>
        <v>0.35880118193330518</v>
      </c>
      <c r="G6707" t="b">
        <f>IF(Comuni[[#This Row],[Popolazione2011]]&gt;300000,"MAGGIORE")</f>
        <v>0</v>
      </c>
      <c r="H6707">
        <f>100*Comuni[[#This Row],[Popolazione2011]]/(SUMIFS($D$2:$D$7916,$B$2:$B$7916,"Piemonte"))</f>
        <v>4.7526121034410375E-2</v>
      </c>
      <c r="I6707" s="1" t="str">
        <f>_xlfn.XLOOKUP(Comuni[[#This Row],[Regione]],Ripartizione_geografica[Regione],Ripartizione_geografica[Ripartizione geografica],,0)</f>
        <v>Sud</v>
      </c>
      <c r="J6707" s="1">
        <f>_xlfn.XLOOKUP(Comuni[[#This Row],[Regione]],Table_0[Regione],Table_0[Totale contagiati],,0)</f>
        <v>201997</v>
      </c>
      <c r="K6707" s="1">
        <f>_xlfn.XLOOKUP(Comuni[[#This Row],[Regione]],Table_0[Regione],Table_0[Guariti],,0)</f>
        <v>191479</v>
      </c>
      <c r="L6707" s="1">
        <f>_xlfn.XLOOKUP(Comuni[[#This Row],[Regione]],Table_0[Regione],Table_0[Deceduti],,0)</f>
        <v>1048</v>
      </c>
    </row>
    <row r="6708" spans="1:12" x14ac:dyDescent="0.25">
      <c r="A6708" s="1" t="s">
        <v>6809</v>
      </c>
      <c r="B6708" s="1" t="s">
        <v>6714</v>
      </c>
      <c r="C6708" s="1" t="s">
        <v>6715</v>
      </c>
      <c r="D6708">
        <v>12167</v>
      </c>
      <c r="E6708">
        <f>100*Comuni[[#This Row],[Popolazione2011]]/$D$7916</f>
        <v>2.1229357233096057E-2</v>
      </c>
      <c r="F6708">
        <f>100*Comuni[[#This Row],[Popolazione2011]]/(SUMIFS($D$2:$D$7916,$B$2:$B$7916,"Basilicata"))</f>
        <v>2.104886200859462</v>
      </c>
      <c r="G6708" t="b">
        <f>IF(Comuni[[#This Row],[Popolazione2011]]&gt;300000,"MAGGIORE")</f>
        <v>0</v>
      </c>
      <c r="H6708">
        <f>100*Comuni[[#This Row],[Popolazione2011]]/(SUMIFS($D$2:$D$7916,$B$2:$B$7916,"Piemonte"))</f>
        <v>0.27880921630938815</v>
      </c>
      <c r="I6708" s="1" t="str">
        <f>_xlfn.XLOOKUP(Comuni[[#This Row],[Regione]],Ripartizione_geografica[Regione],Ripartizione_geografica[Ripartizione geografica],,0)</f>
        <v>Sud</v>
      </c>
      <c r="J6708" s="1">
        <f>_xlfn.XLOOKUP(Comuni[[#This Row],[Regione]],Table_0[Regione],Table_0[Totale contagiati],,0)</f>
        <v>201997</v>
      </c>
      <c r="K6708" s="1">
        <f>_xlfn.XLOOKUP(Comuni[[#This Row],[Regione]],Table_0[Regione],Table_0[Guariti],,0)</f>
        <v>191479</v>
      </c>
      <c r="L6708" s="1">
        <f>_xlfn.XLOOKUP(Comuni[[#This Row],[Regione]],Table_0[Regione],Table_0[Deceduti],,0)</f>
        <v>1048</v>
      </c>
    </row>
    <row r="6709" spans="1:12" x14ac:dyDescent="0.25">
      <c r="A6709" s="1" t="s">
        <v>6810</v>
      </c>
      <c r="B6709" s="1" t="s">
        <v>6714</v>
      </c>
      <c r="C6709" s="1" t="s">
        <v>6715</v>
      </c>
      <c r="D6709">
        <v>2917</v>
      </c>
      <c r="E6709">
        <f>100*Comuni[[#This Row],[Popolazione2011]]/$D$7916</f>
        <v>5.0896716568538834E-3</v>
      </c>
      <c r="F6709">
        <f>100*Comuni[[#This Row],[Popolazione2011]]/(SUMIFS($D$2:$D$7916,$B$2:$B$7916,"Basilicata"))</f>
        <v>0.50463984942114337</v>
      </c>
      <c r="G6709" t="b">
        <f>IF(Comuni[[#This Row],[Popolazione2011]]&gt;300000,"MAGGIORE")</f>
        <v>0</v>
      </c>
      <c r="H6709">
        <f>100*Comuni[[#This Row],[Popolazione2011]]/(SUMIFS($D$2:$D$7916,$B$2:$B$7916,"Piemonte"))</f>
        <v>6.6843633103845265E-2</v>
      </c>
      <c r="I6709" s="1" t="str">
        <f>_xlfn.XLOOKUP(Comuni[[#This Row],[Regione]],Ripartizione_geografica[Regione],Ripartizione_geografica[Ripartizione geografica],,0)</f>
        <v>Sud</v>
      </c>
      <c r="J6709" s="1">
        <f>_xlfn.XLOOKUP(Comuni[[#This Row],[Regione]],Table_0[Regione],Table_0[Totale contagiati],,0)</f>
        <v>201997</v>
      </c>
      <c r="K6709" s="1">
        <f>_xlfn.XLOOKUP(Comuni[[#This Row],[Regione]],Table_0[Regione],Table_0[Guariti],,0)</f>
        <v>191479</v>
      </c>
      <c r="L6709" s="1">
        <f>_xlfn.XLOOKUP(Comuni[[#This Row],[Regione]],Table_0[Regione],Table_0[Deceduti],,0)</f>
        <v>1048</v>
      </c>
    </row>
    <row r="6710" spans="1:12" x14ac:dyDescent="0.25">
      <c r="A6710" s="1" t="s">
        <v>6811</v>
      </c>
      <c r="B6710" s="1" t="s">
        <v>6714</v>
      </c>
      <c r="C6710" s="1" t="s">
        <v>6715</v>
      </c>
      <c r="D6710">
        <v>3124</v>
      </c>
      <c r="E6710">
        <f>100*Comuni[[#This Row],[Popolazione2011]]/$D$7916</f>
        <v>5.4508516475870869E-3</v>
      </c>
      <c r="F6710">
        <f>100*Comuni[[#This Row],[Popolazione2011]]/(SUMIFS($D$2:$D$7916,$B$2:$B$7916,"Basilicata"))</f>
        <v>0.54045076777224943</v>
      </c>
      <c r="G6710" t="b">
        <f>IF(Comuni[[#This Row],[Popolazione2011]]&gt;300000,"MAGGIORE")</f>
        <v>0</v>
      </c>
      <c r="H6710">
        <f>100*Comuni[[#This Row],[Popolazione2011]]/(SUMIFS($D$2:$D$7916,$B$2:$B$7916,"Piemonte"))</f>
        <v>7.1587079128012543E-2</v>
      </c>
      <c r="I6710" s="1" t="str">
        <f>_xlfn.XLOOKUP(Comuni[[#This Row],[Regione]],Ripartizione_geografica[Regione],Ripartizione_geografica[Ripartizione geografica],,0)</f>
        <v>Sud</v>
      </c>
      <c r="J6710" s="1">
        <f>_xlfn.XLOOKUP(Comuni[[#This Row],[Regione]],Table_0[Regione],Table_0[Totale contagiati],,0)</f>
        <v>201997</v>
      </c>
      <c r="K6710" s="1">
        <f>_xlfn.XLOOKUP(Comuni[[#This Row],[Regione]],Table_0[Regione],Table_0[Guariti],,0)</f>
        <v>191479</v>
      </c>
      <c r="L6710" s="1">
        <f>_xlfn.XLOOKUP(Comuni[[#This Row],[Regione]],Table_0[Regione],Table_0[Deceduti],,0)</f>
        <v>1048</v>
      </c>
    </row>
    <row r="6711" spans="1:12" x14ac:dyDescent="0.25">
      <c r="A6711" s="1" t="s">
        <v>6812</v>
      </c>
      <c r="B6711" s="1" t="s">
        <v>6714</v>
      </c>
      <c r="C6711" s="1" t="s">
        <v>6715</v>
      </c>
      <c r="D6711">
        <v>3122</v>
      </c>
      <c r="E6711">
        <f>100*Comuni[[#This Row],[Popolazione2011]]/$D$7916</f>
        <v>5.447361985840872E-3</v>
      </c>
      <c r="F6711">
        <f>100*Comuni[[#This Row],[Popolazione2011]]/(SUMIFS($D$2:$D$7916,$B$2:$B$7916,"Basilicata"))</f>
        <v>0.54010476856112766</v>
      </c>
      <c r="G6711" t="b">
        <f>IF(Comuni[[#This Row],[Popolazione2011]]&gt;300000,"MAGGIORE")</f>
        <v>0</v>
      </c>
      <c r="H6711">
        <f>100*Comuni[[#This Row],[Popolazione2011]]/(SUMIFS($D$2:$D$7916,$B$2:$B$7916,"Piemonte"))</f>
        <v>7.1541248731643775E-2</v>
      </c>
      <c r="I6711" s="1" t="str">
        <f>_xlfn.XLOOKUP(Comuni[[#This Row],[Regione]],Ripartizione_geografica[Regione],Ripartizione_geografica[Ripartizione geografica],,0)</f>
        <v>Sud</v>
      </c>
      <c r="J6711" s="1">
        <f>_xlfn.XLOOKUP(Comuni[[#This Row],[Regione]],Table_0[Regione],Table_0[Totale contagiati],,0)</f>
        <v>201997</v>
      </c>
      <c r="K6711" s="1">
        <f>_xlfn.XLOOKUP(Comuni[[#This Row],[Regione]],Table_0[Regione],Table_0[Guariti],,0)</f>
        <v>191479</v>
      </c>
      <c r="L6711" s="1">
        <f>_xlfn.XLOOKUP(Comuni[[#This Row],[Regione]],Table_0[Regione],Table_0[Deceduti],,0)</f>
        <v>1048</v>
      </c>
    </row>
    <row r="6712" spans="1:12" x14ac:dyDescent="0.25">
      <c r="A6712" s="1" t="s">
        <v>6813</v>
      </c>
      <c r="B6712" s="1" t="s">
        <v>6714</v>
      </c>
      <c r="C6712" s="1" t="s">
        <v>6715</v>
      </c>
      <c r="D6712">
        <v>741</v>
      </c>
      <c r="E6712">
        <f>100*Comuni[[#This Row],[Popolazione2011]]/$D$7916</f>
        <v>1.2929196769724811E-3</v>
      </c>
      <c r="F6712">
        <f>100*Comuni[[#This Row],[Popolazione2011]]/(SUMIFS($D$2:$D$7916,$B$2:$B$7916,"Basilicata"))</f>
        <v>0.12819270772062641</v>
      </c>
      <c r="G6712" t="b">
        <f>IF(Comuni[[#This Row],[Popolazione2011]]&gt;300000,"MAGGIORE")</f>
        <v>0</v>
      </c>
      <c r="H6712">
        <f>100*Comuni[[#This Row],[Popolazione2011]]/(SUMIFS($D$2:$D$7916,$B$2:$B$7916,"Piemonte"))</f>
        <v>1.6980161854627817E-2</v>
      </c>
      <c r="I6712" s="1" t="str">
        <f>_xlfn.XLOOKUP(Comuni[[#This Row],[Regione]],Ripartizione_geografica[Regione],Ripartizione_geografica[Ripartizione geografica],,0)</f>
        <v>Sud</v>
      </c>
      <c r="J6712" s="1">
        <f>_xlfn.XLOOKUP(Comuni[[#This Row],[Regione]],Table_0[Regione],Table_0[Totale contagiati],,0)</f>
        <v>201997</v>
      </c>
      <c r="K6712" s="1">
        <f>_xlfn.XLOOKUP(Comuni[[#This Row],[Regione]],Table_0[Regione],Table_0[Guariti],,0)</f>
        <v>191479</v>
      </c>
      <c r="L6712" s="1">
        <f>_xlfn.XLOOKUP(Comuni[[#This Row],[Regione]],Table_0[Regione],Table_0[Deceduti],,0)</f>
        <v>1048</v>
      </c>
    </row>
    <row r="6713" spans="1:12" x14ac:dyDescent="0.25">
      <c r="A6713" s="1" t="s">
        <v>6814</v>
      </c>
      <c r="B6713" s="1" t="s">
        <v>6714</v>
      </c>
      <c r="C6713" s="1" t="s">
        <v>6715</v>
      </c>
      <c r="D6713">
        <v>3423</v>
      </c>
      <c r="E6713">
        <f>100*Comuni[[#This Row],[Popolazione2011]]/$D$7916</f>
        <v>5.9725560786461577E-3</v>
      </c>
      <c r="F6713">
        <f>100*Comuni[[#This Row],[Popolazione2011]]/(SUMIFS($D$2:$D$7916,$B$2:$B$7916,"Basilicata"))</f>
        <v>0.59217764983495835</v>
      </c>
      <c r="G6713" t="b">
        <f>IF(Comuni[[#This Row],[Popolazione2011]]&gt;300000,"MAGGIORE")</f>
        <v>0</v>
      </c>
      <c r="H6713">
        <f>100*Comuni[[#This Row],[Popolazione2011]]/(SUMIFS($D$2:$D$7916,$B$2:$B$7916,"Piemonte"))</f>
        <v>7.8438723385143072E-2</v>
      </c>
      <c r="I6713" s="1" t="str">
        <f>_xlfn.XLOOKUP(Comuni[[#This Row],[Regione]],Ripartizione_geografica[Regione],Ripartizione_geografica[Ripartizione geografica],,0)</f>
        <v>Sud</v>
      </c>
      <c r="J6713" s="1">
        <f>_xlfn.XLOOKUP(Comuni[[#This Row],[Regione]],Table_0[Regione],Table_0[Totale contagiati],,0)</f>
        <v>201997</v>
      </c>
      <c r="K6713" s="1">
        <f>_xlfn.XLOOKUP(Comuni[[#This Row],[Regione]],Table_0[Regione],Table_0[Guariti],,0)</f>
        <v>191479</v>
      </c>
      <c r="L6713" s="1">
        <f>_xlfn.XLOOKUP(Comuni[[#This Row],[Regione]],Table_0[Regione],Table_0[Deceduti],,0)</f>
        <v>1048</v>
      </c>
    </row>
    <row r="6714" spans="1:12" x14ac:dyDescent="0.25">
      <c r="A6714" s="1" t="s">
        <v>6815</v>
      </c>
      <c r="B6714" s="1" t="s">
        <v>6714</v>
      </c>
      <c r="C6714" s="1" t="s">
        <v>6816</v>
      </c>
      <c r="D6714">
        <v>1980</v>
      </c>
      <c r="E6714">
        <f>100*Comuni[[#This Row],[Popolazione2011]]/$D$7916</f>
        <v>3.4547651287523788E-3</v>
      </c>
      <c r="F6714">
        <f>100*Comuni[[#This Row],[Popolazione2011]]/(SUMIFS($D$2:$D$7916,$B$2:$B$7916,"Basilicata"))</f>
        <v>0.34253921901058065</v>
      </c>
      <c r="G6714" t="b">
        <f>IF(Comuni[[#This Row],[Popolazione2011]]&gt;300000,"MAGGIORE")</f>
        <v>0</v>
      </c>
      <c r="H6714">
        <f>100*Comuni[[#This Row],[Popolazione2011]]/(SUMIFS($D$2:$D$7916,$B$2:$B$7916,"Piemonte"))</f>
        <v>4.5372092405078376E-2</v>
      </c>
      <c r="I6714" s="1" t="str">
        <f>_xlfn.XLOOKUP(Comuni[[#This Row],[Regione]],Ripartizione_geografica[Regione],Ripartizione_geografica[Ripartizione geografica],,0)</f>
        <v>Sud</v>
      </c>
      <c r="J6714" s="1">
        <f>_xlfn.XLOOKUP(Comuni[[#This Row],[Regione]],Table_0[Regione],Table_0[Totale contagiati],,0)</f>
        <v>201997</v>
      </c>
      <c r="K6714" s="1">
        <f>_xlfn.XLOOKUP(Comuni[[#This Row],[Regione]],Table_0[Regione],Table_0[Guariti],,0)</f>
        <v>191479</v>
      </c>
      <c r="L6714" s="1">
        <f>_xlfn.XLOOKUP(Comuni[[#This Row],[Regione]],Table_0[Regione],Table_0[Deceduti],,0)</f>
        <v>1048</v>
      </c>
    </row>
    <row r="6715" spans="1:12" x14ac:dyDescent="0.25">
      <c r="A6715" s="1" t="s">
        <v>6817</v>
      </c>
      <c r="B6715" s="1" t="s">
        <v>6714</v>
      </c>
      <c r="C6715" s="1" t="s">
        <v>6816</v>
      </c>
      <c r="D6715">
        <v>1082</v>
      </c>
      <c r="E6715">
        <f>100*Comuni[[#This Row],[Popolazione2011]]/$D$7916</f>
        <v>1.8879070047020574E-3</v>
      </c>
      <c r="F6715">
        <f>100*Comuni[[#This Row],[Popolazione2011]]/(SUMIFS($D$2:$D$7916,$B$2:$B$7916,"Basilicata"))</f>
        <v>0.18718557321689305</v>
      </c>
      <c r="G6715" t="b">
        <f>IF(Comuni[[#This Row],[Popolazione2011]]&gt;300000,"MAGGIORE")</f>
        <v>0</v>
      </c>
      <c r="H6715">
        <f>100*Comuni[[#This Row],[Popolazione2011]]/(SUMIFS($D$2:$D$7916,$B$2:$B$7916,"Piemonte"))</f>
        <v>2.4794244435502426E-2</v>
      </c>
      <c r="I6715" s="1" t="str">
        <f>_xlfn.XLOOKUP(Comuni[[#This Row],[Regione]],Ripartizione_geografica[Regione],Ripartizione_geografica[Ripartizione geografica],,0)</f>
        <v>Sud</v>
      </c>
      <c r="J6715" s="1">
        <f>_xlfn.XLOOKUP(Comuni[[#This Row],[Regione]],Table_0[Regione],Table_0[Totale contagiati],,0)</f>
        <v>201997</v>
      </c>
      <c r="K6715" s="1">
        <f>_xlfn.XLOOKUP(Comuni[[#This Row],[Regione]],Table_0[Regione],Table_0[Guariti],,0)</f>
        <v>191479</v>
      </c>
      <c r="L6715" s="1">
        <f>_xlfn.XLOOKUP(Comuni[[#This Row],[Regione]],Table_0[Regione],Table_0[Deceduti],,0)</f>
        <v>1048</v>
      </c>
    </row>
    <row r="6716" spans="1:12" x14ac:dyDescent="0.25">
      <c r="A6716" s="1" t="s">
        <v>6818</v>
      </c>
      <c r="B6716" s="1" t="s">
        <v>6714</v>
      </c>
      <c r="C6716" s="1" t="s">
        <v>6816</v>
      </c>
      <c r="D6716">
        <v>12264</v>
      </c>
      <c r="E6716">
        <f>100*Comuni[[#This Row],[Popolazione2011]]/$D$7916</f>
        <v>2.1398605827787461E-2</v>
      </c>
      <c r="F6716">
        <f>100*Comuni[[#This Row],[Popolazione2011]]/(SUMIFS($D$2:$D$7916,$B$2:$B$7916,"Basilicata"))</f>
        <v>2.1216671625988694</v>
      </c>
      <c r="G6716" t="b">
        <f>IF(Comuni[[#This Row],[Popolazione2011]]&gt;300000,"MAGGIORE")</f>
        <v>0</v>
      </c>
      <c r="H6716">
        <f>100*Comuni[[#This Row],[Popolazione2011]]/(SUMIFS($D$2:$D$7916,$B$2:$B$7916,"Piemonte"))</f>
        <v>0.28103199053327332</v>
      </c>
      <c r="I6716" s="1" t="str">
        <f>_xlfn.XLOOKUP(Comuni[[#This Row],[Regione]],Ripartizione_geografica[Regione],Ripartizione_geografica[Ripartizione geografica],,0)</f>
        <v>Sud</v>
      </c>
      <c r="J6716" s="1">
        <f>_xlfn.XLOOKUP(Comuni[[#This Row],[Regione]],Table_0[Regione],Table_0[Totale contagiati],,0)</f>
        <v>201997</v>
      </c>
      <c r="K6716" s="1">
        <f>_xlfn.XLOOKUP(Comuni[[#This Row],[Regione]],Table_0[Regione],Table_0[Guariti],,0)</f>
        <v>191479</v>
      </c>
      <c r="L6716" s="1">
        <f>_xlfn.XLOOKUP(Comuni[[#This Row],[Regione]],Table_0[Regione],Table_0[Deceduti],,0)</f>
        <v>1048</v>
      </c>
    </row>
    <row r="6717" spans="1:12" x14ac:dyDescent="0.25">
      <c r="A6717" s="1" t="s">
        <v>6819</v>
      </c>
      <c r="B6717" s="1" t="s">
        <v>6714</v>
      </c>
      <c r="C6717" s="1" t="s">
        <v>6816</v>
      </c>
      <c r="D6717">
        <v>796</v>
      </c>
      <c r="E6717">
        <f>100*Comuni[[#This Row],[Popolazione2011]]/$D$7916</f>
        <v>1.3888853749933806E-3</v>
      </c>
      <c r="F6717">
        <f>100*Comuni[[#This Row],[Popolazione2011]]/(SUMIFS($D$2:$D$7916,$B$2:$B$7916,"Basilicata"))</f>
        <v>0.13770768602647587</v>
      </c>
      <c r="G6717" t="b">
        <f>IF(Comuni[[#This Row],[Popolazione2011]]&gt;300000,"MAGGIORE")</f>
        <v>0</v>
      </c>
      <c r="H6717">
        <f>100*Comuni[[#This Row],[Popolazione2011]]/(SUMIFS($D$2:$D$7916,$B$2:$B$7916,"Piemonte"))</f>
        <v>1.8240497754768881E-2</v>
      </c>
      <c r="I6717" s="1" t="str">
        <f>_xlfn.XLOOKUP(Comuni[[#This Row],[Regione]],Ripartizione_geografica[Regione],Ripartizione_geografica[Ripartizione geografica],,0)</f>
        <v>Sud</v>
      </c>
      <c r="J6717" s="1">
        <f>_xlfn.XLOOKUP(Comuni[[#This Row],[Regione]],Table_0[Regione],Table_0[Totale contagiati],,0)</f>
        <v>201997</v>
      </c>
      <c r="K6717" s="1">
        <f>_xlfn.XLOOKUP(Comuni[[#This Row],[Regione]],Table_0[Regione],Table_0[Guariti],,0)</f>
        <v>191479</v>
      </c>
      <c r="L6717" s="1">
        <f>_xlfn.XLOOKUP(Comuni[[#This Row],[Regione]],Table_0[Regione],Table_0[Deceduti],,0)</f>
        <v>1048</v>
      </c>
    </row>
    <row r="6718" spans="1:12" x14ac:dyDescent="0.25">
      <c r="A6718" s="1" t="s">
        <v>6820</v>
      </c>
      <c r="B6718" s="1" t="s">
        <v>6714</v>
      </c>
      <c r="C6718" s="1" t="s">
        <v>6816</v>
      </c>
      <c r="D6718">
        <v>361</v>
      </c>
      <c r="E6718">
        <f>100*Comuni[[#This Row],[Popolazione2011]]/$D$7916</f>
        <v>6.2988394519172158E-4</v>
      </c>
      <c r="F6718">
        <f>100*Comuni[[#This Row],[Popolazione2011]]/(SUMIFS($D$2:$D$7916,$B$2:$B$7916,"Basilicata"))</f>
        <v>6.2452857607484653E-2</v>
      </c>
      <c r="G6718" t="b">
        <f>IF(Comuni[[#This Row],[Popolazione2011]]&gt;300000,"MAGGIORE")</f>
        <v>0</v>
      </c>
      <c r="H6718">
        <f>100*Comuni[[#This Row],[Popolazione2011]]/(SUMIFS($D$2:$D$7916,$B$2:$B$7916,"Piemonte"))</f>
        <v>8.2723865445622699E-3</v>
      </c>
      <c r="I6718" s="1" t="str">
        <f>_xlfn.XLOOKUP(Comuni[[#This Row],[Regione]],Ripartizione_geografica[Regione],Ripartizione_geografica[Ripartizione geografica],,0)</f>
        <v>Sud</v>
      </c>
      <c r="J6718" s="1">
        <f>_xlfn.XLOOKUP(Comuni[[#This Row],[Regione]],Table_0[Regione],Table_0[Totale contagiati],,0)</f>
        <v>201997</v>
      </c>
      <c r="K6718" s="1">
        <f>_xlfn.XLOOKUP(Comuni[[#This Row],[Regione]],Table_0[Regione],Table_0[Guariti],,0)</f>
        <v>191479</v>
      </c>
      <c r="L6718" s="1">
        <f>_xlfn.XLOOKUP(Comuni[[#This Row],[Regione]],Table_0[Regione],Table_0[Deceduti],,0)</f>
        <v>1048</v>
      </c>
    </row>
    <row r="6719" spans="1:12" x14ac:dyDescent="0.25">
      <c r="A6719" s="1" t="s">
        <v>6821</v>
      </c>
      <c r="B6719" s="1" t="s">
        <v>6714</v>
      </c>
      <c r="C6719" s="1" t="s">
        <v>6816</v>
      </c>
      <c r="D6719">
        <v>1342</v>
      </c>
      <c r="E6719">
        <f>100*Comuni[[#This Row],[Popolazione2011]]/$D$7916</f>
        <v>2.3415630317099455E-3</v>
      </c>
      <c r="F6719">
        <f>100*Comuni[[#This Row],[Popolazione2011]]/(SUMIFS($D$2:$D$7916,$B$2:$B$7916,"Basilicata"))</f>
        <v>0.23216547066272689</v>
      </c>
      <c r="G6719" t="b">
        <f>IF(Comuni[[#This Row],[Popolazione2011]]&gt;300000,"MAGGIORE")</f>
        <v>0</v>
      </c>
      <c r="H6719">
        <f>100*Comuni[[#This Row],[Popolazione2011]]/(SUMIFS($D$2:$D$7916,$B$2:$B$7916,"Piemonte"))</f>
        <v>3.075219596344201E-2</v>
      </c>
      <c r="I6719" s="1" t="str">
        <f>_xlfn.XLOOKUP(Comuni[[#This Row],[Regione]],Ripartizione_geografica[Regione],Ripartizione_geografica[Ripartizione geografica],,0)</f>
        <v>Sud</v>
      </c>
      <c r="J6719" s="1">
        <f>_xlfn.XLOOKUP(Comuni[[#This Row],[Regione]],Table_0[Regione],Table_0[Totale contagiati],,0)</f>
        <v>201997</v>
      </c>
      <c r="K6719" s="1">
        <f>_xlfn.XLOOKUP(Comuni[[#This Row],[Regione]],Table_0[Regione],Table_0[Guariti],,0)</f>
        <v>191479</v>
      </c>
      <c r="L6719" s="1">
        <f>_xlfn.XLOOKUP(Comuni[[#This Row],[Regione]],Table_0[Regione],Table_0[Deceduti],,0)</f>
        <v>1048</v>
      </c>
    </row>
    <row r="6720" spans="1:12" x14ac:dyDescent="0.25">
      <c r="A6720" s="1" t="s">
        <v>6822</v>
      </c>
      <c r="B6720" s="1" t="s">
        <v>6714</v>
      </c>
      <c r="C6720" s="1" t="s">
        <v>6816</v>
      </c>
      <c r="D6720">
        <v>766</v>
      </c>
      <c r="E6720">
        <f>100*Comuni[[#This Row],[Popolazione2011]]/$D$7916</f>
        <v>1.3365404488001626E-3</v>
      </c>
      <c r="F6720">
        <f>100*Comuni[[#This Row],[Popolazione2011]]/(SUMIFS($D$2:$D$7916,$B$2:$B$7916,"Basilicata"))</f>
        <v>0.13251769785964887</v>
      </c>
      <c r="G6720" t="b">
        <f>IF(Comuni[[#This Row],[Popolazione2011]]&gt;300000,"MAGGIORE")</f>
        <v>0</v>
      </c>
      <c r="H6720">
        <f>100*Comuni[[#This Row],[Popolazione2011]]/(SUMIFS($D$2:$D$7916,$B$2:$B$7916,"Piemonte"))</f>
        <v>1.7553041809237391E-2</v>
      </c>
      <c r="I6720" s="1" t="str">
        <f>_xlfn.XLOOKUP(Comuni[[#This Row],[Regione]],Ripartizione_geografica[Regione],Ripartizione_geografica[Ripartizione geografica],,0)</f>
        <v>Sud</v>
      </c>
      <c r="J6720" s="1">
        <f>_xlfn.XLOOKUP(Comuni[[#This Row],[Regione]],Table_0[Regione],Table_0[Totale contagiati],,0)</f>
        <v>201997</v>
      </c>
      <c r="K6720" s="1">
        <f>_xlfn.XLOOKUP(Comuni[[#This Row],[Regione]],Table_0[Regione],Table_0[Guariti],,0)</f>
        <v>191479</v>
      </c>
      <c r="L6720" s="1">
        <f>_xlfn.XLOOKUP(Comuni[[#This Row],[Regione]],Table_0[Regione],Table_0[Deceduti],,0)</f>
        <v>1048</v>
      </c>
    </row>
    <row r="6721" spans="1:12" x14ac:dyDescent="0.25">
      <c r="A6721" s="1" t="s">
        <v>6823</v>
      </c>
      <c r="B6721" s="1" t="s">
        <v>6714</v>
      </c>
      <c r="C6721" s="1" t="s">
        <v>6816</v>
      </c>
      <c r="D6721">
        <v>8973</v>
      </c>
      <c r="E6721">
        <f>100*Comuni[[#This Row],[Popolazione2011]]/$D$7916</f>
        <v>1.565636742439146E-2</v>
      </c>
      <c r="F6721">
        <f>100*Comuni[[#This Row],[Popolazione2011]]/(SUMIFS($D$2:$D$7916,$B$2:$B$7916,"Basilicata"))</f>
        <v>1.5523254606979495</v>
      </c>
      <c r="G6721" t="b">
        <f>IF(Comuni[[#This Row],[Popolazione2011]]&gt;300000,"MAGGIORE")</f>
        <v>0</v>
      </c>
      <c r="H6721">
        <f>100*Comuni[[#This Row],[Popolazione2011]]/(SUMIFS($D$2:$D$7916,$B$2:$B$7916,"Piemonte"))</f>
        <v>0.20561807330846882</v>
      </c>
      <c r="I6721" s="1" t="str">
        <f>_xlfn.XLOOKUP(Comuni[[#This Row],[Regione]],Ripartizione_geografica[Regione],Ripartizione_geografica[Ripartizione geografica],,0)</f>
        <v>Sud</v>
      </c>
      <c r="J6721" s="1">
        <f>_xlfn.XLOOKUP(Comuni[[#This Row],[Regione]],Table_0[Regione],Table_0[Totale contagiati],,0)</f>
        <v>201997</v>
      </c>
      <c r="K6721" s="1">
        <f>_xlfn.XLOOKUP(Comuni[[#This Row],[Regione]],Table_0[Regione],Table_0[Guariti],,0)</f>
        <v>191479</v>
      </c>
      <c r="L6721" s="1">
        <f>_xlfn.XLOOKUP(Comuni[[#This Row],[Regione]],Table_0[Regione],Table_0[Deceduti],,0)</f>
        <v>1048</v>
      </c>
    </row>
    <row r="6722" spans="1:12" x14ac:dyDescent="0.25">
      <c r="A6722" s="1" t="s">
        <v>6824</v>
      </c>
      <c r="B6722" s="1" t="s">
        <v>6714</v>
      </c>
      <c r="C6722" s="1" t="s">
        <v>6816</v>
      </c>
      <c r="D6722">
        <v>1134</v>
      </c>
      <c r="E6722">
        <f>100*Comuni[[#This Row],[Popolazione2011]]/$D$7916</f>
        <v>1.978638210103635E-3</v>
      </c>
      <c r="F6722">
        <f>100*Comuni[[#This Row],[Popolazione2011]]/(SUMIFS($D$2:$D$7916,$B$2:$B$7916,"Basilicata"))</f>
        <v>0.19618155270605983</v>
      </c>
      <c r="G6722" t="b">
        <f>IF(Comuni[[#This Row],[Popolazione2011]]&gt;300000,"MAGGIORE")</f>
        <v>0</v>
      </c>
      <c r="H6722">
        <f>100*Comuni[[#This Row],[Popolazione2011]]/(SUMIFS($D$2:$D$7916,$B$2:$B$7916,"Piemonte"))</f>
        <v>2.5985834741090341E-2</v>
      </c>
      <c r="I6722" s="1" t="str">
        <f>_xlfn.XLOOKUP(Comuni[[#This Row],[Regione]],Ripartizione_geografica[Regione],Ripartizione_geografica[Ripartizione geografica],,0)</f>
        <v>Sud</v>
      </c>
      <c r="J6722" s="1">
        <f>_xlfn.XLOOKUP(Comuni[[#This Row],[Regione]],Table_0[Regione],Table_0[Totale contagiati],,0)</f>
        <v>201997</v>
      </c>
      <c r="K6722" s="1">
        <f>_xlfn.XLOOKUP(Comuni[[#This Row],[Regione]],Table_0[Regione],Table_0[Guariti],,0)</f>
        <v>191479</v>
      </c>
      <c r="L6722" s="1">
        <f>_xlfn.XLOOKUP(Comuni[[#This Row],[Regione]],Table_0[Regione],Table_0[Deceduti],,0)</f>
        <v>1048</v>
      </c>
    </row>
    <row r="6723" spans="1:12" x14ac:dyDescent="0.25">
      <c r="A6723" s="1" t="s">
        <v>6825</v>
      </c>
      <c r="B6723" s="1" t="s">
        <v>6714</v>
      </c>
      <c r="C6723" s="1" t="s">
        <v>6816</v>
      </c>
      <c r="D6723">
        <v>1053</v>
      </c>
      <c r="E6723">
        <f>100*Comuni[[#This Row],[Popolazione2011]]/$D$7916</f>
        <v>1.8373069093819468E-3</v>
      </c>
      <c r="F6723">
        <f>100*Comuni[[#This Row],[Popolazione2011]]/(SUMIFS($D$2:$D$7916,$B$2:$B$7916,"Basilicata"))</f>
        <v>0.18216858465562699</v>
      </c>
      <c r="G6723" t="b">
        <f>IF(Comuni[[#This Row],[Popolazione2011]]&gt;300000,"MAGGIORE")</f>
        <v>0</v>
      </c>
      <c r="H6723">
        <f>100*Comuni[[#This Row],[Popolazione2011]]/(SUMIFS($D$2:$D$7916,$B$2:$B$7916,"Piemonte"))</f>
        <v>2.4129703688155316E-2</v>
      </c>
      <c r="I6723" s="1" t="str">
        <f>_xlfn.XLOOKUP(Comuni[[#This Row],[Regione]],Ripartizione_geografica[Regione],Ripartizione_geografica[Ripartizione geografica],,0)</f>
        <v>Sud</v>
      </c>
      <c r="J6723" s="1">
        <f>_xlfn.XLOOKUP(Comuni[[#This Row],[Regione]],Table_0[Regione],Table_0[Totale contagiati],,0)</f>
        <v>201997</v>
      </c>
      <c r="K6723" s="1">
        <f>_xlfn.XLOOKUP(Comuni[[#This Row],[Regione]],Table_0[Regione],Table_0[Guariti],,0)</f>
        <v>191479</v>
      </c>
      <c r="L6723" s="1">
        <f>_xlfn.XLOOKUP(Comuni[[#This Row],[Regione]],Table_0[Regione],Table_0[Deceduti],,0)</f>
        <v>1048</v>
      </c>
    </row>
    <row r="6724" spans="1:12" x14ac:dyDescent="0.25">
      <c r="A6724" s="1" t="s">
        <v>6826</v>
      </c>
      <c r="B6724" s="1" t="s">
        <v>6714</v>
      </c>
      <c r="C6724" s="1" t="s">
        <v>6816</v>
      </c>
      <c r="D6724">
        <v>5395</v>
      </c>
      <c r="E6724">
        <f>100*Comuni[[#This Row],[Popolazione2011]]/$D$7916</f>
        <v>9.4133625604136788E-3</v>
      </c>
      <c r="F6724">
        <f>100*Comuni[[#This Row],[Popolazione2011]]/(SUMIFS($D$2:$D$7916,$B$2:$B$7916,"Basilicata"))</f>
        <v>0.93333287200105186</v>
      </c>
      <c r="G6724" t="b">
        <f>IF(Comuni[[#This Row],[Popolazione2011]]&gt;300000,"MAGGIORE")</f>
        <v>0</v>
      </c>
      <c r="H6724">
        <f>100*Comuni[[#This Row],[Popolazione2011]]/(SUMIFS($D$2:$D$7916,$B$2:$B$7916,"Piemonte"))</f>
        <v>0.12362749420474638</v>
      </c>
      <c r="I6724" s="1" t="str">
        <f>_xlfn.XLOOKUP(Comuni[[#This Row],[Regione]],Ripartizione_geografica[Regione],Ripartizione_geografica[Ripartizione geografica],,0)</f>
        <v>Sud</v>
      </c>
      <c r="J6724" s="1">
        <f>_xlfn.XLOOKUP(Comuni[[#This Row],[Regione]],Table_0[Regione],Table_0[Totale contagiati],,0)</f>
        <v>201997</v>
      </c>
      <c r="K6724" s="1">
        <f>_xlfn.XLOOKUP(Comuni[[#This Row],[Regione]],Table_0[Regione],Table_0[Guariti],,0)</f>
        <v>191479</v>
      </c>
      <c r="L6724" s="1">
        <f>_xlfn.XLOOKUP(Comuni[[#This Row],[Regione]],Table_0[Regione],Table_0[Deceduti],,0)</f>
        <v>1048</v>
      </c>
    </row>
    <row r="6725" spans="1:12" x14ac:dyDescent="0.25">
      <c r="A6725" s="1" t="s">
        <v>6827</v>
      </c>
      <c r="B6725" s="1" t="s">
        <v>6714</v>
      </c>
      <c r="C6725" s="1" t="s">
        <v>6816</v>
      </c>
      <c r="D6725">
        <v>2371</v>
      </c>
      <c r="E6725">
        <f>100*Comuni[[#This Row],[Popolazione2011]]/$D$7916</f>
        <v>4.1369940001373178E-3</v>
      </c>
      <c r="F6725">
        <f>100*Comuni[[#This Row],[Popolazione2011]]/(SUMIFS($D$2:$D$7916,$B$2:$B$7916,"Basilicata"))</f>
        <v>0.41018206478489228</v>
      </c>
      <c r="G6725" t="b">
        <f>IF(Comuni[[#This Row],[Popolazione2011]]&gt;300000,"MAGGIORE")</f>
        <v>0</v>
      </c>
      <c r="H6725">
        <f>100*Comuni[[#This Row],[Popolazione2011]]/(SUMIFS($D$2:$D$7916,$B$2:$B$7916,"Piemonte"))</f>
        <v>5.4331934895172136E-2</v>
      </c>
      <c r="I6725" s="1" t="str">
        <f>_xlfn.XLOOKUP(Comuni[[#This Row],[Regione]],Ripartizione_geografica[Regione],Ripartizione_geografica[Ripartizione geografica],,0)</f>
        <v>Sud</v>
      </c>
      <c r="J6725" s="1">
        <f>_xlfn.XLOOKUP(Comuni[[#This Row],[Regione]],Table_0[Regione],Table_0[Totale contagiati],,0)</f>
        <v>201997</v>
      </c>
      <c r="K6725" s="1">
        <f>_xlfn.XLOOKUP(Comuni[[#This Row],[Regione]],Table_0[Regione],Table_0[Guariti],,0)</f>
        <v>191479</v>
      </c>
      <c r="L6725" s="1">
        <f>_xlfn.XLOOKUP(Comuni[[#This Row],[Regione]],Table_0[Regione],Table_0[Deceduti],,0)</f>
        <v>1048</v>
      </c>
    </row>
    <row r="6726" spans="1:12" x14ac:dyDescent="0.25">
      <c r="A6726" s="1" t="s">
        <v>6828</v>
      </c>
      <c r="B6726" s="1" t="s">
        <v>6714</v>
      </c>
      <c r="C6726" s="1" t="s">
        <v>6816</v>
      </c>
      <c r="D6726">
        <v>5100</v>
      </c>
      <c r="E6726">
        <f>100*Comuni[[#This Row],[Popolazione2011]]/$D$7916</f>
        <v>8.8986374528470368E-3</v>
      </c>
      <c r="F6726">
        <f>100*Comuni[[#This Row],[Popolazione2011]]/(SUMIFS($D$2:$D$7916,$B$2:$B$7916,"Basilicata"))</f>
        <v>0.88229798836058648</v>
      </c>
      <c r="G6726" t="b">
        <f>IF(Comuni[[#This Row],[Popolazione2011]]&gt;300000,"MAGGIORE")</f>
        <v>0</v>
      </c>
      <c r="H6726">
        <f>100*Comuni[[#This Row],[Popolazione2011]]/(SUMIFS($D$2:$D$7916,$B$2:$B$7916,"Piemonte"))</f>
        <v>0.11686751074035338</v>
      </c>
      <c r="I6726" s="1" t="str">
        <f>_xlfn.XLOOKUP(Comuni[[#This Row],[Regione]],Ripartizione_geografica[Regione],Ripartizione_geografica[Ripartizione geografica],,0)</f>
        <v>Sud</v>
      </c>
      <c r="J6726" s="1">
        <f>_xlfn.XLOOKUP(Comuni[[#This Row],[Regione]],Table_0[Regione],Table_0[Totale contagiati],,0)</f>
        <v>201997</v>
      </c>
      <c r="K6726" s="1">
        <f>_xlfn.XLOOKUP(Comuni[[#This Row],[Regione]],Table_0[Regione],Table_0[Guariti],,0)</f>
        <v>191479</v>
      </c>
      <c r="L6726" s="1">
        <f>_xlfn.XLOOKUP(Comuni[[#This Row],[Regione]],Table_0[Regione],Table_0[Deceduti],,0)</f>
        <v>1048</v>
      </c>
    </row>
    <row r="6727" spans="1:12" x14ac:dyDescent="0.25">
      <c r="A6727" s="1" t="s">
        <v>6829</v>
      </c>
      <c r="B6727" s="1" t="s">
        <v>6714</v>
      </c>
      <c r="C6727" s="1" t="s">
        <v>6816</v>
      </c>
      <c r="D6727">
        <v>59796</v>
      </c>
      <c r="E6727">
        <f>100*Comuni[[#This Row],[Popolazione2011]]/$D$7916</f>
        <v>0.10433390688832184</v>
      </c>
      <c r="F6727">
        <f>100*Comuni[[#This Row],[Popolazione2011]]/(SUMIFS($D$2:$D$7916,$B$2:$B$7916,"Basilicata"))</f>
        <v>10.344684414119536</v>
      </c>
      <c r="G6727" t="b">
        <f>IF(Comuni[[#This Row],[Popolazione2011]]&gt;300000,"MAGGIORE")</f>
        <v>0</v>
      </c>
      <c r="H6727">
        <f>100*Comuni[[#This Row],[Popolazione2011]]/(SUMIFS($D$2:$D$7916,$B$2:$B$7916,"Piemonte"))</f>
        <v>1.370237190633367</v>
      </c>
      <c r="I6727" s="1" t="str">
        <f>_xlfn.XLOOKUP(Comuni[[#This Row],[Regione]],Ripartizione_geografica[Regione],Ripartizione_geografica[Ripartizione geografica],,0)</f>
        <v>Sud</v>
      </c>
      <c r="J6727" s="1">
        <f>_xlfn.XLOOKUP(Comuni[[#This Row],[Regione]],Table_0[Regione],Table_0[Totale contagiati],,0)</f>
        <v>201997</v>
      </c>
      <c r="K6727" s="1">
        <f>_xlfn.XLOOKUP(Comuni[[#This Row],[Regione]],Table_0[Regione],Table_0[Guariti],,0)</f>
        <v>191479</v>
      </c>
      <c r="L6727" s="1">
        <f>_xlfn.XLOOKUP(Comuni[[#This Row],[Regione]],Table_0[Regione],Table_0[Deceduti],,0)</f>
        <v>1048</v>
      </c>
    </row>
    <row r="6728" spans="1:12" x14ac:dyDescent="0.25">
      <c r="A6728" s="1" t="s">
        <v>6830</v>
      </c>
      <c r="B6728" s="1" t="s">
        <v>6714</v>
      </c>
      <c r="C6728" s="1" t="s">
        <v>6816</v>
      </c>
      <c r="D6728">
        <v>2543</v>
      </c>
      <c r="E6728">
        <f>100*Comuni[[#This Row],[Popolazione2011]]/$D$7916</f>
        <v>4.4371049103117677E-3</v>
      </c>
      <c r="F6728">
        <f>100*Comuni[[#This Row],[Popolazione2011]]/(SUMIFS($D$2:$D$7916,$B$2:$B$7916,"Basilicata"))</f>
        <v>0.43993799694136698</v>
      </c>
      <c r="G6728" t="b">
        <f>IF(Comuni[[#This Row],[Popolazione2011]]&gt;300000,"MAGGIORE")</f>
        <v>0</v>
      </c>
      <c r="H6728">
        <f>100*Comuni[[#This Row],[Popolazione2011]]/(SUMIFS($D$2:$D$7916,$B$2:$B$7916,"Piemonte"))</f>
        <v>5.8273348982886011E-2</v>
      </c>
      <c r="I6728" s="1" t="str">
        <f>_xlfn.XLOOKUP(Comuni[[#This Row],[Regione]],Ripartizione_geografica[Regione],Ripartizione_geografica[Ripartizione geografica],,0)</f>
        <v>Sud</v>
      </c>
      <c r="J6728" s="1">
        <f>_xlfn.XLOOKUP(Comuni[[#This Row],[Regione]],Table_0[Regione],Table_0[Totale contagiati],,0)</f>
        <v>201997</v>
      </c>
      <c r="K6728" s="1">
        <f>_xlfn.XLOOKUP(Comuni[[#This Row],[Regione]],Table_0[Regione],Table_0[Guariti],,0)</f>
        <v>191479</v>
      </c>
      <c r="L6728" s="1">
        <f>_xlfn.XLOOKUP(Comuni[[#This Row],[Regione]],Table_0[Regione],Table_0[Deceduti],,0)</f>
        <v>1048</v>
      </c>
    </row>
    <row r="6729" spans="1:12" x14ac:dyDescent="0.25">
      <c r="A6729" s="1" t="s">
        <v>6831</v>
      </c>
      <c r="B6729" s="1" t="s">
        <v>6714</v>
      </c>
      <c r="C6729" s="1" t="s">
        <v>6816</v>
      </c>
      <c r="D6729">
        <v>7427</v>
      </c>
      <c r="E6729">
        <f>100*Comuni[[#This Row],[Popolazione2011]]/$D$7916</f>
        <v>1.2958858894567635E-2</v>
      </c>
      <c r="F6729">
        <f>100*Comuni[[#This Row],[Popolazione2011]]/(SUMIFS($D$2:$D$7916,$B$2:$B$7916,"Basilicata"))</f>
        <v>1.2848680705007993</v>
      </c>
      <c r="G6729" t="b">
        <f>IF(Comuni[[#This Row],[Popolazione2011]]&gt;300000,"MAGGIORE")</f>
        <v>0</v>
      </c>
      <c r="H6729">
        <f>100*Comuni[[#This Row],[Popolazione2011]]/(SUMIFS($D$2:$D$7916,$B$2:$B$7916,"Piemonte"))</f>
        <v>0.17019117691541266</v>
      </c>
      <c r="I6729" s="1" t="str">
        <f>_xlfn.XLOOKUP(Comuni[[#This Row],[Regione]],Ripartizione_geografica[Regione],Ripartizione_geografica[Ripartizione geografica],,0)</f>
        <v>Sud</v>
      </c>
      <c r="J6729" s="1">
        <f>_xlfn.XLOOKUP(Comuni[[#This Row],[Regione]],Table_0[Regione],Table_0[Totale contagiati],,0)</f>
        <v>201997</v>
      </c>
      <c r="K6729" s="1">
        <f>_xlfn.XLOOKUP(Comuni[[#This Row],[Regione]],Table_0[Regione],Table_0[Guariti],,0)</f>
        <v>191479</v>
      </c>
      <c r="L6729" s="1">
        <f>_xlfn.XLOOKUP(Comuni[[#This Row],[Regione]],Table_0[Regione],Table_0[Deceduti],,0)</f>
        <v>1048</v>
      </c>
    </row>
    <row r="6730" spans="1:12" x14ac:dyDescent="0.25">
      <c r="A6730" s="1" t="s">
        <v>6832</v>
      </c>
      <c r="B6730" s="1" t="s">
        <v>6714</v>
      </c>
      <c r="C6730" s="1" t="s">
        <v>6816</v>
      </c>
      <c r="D6730">
        <v>10102</v>
      </c>
      <c r="E6730">
        <f>100*Comuni[[#This Row],[Popolazione2011]]/$D$7916</f>
        <v>1.7626281480129562E-2</v>
      </c>
      <c r="F6730">
        <f>100*Comuni[[#This Row],[Popolazione2011]]/(SUMIFS($D$2:$D$7916,$B$2:$B$7916,"Basilicata"))</f>
        <v>1.7476420153762049</v>
      </c>
      <c r="G6730" t="b">
        <f>IF(Comuni[[#This Row],[Popolazione2011]]&gt;300000,"MAGGIORE")</f>
        <v>0</v>
      </c>
      <c r="H6730">
        <f>100*Comuni[[#This Row],[Popolazione2011]]/(SUMIFS($D$2:$D$7916,$B$2:$B$7916,"Piemonte"))</f>
        <v>0.23148933205863725</v>
      </c>
      <c r="I6730" s="1" t="str">
        <f>_xlfn.XLOOKUP(Comuni[[#This Row],[Regione]],Ripartizione_geografica[Regione],Ripartizione_geografica[Ripartizione geografica],,0)</f>
        <v>Sud</v>
      </c>
      <c r="J6730" s="1">
        <f>_xlfn.XLOOKUP(Comuni[[#This Row],[Regione]],Table_0[Regione],Table_0[Totale contagiati],,0)</f>
        <v>201997</v>
      </c>
      <c r="K6730" s="1">
        <f>_xlfn.XLOOKUP(Comuni[[#This Row],[Regione]],Table_0[Regione],Table_0[Guariti],,0)</f>
        <v>191479</v>
      </c>
      <c r="L6730" s="1">
        <f>_xlfn.XLOOKUP(Comuni[[#This Row],[Regione]],Table_0[Regione],Table_0[Deceduti],,0)</f>
        <v>1048</v>
      </c>
    </row>
    <row r="6731" spans="1:12" x14ac:dyDescent="0.25">
      <c r="A6731" s="1" t="s">
        <v>6833</v>
      </c>
      <c r="B6731" s="1" t="s">
        <v>6714</v>
      </c>
      <c r="C6731" s="1" t="s">
        <v>6816</v>
      </c>
      <c r="D6731">
        <v>6596</v>
      </c>
      <c r="E6731">
        <f>100*Comuni[[#This Row],[Popolazione2011]]/$D$7916</f>
        <v>1.15089044390155E-2</v>
      </c>
      <c r="F6731">
        <f>100*Comuni[[#This Row],[Popolazione2011]]/(SUMIFS($D$2:$D$7916,$B$2:$B$7916,"Basilicata"))</f>
        <v>1.1411053982796919</v>
      </c>
      <c r="G6731" t="b">
        <f>IF(Comuni[[#This Row],[Popolazione2011]]&gt;300000,"MAGGIORE")</f>
        <v>0</v>
      </c>
      <c r="H6731">
        <f>100*Comuni[[#This Row],[Popolazione2011]]/(SUMIFS($D$2:$D$7916,$B$2:$B$7916,"Piemonte"))</f>
        <v>0.15114864722419039</v>
      </c>
      <c r="I6731" s="1" t="str">
        <f>_xlfn.XLOOKUP(Comuni[[#This Row],[Regione]],Ripartizione_geografica[Regione],Ripartizione_geografica[Ripartizione geografica],,0)</f>
        <v>Sud</v>
      </c>
      <c r="J6731" s="1">
        <f>_xlfn.XLOOKUP(Comuni[[#This Row],[Regione]],Table_0[Regione],Table_0[Totale contagiati],,0)</f>
        <v>201997</v>
      </c>
      <c r="K6731" s="1">
        <f>_xlfn.XLOOKUP(Comuni[[#This Row],[Regione]],Table_0[Regione],Table_0[Guariti],,0)</f>
        <v>191479</v>
      </c>
      <c r="L6731" s="1">
        <f>_xlfn.XLOOKUP(Comuni[[#This Row],[Regione]],Table_0[Regione],Table_0[Deceduti],,0)</f>
        <v>1048</v>
      </c>
    </row>
    <row r="6732" spans="1:12" x14ac:dyDescent="0.25">
      <c r="A6732" s="1" t="s">
        <v>6834</v>
      </c>
      <c r="B6732" s="1" t="s">
        <v>6714</v>
      </c>
      <c r="C6732" s="1" t="s">
        <v>6816</v>
      </c>
      <c r="D6732">
        <v>494</v>
      </c>
      <c r="E6732">
        <f>100*Comuni[[#This Row],[Popolazione2011]]/$D$7916</f>
        <v>8.6194645131498738E-4</v>
      </c>
      <c r="F6732">
        <f>100*Comuni[[#This Row],[Popolazione2011]]/(SUMIFS($D$2:$D$7916,$B$2:$B$7916,"Basilicata"))</f>
        <v>8.5461805147084263E-2</v>
      </c>
      <c r="G6732" t="b">
        <f>IF(Comuni[[#This Row],[Popolazione2011]]&gt;300000,"MAGGIORE")</f>
        <v>0</v>
      </c>
      <c r="H6732">
        <f>100*Comuni[[#This Row],[Popolazione2011]]/(SUMIFS($D$2:$D$7916,$B$2:$B$7916,"Piemonte"))</f>
        <v>1.132010790308521E-2</v>
      </c>
      <c r="I6732" s="1" t="str">
        <f>_xlfn.XLOOKUP(Comuni[[#This Row],[Regione]],Ripartizione_geografica[Regione],Ripartizione_geografica[Ripartizione geografica],,0)</f>
        <v>Sud</v>
      </c>
      <c r="J6732" s="1">
        <f>_xlfn.XLOOKUP(Comuni[[#This Row],[Regione]],Table_0[Regione],Table_0[Totale contagiati],,0)</f>
        <v>201997</v>
      </c>
      <c r="K6732" s="1">
        <f>_xlfn.XLOOKUP(Comuni[[#This Row],[Regione]],Table_0[Regione],Table_0[Guariti],,0)</f>
        <v>191479</v>
      </c>
      <c r="L6732" s="1">
        <f>_xlfn.XLOOKUP(Comuni[[#This Row],[Regione]],Table_0[Regione],Table_0[Deceduti],,0)</f>
        <v>1048</v>
      </c>
    </row>
    <row r="6733" spans="1:12" x14ac:dyDescent="0.25">
      <c r="A6733" s="1" t="s">
        <v>6835</v>
      </c>
      <c r="B6733" s="1" t="s">
        <v>6714</v>
      </c>
      <c r="C6733" s="1" t="s">
        <v>6816</v>
      </c>
      <c r="D6733">
        <v>17361</v>
      </c>
      <c r="E6733">
        <f>100*Comuni[[#This Row],[Popolazione2011]]/$D$7916</f>
        <v>3.0292008788015176E-2</v>
      </c>
      <c r="F6733">
        <f>100*Comuni[[#This Row],[Popolazione2011]]/(SUMIFS($D$2:$D$7916,$B$2:$B$7916,"Basilicata"))</f>
        <v>3.0034461521427733</v>
      </c>
      <c r="G6733" t="b">
        <f>IF(Comuni[[#This Row],[Popolazione2011]]&gt;300000,"MAGGIORE")</f>
        <v>0</v>
      </c>
      <c r="H6733">
        <f>100*Comuni[[#This Row],[Popolazione2011]]/(SUMIFS($D$2:$D$7916,$B$2:$B$7916,"Piemonte"))</f>
        <v>0.39783075567907356</v>
      </c>
      <c r="I6733" s="1" t="str">
        <f>_xlfn.XLOOKUP(Comuni[[#This Row],[Regione]],Ripartizione_geografica[Regione],Ripartizione_geografica[Ripartizione geografica],,0)</f>
        <v>Sud</v>
      </c>
      <c r="J6733" s="1">
        <f>_xlfn.XLOOKUP(Comuni[[#This Row],[Regione]],Table_0[Regione],Table_0[Totale contagiati],,0)</f>
        <v>201997</v>
      </c>
      <c r="K6733" s="1">
        <f>_xlfn.XLOOKUP(Comuni[[#This Row],[Regione]],Table_0[Regione],Table_0[Guariti],,0)</f>
        <v>191479</v>
      </c>
      <c r="L6733" s="1">
        <f>_xlfn.XLOOKUP(Comuni[[#This Row],[Regione]],Table_0[Regione],Table_0[Deceduti],,0)</f>
        <v>1048</v>
      </c>
    </row>
    <row r="6734" spans="1:12" x14ac:dyDescent="0.25">
      <c r="A6734" s="1" t="s">
        <v>6836</v>
      </c>
      <c r="B6734" s="1" t="s">
        <v>6714</v>
      </c>
      <c r="C6734" s="1" t="s">
        <v>6816</v>
      </c>
      <c r="D6734">
        <v>15976</v>
      </c>
      <c r="E6734">
        <f>100*Comuni[[#This Row],[Popolazione2011]]/$D$7916</f>
        <v>2.7875418028761617E-2</v>
      </c>
      <c r="F6734">
        <f>100*Comuni[[#This Row],[Popolazione2011]]/(SUMIFS($D$2:$D$7916,$B$2:$B$7916,"Basilicata"))</f>
        <v>2.7638416984409275</v>
      </c>
      <c r="G6734" t="b">
        <f>IF(Comuni[[#This Row],[Popolazione2011]]&gt;300000,"MAGGIORE")</f>
        <v>0</v>
      </c>
      <c r="H6734">
        <f>100*Comuni[[#This Row],[Popolazione2011]]/(SUMIFS($D$2:$D$7916,$B$2:$B$7916,"Piemonte"))</f>
        <v>0.36609320619370311</v>
      </c>
      <c r="I6734" s="1" t="str">
        <f>_xlfn.XLOOKUP(Comuni[[#This Row],[Regione]],Ripartizione_geografica[Regione],Ripartizione_geografica[Ripartizione geografica],,0)</f>
        <v>Sud</v>
      </c>
      <c r="J6734" s="1">
        <f>_xlfn.XLOOKUP(Comuni[[#This Row],[Regione]],Table_0[Regione],Table_0[Totale contagiati],,0)</f>
        <v>201997</v>
      </c>
      <c r="K6734" s="1">
        <f>_xlfn.XLOOKUP(Comuni[[#This Row],[Regione]],Table_0[Regione],Table_0[Guariti],,0)</f>
        <v>191479</v>
      </c>
      <c r="L6734" s="1">
        <f>_xlfn.XLOOKUP(Comuni[[#This Row],[Regione]],Table_0[Regione],Table_0[Deceduti],,0)</f>
        <v>1048</v>
      </c>
    </row>
    <row r="6735" spans="1:12" x14ac:dyDescent="0.25">
      <c r="A6735" s="1" t="s">
        <v>6837</v>
      </c>
      <c r="B6735" s="1" t="s">
        <v>6714</v>
      </c>
      <c r="C6735" s="1" t="s">
        <v>6816</v>
      </c>
      <c r="D6735">
        <v>4238</v>
      </c>
      <c r="E6735">
        <f>100*Comuni[[#This Row],[Popolazione2011]]/$D$7916</f>
        <v>7.3945932402285763E-3</v>
      </c>
      <c r="F6735">
        <f>100*Comuni[[#This Row],[Popolazione2011]]/(SUMIFS($D$2:$D$7916,$B$2:$B$7916,"Basilicata"))</f>
        <v>0.73317232836709134</v>
      </c>
      <c r="G6735" t="b">
        <f>IF(Comuni[[#This Row],[Popolazione2011]]&gt;300000,"MAGGIORE")</f>
        <v>0</v>
      </c>
      <c r="H6735">
        <f>100*Comuni[[#This Row],[Popolazione2011]]/(SUMIFS($D$2:$D$7916,$B$2:$B$7916,"Piemonte"))</f>
        <v>9.7114609905415233E-2</v>
      </c>
      <c r="I6735" s="1" t="str">
        <f>_xlfn.XLOOKUP(Comuni[[#This Row],[Regione]],Ripartizione_geografica[Regione],Ripartizione_geografica[Ripartizione geografica],,0)</f>
        <v>Sud</v>
      </c>
      <c r="J6735" s="1">
        <f>_xlfn.XLOOKUP(Comuni[[#This Row],[Regione]],Table_0[Regione],Table_0[Totale contagiati],,0)</f>
        <v>201997</v>
      </c>
      <c r="K6735" s="1">
        <f>_xlfn.XLOOKUP(Comuni[[#This Row],[Regione]],Table_0[Regione],Table_0[Guariti],,0)</f>
        <v>191479</v>
      </c>
      <c r="L6735" s="1">
        <f>_xlfn.XLOOKUP(Comuni[[#This Row],[Regione]],Table_0[Regione],Table_0[Deceduti],,0)</f>
        <v>1048</v>
      </c>
    </row>
    <row r="6736" spans="1:12" x14ac:dyDescent="0.25">
      <c r="A6736" s="1" t="s">
        <v>6838</v>
      </c>
      <c r="B6736" s="1" t="s">
        <v>6714</v>
      </c>
      <c r="C6736" s="1" t="s">
        <v>6816</v>
      </c>
      <c r="D6736">
        <v>2707</v>
      </c>
      <c r="E6736">
        <f>100*Comuni[[#This Row],[Popolazione2011]]/$D$7916</f>
        <v>4.723257173501358E-3</v>
      </c>
      <c r="F6736">
        <f>100*Comuni[[#This Row],[Popolazione2011]]/(SUMIFS($D$2:$D$7916,$B$2:$B$7916,"Basilicata"))</f>
        <v>0.46830993225335449</v>
      </c>
      <c r="G6736" t="b">
        <f>IF(Comuni[[#This Row],[Popolazione2011]]&gt;300000,"MAGGIORE")</f>
        <v>0</v>
      </c>
      <c r="H6736">
        <f>100*Comuni[[#This Row],[Popolazione2011]]/(SUMIFS($D$2:$D$7916,$B$2:$B$7916,"Piemonte"))</f>
        <v>6.2031441485124829E-2</v>
      </c>
      <c r="I6736" s="1" t="str">
        <f>_xlfn.XLOOKUP(Comuni[[#This Row],[Regione]],Ripartizione_geografica[Regione],Ripartizione_geografica[Ripartizione geografica],,0)</f>
        <v>Sud</v>
      </c>
      <c r="J6736" s="1">
        <f>_xlfn.XLOOKUP(Comuni[[#This Row],[Regione]],Table_0[Regione],Table_0[Totale contagiati],,0)</f>
        <v>201997</v>
      </c>
      <c r="K6736" s="1">
        <f>_xlfn.XLOOKUP(Comuni[[#This Row],[Regione]],Table_0[Regione],Table_0[Guariti],,0)</f>
        <v>191479</v>
      </c>
      <c r="L6736" s="1">
        <f>_xlfn.XLOOKUP(Comuni[[#This Row],[Regione]],Table_0[Regione],Table_0[Deceduti],,0)</f>
        <v>1048</v>
      </c>
    </row>
    <row r="6737" spans="1:12" x14ac:dyDescent="0.25">
      <c r="A6737" s="1" t="s">
        <v>6839</v>
      </c>
      <c r="B6737" s="1" t="s">
        <v>6714</v>
      </c>
      <c r="C6737" s="1" t="s">
        <v>6816</v>
      </c>
      <c r="D6737">
        <v>2934</v>
      </c>
      <c r="E6737">
        <f>100*Comuni[[#This Row],[Popolazione2011]]/$D$7916</f>
        <v>5.1193337816967067E-3</v>
      </c>
      <c r="F6737">
        <f>100*Comuni[[#This Row],[Popolazione2011]]/(SUMIFS($D$2:$D$7916,$B$2:$B$7916,"Basilicata"))</f>
        <v>0.5075808427156786</v>
      </c>
      <c r="G6737" t="b">
        <f>IF(Comuni[[#This Row],[Popolazione2011]]&gt;300000,"MAGGIORE")</f>
        <v>0</v>
      </c>
      <c r="H6737">
        <f>100*Comuni[[#This Row],[Popolazione2011]]/(SUMIFS($D$2:$D$7916,$B$2:$B$7916,"Piemonte"))</f>
        <v>6.7233191472979778E-2</v>
      </c>
      <c r="I6737" s="1" t="str">
        <f>_xlfn.XLOOKUP(Comuni[[#This Row],[Regione]],Ripartizione_geografica[Regione],Ripartizione_geografica[Ripartizione geografica],,0)</f>
        <v>Sud</v>
      </c>
      <c r="J6737" s="1">
        <f>_xlfn.XLOOKUP(Comuni[[#This Row],[Regione]],Table_0[Regione],Table_0[Totale contagiati],,0)</f>
        <v>201997</v>
      </c>
      <c r="K6737" s="1">
        <f>_xlfn.XLOOKUP(Comuni[[#This Row],[Regione]],Table_0[Regione],Table_0[Guariti],,0)</f>
        <v>191479</v>
      </c>
      <c r="L6737" s="1">
        <f>_xlfn.XLOOKUP(Comuni[[#This Row],[Regione]],Table_0[Regione],Table_0[Deceduti],,0)</f>
        <v>1048</v>
      </c>
    </row>
    <row r="6738" spans="1:12" x14ac:dyDescent="0.25">
      <c r="A6738" s="1" t="s">
        <v>6840</v>
      </c>
      <c r="B6738" s="1" t="s">
        <v>6714</v>
      </c>
      <c r="C6738" s="1" t="s">
        <v>6816</v>
      </c>
      <c r="D6738">
        <v>1290</v>
      </c>
      <c r="E6738">
        <f>100*Comuni[[#This Row],[Popolazione2011]]/$D$7916</f>
        <v>2.2508318263083681E-3</v>
      </c>
      <c r="F6738">
        <f>100*Comuni[[#This Row],[Popolazione2011]]/(SUMIFS($D$2:$D$7916,$B$2:$B$7916,"Basilicata"))</f>
        <v>0.22316949117356014</v>
      </c>
      <c r="G6738" t="b">
        <f>IF(Comuni[[#This Row],[Popolazione2011]]&gt;300000,"MAGGIORE")</f>
        <v>0</v>
      </c>
      <c r="H6738">
        <f>100*Comuni[[#This Row],[Popolazione2011]]/(SUMIFS($D$2:$D$7916,$B$2:$B$7916,"Piemonte"))</f>
        <v>2.9560605657854091E-2</v>
      </c>
      <c r="I6738" s="1" t="str">
        <f>_xlfn.XLOOKUP(Comuni[[#This Row],[Regione]],Ripartizione_geografica[Regione],Ripartizione_geografica[Ripartizione geografica],,0)</f>
        <v>Sud</v>
      </c>
      <c r="J6738" s="1">
        <f>_xlfn.XLOOKUP(Comuni[[#This Row],[Regione]],Table_0[Regione],Table_0[Totale contagiati],,0)</f>
        <v>201997</v>
      </c>
      <c r="K6738" s="1">
        <f>_xlfn.XLOOKUP(Comuni[[#This Row],[Regione]],Table_0[Regione],Table_0[Guariti],,0)</f>
        <v>191479</v>
      </c>
      <c r="L6738" s="1">
        <f>_xlfn.XLOOKUP(Comuni[[#This Row],[Regione]],Table_0[Regione],Table_0[Deceduti],,0)</f>
        <v>1048</v>
      </c>
    </row>
    <row r="6739" spans="1:12" x14ac:dyDescent="0.25">
      <c r="A6739" s="1" t="s">
        <v>6841</v>
      </c>
      <c r="B6739" s="1" t="s">
        <v>6714</v>
      </c>
      <c r="C6739" s="1" t="s">
        <v>6816</v>
      </c>
      <c r="D6739">
        <v>1710</v>
      </c>
      <c r="E6739">
        <f>100*Comuni[[#This Row],[Popolazione2011]]/$D$7916</f>
        <v>2.9836607930134179E-3</v>
      </c>
      <c r="F6739">
        <f>100*Comuni[[#This Row],[Popolazione2011]]/(SUMIFS($D$2:$D$7916,$B$2:$B$7916,"Basilicata"))</f>
        <v>0.29582932550913782</v>
      </c>
      <c r="G6739" t="b">
        <f>IF(Comuni[[#This Row],[Popolazione2011]]&gt;300000,"MAGGIORE")</f>
        <v>0</v>
      </c>
      <c r="H6739">
        <f>100*Comuni[[#This Row],[Popolazione2011]]/(SUMIFS($D$2:$D$7916,$B$2:$B$7916,"Piemonte"))</f>
        <v>3.918498889529496E-2</v>
      </c>
      <c r="I6739" s="1" t="str">
        <f>_xlfn.XLOOKUP(Comuni[[#This Row],[Regione]],Ripartizione_geografica[Regione],Ripartizione_geografica[Ripartizione geografica],,0)</f>
        <v>Sud</v>
      </c>
      <c r="J6739" s="1">
        <f>_xlfn.XLOOKUP(Comuni[[#This Row],[Regione]],Table_0[Regione],Table_0[Totale contagiati],,0)</f>
        <v>201997</v>
      </c>
      <c r="K6739" s="1">
        <f>_xlfn.XLOOKUP(Comuni[[#This Row],[Regione]],Table_0[Regione],Table_0[Guariti],,0)</f>
        <v>191479</v>
      </c>
      <c r="L6739" s="1">
        <f>_xlfn.XLOOKUP(Comuni[[#This Row],[Regione]],Table_0[Regione],Table_0[Deceduti],,0)</f>
        <v>1048</v>
      </c>
    </row>
    <row r="6740" spans="1:12" x14ac:dyDescent="0.25">
      <c r="A6740" s="1" t="s">
        <v>6842</v>
      </c>
      <c r="B6740" s="1" t="s">
        <v>6714</v>
      </c>
      <c r="C6740" s="1" t="s">
        <v>6816</v>
      </c>
      <c r="D6740">
        <v>4685</v>
      </c>
      <c r="E6740">
        <f>100*Comuni[[#This Row],[Popolazione2011]]/$D$7916</f>
        <v>8.174532640507522E-3</v>
      </c>
      <c r="F6740">
        <f>100*Comuni[[#This Row],[Popolazione2011]]/(SUMIFS($D$2:$D$7916,$B$2:$B$7916,"Basilicata"))</f>
        <v>0.81050315205281331</v>
      </c>
      <c r="G6740" t="b">
        <f>IF(Comuni[[#This Row],[Popolazione2011]]&gt;300000,"MAGGIORE")</f>
        <v>0</v>
      </c>
      <c r="H6740">
        <f>100*Comuni[[#This Row],[Popolazione2011]]/(SUMIFS($D$2:$D$7916,$B$2:$B$7916,"Piemonte"))</f>
        <v>0.10735770349383443</v>
      </c>
      <c r="I6740" s="1" t="str">
        <f>_xlfn.XLOOKUP(Comuni[[#This Row],[Regione]],Ripartizione_geografica[Regione],Ripartizione_geografica[Ripartizione geografica],,0)</f>
        <v>Sud</v>
      </c>
      <c r="J6740" s="1">
        <f>_xlfn.XLOOKUP(Comuni[[#This Row],[Regione]],Table_0[Regione],Table_0[Totale contagiati],,0)</f>
        <v>201997</v>
      </c>
      <c r="K6740" s="1">
        <f>_xlfn.XLOOKUP(Comuni[[#This Row],[Regione]],Table_0[Regione],Table_0[Guariti],,0)</f>
        <v>191479</v>
      </c>
      <c r="L6740" s="1">
        <f>_xlfn.XLOOKUP(Comuni[[#This Row],[Regione]],Table_0[Regione],Table_0[Deceduti],,0)</f>
        <v>1048</v>
      </c>
    </row>
    <row r="6741" spans="1:12" x14ac:dyDescent="0.25">
      <c r="A6741" s="1" t="s">
        <v>6843</v>
      </c>
      <c r="B6741" s="1" t="s">
        <v>6714</v>
      </c>
      <c r="C6741" s="1" t="s">
        <v>6816</v>
      </c>
      <c r="D6741">
        <v>5669</v>
      </c>
      <c r="E6741">
        <f>100*Comuni[[#This Row],[Popolazione2011]]/$D$7916</f>
        <v>9.8914462196450677E-3</v>
      </c>
      <c r="F6741">
        <f>100*Comuni[[#This Row],[Popolazione2011]]/(SUMIFS($D$2:$D$7916,$B$2:$B$7916,"Basilicata"))</f>
        <v>0.98073476392473824</v>
      </c>
      <c r="G6741" t="b">
        <f>IF(Comuni[[#This Row],[Popolazione2011]]&gt;300000,"MAGGIORE")</f>
        <v>0</v>
      </c>
      <c r="H6741">
        <f>100*Comuni[[#This Row],[Popolazione2011]]/(SUMIFS($D$2:$D$7916,$B$2:$B$7916,"Piemonte"))</f>
        <v>0.12990625850726734</v>
      </c>
      <c r="I6741" s="1" t="str">
        <f>_xlfn.XLOOKUP(Comuni[[#This Row],[Regione]],Ripartizione_geografica[Regione],Ripartizione_geografica[Ripartizione geografica],,0)</f>
        <v>Sud</v>
      </c>
      <c r="J6741" s="1">
        <f>_xlfn.XLOOKUP(Comuni[[#This Row],[Regione]],Table_0[Regione],Table_0[Totale contagiati],,0)</f>
        <v>201997</v>
      </c>
      <c r="K6741" s="1">
        <f>_xlfn.XLOOKUP(Comuni[[#This Row],[Regione]],Table_0[Regione],Table_0[Guariti],,0)</f>
        <v>191479</v>
      </c>
      <c r="L6741" s="1">
        <f>_xlfn.XLOOKUP(Comuni[[#This Row],[Regione]],Table_0[Regione],Table_0[Deceduti],,0)</f>
        <v>1048</v>
      </c>
    </row>
    <row r="6742" spans="1:12" x14ac:dyDescent="0.25">
      <c r="A6742" s="1" t="s">
        <v>6844</v>
      </c>
      <c r="B6742" s="1" t="s">
        <v>6714</v>
      </c>
      <c r="C6742" s="1" t="s">
        <v>6816</v>
      </c>
      <c r="D6742">
        <v>5151</v>
      </c>
      <c r="E6742">
        <f>100*Comuni[[#This Row],[Popolazione2011]]/$D$7916</f>
        <v>8.9876238273755068E-3</v>
      </c>
      <c r="F6742">
        <f>100*Comuni[[#This Row],[Popolazione2011]]/(SUMIFS($D$2:$D$7916,$B$2:$B$7916,"Basilicata"))</f>
        <v>0.8911209682441924</v>
      </c>
      <c r="G6742" t="b">
        <f>IF(Comuni[[#This Row],[Popolazione2011]]&gt;300000,"MAGGIORE")</f>
        <v>0</v>
      </c>
      <c r="H6742">
        <f>100*Comuni[[#This Row],[Popolazione2011]]/(SUMIFS($D$2:$D$7916,$B$2:$B$7916,"Piemonte"))</f>
        <v>0.11803618584775692</v>
      </c>
      <c r="I6742" s="1" t="str">
        <f>_xlfn.XLOOKUP(Comuni[[#This Row],[Regione]],Ripartizione_geografica[Regione],Ripartizione_geografica[Ripartizione geografica],,0)</f>
        <v>Sud</v>
      </c>
      <c r="J6742" s="1">
        <f>_xlfn.XLOOKUP(Comuni[[#This Row],[Regione]],Table_0[Regione],Table_0[Totale contagiati],,0)</f>
        <v>201997</v>
      </c>
      <c r="K6742" s="1">
        <f>_xlfn.XLOOKUP(Comuni[[#This Row],[Regione]],Table_0[Regione],Table_0[Guariti],,0)</f>
        <v>191479</v>
      </c>
      <c r="L6742" s="1">
        <f>_xlfn.XLOOKUP(Comuni[[#This Row],[Regione]],Table_0[Regione],Table_0[Deceduti],,0)</f>
        <v>1048</v>
      </c>
    </row>
    <row r="6743" spans="1:12" x14ac:dyDescent="0.25">
      <c r="A6743" s="1" t="s">
        <v>6845</v>
      </c>
      <c r="B6743" s="1" t="s">
        <v>6714</v>
      </c>
      <c r="C6743" s="1" t="s">
        <v>6816</v>
      </c>
      <c r="D6743">
        <v>1634</v>
      </c>
      <c r="E6743">
        <f>100*Comuni[[#This Row],[Popolazione2011]]/$D$7916</f>
        <v>2.851053646657266E-3</v>
      </c>
      <c r="F6743">
        <f>100*Comuni[[#This Row],[Popolazione2011]]/(SUMIFS($D$2:$D$7916,$B$2:$B$7916,"Basilicata"))</f>
        <v>0.28268135548650947</v>
      </c>
      <c r="G6743" t="b">
        <f>IF(Comuni[[#This Row],[Popolazione2011]]&gt;300000,"MAGGIORE")</f>
        <v>0</v>
      </c>
      <c r="H6743">
        <f>100*Comuni[[#This Row],[Popolazione2011]]/(SUMIFS($D$2:$D$7916,$B$2:$B$7916,"Piemonte"))</f>
        <v>3.7443433833281851E-2</v>
      </c>
      <c r="I6743" s="1" t="str">
        <f>_xlfn.XLOOKUP(Comuni[[#This Row],[Regione]],Ripartizione_geografica[Regione],Ripartizione_geografica[Ripartizione geografica],,0)</f>
        <v>Sud</v>
      </c>
      <c r="J6743" s="1">
        <f>_xlfn.XLOOKUP(Comuni[[#This Row],[Regione]],Table_0[Regione],Table_0[Totale contagiati],,0)</f>
        <v>201997</v>
      </c>
      <c r="K6743" s="1">
        <f>_xlfn.XLOOKUP(Comuni[[#This Row],[Regione]],Table_0[Regione],Table_0[Guariti],,0)</f>
        <v>191479</v>
      </c>
      <c r="L6743" s="1">
        <f>_xlfn.XLOOKUP(Comuni[[#This Row],[Regione]],Table_0[Regione],Table_0[Deceduti],,0)</f>
        <v>1048</v>
      </c>
    </row>
    <row r="6744" spans="1:12" x14ac:dyDescent="0.25">
      <c r="A6744" s="1" t="s">
        <v>6846</v>
      </c>
      <c r="B6744" s="1" t="s">
        <v>6714</v>
      </c>
      <c r="C6744" s="1" t="s">
        <v>6816</v>
      </c>
      <c r="D6744">
        <v>7171</v>
      </c>
      <c r="E6744">
        <f>100*Comuni[[#This Row],[Popolazione2011]]/$D$7916</f>
        <v>1.2512182191052176E-2</v>
      </c>
      <c r="F6744">
        <f>100*Comuni[[#This Row],[Popolazione2011]]/(SUMIFS($D$2:$D$7916,$B$2:$B$7916,"Basilicata"))</f>
        <v>1.2405801714772091</v>
      </c>
      <c r="G6744" t="b">
        <f>IF(Comuni[[#This Row],[Popolazione2011]]&gt;300000,"MAGGIORE")</f>
        <v>0</v>
      </c>
      <c r="H6744">
        <f>100*Comuni[[#This Row],[Popolazione2011]]/(SUMIFS($D$2:$D$7916,$B$2:$B$7916,"Piemonte"))</f>
        <v>0.16432488618021063</v>
      </c>
      <c r="I6744" s="1" t="str">
        <f>_xlfn.XLOOKUP(Comuni[[#This Row],[Regione]],Ripartizione_geografica[Regione],Ripartizione_geografica[Ripartizione geografica],,0)</f>
        <v>Sud</v>
      </c>
      <c r="J6744" s="1">
        <f>_xlfn.XLOOKUP(Comuni[[#This Row],[Regione]],Table_0[Regione],Table_0[Totale contagiati],,0)</f>
        <v>201997</v>
      </c>
      <c r="K6744" s="1">
        <f>_xlfn.XLOOKUP(Comuni[[#This Row],[Regione]],Table_0[Regione],Table_0[Guariti],,0)</f>
        <v>191479</v>
      </c>
      <c r="L6744" s="1">
        <f>_xlfn.XLOOKUP(Comuni[[#This Row],[Regione]],Table_0[Regione],Table_0[Deceduti],,0)</f>
        <v>1048</v>
      </c>
    </row>
    <row r="6745" spans="1:12" x14ac:dyDescent="0.25">
      <c r="A6745" s="1" t="s">
        <v>6847</v>
      </c>
      <c r="B6745" s="1" t="s">
        <v>6848</v>
      </c>
      <c r="C6745" s="1" t="s">
        <v>6849</v>
      </c>
      <c r="D6745">
        <v>1161</v>
      </c>
      <c r="E6745">
        <f>100*Comuni[[#This Row],[Popolazione2011]]/$D$7916</f>
        <v>2.0257486436775314E-3</v>
      </c>
      <c r="F6745">
        <f>100*Comuni[[#This Row],[Popolazione2011]]/(SUMIFS($D$2:$D$7916,$B$2:$B$7916,"Calabria"))</f>
        <v>5.9263418493657641E-2</v>
      </c>
      <c r="G6745" t="b">
        <f>IF(Comuni[[#This Row],[Popolazione2011]]&gt;300000,"MAGGIORE")</f>
        <v>0</v>
      </c>
      <c r="H6745">
        <f>100*Comuni[[#This Row],[Popolazione2011]]/(SUMIFS($D$2:$D$7916,$B$2:$B$7916,"Piemonte"))</f>
        <v>2.6604545092068683E-2</v>
      </c>
      <c r="I6745" s="1" t="str">
        <f>_xlfn.XLOOKUP(Comuni[[#This Row],[Regione]],Ripartizione_geografica[Regione],Ripartizione_geografica[Ripartizione geografica],,0)</f>
        <v>Sud</v>
      </c>
      <c r="J6745" s="1">
        <f>_xlfn.XLOOKUP(Comuni[[#This Row],[Regione]],Table_0[Regione],Table_0[Totale contagiati],,0)</f>
        <v>650481</v>
      </c>
      <c r="K6745" s="1">
        <f>_xlfn.XLOOKUP(Comuni[[#This Row],[Regione]],Table_0[Regione],Table_0[Guariti],,0)</f>
        <v>643757</v>
      </c>
      <c r="L6745" s="1">
        <f>_xlfn.XLOOKUP(Comuni[[#This Row],[Regione]],Table_0[Regione],Table_0[Deceduti],,0)</f>
        <v>3596</v>
      </c>
    </row>
    <row r="6746" spans="1:12" x14ac:dyDescent="0.25">
      <c r="A6746" s="1" t="s">
        <v>6850</v>
      </c>
      <c r="B6746" s="1" t="s">
        <v>6848</v>
      </c>
      <c r="C6746" s="1" t="s">
        <v>6849</v>
      </c>
      <c r="D6746">
        <v>1910</v>
      </c>
      <c r="E6746">
        <f>100*Comuni[[#This Row],[Popolazione2011]]/$D$7916</f>
        <v>3.3326269676348702E-3</v>
      </c>
      <c r="F6746">
        <f>100*Comuni[[#This Row],[Popolazione2011]]/(SUMIFS($D$2:$D$7916,$B$2:$B$7916,"Calabria"))</f>
        <v>9.7496235420229199E-2</v>
      </c>
      <c r="G6746" t="b">
        <f>IF(Comuni[[#This Row],[Popolazione2011]]&gt;300000,"MAGGIORE")</f>
        <v>0</v>
      </c>
      <c r="H6746">
        <f>100*Comuni[[#This Row],[Popolazione2011]]/(SUMIFS($D$2:$D$7916,$B$2:$B$7916,"Piemonte"))</f>
        <v>4.3768028532171564E-2</v>
      </c>
      <c r="I6746" s="1" t="str">
        <f>_xlfn.XLOOKUP(Comuni[[#This Row],[Regione]],Ripartizione_geografica[Regione],Ripartizione_geografica[Ripartizione geografica],,0)</f>
        <v>Sud</v>
      </c>
      <c r="J6746" s="1">
        <f>_xlfn.XLOOKUP(Comuni[[#This Row],[Regione]],Table_0[Regione],Table_0[Totale contagiati],,0)</f>
        <v>650481</v>
      </c>
      <c r="K6746" s="1">
        <f>_xlfn.XLOOKUP(Comuni[[#This Row],[Regione]],Table_0[Regione],Table_0[Guariti],,0)</f>
        <v>643757</v>
      </c>
      <c r="L6746" s="1">
        <f>_xlfn.XLOOKUP(Comuni[[#This Row],[Regione]],Table_0[Regione],Table_0[Deceduti],,0)</f>
        <v>3596</v>
      </c>
    </row>
    <row r="6747" spans="1:12" x14ac:dyDescent="0.25">
      <c r="A6747" s="1" t="s">
        <v>6851</v>
      </c>
      <c r="B6747" s="1" t="s">
        <v>6848</v>
      </c>
      <c r="C6747" s="1" t="s">
        <v>6849</v>
      </c>
      <c r="D6747">
        <v>21458</v>
      </c>
      <c r="E6747">
        <f>100*Comuni[[#This Row],[Popolazione2011]]/$D$7916</f>
        <v>3.7440580875135625E-2</v>
      </c>
      <c r="F6747">
        <f>100*Comuni[[#This Row],[Popolazione2011]]/(SUMIFS($D$2:$D$7916,$B$2:$B$7916,"Calabria"))</f>
        <v>1.0953268165692556</v>
      </c>
      <c r="G6747" t="b">
        <f>IF(Comuni[[#This Row],[Popolazione2011]]&gt;300000,"MAGGIORE")</f>
        <v>0</v>
      </c>
      <c r="H6747">
        <f>100*Comuni[[#This Row],[Popolazione2011]]/(SUMIFS($D$2:$D$7916,$B$2:$B$7916,"Piemonte"))</f>
        <v>0.49171432264049081</v>
      </c>
      <c r="I6747" s="1" t="str">
        <f>_xlfn.XLOOKUP(Comuni[[#This Row],[Regione]],Ripartizione_geografica[Regione],Ripartizione_geografica[Ripartizione geografica],,0)</f>
        <v>Sud</v>
      </c>
      <c r="J6747" s="1">
        <f>_xlfn.XLOOKUP(Comuni[[#This Row],[Regione]],Table_0[Regione],Table_0[Totale contagiati],,0)</f>
        <v>650481</v>
      </c>
      <c r="K6747" s="1">
        <f>_xlfn.XLOOKUP(Comuni[[#This Row],[Regione]],Table_0[Regione],Table_0[Guariti],,0)</f>
        <v>643757</v>
      </c>
      <c r="L6747" s="1">
        <f>_xlfn.XLOOKUP(Comuni[[#This Row],[Regione]],Table_0[Regione],Table_0[Deceduti],,0)</f>
        <v>3596</v>
      </c>
    </row>
    <row r="6748" spans="1:12" x14ac:dyDescent="0.25">
      <c r="A6748" s="1" t="s">
        <v>6852</v>
      </c>
      <c r="B6748" s="1" t="s">
        <v>6848</v>
      </c>
      <c r="C6748" s="1" t="s">
        <v>6849</v>
      </c>
      <c r="D6748">
        <v>1907</v>
      </c>
      <c r="E6748">
        <f>100*Comuni[[#This Row],[Popolazione2011]]/$D$7916</f>
        <v>3.3273924750155488E-3</v>
      </c>
      <c r="F6748">
        <f>100*Comuni[[#This Row],[Popolazione2011]]/(SUMIFS($D$2:$D$7916,$B$2:$B$7916,"Calabria"))</f>
        <v>9.7343099971925168E-2</v>
      </c>
      <c r="G6748" t="b">
        <f>IF(Comuni[[#This Row],[Popolazione2011]]&gt;300000,"MAGGIORE")</f>
        <v>0</v>
      </c>
      <c r="H6748">
        <f>100*Comuni[[#This Row],[Popolazione2011]]/(SUMIFS($D$2:$D$7916,$B$2:$B$7916,"Piemonte"))</f>
        <v>4.3699282937618412E-2</v>
      </c>
      <c r="I6748" s="1" t="str">
        <f>_xlfn.XLOOKUP(Comuni[[#This Row],[Regione]],Ripartizione_geografica[Regione],Ripartizione_geografica[Ripartizione geografica],,0)</f>
        <v>Sud</v>
      </c>
      <c r="J6748" s="1">
        <f>_xlfn.XLOOKUP(Comuni[[#This Row],[Regione]],Table_0[Regione],Table_0[Totale contagiati],,0)</f>
        <v>650481</v>
      </c>
      <c r="K6748" s="1">
        <f>_xlfn.XLOOKUP(Comuni[[#This Row],[Regione]],Table_0[Regione],Table_0[Guariti],,0)</f>
        <v>643757</v>
      </c>
      <c r="L6748" s="1">
        <f>_xlfn.XLOOKUP(Comuni[[#This Row],[Regione]],Table_0[Regione],Table_0[Deceduti],,0)</f>
        <v>3596</v>
      </c>
    </row>
    <row r="6749" spans="1:12" x14ac:dyDescent="0.25">
      <c r="A6749" s="1" t="s">
        <v>6853</v>
      </c>
      <c r="B6749" s="1" t="s">
        <v>6848</v>
      </c>
      <c r="C6749" s="1" t="s">
        <v>6849</v>
      </c>
      <c r="D6749">
        <v>839</v>
      </c>
      <c r="E6749">
        <f>100*Comuni[[#This Row],[Popolazione2011]]/$D$7916</f>
        <v>1.4639131025369928E-3</v>
      </c>
      <c r="F6749">
        <f>100*Comuni[[#This Row],[Popolazione2011]]/(SUMIFS($D$2:$D$7916,$B$2:$B$7916,"Calabria"))</f>
        <v>4.2826880375692301E-2</v>
      </c>
      <c r="G6749" t="b">
        <f>IF(Comuni[[#This Row],[Popolazione2011]]&gt;300000,"MAGGIORE")</f>
        <v>0</v>
      </c>
      <c r="H6749">
        <f>100*Comuni[[#This Row],[Popolazione2011]]/(SUMIFS($D$2:$D$7916,$B$2:$B$7916,"Piemonte"))</f>
        <v>1.9225851276697351E-2</v>
      </c>
      <c r="I6749" s="1" t="str">
        <f>_xlfn.XLOOKUP(Comuni[[#This Row],[Regione]],Ripartizione_geografica[Regione],Ripartizione_geografica[Ripartizione geografica],,0)</f>
        <v>Sud</v>
      </c>
      <c r="J6749" s="1">
        <f>_xlfn.XLOOKUP(Comuni[[#This Row],[Regione]],Table_0[Regione],Table_0[Totale contagiati],,0)</f>
        <v>650481</v>
      </c>
      <c r="K6749" s="1">
        <f>_xlfn.XLOOKUP(Comuni[[#This Row],[Regione]],Table_0[Regione],Table_0[Guariti],,0)</f>
        <v>643757</v>
      </c>
      <c r="L6749" s="1">
        <f>_xlfn.XLOOKUP(Comuni[[#This Row],[Regione]],Table_0[Regione],Table_0[Deceduti],,0)</f>
        <v>3596</v>
      </c>
    </row>
    <row r="6750" spans="1:12" x14ac:dyDescent="0.25">
      <c r="A6750" s="1" t="s">
        <v>6854</v>
      </c>
      <c r="B6750" s="1" t="s">
        <v>6848</v>
      </c>
      <c r="C6750" s="1" t="s">
        <v>6849</v>
      </c>
      <c r="D6750">
        <v>1463</v>
      </c>
      <c r="E6750">
        <f>100*Comuni[[#This Row],[Popolazione2011]]/$D$7916</f>
        <v>2.5526875673559245E-3</v>
      </c>
      <c r="F6750">
        <f>100*Comuni[[#This Row],[Popolazione2011]]/(SUMIFS($D$2:$D$7916,$B$2:$B$7916,"Calabria"))</f>
        <v>7.4679053622929481E-2</v>
      </c>
      <c r="G6750" t="b">
        <f>IF(Comuni[[#This Row],[Popolazione2011]]&gt;300000,"MAGGIORE")</f>
        <v>0</v>
      </c>
      <c r="H6750">
        <f>100*Comuni[[#This Row],[Popolazione2011]]/(SUMIFS($D$2:$D$7916,$B$2:$B$7916,"Piemonte"))</f>
        <v>3.3524934943752353E-2</v>
      </c>
      <c r="I6750" s="1" t="str">
        <f>_xlfn.XLOOKUP(Comuni[[#This Row],[Regione]],Ripartizione_geografica[Regione],Ripartizione_geografica[Ripartizione geografica],,0)</f>
        <v>Sud</v>
      </c>
      <c r="J6750" s="1">
        <f>_xlfn.XLOOKUP(Comuni[[#This Row],[Regione]],Table_0[Regione],Table_0[Totale contagiati],,0)</f>
        <v>650481</v>
      </c>
      <c r="K6750" s="1">
        <f>_xlfn.XLOOKUP(Comuni[[#This Row],[Regione]],Table_0[Regione],Table_0[Guariti],,0)</f>
        <v>643757</v>
      </c>
      <c r="L6750" s="1">
        <f>_xlfn.XLOOKUP(Comuni[[#This Row],[Regione]],Table_0[Regione],Table_0[Deceduti],,0)</f>
        <v>3596</v>
      </c>
    </row>
    <row r="6751" spans="1:12" x14ac:dyDescent="0.25">
      <c r="A6751" s="1" t="s">
        <v>6855</v>
      </c>
      <c r="B6751" s="1" t="s">
        <v>6848</v>
      </c>
      <c r="C6751" s="1" t="s">
        <v>6849</v>
      </c>
      <c r="D6751">
        <v>530</v>
      </c>
      <c r="E6751">
        <f>100*Comuni[[#This Row],[Popolazione2011]]/$D$7916</f>
        <v>9.2476036274684889E-4</v>
      </c>
      <c r="F6751">
        <f>100*Comuni[[#This Row],[Popolazione2011]]/(SUMIFS($D$2:$D$7916,$B$2:$B$7916,"Calabria"))</f>
        <v>2.7053929200377733E-2</v>
      </c>
      <c r="G6751" t="b">
        <f>IF(Comuni[[#This Row],[Popolazione2011]]&gt;300000,"MAGGIORE")</f>
        <v>0</v>
      </c>
      <c r="H6751">
        <f>100*Comuni[[#This Row],[Popolazione2011]]/(SUMIFS($D$2:$D$7916,$B$2:$B$7916,"Piemonte"))</f>
        <v>1.2145055037722998E-2</v>
      </c>
      <c r="I6751" s="1" t="str">
        <f>_xlfn.XLOOKUP(Comuni[[#This Row],[Regione]],Ripartizione_geografica[Regione],Ripartizione_geografica[Ripartizione geografica],,0)</f>
        <v>Sud</v>
      </c>
      <c r="J6751" s="1">
        <f>_xlfn.XLOOKUP(Comuni[[#This Row],[Regione]],Table_0[Regione],Table_0[Totale contagiati],,0)</f>
        <v>650481</v>
      </c>
      <c r="K6751" s="1">
        <f>_xlfn.XLOOKUP(Comuni[[#This Row],[Regione]],Table_0[Regione],Table_0[Guariti],,0)</f>
        <v>643757</v>
      </c>
      <c r="L6751" s="1">
        <f>_xlfn.XLOOKUP(Comuni[[#This Row],[Regione]],Table_0[Regione],Table_0[Deceduti],,0)</f>
        <v>3596</v>
      </c>
    </row>
    <row r="6752" spans="1:12" x14ac:dyDescent="0.25">
      <c r="A6752" s="1" t="s">
        <v>6856</v>
      </c>
      <c r="B6752" s="1" t="s">
        <v>6848</v>
      </c>
      <c r="C6752" s="1" t="s">
        <v>6849</v>
      </c>
      <c r="D6752">
        <v>737</v>
      </c>
      <c r="E6752">
        <f>100*Comuni[[#This Row],[Popolazione2011]]/$D$7916</f>
        <v>1.285940353480052E-3</v>
      </c>
      <c r="F6752">
        <f>100*Comuni[[#This Row],[Popolazione2011]]/(SUMIFS($D$2:$D$7916,$B$2:$B$7916,"Calabria"))</f>
        <v>3.7620275133355453E-2</v>
      </c>
      <c r="G6752" t="b">
        <f>IF(Comuni[[#This Row],[Popolazione2011]]&gt;300000,"MAGGIORE")</f>
        <v>0</v>
      </c>
      <c r="H6752">
        <f>100*Comuni[[#This Row],[Popolazione2011]]/(SUMIFS($D$2:$D$7916,$B$2:$B$7916,"Piemonte"))</f>
        <v>1.6888501061890285E-2</v>
      </c>
      <c r="I6752" s="1" t="str">
        <f>_xlfn.XLOOKUP(Comuni[[#This Row],[Regione]],Ripartizione_geografica[Regione],Ripartizione_geografica[Ripartizione geografica],,0)</f>
        <v>Sud</v>
      </c>
      <c r="J6752" s="1">
        <f>_xlfn.XLOOKUP(Comuni[[#This Row],[Regione]],Table_0[Regione],Table_0[Totale contagiati],,0)</f>
        <v>650481</v>
      </c>
      <c r="K6752" s="1">
        <f>_xlfn.XLOOKUP(Comuni[[#This Row],[Regione]],Table_0[Regione],Table_0[Guariti],,0)</f>
        <v>643757</v>
      </c>
      <c r="L6752" s="1">
        <f>_xlfn.XLOOKUP(Comuni[[#This Row],[Regione]],Table_0[Regione],Table_0[Deceduti],,0)</f>
        <v>3596</v>
      </c>
    </row>
    <row r="6753" spans="1:12" x14ac:dyDescent="0.25">
      <c r="A6753" s="1" t="s">
        <v>6857</v>
      </c>
      <c r="B6753" s="1" t="s">
        <v>6848</v>
      </c>
      <c r="C6753" s="1" t="s">
        <v>6849</v>
      </c>
      <c r="D6753">
        <v>4341</v>
      </c>
      <c r="E6753">
        <f>100*Comuni[[#This Row],[Popolazione2011]]/$D$7916</f>
        <v>7.5743108201586241E-3</v>
      </c>
      <c r="F6753">
        <f>100*Comuni[[#This Row],[Popolazione2011]]/(SUMIFS($D$2:$D$7916,$B$2:$B$7916,"Calabria"))</f>
        <v>0.22158699369592405</v>
      </c>
      <c r="G6753" t="b">
        <f>IF(Comuni[[#This Row],[Popolazione2011]]&gt;300000,"MAGGIORE")</f>
        <v>0</v>
      </c>
      <c r="H6753">
        <f>100*Comuni[[#This Row],[Popolazione2011]]/(SUMIFS($D$2:$D$7916,$B$2:$B$7916,"Piemonte"))</f>
        <v>9.947487531840668E-2</v>
      </c>
      <c r="I6753" s="1" t="str">
        <f>_xlfn.XLOOKUP(Comuni[[#This Row],[Regione]],Ripartizione_geografica[Regione],Ripartizione_geografica[Ripartizione geografica],,0)</f>
        <v>Sud</v>
      </c>
      <c r="J6753" s="1">
        <f>_xlfn.XLOOKUP(Comuni[[#This Row],[Regione]],Table_0[Regione],Table_0[Totale contagiati],,0)</f>
        <v>650481</v>
      </c>
      <c r="K6753" s="1">
        <f>_xlfn.XLOOKUP(Comuni[[#This Row],[Regione]],Table_0[Regione],Table_0[Guariti],,0)</f>
        <v>643757</v>
      </c>
      <c r="L6753" s="1">
        <f>_xlfn.XLOOKUP(Comuni[[#This Row],[Regione]],Table_0[Regione],Table_0[Deceduti],,0)</f>
        <v>3596</v>
      </c>
    </row>
    <row r="6754" spans="1:12" x14ac:dyDescent="0.25">
      <c r="A6754" s="1" t="s">
        <v>6858</v>
      </c>
      <c r="B6754" s="1" t="s">
        <v>6848</v>
      </c>
      <c r="C6754" s="1" t="s">
        <v>6849</v>
      </c>
      <c r="D6754">
        <v>13754</v>
      </c>
      <c r="E6754">
        <f>100*Comuni[[#This Row],[Popolazione2011]]/$D$7916</f>
        <v>2.399840382871728E-2</v>
      </c>
      <c r="F6754">
        <f>100*Comuni[[#This Row],[Popolazione2011]]/(SUMIFS($D$2:$D$7916,$B$2:$B$7916,"Calabria"))</f>
        <v>0.70207498532451951</v>
      </c>
      <c r="G6754" t="b">
        <f>IF(Comuni[[#This Row],[Popolazione2011]]&gt;300000,"MAGGIORE")</f>
        <v>0</v>
      </c>
      <c r="H6754">
        <f>100*Comuni[[#This Row],[Popolazione2011]]/(SUMIFS($D$2:$D$7916,$B$2:$B$7916,"Piemonte"))</f>
        <v>0.31517563582800401</v>
      </c>
      <c r="I6754" s="1" t="str">
        <f>_xlfn.XLOOKUP(Comuni[[#This Row],[Regione]],Ripartizione_geografica[Regione],Ripartizione_geografica[Ripartizione geografica],,0)</f>
        <v>Sud</v>
      </c>
      <c r="J6754" s="1">
        <f>_xlfn.XLOOKUP(Comuni[[#This Row],[Regione]],Table_0[Regione],Table_0[Totale contagiati],,0)</f>
        <v>650481</v>
      </c>
      <c r="K6754" s="1">
        <f>_xlfn.XLOOKUP(Comuni[[#This Row],[Regione]],Table_0[Regione],Table_0[Guariti],,0)</f>
        <v>643757</v>
      </c>
      <c r="L6754" s="1">
        <f>_xlfn.XLOOKUP(Comuni[[#This Row],[Regione]],Table_0[Regione],Table_0[Deceduti],,0)</f>
        <v>3596</v>
      </c>
    </row>
    <row r="6755" spans="1:12" x14ac:dyDescent="0.25">
      <c r="A6755" s="1" t="s">
        <v>6859</v>
      </c>
      <c r="B6755" s="1" t="s">
        <v>6848</v>
      </c>
      <c r="C6755" s="1" t="s">
        <v>6849</v>
      </c>
      <c r="D6755">
        <v>3001</v>
      </c>
      <c r="E6755">
        <f>100*Comuni[[#This Row],[Popolazione2011]]/$D$7916</f>
        <v>5.236237450194893E-3</v>
      </c>
      <c r="F6755">
        <f>100*Comuni[[#This Row],[Popolazione2011]]/(SUMIFS($D$2:$D$7916,$B$2:$B$7916,"Calabria"))</f>
        <v>0.15318649345345958</v>
      </c>
      <c r="G6755" t="b">
        <f>IF(Comuni[[#This Row],[Popolazione2011]]&gt;300000,"MAGGIORE")</f>
        <v>0</v>
      </c>
      <c r="H6755">
        <f>100*Comuni[[#This Row],[Popolazione2011]]/(SUMIFS($D$2:$D$7916,$B$2:$B$7916,"Piemonte"))</f>
        <v>6.8768509751333431E-2</v>
      </c>
      <c r="I6755" s="1" t="str">
        <f>_xlfn.XLOOKUP(Comuni[[#This Row],[Regione]],Ripartizione_geografica[Regione],Ripartizione_geografica[Ripartizione geografica],,0)</f>
        <v>Sud</v>
      </c>
      <c r="J6755" s="1">
        <f>_xlfn.XLOOKUP(Comuni[[#This Row],[Regione]],Table_0[Regione],Table_0[Totale contagiati],,0)</f>
        <v>650481</v>
      </c>
      <c r="K6755" s="1">
        <f>_xlfn.XLOOKUP(Comuni[[#This Row],[Regione]],Table_0[Regione],Table_0[Guariti],,0)</f>
        <v>643757</v>
      </c>
      <c r="L6755" s="1">
        <f>_xlfn.XLOOKUP(Comuni[[#This Row],[Regione]],Table_0[Regione],Table_0[Deceduti],,0)</f>
        <v>3596</v>
      </c>
    </row>
    <row r="6756" spans="1:12" x14ac:dyDescent="0.25">
      <c r="A6756" s="1" t="s">
        <v>6860</v>
      </c>
      <c r="B6756" s="1" t="s">
        <v>6848</v>
      </c>
      <c r="C6756" s="1" t="s">
        <v>6849</v>
      </c>
      <c r="D6756">
        <v>2968</v>
      </c>
      <c r="E6756">
        <f>100*Comuni[[#This Row],[Popolazione2011]]/$D$7916</f>
        <v>5.1786580313823534E-3</v>
      </c>
      <c r="F6756">
        <f>100*Comuni[[#This Row],[Popolazione2011]]/(SUMIFS($D$2:$D$7916,$B$2:$B$7916,"Calabria"))</f>
        <v>0.15150200352211532</v>
      </c>
      <c r="G6756" t="b">
        <f>IF(Comuni[[#This Row],[Popolazione2011]]&gt;300000,"MAGGIORE")</f>
        <v>0</v>
      </c>
      <c r="H6756">
        <f>100*Comuni[[#This Row],[Popolazione2011]]/(SUMIFS($D$2:$D$7916,$B$2:$B$7916,"Piemonte"))</f>
        <v>6.801230821124879E-2</v>
      </c>
      <c r="I6756" s="1" t="str">
        <f>_xlfn.XLOOKUP(Comuni[[#This Row],[Regione]],Ripartizione_geografica[Regione],Ripartizione_geografica[Ripartizione geografica],,0)</f>
        <v>Sud</v>
      </c>
      <c r="J6756" s="1">
        <f>_xlfn.XLOOKUP(Comuni[[#This Row],[Regione]],Table_0[Regione],Table_0[Totale contagiati],,0)</f>
        <v>650481</v>
      </c>
      <c r="K6756" s="1">
        <f>_xlfn.XLOOKUP(Comuni[[#This Row],[Regione]],Table_0[Regione],Table_0[Guariti],,0)</f>
        <v>643757</v>
      </c>
      <c r="L6756" s="1">
        <f>_xlfn.XLOOKUP(Comuni[[#This Row],[Regione]],Table_0[Regione],Table_0[Deceduti],,0)</f>
        <v>3596</v>
      </c>
    </row>
    <row r="6757" spans="1:12" x14ac:dyDescent="0.25">
      <c r="A6757" s="1" t="s">
        <v>6861</v>
      </c>
      <c r="B6757" s="1" t="s">
        <v>6848</v>
      </c>
      <c r="C6757" s="1" t="s">
        <v>6849</v>
      </c>
      <c r="D6757">
        <v>2007</v>
      </c>
      <c r="E6757">
        <f>100*Comuni[[#This Row],[Popolazione2011]]/$D$7916</f>
        <v>3.5018755623262747E-3</v>
      </c>
      <c r="F6757">
        <f>100*Comuni[[#This Row],[Popolazione2011]]/(SUMIFS($D$2:$D$7916,$B$2:$B$7916,"Calabria"))</f>
        <v>0.10244761491539267</v>
      </c>
      <c r="G6757" t="b">
        <f>IF(Comuni[[#This Row],[Popolazione2011]]&gt;300000,"MAGGIORE")</f>
        <v>0</v>
      </c>
      <c r="H6757">
        <f>100*Comuni[[#This Row],[Popolazione2011]]/(SUMIFS($D$2:$D$7916,$B$2:$B$7916,"Piemonte"))</f>
        <v>4.5990802756056715E-2</v>
      </c>
      <c r="I6757" s="1" t="str">
        <f>_xlfn.XLOOKUP(Comuni[[#This Row],[Regione]],Ripartizione_geografica[Regione],Ripartizione_geografica[Ripartizione geografica],,0)</f>
        <v>Sud</v>
      </c>
      <c r="J6757" s="1">
        <f>_xlfn.XLOOKUP(Comuni[[#This Row],[Regione]],Table_0[Regione],Table_0[Totale contagiati],,0)</f>
        <v>650481</v>
      </c>
      <c r="K6757" s="1">
        <f>_xlfn.XLOOKUP(Comuni[[#This Row],[Regione]],Table_0[Regione],Table_0[Guariti],,0)</f>
        <v>643757</v>
      </c>
      <c r="L6757" s="1">
        <f>_xlfn.XLOOKUP(Comuni[[#This Row],[Regione]],Table_0[Regione],Table_0[Deceduti],,0)</f>
        <v>3596</v>
      </c>
    </row>
    <row r="6758" spans="1:12" x14ac:dyDescent="0.25">
      <c r="A6758" s="1" t="s">
        <v>6862</v>
      </c>
      <c r="B6758" s="1" t="s">
        <v>6848</v>
      </c>
      <c r="C6758" s="1" t="s">
        <v>6849</v>
      </c>
      <c r="D6758">
        <v>958</v>
      </c>
      <c r="E6758">
        <f>100*Comuni[[#This Row],[Popolazione2011]]/$D$7916</f>
        <v>1.671547976436757E-3</v>
      </c>
      <c r="F6758">
        <f>100*Comuni[[#This Row],[Popolazione2011]]/(SUMIFS($D$2:$D$7916,$B$2:$B$7916,"Calabria"))</f>
        <v>4.8901253158418624E-2</v>
      </c>
      <c r="G6758" t="b">
        <f>IF(Comuni[[#This Row],[Popolazione2011]]&gt;300000,"MAGGIORE")</f>
        <v>0</v>
      </c>
      <c r="H6758">
        <f>100*Comuni[[#This Row],[Popolazione2011]]/(SUMIFS($D$2:$D$7916,$B$2:$B$7916,"Piemonte"))</f>
        <v>2.195275986063893E-2</v>
      </c>
      <c r="I6758" s="1" t="str">
        <f>_xlfn.XLOOKUP(Comuni[[#This Row],[Regione]],Ripartizione_geografica[Regione],Ripartizione_geografica[Ripartizione geografica],,0)</f>
        <v>Sud</v>
      </c>
      <c r="J6758" s="1">
        <f>_xlfn.XLOOKUP(Comuni[[#This Row],[Regione]],Table_0[Regione],Table_0[Totale contagiati],,0)</f>
        <v>650481</v>
      </c>
      <c r="K6758" s="1">
        <f>_xlfn.XLOOKUP(Comuni[[#This Row],[Regione]],Table_0[Regione],Table_0[Guariti],,0)</f>
        <v>643757</v>
      </c>
      <c r="L6758" s="1">
        <f>_xlfn.XLOOKUP(Comuni[[#This Row],[Regione]],Table_0[Regione],Table_0[Deceduti],,0)</f>
        <v>3596</v>
      </c>
    </row>
    <row r="6759" spans="1:12" x14ac:dyDescent="0.25">
      <c r="A6759" s="1" t="s">
        <v>6863</v>
      </c>
      <c r="B6759" s="1" t="s">
        <v>6848</v>
      </c>
      <c r="C6759" s="1" t="s">
        <v>6849</v>
      </c>
      <c r="D6759">
        <v>9120</v>
      </c>
      <c r="E6759">
        <f>100*Comuni[[#This Row],[Popolazione2011]]/$D$7916</f>
        <v>1.591285756273823E-2</v>
      </c>
      <c r="F6759">
        <f>100*Comuni[[#This Row],[Popolazione2011]]/(SUMIFS($D$2:$D$7916,$B$2:$B$7916,"Calabria"))</f>
        <v>0.46553176284423575</v>
      </c>
      <c r="G6759" t="b">
        <f>IF(Comuni[[#This Row],[Popolazione2011]]&gt;300000,"MAGGIORE")</f>
        <v>0</v>
      </c>
      <c r="H6759">
        <f>100*Comuni[[#This Row],[Popolazione2011]]/(SUMIFS($D$2:$D$7916,$B$2:$B$7916,"Piemonte"))</f>
        <v>0.20898660744157313</v>
      </c>
      <c r="I6759" s="1" t="str">
        <f>_xlfn.XLOOKUP(Comuni[[#This Row],[Regione]],Ripartizione_geografica[Regione],Ripartizione_geografica[Ripartizione geografica],,0)</f>
        <v>Sud</v>
      </c>
      <c r="J6759" s="1">
        <f>_xlfn.XLOOKUP(Comuni[[#This Row],[Regione]],Table_0[Regione],Table_0[Totale contagiati],,0)</f>
        <v>650481</v>
      </c>
      <c r="K6759" s="1">
        <f>_xlfn.XLOOKUP(Comuni[[#This Row],[Regione]],Table_0[Regione],Table_0[Guariti],,0)</f>
        <v>643757</v>
      </c>
      <c r="L6759" s="1">
        <f>_xlfn.XLOOKUP(Comuni[[#This Row],[Regione]],Table_0[Regione],Table_0[Deceduti],,0)</f>
        <v>3596</v>
      </c>
    </row>
    <row r="6760" spans="1:12" x14ac:dyDescent="0.25">
      <c r="A6760" s="1" t="s">
        <v>6864</v>
      </c>
      <c r="B6760" s="1" t="s">
        <v>6848</v>
      </c>
      <c r="C6760" s="1" t="s">
        <v>6849</v>
      </c>
      <c r="D6760">
        <v>1367</v>
      </c>
      <c r="E6760">
        <f>100*Comuni[[#This Row],[Popolazione2011]]/$D$7916</f>
        <v>2.385183803537627E-3</v>
      </c>
      <c r="F6760">
        <f>100*Comuni[[#This Row],[Popolazione2011]]/(SUMIFS($D$2:$D$7916,$B$2:$B$7916,"Calabria"))</f>
        <v>6.9778719277200682E-2</v>
      </c>
      <c r="G6760" t="b">
        <f>IF(Comuni[[#This Row],[Popolazione2011]]&gt;300000,"MAGGIORE")</f>
        <v>0</v>
      </c>
      <c r="H6760">
        <f>100*Comuni[[#This Row],[Popolazione2011]]/(SUMIFS($D$2:$D$7916,$B$2:$B$7916,"Piemonte"))</f>
        <v>3.1325075918051587E-2</v>
      </c>
      <c r="I6760" s="1" t="str">
        <f>_xlfn.XLOOKUP(Comuni[[#This Row],[Regione]],Ripartizione_geografica[Regione],Ripartizione_geografica[Ripartizione geografica],,0)</f>
        <v>Sud</v>
      </c>
      <c r="J6760" s="1">
        <f>_xlfn.XLOOKUP(Comuni[[#This Row],[Regione]],Table_0[Regione],Table_0[Totale contagiati],,0)</f>
        <v>650481</v>
      </c>
      <c r="K6760" s="1">
        <f>_xlfn.XLOOKUP(Comuni[[#This Row],[Regione]],Table_0[Regione],Table_0[Guariti],,0)</f>
        <v>643757</v>
      </c>
      <c r="L6760" s="1">
        <f>_xlfn.XLOOKUP(Comuni[[#This Row],[Regione]],Table_0[Regione],Table_0[Deceduti],,0)</f>
        <v>3596</v>
      </c>
    </row>
    <row r="6761" spans="1:12" x14ac:dyDescent="0.25">
      <c r="A6761" s="1" t="s">
        <v>6865</v>
      </c>
      <c r="B6761" s="1" t="s">
        <v>6848</v>
      </c>
      <c r="C6761" s="1" t="s">
        <v>6849</v>
      </c>
      <c r="D6761">
        <v>10335</v>
      </c>
      <c r="E6761">
        <f>100*Comuni[[#This Row],[Popolazione2011]]/$D$7916</f>
        <v>1.8032827073563552E-2</v>
      </c>
      <c r="F6761">
        <f>100*Comuni[[#This Row],[Popolazione2011]]/(SUMIFS($D$2:$D$7916,$B$2:$B$7916,"Calabria"))</f>
        <v>0.52755161940736583</v>
      </c>
      <c r="G6761" t="b">
        <f>IF(Comuni[[#This Row],[Popolazione2011]]&gt;300000,"MAGGIORE")</f>
        <v>0</v>
      </c>
      <c r="H6761">
        <f>100*Comuni[[#This Row],[Popolazione2011]]/(SUMIFS($D$2:$D$7916,$B$2:$B$7916,"Piemonte"))</f>
        <v>0.23682857323559847</v>
      </c>
      <c r="I6761" s="1" t="str">
        <f>_xlfn.XLOOKUP(Comuni[[#This Row],[Regione]],Ripartizione_geografica[Regione],Ripartizione_geografica[Ripartizione geografica],,0)</f>
        <v>Sud</v>
      </c>
      <c r="J6761" s="1">
        <f>_xlfn.XLOOKUP(Comuni[[#This Row],[Regione]],Table_0[Regione],Table_0[Totale contagiati],,0)</f>
        <v>650481</v>
      </c>
      <c r="K6761" s="1">
        <f>_xlfn.XLOOKUP(Comuni[[#This Row],[Regione]],Table_0[Regione],Table_0[Guariti],,0)</f>
        <v>643757</v>
      </c>
      <c r="L6761" s="1">
        <f>_xlfn.XLOOKUP(Comuni[[#This Row],[Regione]],Table_0[Regione],Table_0[Deceduti],,0)</f>
        <v>3596</v>
      </c>
    </row>
    <row r="6762" spans="1:12" x14ac:dyDescent="0.25">
      <c r="A6762" s="1" t="s">
        <v>6866</v>
      </c>
      <c r="B6762" s="1" t="s">
        <v>6848</v>
      </c>
      <c r="C6762" s="1" t="s">
        <v>6849</v>
      </c>
      <c r="D6762">
        <v>1479</v>
      </c>
      <c r="E6762">
        <f>100*Comuni[[#This Row],[Popolazione2011]]/$D$7916</f>
        <v>2.5806048613256404E-3</v>
      </c>
      <c r="F6762">
        <f>100*Comuni[[#This Row],[Popolazione2011]]/(SUMIFS($D$2:$D$7916,$B$2:$B$7916,"Calabria"))</f>
        <v>7.5495776013884283E-2</v>
      </c>
      <c r="G6762" t="b">
        <f>IF(Comuni[[#This Row],[Popolazione2011]]&gt;300000,"MAGGIORE")</f>
        <v>0</v>
      </c>
      <c r="H6762">
        <f>100*Comuni[[#This Row],[Popolazione2011]]/(SUMIFS($D$2:$D$7916,$B$2:$B$7916,"Piemonte"))</f>
        <v>3.3891578114702482E-2</v>
      </c>
      <c r="I6762" s="1" t="str">
        <f>_xlfn.XLOOKUP(Comuni[[#This Row],[Regione]],Ripartizione_geografica[Regione],Ripartizione_geografica[Ripartizione geografica],,0)</f>
        <v>Sud</v>
      </c>
      <c r="J6762" s="1">
        <f>_xlfn.XLOOKUP(Comuni[[#This Row],[Regione]],Table_0[Regione],Table_0[Totale contagiati],,0)</f>
        <v>650481</v>
      </c>
      <c r="K6762" s="1">
        <f>_xlfn.XLOOKUP(Comuni[[#This Row],[Regione]],Table_0[Regione],Table_0[Guariti],,0)</f>
        <v>643757</v>
      </c>
      <c r="L6762" s="1">
        <f>_xlfn.XLOOKUP(Comuni[[#This Row],[Regione]],Table_0[Regione],Table_0[Deceduti],,0)</f>
        <v>3596</v>
      </c>
    </row>
    <row r="6763" spans="1:12" x14ac:dyDescent="0.25">
      <c r="A6763" s="1" t="s">
        <v>6867</v>
      </c>
      <c r="B6763" s="1" t="s">
        <v>6848</v>
      </c>
      <c r="C6763" s="1" t="s">
        <v>6849</v>
      </c>
      <c r="D6763">
        <v>2912</v>
      </c>
      <c r="E6763">
        <f>100*Comuni[[#This Row],[Popolazione2011]]/$D$7916</f>
        <v>5.0809475024883467E-3</v>
      </c>
      <c r="F6763">
        <f>100*Comuni[[#This Row],[Popolazione2011]]/(SUMIFS($D$2:$D$7916,$B$2:$B$7916,"Calabria"))</f>
        <v>0.14864347515377352</v>
      </c>
      <c r="G6763" t="b">
        <f>IF(Comuni[[#This Row],[Popolazione2011]]&gt;300000,"MAGGIORE")</f>
        <v>0</v>
      </c>
      <c r="H6763">
        <f>100*Comuni[[#This Row],[Popolazione2011]]/(SUMIFS($D$2:$D$7916,$B$2:$B$7916,"Piemonte"))</f>
        <v>6.6729057112923346E-2</v>
      </c>
      <c r="I6763" s="1" t="str">
        <f>_xlfn.XLOOKUP(Comuni[[#This Row],[Regione]],Ripartizione_geografica[Regione],Ripartizione_geografica[Ripartizione geografica],,0)</f>
        <v>Sud</v>
      </c>
      <c r="J6763" s="1">
        <f>_xlfn.XLOOKUP(Comuni[[#This Row],[Regione]],Table_0[Regione],Table_0[Totale contagiati],,0)</f>
        <v>650481</v>
      </c>
      <c r="K6763" s="1">
        <f>_xlfn.XLOOKUP(Comuni[[#This Row],[Regione]],Table_0[Regione],Table_0[Guariti],,0)</f>
        <v>643757</v>
      </c>
      <c r="L6763" s="1">
        <f>_xlfn.XLOOKUP(Comuni[[#This Row],[Regione]],Table_0[Regione],Table_0[Deceduti],,0)</f>
        <v>3596</v>
      </c>
    </row>
    <row r="6764" spans="1:12" x14ac:dyDescent="0.25">
      <c r="A6764" s="1" t="s">
        <v>6868</v>
      </c>
      <c r="B6764" s="1" t="s">
        <v>6848</v>
      </c>
      <c r="C6764" s="1" t="s">
        <v>6849</v>
      </c>
      <c r="D6764">
        <v>2354</v>
      </c>
      <c r="E6764">
        <f>100*Comuni[[#This Row],[Popolazione2011]]/$D$7916</f>
        <v>4.1073318752944945E-3</v>
      </c>
      <c r="F6764">
        <f>100*Comuni[[#This Row],[Popolazione2011]]/(SUMIFS($D$2:$D$7916,$B$2:$B$7916,"Calabria"))</f>
        <v>0.12016028176922489</v>
      </c>
      <c r="G6764" t="b">
        <f>IF(Comuni[[#This Row],[Popolazione2011]]&gt;300000,"MAGGIORE")</f>
        <v>0</v>
      </c>
      <c r="H6764">
        <f>100*Comuni[[#This Row],[Popolazione2011]]/(SUMIFS($D$2:$D$7916,$B$2:$B$7916,"Piemonte"))</f>
        <v>5.3942376526037623E-2</v>
      </c>
      <c r="I6764" s="1" t="str">
        <f>_xlfn.XLOOKUP(Comuni[[#This Row],[Regione]],Ripartizione_geografica[Regione],Ripartizione_geografica[Ripartizione geografica],,0)</f>
        <v>Sud</v>
      </c>
      <c r="J6764" s="1">
        <f>_xlfn.XLOOKUP(Comuni[[#This Row],[Regione]],Table_0[Regione],Table_0[Totale contagiati],,0)</f>
        <v>650481</v>
      </c>
      <c r="K6764" s="1">
        <f>_xlfn.XLOOKUP(Comuni[[#This Row],[Regione]],Table_0[Regione],Table_0[Guariti],,0)</f>
        <v>643757</v>
      </c>
      <c r="L6764" s="1">
        <f>_xlfn.XLOOKUP(Comuni[[#This Row],[Regione]],Table_0[Regione],Table_0[Deceduti],,0)</f>
        <v>3596</v>
      </c>
    </row>
    <row r="6765" spans="1:12" x14ac:dyDescent="0.25">
      <c r="A6765" s="1" t="s">
        <v>6869</v>
      </c>
      <c r="B6765" s="1" t="s">
        <v>6848</v>
      </c>
      <c r="C6765" s="1" t="s">
        <v>6849</v>
      </c>
      <c r="D6765">
        <v>1293</v>
      </c>
      <c r="E6765">
        <f>100*Comuni[[#This Row],[Popolazione2011]]/$D$7916</f>
        <v>2.25606631892769E-3</v>
      </c>
      <c r="F6765">
        <f>100*Comuni[[#This Row],[Popolazione2011]]/(SUMIFS($D$2:$D$7916,$B$2:$B$7916,"Calabria"))</f>
        <v>6.6001378219034734E-2</v>
      </c>
      <c r="G6765" t="b">
        <f>IF(Comuni[[#This Row],[Popolazione2011]]&gt;300000,"MAGGIORE")</f>
        <v>0</v>
      </c>
      <c r="H6765">
        <f>100*Comuni[[#This Row],[Popolazione2011]]/(SUMIFS($D$2:$D$7916,$B$2:$B$7916,"Piemonte"))</f>
        <v>2.9629351252407243E-2</v>
      </c>
      <c r="I6765" s="1" t="str">
        <f>_xlfn.XLOOKUP(Comuni[[#This Row],[Regione]],Ripartizione_geografica[Regione],Ripartizione_geografica[Ripartizione geografica],,0)</f>
        <v>Sud</v>
      </c>
      <c r="J6765" s="1">
        <f>_xlfn.XLOOKUP(Comuni[[#This Row],[Regione]],Table_0[Regione],Table_0[Totale contagiati],,0)</f>
        <v>650481</v>
      </c>
      <c r="K6765" s="1">
        <f>_xlfn.XLOOKUP(Comuni[[#This Row],[Regione]],Table_0[Regione],Table_0[Guariti],,0)</f>
        <v>643757</v>
      </c>
      <c r="L6765" s="1">
        <f>_xlfn.XLOOKUP(Comuni[[#This Row],[Regione]],Table_0[Regione],Table_0[Deceduti],,0)</f>
        <v>3596</v>
      </c>
    </row>
    <row r="6766" spans="1:12" x14ac:dyDescent="0.25">
      <c r="A6766" s="1" t="s">
        <v>6870</v>
      </c>
      <c r="B6766" s="1" t="s">
        <v>6848</v>
      </c>
      <c r="C6766" s="1" t="s">
        <v>6849</v>
      </c>
      <c r="D6766">
        <v>1283</v>
      </c>
      <c r="E6766">
        <f>100*Comuni[[#This Row],[Popolazione2011]]/$D$7916</f>
        <v>2.2386180101966169E-3</v>
      </c>
      <c r="F6766">
        <f>100*Comuni[[#This Row],[Popolazione2011]]/(SUMIFS($D$2:$D$7916,$B$2:$B$7916,"Calabria"))</f>
        <v>6.5490926724687981E-2</v>
      </c>
      <c r="G6766" t="b">
        <f>IF(Comuni[[#This Row],[Popolazione2011]]&gt;300000,"MAGGIORE")</f>
        <v>0</v>
      </c>
      <c r="H6766">
        <f>100*Comuni[[#This Row],[Popolazione2011]]/(SUMIFS($D$2:$D$7916,$B$2:$B$7916,"Piemonte"))</f>
        <v>2.940019927056341E-2</v>
      </c>
      <c r="I6766" s="1" t="str">
        <f>_xlfn.XLOOKUP(Comuni[[#This Row],[Regione]],Ripartizione_geografica[Regione],Ripartizione_geografica[Ripartizione geografica],,0)</f>
        <v>Sud</v>
      </c>
      <c r="J6766" s="1">
        <f>_xlfn.XLOOKUP(Comuni[[#This Row],[Regione]],Table_0[Regione],Table_0[Totale contagiati],,0)</f>
        <v>650481</v>
      </c>
      <c r="K6766" s="1">
        <f>_xlfn.XLOOKUP(Comuni[[#This Row],[Regione]],Table_0[Regione],Table_0[Guariti],,0)</f>
        <v>643757</v>
      </c>
      <c r="L6766" s="1">
        <f>_xlfn.XLOOKUP(Comuni[[#This Row],[Regione]],Table_0[Regione],Table_0[Deceduti],,0)</f>
        <v>3596</v>
      </c>
    </row>
    <row r="6767" spans="1:12" x14ac:dyDescent="0.25">
      <c r="A6767" s="1" t="s">
        <v>6871</v>
      </c>
      <c r="B6767" s="1" t="s">
        <v>6848</v>
      </c>
      <c r="C6767" s="1" t="s">
        <v>6849</v>
      </c>
      <c r="D6767">
        <v>1962</v>
      </c>
      <c r="E6767">
        <f>100*Comuni[[#This Row],[Popolazione2011]]/$D$7916</f>
        <v>3.4233581730364481E-3</v>
      </c>
      <c r="F6767">
        <f>100*Comuni[[#This Row],[Popolazione2011]]/(SUMIFS($D$2:$D$7916,$B$2:$B$7916,"Calabria"))</f>
        <v>0.1001505831908323</v>
      </c>
      <c r="G6767" t="b">
        <f>IF(Comuni[[#This Row],[Popolazione2011]]&gt;300000,"MAGGIORE")</f>
        <v>0</v>
      </c>
      <c r="H6767">
        <f>100*Comuni[[#This Row],[Popolazione2011]]/(SUMIFS($D$2:$D$7916,$B$2:$B$7916,"Piemonte"))</f>
        <v>4.495961883775948E-2</v>
      </c>
      <c r="I6767" s="1" t="str">
        <f>_xlfn.XLOOKUP(Comuni[[#This Row],[Regione]],Ripartizione_geografica[Regione],Ripartizione_geografica[Ripartizione geografica],,0)</f>
        <v>Sud</v>
      </c>
      <c r="J6767" s="1">
        <f>_xlfn.XLOOKUP(Comuni[[#This Row],[Regione]],Table_0[Regione],Table_0[Totale contagiati],,0)</f>
        <v>650481</v>
      </c>
      <c r="K6767" s="1">
        <f>_xlfn.XLOOKUP(Comuni[[#This Row],[Regione]],Table_0[Regione],Table_0[Guariti],,0)</f>
        <v>643757</v>
      </c>
      <c r="L6767" s="1">
        <f>_xlfn.XLOOKUP(Comuni[[#This Row],[Regione]],Table_0[Regione],Table_0[Deceduti],,0)</f>
        <v>3596</v>
      </c>
    </row>
    <row r="6768" spans="1:12" x14ac:dyDescent="0.25">
      <c r="A6768" s="1" t="s">
        <v>6872</v>
      </c>
      <c r="B6768" s="1" t="s">
        <v>6848</v>
      </c>
      <c r="C6768" s="1" t="s">
        <v>6849</v>
      </c>
      <c r="D6768">
        <v>785</v>
      </c>
      <c r="E6768">
        <f>100*Comuni[[#This Row],[Popolazione2011]]/$D$7916</f>
        <v>1.3696922353892006E-3</v>
      </c>
      <c r="F6768">
        <f>100*Comuni[[#This Row],[Popolazione2011]]/(SUMIFS($D$2:$D$7916,$B$2:$B$7916,"Calabria"))</f>
        <v>4.0070442306219853E-2</v>
      </c>
      <c r="G6768" t="b">
        <f>IF(Comuni[[#This Row],[Popolazione2011]]&gt;300000,"MAGGIORE")</f>
        <v>0</v>
      </c>
      <c r="H6768">
        <f>100*Comuni[[#This Row],[Popolazione2011]]/(SUMIFS($D$2:$D$7916,$B$2:$B$7916,"Piemonte"))</f>
        <v>1.7988430574740668E-2</v>
      </c>
      <c r="I6768" s="1" t="str">
        <f>_xlfn.XLOOKUP(Comuni[[#This Row],[Regione]],Ripartizione_geografica[Regione],Ripartizione_geografica[Ripartizione geografica],,0)</f>
        <v>Sud</v>
      </c>
      <c r="J6768" s="1">
        <f>_xlfn.XLOOKUP(Comuni[[#This Row],[Regione]],Table_0[Regione],Table_0[Totale contagiati],,0)</f>
        <v>650481</v>
      </c>
      <c r="K6768" s="1">
        <f>_xlfn.XLOOKUP(Comuni[[#This Row],[Regione]],Table_0[Regione],Table_0[Guariti],,0)</f>
        <v>643757</v>
      </c>
      <c r="L6768" s="1">
        <f>_xlfn.XLOOKUP(Comuni[[#This Row],[Regione]],Table_0[Regione],Table_0[Deceduti],,0)</f>
        <v>3596</v>
      </c>
    </row>
    <row r="6769" spans="1:12" x14ac:dyDescent="0.25">
      <c r="A6769" s="1" t="s">
        <v>6873</v>
      </c>
      <c r="B6769" s="1" t="s">
        <v>6848</v>
      </c>
      <c r="C6769" s="1" t="s">
        <v>6849</v>
      </c>
      <c r="D6769">
        <v>8644</v>
      </c>
      <c r="E6769">
        <f>100*Comuni[[#This Row],[Popolazione2011]]/$D$7916</f>
        <v>1.5082318067139174E-2</v>
      </c>
      <c r="F6769">
        <f>100*Comuni[[#This Row],[Popolazione2011]]/(SUMIFS($D$2:$D$7916,$B$2:$B$7916,"Calabria"))</f>
        <v>0.44123427171333046</v>
      </c>
      <c r="G6769" t="b">
        <f>IF(Comuni[[#This Row],[Popolazione2011]]&gt;300000,"MAGGIORE")</f>
        <v>0</v>
      </c>
      <c r="H6769">
        <f>100*Comuni[[#This Row],[Popolazione2011]]/(SUMIFS($D$2:$D$7916,$B$2:$B$7916,"Piemonte"))</f>
        <v>0.1980789731058068</v>
      </c>
      <c r="I6769" s="1" t="str">
        <f>_xlfn.XLOOKUP(Comuni[[#This Row],[Regione]],Ripartizione_geografica[Regione],Ripartizione_geografica[Ripartizione geografica],,0)</f>
        <v>Sud</v>
      </c>
      <c r="J6769" s="1">
        <f>_xlfn.XLOOKUP(Comuni[[#This Row],[Regione]],Table_0[Regione],Table_0[Totale contagiati],,0)</f>
        <v>650481</v>
      </c>
      <c r="K6769" s="1">
        <f>_xlfn.XLOOKUP(Comuni[[#This Row],[Regione]],Table_0[Regione],Table_0[Guariti],,0)</f>
        <v>643757</v>
      </c>
      <c r="L6769" s="1">
        <f>_xlfn.XLOOKUP(Comuni[[#This Row],[Regione]],Table_0[Regione],Table_0[Deceduti],,0)</f>
        <v>3596</v>
      </c>
    </row>
    <row r="6770" spans="1:12" x14ac:dyDescent="0.25">
      <c r="A6770" s="1" t="s">
        <v>6874</v>
      </c>
      <c r="B6770" s="1" t="s">
        <v>6848</v>
      </c>
      <c r="C6770" s="1" t="s">
        <v>6849</v>
      </c>
      <c r="D6770">
        <v>3462</v>
      </c>
      <c r="E6770">
        <f>100*Comuni[[#This Row],[Popolazione2011]]/$D$7916</f>
        <v>6.0406044826973411E-3</v>
      </c>
      <c r="F6770">
        <f>100*Comuni[[#This Row],[Popolazione2011]]/(SUMIFS($D$2:$D$7916,$B$2:$B$7916,"Calabria"))</f>
        <v>0.17671830734284474</v>
      </c>
      <c r="G6770" t="b">
        <f>IF(Comuni[[#This Row],[Popolazione2011]]&gt;300000,"MAGGIORE")</f>
        <v>0</v>
      </c>
      <c r="H6770">
        <f>100*Comuni[[#This Row],[Popolazione2011]]/(SUMIFS($D$2:$D$7916,$B$2:$B$7916,"Piemonte"))</f>
        <v>7.9332416114334003E-2</v>
      </c>
      <c r="I6770" s="1" t="str">
        <f>_xlfn.XLOOKUP(Comuni[[#This Row],[Regione]],Ripartizione_geografica[Regione],Ripartizione_geografica[Ripartizione geografica],,0)</f>
        <v>Sud</v>
      </c>
      <c r="J6770" s="1">
        <f>_xlfn.XLOOKUP(Comuni[[#This Row],[Regione]],Table_0[Regione],Table_0[Totale contagiati],,0)</f>
        <v>650481</v>
      </c>
      <c r="K6770" s="1">
        <f>_xlfn.XLOOKUP(Comuni[[#This Row],[Regione]],Table_0[Regione],Table_0[Guariti],,0)</f>
        <v>643757</v>
      </c>
      <c r="L6770" s="1">
        <f>_xlfn.XLOOKUP(Comuni[[#This Row],[Regione]],Table_0[Regione],Table_0[Deceduti],,0)</f>
        <v>3596</v>
      </c>
    </row>
    <row r="6771" spans="1:12" x14ac:dyDescent="0.25">
      <c r="A6771" s="1" t="s">
        <v>6875</v>
      </c>
      <c r="B6771" s="1" t="s">
        <v>6848</v>
      </c>
      <c r="C6771" s="1" t="s">
        <v>6849</v>
      </c>
      <c r="D6771">
        <v>300</v>
      </c>
      <c r="E6771">
        <f>100*Comuni[[#This Row],[Popolazione2011]]/$D$7916</f>
        <v>5.2344926193217858E-4</v>
      </c>
      <c r="F6771">
        <f>100*Comuni[[#This Row],[Popolazione2011]]/(SUMIFS($D$2:$D$7916,$B$2:$B$7916,"Calabria"))</f>
        <v>1.5313544830402492E-2</v>
      </c>
      <c r="G6771" t="b">
        <f>IF(Comuni[[#This Row],[Popolazione2011]]&gt;300000,"MAGGIORE")</f>
        <v>0</v>
      </c>
      <c r="H6771">
        <f>100*Comuni[[#This Row],[Popolazione2011]]/(SUMIFS($D$2:$D$7916,$B$2:$B$7916,"Piemonte"))</f>
        <v>6.8745594553149053E-3</v>
      </c>
      <c r="I6771" s="1" t="str">
        <f>_xlfn.XLOOKUP(Comuni[[#This Row],[Regione]],Ripartizione_geografica[Regione],Ripartizione_geografica[Ripartizione geografica],,0)</f>
        <v>Sud</v>
      </c>
      <c r="J6771" s="1">
        <f>_xlfn.XLOOKUP(Comuni[[#This Row],[Regione]],Table_0[Regione],Table_0[Totale contagiati],,0)</f>
        <v>650481</v>
      </c>
      <c r="K6771" s="1">
        <f>_xlfn.XLOOKUP(Comuni[[#This Row],[Regione]],Table_0[Regione],Table_0[Guariti],,0)</f>
        <v>643757</v>
      </c>
      <c r="L6771" s="1">
        <f>_xlfn.XLOOKUP(Comuni[[#This Row],[Regione]],Table_0[Regione],Table_0[Deceduti],,0)</f>
        <v>3596</v>
      </c>
    </row>
    <row r="6772" spans="1:12" x14ac:dyDescent="0.25">
      <c r="A6772" s="1" t="s">
        <v>6876</v>
      </c>
      <c r="B6772" s="1" t="s">
        <v>6848</v>
      </c>
      <c r="C6772" s="1" t="s">
        <v>6849</v>
      </c>
      <c r="D6772">
        <v>17281</v>
      </c>
      <c r="E6772">
        <f>100*Comuni[[#This Row],[Popolazione2011]]/$D$7916</f>
        <v>3.0152422318166595E-2</v>
      </c>
      <c r="F6772">
        <f>100*Comuni[[#This Row],[Popolazione2011]]/(SUMIFS($D$2:$D$7916,$B$2:$B$7916,"Calabria"))</f>
        <v>0.8821112273806182</v>
      </c>
      <c r="G6772" t="b">
        <f>IF(Comuni[[#This Row],[Popolazione2011]]&gt;300000,"MAGGIORE")</f>
        <v>0</v>
      </c>
      <c r="H6772">
        <f>100*Comuni[[#This Row],[Popolazione2011]]/(SUMIFS($D$2:$D$7916,$B$2:$B$7916,"Piemonte"))</f>
        <v>0.3959975398243229</v>
      </c>
      <c r="I6772" s="1" t="str">
        <f>_xlfn.XLOOKUP(Comuni[[#This Row],[Regione]],Ripartizione_geografica[Regione],Ripartizione_geografica[Ripartizione geografica],,0)</f>
        <v>Sud</v>
      </c>
      <c r="J6772" s="1">
        <f>_xlfn.XLOOKUP(Comuni[[#This Row],[Regione]],Table_0[Regione],Table_0[Totale contagiati],,0)</f>
        <v>650481</v>
      </c>
      <c r="K6772" s="1">
        <f>_xlfn.XLOOKUP(Comuni[[#This Row],[Regione]],Table_0[Regione],Table_0[Guariti],,0)</f>
        <v>643757</v>
      </c>
      <c r="L6772" s="1">
        <f>_xlfn.XLOOKUP(Comuni[[#This Row],[Regione]],Table_0[Regione],Table_0[Deceduti],,0)</f>
        <v>3596</v>
      </c>
    </row>
    <row r="6773" spans="1:12" x14ac:dyDescent="0.25">
      <c r="A6773" s="1" t="s">
        <v>6877</v>
      </c>
      <c r="B6773" s="1" t="s">
        <v>6848</v>
      </c>
      <c r="C6773" s="1" t="s">
        <v>6849</v>
      </c>
      <c r="D6773">
        <v>2978</v>
      </c>
      <c r="E6773">
        <f>100*Comuni[[#This Row],[Popolazione2011]]/$D$7916</f>
        <v>5.196106340113426E-3</v>
      </c>
      <c r="F6773">
        <f>100*Comuni[[#This Row],[Popolazione2011]]/(SUMIFS($D$2:$D$7916,$B$2:$B$7916,"Calabria"))</f>
        <v>0.15201245501646207</v>
      </c>
      <c r="G6773" t="b">
        <f>IF(Comuni[[#This Row],[Popolazione2011]]&gt;300000,"MAGGIORE")</f>
        <v>0</v>
      </c>
      <c r="H6773">
        <f>100*Comuni[[#This Row],[Popolazione2011]]/(SUMIFS($D$2:$D$7916,$B$2:$B$7916,"Piemonte"))</f>
        <v>6.8241460193092629E-2</v>
      </c>
      <c r="I6773" s="1" t="str">
        <f>_xlfn.XLOOKUP(Comuni[[#This Row],[Regione]],Ripartizione_geografica[Regione],Ripartizione_geografica[Ripartizione geografica],,0)</f>
        <v>Sud</v>
      </c>
      <c r="J6773" s="1">
        <f>_xlfn.XLOOKUP(Comuni[[#This Row],[Regione]],Table_0[Regione],Table_0[Totale contagiati],,0)</f>
        <v>650481</v>
      </c>
      <c r="K6773" s="1">
        <f>_xlfn.XLOOKUP(Comuni[[#This Row],[Regione]],Table_0[Regione],Table_0[Guariti],,0)</f>
        <v>643757</v>
      </c>
      <c r="L6773" s="1">
        <f>_xlfn.XLOOKUP(Comuni[[#This Row],[Regione]],Table_0[Regione],Table_0[Deceduti],,0)</f>
        <v>3596</v>
      </c>
    </row>
    <row r="6774" spans="1:12" x14ac:dyDescent="0.25">
      <c r="A6774" s="1" t="s">
        <v>6878</v>
      </c>
      <c r="B6774" s="1" t="s">
        <v>6848</v>
      </c>
      <c r="C6774" s="1" t="s">
        <v>6849</v>
      </c>
      <c r="D6774">
        <v>9967</v>
      </c>
      <c r="E6774">
        <f>100*Comuni[[#This Row],[Popolazione2011]]/$D$7916</f>
        <v>1.739072931226008E-2</v>
      </c>
      <c r="F6774">
        <f>100*Comuni[[#This Row],[Popolazione2011]]/(SUMIFS($D$2:$D$7916,$B$2:$B$7916,"Calabria"))</f>
        <v>0.50876700441540545</v>
      </c>
      <c r="G6774" t="b">
        <f>IF(Comuni[[#This Row],[Popolazione2011]]&gt;300000,"MAGGIORE")</f>
        <v>0</v>
      </c>
      <c r="H6774">
        <f>100*Comuni[[#This Row],[Popolazione2011]]/(SUMIFS($D$2:$D$7916,$B$2:$B$7916,"Piemonte"))</f>
        <v>0.22839578030374552</v>
      </c>
      <c r="I6774" s="1" t="str">
        <f>_xlfn.XLOOKUP(Comuni[[#This Row],[Regione]],Ripartizione_geografica[Regione],Ripartizione_geografica[Ripartizione geografica],,0)</f>
        <v>Sud</v>
      </c>
      <c r="J6774" s="1">
        <f>_xlfn.XLOOKUP(Comuni[[#This Row],[Regione]],Table_0[Regione],Table_0[Totale contagiati],,0)</f>
        <v>650481</v>
      </c>
      <c r="K6774" s="1">
        <f>_xlfn.XLOOKUP(Comuni[[#This Row],[Regione]],Table_0[Regione],Table_0[Guariti],,0)</f>
        <v>643757</v>
      </c>
      <c r="L6774" s="1">
        <f>_xlfn.XLOOKUP(Comuni[[#This Row],[Regione]],Table_0[Regione],Table_0[Deceduti],,0)</f>
        <v>3596</v>
      </c>
    </row>
    <row r="6775" spans="1:12" x14ac:dyDescent="0.25">
      <c r="A6775" s="1" t="s">
        <v>6879</v>
      </c>
      <c r="B6775" s="1" t="s">
        <v>6848</v>
      </c>
      <c r="C6775" s="1" t="s">
        <v>6849</v>
      </c>
      <c r="D6775">
        <v>345</v>
      </c>
      <c r="E6775">
        <f>100*Comuni[[#This Row],[Popolazione2011]]/$D$7916</f>
        <v>6.0196665122200536E-4</v>
      </c>
      <c r="F6775">
        <f>100*Comuni[[#This Row],[Popolazione2011]]/(SUMIFS($D$2:$D$7916,$B$2:$B$7916,"Calabria"))</f>
        <v>1.7610576554962863E-2</v>
      </c>
      <c r="G6775" t="b">
        <f>IF(Comuni[[#This Row],[Popolazione2011]]&gt;300000,"MAGGIORE")</f>
        <v>0</v>
      </c>
      <c r="H6775">
        <f>100*Comuni[[#This Row],[Popolazione2011]]/(SUMIFS($D$2:$D$7916,$B$2:$B$7916,"Piemonte"))</f>
        <v>7.905743373612141E-3</v>
      </c>
      <c r="I6775" s="1" t="str">
        <f>_xlfn.XLOOKUP(Comuni[[#This Row],[Regione]],Ripartizione_geografica[Regione],Ripartizione_geografica[Ripartizione geografica],,0)</f>
        <v>Sud</v>
      </c>
      <c r="J6775" s="1">
        <f>_xlfn.XLOOKUP(Comuni[[#This Row],[Regione]],Table_0[Regione],Table_0[Totale contagiati],,0)</f>
        <v>650481</v>
      </c>
      <c r="K6775" s="1">
        <f>_xlfn.XLOOKUP(Comuni[[#This Row],[Regione]],Table_0[Regione],Table_0[Guariti],,0)</f>
        <v>643757</v>
      </c>
      <c r="L6775" s="1">
        <f>_xlfn.XLOOKUP(Comuni[[#This Row],[Regione]],Table_0[Regione],Table_0[Deceduti],,0)</f>
        <v>3596</v>
      </c>
    </row>
    <row r="6776" spans="1:12" x14ac:dyDescent="0.25">
      <c r="A6776" s="1" t="s">
        <v>6880</v>
      </c>
      <c r="B6776" s="1" t="s">
        <v>6848</v>
      </c>
      <c r="C6776" s="1" t="s">
        <v>6849</v>
      </c>
      <c r="D6776">
        <v>22515</v>
      </c>
      <c r="E6776">
        <f>100*Comuni[[#This Row],[Popolazione2011]]/$D$7916</f>
        <v>3.9284867108010005E-2</v>
      </c>
      <c r="F6776">
        <f>100*Comuni[[#This Row],[Popolazione2011]]/(SUMIFS($D$2:$D$7916,$B$2:$B$7916,"Calabria"))</f>
        <v>1.1492815395217069</v>
      </c>
      <c r="G6776" t="b">
        <f>IF(Comuni[[#This Row],[Popolazione2011]]&gt;300000,"MAGGIORE")</f>
        <v>0</v>
      </c>
      <c r="H6776">
        <f>100*Comuni[[#This Row],[Popolazione2011]]/(SUMIFS($D$2:$D$7916,$B$2:$B$7916,"Piemonte"))</f>
        <v>0.5159356871213836</v>
      </c>
      <c r="I6776" s="1" t="str">
        <f>_xlfn.XLOOKUP(Comuni[[#This Row],[Regione]],Ripartizione_geografica[Regione],Ripartizione_geografica[Ripartizione geografica],,0)</f>
        <v>Sud</v>
      </c>
      <c r="J6776" s="1">
        <f>_xlfn.XLOOKUP(Comuni[[#This Row],[Regione]],Table_0[Regione],Table_0[Totale contagiati],,0)</f>
        <v>650481</v>
      </c>
      <c r="K6776" s="1">
        <f>_xlfn.XLOOKUP(Comuni[[#This Row],[Regione]],Table_0[Regione],Table_0[Guariti],,0)</f>
        <v>643757</v>
      </c>
      <c r="L6776" s="1">
        <f>_xlfn.XLOOKUP(Comuni[[#This Row],[Regione]],Table_0[Regione],Table_0[Deceduti],,0)</f>
        <v>3596</v>
      </c>
    </row>
    <row r="6777" spans="1:12" x14ac:dyDescent="0.25">
      <c r="A6777" s="1" t="s">
        <v>6881</v>
      </c>
      <c r="B6777" s="1" t="s">
        <v>6848</v>
      </c>
      <c r="C6777" s="1" t="s">
        <v>6849</v>
      </c>
      <c r="D6777">
        <v>2883</v>
      </c>
      <c r="E6777">
        <f>100*Comuni[[#This Row],[Popolazione2011]]/$D$7916</f>
        <v>5.0303474071682367E-3</v>
      </c>
      <c r="F6777">
        <f>100*Comuni[[#This Row],[Popolazione2011]]/(SUMIFS($D$2:$D$7916,$B$2:$B$7916,"Calabria"))</f>
        <v>0.14716316582016795</v>
      </c>
      <c r="G6777" t="b">
        <f>IF(Comuni[[#This Row],[Popolazione2011]]&gt;300000,"MAGGIORE")</f>
        <v>0</v>
      </c>
      <c r="H6777">
        <f>100*Comuni[[#This Row],[Popolazione2011]]/(SUMIFS($D$2:$D$7916,$B$2:$B$7916,"Piemonte"))</f>
        <v>6.606451636557624E-2</v>
      </c>
      <c r="I6777" s="1" t="str">
        <f>_xlfn.XLOOKUP(Comuni[[#This Row],[Regione]],Ripartizione_geografica[Regione],Ripartizione_geografica[Ripartizione geografica],,0)</f>
        <v>Sud</v>
      </c>
      <c r="J6777" s="1">
        <f>_xlfn.XLOOKUP(Comuni[[#This Row],[Regione]],Table_0[Regione],Table_0[Totale contagiati],,0)</f>
        <v>650481</v>
      </c>
      <c r="K6777" s="1">
        <f>_xlfn.XLOOKUP(Comuni[[#This Row],[Regione]],Table_0[Regione],Table_0[Guariti],,0)</f>
        <v>643757</v>
      </c>
      <c r="L6777" s="1">
        <f>_xlfn.XLOOKUP(Comuni[[#This Row],[Regione]],Table_0[Regione],Table_0[Deceduti],,0)</f>
        <v>3596</v>
      </c>
    </row>
    <row r="6778" spans="1:12" x14ac:dyDescent="0.25">
      <c r="A6778" s="1" t="s">
        <v>6882</v>
      </c>
      <c r="B6778" s="1" t="s">
        <v>6848</v>
      </c>
      <c r="C6778" s="1" t="s">
        <v>6849</v>
      </c>
      <c r="D6778">
        <v>511</v>
      </c>
      <c r="E6778">
        <f>100*Comuni[[#This Row],[Popolazione2011]]/$D$7916</f>
        <v>8.9160857615781092E-4</v>
      </c>
      <c r="F6778">
        <f>100*Comuni[[#This Row],[Popolazione2011]]/(SUMIFS($D$2:$D$7916,$B$2:$B$7916,"Calabria"))</f>
        <v>2.6084071361118909E-2</v>
      </c>
      <c r="G6778" t="b">
        <f>IF(Comuni[[#This Row],[Popolazione2011]]&gt;300000,"MAGGIORE")</f>
        <v>0</v>
      </c>
      <c r="H6778">
        <f>100*Comuni[[#This Row],[Popolazione2011]]/(SUMIFS($D$2:$D$7916,$B$2:$B$7916,"Piemonte"))</f>
        <v>1.1709666272219721E-2</v>
      </c>
      <c r="I6778" s="1" t="str">
        <f>_xlfn.XLOOKUP(Comuni[[#This Row],[Regione]],Ripartizione_geografica[Regione],Ripartizione_geografica[Ripartizione geografica],,0)</f>
        <v>Sud</v>
      </c>
      <c r="J6778" s="1">
        <f>_xlfn.XLOOKUP(Comuni[[#This Row],[Regione]],Table_0[Regione],Table_0[Totale contagiati],,0)</f>
        <v>650481</v>
      </c>
      <c r="K6778" s="1">
        <f>_xlfn.XLOOKUP(Comuni[[#This Row],[Regione]],Table_0[Regione],Table_0[Guariti],,0)</f>
        <v>643757</v>
      </c>
      <c r="L6778" s="1">
        <f>_xlfn.XLOOKUP(Comuni[[#This Row],[Regione]],Table_0[Regione],Table_0[Deceduti],,0)</f>
        <v>3596</v>
      </c>
    </row>
    <row r="6779" spans="1:12" x14ac:dyDescent="0.25">
      <c r="A6779" s="1" t="s">
        <v>6883</v>
      </c>
      <c r="B6779" s="1" t="s">
        <v>6848</v>
      </c>
      <c r="C6779" s="1" t="s">
        <v>6849</v>
      </c>
      <c r="D6779">
        <v>2467</v>
      </c>
      <c r="E6779">
        <f>100*Comuni[[#This Row],[Popolazione2011]]/$D$7916</f>
        <v>4.3044977639556149E-3</v>
      </c>
      <c r="F6779">
        <f>100*Comuni[[#This Row],[Popolazione2011]]/(SUMIFS($D$2:$D$7916,$B$2:$B$7916,"Calabria"))</f>
        <v>0.12592838365534315</v>
      </c>
      <c r="G6779" t="b">
        <f>IF(Comuni[[#This Row],[Popolazione2011]]&gt;300000,"MAGGIORE")</f>
        <v>0</v>
      </c>
      <c r="H6779">
        <f>100*Comuni[[#This Row],[Popolazione2011]]/(SUMIFS($D$2:$D$7916,$B$2:$B$7916,"Piemonte"))</f>
        <v>5.6531793920872903E-2</v>
      </c>
      <c r="I6779" s="1" t="str">
        <f>_xlfn.XLOOKUP(Comuni[[#This Row],[Regione]],Ripartizione_geografica[Regione],Ripartizione_geografica[Ripartizione geografica],,0)</f>
        <v>Sud</v>
      </c>
      <c r="J6779" s="1">
        <f>_xlfn.XLOOKUP(Comuni[[#This Row],[Regione]],Table_0[Regione],Table_0[Totale contagiati],,0)</f>
        <v>650481</v>
      </c>
      <c r="K6779" s="1">
        <f>_xlfn.XLOOKUP(Comuni[[#This Row],[Regione]],Table_0[Regione],Table_0[Guariti],,0)</f>
        <v>643757</v>
      </c>
      <c r="L6779" s="1">
        <f>_xlfn.XLOOKUP(Comuni[[#This Row],[Regione]],Table_0[Regione],Table_0[Deceduti],,0)</f>
        <v>3596</v>
      </c>
    </row>
    <row r="6780" spans="1:12" x14ac:dyDescent="0.25">
      <c r="A6780" s="1" t="s">
        <v>6884</v>
      </c>
      <c r="B6780" s="1" t="s">
        <v>6848</v>
      </c>
      <c r="C6780" s="1" t="s">
        <v>6849</v>
      </c>
      <c r="D6780">
        <v>3271</v>
      </c>
      <c r="E6780">
        <f>100*Comuni[[#This Row],[Popolazione2011]]/$D$7916</f>
        <v>5.7073417859338539E-3</v>
      </c>
      <c r="F6780">
        <f>100*Comuni[[#This Row],[Popolazione2011]]/(SUMIFS($D$2:$D$7916,$B$2:$B$7916,"Calabria"))</f>
        <v>0.16696868380082183</v>
      </c>
      <c r="G6780" t="b">
        <f>IF(Comuni[[#This Row],[Popolazione2011]]&gt;300000,"MAGGIORE")</f>
        <v>0</v>
      </c>
      <c r="H6780">
        <f>100*Comuni[[#This Row],[Popolazione2011]]/(SUMIFS($D$2:$D$7916,$B$2:$B$7916,"Piemonte"))</f>
        <v>7.4955613261116855E-2</v>
      </c>
      <c r="I6780" s="1" t="str">
        <f>_xlfn.XLOOKUP(Comuni[[#This Row],[Regione]],Ripartizione_geografica[Regione],Ripartizione_geografica[Ripartizione geografica],,0)</f>
        <v>Sud</v>
      </c>
      <c r="J6780" s="1">
        <f>_xlfn.XLOOKUP(Comuni[[#This Row],[Regione]],Table_0[Regione],Table_0[Totale contagiati],,0)</f>
        <v>650481</v>
      </c>
      <c r="K6780" s="1">
        <f>_xlfn.XLOOKUP(Comuni[[#This Row],[Regione]],Table_0[Regione],Table_0[Guariti],,0)</f>
        <v>643757</v>
      </c>
      <c r="L6780" s="1">
        <f>_xlfn.XLOOKUP(Comuni[[#This Row],[Regione]],Table_0[Regione],Table_0[Deceduti],,0)</f>
        <v>3596</v>
      </c>
    </row>
    <row r="6781" spans="1:12" x14ac:dyDescent="0.25">
      <c r="A6781" s="1" t="s">
        <v>6885</v>
      </c>
      <c r="B6781" s="1" t="s">
        <v>6848</v>
      </c>
      <c r="C6781" s="1" t="s">
        <v>6849</v>
      </c>
      <c r="D6781">
        <v>888</v>
      </c>
      <c r="E6781">
        <f>100*Comuni[[#This Row],[Popolazione2011]]/$D$7916</f>
        <v>1.5494098153192486E-3</v>
      </c>
      <c r="F6781">
        <f>100*Comuni[[#This Row],[Popolazione2011]]/(SUMIFS($D$2:$D$7916,$B$2:$B$7916,"Calabria"))</f>
        <v>4.5328092697991373E-2</v>
      </c>
      <c r="G6781" t="b">
        <f>IF(Comuni[[#This Row],[Popolazione2011]]&gt;300000,"MAGGIORE")</f>
        <v>0</v>
      </c>
      <c r="H6781">
        <f>100*Comuni[[#This Row],[Popolazione2011]]/(SUMIFS($D$2:$D$7916,$B$2:$B$7916,"Piemonte"))</f>
        <v>2.0348695987732118E-2</v>
      </c>
      <c r="I6781" s="1" t="str">
        <f>_xlfn.XLOOKUP(Comuni[[#This Row],[Regione]],Ripartizione_geografica[Regione],Ripartizione_geografica[Ripartizione geografica],,0)</f>
        <v>Sud</v>
      </c>
      <c r="J6781" s="1">
        <f>_xlfn.XLOOKUP(Comuni[[#This Row],[Regione]],Table_0[Regione],Table_0[Totale contagiati],,0)</f>
        <v>650481</v>
      </c>
      <c r="K6781" s="1">
        <f>_xlfn.XLOOKUP(Comuni[[#This Row],[Regione]],Table_0[Regione],Table_0[Guariti],,0)</f>
        <v>643757</v>
      </c>
      <c r="L6781" s="1">
        <f>_xlfn.XLOOKUP(Comuni[[#This Row],[Regione]],Table_0[Regione],Table_0[Deceduti],,0)</f>
        <v>3596</v>
      </c>
    </row>
    <row r="6782" spans="1:12" x14ac:dyDescent="0.25">
      <c r="A6782" s="1" t="s">
        <v>6886</v>
      </c>
      <c r="B6782" s="1" t="s">
        <v>6848</v>
      </c>
      <c r="C6782" s="1" t="s">
        <v>6849</v>
      </c>
      <c r="D6782">
        <v>1328</v>
      </c>
      <c r="E6782">
        <f>100*Comuni[[#This Row],[Popolazione2011]]/$D$7916</f>
        <v>2.317135399486444E-3</v>
      </c>
      <c r="F6782">
        <f>100*Comuni[[#This Row],[Popolazione2011]]/(SUMIFS($D$2:$D$7916,$B$2:$B$7916,"Calabria"))</f>
        <v>6.7787958449248356E-2</v>
      </c>
      <c r="G6782" t="b">
        <f>IF(Comuni[[#This Row],[Popolazione2011]]&gt;300000,"MAGGIORE")</f>
        <v>0</v>
      </c>
      <c r="H6782">
        <f>100*Comuni[[#This Row],[Popolazione2011]]/(SUMIFS($D$2:$D$7916,$B$2:$B$7916,"Piemonte"))</f>
        <v>3.0431383188860649E-2</v>
      </c>
      <c r="I6782" s="1" t="str">
        <f>_xlfn.XLOOKUP(Comuni[[#This Row],[Regione]],Ripartizione_geografica[Regione],Ripartizione_geografica[Ripartizione geografica],,0)</f>
        <v>Sud</v>
      </c>
      <c r="J6782" s="1">
        <f>_xlfn.XLOOKUP(Comuni[[#This Row],[Regione]],Table_0[Regione],Table_0[Totale contagiati],,0)</f>
        <v>650481</v>
      </c>
      <c r="K6782" s="1">
        <f>_xlfn.XLOOKUP(Comuni[[#This Row],[Regione]],Table_0[Regione],Table_0[Guariti],,0)</f>
        <v>643757</v>
      </c>
      <c r="L6782" s="1">
        <f>_xlfn.XLOOKUP(Comuni[[#This Row],[Regione]],Table_0[Regione],Table_0[Deceduti],,0)</f>
        <v>3596</v>
      </c>
    </row>
    <row r="6783" spans="1:12" x14ac:dyDescent="0.25">
      <c r="A6783" s="1" t="s">
        <v>6887</v>
      </c>
      <c r="B6783" s="1" t="s">
        <v>6848</v>
      </c>
      <c r="C6783" s="1" t="s">
        <v>6849</v>
      </c>
      <c r="D6783">
        <v>10260</v>
      </c>
      <c r="E6783">
        <f>100*Comuni[[#This Row],[Popolazione2011]]/$D$7916</f>
        <v>1.7901964758080507E-2</v>
      </c>
      <c r="F6783">
        <f>100*Comuni[[#This Row],[Popolazione2011]]/(SUMIFS($D$2:$D$7916,$B$2:$B$7916,"Calabria"))</f>
        <v>0.52372323319976521</v>
      </c>
      <c r="G6783" t="b">
        <f>IF(Comuni[[#This Row],[Popolazione2011]]&gt;300000,"MAGGIORE")</f>
        <v>0</v>
      </c>
      <c r="H6783">
        <f>100*Comuni[[#This Row],[Popolazione2011]]/(SUMIFS($D$2:$D$7916,$B$2:$B$7916,"Piemonte"))</f>
        <v>0.23510993337176975</v>
      </c>
      <c r="I6783" s="1" t="str">
        <f>_xlfn.XLOOKUP(Comuni[[#This Row],[Regione]],Ripartizione_geografica[Regione],Ripartizione_geografica[Ripartizione geografica],,0)</f>
        <v>Sud</v>
      </c>
      <c r="J6783" s="1">
        <f>_xlfn.XLOOKUP(Comuni[[#This Row],[Regione]],Table_0[Regione],Table_0[Totale contagiati],,0)</f>
        <v>650481</v>
      </c>
      <c r="K6783" s="1">
        <f>_xlfn.XLOOKUP(Comuni[[#This Row],[Regione]],Table_0[Regione],Table_0[Guariti],,0)</f>
        <v>643757</v>
      </c>
      <c r="L6783" s="1">
        <f>_xlfn.XLOOKUP(Comuni[[#This Row],[Regione]],Table_0[Regione],Table_0[Deceduti],,0)</f>
        <v>3596</v>
      </c>
    </row>
    <row r="6784" spans="1:12" x14ac:dyDescent="0.25">
      <c r="A6784" s="1" t="s">
        <v>6888</v>
      </c>
      <c r="B6784" s="1" t="s">
        <v>6848</v>
      </c>
      <c r="C6784" s="1" t="s">
        <v>6849</v>
      </c>
      <c r="D6784">
        <v>956</v>
      </c>
      <c r="E6784">
        <f>100*Comuni[[#This Row],[Popolazione2011]]/$D$7916</f>
        <v>1.6680583146905425E-3</v>
      </c>
      <c r="F6784">
        <f>100*Comuni[[#This Row],[Popolazione2011]]/(SUMIFS($D$2:$D$7916,$B$2:$B$7916,"Calabria"))</f>
        <v>4.8799162859549272E-2</v>
      </c>
      <c r="G6784" t="b">
        <f>IF(Comuni[[#This Row],[Popolazione2011]]&gt;300000,"MAGGIORE")</f>
        <v>0</v>
      </c>
      <c r="H6784">
        <f>100*Comuni[[#This Row],[Popolazione2011]]/(SUMIFS($D$2:$D$7916,$B$2:$B$7916,"Piemonte"))</f>
        <v>2.1906929464270166E-2</v>
      </c>
      <c r="I6784" s="1" t="str">
        <f>_xlfn.XLOOKUP(Comuni[[#This Row],[Regione]],Ripartizione_geografica[Regione],Ripartizione_geografica[Ripartizione geografica],,0)</f>
        <v>Sud</v>
      </c>
      <c r="J6784" s="1">
        <f>_xlfn.XLOOKUP(Comuni[[#This Row],[Regione]],Table_0[Regione],Table_0[Totale contagiati],,0)</f>
        <v>650481</v>
      </c>
      <c r="K6784" s="1">
        <f>_xlfn.XLOOKUP(Comuni[[#This Row],[Regione]],Table_0[Regione],Table_0[Guariti],,0)</f>
        <v>643757</v>
      </c>
      <c r="L6784" s="1">
        <f>_xlfn.XLOOKUP(Comuni[[#This Row],[Regione]],Table_0[Regione],Table_0[Deceduti],,0)</f>
        <v>3596</v>
      </c>
    </row>
    <row r="6785" spans="1:12" x14ac:dyDescent="0.25">
      <c r="A6785" s="1" t="s">
        <v>6889</v>
      </c>
      <c r="B6785" s="1" t="s">
        <v>6848</v>
      </c>
      <c r="C6785" s="1" t="s">
        <v>6849</v>
      </c>
      <c r="D6785">
        <v>1320</v>
      </c>
      <c r="E6785">
        <f>100*Comuni[[#This Row],[Popolazione2011]]/$D$7916</f>
        <v>2.3031767525015859E-3</v>
      </c>
      <c r="F6785">
        <f>100*Comuni[[#This Row],[Popolazione2011]]/(SUMIFS($D$2:$D$7916,$B$2:$B$7916,"Calabria"))</f>
        <v>6.7379597253770962E-2</v>
      </c>
      <c r="G6785" t="b">
        <f>IF(Comuni[[#This Row],[Popolazione2011]]&gt;300000,"MAGGIORE")</f>
        <v>0</v>
      </c>
      <c r="H6785">
        <f>100*Comuni[[#This Row],[Popolazione2011]]/(SUMIFS($D$2:$D$7916,$B$2:$B$7916,"Piemonte"))</f>
        <v>3.0248061603385584E-2</v>
      </c>
      <c r="I6785" s="1" t="str">
        <f>_xlfn.XLOOKUP(Comuni[[#This Row],[Regione]],Ripartizione_geografica[Regione],Ripartizione_geografica[Ripartizione geografica],,0)</f>
        <v>Sud</v>
      </c>
      <c r="J6785" s="1">
        <f>_xlfn.XLOOKUP(Comuni[[#This Row],[Regione]],Table_0[Regione],Table_0[Totale contagiati],,0)</f>
        <v>650481</v>
      </c>
      <c r="K6785" s="1">
        <f>_xlfn.XLOOKUP(Comuni[[#This Row],[Regione]],Table_0[Regione],Table_0[Guariti],,0)</f>
        <v>643757</v>
      </c>
      <c r="L6785" s="1">
        <f>_xlfn.XLOOKUP(Comuni[[#This Row],[Regione]],Table_0[Regione],Table_0[Deceduti],,0)</f>
        <v>3596</v>
      </c>
    </row>
    <row r="6786" spans="1:12" x14ac:dyDescent="0.25">
      <c r="A6786" s="1" t="s">
        <v>6890</v>
      </c>
      <c r="B6786" s="1" t="s">
        <v>6848</v>
      </c>
      <c r="C6786" s="1" t="s">
        <v>6849</v>
      </c>
      <c r="D6786">
        <v>1313</v>
      </c>
      <c r="E6786">
        <f>100*Comuni[[#This Row],[Popolazione2011]]/$D$7916</f>
        <v>2.2909629363898351E-3</v>
      </c>
      <c r="F6786">
        <f>100*Comuni[[#This Row],[Popolazione2011]]/(SUMIFS($D$2:$D$7916,$B$2:$B$7916,"Calabria"))</f>
        <v>6.702228120772824E-2</v>
      </c>
      <c r="G6786" t="b">
        <f>IF(Comuni[[#This Row],[Popolazione2011]]&gt;300000,"MAGGIORE")</f>
        <v>0</v>
      </c>
      <c r="H6786">
        <f>100*Comuni[[#This Row],[Popolazione2011]]/(SUMIFS($D$2:$D$7916,$B$2:$B$7916,"Piemonte"))</f>
        <v>3.00876552160949E-2</v>
      </c>
      <c r="I6786" s="1" t="str">
        <f>_xlfn.XLOOKUP(Comuni[[#This Row],[Regione]],Ripartizione_geografica[Regione],Ripartizione_geografica[Ripartizione geografica],,0)</f>
        <v>Sud</v>
      </c>
      <c r="J6786" s="1">
        <f>_xlfn.XLOOKUP(Comuni[[#This Row],[Regione]],Table_0[Regione],Table_0[Totale contagiati],,0)</f>
        <v>650481</v>
      </c>
      <c r="K6786" s="1">
        <f>_xlfn.XLOOKUP(Comuni[[#This Row],[Regione]],Table_0[Regione],Table_0[Guariti],,0)</f>
        <v>643757</v>
      </c>
      <c r="L6786" s="1">
        <f>_xlfn.XLOOKUP(Comuni[[#This Row],[Regione]],Table_0[Regione],Table_0[Deceduti],,0)</f>
        <v>3596</v>
      </c>
    </row>
    <row r="6787" spans="1:12" x14ac:dyDescent="0.25">
      <c r="A6787" s="1" t="s">
        <v>6891</v>
      </c>
      <c r="B6787" s="1" t="s">
        <v>6848</v>
      </c>
      <c r="C6787" s="1" t="s">
        <v>6849</v>
      </c>
      <c r="D6787">
        <v>69484</v>
      </c>
      <c r="E6787">
        <f>100*Comuni[[#This Row],[Popolazione2011]]/$D$7916</f>
        <v>0.12123782838698499</v>
      </c>
      <c r="F6787">
        <f>100*Comuni[[#This Row],[Popolazione2011]]/(SUMIFS($D$2:$D$7916,$B$2:$B$7916,"Calabria"))</f>
        <v>3.5468211633189557</v>
      </c>
      <c r="G6787" t="b">
        <f>IF(Comuni[[#This Row],[Popolazione2011]]&gt;300000,"MAGGIORE")</f>
        <v>0</v>
      </c>
      <c r="H6787">
        <f>100*Comuni[[#This Row],[Popolazione2011]]/(SUMIFS($D$2:$D$7916,$B$2:$B$7916,"Piemonte"))</f>
        <v>1.5922396306436697</v>
      </c>
      <c r="I6787" s="1" t="str">
        <f>_xlfn.XLOOKUP(Comuni[[#This Row],[Regione]],Ripartizione_geografica[Regione],Ripartizione_geografica[Ripartizione geografica],,0)</f>
        <v>Sud</v>
      </c>
      <c r="J6787" s="1">
        <f>_xlfn.XLOOKUP(Comuni[[#This Row],[Regione]],Table_0[Regione],Table_0[Totale contagiati],,0)</f>
        <v>650481</v>
      </c>
      <c r="K6787" s="1">
        <f>_xlfn.XLOOKUP(Comuni[[#This Row],[Regione]],Table_0[Regione],Table_0[Guariti],,0)</f>
        <v>643757</v>
      </c>
      <c r="L6787" s="1">
        <f>_xlfn.XLOOKUP(Comuni[[#This Row],[Regione]],Table_0[Regione],Table_0[Deceduti],,0)</f>
        <v>3596</v>
      </c>
    </row>
    <row r="6788" spans="1:12" x14ac:dyDescent="0.25">
      <c r="A6788" s="1" t="s">
        <v>6892</v>
      </c>
      <c r="B6788" s="1" t="s">
        <v>6848</v>
      </c>
      <c r="C6788" s="1" t="s">
        <v>6849</v>
      </c>
      <c r="D6788">
        <v>1097</v>
      </c>
      <c r="E6788">
        <f>100*Comuni[[#This Row],[Popolazione2011]]/$D$7916</f>
        <v>1.9140794677986665E-3</v>
      </c>
      <c r="F6788">
        <f>100*Comuni[[#This Row],[Popolazione2011]]/(SUMIFS($D$2:$D$7916,$B$2:$B$7916,"Calabria"))</f>
        <v>5.5996528929838439E-2</v>
      </c>
      <c r="G6788" t="b">
        <f>IF(Comuni[[#This Row],[Popolazione2011]]&gt;300000,"MAGGIORE")</f>
        <v>0</v>
      </c>
      <c r="H6788">
        <f>100*Comuni[[#This Row],[Popolazione2011]]/(SUMIFS($D$2:$D$7916,$B$2:$B$7916,"Piemonte"))</f>
        <v>2.5137972408268171E-2</v>
      </c>
      <c r="I6788" s="1" t="str">
        <f>_xlfn.XLOOKUP(Comuni[[#This Row],[Regione]],Ripartizione_geografica[Regione],Ripartizione_geografica[Ripartizione geografica],,0)</f>
        <v>Sud</v>
      </c>
      <c r="J6788" s="1">
        <f>_xlfn.XLOOKUP(Comuni[[#This Row],[Regione]],Table_0[Regione],Table_0[Totale contagiati],,0)</f>
        <v>650481</v>
      </c>
      <c r="K6788" s="1">
        <f>_xlfn.XLOOKUP(Comuni[[#This Row],[Regione]],Table_0[Regione],Table_0[Guariti],,0)</f>
        <v>643757</v>
      </c>
      <c r="L6788" s="1">
        <f>_xlfn.XLOOKUP(Comuni[[#This Row],[Regione]],Table_0[Regione],Table_0[Deceduti],,0)</f>
        <v>3596</v>
      </c>
    </row>
    <row r="6789" spans="1:12" x14ac:dyDescent="0.25">
      <c r="A6789" s="1" t="s">
        <v>6893</v>
      </c>
      <c r="B6789" s="1" t="s">
        <v>6848</v>
      </c>
      <c r="C6789" s="1" t="s">
        <v>6849</v>
      </c>
      <c r="D6789">
        <v>9481</v>
      </c>
      <c r="E6789">
        <f>100*Comuni[[#This Row],[Popolazione2011]]/$D$7916</f>
        <v>1.6542741507929951E-2</v>
      </c>
      <c r="F6789">
        <f>100*Comuni[[#This Row],[Popolazione2011]]/(SUMIFS($D$2:$D$7916,$B$2:$B$7916,"Calabria"))</f>
        <v>0.48395906179015341</v>
      </c>
      <c r="G6789" t="b">
        <f>IF(Comuni[[#This Row],[Popolazione2011]]&gt;300000,"MAGGIORE")</f>
        <v>0</v>
      </c>
      <c r="H6789">
        <f>100*Comuni[[#This Row],[Popolazione2011]]/(SUMIFS($D$2:$D$7916,$B$2:$B$7916,"Piemonte"))</f>
        <v>0.21725899398613538</v>
      </c>
      <c r="I6789" s="1" t="str">
        <f>_xlfn.XLOOKUP(Comuni[[#This Row],[Regione]],Ripartizione_geografica[Regione],Ripartizione_geografica[Ripartizione geografica],,0)</f>
        <v>Sud</v>
      </c>
      <c r="J6789" s="1">
        <f>_xlfn.XLOOKUP(Comuni[[#This Row],[Regione]],Table_0[Regione],Table_0[Totale contagiati],,0)</f>
        <v>650481</v>
      </c>
      <c r="K6789" s="1">
        <f>_xlfn.XLOOKUP(Comuni[[#This Row],[Regione]],Table_0[Regione],Table_0[Guariti],,0)</f>
        <v>643757</v>
      </c>
      <c r="L6789" s="1">
        <f>_xlfn.XLOOKUP(Comuni[[#This Row],[Regione]],Table_0[Regione],Table_0[Deceduti],,0)</f>
        <v>3596</v>
      </c>
    </row>
    <row r="6790" spans="1:12" x14ac:dyDescent="0.25">
      <c r="A6790" s="1" t="s">
        <v>6894</v>
      </c>
      <c r="B6790" s="1" t="s">
        <v>6848</v>
      </c>
      <c r="C6790" s="1" t="s">
        <v>6849</v>
      </c>
      <c r="D6790">
        <v>5055</v>
      </c>
      <c r="E6790">
        <f>100*Comuni[[#This Row],[Popolazione2011]]/$D$7916</f>
        <v>8.8201200635572088E-3</v>
      </c>
      <c r="F6790">
        <f>100*Comuni[[#This Row],[Popolazione2011]]/(SUMIFS($D$2:$D$7916,$B$2:$B$7916,"Calabria"))</f>
        <v>0.25803323039228199</v>
      </c>
      <c r="G6790" t="b">
        <f>IF(Comuni[[#This Row],[Popolazione2011]]&gt;300000,"MAGGIORE")</f>
        <v>0</v>
      </c>
      <c r="H6790">
        <f>100*Comuni[[#This Row],[Popolazione2011]]/(SUMIFS($D$2:$D$7916,$B$2:$B$7916,"Piemonte"))</f>
        <v>0.11583632682205615</v>
      </c>
      <c r="I6790" s="1" t="str">
        <f>_xlfn.XLOOKUP(Comuni[[#This Row],[Regione]],Ripartizione_geografica[Regione],Ripartizione_geografica[Ripartizione geografica],,0)</f>
        <v>Sud</v>
      </c>
      <c r="J6790" s="1">
        <f>_xlfn.XLOOKUP(Comuni[[#This Row],[Regione]],Table_0[Regione],Table_0[Totale contagiati],,0)</f>
        <v>650481</v>
      </c>
      <c r="K6790" s="1">
        <f>_xlfn.XLOOKUP(Comuni[[#This Row],[Regione]],Table_0[Regione],Table_0[Guariti],,0)</f>
        <v>643757</v>
      </c>
      <c r="L6790" s="1">
        <f>_xlfn.XLOOKUP(Comuni[[#This Row],[Regione]],Table_0[Regione],Table_0[Deceduti],,0)</f>
        <v>3596</v>
      </c>
    </row>
    <row r="6791" spans="1:12" x14ac:dyDescent="0.25">
      <c r="A6791" s="1" t="s">
        <v>6895</v>
      </c>
      <c r="B6791" s="1" t="s">
        <v>6848</v>
      </c>
      <c r="C6791" s="1" t="s">
        <v>6849</v>
      </c>
      <c r="D6791">
        <v>4440</v>
      </c>
      <c r="E6791">
        <f>100*Comuni[[#This Row],[Popolazione2011]]/$D$7916</f>
        <v>7.747049076596243E-3</v>
      </c>
      <c r="F6791">
        <f>100*Comuni[[#This Row],[Popolazione2011]]/(SUMIFS($D$2:$D$7916,$B$2:$B$7916,"Calabria"))</f>
        <v>0.22664046348995687</v>
      </c>
      <c r="G6791" t="b">
        <f>IF(Comuni[[#This Row],[Popolazione2011]]&gt;300000,"MAGGIORE")</f>
        <v>0</v>
      </c>
      <c r="H6791">
        <f>100*Comuni[[#This Row],[Popolazione2011]]/(SUMIFS($D$2:$D$7916,$B$2:$B$7916,"Piemonte"))</f>
        <v>0.10174347993866059</v>
      </c>
      <c r="I6791" s="1" t="str">
        <f>_xlfn.XLOOKUP(Comuni[[#This Row],[Regione]],Ripartizione_geografica[Regione],Ripartizione_geografica[Ripartizione geografica],,0)</f>
        <v>Sud</v>
      </c>
      <c r="J6791" s="1">
        <f>_xlfn.XLOOKUP(Comuni[[#This Row],[Regione]],Table_0[Regione],Table_0[Totale contagiati],,0)</f>
        <v>650481</v>
      </c>
      <c r="K6791" s="1">
        <f>_xlfn.XLOOKUP(Comuni[[#This Row],[Regione]],Table_0[Regione],Table_0[Guariti],,0)</f>
        <v>643757</v>
      </c>
      <c r="L6791" s="1">
        <f>_xlfn.XLOOKUP(Comuni[[#This Row],[Regione]],Table_0[Regione],Table_0[Deceduti],,0)</f>
        <v>3596</v>
      </c>
    </row>
    <row r="6792" spans="1:12" x14ac:dyDescent="0.25">
      <c r="A6792" s="1" t="s">
        <v>6896</v>
      </c>
      <c r="B6792" s="1" t="s">
        <v>6848</v>
      </c>
      <c r="C6792" s="1" t="s">
        <v>6849</v>
      </c>
      <c r="D6792">
        <v>943</v>
      </c>
      <c r="E6792">
        <f>100*Comuni[[#This Row],[Popolazione2011]]/$D$7916</f>
        <v>1.6453755133401481E-3</v>
      </c>
      <c r="F6792">
        <f>100*Comuni[[#This Row],[Popolazione2011]]/(SUMIFS($D$2:$D$7916,$B$2:$B$7916,"Calabria"))</f>
        <v>4.8135575916898495E-2</v>
      </c>
      <c r="G6792" t="b">
        <f>IF(Comuni[[#This Row],[Popolazione2011]]&gt;300000,"MAGGIORE")</f>
        <v>0</v>
      </c>
      <c r="H6792">
        <f>100*Comuni[[#This Row],[Popolazione2011]]/(SUMIFS($D$2:$D$7916,$B$2:$B$7916,"Piemonte"))</f>
        <v>2.1609031887873185E-2</v>
      </c>
      <c r="I6792" s="1" t="str">
        <f>_xlfn.XLOOKUP(Comuni[[#This Row],[Regione]],Ripartizione_geografica[Regione],Ripartizione_geografica[Ripartizione geografica],,0)</f>
        <v>Sud</v>
      </c>
      <c r="J6792" s="1">
        <f>_xlfn.XLOOKUP(Comuni[[#This Row],[Regione]],Table_0[Regione],Table_0[Totale contagiati],,0)</f>
        <v>650481</v>
      </c>
      <c r="K6792" s="1">
        <f>_xlfn.XLOOKUP(Comuni[[#This Row],[Regione]],Table_0[Regione],Table_0[Guariti],,0)</f>
        <v>643757</v>
      </c>
      <c r="L6792" s="1">
        <f>_xlfn.XLOOKUP(Comuni[[#This Row],[Regione]],Table_0[Regione],Table_0[Deceduti],,0)</f>
        <v>3596</v>
      </c>
    </row>
    <row r="6793" spans="1:12" x14ac:dyDescent="0.25">
      <c r="A6793" s="1" t="s">
        <v>6897</v>
      </c>
      <c r="B6793" s="1" t="s">
        <v>6848</v>
      </c>
      <c r="C6793" s="1" t="s">
        <v>6849</v>
      </c>
      <c r="D6793">
        <v>3949</v>
      </c>
      <c r="E6793">
        <f>100*Comuni[[#This Row],[Popolazione2011]]/$D$7916</f>
        <v>6.890337117900578E-3</v>
      </c>
      <c r="F6793">
        <f>100*Comuni[[#This Row],[Popolazione2011]]/(SUMIFS($D$2:$D$7916,$B$2:$B$7916,"Calabria"))</f>
        <v>0.20157729511753145</v>
      </c>
      <c r="G6793" t="b">
        <f>IF(Comuni[[#This Row],[Popolazione2011]]&gt;300000,"MAGGIORE")</f>
        <v>0</v>
      </c>
      <c r="H6793">
        <f>100*Comuni[[#This Row],[Popolazione2011]]/(SUMIFS($D$2:$D$7916,$B$2:$B$7916,"Piemonte"))</f>
        <v>9.049211763012853E-2</v>
      </c>
      <c r="I6793" s="1" t="str">
        <f>_xlfn.XLOOKUP(Comuni[[#This Row],[Regione]],Ripartizione_geografica[Regione],Ripartizione_geografica[Ripartizione geografica],,0)</f>
        <v>Sud</v>
      </c>
      <c r="J6793" s="1">
        <f>_xlfn.XLOOKUP(Comuni[[#This Row],[Regione]],Table_0[Regione],Table_0[Totale contagiati],,0)</f>
        <v>650481</v>
      </c>
      <c r="K6793" s="1">
        <f>_xlfn.XLOOKUP(Comuni[[#This Row],[Regione]],Table_0[Regione],Table_0[Guariti],,0)</f>
        <v>643757</v>
      </c>
      <c r="L6793" s="1">
        <f>_xlfn.XLOOKUP(Comuni[[#This Row],[Regione]],Table_0[Regione],Table_0[Deceduti],,0)</f>
        <v>3596</v>
      </c>
    </row>
    <row r="6794" spans="1:12" x14ac:dyDescent="0.25">
      <c r="A6794" s="1" t="s">
        <v>6898</v>
      </c>
      <c r="B6794" s="1" t="s">
        <v>6848</v>
      </c>
      <c r="C6794" s="1" t="s">
        <v>6849</v>
      </c>
      <c r="D6794">
        <v>1405</v>
      </c>
      <c r="E6794">
        <f>100*Comuni[[#This Row],[Popolazione2011]]/$D$7916</f>
        <v>2.4514873767157029E-3</v>
      </c>
      <c r="F6794">
        <f>100*Comuni[[#This Row],[Popolazione2011]]/(SUMIFS($D$2:$D$7916,$B$2:$B$7916,"Calabria"))</f>
        <v>7.1718434955718335E-2</v>
      </c>
      <c r="G6794" t="b">
        <f>IF(Comuni[[#This Row],[Popolazione2011]]&gt;300000,"MAGGIORE")</f>
        <v>0</v>
      </c>
      <c r="H6794">
        <f>100*Comuni[[#This Row],[Popolazione2011]]/(SUMIFS($D$2:$D$7916,$B$2:$B$7916,"Piemonte"))</f>
        <v>3.2195853449058141E-2</v>
      </c>
      <c r="I6794" s="1" t="str">
        <f>_xlfn.XLOOKUP(Comuni[[#This Row],[Regione]],Ripartizione_geografica[Regione],Ripartizione_geografica[Ripartizione geografica],,0)</f>
        <v>Sud</v>
      </c>
      <c r="J6794" s="1">
        <f>_xlfn.XLOOKUP(Comuni[[#This Row],[Regione]],Table_0[Regione],Table_0[Totale contagiati],,0)</f>
        <v>650481</v>
      </c>
      <c r="K6794" s="1">
        <f>_xlfn.XLOOKUP(Comuni[[#This Row],[Regione]],Table_0[Regione],Table_0[Guariti],,0)</f>
        <v>643757</v>
      </c>
      <c r="L6794" s="1">
        <f>_xlfn.XLOOKUP(Comuni[[#This Row],[Regione]],Table_0[Regione],Table_0[Deceduti],,0)</f>
        <v>3596</v>
      </c>
    </row>
    <row r="6795" spans="1:12" x14ac:dyDescent="0.25">
      <c r="A6795" s="1" t="s">
        <v>6899</v>
      </c>
      <c r="B6795" s="1" t="s">
        <v>6848</v>
      </c>
      <c r="C6795" s="1" t="s">
        <v>6849</v>
      </c>
      <c r="D6795">
        <v>1097</v>
      </c>
      <c r="E6795">
        <f>100*Comuni[[#This Row],[Popolazione2011]]/$D$7916</f>
        <v>1.9140794677986665E-3</v>
      </c>
      <c r="F6795">
        <f>100*Comuni[[#This Row],[Popolazione2011]]/(SUMIFS($D$2:$D$7916,$B$2:$B$7916,"Calabria"))</f>
        <v>5.5996528929838439E-2</v>
      </c>
      <c r="G6795" t="b">
        <f>IF(Comuni[[#This Row],[Popolazione2011]]&gt;300000,"MAGGIORE")</f>
        <v>0</v>
      </c>
      <c r="H6795">
        <f>100*Comuni[[#This Row],[Popolazione2011]]/(SUMIFS($D$2:$D$7916,$B$2:$B$7916,"Piemonte"))</f>
        <v>2.5137972408268171E-2</v>
      </c>
      <c r="I6795" s="1" t="str">
        <f>_xlfn.XLOOKUP(Comuni[[#This Row],[Regione]],Ripartizione_geografica[Regione],Ripartizione_geografica[Ripartizione geografica],,0)</f>
        <v>Sud</v>
      </c>
      <c r="J6795" s="1">
        <f>_xlfn.XLOOKUP(Comuni[[#This Row],[Regione]],Table_0[Regione],Table_0[Totale contagiati],,0)</f>
        <v>650481</v>
      </c>
      <c r="K6795" s="1">
        <f>_xlfn.XLOOKUP(Comuni[[#This Row],[Regione]],Table_0[Regione],Table_0[Guariti],,0)</f>
        <v>643757</v>
      </c>
      <c r="L6795" s="1">
        <f>_xlfn.XLOOKUP(Comuni[[#This Row],[Regione]],Table_0[Regione],Table_0[Deceduti],,0)</f>
        <v>3596</v>
      </c>
    </row>
    <row r="6796" spans="1:12" x14ac:dyDescent="0.25">
      <c r="A6796" s="1" t="s">
        <v>6900</v>
      </c>
      <c r="B6796" s="1" t="s">
        <v>6848</v>
      </c>
      <c r="C6796" s="1" t="s">
        <v>6849</v>
      </c>
      <c r="D6796">
        <v>2184</v>
      </c>
      <c r="E6796">
        <f>100*Comuni[[#This Row],[Popolazione2011]]/$D$7916</f>
        <v>3.81071062686626E-3</v>
      </c>
      <c r="F6796">
        <f>100*Comuni[[#This Row],[Popolazione2011]]/(SUMIFS($D$2:$D$7916,$B$2:$B$7916,"Calabria"))</f>
        <v>0.11148260636533014</v>
      </c>
      <c r="G6796" t="b">
        <f>IF(Comuni[[#This Row],[Popolazione2011]]&gt;300000,"MAGGIORE")</f>
        <v>0</v>
      </c>
      <c r="H6796">
        <f>100*Comuni[[#This Row],[Popolazione2011]]/(SUMIFS($D$2:$D$7916,$B$2:$B$7916,"Piemonte"))</f>
        <v>5.0046792834692509E-2</v>
      </c>
      <c r="I6796" s="1" t="str">
        <f>_xlfn.XLOOKUP(Comuni[[#This Row],[Regione]],Ripartizione_geografica[Regione],Ripartizione_geografica[Ripartizione geografica],,0)</f>
        <v>Sud</v>
      </c>
      <c r="J6796" s="1">
        <f>_xlfn.XLOOKUP(Comuni[[#This Row],[Regione]],Table_0[Regione],Table_0[Totale contagiati],,0)</f>
        <v>650481</v>
      </c>
      <c r="K6796" s="1">
        <f>_xlfn.XLOOKUP(Comuni[[#This Row],[Regione]],Table_0[Regione],Table_0[Guariti],,0)</f>
        <v>643757</v>
      </c>
      <c r="L6796" s="1">
        <f>_xlfn.XLOOKUP(Comuni[[#This Row],[Regione]],Table_0[Regione],Table_0[Deceduti],,0)</f>
        <v>3596</v>
      </c>
    </row>
    <row r="6797" spans="1:12" x14ac:dyDescent="0.25">
      <c r="A6797" s="1" t="s">
        <v>6901</v>
      </c>
      <c r="B6797" s="1" t="s">
        <v>6848</v>
      </c>
      <c r="C6797" s="1" t="s">
        <v>6849</v>
      </c>
      <c r="D6797">
        <v>3078</v>
      </c>
      <c r="E6797">
        <f>100*Comuni[[#This Row],[Popolazione2011]]/$D$7916</f>
        <v>5.3705894274241528E-3</v>
      </c>
      <c r="F6797">
        <f>100*Comuni[[#This Row],[Popolazione2011]]/(SUMIFS($D$2:$D$7916,$B$2:$B$7916,"Calabria"))</f>
        <v>0.15711696995992955</v>
      </c>
      <c r="G6797" t="b">
        <f>IF(Comuni[[#This Row],[Popolazione2011]]&gt;300000,"MAGGIORE")</f>
        <v>0</v>
      </c>
      <c r="H6797">
        <f>100*Comuni[[#This Row],[Popolazione2011]]/(SUMIFS($D$2:$D$7916,$B$2:$B$7916,"Piemonte"))</f>
        <v>7.0532980011530924E-2</v>
      </c>
      <c r="I6797" s="1" t="str">
        <f>_xlfn.XLOOKUP(Comuni[[#This Row],[Regione]],Ripartizione_geografica[Regione],Ripartizione_geografica[Ripartizione geografica],,0)</f>
        <v>Sud</v>
      </c>
      <c r="J6797" s="1">
        <f>_xlfn.XLOOKUP(Comuni[[#This Row],[Regione]],Table_0[Regione],Table_0[Totale contagiati],,0)</f>
        <v>650481</v>
      </c>
      <c r="K6797" s="1">
        <f>_xlfn.XLOOKUP(Comuni[[#This Row],[Regione]],Table_0[Regione],Table_0[Guariti],,0)</f>
        <v>643757</v>
      </c>
      <c r="L6797" s="1">
        <f>_xlfn.XLOOKUP(Comuni[[#This Row],[Regione]],Table_0[Regione],Table_0[Deceduti],,0)</f>
        <v>3596</v>
      </c>
    </row>
    <row r="6798" spans="1:12" x14ac:dyDescent="0.25">
      <c r="A6798" s="1" t="s">
        <v>6902</v>
      </c>
      <c r="B6798" s="1" t="s">
        <v>6848</v>
      </c>
      <c r="C6798" s="1" t="s">
        <v>6849</v>
      </c>
      <c r="D6798">
        <v>3025</v>
      </c>
      <c r="E6798">
        <f>100*Comuni[[#This Row],[Popolazione2011]]/$D$7916</f>
        <v>5.2781133911494679E-3</v>
      </c>
      <c r="F6798">
        <f>100*Comuni[[#This Row],[Popolazione2011]]/(SUMIFS($D$2:$D$7916,$B$2:$B$7916,"Calabria"))</f>
        <v>0.15441157703989178</v>
      </c>
      <c r="G6798" t="b">
        <f>IF(Comuni[[#This Row],[Popolazione2011]]&gt;300000,"MAGGIORE")</f>
        <v>0</v>
      </c>
      <c r="H6798">
        <f>100*Comuni[[#This Row],[Popolazione2011]]/(SUMIFS($D$2:$D$7916,$B$2:$B$7916,"Piemonte"))</f>
        <v>6.9318474507758632E-2</v>
      </c>
      <c r="I6798" s="1" t="str">
        <f>_xlfn.XLOOKUP(Comuni[[#This Row],[Regione]],Ripartizione_geografica[Regione],Ripartizione_geografica[Ripartizione geografica],,0)</f>
        <v>Sud</v>
      </c>
      <c r="J6798" s="1">
        <f>_xlfn.XLOOKUP(Comuni[[#This Row],[Regione]],Table_0[Regione],Table_0[Totale contagiati],,0)</f>
        <v>650481</v>
      </c>
      <c r="K6798" s="1">
        <f>_xlfn.XLOOKUP(Comuni[[#This Row],[Regione]],Table_0[Regione],Table_0[Guariti],,0)</f>
        <v>643757</v>
      </c>
      <c r="L6798" s="1">
        <f>_xlfn.XLOOKUP(Comuni[[#This Row],[Regione]],Table_0[Regione],Table_0[Deceduti],,0)</f>
        <v>3596</v>
      </c>
    </row>
    <row r="6799" spans="1:12" x14ac:dyDescent="0.25">
      <c r="A6799" s="1" t="s">
        <v>6903</v>
      </c>
      <c r="B6799" s="1" t="s">
        <v>6848</v>
      </c>
      <c r="C6799" s="1" t="s">
        <v>6849</v>
      </c>
      <c r="D6799">
        <v>2239</v>
      </c>
      <c r="E6799">
        <f>100*Comuni[[#This Row],[Popolazione2011]]/$D$7916</f>
        <v>3.9066763248871593E-3</v>
      </c>
      <c r="F6799">
        <f>100*Comuni[[#This Row],[Popolazione2011]]/(SUMIFS($D$2:$D$7916,$B$2:$B$7916,"Calabria"))</f>
        <v>0.11429008958423725</v>
      </c>
      <c r="G6799" t="b">
        <f>IF(Comuni[[#This Row],[Popolazione2011]]&gt;300000,"MAGGIORE")</f>
        <v>0</v>
      </c>
      <c r="H6799">
        <f>100*Comuni[[#This Row],[Popolazione2011]]/(SUMIFS($D$2:$D$7916,$B$2:$B$7916,"Piemonte"))</f>
        <v>5.1307128734833576E-2</v>
      </c>
      <c r="I6799" s="1" t="str">
        <f>_xlfn.XLOOKUP(Comuni[[#This Row],[Regione]],Ripartizione_geografica[Regione],Ripartizione_geografica[Ripartizione geografica],,0)</f>
        <v>Sud</v>
      </c>
      <c r="J6799" s="1">
        <f>_xlfn.XLOOKUP(Comuni[[#This Row],[Regione]],Table_0[Regione],Table_0[Totale contagiati],,0)</f>
        <v>650481</v>
      </c>
      <c r="K6799" s="1">
        <f>_xlfn.XLOOKUP(Comuni[[#This Row],[Regione]],Table_0[Regione],Table_0[Guariti],,0)</f>
        <v>643757</v>
      </c>
      <c r="L6799" s="1">
        <f>_xlfn.XLOOKUP(Comuni[[#This Row],[Regione]],Table_0[Regione],Table_0[Deceduti],,0)</f>
        <v>3596</v>
      </c>
    </row>
    <row r="6800" spans="1:12" x14ac:dyDescent="0.25">
      <c r="A6800" s="1" t="s">
        <v>6904</v>
      </c>
      <c r="B6800" s="1" t="s">
        <v>6848</v>
      </c>
      <c r="C6800" s="1" t="s">
        <v>6849</v>
      </c>
      <c r="D6800">
        <v>8072</v>
      </c>
      <c r="E6800">
        <f>100*Comuni[[#This Row],[Popolazione2011]]/$D$7916</f>
        <v>1.4084274807721819E-2</v>
      </c>
      <c r="F6800">
        <f>100*Comuni[[#This Row],[Popolazione2011]]/(SUMIFS($D$2:$D$7916,$B$2:$B$7916,"Calabria"))</f>
        <v>0.41203644623669639</v>
      </c>
      <c r="G6800" t="b">
        <f>IF(Comuni[[#This Row],[Popolazione2011]]&gt;300000,"MAGGIORE")</f>
        <v>0</v>
      </c>
      <c r="H6800">
        <f>100*Comuni[[#This Row],[Popolazione2011]]/(SUMIFS($D$2:$D$7916,$B$2:$B$7916,"Piemonte"))</f>
        <v>0.18497147974433972</v>
      </c>
      <c r="I6800" s="1" t="str">
        <f>_xlfn.XLOOKUP(Comuni[[#This Row],[Regione]],Ripartizione_geografica[Regione],Ripartizione_geografica[Ripartizione geografica],,0)</f>
        <v>Sud</v>
      </c>
      <c r="J6800" s="1">
        <f>_xlfn.XLOOKUP(Comuni[[#This Row],[Regione]],Table_0[Regione],Table_0[Totale contagiati],,0)</f>
        <v>650481</v>
      </c>
      <c r="K6800" s="1">
        <f>_xlfn.XLOOKUP(Comuni[[#This Row],[Regione]],Table_0[Regione],Table_0[Guariti],,0)</f>
        <v>643757</v>
      </c>
      <c r="L6800" s="1">
        <f>_xlfn.XLOOKUP(Comuni[[#This Row],[Regione]],Table_0[Regione],Table_0[Deceduti],,0)</f>
        <v>3596</v>
      </c>
    </row>
    <row r="6801" spans="1:12" x14ac:dyDescent="0.25">
      <c r="A6801" s="1" t="s">
        <v>6905</v>
      </c>
      <c r="B6801" s="1" t="s">
        <v>6848</v>
      </c>
      <c r="C6801" s="1" t="s">
        <v>6849</v>
      </c>
      <c r="D6801">
        <v>1739</v>
      </c>
      <c r="E6801">
        <f>100*Comuni[[#This Row],[Popolazione2011]]/$D$7916</f>
        <v>3.0342608883335287E-3</v>
      </c>
      <c r="F6801">
        <f>100*Comuni[[#This Row],[Popolazione2011]]/(SUMIFS($D$2:$D$7916,$B$2:$B$7916,"Calabria"))</f>
        <v>8.8767514866899766E-2</v>
      </c>
      <c r="G6801" t="b">
        <f>IF(Comuni[[#This Row],[Popolazione2011]]&gt;300000,"MAGGIORE")</f>
        <v>0</v>
      </c>
      <c r="H6801">
        <f>100*Comuni[[#This Row],[Popolazione2011]]/(SUMIFS($D$2:$D$7916,$B$2:$B$7916,"Piemonte"))</f>
        <v>3.9849529642642066E-2</v>
      </c>
      <c r="I6801" s="1" t="str">
        <f>_xlfn.XLOOKUP(Comuni[[#This Row],[Regione]],Ripartizione_geografica[Regione],Ripartizione_geografica[Ripartizione geografica],,0)</f>
        <v>Sud</v>
      </c>
      <c r="J6801" s="1">
        <f>_xlfn.XLOOKUP(Comuni[[#This Row],[Regione]],Table_0[Regione],Table_0[Totale contagiati],,0)</f>
        <v>650481</v>
      </c>
      <c r="K6801" s="1">
        <f>_xlfn.XLOOKUP(Comuni[[#This Row],[Regione]],Table_0[Regione],Table_0[Guariti],,0)</f>
        <v>643757</v>
      </c>
      <c r="L6801" s="1">
        <f>_xlfn.XLOOKUP(Comuni[[#This Row],[Regione]],Table_0[Regione],Table_0[Deceduti],,0)</f>
        <v>3596</v>
      </c>
    </row>
    <row r="6802" spans="1:12" x14ac:dyDescent="0.25">
      <c r="A6802" s="1" t="s">
        <v>6906</v>
      </c>
      <c r="B6802" s="1" t="s">
        <v>6848</v>
      </c>
      <c r="C6802" s="1" t="s">
        <v>6849</v>
      </c>
      <c r="D6802">
        <v>2310</v>
      </c>
      <c r="E6802">
        <f>100*Comuni[[#This Row],[Popolazione2011]]/$D$7916</f>
        <v>4.0305593168777753E-3</v>
      </c>
      <c r="F6802">
        <f>100*Comuni[[#This Row],[Popolazione2011]]/(SUMIFS($D$2:$D$7916,$B$2:$B$7916,"Calabria"))</f>
        <v>0.11791429519409918</v>
      </c>
      <c r="G6802" t="b">
        <f>IF(Comuni[[#This Row],[Popolazione2011]]&gt;300000,"MAGGIORE")</f>
        <v>0</v>
      </c>
      <c r="H6802">
        <f>100*Comuni[[#This Row],[Popolazione2011]]/(SUMIFS($D$2:$D$7916,$B$2:$B$7916,"Piemonte"))</f>
        <v>5.2934107805924772E-2</v>
      </c>
      <c r="I6802" s="1" t="str">
        <f>_xlfn.XLOOKUP(Comuni[[#This Row],[Regione]],Ripartizione_geografica[Regione],Ripartizione_geografica[Ripartizione geografica],,0)</f>
        <v>Sud</v>
      </c>
      <c r="J6802" s="1">
        <f>_xlfn.XLOOKUP(Comuni[[#This Row],[Regione]],Table_0[Regione],Table_0[Totale contagiati],,0)</f>
        <v>650481</v>
      </c>
      <c r="K6802" s="1">
        <f>_xlfn.XLOOKUP(Comuni[[#This Row],[Regione]],Table_0[Regione],Table_0[Guariti],,0)</f>
        <v>643757</v>
      </c>
      <c r="L6802" s="1">
        <f>_xlfn.XLOOKUP(Comuni[[#This Row],[Regione]],Table_0[Regione],Table_0[Deceduti],,0)</f>
        <v>3596</v>
      </c>
    </row>
    <row r="6803" spans="1:12" x14ac:dyDescent="0.25">
      <c r="A6803" s="1" t="s">
        <v>6907</v>
      </c>
      <c r="B6803" s="1" t="s">
        <v>6848</v>
      </c>
      <c r="C6803" s="1" t="s">
        <v>6849</v>
      </c>
      <c r="D6803">
        <v>1895</v>
      </c>
      <c r="E6803">
        <f>100*Comuni[[#This Row],[Popolazione2011]]/$D$7916</f>
        <v>3.3064545045382613E-3</v>
      </c>
      <c r="F6803">
        <f>100*Comuni[[#This Row],[Popolazione2011]]/(SUMIFS($D$2:$D$7916,$B$2:$B$7916,"Calabria"))</f>
        <v>9.673055817870907E-2</v>
      </c>
      <c r="G6803" t="b">
        <f>IF(Comuni[[#This Row],[Popolazione2011]]&gt;300000,"MAGGIORE")</f>
        <v>0</v>
      </c>
      <c r="H6803">
        <f>100*Comuni[[#This Row],[Popolazione2011]]/(SUMIFS($D$2:$D$7916,$B$2:$B$7916,"Piemonte"))</f>
        <v>4.3424300559405819E-2</v>
      </c>
      <c r="I6803" s="1" t="str">
        <f>_xlfn.XLOOKUP(Comuni[[#This Row],[Regione]],Ripartizione_geografica[Regione],Ripartizione_geografica[Ripartizione geografica],,0)</f>
        <v>Sud</v>
      </c>
      <c r="J6803" s="1">
        <f>_xlfn.XLOOKUP(Comuni[[#This Row],[Regione]],Table_0[Regione],Table_0[Totale contagiati],,0)</f>
        <v>650481</v>
      </c>
      <c r="K6803" s="1">
        <f>_xlfn.XLOOKUP(Comuni[[#This Row],[Regione]],Table_0[Regione],Table_0[Guariti],,0)</f>
        <v>643757</v>
      </c>
      <c r="L6803" s="1">
        <f>_xlfn.XLOOKUP(Comuni[[#This Row],[Regione]],Table_0[Regione],Table_0[Deceduti],,0)</f>
        <v>3596</v>
      </c>
    </row>
    <row r="6804" spans="1:12" x14ac:dyDescent="0.25">
      <c r="A6804" s="1" t="s">
        <v>6908</v>
      </c>
      <c r="B6804" s="1" t="s">
        <v>6848</v>
      </c>
      <c r="C6804" s="1" t="s">
        <v>6849</v>
      </c>
      <c r="D6804">
        <v>2689</v>
      </c>
      <c r="E6804">
        <f>100*Comuni[[#This Row],[Popolazione2011]]/$D$7916</f>
        <v>4.6918502177854277E-3</v>
      </c>
      <c r="F6804">
        <f>100*Comuni[[#This Row],[Popolazione2011]]/(SUMIFS($D$2:$D$7916,$B$2:$B$7916,"Calabria"))</f>
        <v>0.137260406829841</v>
      </c>
      <c r="G6804" t="b">
        <f>IF(Comuni[[#This Row],[Popolazione2011]]&gt;300000,"MAGGIORE")</f>
        <v>0</v>
      </c>
      <c r="H6804">
        <f>100*Comuni[[#This Row],[Popolazione2011]]/(SUMIFS($D$2:$D$7916,$B$2:$B$7916,"Piemonte"))</f>
        <v>6.1618967917805932E-2</v>
      </c>
      <c r="I6804" s="1" t="str">
        <f>_xlfn.XLOOKUP(Comuni[[#This Row],[Regione]],Ripartizione_geografica[Regione],Ripartizione_geografica[Ripartizione geografica],,0)</f>
        <v>Sud</v>
      </c>
      <c r="J6804" s="1">
        <f>_xlfn.XLOOKUP(Comuni[[#This Row],[Regione]],Table_0[Regione],Table_0[Totale contagiati],,0)</f>
        <v>650481</v>
      </c>
      <c r="K6804" s="1">
        <f>_xlfn.XLOOKUP(Comuni[[#This Row],[Regione]],Table_0[Regione],Table_0[Guariti],,0)</f>
        <v>643757</v>
      </c>
      <c r="L6804" s="1">
        <f>_xlfn.XLOOKUP(Comuni[[#This Row],[Regione]],Table_0[Regione],Table_0[Deceduti],,0)</f>
        <v>3596</v>
      </c>
    </row>
    <row r="6805" spans="1:12" x14ac:dyDescent="0.25">
      <c r="A6805" s="1" t="s">
        <v>6909</v>
      </c>
      <c r="B6805" s="1" t="s">
        <v>6848</v>
      </c>
      <c r="C6805" s="1" t="s">
        <v>6849</v>
      </c>
      <c r="D6805">
        <v>2027</v>
      </c>
      <c r="E6805">
        <f>100*Comuni[[#This Row],[Popolazione2011]]/$D$7916</f>
        <v>3.5367721797884199E-3</v>
      </c>
      <c r="F6805">
        <f>100*Comuni[[#This Row],[Popolazione2011]]/(SUMIFS($D$2:$D$7916,$B$2:$B$7916,"Calabria"))</f>
        <v>0.10346851790408616</v>
      </c>
      <c r="G6805" t="b">
        <f>IF(Comuni[[#This Row],[Popolazione2011]]&gt;300000,"MAGGIORE")</f>
        <v>0</v>
      </c>
      <c r="H6805">
        <f>100*Comuni[[#This Row],[Popolazione2011]]/(SUMIFS($D$2:$D$7916,$B$2:$B$7916,"Piemonte"))</f>
        <v>4.6449106719744379E-2</v>
      </c>
      <c r="I6805" s="1" t="str">
        <f>_xlfn.XLOOKUP(Comuni[[#This Row],[Regione]],Ripartizione_geografica[Regione],Ripartizione_geografica[Ripartizione geografica],,0)</f>
        <v>Sud</v>
      </c>
      <c r="J6805" s="1">
        <f>_xlfn.XLOOKUP(Comuni[[#This Row],[Regione]],Table_0[Regione],Table_0[Totale contagiati],,0)</f>
        <v>650481</v>
      </c>
      <c r="K6805" s="1">
        <f>_xlfn.XLOOKUP(Comuni[[#This Row],[Regione]],Table_0[Regione],Table_0[Guariti],,0)</f>
        <v>643757</v>
      </c>
      <c r="L6805" s="1">
        <f>_xlfn.XLOOKUP(Comuni[[#This Row],[Regione]],Table_0[Regione],Table_0[Deceduti],,0)</f>
        <v>3596</v>
      </c>
    </row>
    <row r="6806" spans="1:12" x14ac:dyDescent="0.25">
      <c r="A6806" s="1" t="s">
        <v>6910</v>
      </c>
      <c r="B6806" s="1" t="s">
        <v>6848</v>
      </c>
      <c r="C6806" s="1" t="s">
        <v>6849</v>
      </c>
      <c r="D6806">
        <v>879</v>
      </c>
      <c r="E6806">
        <f>100*Comuni[[#This Row],[Popolazione2011]]/$D$7916</f>
        <v>1.5337063374612832E-3</v>
      </c>
      <c r="F6806">
        <f>100*Comuni[[#This Row],[Popolazione2011]]/(SUMIFS($D$2:$D$7916,$B$2:$B$7916,"Calabria"))</f>
        <v>4.48686863530793E-2</v>
      </c>
      <c r="G6806" t="b">
        <f>IF(Comuni[[#This Row],[Popolazione2011]]&gt;300000,"MAGGIORE")</f>
        <v>0</v>
      </c>
      <c r="H6806">
        <f>100*Comuni[[#This Row],[Popolazione2011]]/(SUMIFS($D$2:$D$7916,$B$2:$B$7916,"Piemonte"))</f>
        <v>2.0142459204072673E-2</v>
      </c>
      <c r="I6806" s="1" t="str">
        <f>_xlfn.XLOOKUP(Comuni[[#This Row],[Regione]],Ripartizione_geografica[Regione],Ripartizione_geografica[Ripartizione geografica],,0)</f>
        <v>Sud</v>
      </c>
      <c r="J6806" s="1">
        <f>_xlfn.XLOOKUP(Comuni[[#This Row],[Regione]],Table_0[Regione],Table_0[Totale contagiati],,0)</f>
        <v>650481</v>
      </c>
      <c r="K6806" s="1">
        <f>_xlfn.XLOOKUP(Comuni[[#This Row],[Regione]],Table_0[Regione],Table_0[Guariti],,0)</f>
        <v>643757</v>
      </c>
      <c r="L6806" s="1">
        <f>_xlfn.XLOOKUP(Comuni[[#This Row],[Regione]],Table_0[Regione],Table_0[Deceduti],,0)</f>
        <v>3596</v>
      </c>
    </row>
    <row r="6807" spans="1:12" x14ac:dyDescent="0.25">
      <c r="A6807" s="1" t="s">
        <v>6911</v>
      </c>
      <c r="B6807" s="1" t="s">
        <v>6848</v>
      </c>
      <c r="C6807" s="1" t="s">
        <v>6849</v>
      </c>
      <c r="D6807">
        <v>986</v>
      </c>
      <c r="E6807">
        <f>100*Comuni[[#This Row],[Popolazione2011]]/$D$7916</f>
        <v>1.7204032408837603E-3</v>
      </c>
      <c r="F6807">
        <f>100*Comuni[[#This Row],[Popolazione2011]]/(SUMIFS($D$2:$D$7916,$B$2:$B$7916,"Calabria"))</f>
        <v>5.0330517342589517E-2</v>
      </c>
      <c r="G6807" t="b">
        <f>IF(Comuni[[#This Row],[Popolazione2011]]&gt;300000,"MAGGIORE")</f>
        <v>0</v>
      </c>
      <c r="H6807">
        <f>100*Comuni[[#This Row],[Popolazione2011]]/(SUMIFS($D$2:$D$7916,$B$2:$B$7916,"Piemonte"))</f>
        <v>2.2594385409801656E-2</v>
      </c>
      <c r="I6807" s="1" t="str">
        <f>_xlfn.XLOOKUP(Comuni[[#This Row],[Regione]],Ripartizione_geografica[Regione],Ripartizione_geografica[Ripartizione geografica],,0)</f>
        <v>Sud</v>
      </c>
      <c r="J6807" s="1">
        <f>_xlfn.XLOOKUP(Comuni[[#This Row],[Regione]],Table_0[Regione],Table_0[Totale contagiati],,0)</f>
        <v>650481</v>
      </c>
      <c r="K6807" s="1">
        <f>_xlfn.XLOOKUP(Comuni[[#This Row],[Regione]],Table_0[Regione],Table_0[Guariti],,0)</f>
        <v>643757</v>
      </c>
      <c r="L6807" s="1">
        <f>_xlfn.XLOOKUP(Comuni[[#This Row],[Regione]],Table_0[Regione],Table_0[Deceduti],,0)</f>
        <v>3596</v>
      </c>
    </row>
    <row r="6808" spans="1:12" x14ac:dyDescent="0.25">
      <c r="A6808" s="1" t="s">
        <v>6912</v>
      </c>
      <c r="B6808" s="1" t="s">
        <v>6848</v>
      </c>
      <c r="C6808" s="1" t="s">
        <v>6849</v>
      </c>
      <c r="D6808">
        <v>4058</v>
      </c>
      <c r="E6808">
        <f>100*Comuni[[#This Row],[Popolazione2011]]/$D$7916</f>
        <v>7.0805236830692696E-3</v>
      </c>
      <c r="F6808">
        <f>100*Comuni[[#This Row],[Popolazione2011]]/(SUMIFS($D$2:$D$7916,$B$2:$B$7916,"Calabria"))</f>
        <v>0.20714121640591102</v>
      </c>
      <c r="G6808" t="b">
        <f>IF(Comuni[[#This Row],[Popolazione2011]]&gt;300000,"MAGGIORE")</f>
        <v>0</v>
      </c>
      <c r="H6808">
        <f>100*Comuni[[#This Row],[Popolazione2011]]/(SUMIFS($D$2:$D$7916,$B$2:$B$7916,"Piemonte"))</f>
        <v>9.298987423222628E-2</v>
      </c>
      <c r="I6808" s="1" t="str">
        <f>_xlfn.XLOOKUP(Comuni[[#This Row],[Regione]],Ripartizione_geografica[Regione],Ripartizione_geografica[Ripartizione geografica],,0)</f>
        <v>Sud</v>
      </c>
      <c r="J6808" s="1">
        <f>_xlfn.XLOOKUP(Comuni[[#This Row],[Regione]],Table_0[Regione],Table_0[Totale contagiati],,0)</f>
        <v>650481</v>
      </c>
      <c r="K6808" s="1">
        <f>_xlfn.XLOOKUP(Comuni[[#This Row],[Regione]],Table_0[Regione],Table_0[Guariti],,0)</f>
        <v>643757</v>
      </c>
      <c r="L6808" s="1">
        <f>_xlfn.XLOOKUP(Comuni[[#This Row],[Regione]],Table_0[Regione],Table_0[Deceduti],,0)</f>
        <v>3596</v>
      </c>
    </row>
    <row r="6809" spans="1:12" x14ac:dyDescent="0.25">
      <c r="A6809" s="1" t="s">
        <v>6913</v>
      </c>
      <c r="B6809" s="1" t="s">
        <v>6848</v>
      </c>
      <c r="C6809" s="1" t="s">
        <v>6849</v>
      </c>
      <c r="D6809">
        <v>2256</v>
      </c>
      <c r="E6809">
        <f>100*Comuni[[#This Row],[Popolazione2011]]/$D$7916</f>
        <v>3.9363384497299835E-3</v>
      </c>
      <c r="F6809">
        <f>100*Comuni[[#This Row],[Popolazione2011]]/(SUMIFS($D$2:$D$7916,$B$2:$B$7916,"Calabria"))</f>
        <v>0.11515785712462673</v>
      </c>
      <c r="G6809" t="b">
        <f>IF(Comuni[[#This Row],[Popolazione2011]]&gt;300000,"MAGGIORE")</f>
        <v>0</v>
      </c>
      <c r="H6809">
        <f>100*Comuni[[#This Row],[Popolazione2011]]/(SUMIFS($D$2:$D$7916,$B$2:$B$7916,"Piemonte"))</f>
        <v>5.1696687103968089E-2</v>
      </c>
      <c r="I6809" s="1" t="str">
        <f>_xlfn.XLOOKUP(Comuni[[#This Row],[Regione]],Ripartizione_geografica[Regione],Ripartizione_geografica[Ripartizione geografica],,0)</f>
        <v>Sud</v>
      </c>
      <c r="J6809" s="1">
        <f>_xlfn.XLOOKUP(Comuni[[#This Row],[Regione]],Table_0[Regione],Table_0[Totale contagiati],,0)</f>
        <v>650481</v>
      </c>
      <c r="K6809" s="1">
        <f>_xlfn.XLOOKUP(Comuni[[#This Row],[Regione]],Table_0[Regione],Table_0[Guariti],,0)</f>
        <v>643757</v>
      </c>
      <c r="L6809" s="1">
        <f>_xlfn.XLOOKUP(Comuni[[#This Row],[Regione]],Table_0[Regione],Table_0[Deceduti],,0)</f>
        <v>3596</v>
      </c>
    </row>
    <row r="6810" spans="1:12" x14ac:dyDescent="0.25">
      <c r="A6810" s="1" t="s">
        <v>6914</v>
      </c>
      <c r="B6810" s="1" t="s">
        <v>6848</v>
      </c>
      <c r="C6810" s="1" t="s">
        <v>6849</v>
      </c>
      <c r="D6810">
        <v>3479</v>
      </c>
      <c r="E6810">
        <f>100*Comuni[[#This Row],[Popolazione2011]]/$D$7916</f>
        <v>6.0702666075401644E-3</v>
      </c>
      <c r="F6810">
        <f>100*Comuni[[#This Row],[Popolazione2011]]/(SUMIFS($D$2:$D$7916,$B$2:$B$7916,"Calabria"))</f>
        <v>0.17758607488323422</v>
      </c>
      <c r="G6810" t="b">
        <f>IF(Comuni[[#This Row],[Popolazione2011]]&gt;300000,"MAGGIORE")</f>
        <v>0</v>
      </c>
      <c r="H6810">
        <f>100*Comuni[[#This Row],[Popolazione2011]]/(SUMIFS($D$2:$D$7916,$B$2:$B$7916,"Piemonte"))</f>
        <v>7.9721974483468516E-2</v>
      </c>
      <c r="I6810" s="1" t="str">
        <f>_xlfn.XLOOKUP(Comuni[[#This Row],[Regione]],Ripartizione_geografica[Regione],Ripartizione_geografica[Ripartizione geografica],,0)</f>
        <v>Sud</v>
      </c>
      <c r="J6810" s="1">
        <f>_xlfn.XLOOKUP(Comuni[[#This Row],[Regione]],Table_0[Regione],Table_0[Totale contagiati],,0)</f>
        <v>650481</v>
      </c>
      <c r="K6810" s="1">
        <f>_xlfn.XLOOKUP(Comuni[[#This Row],[Regione]],Table_0[Regione],Table_0[Guariti],,0)</f>
        <v>643757</v>
      </c>
      <c r="L6810" s="1">
        <f>_xlfn.XLOOKUP(Comuni[[#This Row],[Regione]],Table_0[Regione],Table_0[Deceduti],,0)</f>
        <v>3596</v>
      </c>
    </row>
    <row r="6811" spans="1:12" x14ac:dyDescent="0.25">
      <c r="A6811" s="1" t="s">
        <v>6915</v>
      </c>
      <c r="B6811" s="1" t="s">
        <v>6848</v>
      </c>
      <c r="C6811" s="1" t="s">
        <v>6849</v>
      </c>
      <c r="D6811">
        <v>2517</v>
      </c>
      <c r="E6811">
        <f>100*Comuni[[#This Row],[Popolazione2011]]/$D$7916</f>
        <v>4.3917393076109788E-3</v>
      </c>
      <c r="F6811">
        <f>100*Comuni[[#This Row],[Popolazione2011]]/(SUMIFS($D$2:$D$7916,$B$2:$B$7916,"Calabria"))</f>
        <v>0.12848064112707691</v>
      </c>
      <c r="G6811" t="b">
        <f>IF(Comuni[[#This Row],[Popolazione2011]]&gt;300000,"MAGGIORE")</f>
        <v>0</v>
      </c>
      <c r="H6811">
        <f>100*Comuni[[#This Row],[Popolazione2011]]/(SUMIFS($D$2:$D$7916,$B$2:$B$7916,"Piemonte"))</f>
        <v>5.7677553830092057E-2</v>
      </c>
      <c r="I6811" s="1" t="str">
        <f>_xlfn.XLOOKUP(Comuni[[#This Row],[Regione]],Ripartizione_geografica[Regione],Ripartizione_geografica[Ripartizione geografica],,0)</f>
        <v>Sud</v>
      </c>
      <c r="J6811" s="1">
        <f>_xlfn.XLOOKUP(Comuni[[#This Row],[Regione]],Table_0[Regione],Table_0[Totale contagiati],,0)</f>
        <v>650481</v>
      </c>
      <c r="K6811" s="1">
        <f>_xlfn.XLOOKUP(Comuni[[#This Row],[Regione]],Table_0[Regione],Table_0[Guariti],,0)</f>
        <v>643757</v>
      </c>
      <c r="L6811" s="1">
        <f>_xlfn.XLOOKUP(Comuni[[#This Row],[Regione]],Table_0[Regione],Table_0[Deceduti],,0)</f>
        <v>3596</v>
      </c>
    </row>
    <row r="6812" spans="1:12" x14ac:dyDescent="0.25">
      <c r="A6812" s="1" t="s">
        <v>6916</v>
      </c>
      <c r="B6812" s="1" t="s">
        <v>6848</v>
      </c>
      <c r="C6812" s="1" t="s">
        <v>6849</v>
      </c>
      <c r="D6812">
        <v>9568</v>
      </c>
      <c r="E6812">
        <f>100*Comuni[[#This Row],[Popolazione2011]]/$D$7916</f>
        <v>1.6694541793890284E-2</v>
      </c>
      <c r="F6812">
        <f>100*Comuni[[#This Row],[Popolazione2011]]/(SUMIFS($D$2:$D$7916,$B$2:$B$7916,"Calabria"))</f>
        <v>0.4883999897909701</v>
      </c>
      <c r="G6812" t="b">
        <f>IF(Comuni[[#This Row],[Popolazione2011]]&gt;300000,"MAGGIORE")</f>
        <v>0</v>
      </c>
      <c r="H6812">
        <f>100*Comuni[[#This Row],[Popolazione2011]]/(SUMIFS($D$2:$D$7916,$B$2:$B$7916,"Piemonte"))</f>
        <v>0.21925261622817671</v>
      </c>
      <c r="I6812" s="1" t="str">
        <f>_xlfn.XLOOKUP(Comuni[[#This Row],[Regione]],Ripartizione_geografica[Regione],Ripartizione_geografica[Ripartizione geografica],,0)</f>
        <v>Sud</v>
      </c>
      <c r="J6812" s="1">
        <f>_xlfn.XLOOKUP(Comuni[[#This Row],[Regione]],Table_0[Regione],Table_0[Totale contagiati],,0)</f>
        <v>650481</v>
      </c>
      <c r="K6812" s="1">
        <f>_xlfn.XLOOKUP(Comuni[[#This Row],[Regione]],Table_0[Regione],Table_0[Guariti],,0)</f>
        <v>643757</v>
      </c>
      <c r="L6812" s="1">
        <f>_xlfn.XLOOKUP(Comuni[[#This Row],[Regione]],Table_0[Regione],Table_0[Deceduti],,0)</f>
        <v>3596</v>
      </c>
    </row>
    <row r="6813" spans="1:12" x14ac:dyDescent="0.25">
      <c r="A6813" s="1" t="s">
        <v>6917</v>
      </c>
      <c r="B6813" s="1" t="s">
        <v>6848</v>
      </c>
      <c r="C6813" s="1" t="s">
        <v>6849</v>
      </c>
      <c r="D6813">
        <v>1231</v>
      </c>
      <c r="E6813">
        <f>100*Comuni[[#This Row],[Popolazione2011]]/$D$7916</f>
        <v>2.1478868047950395E-3</v>
      </c>
      <c r="F6813">
        <f>100*Comuni[[#This Row],[Popolazione2011]]/(SUMIFS($D$2:$D$7916,$B$2:$B$7916,"Calabria"))</f>
        <v>6.2836578954084885E-2</v>
      </c>
      <c r="G6813" t="b">
        <f>IF(Comuni[[#This Row],[Popolazione2011]]&gt;300000,"MAGGIORE")</f>
        <v>0</v>
      </c>
      <c r="H6813">
        <f>100*Comuni[[#This Row],[Popolazione2011]]/(SUMIFS($D$2:$D$7916,$B$2:$B$7916,"Piemonte"))</f>
        <v>2.8208608964975495E-2</v>
      </c>
      <c r="I6813" s="1" t="str">
        <f>_xlfn.XLOOKUP(Comuni[[#This Row],[Regione]],Ripartizione_geografica[Regione],Ripartizione_geografica[Ripartizione geografica],,0)</f>
        <v>Sud</v>
      </c>
      <c r="J6813" s="1">
        <f>_xlfn.XLOOKUP(Comuni[[#This Row],[Regione]],Table_0[Regione],Table_0[Totale contagiati],,0)</f>
        <v>650481</v>
      </c>
      <c r="K6813" s="1">
        <f>_xlfn.XLOOKUP(Comuni[[#This Row],[Regione]],Table_0[Regione],Table_0[Guariti],,0)</f>
        <v>643757</v>
      </c>
      <c r="L6813" s="1">
        <f>_xlfn.XLOOKUP(Comuni[[#This Row],[Regione]],Table_0[Regione],Table_0[Deceduti],,0)</f>
        <v>3596</v>
      </c>
    </row>
    <row r="6814" spans="1:12" x14ac:dyDescent="0.25">
      <c r="A6814" s="1" t="s">
        <v>6918</v>
      </c>
      <c r="B6814" s="1" t="s">
        <v>6848</v>
      </c>
      <c r="C6814" s="1" t="s">
        <v>6849</v>
      </c>
      <c r="D6814">
        <v>812</v>
      </c>
      <c r="E6814">
        <f>100*Comuni[[#This Row],[Popolazione2011]]/$D$7916</f>
        <v>1.4168026689630967E-3</v>
      </c>
      <c r="F6814">
        <f>100*Comuni[[#This Row],[Popolazione2011]]/(SUMIFS($D$2:$D$7916,$B$2:$B$7916,"Calabria"))</f>
        <v>4.1448661340956074E-2</v>
      </c>
      <c r="G6814" t="b">
        <f>IF(Comuni[[#This Row],[Popolazione2011]]&gt;300000,"MAGGIORE")</f>
        <v>0</v>
      </c>
      <c r="H6814">
        <f>100*Comuni[[#This Row],[Popolazione2011]]/(SUMIFS($D$2:$D$7916,$B$2:$B$7916,"Piemonte"))</f>
        <v>1.860714092571901E-2</v>
      </c>
      <c r="I6814" s="1" t="str">
        <f>_xlfn.XLOOKUP(Comuni[[#This Row],[Regione]],Ripartizione_geografica[Regione],Ripartizione_geografica[Ripartizione geografica],,0)</f>
        <v>Sud</v>
      </c>
      <c r="J6814" s="1">
        <f>_xlfn.XLOOKUP(Comuni[[#This Row],[Regione]],Table_0[Regione],Table_0[Totale contagiati],,0)</f>
        <v>650481</v>
      </c>
      <c r="K6814" s="1">
        <f>_xlfn.XLOOKUP(Comuni[[#This Row],[Regione]],Table_0[Regione],Table_0[Guariti],,0)</f>
        <v>643757</v>
      </c>
      <c r="L6814" s="1">
        <f>_xlfn.XLOOKUP(Comuni[[#This Row],[Regione]],Table_0[Regione],Table_0[Deceduti],,0)</f>
        <v>3596</v>
      </c>
    </row>
    <row r="6815" spans="1:12" x14ac:dyDescent="0.25">
      <c r="A6815" s="1" t="s">
        <v>6919</v>
      </c>
      <c r="B6815" s="1" t="s">
        <v>6848</v>
      </c>
      <c r="C6815" s="1" t="s">
        <v>6849</v>
      </c>
      <c r="D6815">
        <v>1867</v>
      </c>
      <c r="E6815">
        <f>100*Comuni[[#This Row],[Popolazione2011]]/$D$7916</f>
        <v>3.257599240091258E-3</v>
      </c>
      <c r="F6815">
        <f>100*Comuni[[#This Row],[Popolazione2011]]/(SUMIFS($D$2:$D$7916,$B$2:$B$7916,"Calabria"))</f>
        <v>9.5301293994538169E-2</v>
      </c>
      <c r="G6815" t="b">
        <f>IF(Comuni[[#This Row],[Popolazione2011]]&gt;300000,"MAGGIORE")</f>
        <v>0</v>
      </c>
      <c r="H6815">
        <f>100*Comuni[[#This Row],[Popolazione2011]]/(SUMIFS($D$2:$D$7916,$B$2:$B$7916,"Piemonte"))</f>
        <v>4.278267501024309E-2</v>
      </c>
      <c r="I6815" s="1" t="str">
        <f>_xlfn.XLOOKUP(Comuni[[#This Row],[Regione]],Ripartizione_geografica[Regione],Ripartizione_geografica[Ripartizione geografica],,0)</f>
        <v>Sud</v>
      </c>
      <c r="J6815" s="1">
        <f>_xlfn.XLOOKUP(Comuni[[#This Row],[Regione]],Table_0[Regione],Table_0[Totale contagiati],,0)</f>
        <v>650481</v>
      </c>
      <c r="K6815" s="1">
        <f>_xlfn.XLOOKUP(Comuni[[#This Row],[Regione]],Table_0[Regione],Table_0[Guariti],,0)</f>
        <v>643757</v>
      </c>
      <c r="L6815" s="1">
        <f>_xlfn.XLOOKUP(Comuni[[#This Row],[Regione]],Table_0[Regione],Table_0[Deceduti],,0)</f>
        <v>3596</v>
      </c>
    </row>
    <row r="6816" spans="1:12" x14ac:dyDescent="0.25">
      <c r="A6816" s="1" t="s">
        <v>6920</v>
      </c>
      <c r="B6816" s="1" t="s">
        <v>6848</v>
      </c>
      <c r="C6816" s="1" t="s">
        <v>6849</v>
      </c>
      <c r="D6816">
        <v>2900</v>
      </c>
      <c r="E6816">
        <f>100*Comuni[[#This Row],[Popolazione2011]]/$D$7916</f>
        <v>5.0600095320110601E-3</v>
      </c>
      <c r="F6816">
        <f>100*Comuni[[#This Row],[Popolazione2011]]/(SUMIFS($D$2:$D$7916,$B$2:$B$7916,"Calabria"))</f>
        <v>0.14803093336055742</v>
      </c>
      <c r="G6816" t="b">
        <f>IF(Comuni[[#This Row],[Popolazione2011]]&gt;300000,"MAGGIORE")</f>
        <v>0</v>
      </c>
      <c r="H6816">
        <f>100*Comuni[[#This Row],[Popolazione2011]]/(SUMIFS($D$2:$D$7916,$B$2:$B$7916,"Piemonte"))</f>
        <v>6.6454074734710752E-2</v>
      </c>
      <c r="I6816" s="1" t="str">
        <f>_xlfn.XLOOKUP(Comuni[[#This Row],[Regione]],Ripartizione_geografica[Regione],Ripartizione_geografica[Ripartizione geografica],,0)</f>
        <v>Sud</v>
      </c>
      <c r="J6816" s="1">
        <f>_xlfn.XLOOKUP(Comuni[[#This Row],[Regione]],Table_0[Regione],Table_0[Totale contagiati],,0)</f>
        <v>650481</v>
      </c>
      <c r="K6816" s="1">
        <f>_xlfn.XLOOKUP(Comuni[[#This Row],[Regione]],Table_0[Regione],Table_0[Guariti],,0)</f>
        <v>643757</v>
      </c>
      <c r="L6816" s="1">
        <f>_xlfn.XLOOKUP(Comuni[[#This Row],[Regione]],Table_0[Regione],Table_0[Deceduti],,0)</f>
        <v>3596</v>
      </c>
    </row>
    <row r="6817" spans="1:12" x14ac:dyDescent="0.25">
      <c r="A6817" s="1" t="s">
        <v>6921</v>
      </c>
      <c r="B6817" s="1" t="s">
        <v>6848</v>
      </c>
      <c r="C6817" s="1" t="s">
        <v>6849</v>
      </c>
      <c r="D6817">
        <v>1823</v>
      </c>
      <c r="E6817">
        <f>100*Comuni[[#This Row],[Popolazione2011]]/$D$7916</f>
        <v>3.1808266816745387E-3</v>
      </c>
      <c r="F6817">
        <f>100*Comuni[[#This Row],[Popolazione2011]]/(SUMIFS($D$2:$D$7916,$B$2:$B$7916,"Calabria"))</f>
        <v>9.3055307419412467E-2</v>
      </c>
      <c r="G6817" t="b">
        <f>IF(Comuni[[#This Row],[Popolazione2011]]&gt;300000,"MAGGIORE")</f>
        <v>0</v>
      </c>
      <c r="H6817">
        <f>100*Comuni[[#This Row],[Popolazione2011]]/(SUMIFS($D$2:$D$7916,$B$2:$B$7916,"Piemonte"))</f>
        <v>4.1774406290130239E-2</v>
      </c>
      <c r="I6817" s="1" t="str">
        <f>_xlfn.XLOOKUP(Comuni[[#This Row],[Regione]],Ripartizione_geografica[Regione],Ripartizione_geografica[Ripartizione geografica],,0)</f>
        <v>Sud</v>
      </c>
      <c r="J6817" s="1">
        <f>_xlfn.XLOOKUP(Comuni[[#This Row],[Regione]],Table_0[Regione],Table_0[Totale contagiati],,0)</f>
        <v>650481</v>
      </c>
      <c r="K6817" s="1">
        <f>_xlfn.XLOOKUP(Comuni[[#This Row],[Regione]],Table_0[Regione],Table_0[Guariti],,0)</f>
        <v>643757</v>
      </c>
      <c r="L6817" s="1">
        <f>_xlfn.XLOOKUP(Comuni[[#This Row],[Regione]],Table_0[Regione],Table_0[Deceduti],,0)</f>
        <v>3596</v>
      </c>
    </row>
    <row r="6818" spans="1:12" x14ac:dyDescent="0.25">
      <c r="A6818" s="1" t="s">
        <v>6922</v>
      </c>
      <c r="B6818" s="1" t="s">
        <v>6848</v>
      </c>
      <c r="C6818" s="1" t="s">
        <v>6849</v>
      </c>
      <c r="D6818">
        <v>3474</v>
      </c>
      <c r="E6818">
        <f>100*Comuni[[#This Row],[Popolazione2011]]/$D$7916</f>
        <v>6.0615424531746285E-3</v>
      </c>
      <c r="F6818">
        <f>100*Comuni[[#This Row],[Popolazione2011]]/(SUMIFS($D$2:$D$7916,$B$2:$B$7916,"Calabria"))</f>
        <v>0.17733084913606084</v>
      </c>
      <c r="G6818" t="b">
        <f>IF(Comuni[[#This Row],[Popolazione2011]]&gt;300000,"MAGGIORE")</f>
        <v>0</v>
      </c>
      <c r="H6818">
        <f>100*Comuni[[#This Row],[Popolazione2011]]/(SUMIFS($D$2:$D$7916,$B$2:$B$7916,"Piemonte"))</f>
        <v>7.9607398492546597E-2</v>
      </c>
      <c r="I6818" s="1" t="str">
        <f>_xlfn.XLOOKUP(Comuni[[#This Row],[Regione]],Ripartizione_geografica[Regione],Ripartizione_geografica[Ripartizione geografica],,0)</f>
        <v>Sud</v>
      </c>
      <c r="J6818" s="1">
        <f>_xlfn.XLOOKUP(Comuni[[#This Row],[Regione]],Table_0[Regione],Table_0[Totale contagiati],,0)</f>
        <v>650481</v>
      </c>
      <c r="K6818" s="1">
        <f>_xlfn.XLOOKUP(Comuni[[#This Row],[Regione]],Table_0[Regione],Table_0[Guariti],,0)</f>
        <v>643757</v>
      </c>
      <c r="L6818" s="1">
        <f>_xlfn.XLOOKUP(Comuni[[#This Row],[Regione]],Table_0[Regione],Table_0[Deceduti],,0)</f>
        <v>3596</v>
      </c>
    </row>
    <row r="6819" spans="1:12" x14ac:dyDescent="0.25">
      <c r="A6819" s="1" t="s">
        <v>6923</v>
      </c>
      <c r="B6819" s="1" t="s">
        <v>6848</v>
      </c>
      <c r="C6819" s="1" t="s">
        <v>6849</v>
      </c>
      <c r="D6819">
        <v>3119</v>
      </c>
      <c r="E6819">
        <f>100*Comuni[[#This Row],[Popolazione2011]]/$D$7916</f>
        <v>5.4421274932215501E-3</v>
      </c>
      <c r="F6819">
        <f>100*Comuni[[#This Row],[Popolazione2011]]/(SUMIFS($D$2:$D$7916,$B$2:$B$7916,"Calabria"))</f>
        <v>0.15920982108675122</v>
      </c>
      <c r="G6819" t="b">
        <f>IF(Comuni[[#This Row],[Popolazione2011]]&gt;300000,"MAGGIORE")</f>
        <v>0</v>
      </c>
      <c r="H6819">
        <f>100*Comuni[[#This Row],[Popolazione2011]]/(SUMIFS($D$2:$D$7916,$B$2:$B$7916,"Piemonte"))</f>
        <v>7.1472503137090637E-2</v>
      </c>
      <c r="I6819" s="1" t="str">
        <f>_xlfn.XLOOKUP(Comuni[[#This Row],[Regione]],Ripartizione_geografica[Regione],Ripartizione_geografica[Ripartizione geografica],,0)</f>
        <v>Sud</v>
      </c>
      <c r="J6819" s="1">
        <f>_xlfn.XLOOKUP(Comuni[[#This Row],[Regione]],Table_0[Regione],Table_0[Totale contagiati],,0)</f>
        <v>650481</v>
      </c>
      <c r="K6819" s="1">
        <f>_xlfn.XLOOKUP(Comuni[[#This Row],[Regione]],Table_0[Regione],Table_0[Guariti],,0)</f>
        <v>643757</v>
      </c>
      <c r="L6819" s="1">
        <f>_xlfn.XLOOKUP(Comuni[[#This Row],[Regione]],Table_0[Regione],Table_0[Deceduti],,0)</f>
        <v>3596</v>
      </c>
    </row>
    <row r="6820" spans="1:12" x14ac:dyDescent="0.25">
      <c r="A6820" s="1" t="s">
        <v>6924</v>
      </c>
      <c r="B6820" s="1" t="s">
        <v>6848</v>
      </c>
      <c r="C6820" s="1" t="s">
        <v>6849</v>
      </c>
      <c r="D6820">
        <v>996</v>
      </c>
      <c r="E6820">
        <f>100*Comuni[[#This Row],[Popolazione2011]]/$D$7916</f>
        <v>1.7378515496148329E-3</v>
      </c>
      <c r="F6820">
        <f>100*Comuni[[#This Row],[Popolazione2011]]/(SUMIFS($D$2:$D$7916,$B$2:$B$7916,"Calabria"))</f>
        <v>5.0840968836936271E-2</v>
      </c>
      <c r="G6820" t="b">
        <f>IF(Comuni[[#This Row],[Popolazione2011]]&gt;300000,"MAGGIORE")</f>
        <v>0</v>
      </c>
      <c r="H6820">
        <f>100*Comuni[[#This Row],[Popolazione2011]]/(SUMIFS($D$2:$D$7916,$B$2:$B$7916,"Piemonte"))</f>
        <v>2.2823537391645485E-2</v>
      </c>
      <c r="I6820" s="1" t="str">
        <f>_xlfn.XLOOKUP(Comuni[[#This Row],[Regione]],Ripartizione_geografica[Regione],Ripartizione_geografica[Ripartizione geografica],,0)</f>
        <v>Sud</v>
      </c>
      <c r="J6820" s="1">
        <f>_xlfn.XLOOKUP(Comuni[[#This Row],[Regione]],Table_0[Regione],Table_0[Totale contagiati],,0)</f>
        <v>650481</v>
      </c>
      <c r="K6820" s="1">
        <f>_xlfn.XLOOKUP(Comuni[[#This Row],[Regione]],Table_0[Regione],Table_0[Guariti],,0)</f>
        <v>643757</v>
      </c>
      <c r="L6820" s="1">
        <f>_xlfn.XLOOKUP(Comuni[[#This Row],[Regione]],Table_0[Regione],Table_0[Deceduti],,0)</f>
        <v>3596</v>
      </c>
    </row>
    <row r="6821" spans="1:12" x14ac:dyDescent="0.25">
      <c r="A6821" s="1" t="s">
        <v>6925</v>
      </c>
      <c r="B6821" s="1" t="s">
        <v>6848</v>
      </c>
      <c r="C6821" s="1" t="s">
        <v>6849</v>
      </c>
      <c r="D6821">
        <v>9238</v>
      </c>
      <c r="E6821">
        <f>100*Comuni[[#This Row],[Popolazione2011]]/$D$7916</f>
        <v>1.6118747605764885E-2</v>
      </c>
      <c r="F6821">
        <f>100*Comuni[[#This Row],[Popolazione2011]]/(SUMIFS($D$2:$D$7916,$B$2:$B$7916,"Calabria"))</f>
        <v>0.47155509047752736</v>
      </c>
      <c r="G6821" t="b">
        <f>IF(Comuni[[#This Row],[Popolazione2011]]&gt;300000,"MAGGIORE")</f>
        <v>0</v>
      </c>
      <c r="H6821">
        <f>100*Comuni[[#This Row],[Popolazione2011]]/(SUMIFS($D$2:$D$7916,$B$2:$B$7916,"Piemonte"))</f>
        <v>0.21169060082733032</v>
      </c>
      <c r="I6821" s="1" t="str">
        <f>_xlfn.XLOOKUP(Comuni[[#This Row],[Regione]],Ripartizione_geografica[Regione],Ripartizione_geografica[Ripartizione geografica],,0)</f>
        <v>Sud</v>
      </c>
      <c r="J6821" s="1">
        <f>_xlfn.XLOOKUP(Comuni[[#This Row],[Regione]],Table_0[Regione],Table_0[Totale contagiati],,0)</f>
        <v>650481</v>
      </c>
      <c r="K6821" s="1">
        <f>_xlfn.XLOOKUP(Comuni[[#This Row],[Regione]],Table_0[Regione],Table_0[Guariti],,0)</f>
        <v>643757</v>
      </c>
      <c r="L6821" s="1">
        <f>_xlfn.XLOOKUP(Comuni[[#This Row],[Regione]],Table_0[Regione],Table_0[Deceduti],,0)</f>
        <v>3596</v>
      </c>
    </row>
    <row r="6822" spans="1:12" x14ac:dyDescent="0.25">
      <c r="A6822" s="1" t="s">
        <v>6926</v>
      </c>
      <c r="B6822" s="1" t="s">
        <v>6848</v>
      </c>
      <c r="C6822" s="1" t="s">
        <v>6849</v>
      </c>
      <c r="D6822">
        <v>1661</v>
      </c>
      <c r="E6822">
        <f>100*Comuni[[#This Row],[Popolazione2011]]/$D$7916</f>
        <v>2.8981640802311624E-3</v>
      </c>
      <c r="F6822">
        <f>100*Comuni[[#This Row],[Popolazione2011]]/(SUMIFS($D$2:$D$7916,$B$2:$B$7916,"Calabria"))</f>
        <v>8.4785993210995128E-2</v>
      </c>
      <c r="G6822" t="b">
        <f>IF(Comuni[[#This Row],[Popolazione2011]]&gt;300000,"MAGGIORE")</f>
        <v>0</v>
      </c>
      <c r="H6822">
        <f>100*Comuni[[#This Row],[Popolazione2011]]/(SUMIFS($D$2:$D$7916,$B$2:$B$7916,"Piemonte"))</f>
        <v>3.806214418426019E-2</v>
      </c>
      <c r="I6822" s="1" t="str">
        <f>_xlfn.XLOOKUP(Comuni[[#This Row],[Regione]],Ripartizione_geografica[Regione],Ripartizione_geografica[Ripartizione geografica],,0)</f>
        <v>Sud</v>
      </c>
      <c r="J6822" s="1">
        <f>_xlfn.XLOOKUP(Comuni[[#This Row],[Regione]],Table_0[Regione],Table_0[Totale contagiati],,0)</f>
        <v>650481</v>
      </c>
      <c r="K6822" s="1">
        <f>_xlfn.XLOOKUP(Comuni[[#This Row],[Regione]],Table_0[Regione],Table_0[Guariti],,0)</f>
        <v>643757</v>
      </c>
      <c r="L6822" s="1">
        <f>_xlfn.XLOOKUP(Comuni[[#This Row],[Regione]],Table_0[Regione],Table_0[Deceduti],,0)</f>
        <v>3596</v>
      </c>
    </row>
    <row r="6823" spans="1:12" x14ac:dyDescent="0.25">
      <c r="A6823" s="1" t="s">
        <v>6927</v>
      </c>
      <c r="B6823" s="1" t="s">
        <v>6848</v>
      </c>
      <c r="C6823" s="1" t="s">
        <v>6849</v>
      </c>
      <c r="D6823">
        <v>18168</v>
      </c>
      <c r="E6823">
        <f>100*Comuni[[#This Row],[Popolazione2011]]/$D$7916</f>
        <v>3.1700087302612735E-2</v>
      </c>
      <c r="F6823">
        <f>100*Comuni[[#This Row],[Popolazione2011]]/(SUMIFS($D$2:$D$7916,$B$2:$B$7916,"Calabria"))</f>
        <v>0.92738827492917486</v>
      </c>
      <c r="G6823" t="b">
        <f>IF(Comuni[[#This Row],[Popolazione2011]]&gt;300000,"MAGGIORE")</f>
        <v>0</v>
      </c>
      <c r="H6823">
        <f>100*Comuni[[#This Row],[Popolazione2011]]/(SUMIFS($D$2:$D$7916,$B$2:$B$7916,"Piemonte"))</f>
        <v>0.41632332061387067</v>
      </c>
      <c r="I6823" s="1" t="str">
        <f>_xlfn.XLOOKUP(Comuni[[#This Row],[Regione]],Ripartizione_geografica[Regione],Ripartizione_geografica[Ripartizione geografica],,0)</f>
        <v>Sud</v>
      </c>
      <c r="J6823" s="1">
        <f>_xlfn.XLOOKUP(Comuni[[#This Row],[Regione]],Table_0[Regione],Table_0[Totale contagiati],,0)</f>
        <v>650481</v>
      </c>
      <c r="K6823" s="1">
        <f>_xlfn.XLOOKUP(Comuni[[#This Row],[Regione]],Table_0[Regione],Table_0[Guariti],,0)</f>
        <v>643757</v>
      </c>
      <c r="L6823" s="1">
        <f>_xlfn.XLOOKUP(Comuni[[#This Row],[Regione]],Table_0[Regione],Table_0[Deceduti],,0)</f>
        <v>3596</v>
      </c>
    </row>
    <row r="6824" spans="1:12" x14ac:dyDescent="0.25">
      <c r="A6824" s="1" t="s">
        <v>6928</v>
      </c>
      <c r="B6824" s="1" t="s">
        <v>6848</v>
      </c>
      <c r="C6824" s="1" t="s">
        <v>6849</v>
      </c>
      <c r="D6824">
        <v>1988</v>
      </c>
      <c r="E6824">
        <f>100*Comuni[[#This Row],[Popolazione2011]]/$D$7916</f>
        <v>3.468723775737237E-3</v>
      </c>
      <c r="F6824">
        <f>100*Comuni[[#This Row],[Popolazione2011]]/(SUMIFS($D$2:$D$7916,$B$2:$B$7916,"Calabria"))</f>
        <v>0.10147775707613384</v>
      </c>
      <c r="G6824" t="b">
        <f>IF(Comuni[[#This Row],[Popolazione2011]]&gt;300000,"MAGGIORE")</f>
        <v>0</v>
      </c>
      <c r="H6824">
        <f>100*Comuni[[#This Row],[Popolazione2011]]/(SUMIFS($D$2:$D$7916,$B$2:$B$7916,"Piemonte"))</f>
        <v>4.5555413990553441E-2</v>
      </c>
      <c r="I6824" s="1" t="str">
        <f>_xlfn.XLOOKUP(Comuni[[#This Row],[Regione]],Ripartizione_geografica[Regione],Ripartizione_geografica[Ripartizione geografica],,0)</f>
        <v>Sud</v>
      </c>
      <c r="J6824" s="1">
        <f>_xlfn.XLOOKUP(Comuni[[#This Row],[Regione]],Table_0[Regione],Table_0[Totale contagiati],,0)</f>
        <v>650481</v>
      </c>
      <c r="K6824" s="1">
        <f>_xlfn.XLOOKUP(Comuni[[#This Row],[Regione]],Table_0[Regione],Table_0[Guariti],,0)</f>
        <v>643757</v>
      </c>
      <c r="L6824" s="1">
        <f>_xlfn.XLOOKUP(Comuni[[#This Row],[Regione]],Table_0[Regione],Table_0[Deceduti],,0)</f>
        <v>3596</v>
      </c>
    </row>
    <row r="6825" spans="1:12" x14ac:dyDescent="0.25">
      <c r="A6825" s="1" t="s">
        <v>6929</v>
      </c>
      <c r="B6825" s="1" t="s">
        <v>6848</v>
      </c>
      <c r="C6825" s="1" t="s">
        <v>6849</v>
      </c>
      <c r="D6825">
        <v>4615</v>
      </c>
      <c r="E6825">
        <f>100*Comuni[[#This Row],[Popolazione2011]]/$D$7916</f>
        <v>8.0523944793900147E-3</v>
      </c>
      <c r="F6825">
        <f>100*Comuni[[#This Row],[Popolazione2011]]/(SUMIFS($D$2:$D$7916,$B$2:$B$7916,"Calabria"))</f>
        <v>0.23557336464102499</v>
      </c>
      <c r="G6825" t="b">
        <f>IF(Comuni[[#This Row],[Popolazione2011]]&gt;300000,"MAGGIORE")</f>
        <v>0</v>
      </c>
      <c r="H6825">
        <f>100*Comuni[[#This Row],[Popolazione2011]]/(SUMIFS($D$2:$D$7916,$B$2:$B$7916,"Piemonte"))</f>
        <v>0.10575363962092763</v>
      </c>
      <c r="I6825" s="1" t="str">
        <f>_xlfn.XLOOKUP(Comuni[[#This Row],[Regione]],Ripartizione_geografica[Regione],Ripartizione_geografica[Ripartizione geografica],,0)</f>
        <v>Sud</v>
      </c>
      <c r="J6825" s="1">
        <f>_xlfn.XLOOKUP(Comuni[[#This Row],[Regione]],Table_0[Regione],Table_0[Totale contagiati],,0)</f>
        <v>650481</v>
      </c>
      <c r="K6825" s="1">
        <f>_xlfn.XLOOKUP(Comuni[[#This Row],[Regione]],Table_0[Regione],Table_0[Guariti],,0)</f>
        <v>643757</v>
      </c>
      <c r="L6825" s="1">
        <f>_xlfn.XLOOKUP(Comuni[[#This Row],[Regione]],Table_0[Regione],Table_0[Deceduti],,0)</f>
        <v>3596</v>
      </c>
    </row>
    <row r="6826" spans="1:12" x14ac:dyDescent="0.25">
      <c r="A6826" s="1" t="s">
        <v>6930</v>
      </c>
      <c r="B6826" s="1" t="s">
        <v>6848</v>
      </c>
      <c r="C6826" s="1" t="s">
        <v>6849</v>
      </c>
      <c r="D6826">
        <v>3264</v>
      </c>
      <c r="E6826">
        <f>100*Comuni[[#This Row],[Popolazione2011]]/$D$7916</f>
        <v>5.6951279698221032E-3</v>
      </c>
      <c r="F6826">
        <f>100*Comuni[[#This Row],[Popolazione2011]]/(SUMIFS($D$2:$D$7916,$B$2:$B$7916,"Calabria"))</f>
        <v>0.16661136775477911</v>
      </c>
      <c r="G6826" t="b">
        <f>IF(Comuni[[#This Row],[Popolazione2011]]&gt;300000,"MAGGIORE")</f>
        <v>0</v>
      </c>
      <c r="H6826">
        <f>100*Comuni[[#This Row],[Popolazione2011]]/(SUMIFS($D$2:$D$7916,$B$2:$B$7916,"Piemonte"))</f>
        <v>7.4795206873826167E-2</v>
      </c>
      <c r="I6826" s="1" t="str">
        <f>_xlfn.XLOOKUP(Comuni[[#This Row],[Regione]],Ripartizione_geografica[Regione],Ripartizione_geografica[Ripartizione geografica],,0)</f>
        <v>Sud</v>
      </c>
      <c r="J6826" s="1">
        <f>_xlfn.XLOOKUP(Comuni[[#This Row],[Regione]],Table_0[Regione],Table_0[Totale contagiati],,0)</f>
        <v>650481</v>
      </c>
      <c r="K6826" s="1">
        <f>_xlfn.XLOOKUP(Comuni[[#This Row],[Regione]],Table_0[Regione],Table_0[Guariti],,0)</f>
        <v>643757</v>
      </c>
      <c r="L6826" s="1">
        <f>_xlfn.XLOOKUP(Comuni[[#This Row],[Regione]],Table_0[Regione],Table_0[Deceduti],,0)</f>
        <v>3596</v>
      </c>
    </row>
    <row r="6827" spans="1:12" x14ac:dyDescent="0.25">
      <c r="A6827" s="1" t="s">
        <v>6931</v>
      </c>
      <c r="B6827" s="1" t="s">
        <v>6848</v>
      </c>
      <c r="C6827" s="1" t="s">
        <v>6849</v>
      </c>
      <c r="D6827">
        <v>1274</v>
      </c>
      <c r="E6827">
        <f>100*Comuni[[#This Row],[Popolazione2011]]/$D$7916</f>
        <v>2.2229145323386518E-3</v>
      </c>
      <c r="F6827">
        <f>100*Comuni[[#This Row],[Popolazione2011]]/(SUMIFS($D$2:$D$7916,$B$2:$B$7916,"Calabria"))</f>
        <v>6.5031520379775914E-2</v>
      </c>
      <c r="G6827" t="b">
        <f>IF(Comuni[[#This Row],[Popolazione2011]]&gt;300000,"MAGGIORE")</f>
        <v>0</v>
      </c>
      <c r="H6827">
        <f>100*Comuni[[#This Row],[Popolazione2011]]/(SUMIFS($D$2:$D$7916,$B$2:$B$7916,"Piemonte"))</f>
        <v>2.9193962486903965E-2</v>
      </c>
      <c r="I6827" s="1" t="str">
        <f>_xlfn.XLOOKUP(Comuni[[#This Row],[Regione]],Ripartizione_geografica[Regione],Ripartizione_geografica[Ripartizione geografica],,0)</f>
        <v>Sud</v>
      </c>
      <c r="J6827" s="1">
        <f>_xlfn.XLOOKUP(Comuni[[#This Row],[Regione]],Table_0[Regione],Table_0[Totale contagiati],,0)</f>
        <v>650481</v>
      </c>
      <c r="K6827" s="1">
        <f>_xlfn.XLOOKUP(Comuni[[#This Row],[Regione]],Table_0[Regione],Table_0[Guariti],,0)</f>
        <v>643757</v>
      </c>
      <c r="L6827" s="1">
        <f>_xlfn.XLOOKUP(Comuni[[#This Row],[Regione]],Table_0[Regione],Table_0[Deceduti],,0)</f>
        <v>3596</v>
      </c>
    </row>
    <row r="6828" spans="1:12" x14ac:dyDescent="0.25">
      <c r="A6828" s="1" t="s">
        <v>6932</v>
      </c>
      <c r="B6828" s="1" t="s">
        <v>6848</v>
      </c>
      <c r="C6828" s="1" t="s">
        <v>6849</v>
      </c>
      <c r="D6828">
        <v>422</v>
      </c>
      <c r="E6828">
        <f>100*Comuni[[#This Row],[Popolazione2011]]/$D$7916</f>
        <v>7.3631862845126457E-4</v>
      </c>
      <c r="F6828">
        <f>100*Comuni[[#This Row],[Popolazione2011]]/(SUMIFS($D$2:$D$7916,$B$2:$B$7916,"Calabria"))</f>
        <v>2.1541053061432839E-2</v>
      </c>
      <c r="G6828" t="b">
        <f>IF(Comuni[[#This Row],[Popolazione2011]]&gt;300000,"MAGGIORE")</f>
        <v>0</v>
      </c>
      <c r="H6828">
        <f>100*Comuni[[#This Row],[Popolazione2011]]/(SUMIFS($D$2:$D$7916,$B$2:$B$7916,"Piemonte"))</f>
        <v>9.6702136338096337E-3</v>
      </c>
      <c r="I6828" s="1" t="str">
        <f>_xlfn.XLOOKUP(Comuni[[#This Row],[Regione]],Ripartizione_geografica[Regione],Ripartizione_geografica[Ripartizione geografica],,0)</f>
        <v>Sud</v>
      </c>
      <c r="J6828" s="1">
        <f>_xlfn.XLOOKUP(Comuni[[#This Row],[Regione]],Table_0[Regione],Table_0[Totale contagiati],,0)</f>
        <v>650481</v>
      </c>
      <c r="K6828" s="1">
        <f>_xlfn.XLOOKUP(Comuni[[#This Row],[Regione]],Table_0[Regione],Table_0[Guariti],,0)</f>
        <v>643757</v>
      </c>
      <c r="L6828" s="1">
        <f>_xlfn.XLOOKUP(Comuni[[#This Row],[Regione]],Table_0[Regione],Table_0[Deceduti],,0)</f>
        <v>3596</v>
      </c>
    </row>
    <row r="6829" spans="1:12" x14ac:dyDescent="0.25">
      <c r="A6829" s="1" t="s">
        <v>6933</v>
      </c>
      <c r="B6829" s="1" t="s">
        <v>6848</v>
      </c>
      <c r="C6829" s="1" t="s">
        <v>6849</v>
      </c>
      <c r="D6829">
        <v>2386</v>
      </c>
      <c r="E6829">
        <f>100*Comuni[[#This Row],[Popolazione2011]]/$D$7916</f>
        <v>4.1631664632339272E-3</v>
      </c>
      <c r="F6829">
        <f>100*Comuni[[#This Row],[Popolazione2011]]/(SUMIFS($D$2:$D$7916,$B$2:$B$7916,"Calabria"))</f>
        <v>0.12179372655113448</v>
      </c>
      <c r="G6829" t="b">
        <f>IF(Comuni[[#This Row],[Popolazione2011]]&gt;300000,"MAGGIORE")</f>
        <v>0</v>
      </c>
      <c r="H6829">
        <f>100*Comuni[[#This Row],[Popolazione2011]]/(SUMIFS($D$2:$D$7916,$B$2:$B$7916,"Piemonte"))</f>
        <v>5.4675662867937881E-2</v>
      </c>
      <c r="I6829" s="1" t="str">
        <f>_xlfn.XLOOKUP(Comuni[[#This Row],[Regione]],Ripartizione_geografica[Regione],Ripartizione_geografica[Ripartizione geografica],,0)</f>
        <v>Sud</v>
      </c>
      <c r="J6829" s="1">
        <f>_xlfn.XLOOKUP(Comuni[[#This Row],[Regione]],Table_0[Regione],Table_0[Totale contagiati],,0)</f>
        <v>650481</v>
      </c>
      <c r="K6829" s="1">
        <f>_xlfn.XLOOKUP(Comuni[[#This Row],[Regione]],Table_0[Regione],Table_0[Guariti],,0)</f>
        <v>643757</v>
      </c>
      <c r="L6829" s="1">
        <f>_xlfn.XLOOKUP(Comuni[[#This Row],[Regione]],Table_0[Regione],Table_0[Deceduti],,0)</f>
        <v>3596</v>
      </c>
    </row>
    <row r="6830" spans="1:12" x14ac:dyDescent="0.25">
      <c r="A6830" s="1" t="s">
        <v>6934</v>
      </c>
      <c r="B6830" s="1" t="s">
        <v>6848</v>
      </c>
      <c r="C6830" s="1" t="s">
        <v>6849</v>
      </c>
      <c r="D6830">
        <v>1338</v>
      </c>
      <c r="E6830">
        <f>100*Comuni[[#This Row],[Popolazione2011]]/$D$7916</f>
        <v>2.3345837082175166E-3</v>
      </c>
      <c r="F6830">
        <f>100*Comuni[[#This Row],[Popolazione2011]]/(SUMIFS($D$2:$D$7916,$B$2:$B$7916,"Calabria"))</f>
        <v>6.8298409943595109E-2</v>
      </c>
      <c r="G6830" t="b">
        <f>IF(Comuni[[#This Row],[Popolazione2011]]&gt;300000,"MAGGIORE")</f>
        <v>0</v>
      </c>
      <c r="H6830">
        <f>100*Comuni[[#This Row],[Popolazione2011]]/(SUMIFS($D$2:$D$7916,$B$2:$B$7916,"Piemonte"))</f>
        <v>3.0660535170704478E-2</v>
      </c>
      <c r="I6830" s="1" t="str">
        <f>_xlfn.XLOOKUP(Comuni[[#This Row],[Regione]],Ripartizione_geografica[Regione],Ripartizione_geografica[Ripartizione geografica],,0)</f>
        <v>Sud</v>
      </c>
      <c r="J6830" s="1">
        <f>_xlfn.XLOOKUP(Comuni[[#This Row],[Regione]],Table_0[Regione],Table_0[Totale contagiati],,0)</f>
        <v>650481</v>
      </c>
      <c r="K6830" s="1">
        <f>_xlfn.XLOOKUP(Comuni[[#This Row],[Regione]],Table_0[Regione],Table_0[Guariti],,0)</f>
        <v>643757</v>
      </c>
      <c r="L6830" s="1">
        <f>_xlfn.XLOOKUP(Comuni[[#This Row],[Regione]],Table_0[Regione],Table_0[Deceduti],,0)</f>
        <v>3596</v>
      </c>
    </row>
    <row r="6831" spans="1:12" x14ac:dyDescent="0.25">
      <c r="A6831" s="1" t="s">
        <v>6935</v>
      </c>
      <c r="B6831" s="1" t="s">
        <v>6848</v>
      </c>
      <c r="C6831" s="1" t="s">
        <v>6849</v>
      </c>
      <c r="D6831">
        <v>1134</v>
      </c>
      <c r="E6831">
        <f>100*Comuni[[#This Row],[Popolazione2011]]/$D$7916</f>
        <v>1.978638210103635E-3</v>
      </c>
      <c r="F6831">
        <f>100*Comuni[[#This Row],[Popolazione2011]]/(SUMIFS($D$2:$D$7916,$B$2:$B$7916,"Calabria"))</f>
        <v>5.7885199458921413E-2</v>
      </c>
      <c r="G6831" t="b">
        <f>IF(Comuni[[#This Row],[Popolazione2011]]&gt;300000,"MAGGIORE")</f>
        <v>0</v>
      </c>
      <c r="H6831">
        <f>100*Comuni[[#This Row],[Popolazione2011]]/(SUMIFS($D$2:$D$7916,$B$2:$B$7916,"Piemonte"))</f>
        <v>2.5985834741090341E-2</v>
      </c>
      <c r="I6831" s="1" t="str">
        <f>_xlfn.XLOOKUP(Comuni[[#This Row],[Regione]],Ripartizione_geografica[Regione],Ripartizione_geografica[Ripartizione geografica],,0)</f>
        <v>Sud</v>
      </c>
      <c r="J6831" s="1">
        <f>_xlfn.XLOOKUP(Comuni[[#This Row],[Regione]],Table_0[Regione],Table_0[Totale contagiati],,0)</f>
        <v>650481</v>
      </c>
      <c r="K6831" s="1">
        <f>_xlfn.XLOOKUP(Comuni[[#This Row],[Regione]],Table_0[Regione],Table_0[Guariti],,0)</f>
        <v>643757</v>
      </c>
      <c r="L6831" s="1">
        <f>_xlfn.XLOOKUP(Comuni[[#This Row],[Regione]],Table_0[Regione],Table_0[Deceduti],,0)</f>
        <v>3596</v>
      </c>
    </row>
    <row r="6832" spans="1:12" x14ac:dyDescent="0.25">
      <c r="A6832" s="1" t="s">
        <v>6936</v>
      </c>
      <c r="B6832" s="1" t="s">
        <v>6848</v>
      </c>
      <c r="C6832" s="1" t="s">
        <v>6849</v>
      </c>
      <c r="D6832">
        <v>345</v>
      </c>
      <c r="E6832">
        <f>100*Comuni[[#This Row],[Popolazione2011]]/$D$7916</f>
        <v>6.0196665122200536E-4</v>
      </c>
      <c r="F6832">
        <f>100*Comuni[[#This Row],[Popolazione2011]]/(SUMIFS($D$2:$D$7916,$B$2:$B$7916,"Calabria"))</f>
        <v>1.7610576554962863E-2</v>
      </c>
      <c r="G6832" t="b">
        <f>IF(Comuni[[#This Row],[Popolazione2011]]&gt;300000,"MAGGIORE")</f>
        <v>0</v>
      </c>
      <c r="H6832">
        <f>100*Comuni[[#This Row],[Popolazione2011]]/(SUMIFS($D$2:$D$7916,$B$2:$B$7916,"Piemonte"))</f>
        <v>7.905743373612141E-3</v>
      </c>
      <c r="I6832" s="1" t="str">
        <f>_xlfn.XLOOKUP(Comuni[[#This Row],[Regione]],Ripartizione_geografica[Regione],Ripartizione_geografica[Ripartizione geografica],,0)</f>
        <v>Sud</v>
      </c>
      <c r="J6832" s="1">
        <f>_xlfn.XLOOKUP(Comuni[[#This Row],[Regione]],Table_0[Regione],Table_0[Totale contagiati],,0)</f>
        <v>650481</v>
      </c>
      <c r="K6832" s="1">
        <f>_xlfn.XLOOKUP(Comuni[[#This Row],[Regione]],Table_0[Regione],Table_0[Guariti],,0)</f>
        <v>643757</v>
      </c>
      <c r="L6832" s="1">
        <f>_xlfn.XLOOKUP(Comuni[[#This Row],[Regione]],Table_0[Regione],Table_0[Deceduti],,0)</f>
        <v>3596</v>
      </c>
    </row>
    <row r="6833" spans="1:12" x14ac:dyDescent="0.25">
      <c r="A6833" s="1" t="s">
        <v>6937</v>
      </c>
      <c r="B6833" s="1" t="s">
        <v>6848</v>
      </c>
      <c r="C6833" s="1" t="s">
        <v>6849</v>
      </c>
      <c r="D6833">
        <v>16416</v>
      </c>
      <c r="E6833">
        <f>100*Comuni[[#This Row],[Popolazione2011]]/$D$7916</f>
        <v>2.8643143612928811E-2</v>
      </c>
      <c r="F6833">
        <f>100*Comuni[[#This Row],[Popolazione2011]]/(SUMIFS($D$2:$D$7916,$B$2:$B$7916,"Calabria"))</f>
        <v>0.83795717311962425</v>
      </c>
      <c r="G6833" t="b">
        <f>IF(Comuni[[#This Row],[Popolazione2011]]&gt;300000,"MAGGIORE")</f>
        <v>0</v>
      </c>
      <c r="H6833">
        <f>100*Comuni[[#This Row],[Popolazione2011]]/(SUMIFS($D$2:$D$7916,$B$2:$B$7916,"Piemonte"))</f>
        <v>0.3761758933948316</v>
      </c>
      <c r="I6833" s="1" t="str">
        <f>_xlfn.XLOOKUP(Comuni[[#This Row],[Regione]],Ripartizione_geografica[Regione],Ripartizione_geografica[Ripartizione geografica],,0)</f>
        <v>Sud</v>
      </c>
      <c r="J6833" s="1">
        <f>_xlfn.XLOOKUP(Comuni[[#This Row],[Regione]],Table_0[Regione],Table_0[Totale contagiati],,0)</f>
        <v>650481</v>
      </c>
      <c r="K6833" s="1">
        <f>_xlfn.XLOOKUP(Comuni[[#This Row],[Regione]],Table_0[Regione],Table_0[Guariti],,0)</f>
        <v>643757</v>
      </c>
      <c r="L6833" s="1">
        <f>_xlfn.XLOOKUP(Comuni[[#This Row],[Regione]],Table_0[Regione],Table_0[Deceduti],,0)</f>
        <v>3596</v>
      </c>
    </row>
    <row r="6834" spans="1:12" x14ac:dyDescent="0.25">
      <c r="A6834" s="1" t="s">
        <v>6938</v>
      </c>
      <c r="B6834" s="1" t="s">
        <v>6848</v>
      </c>
      <c r="C6834" s="1" t="s">
        <v>6849</v>
      </c>
      <c r="D6834">
        <v>808</v>
      </c>
      <c r="E6834">
        <f>100*Comuni[[#This Row],[Popolazione2011]]/$D$7916</f>
        <v>1.4098233454706676E-3</v>
      </c>
      <c r="F6834">
        <f>100*Comuni[[#This Row],[Popolazione2011]]/(SUMIFS($D$2:$D$7916,$B$2:$B$7916,"Calabria"))</f>
        <v>4.1244480743217377E-2</v>
      </c>
      <c r="G6834" t="b">
        <f>IF(Comuni[[#This Row],[Popolazione2011]]&gt;300000,"MAGGIORE")</f>
        <v>0</v>
      </c>
      <c r="H6834">
        <f>100*Comuni[[#This Row],[Popolazione2011]]/(SUMIFS($D$2:$D$7916,$B$2:$B$7916,"Piemonte"))</f>
        <v>1.8515480132981477E-2</v>
      </c>
      <c r="I6834" s="1" t="str">
        <f>_xlfn.XLOOKUP(Comuni[[#This Row],[Regione]],Ripartizione_geografica[Regione],Ripartizione_geografica[Ripartizione geografica],,0)</f>
        <v>Sud</v>
      </c>
      <c r="J6834" s="1">
        <f>_xlfn.XLOOKUP(Comuni[[#This Row],[Regione]],Table_0[Regione],Table_0[Totale contagiati],,0)</f>
        <v>650481</v>
      </c>
      <c r="K6834" s="1">
        <f>_xlfn.XLOOKUP(Comuni[[#This Row],[Regione]],Table_0[Regione],Table_0[Guariti],,0)</f>
        <v>643757</v>
      </c>
      <c r="L6834" s="1">
        <f>_xlfn.XLOOKUP(Comuni[[#This Row],[Regione]],Table_0[Regione],Table_0[Deceduti],,0)</f>
        <v>3596</v>
      </c>
    </row>
    <row r="6835" spans="1:12" x14ac:dyDescent="0.25">
      <c r="A6835" s="1" t="s">
        <v>6939</v>
      </c>
      <c r="B6835" s="1" t="s">
        <v>6848</v>
      </c>
      <c r="C6835" s="1" t="s">
        <v>6849</v>
      </c>
      <c r="D6835">
        <v>2249</v>
      </c>
      <c r="E6835">
        <f>100*Comuni[[#This Row],[Popolazione2011]]/$D$7916</f>
        <v>3.9241246336182319E-3</v>
      </c>
      <c r="F6835">
        <f>100*Comuni[[#This Row],[Popolazione2011]]/(SUMIFS($D$2:$D$7916,$B$2:$B$7916,"Calabria"))</f>
        <v>0.11480054107858401</v>
      </c>
      <c r="G6835" t="b">
        <f>IF(Comuni[[#This Row],[Popolazione2011]]&gt;300000,"MAGGIORE")</f>
        <v>0</v>
      </c>
      <c r="H6835">
        <f>100*Comuni[[#This Row],[Popolazione2011]]/(SUMIFS($D$2:$D$7916,$B$2:$B$7916,"Piemonte"))</f>
        <v>5.1536280716677409E-2</v>
      </c>
      <c r="I6835" s="1" t="str">
        <f>_xlfn.XLOOKUP(Comuni[[#This Row],[Regione]],Ripartizione_geografica[Regione],Ripartizione_geografica[Ripartizione geografica],,0)</f>
        <v>Sud</v>
      </c>
      <c r="J6835" s="1">
        <f>_xlfn.XLOOKUP(Comuni[[#This Row],[Regione]],Table_0[Regione],Table_0[Totale contagiati],,0)</f>
        <v>650481</v>
      </c>
      <c r="K6835" s="1">
        <f>_xlfn.XLOOKUP(Comuni[[#This Row],[Regione]],Table_0[Regione],Table_0[Guariti],,0)</f>
        <v>643757</v>
      </c>
      <c r="L6835" s="1">
        <f>_xlfn.XLOOKUP(Comuni[[#This Row],[Regione]],Table_0[Regione],Table_0[Deceduti],,0)</f>
        <v>3596</v>
      </c>
    </row>
    <row r="6836" spans="1:12" x14ac:dyDescent="0.25">
      <c r="A6836" s="1" t="s">
        <v>6940</v>
      </c>
      <c r="B6836" s="1" t="s">
        <v>6848</v>
      </c>
      <c r="C6836" s="1" t="s">
        <v>6849</v>
      </c>
      <c r="D6836">
        <v>1366</v>
      </c>
      <c r="E6836">
        <f>100*Comuni[[#This Row],[Popolazione2011]]/$D$7916</f>
        <v>2.38343897266452E-3</v>
      </c>
      <c r="F6836">
        <f>100*Comuni[[#This Row],[Popolazione2011]]/(SUMIFS($D$2:$D$7916,$B$2:$B$7916,"Calabria"))</f>
        <v>6.9727674127766009E-2</v>
      </c>
      <c r="G6836" t="b">
        <f>IF(Comuni[[#This Row],[Popolazione2011]]&gt;300000,"MAGGIORE")</f>
        <v>0</v>
      </c>
      <c r="H6836">
        <f>100*Comuni[[#This Row],[Popolazione2011]]/(SUMIFS($D$2:$D$7916,$B$2:$B$7916,"Piemonte"))</f>
        <v>3.1302160719867203E-2</v>
      </c>
      <c r="I6836" s="1" t="str">
        <f>_xlfn.XLOOKUP(Comuni[[#This Row],[Regione]],Ripartizione_geografica[Regione],Ripartizione_geografica[Ripartizione geografica],,0)</f>
        <v>Sud</v>
      </c>
      <c r="J6836" s="1">
        <f>_xlfn.XLOOKUP(Comuni[[#This Row],[Regione]],Table_0[Regione],Table_0[Totale contagiati],,0)</f>
        <v>650481</v>
      </c>
      <c r="K6836" s="1">
        <f>_xlfn.XLOOKUP(Comuni[[#This Row],[Regione]],Table_0[Regione],Table_0[Guariti],,0)</f>
        <v>643757</v>
      </c>
      <c r="L6836" s="1">
        <f>_xlfn.XLOOKUP(Comuni[[#This Row],[Regione]],Table_0[Regione],Table_0[Deceduti],,0)</f>
        <v>3596</v>
      </c>
    </row>
    <row r="6837" spans="1:12" x14ac:dyDescent="0.25">
      <c r="A6837" s="1" t="s">
        <v>6941</v>
      </c>
      <c r="B6837" s="1" t="s">
        <v>6848</v>
      </c>
      <c r="C6837" s="1" t="s">
        <v>6849</v>
      </c>
      <c r="D6837">
        <v>878</v>
      </c>
      <c r="E6837">
        <f>100*Comuni[[#This Row],[Popolazione2011]]/$D$7916</f>
        <v>1.531961506588176E-3</v>
      </c>
      <c r="F6837">
        <f>100*Comuni[[#This Row],[Popolazione2011]]/(SUMIFS($D$2:$D$7916,$B$2:$B$7916,"Calabria"))</f>
        <v>4.481764120364462E-2</v>
      </c>
      <c r="G6837" t="b">
        <f>IF(Comuni[[#This Row],[Popolazione2011]]&gt;300000,"MAGGIORE")</f>
        <v>0</v>
      </c>
      <c r="H6837">
        <f>100*Comuni[[#This Row],[Popolazione2011]]/(SUMIFS($D$2:$D$7916,$B$2:$B$7916,"Piemonte"))</f>
        <v>2.0119544005888289E-2</v>
      </c>
      <c r="I6837" s="1" t="str">
        <f>_xlfn.XLOOKUP(Comuni[[#This Row],[Regione]],Ripartizione_geografica[Regione],Ripartizione_geografica[Ripartizione geografica],,0)</f>
        <v>Sud</v>
      </c>
      <c r="J6837" s="1">
        <f>_xlfn.XLOOKUP(Comuni[[#This Row],[Regione]],Table_0[Regione],Table_0[Totale contagiati],,0)</f>
        <v>650481</v>
      </c>
      <c r="K6837" s="1">
        <f>_xlfn.XLOOKUP(Comuni[[#This Row],[Regione]],Table_0[Regione],Table_0[Guariti],,0)</f>
        <v>643757</v>
      </c>
      <c r="L6837" s="1">
        <f>_xlfn.XLOOKUP(Comuni[[#This Row],[Regione]],Table_0[Regione],Table_0[Deceduti],,0)</f>
        <v>3596</v>
      </c>
    </row>
    <row r="6838" spans="1:12" x14ac:dyDescent="0.25">
      <c r="A6838" s="1" t="s">
        <v>6942</v>
      </c>
      <c r="B6838" s="1" t="s">
        <v>6848</v>
      </c>
      <c r="C6838" s="1" t="s">
        <v>6849</v>
      </c>
      <c r="D6838">
        <v>1414</v>
      </c>
      <c r="E6838">
        <f>100*Comuni[[#This Row],[Popolazione2011]]/$D$7916</f>
        <v>2.4671908545736685E-3</v>
      </c>
      <c r="F6838">
        <f>100*Comuni[[#This Row],[Popolazione2011]]/(SUMIFS($D$2:$D$7916,$B$2:$B$7916,"Calabria"))</f>
        <v>7.2177841300630402E-2</v>
      </c>
      <c r="G6838" t="b">
        <f>IF(Comuni[[#This Row],[Popolazione2011]]&gt;300000,"MAGGIORE")</f>
        <v>0</v>
      </c>
      <c r="H6838">
        <f>100*Comuni[[#This Row],[Popolazione2011]]/(SUMIFS($D$2:$D$7916,$B$2:$B$7916,"Piemonte"))</f>
        <v>3.240209023271759E-2</v>
      </c>
      <c r="I6838" s="1" t="str">
        <f>_xlfn.XLOOKUP(Comuni[[#This Row],[Regione]],Ripartizione_geografica[Regione],Ripartizione_geografica[Ripartizione geografica],,0)</f>
        <v>Sud</v>
      </c>
      <c r="J6838" s="1">
        <f>_xlfn.XLOOKUP(Comuni[[#This Row],[Regione]],Table_0[Regione],Table_0[Totale contagiati],,0)</f>
        <v>650481</v>
      </c>
      <c r="K6838" s="1">
        <f>_xlfn.XLOOKUP(Comuni[[#This Row],[Regione]],Table_0[Regione],Table_0[Guariti],,0)</f>
        <v>643757</v>
      </c>
      <c r="L6838" s="1">
        <f>_xlfn.XLOOKUP(Comuni[[#This Row],[Regione]],Table_0[Regione],Table_0[Deceduti],,0)</f>
        <v>3596</v>
      </c>
    </row>
    <row r="6839" spans="1:12" x14ac:dyDescent="0.25">
      <c r="A6839" s="1" t="s">
        <v>6943</v>
      </c>
      <c r="B6839" s="1" t="s">
        <v>6848</v>
      </c>
      <c r="C6839" s="1" t="s">
        <v>6849</v>
      </c>
      <c r="D6839">
        <v>1377</v>
      </c>
      <c r="E6839">
        <f>100*Comuni[[#This Row],[Popolazione2011]]/$D$7916</f>
        <v>2.4026321122686996E-3</v>
      </c>
      <c r="F6839">
        <f>100*Comuni[[#This Row],[Popolazione2011]]/(SUMIFS($D$2:$D$7916,$B$2:$B$7916,"Calabria"))</f>
        <v>7.0289170771547435E-2</v>
      </c>
      <c r="G6839" t="b">
        <f>IF(Comuni[[#This Row],[Popolazione2011]]&gt;300000,"MAGGIORE")</f>
        <v>0</v>
      </c>
      <c r="H6839">
        <f>100*Comuni[[#This Row],[Popolazione2011]]/(SUMIFS($D$2:$D$7916,$B$2:$B$7916,"Piemonte"))</f>
        <v>3.1554227899895412E-2</v>
      </c>
      <c r="I6839" s="1" t="str">
        <f>_xlfn.XLOOKUP(Comuni[[#This Row],[Regione]],Ripartizione_geografica[Regione],Ripartizione_geografica[Ripartizione geografica],,0)</f>
        <v>Sud</v>
      </c>
      <c r="J6839" s="1">
        <f>_xlfn.XLOOKUP(Comuni[[#This Row],[Regione]],Table_0[Regione],Table_0[Totale contagiati],,0)</f>
        <v>650481</v>
      </c>
      <c r="K6839" s="1">
        <f>_xlfn.XLOOKUP(Comuni[[#This Row],[Regione]],Table_0[Regione],Table_0[Guariti],,0)</f>
        <v>643757</v>
      </c>
      <c r="L6839" s="1">
        <f>_xlfn.XLOOKUP(Comuni[[#This Row],[Regione]],Table_0[Regione],Table_0[Deceduti],,0)</f>
        <v>3596</v>
      </c>
    </row>
    <row r="6840" spans="1:12" x14ac:dyDescent="0.25">
      <c r="A6840" s="1" t="s">
        <v>6944</v>
      </c>
      <c r="B6840" s="1" t="s">
        <v>6848</v>
      </c>
      <c r="C6840" s="1" t="s">
        <v>6849</v>
      </c>
      <c r="D6840">
        <v>1173</v>
      </c>
      <c r="E6840">
        <f>100*Comuni[[#This Row],[Popolazione2011]]/$D$7916</f>
        <v>2.0466866141548184E-3</v>
      </c>
      <c r="F6840">
        <f>100*Comuni[[#This Row],[Popolazione2011]]/(SUMIFS($D$2:$D$7916,$B$2:$B$7916,"Calabria"))</f>
        <v>5.9875960286873739E-2</v>
      </c>
      <c r="G6840" t="b">
        <f>IF(Comuni[[#This Row],[Popolazione2011]]&gt;300000,"MAGGIORE")</f>
        <v>0</v>
      </c>
      <c r="H6840">
        <f>100*Comuni[[#This Row],[Popolazione2011]]/(SUMIFS($D$2:$D$7916,$B$2:$B$7916,"Piemonte"))</f>
        <v>2.6879527470281279E-2</v>
      </c>
      <c r="I6840" s="1" t="str">
        <f>_xlfn.XLOOKUP(Comuni[[#This Row],[Regione]],Ripartizione_geografica[Regione],Ripartizione_geografica[Ripartizione geografica],,0)</f>
        <v>Sud</v>
      </c>
      <c r="J6840" s="1">
        <f>_xlfn.XLOOKUP(Comuni[[#This Row],[Regione]],Table_0[Regione],Table_0[Totale contagiati],,0)</f>
        <v>650481</v>
      </c>
      <c r="K6840" s="1">
        <f>_xlfn.XLOOKUP(Comuni[[#This Row],[Regione]],Table_0[Regione],Table_0[Guariti],,0)</f>
        <v>643757</v>
      </c>
      <c r="L6840" s="1">
        <f>_xlfn.XLOOKUP(Comuni[[#This Row],[Regione]],Table_0[Regione],Table_0[Deceduti],,0)</f>
        <v>3596</v>
      </c>
    </row>
    <row r="6841" spans="1:12" x14ac:dyDescent="0.25">
      <c r="A6841" s="1" t="s">
        <v>6945</v>
      </c>
      <c r="B6841" s="1" t="s">
        <v>6848</v>
      </c>
      <c r="C6841" s="1" t="s">
        <v>6849</v>
      </c>
      <c r="D6841">
        <v>830</v>
      </c>
      <c r="E6841">
        <f>100*Comuni[[#This Row],[Popolazione2011]]/$D$7916</f>
        <v>1.4482096246790275E-3</v>
      </c>
      <c r="F6841">
        <f>100*Comuni[[#This Row],[Popolazione2011]]/(SUMIFS($D$2:$D$7916,$B$2:$B$7916,"Calabria"))</f>
        <v>4.2367474030780228E-2</v>
      </c>
      <c r="G6841" t="b">
        <f>IF(Comuni[[#This Row],[Popolazione2011]]&gt;300000,"MAGGIORE")</f>
        <v>0</v>
      </c>
      <c r="H6841">
        <f>100*Comuni[[#This Row],[Popolazione2011]]/(SUMIFS($D$2:$D$7916,$B$2:$B$7916,"Piemonte"))</f>
        <v>1.9019614493037903E-2</v>
      </c>
      <c r="I6841" s="1" t="str">
        <f>_xlfn.XLOOKUP(Comuni[[#This Row],[Regione]],Ripartizione_geografica[Regione],Ripartizione_geografica[Ripartizione geografica],,0)</f>
        <v>Sud</v>
      </c>
      <c r="J6841" s="1">
        <f>_xlfn.XLOOKUP(Comuni[[#This Row],[Regione]],Table_0[Regione],Table_0[Totale contagiati],,0)</f>
        <v>650481</v>
      </c>
      <c r="K6841" s="1">
        <f>_xlfn.XLOOKUP(Comuni[[#This Row],[Regione]],Table_0[Regione],Table_0[Guariti],,0)</f>
        <v>643757</v>
      </c>
      <c r="L6841" s="1">
        <f>_xlfn.XLOOKUP(Comuni[[#This Row],[Regione]],Table_0[Regione],Table_0[Deceduti],,0)</f>
        <v>3596</v>
      </c>
    </row>
    <row r="6842" spans="1:12" x14ac:dyDescent="0.25">
      <c r="A6842" s="1" t="s">
        <v>6946</v>
      </c>
      <c r="B6842" s="1" t="s">
        <v>6848</v>
      </c>
      <c r="C6842" s="1" t="s">
        <v>6849</v>
      </c>
      <c r="D6842">
        <v>6496</v>
      </c>
      <c r="E6842">
        <f>100*Comuni[[#This Row],[Popolazione2011]]/$D$7916</f>
        <v>1.1334421351704774E-2</v>
      </c>
      <c r="F6842">
        <f>100*Comuni[[#This Row],[Popolazione2011]]/(SUMIFS($D$2:$D$7916,$B$2:$B$7916,"Calabria"))</f>
        <v>0.33158929072764859</v>
      </c>
      <c r="G6842" t="b">
        <f>IF(Comuni[[#This Row],[Popolazione2011]]&gt;300000,"MAGGIORE")</f>
        <v>0</v>
      </c>
      <c r="H6842">
        <f>100*Comuni[[#This Row],[Popolazione2011]]/(SUMIFS($D$2:$D$7916,$B$2:$B$7916,"Piemonte"))</f>
        <v>0.14885712740575208</v>
      </c>
      <c r="I6842" s="1" t="str">
        <f>_xlfn.XLOOKUP(Comuni[[#This Row],[Regione]],Ripartizione_geografica[Regione],Ripartizione_geografica[Ripartizione geografica],,0)</f>
        <v>Sud</v>
      </c>
      <c r="J6842" s="1">
        <f>_xlfn.XLOOKUP(Comuni[[#This Row],[Regione]],Table_0[Regione],Table_0[Totale contagiati],,0)</f>
        <v>650481</v>
      </c>
      <c r="K6842" s="1">
        <f>_xlfn.XLOOKUP(Comuni[[#This Row],[Regione]],Table_0[Regione],Table_0[Guariti],,0)</f>
        <v>643757</v>
      </c>
      <c r="L6842" s="1">
        <f>_xlfn.XLOOKUP(Comuni[[#This Row],[Regione]],Table_0[Regione],Table_0[Deceduti],,0)</f>
        <v>3596</v>
      </c>
    </row>
    <row r="6843" spans="1:12" x14ac:dyDescent="0.25">
      <c r="A6843" s="1" t="s">
        <v>6947</v>
      </c>
      <c r="B6843" s="1" t="s">
        <v>6848</v>
      </c>
      <c r="C6843" s="1" t="s">
        <v>6849</v>
      </c>
      <c r="D6843">
        <v>33555</v>
      </c>
      <c r="E6843">
        <f>100*Comuni[[#This Row],[Popolazione2011]]/$D$7916</f>
        <v>5.8547799947114176E-2</v>
      </c>
      <c r="F6843">
        <f>100*Comuni[[#This Row],[Popolazione2011]]/(SUMIFS($D$2:$D$7916,$B$2:$B$7916,"Calabria"))</f>
        <v>1.7128199892805187</v>
      </c>
      <c r="G6843" t="b">
        <f>IF(Comuni[[#This Row],[Popolazione2011]]&gt;300000,"MAGGIORE")</f>
        <v>0</v>
      </c>
      <c r="H6843">
        <f>100*Comuni[[#This Row],[Popolazione2011]]/(SUMIFS($D$2:$D$7916,$B$2:$B$7916,"Piemonte"))</f>
        <v>0.76891947507697211</v>
      </c>
      <c r="I6843" s="1" t="str">
        <f>_xlfn.XLOOKUP(Comuni[[#This Row],[Regione]],Ripartizione_geografica[Regione],Ripartizione_geografica[Ripartizione geografica],,0)</f>
        <v>Sud</v>
      </c>
      <c r="J6843" s="1">
        <f>_xlfn.XLOOKUP(Comuni[[#This Row],[Regione]],Table_0[Regione],Table_0[Totale contagiati],,0)</f>
        <v>650481</v>
      </c>
      <c r="K6843" s="1">
        <f>_xlfn.XLOOKUP(Comuni[[#This Row],[Regione]],Table_0[Regione],Table_0[Guariti],,0)</f>
        <v>643757</v>
      </c>
      <c r="L6843" s="1">
        <f>_xlfn.XLOOKUP(Comuni[[#This Row],[Regione]],Table_0[Regione],Table_0[Deceduti],,0)</f>
        <v>3596</v>
      </c>
    </row>
    <row r="6844" spans="1:12" x14ac:dyDescent="0.25">
      <c r="A6844" s="1" t="s">
        <v>6948</v>
      </c>
      <c r="B6844" s="1" t="s">
        <v>6848</v>
      </c>
      <c r="C6844" s="1" t="s">
        <v>6849</v>
      </c>
      <c r="D6844">
        <v>3292</v>
      </c>
      <c r="E6844">
        <f>100*Comuni[[#This Row],[Popolazione2011]]/$D$7916</f>
        <v>5.7439832342691061E-3</v>
      </c>
      <c r="F6844">
        <f>100*Comuni[[#This Row],[Popolazione2011]]/(SUMIFS($D$2:$D$7916,$B$2:$B$7916,"Calabria"))</f>
        <v>0.16804063193895</v>
      </c>
      <c r="G6844" t="b">
        <f>IF(Comuni[[#This Row],[Popolazione2011]]&gt;300000,"MAGGIORE")</f>
        <v>0</v>
      </c>
      <c r="H6844">
        <f>100*Comuni[[#This Row],[Popolazione2011]]/(SUMIFS($D$2:$D$7916,$B$2:$B$7916,"Piemonte"))</f>
        <v>7.5436832422988889E-2</v>
      </c>
      <c r="I6844" s="1" t="str">
        <f>_xlfn.XLOOKUP(Comuni[[#This Row],[Regione]],Ripartizione_geografica[Regione],Ripartizione_geografica[Ripartizione geografica],,0)</f>
        <v>Sud</v>
      </c>
      <c r="J6844" s="1">
        <f>_xlfn.XLOOKUP(Comuni[[#This Row],[Regione]],Table_0[Regione],Table_0[Totale contagiati],,0)</f>
        <v>650481</v>
      </c>
      <c r="K6844" s="1">
        <f>_xlfn.XLOOKUP(Comuni[[#This Row],[Regione]],Table_0[Regione],Table_0[Guariti],,0)</f>
        <v>643757</v>
      </c>
      <c r="L6844" s="1">
        <f>_xlfn.XLOOKUP(Comuni[[#This Row],[Regione]],Table_0[Regione],Table_0[Deceduti],,0)</f>
        <v>3596</v>
      </c>
    </row>
    <row r="6845" spans="1:12" x14ac:dyDescent="0.25">
      <c r="A6845" s="1" t="s">
        <v>6949</v>
      </c>
      <c r="B6845" s="1" t="s">
        <v>6848</v>
      </c>
      <c r="C6845" s="1" t="s">
        <v>6849</v>
      </c>
      <c r="D6845">
        <v>7228</v>
      </c>
      <c r="E6845">
        <f>100*Comuni[[#This Row],[Popolazione2011]]/$D$7916</f>
        <v>1.261163755081929E-2</v>
      </c>
      <c r="F6845">
        <f>100*Comuni[[#This Row],[Popolazione2011]]/(SUMIFS($D$2:$D$7916,$B$2:$B$7916,"Calabria"))</f>
        <v>0.36895434011383066</v>
      </c>
      <c r="G6845" t="b">
        <f>IF(Comuni[[#This Row],[Popolazione2011]]&gt;300000,"MAGGIORE")</f>
        <v>0</v>
      </c>
      <c r="H6845">
        <f>100*Comuni[[#This Row],[Popolazione2011]]/(SUMIFS($D$2:$D$7916,$B$2:$B$7916,"Piemonte"))</f>
        <v>0.16563105247672044</v>
      </c>
      <c r="I6845" s="1" t="str">
        <f>_xlfn.XLOOKUP(Comuni[[#This Row],[Regione]],Ripartizione_geografica[Regione],Ripartizione_geografica[Ripartizione geografica],,0)</f>
        <v>Sud</v>
      </c>
      <c r="J6845" s="1">
        <f>_xlfn.XLOOKUP(Comuni[[#This Row],[Regione]],Table_0[Regione],Table_0[Totale contagiati],,0)</f>
        <v>650481</v>
      </c>
      <c r="K6845" s="1">
        <f>_xlfn.XLOOKUP(Comuni[[#This Row],[Regione]],Table_0[Regione],Table_0[Guariti],,0)</f>
        <v>643757</v>
      </c>
      <c r="L6845" s="1">
        <f>_xlfn.XLOOKUP(Comuni[[#This Row],[Regione]],Table_0[Regione],Table_0[Deceduti],,0)</f>
        <v>3596</v>
      </c>
    </row>
    <row r="6846" spans="1:12" x14ac:dyDescent="0.25">
      <c r="A6846" s="1" t="s">
        <v>6950</v>
      </c>
      <c r="B6846" s="1" t="s">
        <v>6848</v>
      </c>
      <c r="C6846" s="1" t="s">
        <v>6849</v>
      </c>
      <c r="D6846">
        <v>5697</v>
      </c>
      <c r="E6846">
        <f>100*Comuni[[#This Row],[Popolazione2011]]/$D$7916</f>
        <v>9.9403014840920723E-3</v>
      </c>
      <c r="F6846">
        <f>100*Comuni[[#This Row],[Popolazione2011]]/(SUMIFS($D$2:$D$7916,$B$2:$B$7916,"Calabria"))</f>
        <v>0.29080421632934328</v>
      </c>
      <c r="G6846" t="b">
        <f>IF(Comuni[[#This Row],[Popolazione2011]]&gt;300000,"MAGGIORE")</f>
        <v>0</v>
      </c>
      <c r="H6846">
        <f>100*Comuni[[#This Row],[Popolazione2011]]/(SUMIFS($D$2:$D$7916,$B$2:$B$7916,"Piemonte"))</f>
        <v>0.13054788405643006</v>
      </c>
      <c r="I6846" s="1" t="str">
        <f>_xlfn.XLOOKUP(Comuni[[#This Row],[Regione]],Ripartizione_geografica[Regione],Ripartizione_geografica[Ripartizione geografica],,0)</f>
        <v>Sud</v>
      </c>
      <c r="J6846" s="1">
        <f>_xlfn.XLOOKUP(Comuni[[#This Row],[Regione]],Table_0[Regione],Table_0[Totale contagiati],,0)</f>
        <v>650481</v>
      </c>
      <c r="K6846" s="1">
        <f>_xlfn.XLOOKUP(Comuni[[#This Row],[Regione]],Table_0[Regione],Table_0[Guariti],,0)</f>
        <v>643757</v>
      </c>
      <c r="L6846" s="1">
        <f>_xlfn.XLOOKUP(Comuni[[#This Row],[Regione]],Table_0[Regione],Table_0[Deceduti],,0)</f>
        <v>3596</v>
      </c>
    </row>
    <row r="6847" spans="1:12" x14ac:dyDescent="0.25">
      <c r="A6847" s="1" t="s">
        <v>6951</v>
      </c>
      <c r="B6847" s="1" t="s">
        <v>6848</v>
      </c>
      <c r="C6847" s="1" t="s">
        <v>6849</v>
      </c>
      <c r="D6847">
        <v>4316</v>
      </c>
      <c r="E6847">
        <f>100*Comuni[[#This Row],[Popolazione2011]]/$D$7916</f>
        <v>7.530690048330943E-3</v>
      </c>
      <c r="F6847">
        <f>100*Comuni[[#This Row],[Popolazione2011]]/(SUMIFS($D$2:$D$7916,$B$2:$B$7916,"Calabria"))</f>
        <v>0.22031086496005717</v>
      </c>
      <c r="G6847" t="b">
        <f>IF(Comuni[[#This Row],[Popolazione2011]]&gt;300000,"MAGGIORE")</f>
        <v>0</v>
      </c>
      <c r="H6847">
        <f>100*Comuni[[#This Row],[Popolazione2011]]/(SUMIFS($D$2:$D$7916,$B$2:$B$7916,"Piemonte"))</f>
        <v>9.890199536379711E-2</v>
      </c>
      <c r="I6847" s="1" t="str">
        <f>_xlfn.XLOOKUP(Comuni[[#This Row],[Regione]],Ripartizione_geografica[Regione],Ripartizione_geografica[Ripartizione geografica],,0)</f>
        <v>Sud</v>
      </c>
      <c r="J6847" s="1">
        <f>_xlfn.XLOOKUP(Comuni[[#This Row],[Regione]],Table_0[Regione],Table_0[Totale contagiati],,0)</f>
        <v>650481</v>
      </c>
      <c r="K6847" s="1">
        <f>_xlfn.XLOOKUP(Comuni[[#This Row],[Regione]],Table_0[Regione],Table_0[Guariti],,0)</f>
        <v>643757</v>
      </c>
      <c r="L6847" s="1">
        <f>_xlfn.XLOOKUP(Comuni[[#This Row],[Regione]],Table_0[Regione],Table_0[Deceduti],,0)</f>
        <v>3596</v>
      </c>
    </row>
    <row r="6848" spans="1:12" x14ac:dyDescent="0.25">
      <c r="A6848" s="1" t="s">
        <v>6952</v>
      </c>
      <c r="B6848" s="1" t="s">
        <v>6848</v>
      </c>
      <c r="C6848" s="1" t="s">
        <v>6849</v>
      </c>
      <c r="D6848">
        <v>1873</v>
      </c>
      <c r="E6848">
        <f>100*Comuni[[#This Row],[Popolazione2011]]/$D$7916</f>
        <v>3.2680682253299017E-3</v>
      </c>
      <c r="F6848">
        <f>100*Comuni[[#This Row],[Popolazione2011]]/(SUMIFS($D$2:$D$7916,$B$2:$B$7916,"Calabria"))</f>
        <v>9.5607564891146218E-2</v>
      </c>
      <c r="G6848" t="b">
        <f>IF(Comuni[[#This Row],[Popolazione2011]]&gt;300000,"MAGGIORE")</f>
        <v>0</v>
      </c>
      <c r="H6848">
        <f>100*Comuni[[#This Row],[Popolazione2011]]/(SUMIFS($D$2:$D$7916,$B$2:$B$7916,"Piemonte"))</f>
        <v>4.2920166199349394E-2</v>
      </c>
      <c r="I6848" s="1" t="str">
        <f>_xlfn.XLOOKUP(Comuni[[#This Row],[Regione]],Ripartizione_geografica[Regione],Ripartizione_geografica[Ripartizione geografica],,0)</f>
        <v>Sud</v>
      </c>
      <c r="J6848" s="1">
        <f>_xlfn.XLOOKUP(Comuni[[#This Row],[Regione]],Table_0[Regione],Table_0[Totale contagiati],,0)</f>
        <v>650481</v>
      </c>
      <c r="K6848" s="1">
        <f>_xlfn.XLOOKUP(Comuni[[#This Row],[Regione]],Table_0[Regione],Table_0[Guariti],,0)</f>
        <v>643757</v>
      </c>
      <c r="L6848" s="1">
        <f>_xlfn.XLOOKUP(Comuni[[#This Row],[Regione]],Table_0[Regione],Table_0[Deceduti],,0)</f>
        <v>3596</v>
      </c>
    </row>
    <row r="6849" spans="1:12" x14ac:dyDescent="0.25">
      <c r="A6849" s="1" t="s">
        <v>6953</v>
      </c>
      <c r="B6849" s="1" t="s">
        <v>6848</v>
      </c>
      <c r="C6849" s="1" t="s">
        <v>6849</v>
      </c>
      <c r="D6849">
        <v>1178</v>
      </c>
      <c r="E6849">
        <f>100*Comuni[[#This Row],[Popolazione2011]]/$D$7916</f>
        <v>2.0554107685203547E-3</v>
      </c>
      <c r="F6849">
        <f>100*Comuni[[#This Row],[Popolazione2011]]/(SUMIFS($D$2:$D$7916,$B$2:$B$7916,"Calabria"))</f>
        <v>6.0131186034047115E-2</v>
      </c>
      <c r="G6849" t="b">
        <f>IF(Comuni[[#This Row],[Popolazione2011]]&gt;300000,"MAGGIORE")</f>
        <v>0</v>
      </c>
      <c r="H6849">
        <f>100*Comuni[[#This Row],[Popolazione2011]]/(SUMIFS($D$2:$D$7916,$B$2:$B$7916,"Piemonte"))</f>
        <v>2.6994103461203196E-2</v>
      </c>
      <c r="I6849" s="1" t="str">
        <f>_xlfn.XLOOKUP(Comuni[[#This Row],[Regione]],Ripartizione_geografica[Regione],Ripartizione_geografica[Ripartizione geografica],,0)</f>
        <v>Sud</v>
      </c>
      <c r="J6849" s="1">
        <f>_xlfn.XLOOKUP(Comuni[[#This Row],[Regione]],Table_0[Regione],Table_0[Totale contagiati],,0)</f>
        <v>650481</v>
      </c>
      <c r="K6849" s="1">
        <f>_xlfn.XLOOKUP(Comuni[[#This Row],[Regione]],Table_0[Regione],Table_0[Guariti],,0)</f>
        <v>643757</v>
      </c>
      <c r="L6849" s="1">
        <f>_xlfn.XLOOKUP(Comuni[[#This Row],[Regione]],Table_0[Regione],Table_0[Deceduti],,0)</f>
        <v>3596</v>
      </c>
    </row>
    <row r="6850" spans="1:12" x14ac:dyDescent="0.25">
      <c r="A6850" s="1" t="s">
        <v>6954</v>
      </c>
      <c r="B6850" s="1" t="s">
        <v>6848</v>
      </c>
      <c r="C6850" s="1" t="s">
        <v>6849</v>
      </c>
      <c r="D6850">
        <v>3078</v>
      </c>
      <c r="E6850">
        <f>100*Comuni[[#This Row],[Popolazione2011]]/$D$7916</f>
        <v>5.3705894274241528E-3</v>
      </c>
      <c r="F6850">
        <f>100*Comuni[[#This Row],[Popolazione2011]]/(SUMIFS($D$2:$D$7916,$B$2:$B$7916,"Calabria"))</f>
        <v>0.15711696995992955</v>
      </c>
      <c r="G6850" t="b">
        <f>IF(Comuni[[#This Row],[Popolazione2011]]&gt;300000,"MAGGIORE")</f>
        <v>0</v>
      </c>
      <c r="H6850">
        <f>100*Comuni[[#This Row],[Popolazione2011]]/(SUMIFS($D$2:$D$7916,$B$2:$B$7916,"Piemonte"))</f>
        <v>7.0532980011530924E-2</v>
      </c>
      <c r="I6850" s="1" t="str">
        <f>_xlfn.XLOOKUP(Comuni[[#This Row],[Regione]],Ripartizione_geografica[Regione],Ripartizione_geografica[Ripartizione geografica],,0)</f>
        <v>Sud</v>
      </c>
      <c r="J6850" s="1">
        <f>_xlfn.XLOOKUP(Comuni[[#This Row],[Regione]],Table_0[Regione],Table_0[Totale contagiati],,0)</f>
        <v>650481</v>
      </c>
      <c r="K6850" s="1">
        <f>_xlfn.XLOOKUP(Comuni[[#This Row],[Regione]],Table_0[Regione],Table_0[Guariti],,0)</f>
        <v>643757</v>
      </c>
      <c r="L6850" s="1">
        <f>_xlfn.XLOOKUP(Comuni[[#This Row],[Regione]],Table_0[Regione],Table_0[Deceduti],,0)</f>
        <v>3596</v>
      </c>
    </row>
    <row r="6851" spans="1:12" x14ac:dyDescent="0.25">
      <c r="A6851" s="1" t="s">
        <v>6955</v>
      </c>
      <c r="B6851" s="1" t="s">
        <v>6848</v>
      </c>
      <c r="C6851" s="1" t="s">
        <v>6849</v>
      </c>
      <c r="D6851">
        <v>1065</v>
      </c>
      <c r="E6851">
        <f>100*Comuni[[#This Row],[Popolazione2011]]/$D$7916</f>
        <v>1.8582448798592341E-3</v>
      </c>
      <c r="F6851">
        <f>100*Comuni[[#This Row],[Popolazione2011]]/(SUMIFS($D$2:$D$7916,$B$2:$B$7916,"Calabria"))</f>
        <v>5.4363084147928842E-2</v>
      </c>
      <c r="G6851" t="b">
        <f>IF(Comuni[[#This Row],[Popolazione2011]]&gt;300000,"MAGGIORE")</f>
        <v>0</v>
      </c>
      <c r="H6851">
        <f>100*Comuni[[#This Row],[Popolazione2011]]/(SUMIFS($D$2:$D$7916,$B$2:$B$7916,"Piemonte"))</f>
        <v>2.4404686066367913E-2</v>
      </c>
      <c r="I6851" s="1" t="str">
        <f>_xlfn.XLOOKUP(Comuni[[#This Row],[Regione]],Ripartizione_geografica[Regione],Ripartizione_geografica[Ripartizione geografica],,0)</f>
        <v>Sud</v>
      </c>
      <c r="J6851" s="1">
        <f>_xlfn.XLOOKUP(Comuni[[#This Row],[Regione]],Table_0[Regione],Table_0[Totale contagiati],,0)</f>
        <v>650481</v>
      </c>
      <c r="K6851" s="1">
        <f>_xlfn.XLOOKUP(Comuni[[#This Row],[Regione]],Table_0[Regione],Table_0[Guariti],,0)</f>
        <v>643757</v>
      </c>
      <c r="L6851" s="1">
        <f>_xlfn.XLOOKUP(Comuni[[#This Row],[Regione]],Table_0[Regione],Table_0[Deceduti],,0)</f>
        <v>3596</v>
      </c>
    </row>
    <row r="6852" spans="1:12" x14ac:dyDescent="0.25">
      <c r="A6852" s="1" t="s">
        <v>6956</v>
      </c>
      <c r="B6852" s="1" t="s">
        <v>6848</v>
      </c>
      <c r="C6852" s="1" t="s">
        <v>6849</v>
      </c>
      <c r="D6852">
        <v>1598</v>
      </c>
      <c r="E6852">
        <f>100*Comuni[[#This Row],[Popolazione2011]]/$D$7916</f>
        <v>2.7882397352254045E-3</v>
      </c>
      <c r="F6852">
        <f>100*Comuni[[#This Row],[Popolazione2011]]/(SUMIFS($D$2:$D$7916,$B$2:$B$7916,"Calabria"))</f>
        <v>8.1570148796610606E-2</v>
      </c>
      <c r="G6852" t="b">
        <f>IF(Comuni[[#This Row],[Popolazione2011]]&gt;300000,"MAGGIORE")</f>
        <v>0</v>
      </c>
      <c r="H6852">
        <f>100*Comuni[[#This Row],[Popolazione2011]]/(SUMIFS($D$2:$D$7916,$B$2:$B$7916,"Piemonte"))</f>
        <v>3.6618486698644065E-2</v>
      </c>
      <c r="I6852" s="1" t="str">
        <f>_xlfn.XLOOKUP(Comuni[[#This Row],[Regione]],Ripartizione_geografica[Regione],Ripartizione_geografica[Ripartizione geografica],,0)</f>
        <v>Sud</v>
      </c>
      <c r="J6852" s="1">
        <f>_xlfn.XLOOKUP(Comuni[[#This Row],[Regione]],Table_0[Regione],Table_0[Totale contagiati],,0)</f>
        <v>650481</v>
      </c>
      <c r="K6852" s="1">
        <f>_xlfn.XLOOKUP(Comuni[[#This Row],[Regione]],Table_0[Regione],Table_0[Guariti],,0)</f>
        <v>643757</v>
      </c>
      <c r="L6852" s="1">
        <f>_xlfn.XLOOKUP(Comuni[[#This Row],[Regione]],Table_0[Regione],Table_0[Deceduti],,0)</f>
        <v>3596</v>
      </c>
    </row>
    <row r="6853" spans="1:12" x14ac:dyDescent="0.25">
      <c r="A6853" s="1" t="s">
        <v>6957</v>
      </c>
      <c r="B6853" s="1" t="s">
        <v>6848</v>
      </c>
      <c r="C6853" s="1" t="s">
        <v>6849</v>
      </c>
      <c r="D6853">
        <v>629</v>
      </c>
      <c r="E6853">
        <f>100*Comuni[[#This Row],[Popolazione2011]]/$D$7916</f>
        <v>1.0974986191844677E-3</v>
      </c>
      <c r="F6853">
        <f>100*Comuni[[#This Row],[Popolazione2011]]/(SUMIFS($D$2:$D$7916,$B$2:$B$7916,"Calabria"))</f>
        <v>3.2107398994410556E-2</v>
      </c>
      <c r="G6853" t="b">
        <f>IF(Comuni[[#This Row],[Popolazione2011]]&gt;300000,"MAGGIORE")</f>
        <v>0</v>
      </c>
      <c r="H6853">
        <f>100*Comuni[[#This Row],[Popolazione2011]]/(SUMIFS($D$2:$D$7916,$B$2:$B$7916,"Piemonte"))</f>
        <v>1.4413659657976918E-2</v>
      </c>
      <c r="I6853" s="1" t="str">
        <f>_xlfn.XLOOKUP(Comuni[[#This Row],[Regione]],Ripartizione_geografica[Regione],Ripartizione_geografica[Ripartizione geografica],,0)</f>
        <v>Sud</v>
      </c>
      <c r="J6853" s="1">
        <f>_xlfn.XLOOKUP(Comuni[[#This Row],[Regione]],Table_0[Regione],Table_0[Totale contagiati],,0)</f>
        <v>650481</v>
      </c>
      <c r="K6853" s="1">
        <f>_xlfn.XLOOKUP(Comuni[[#This Row],[Regione]],Table_0[Regione],Table_0[Guariti],,0)</f>
        <v>643757</v>
      </c>
      <c r="L6853" s="1">
        <f>_xlfn.XLOOKUP(Comuni[[#This Row],[Regione]],Table_0[Regione],Table_0[Deceduti],,0)</f>
        <v>3596</v>
      </c>
    </row>
    <row r="6854" spans="1:12" x14ac:dyDescent="0.25">
      <c r="A6854" s="1" t="s">
        <v>6958</v>
      </c>
      <c r="B6854" s="1" t="s">
        <v>6848</v>
      </c>
      <c r="C6854" s="1" t="s">
        <v>6849</v>
      </c>
      <c r="D6854">
        <v>3665</v>
      </c>
      <c r="E6854">
        <f>100*Comuni[[#This Row],[Popolazione2011]]/$D$7916</f>
        <v>6.3948051499381148E-3</v>
      </c>
      <c r="F6854">
        <f>100*Comuni[[#This Row],[Popolazione2011]]/(SUMIFS($D$2:$D$7916,$B$2:$B$7916,"Calabria"))</f>
        <v>0.18708047267808375</v>
      </c>
      <c r="G6854" t="b">
        <f>IF(Comuni[[#This Row],[Popolazione2011]]&gt;300000,"MAGGIORE")</f>
        <v>0</v>
      </c>
      <c r="H6854">
        <f>100*Comuni[[#This Row],[Popolazione2011]]/(SUMIFS($D$2:$D$7916,$B$2:$B$7916,"Piemonte"))</f>
        <v>8.3984201345763759E-2</v>
      </c>
      <c r="I6854" s="1" t="str">
        <f>_xlfn.XLOOKUP(Comuni[[#This Row],[Regione]],Ripartizione_geografica[Regione],Ripartizione_geografica[Ripartizione geografica],,0)</f>
        <v>Sud</v>
      </c>
      <c r="J6854" s="1">
        <f>_xlfn.XLOOKUP(Comuni[[#This Row],[Regione]],Table_0[Regione],Table_0[Totale contagiati],,0)</f>
        <v>650481</v>
      </c>
      <c r="K6854" s="1">
        <f>_xlfn.XLOOKUP(Comuni[[#This Row],[Regione]],Table_0[Regione],Table_0[Guariti],,0)</f>
        <v>643757</v>
      </c>
      <c r="L6854" s="1">
        <f>_xlfn.XLOOKUP(Comuni[[#This Row],[Regione]],Table_0[Regione],Table_0[Deceduti],,0)</f>
        <v>3596</v>
      </c>
    </row>
    <row r="6855" spans="1:12" x14ac:dyDescent="0.25">
      <c r="A6855" s="1" t="s">
        <v>6959</v>
      </c>
      <c r="B6855" s="1" t="s">
        <v>6848</v>
      </c>
      <c r="C6855" s="1" t="s">
        <v>6849</v>
      </c>
      <c r="D6855">
        <v>1491</v>
      </c>
      <c r="E6855">
        <f>100*Comuni[[#This Row],[Popolazione2011]]/$D$7916</f>
        <v>2.6015428318029278E-3</v>
      </c>
      <c r="F6855">
        <f>100*Comuni[[#This Row],[Popolazione2011]]/(SUMIFS($D$2:$D$7916,$B$2:$B$7916,"Calabria"))</f>
        <v>7.6108317807100381E-2</v>
      </c>
      <c r="G6855" t="b">
        <f>IF(Comuni[[#This Row],[Popolazione2011]]&gt;300000,"MAGGIORE")</f>
        <v>0</v>
      </c>
      <c r="H6855">
        <f>100*Comuni[[#This Row],[Popolazione2011]]/(SUMIFS($D$2:$D$7916,$B$2:$B$7916,"Piemonte"))</f>
        <v>3.4166560492915082E-2</v>
      </c>
      <c r="I6855" s="1" t="str">
        <f>_xlfn.XLOOKUP(Comuni[[#This Row],[Regione]],Ripartizione_geografica[Regione],Ripartizione_geografica[Ripartizione geografica],,0)</f>
        <v>Sud</v>
      </c>
      <c r="J6855" s="1">
        <f>_xlfn.XLOOKUP(Comuni[[#This Row],[Regione]],Table_0[Regione],Table_0[Totale contagiati],,0)</f>
        <v>650481</v>
      </c>
      <c r="K6855" s="1">
        <f>_xlfn.XLOOKUP(Comuni[[#This Row],[Regione]],Table_0[Regione],Table_0[Guariti],,0)</f>
        <v>643757</v>
      </c>
      <c r="L6855" s="1">
        <f>_xlfn.XLOOKUP(Comuni[[#This Row],[Regione]],Table_0[Regione],Table_0[Deceduti],,0)</f>
        <v>3596</v>
      </c>
    </row>
    <row r="6856" spans="1:12" x14ac:dyDescent="0.25">
      <c r="A6856" s="1" t="s">
        <v>6960</v>
      </c>
      <c r="B6856" s="1" t="s">
        <v>6848</v>
      </c>
      <c r="C6856" s="1" t="s">
        <v>6849</v>
      </c>
      <c r="D6856">
        <v>2715</v>
      </c>
      <c r="E6856">
        <f>100*Comuni[[#This Row],[Popolazione2011]]/$D$7916</f>
        <v>4.7372158204862166E-3</v>
      </c>
      <c r="F6856">
        <f>100*Comuni[[#This Row],[Popolazione2011]]/(SUMIFS($D$2:$D$7916,$B$2:$B$7916,"Calabria"))</f>
        <v>0.13858758071514254</v>
      </c>
      <c r="G6856" t="b">
        <f>IF(Comuni[[#This Row],[Popolazione2011]]&gt;300000,"MAGGIORE")</f>
        <v>0</v>
      </c>
      <c r="H6856">
        <f>100*Comuni[[#This Row],[Popolazione2011]]/(SUMIFS($D$2:$D$7916,$B$2:$B$7916,"Piemonte"))</f>
        <v>6.2214763070599893E-2</v>
      </c>
      <c r="I6856" s="1" t="str">
        <f>_xlfn.XLOOKUP(Comuni[[#This Row],[Regione]],Ripartizione_geografica[Regione],Ripartizione_geografica[Ripartizione geografica],,0)</f>
        <v>Sud</v>
      </c>
      <c r="J6856" s="1">
        <f>_xlfn.XLOOKUP(Comuni[[#This Row],[Regione]],Table_0[Regione],Table_0[Totale contagiati],,0)</f>
        <v>650481</v>
      </c>
      <c r="K6856" s="1">
        <f>_xlfn.XLOOKUP(Comuni[[#This Row],[Regione]],Table_0[Regione],Table_0[Guariti],,0)</f>
        <v>643757</v>
      </c>
      <c r="L6856" s="1">
        <f>_xlfn.XLOOKUP(Comuni[[#This Row],[Regione]],Table_0[Regione],Table_0[Deceduti],,0)</f>
        <v>3596</v>
      </c>
    </row>
    <row r="6857" spans="1:12" x14ac:dyDescent="0.25">
      <c r="A6857" s="1" t="s">
        <v>6961</v>
      </c>
      <c r="B6857" s="1" t="s">
        <v>6848</v>
      </c>
      <c r="C6857" s="1" t="s">
        <v>6849</v>
      </c>
      <c r="D6857">
        <v>1337</v>
      </c>
      <c r="E6857">
        <f>100*Comuni[[#This Row],[Popolazione2011]]/$D$7916</f>
        <v>2.3328388773444092E-3</v>
      </c>
      <c r="F6857">
        <f>100*Comuni[[#This Row],[Popolazione2011]]/(SUMIFS($D$2:$D$7916,$B$2:$B$7916,"Calabria"))</f>
        <v>6.8247364794160437E-2</v>
      </c>
      <c r="G6857" t="b">
        <f>IF(Comuni[[#This Row],[Popolazione2011]]&gt;300000,"MAGGIORE")</f>
        <v>0</v>
      </c>
      <c r="H6857">
        <f>100*Comuni[[#This Row],[Popolazione2011]]/(SUMIFS($D$2:$D$7916,$B$2:$B$7916,"Piemonte"))</f>
        <v>3.0637619972520094E-2</v>
      </c>
      <c r="I6857" s="1" t="str">
        <f>_xlfn.XLOOKUP(Comuni[[#This Row],[Regione]],Ripartizione_geografica[Regione],Ripartizione_geografica[Ripartizione geografica],,0)</f>
        <v>Sud</v>
      </c>
      <c r="J6857" s="1">
        <f>_xlfn.XLOOKUP(Comuni[[#This Row],[Regione]],Table_0[Regione],Table_0[Totale contagiati],,0)</f>
        <v>650481</v>
      </c>
      <c r="K6857" s="1">
        <f>_xlfn.XLOOKUP(Comuni[[#This Row],[Regione]],Table_0[Regione],Table_0[Guariti],,0)</f>
        <v>643757</v>
      </c>
      <c r="L6857" s="1">
        <f>_xlfn.XLOOKUP(Comuni[[#This Row],[Regione]],Table_0[Regione],Table_0[Deceduti],,0)</f>
        <v>3596</v>
      </c>
    </row>
    <row r="6858" spans="1:12" x14ac:dyDescent="0.25">
      <c r="A6858" s="1" t="s">
        <v>6962</v>
      </c>
      <c r="B6858" s="1" t="s">
        <v>6848</v>
      </c>
      <c r="C6858" s="1" t="s">
        <v>6849</v>
      </c>
      <c r="D6858">
        <v>1555</v>
      </c>
      <c r="E6858">
        <f>100*Comuni[[#This Row],[Popolazione2011]]/$D$7916</f>
        <v>2.7132120076817923E-3</v>
      </c>
      <c r="F6858">
        <f>100*Comuni[[#This Row],[Popolazione2011]]/(SUMIFS($D$2:$D$7916,$B$2:$B$7916,"Calabria"))</f>
        <v>7.9375207370919576E-2</v>
      </c>
      <c r="G6858" t="b">
        <f>IF(Comuni[[#This Row],[Popolazione2011]]&gt;300000,"MAGGIORE")</f>
        <v>0</v>
      </c>
      <c r="H6858">
        <f>100*Comuni[[#This Row],[Popolazione2011]]/(SUMIFS($D$2:$D$7916,$B$2:$B$7916,"Piemonte"))</f>
        <v>3.5633133176715591E-2</v>
      </c>
      <c r="I6858" s="1" t="str">
        <f>_xlfn.XLOOKUP(Comuni[[#This Row],[Regione]],Ripartizione_geografica[Regione],Ripartizione_geografica[Ripartizione geografica],,0)</f>
        <v>Sud</v>
      </c>
      <c r="J6858" s="1">
        <f>_xlfn.XLOOKUP(Comuni[[#This Row],[Regione]],Table_0[Regione],Table_0[Totale contagiati],,0)</f>
        <v>650481</v>
      </c>
      <c r="K6858" s="1">
        <f>_xlfn.XLOOKUP(Comuni[[#This Row],[Regione]],Table_0[Regione],Table_0[Guariti],,0)</f>
        <v>643757</v>
      </c>
      <c r="L6858" s="1">
        <f>_xlfn.XLOOKUP(Comuni[[#This Row],[Regione]],Table_0[Regione],Table_0[Deceduti],,0)</f>
        <v>3596</v>
      </c>
    </row>
    <row r="6859" spans="1:12" x14ac:dyDescent="0.25">
      <c r="A6859" s="1" t="s">
        <v>6963</v>
      </c>
      <c r="B6859" s="1" t="s">
        <v>6848</v>
      </c>
      <c r="C6859" s="1" t="s">
        <v>6849</v>
      </c>
      <c r="D6859">
        <v>17912</v>
      </c>
      <c r="E6859">
        <f>100*Comuni[[#This Row],[Popolazione2011]]/$D$7916</f>
        <v>3.1253410599097274E-2</v>
      </c>
      <c r="F6859">
        <f>100*Comuni[[#This Row],[Popolazione2011]]/(SUMIFS($D$2:$D$7916,$B$2:$B$7916,"Calabria"))</f>
        <v>0.91432071667389803</v>
      </c>
      <c r="G6859" t="b">
        <f>IF(Comuni[[#This Row],[Popolazione2011]]&gt;300000,"MAGGIORE")</f>
        <v>0</v>
      </c>
      <c r="H6859">
        <f>100*Comuni[[#This Row],[Popolazione2011]]/(SUMIFS($D$2:$D$7916,$B$2:$B$7916,"Piemonte"))</f>
        <v>0.41045702987866861</v>
      </c>
      <c r="I6859" s="1" t="str">
        <f>_xlfn.XLOOKUP(Comuni[[#This Row],[Regione]],Ripartizione_geografica[Regione],Ripartizione_geografica[Ripartizione geografica],,0)</f>
        <v>Sud</v>
      </c>
      <c r="J6859" s="1">
        <f>_xlfn.XLOOKUP(Comuni[[#This Row],[Regione]],Table_0[Regione],Table_0[Totale contagiati],,0)</f>
        <v>650481</v>
      </c>
      <c r="K6859" s="1">
        <f>_xlfn.XLOOKUP(Comuni[[#This Row],[Regione]],Table_0[Regione],Table_0[Guariti],,0)</f>
        <v>643757</v>
      </c>
      <c r="L6859" s="1">
        <f>_xlfn.XLOOKUP(Comuni[[#This Row],[Regione]],Table_0[Regione],Table_0[Deceduti],,0)</f>
        <v>3596</v>
      </c>
    </row>
    <row r="6860" spans="1:12" x14ac:dyDescent="0.25">
      <c r="A6860" s="1" t="s">
        <v>6964</v>
      </c>
      <c r="B6860" s="1" t="s">
        <v>6848</v>
      </c>
      <c r="C6860" s="1" t="s">
        <v>6849</v>
      </c>
      <c r="D6860">
        <v>746</v>
      </c>
      <c r="E6860">
        <f>100*Comuni[[#This Row],[Popolazione2011]]/$D$7916</f>
        <v>1.3016438313380174E-3</v>
      </c>
      <c r="F6860">
        <f>100*Comuni[[#This Row],[Popolazione2011]]/(SUMIFS($D$2:$D$7916,$B$2:$B$7916,"Calabria"))</f>
        <v>3.8079681478267527E-2</v>
      </c>
      <c r="G6860" t="b">
        <f>IF(Comuni[[#This Row],[Popolazione2011]]&gt;300000,"MAGGIORE")</f>
        <v>0</v>
      </c>
      <c r="H6860">
        <f>100*Comuni[[#This Row],[Popolazione2011]]/(SUMIFS($D$2:$D$7916,$B$2:$B$7916,"Piemonte"))</f>
        <v>1.709473784554973E-2</v>
      </c>
      <c r="I6860" s="1" t="str">
        <f>_xlfn.XLOOKUP(Comuni[[#This Row],[Regione]],Ripartizione_geografica[Regione],Ripartizione_geografica[Ripartizione geografica],,0)</f>
        <v>Sud</v>
      </c>
      <c r="J6860" s="1">
        <f>_xlfn.XLOOKUP(Comuni[[#This Row],[Regione]],Table_0[Regione],Table_0[Totale contagiati],,0)</f>
        <v>650481</v>
      </c>
      <c r="K6860" s="1">
        <f>_xlfn.XLOOKUP(Comuni[[#This Row],[Regione]],Table_0[Regione],Table_0[Guariti],,0)</f>
        <v>643757</v>
      </c>
      <c r="L6860" s="1">
        <f>_xlfn.XLOOKUP(Comuni[[#This Row],[Regione]],Table_0[Regione],Table_0[Deceduti],,0)</f>
        <v>3596</v>
      </c>
    </row>
    <row r="6861" spans="1:12" x14ac:dyDescent="0.25">
      <c r="A6861" s="1" t="s">
        <v>6965</v>
      </c>
      <c r="B6861" s="1" t="s">
        <v>6848</v>
      </c>
      <c r="C6861" s="1" t="s">
        <v>6849</v>
      </c>
      <c r="D6861">
        <v>3465</v>
      </c>
      <c r="E6861">
        <f>100*Comuni[[#This Row],[Popolazione2011]]/$D$7916</f>
        <v>6.0458389753166629E-3</v>
      </c>
      <c r="F6861">
        <f>100*Comuni[[#This Row],[Popolazione2011]]/(SUMIFS($D$2:$D$7916,$B$2:$B$7916,"Calabria"))</f>
        <v>0.17687144279114878</v>
      </c>
      <c r="G6861" t="b">
        <f>IF(Comuni[[#This Row],[Popolazione2011]]&gt;300000,"MAGGIORE")</f>
        <v>0</v>
      </c>
      <c r="H6861">
        <f>100*Comuni[[#This Row],[Popolazione2011]]/(SUMIFS($D$2:$D$7916,$B$2:$B$7916,"Piemonte"))</f>
        <v>7.9401161708887155E-2</v>
      </c>
      <c r="I6861" s="1" t="str">
        <f>_xlfn.XLOOKUP(Comuni[[#This Row],[Regione]],Ripartizione_geografica[Regione],Ripartizione_geografica[Ripartizione geografica],,0)</f>
        <v>Sud</v>
      </c>
      <c r="J6861" s="1">
        <f>_xlfn.XLOOKUP(Comuni[[#This Row],[Regione]],Table_0[Regione],Table_0[Totale contagiati],,0)</f>
        <v>650481</v>
      </c>
      <c r="K6861" s="1">
        <f>_xlfn.XLOOKUP(Comuni[[#This Row],[Regione]],Table_0[Regione],Table_0[Guariti],,0)</f>
        <v>643757</v>
      </c>
      <c r="L6861" s="1">
        <f>_xlfn.XLOOKUP(Comuni[[#This Row],[Regione]],Table_0[Regione],Table_0[Deceduti],,0)</f>
        <v>3596</v>
      </c>
    </row>
    <row r="6862" spans="1:12" x14ac:dyDescent="0.25">
      <c r="A6862" s="1" t="s">
        <v>6966</v>
      </c>
      <c r="B6862" s="1" t="s">
        <v>6848</v>
      </c>
      <c r="C6862" s="1" t="s">
        <v>6849</v>
      </c>
      <c r="D6862">
        <v>5940</v>
      </c>
      <c r="E6862">
        <f>100*Comuni[[#This Row],[Popolazione2011]]/$D$7916</f>
        <v>1.0364295386257136E-2</v>
      </c>
      <c r="F6862">
        <f>100*Comuni[[#This Row],[Popolazione2011]]/(SUMIFS($D$2:$D$7916,$B$2:$B$7916,"Calabria"))</f>
        <v>0.30320818764196933</v>
      </c>
      <c r="G6862" t="b">
        <f>IF(Comuni[[#This Row],[Popolazione2011]]&gt;300000,"MAGGIORE")</f>
        <v>0</v>
      </c>
      <c r="H6862">
        <f>100*Comuni[[#This Row],[Popolazione2011]]/(SUMIFS($D$2:$D$7916,$B$2:$B$7916,"Piemonte"))</f>
        <v>0.13611627721523512</v>
      </c>
      <c r="I6862" s="1" t="str">
        <f>_xlfn.XLOOKUP(Comuni[[#This Row],[Regione]],Ripartizione_geografica[Regione],Ripartizione_geografica[Ripartizione geografica],,0)</f>
        <v>Sud</v>
      </c>
      <c r="J6862" s="1">
        <f>_xlfn.XLOOKUP(Comuni[[#This Row],[Regione]],Table_0[Regione],Table_0[Totale contagiati],,0)</f>
        <v>650481</v>
      </c>
      <c r="K6862" s="1">
        <f>_xlfn.XLOOKUP(Comuni[[#This Row],[Regione]],Table_0[Regione],Table_0[Guariti],,0)</f>
        <v>643757</v>
      </c>
      <c r="L6862" s="1">
        <f>_xlfn.XLOOKUP(Comuni[[#This Row],[Regione]],Table_0[Regione],Table_0[Deceduti],,0)</f>
        <v>3596</v>
      </c>
    </row>
    <row r="6863" spans="1:12" x14ac:dyDescent="0.25">
      <c r="A6863" s="1" t="s">
        <v>6967</v>
      </c>
      <c r="B6863" s="1" t="s">
        <v>6848</v>
      </c>
      <c r="C6863" s="1" t="s">
        <v>6849</v>
      </c>
      <c r="D6863">
        <v>7282</v>
      </c>
      <c r="E6863">
        <f>100*Comuni[[#This Row],[Popolazione2011]]/$D$7916</f>
        <v>1.2705858417967082E-2</v>
      </c>
      <c r="F6863">
        <f>100*Comuni[[#This Row],[Popolazione2011]]/(SUMIFS($D$2:$D$7916,$B$2:$B$7916,"Calabria"))</f>
        <v>0.37171077818330311</v>
      </c>
      <c r="G6863" t="b">
        <f>IF(Comuni[[#This Row],[Popolazione2011]]&gt;300000,"MAGGIORE")</f>
        <v>0</v>
      </c>
      <c r="H6863">
        <f>100*Comuni[[#This Row],[Popolazione2011]]/(SUMIFS($D$2:$D$7916,$B$2:$B$7916,"Piemonte"))</f>
        <v>0.16686847317867715</v>
      </c>
      <c r="I6863" s="1" t="str">
        <f>_xlfn.XLOOKUP(Comuni[[#This Row],[Regione]],Ripartizione_geografica[Regione],Ripartizione_geografica[Ripartizione geografica],,0)</f>
        <v>Sud</v>
      </c>
      <c r="J6863" s="1">
        <f>_xlfn.XLOOKUP(Comuni[[#This Row],[Regione]],Table_0[Regione],Table_0[Totale contagiati],,0)</f>
        <v>650481</v>
      </c>
      <c r="K6863" s="1">
        <f>_xlfn.XLOOKUP(Comuni[[#This Row],[Regione]],Table_0[Regione],Table_0[Guariti],,0)</f>
        <v>643757</v>
      </c>
      <c r="L6863" s="1">
        <f>_xlfn.XLOOKUP(Comuni[[#This Row],[Regione]],Table_0[Regione],Table_0[Deceduti],,0)</f>
        <v>3596</v>
      </c>
    </row>
    <row r="6864" spans="1:12" x14ac:dyDescent="0.25">
      <c r="A6864" s="1" t="s">
        <v>6968</v>
      </c>
      <c r="B6864" s="1" t="s">
        <v>6848</v>
      </c>
      <c r="C6864" s="1" t="s">
        <v>6849</v>
      </c>
      <c r="D6864">
        <v>1207</v>
      </c>
      <c r="E6864">
        <f>100*Comuni[[#This Row],[Popolazione2011]]/$D$7916</f>
        <v>2.106010863840465E-3</v>
      </c>
      <c r="F6864">
        <f>100*Comuni[[#This Row],[Popolazione2011]]/(SUMIFS($D$2:$D$7916,$B$2:$B$7916,"Calabria"))</f>
        <v>6.1611495367652688E-2</v>
      </c>
      <c r="G6864" t="b">
        <f>IF(Comuni[[#This Row],[Popolazione2011]]&gt;300000,"MAGGIORE")</f>
        <v>0</v>
      </c>
      <c r="H6864">
        <f>100*Comuni[[#This Row],[Popolazione2011]]/(SUMIFS($D$2:$D$7916,$B$2:$B$7916,"Piemonte"))</f>
        <v>2.7658644208550302E-2</v>
      </c>
      <c r="I6864" s="1" t="str">
        <f>_xlfn.XLOOKUP(Comuni[[#This Row],[Regione]],Ripartizione_geografica[Regione],Ripartizione_geografica[Ripartizione geografica],,0)</f>
        <v>Sud</v>
      </c>
      <c r="J6864" s="1">
        <f>_xlfn.XLOOKUP(Comuni[[#This Row],[Regione]],Table_0[Regione],Table_0[Totale contagiati],,0)</f>
        <v>650481</v>
      </c>
      <c r="K6864" s="1">
        <f>_xlfn.XLOOKUP(Comuni[[#This Row],[Regione]],Table_0[Regione],Table_0[Guariti],,0)</f>
        <v>643757</v>
      </c>
      <c r="L6864" s="1">
        <f>_xlfn.XLOOKUP(Comuni[[#This Row],[Regione]],Table_0[Regione],Table_0[Deceduti],,0)</f>
        <v>3596</v>
      </c>
    </row>
    <row r="6865" spans="1:12" x14ac:dyDescent="0.25">
      <c r="A6865" s="1" t="s">
        <v>6969</v>
      </c>
      <c r="B6865" s="1" t="s">
        <v>6848</v>
      </c>
      <c r="C6865" s="1" t="s">
        <v>6849</v>
      </c>
      <c r="D6865">
        <v>1751</v>
      </c>
      <c r="E6865">
        <f>100*Comuni[[#This Row],[Popolazione2011]]/$D$7916</f>
        <v>3.0551988588108157E-3</v>
      </c>
      <c r="F6865">
        <f>100*Comuni[[#This Row],[Popolazione2011]]/(SUMIFS($D$2:$D$7916,$B$2:$B$7916,"Calabria"))</f>
        <v>8.9380056660115878E-2</v>
      </c>
      <c r="G6865" t="b">
        <f>IF(Comuni[[#This Row],[Popolazione2011]]&gt;300000,"MAGGIORE")</f>
        <v>0</v>
      </c>
      <c r="H6865">
        <f>100*Comuni[[#This Row],[Popolazione2011]]/(SUMIFS($D$2:$D$7916,$B$2:$B$7916,"Piemonte"))</f>
        <v>4.0124512020854666E-2</v>
      </c>
      <c r="I6865" s="1" t="str">
        <f>_xlfn.XLOOKUP(Comuni[[#This Row],[Regione]],Ripartizione_geografica[Regione],Ripartizione_geografica[Ripartizione geografica],,0)</f>
        <v>Sud</v>
      </c>
      <c r="J6865" s="1">
        <f>_xlfn.XLOOKUP(Comuni[[#This Row],[Regione]],Table_0[Regione],Table_0[Totale contagiati],,0)</f>
        <v>650481</v>
      </c>
      <c r="K6865" s="1">
        <f>_xlfn.XLOOKUP(Comuni[[#This Row],[Regione]],Table_0[Regione],Table_0[Guariti],,0)</f>
        <v>643757</v>
      </c>
      <c r="L6865" s="1">
        <f>_xlfn.XLOOKUP(Comuni[[#This Row],[Regione]],Table_0[Regione],Table_0[Deceduti],,0)</f>
        <v>3596</v>
      </c>
    </row>
    <row r="6866" spans="1:12" x14ac:dyDescent="0.25">
      <c r="A6866" s="1" t="s">
        <v>6970</v>
      </c>
      <c r="B6866" s="1" t="s">
        <v>6848</v>
      </c>
      <c r="C6866" s="1" t="s">
        <v>6849</v>
      </c>
      <c r="D6866">
        <v>534</v>
      </c>
      <c r="E6866">
        <f>100*Comuni[[#This Row],[Popolazione2011]]/$D$7916</f>
        <v>9.3173968623927786E-4</v>
      </c>
      <c r="F6866">
        <f>100*Comuni[[#This Row],[Popolazione2011]]/(SUMIFS($D$2:$D$7916,$B$2:$B$7916,"Calabria"))</f>
        <v>2.7258109798116433E-2</v>
      </c>
      <c r="G6866" t="b">
        <f>IF(Comuni[[#This Row],[Popolazione2011]]&gt;300000,"MAGGIORE")</f>
        <v>0</v>
      </c>
      <c r="H6866">
        <f>100*Comuni[[#This Row],[Popolazione2011]]/(SUMIFS($D$2:$D$7916,$B$2:$B$7916,"Piemonte"))</f>
        <v>1.2236715830460531E-2</v>
      </c>
      <c r="I6866" s="1" t="str">
        <f>_xlfn.XLOOKUP(Comuni[[#This Row],[Regione]],Ripartizione_geografica[Regione],Ripartizione_geografica[Ripartizione geografica],,0)</f>
        <v>Sud</v>
      </c>
      <c r="J6866" s="1">
        <f>_xlfn.XLOOKUP(Comuni[[#This Row],[Regione]],Table_0[Regione],Table_0[Totale contagiati],,0)</f>
        <v>650481</v>
      </c>
      <c r="K6866" s="1">
        <f>_xlfn.XLOOKUP(Comuni[[#This Row],[Regione]],Table_0[Regione],Table_0[Guariti],,0)</f>
        <v>643757</v>
      </c>
      <c r="L6866" s="1">
        <f>_xlfn.XLOOKUP(Comuni[[#This Row],[Regione]],Table_0[Regione],Table_0[Deceduti],,0)</f>
        <v>3596</v>
      </c>
    </row>
    <row r="6867" spans="1:12" x14ac:dyDescent="0.25">
      <c r="A6867" s="1" t="s">
        <v>6971</v>
      </c>
      <c r="B6867" s="1" t="s">
        <v>6848</v>
      </c>
      <c r="C6867" s="1" t="s">
        <v>6849</v>
      </c>
      <c r="D6867">
        <v>3649</v>
      </c>
      <c r="E6867">
        <f>100*Comuni[[#This Row],[Popolazione2011]]/$D$7916</f>
        <v>6.3668878559683994E-3</v>
      </c>
      <c r="F6867">
        <f>100*Comuni[[#This Row],[Popolazione2011]]/(SUMIFS($D$2:$D$7916,$B$2:$B$7916,"Calabria"))</f>
        <v>0.18626375028712897</v>
      </c>
      <c r="G6867" t="b">
        <f>IF(Comuni[[#This Row],[Popolazione2011]]&gt;300000,"MAGGIORE")</f>
        <v>0</v>
      </c>
      <c r="H6867">
        <f>100*Comuni[[#This Row],[Popolazione2011]]/(SUMIFS($D$2:$D$7916,$B$2:$B$7916,"Piemonte"))</f>
        <v>8.361755817481363E-2</v>
      </c>
      <c r="I6867" s="1" t="str">
        <f>_xlfn.XLOOKUP(Comuni[[#This Row],[Regione]],Ripartizione_geografica[Regione],Ripartizione_geografica[Ripartizione geografica],,0)</f>
        <v>Sud</v>
      </c>
      <c r="J6867" s="1">
        <f>_xlfn.XLOOKUP(Comuni[[#This Row],[Regione]],Table_0[Regione],Table_0[Totale contagiati],,0)</f>
        <v>650481</v>
      </c>
      <c r="K6867" s="1">
        <f>_xlfn.XLOOKUP(Comuni[[#This Row],[Regione]],Table_0[Regione],Table_0[Guariti],,0)</f>
        <v>643757</v>
      </c>
      <c r="L6867" s="1">
        <f>_xlfn.XLOOKUP(Comuni[[#This Row],[Regione]],Table_0[Regione],Table_0[Deceduti],,0)</f>
        <v>3596</v>
      </c>
    </row>
    <row r="6868" spans="1:12" x14ac:dyDescent="0.25">
      <c r="A6868" s="1" t="s">
        <v>6972</v>
      </c>
      <c r="B6868" s="1" t="s">
        <v>6848</v>
      </c>
      <c r="C6868" s="1" t="s">
        <v>6849</v>
      </c>
      <c r="D6868">
        <v>2200</v>
      </c>
      <c r="E6868">
        <f>100*Comuni[[#This Row],[Popolazione2011]]/$D$7916</f>
        <v>3.8386279208359763E-3</v>
      </c>
      <c r="F6868">
        <f>100*Comuni[[#This Row],[Popolazione2011]]/(SUMIFS($D$2:$D$7916,$B$2:$B$7916,"Calabria"))</f>
        <v>0.11229932875628493</v>
      </c>
      <c r="G6868" t="b">
        <f>IF(Comuni[[#This Row],[Popolazione2011]]&gt;300000,"MAGGIORE")</f>
        <v>0</v>
      </c>
      <c r="H6868">
        <f>100*Comuni[[#This Row],[Popolazione2011]]/(SUMIFS($D$2:$D$7916,$B$2:$B$7916,"Piemonte"))</f>
        <v>5.0413436005642638E-2</v>
      </c>
      <c r="I6868" s="1" t="str">
        <f>_xlfn.XLOOKUP(Comuni[[#This Row],[Regione]],Ripartizione_geografica[Regione],Ripartizione_geografica[Ripartizione geografica],,0)</f>
        <v>Sud</v>
      </c>
      <c r="J6868" s="1">
        <f>_xlfn.XLOOKUP(Comuni[[#This Row],[Regione]],Table_0[Regione],Table_0[Totale contagiati],,0)</f>
        <v>650481</v>
      </c>
      <c r="K6868" s="1">
        <f>_xlfn.XLOOKUP(Comuni[[#This Row],[Regione]],Table_0[Regione],Table_0[Guariti],,0)</f>
        <v>643757</v>
      </c>
      <c r="L6868" s="1">
        <f>_xlfn.XLOOKUP(Comuni[[#This Row],[Regione]],Table_0[Regione],Table_0[Deceduti],,0)</f>
        <v>3596</v>
      </c>
    </row>
    <row r="6869" spans="1:12" x14ac:dyDescent="0.25">
      <c r="A6869" s="1" t="s">
        <v>6973</v>
      </c>
      <c r="B6869" s="1" t="s">
        <v>6848</v>
      </c>
      <c r="C6869" s="1" t="s">
        <v>6849</v>
      </c>
      <c r="D6869">
        <v>1244</v>
      </c>
      <c r="E6869">
        <f>100*Comuni[[#This Row],[Popolazione2011]]/$D$7916</f>
        <v>2.170569606145434E-3</v>
      </c>
      <c r="F6869">
        <f>100*Comuni[[#This Row],[Popolazione2011]]/(SUMIFS($D$2:$D$7916,$B$2:$B$7916,"Calabria"))</f>
        <v>6.3500165896735669E-2</v>
      </c>
      <c r="G6869" t="b">
        <f>IF(Comuni[[#This Row],[Popolazione2011]]&gt;300000,"MAGGIORE")</f>
        <v>0</v>
      </c>
      <c r="H6869">
        <f>100*Comuni[[#This Row],[Popolazione2011]]/(SUMIFS($D$2:$D$7916,$B$2:$B$7916,"Piemonte"))</f>
        <v>2.8506506541372472E-2</v>
      </c>
      <c r="I6869" s="1" t="str">
        <f>_xlfn.XLOOKUP(Comuni[[#This Row],[Regione]],Ripartizione_geografica[Regione],Ripartizione_geografica[Ripartizione geografica],,0)</f>
        <v>Sud</v>
      </c>
      <c r="J6869" s="1">
        <f>_xlfn.XLOOKUP(Comuni[[#This Row],[Regione]],Table_0[Regione],Table_0[Totale contagiati],,0)</f>
        <v>650481</v>
      </c>
      <c r="K6869" s="1">
        <f>_xlfn.XLOOKUP(Comuni[[#This Row],[Regione]],Table_0[Regione],Table_0[Guariti],,0)</f>
        <v>643757</v>
      </c>
      <c r="L6869" s="1">
        <f>_xlfn.XLOOKUP(Comuni[[#This Row],[Regione]],Table_0[Regione],Table_0[Deceduti],,0)</f>
        <v>3596</v>
      </c>
    </row>
    <row r="6870" spans="1:12" x14ac:dyDescent="0.25">
      <c r="A6870" s="1" t="s">
        <v>6974</v>
      </c>
      <c r="B6870" s="1" t="s">
        <v>6848</v>
      </c>
      <c r="C6870" s="1" t="s">
        <v>6849</v>
      </c>
      <c r="D6870">
        <v>1272</v>
      </c>
      <c r="E6870">
        <f>100*Comuni[[#This Row],[Popolazione2011]]/$D$7916</f>
        <v>2.2194248705924373E-3</v>
      </c>
      <c r="F6870">
        <f>100*Comuni[[#This Row],[Popolazione2011]]/(SUMIFS($D$2:$D$7916,$B$2:$B$7916,"Calabria"))</f>
        <v>6.4929430080906556E-2</v>
      </c>
      <c r="G6870" t="b">
        <f>IF(Comuni[[#This Row],[Popolazione2011]]&gt;300000,"MAGGIORE")</f>
        <v>0</v>
      </c>
      <c r="H6870">
        <f>100*Comuni[[#This Row],[Popolazione2011]]/(SUMIFS($D$2:$D$7916,$B$2:$B$7916,"Piemonte"))</f>
        <v>2.9148132090535198E-2</v>
      </c>
      <c r="I6870" s="1" t="str">
        <f>_xlfn.XLOOKUP(Comuni[[#This Row],[Regione]],Ripartizione_geografica[Regione],Ripartizione_geografica[Ripartizione geografica],,0)</f>
        <v>Sud</v>
      </c>
      <c r="J6870" s="1">
        <f>_xlfn.XLOOKUP(Comuni[[#This Row],[Regione]],Table_0[Regione],Table_0[Totale contagiati],,0)</f>
        <v>650481</v>
      </c>
      <c r="K6870" s="1">
        <f>_xlfn.XLOOKUP(Comuni[[#This Row],[Regione]],Table_0[Regione],Table_0[Guariti],,0)</f>
        <v>643757</v>
      </c>
      <c r="L6870" s="1">
        <f>_xlfn.XLOOKUP(Comuni[[#This Row],[Regione]],Table_0[Regione],Table_0[Deceduti],,0)</f>
        <v>3596</v>
      </c>
    </row>
    <row r="6871" spans="1:12" x14ac:dyDescent="0.25">
      <c r="A6871" s="1" t="s">
        <v>6975</v>
      </c>
      <c r="B6871" s="1" t="s">
        <v>6848</v>
      </c>
      <c r="C6871" s="1" t="s">
        <v>6849</v>
      </c>
      <c r="D6871">
        <v>1990</v>
      </c>
      <c r="E6871">
        <f>100*Comuni[[#This Row],[Popolazione2011]]/$D$7916</f>
        <v>3.4722134374834514E-3</v>
      </c>
      <c r="F6871">
        <f>100*Comuni[[#This Row],[Popolazione2011]]/(SUMIFS($D$2:$D$7916,$B$2:$B$7916,"Calabria"))</f>
        <v>0.1015798473750032</v>
      </c>
      <c r="G6871" t="b">
        <f>IF(Comuni[[#This Row],[Popolazione2011]]&gt;300000,"MAGGIORE")</f>
        <v>0</v>
      </c>
      <c r="H6871">
        <f>100*Comuni[[#This Row],[Popolazione2011]]/(SUMIFS($D$2:$D$7916,$B$2:$B$7916,"Piemonte"))</f>
        <v>4.5601244386922202E-2</v>
      </c>
      <c r="I6871" s="1" t="str">
        <f>_xlfn.XLOOKUP(Comuni[[#This Row],[Regione]],Ripartizione_geografica[Regione],Ripartizione_geografica[Ripartizione geografica],,0)</f>
        <v>Sud</v>
      </c>
      <c r="J6871" s="1">
        <f>_xlfn.XLOOKUP(Comuni[[#This Row],[Regione]],Table_0[Regione],Table_0[Totale contagiati],,0)</f>
        <v>650481</v>
      </c>
      <c r="K6871" s="1">
        <f>_xlfn.XLOOKUP(Comuni[[#This Row],[Regione]],Table_0[Regione],Table_0[Guariti],,0)</f>
        <v>643757</v>
      </c>
      <c r="L6871" s="1">
        <f>_xlfn.XLOOKUP(Comuni[[#This Row],[Regione]],Table_0[Regione],Table_0[Deceduti],,0)</f>
        <v>3596</v>
      </c>
    </row>
    <row r="6872" spans="1:12" x14ac:dyDescent="0.25">
      <c r="A6872" s="1" t="s">
        <v>6976</v>
      </c>
      <c r="B6872" s="1" t="s">
        <v>6848</v>
      </c>
      <c r="C6872" s="1" t="s">
        <v>6849</v>
      </c>
      <c r="D6872">
        <v>4897</v>
      </c>
      <c r="E6872">
        <f>100*Comuni[[#This Row],[Popolazione2011]]/$D$7916</f>
        <v>8.5444367856062613E-3</v>
      </c>
      <c r="F6872">
        <f>100*Comuni[[#This Row],[Popolazione2011]]/(SUMIFS($D$2:$D$7916,$B$2:$B$7916,"Calabria"))</f>
        <v>0.24996809678160334</v>
      </c>
      <c r="G6872" t="b">
        <f>IF(Comuni[[#This Row],[Popolazione2011]]&gt;300000,"MAGGIORE")</f>
        <v>0</v>
      </c>
      <c r="H6872">
        <f>100*Comuni[[#This Row],[Popolazione2011]]/(SUMIFS($D$2:$D$7916,$B$2:$B$7916,"Piemonte"))</f>
        <v>0.11221572550892364</v>
      </c>
      <c r="I6872" s="1" t="str">
        <f>_xlfn.XLOOKUP(Comuni[[#This Row],[Regione]],Ripartizione_geografica[Regione],Ripartizione_geografica[Ripartizione geografica],,0)</f>
        <v>Sud</v>
      </c>
      <c r="J6872" s="1">
        <f>_xlfn.XLOOKUP(Comuni[[#This Row],[Regione]],Table_0[Regione],Table_0[Totale contagiati],,0)</f>
        <v>650481</v>
      </c>
      <c r="K6872" s="1">
        <f>_xlfn.XLOOKUP(Comuni[[#This Row],[Regione]],Table_0[Regione],Table_0[Guariti],,0)</f>
        <v>643757</v>
      </c>
      <c r="L6872" s="1">
        <f>_xlfn.XLOOKUP(Comuni[[#This Row],[Regione]],Table_0[Regione],Table_0[Deceduti],,0)</f>
        <v>3596</v>
      </c>
    </row>
    <row r="6873" spans="1:12" x14ac:dyDescent="0.25">
      <c r="A6873" s="1" t="s">
        <v>6977</v>
      </c>
      <c r="B6873" s="1" t="s">
        <v>6848</v>
      </c>
      <c r="C6873" s="1" t="s">
        <v>6849</v>
      </c>
      <c r="D6873">
        <v>2748</v>
      </c>
      <c r="E6873">
        <f>100*Comuni[[#This Row],[Popolazione2011]]/$D$7916</f>
        <v>4.7947952392987563E-3</v>
      </c>
      <c r="F6873">
        <f>100*Comuni[[#This Row],[Popolazione2011]]/(SUMIFS($D$2:$D$7916,$B$2:$B$7916,"Calabria"))</f>
        <v>0.14027207064648681</v>
      </c>
      <c r="G6873" t="b">
        <f>IF(Comuni[[#This Row],[Popolazione2011]]&gt;300000,"MAGGIORE")</f>
        <v>0</v>
      </c>
      <c r="H6873">
        <f>100*Comuni[[#This Row],[Popolazione2011]]/(SUMIFS($D$2:$D$7916,$B$2:$B$7916,"Piemonte"))</f>
        <v>6.2970964610684535E-2</v>
      </c>
      <c r="I6873" s="1" t="str">
        <f>_xlfn.XLOOKUP(Comuni[[#This Row],[Regione]],Ripartizione_geografica[Regione],Ripartizione_geografica[Ripartizione geografica],,0)</f>
        <v>Sud</v>
      </c>
      <c r="J6873" s="1">
        <f>_xlfn.XLOOKUP(Comuni[[#This Row],[Regione]],Table_0[Regione],Table_0[Totale contagiati],,0)</f>
        <v>650481</v>
      </c>
      <c r="K6873" s="1">
        <f>_xlfn.XLOOKUP(Comuni[[#This Row],[Regione]],Table_0[Regione],Table_0[Guariti],,0)</f>
        <v>643757</v>
      </c>
      <c r="L6873" s="1">
        <f>_xlfn.XLOOKUP(Comuni[[#This Row],[Regione]],Table_0[Regione],Table_0[Deceduti],,0)</f>
        <v>3596</v>
      </c>
    </row>
    <row r="6874" spans="1:12" x14ac:dyDescent="0.25">
      <c r="A6874" s="1" t="s">
        <v>6978</v>
      </c>
      <c r="B6874" s="1" t="s">
        <v>6848</v>
      </c>
      <c r="C6874" s="1" t="s">
        <v>6849</v>
      </c>
      <c r="D6874">
        <v>1640</v>
      </c>
      <c r="E6874">
        <f>100*Comuni[[#This Row],[Popolazione2011]]/$D$7916</f>
        <v>2.8615226318959098E-3</v>
      </c>
      <c r="F6874">
        <f>100*Comuni[[#This Row],[Popolazione2011]]/(SUMIFS($D$2:$D$7916,$B$2:$B$7916,"Calabria"))</f>
        <v>8.3714045072866949E-2</v>
      </c>
      <c r="G6874" t="b">
        <f>IF(Comuni[[#This Row],[Popolazione2011]]&gt;300000,"MAGGIORE")</f>
        <v>0</v>
      </c>
      <c r="H6874">
        <f>100*Comuni[[#This Row],[Popolazione2011]]/(SUMIFS($D$2:$D$7916,$B$2:$B$7916,"Piemonte"))</f>
        <v>3.7580925022388148E-2</v>
      </c>
      <c r="I6874" s="1" t="str">
        <f>_xlfn.XLOOKUP(Comuni[[#This Row],[Regione]],Ripartizione_geografica[Regione],Ripartizione_geografica[Ripartizione geografica],,0)</f>
        <v>Sud</v>
      </c>
      <c r="J6874" s="1">
        <f>_xlfn.XLOOKUP(Comuni[[#This Row],[Regione]],Table_0[Regione],Table_0[Totale contagiati],,0)</f>
        <v>650481</v>
      </c>
      <c r="K6874" s="1">
        <f>_xlfn.XLOOKUP(Comuni[[#This Row],[Regione]],Table_0[Regione],Table_0[Guariti],,0)</f>
        <v>643757</v>
      </c>
      <c r="L6874" s="1">
        <f>_xlfn.XLOOKUP(Comuni[[#This Row],[Regione]],Table_0[Regione],Table_0[Deceduti],,0)</f>
        <v>3596</v>
      </c>
    </row>
    <row r="6875" spans="1:12" x14ac:dyDescent="0.25">
      <c r="A6875" s="1" t="s">
        <v>6979</v>
      </c>
      <c r="B6875" s="1" t="s">
        <v>6848</v>
      </c>
      <c r="C6875" s="1" t="s">
        <v>6849</v>
      </c>
      <c r="D6875">
        <v>2158</v>
      </c>
      <c r="E6875">
        <f>100*Comuni[[#This Row],[Popolazione2011]]/$D$7916</f>
        <v>3.7653450241654715E-3</v>
      </c>
      <c r="F6875">
        <f>100*Comuni[[#This Row],[Popolazione2011]]/(SUMIFS($D$2:$D$7916,$B$2:$B$7916,"Calabria"))</f>
        <v>0.11015543248002858</v>
      </c>
      <c r="G6875" t="b">
        <f>IF(Comuni[[#This Row],[Popolazione2011]]&gt;300000,"MAGGIORE")</f>
        <v>0</v>
      </c>
      <c r="H6875">
        <f>100*Comuni[[#This Row],[Popolazione2011]]/(SUMIFS($D$2:$D$7916,$B$2:$B$7916,"Piemonte"))</f>
        <v>4.9450997681898555E-2</v>
      </c>
      <c r="I6875" s="1" t="str">
        <f>_xlfn.XLOOKUP(Comuni[[#This Row],[Regione]],Ripartizione_geografica[Regione],Ripartizione_geografica[Ripartizione geografica],,0)</f>
        <v>Sud</v>
      </c>
      <c r="J6875" s="1">
        <f>_xlfn.XLOOKUP(Comuni[[#This Row],[Regione]],Table_0[Regione],Table_0[Totale contagiati],,0)</f>
        <v>650481</v>
      </c>
      <c r="K6875" s="1">
        <f>_xlfn.XLOOKUP(Comuni[[#This Row],[Regione]],Table_0[Regione],Table_0[Guariti],,0)</f>
        <v>643757</v>
      </c>
      <c r="L6875" s="1">
        <f>_xlfn.XLOOKUP(Comuni[[#This Row],[Regione]],Table_0[Regione],Table_0[Deceduti],,0)</f>
        <v>3596</v>
      </c>
    </row>
    <row r="6876" spans="1:12" x14ac:dyDescent="0.25">
      <c r="A6876" s="1" t="s">
        <v>6980</v>
      </c>
      <c r="B6876" s="1" t="s">
        <v>6848</v>
      </c>
      <c r="C6876" s="1" t="s">
        <v>6849</v>
      </c>
      <c r="D6876">
        <v>3964</v>
      </c>
      <c r="E6876">
        <f>100*Comuni[[#This Row],[Popolazione2011]]/$D$7916</f>
        <v>6.9165095809971865E-3</v>
      </c>
      <c r="F6876">
        <f>100*Comuni[[#This Row],[Popolazione2011]]/(SUMIFS($D$2:$D$7916,$B$2:$B$7916,"Calabria"))</f>
        <v>0.20234297235905158</v>
      </c>
      <c r="G6876" t="b">
        <f>IF(Comuni[[#This Row],[Popolazione2011]]&gt;300000,"MAGGIORE")</f>
        <v>0</v>
      </c>
      <c r="H6876">
        <f>100*Comuni[[#This Row],[Popolazione2011]]/(SUMIFS($D$2:$D$7916,$B$2:$B$7916,"Piemonte"))</f>
        <v>9.0835845602894275E-2</v>
      </c>
      <c r="I6876" s="1" t="str">
        <f>_xlfn.XLOOKUP(Comuni[[#This Row],[Regione]],Ripartizione_geografica[Regione],Ripartizione_geografica[Ripartizione geografica],,0)</f>
        <v>Sud</v>
      </c>
      <c r="J6876" s="1">
        <f>_xlfn.XLOOKUP(Comuni[[#This Row],[Regione]],Table_0[Regione],Table_0[Totale contagiati],,0)</f>
        <v>650481</v>
      </c>
      <c r="K6876" s="1">
        <f>_xlfn.XLOOKUP(Comuni[[#This Row],[Regione]],Table_0[Regione],Table_0[Guariti],,0)</f>
        <v>643757</v>
      </c>
      <c r="L6876" s="1">
        <f>_xlfn.XLOOKUP(Comuni[[#This Row],[Regione]],Table_0[Regione],Table_0[Deceduti],,0)</f>
        <v>3596</v>
      </c>
    </row>
    <row r="6877" spans="1:12" x14ac:dyDescent="0.25">
      <c r="A6877" s="1" t="s">
        <v>6981</v>
      </c>
      <c r="B6877" s="1" t="s">
        <v>6848</v>
      </c>
      <c r="C6877" s="1" t="s">
        <v>6849</v>
      </c>
      <c r="D6877">
        <v>1141</v>
      </c>
      <c r="E6877">
        <f>100*Comuni[[#This Row],[Popolazione2011]]/$D$7916</f>
        <v>1.9908520262153858E-3</v>
      </c>
      <c r="F6877">
        <f>100*Comuni[[#This Row],[Popolazione2011]]/(SUMIFS($D$2:$D$7916,$B$2:$B$7916,"Calabria"))</f>
        <v>5.8242515504964142E-2</v>
      </c>
      <c r="G6877" t="b">
        <f>IF(Comuni[[#This Row],[Popolazione2011]]&gt;300000,"MAGGIORE")</f>
        <v>0</v>
      </c>
      <c r="H6877">
        <f>100*Comuni[[#This Row],[Popolazione2011]]/(SUMIFS($D$2:$D$7916,$B$2:$B$7916,"Piemonte"))</f>
        <v>2.6146241128381022E-2</v>
      </c>
      <c r="I6877" s="1" t="str">
        <f>_xlfn.XLOOKUP(Comuni[[#This Row],[Regione]],Ripartizione_geografica[Regione],Ripartizione_geografica[Ripartizione geografica],,0)</f>
        <v>Sud</v>
      </c>
      <c r="J6877" s="1">
        <f>_xlfn.XLOOKUP(Comuni[[#This Row],[Regione]],Table_0[Regione],Table_0[Totale contagiati],,0)</f>
        <v>650481</v>
      </c>
      <c r="K6877" s="1">
        <f>_xlfn.XLOOKUP(Comuni[[#This Row],[Regione]],Table_0[Regione],Table_0[Guariti],,0)</f>
        <v>643757</v>
      </c>
      <c r="L6877" s="1">
        <f>_xlfn.XLOOKUP(Comuni[[#This Row],[Regione]],Table_0[Regione],Table_0[Deceduti],,0)</f>
        <v>3596</v>
      </c>
    </row>
    <row r="6878" spans="1:12" x14ac:dyDescent="0.25">
      <c r="A6878" s="1" t="s">
        <v>6982</v>
      </c>
      <c r="B6878" s="1" t="s">
        <v>6848</v>
      </c>
      <c r="C6878" s="1" t="s">
        <v>6849</v>
      </c>
      <c r="D6878">
        <v>10152</v>
      </c>
      <c r="E6878">
        <f>100*Comuni[[#This Row],[Popolazione2011]]/$D$7916</f>
        <v>1.7713523023784924E-2</v>
      </c>
      <c r="F6878">
        <f>100*Comuni[[#This Row],[Popolazione2011]]/(SUMIFS($D$2:$D$7916,$B$2:$B$7916,"Calabria"))</f>
        <v>0.5182103570608203</v>
      </c>
      <c r="G6878" t="b">
        <f>IF(Comuni[[#This Row],[Popolazione2011]]&gt;300000,"MAGGIORE")</f>
        <v>0</v>
      </c>
      <c r="H6878">
        <f>100*Comuni[[#This Row],[Popolazione2011]]/(SUMIFS($D$2:$D$7916,$B$2:$B$7916,"Piemonte"))</f>
        <v>0.23263509196785639</v>
      </c>
      <c r="I6878" s="1" t="str">
        <f>_xlfn.XLOOKUP(Comuni[[#This Row],[Regione]],Ripartizione_geografica[Regione],Ripartizione_geografica[Ripartizione geografica],,0)</f>
        <v>Sud</v>
      </c>
      <c r="J6878" s="1">
        <f>_xlfn.XLOOKUP(Comuni[[#This Row],[Regione]],Table_0[Regione],Table_0[Totale contagiati],,0)</f>
        <v>650481</v>
      </c>
      <c r="K6878" s="1">
        <f>_xlfn.XLOOKUP(Comuni[[#This Row],[Regione]],Table_0[Regione],Table_0[Guariti],,0)</f>
        <v>643757</v>
      </c>
      <c r="L6878" s="1">
        <f>_xlfn.XLOOKUP(Comuni[[#This Row],[Regione]],Table_0[Regione],Table_0[Deceduti],,0)</f>
        <v>3596</v>
      </c>
    </row>
    <row r="6879" spans="1:12" x14ac:dyDescent="0.25">
      <c r="A6879" s="1" t="s">
        <v>6983</v>
      </c>
      <c r="B6879" s="1" t="s">
        <v>6848</v>
      </c>
      <c r="C6879" s="1" t="s">
        <v>6849</v>
      </c>
      <c r="D6879">
        <v>1308</v>
      </c>
      <c r="E6879">
        <f>100*Comuni[[#This Row],[Popolazione2011]]/$D$7916</f>
        <v>2.2822387820242989E-3</v>
      </c>
      <c r="F6879">
        <f>100*Comuni[[#This Row],[Popolazione2011]]/(SUMIFS($D$2:$D$7916,$B$2:$B$7916,"Calabria"))</f>
        <v>6.6767055460554864E-2</v>
      </c>
      <c r="G6879" t="b">
        <f>IF(Comuni[[#This Row],[Popolazione2011]]&gt;300000,"MAGGIORE")</f>
        <v>0</v>
      </c>
      <c r="H6879">
        <f>100*Comuni[[#This Row],[Popolazione2011]]/(SUMIFS($D$2:$D$7916,$B$2:$B$7916,"Piemonte"))</f>
        <v>2.9973079225172988E-2</v>
      </c>
      <c r="I6879" s="1" t="str">
        <f>_xlfn.XLOOKUP(Comuni[[#This Row],[Regione]],Ripartizione_geografica[Regione],Ripartizione_geografica[Ripartizione geografica],,0)</f>
        <v>Sud</v>
      </c>
      <c r="J6879" s="1">
        <f>_xlfn.XLOOKUP(Comuni[[#This Row],[Regione]],Table_0[Regione],Table_0[Totale contagiati],,0)</f>
        <v>650481</v>
      </c>
      <c r="K6879" s="1">
        <f>_xlfn.XLOOKUP(Comuni[[#This Row],[Regione]],Table_0[Regione],Table_0[Guariti],,0)</f>
        <v>643757</v>
      </c>
      <c r="L6879" s="1">
        <f>_xlfn.XLOOKUP(Comuni[[#This Row],[Regione]],Table_0[Regione],Table_0[Deceduti],,0)</f>
        <v>3596</v>
      </c>
    </row>
    <row r="6880" spans="1:12" x14ac:dyDescent="0.25">
      <c r="A6880" s="1" t="s">
        <v>6984</v>
      </c>
      <c r="B6880" s="1" t="s">
        <v>6848</v>
      </c>
      <c r="C6880" s="1" t="s">
        <v>6849</v>
      </c>
      <c r="D6880">
        <v>549</v>
      </c>
      <c r="E6880">
        <f>100*Comuni[[#This Row],[Popolazione2011]]/$D$7916</f>
        <v>9.5791214933588686E-4</v>
      </c>
      <c r="F6880">
        <f>100*Comuni[[#This Row],[Popolazione2011]]/(SUMIFS($D$2:$D$7916,$B$2:$B$7916,"Calabria"))</f>
        <v>2.8023787039636559E-2</v>
      </c>
      <c r="G6880" t="b">
        <f>IF(Comuni[[#This Row],[Popolazione2011]]&gt;300000,"MAGGIORE")</f>
        <v>0</v>
      </c>
      <c r="H6880">
        <f>100*Comuni[[#This Row],[Popolazione2011]]/(SUMIFS($D$2:$D$7916,$B$2:$B$7916,"Piemonte"))</f>
        <v>1.2580443803226277E-2</v>
      </c>
      <c r="I6880" s="1" t="str">
        <f>_xlfn.XLOOKUP(Comuni[[#This Row],[Regione]],Ripartizione_geografica[Regione],Ripartizione_geografica[Ripartizione geografica],,0)</f>
        <v>Sud</v>
      </c>
      <c r="J6880" s="1">
        <f>_xlfn.XLOOKUP(Comuni[[#This Row],[Regione]],Table_0[Regione],Table_0[Totale contagiati],,0)</f>
        <v>650481</v>
      </c>
      <c r="K6880" s="1">
        <f>_xlfn.XLOOKUP(Comuni[[#This Row],[Regione]],Table_0[Regione],Table_0[Guariti],,0)</f>
        <v>643757</v>
      </c>
      <c r="L6880" s="1">
        <f>_xlfn.XLOOKUP(Comuni[[#This Row],[Regione]],Table_0[Regione],Table_0[Deceduti],,0)</f>
        <v>3596</v>
      </c>
    </row>
    <row r="6881" spans="1:12" x14ac:dyDescent="0.25">
      <c r="A6881" s="1" t="s">
        <v>6985</v>
      </c>
      <c r="B6881" s="1" t="s">
        <v>6848</v>
      </c>
      <c r="C6881" s="1" t="s">
        <v>6849</v>
      </c>
      <c r="D6881">
        <v>7157</v>
      </c>
      <c r="E6881">
        <f>100*Comuni[[#This Row],[Popolazione2011]]/$D$7916</f>
        <v>1.2487754558828675E-2</v>
      </c>
      <c r="F6881">
        <f>100*Comuni[[#This Row],[Popolazione2011]]/(SUMIFS($D$2:$D$7916,$B$2:$B$7916,"Calabria"))</f>
        <v>0.36533013450396878</v>
      </c>
      <c r="G6881" t="b">
        <f>IF(Comuni[[#This Row],[Popolazione2011]]&gt;300000,"MAGGIORE")</f>
        <v>0</v>
      </c>
      <c r="H6881">
        <f>100*Comuni[[#This Row],[Popolazione2011]]/(SUMIFS($D$2:$D$7916,$B$2:$B$7916,"Piemonte"))</f>
        <v>0.16400407340562925</v>
      </c>
      <c r="I6881" s="1" t="str">
        <f>_xlfn.XLOOKUP(Comuni[[#This Row],[Regione]],Ripartizione_geografica[Regione],Ripartizione_geografica[Ripartizione geografica],,0)</f>
        <v>Sud</v>
      </c>
      <c r="J6881" s="1">
        <f>_xlfn.XLOOKUP(Comuni[[#This Row],[Regione]],Table_0[Regione],Table_0[Totale contagiati],,0)</f>
        <v>650481</v>
      </c>
      <c r="K6881" s="1">
        <f>_xlfn.XLOOKUP(Comuni[[#This Row],[Regione]],Table_0[Regione],Table_0[Guariti],,0)</f>
        <v>643757</v>
      </c>
      <c r="L6881" s="1">
        <f>_xlfn.XLOOKUP(Comuni[[#This Row],[Regione]],Table_0[Regione],Table_0[Deceduti],,0)</f>
        <v>3596</v>
      </c>
    </row>
    <row r="6882" spans="1:12" x14ac:dyDescent="0.25">
      <c r="A6882" s="1" t="s">
        <v>6986</v>
      </c>
      <c r="B6882" s="1" t="s">
        <v>6848</v>
      </c>
      <c r="C6882" s="1" t="s">
        <v>6849</v>
      </c>
      <c r="D6882">
        <v>4490</v>
      </c>
      <c r="E6882">
        <f>100*Comuni[[#This Row],[Popolazione2011]]/$D$7916</f>
        <v>7.834290620251606E-3</v>
      </c>
      <c r="F6882">
        <f>100*Comuni[[#This Row],[Popolazione2011]]/(SUMIFS($D$2:$D$7916,$B$2:$B$7916,"Calabria"))</f>
        <v>0.2291927209616906</v>
      </c>
      <c r="G6882" t="b">
        <f>IF(Comuni[[#This Row],[Popolazione2011]]&gt;300000,"MAGGIORE")</f>
        <v>0</v>
      </c>
      <c r="H6882">
        <f>100*Comuni[[#This Row],[Popolazione2011]]/(SUMIFS($D$2:$D$7916,$B$2:$B$7916,"Piemonte"))</f>
        <v>0.10288923984787975</v>
      </c>
      <c r="I6882" s="1" t="str">
        <f>_xlfn.XLOOKUP(Comuni[[#This Row],[Regione]],Ripartizione_geografica[Regione],Ripartizione_geografica[Ripartizione geografica],,0)</f>
        <v>Sud</v>
      </c>
      <c r="J6882" s="1">
        <f>_xlfn.XLOOKUP(Comuni[[#This Row],[Regione]],Table_0[Regione],Table_0[Totale contagiati],,0)</f>
        <v>650481</v>
      </c>
      <c r="K6882" s="1">
        <f>_xlfn.XLOOKUP(Comuni[[#This Row],[Regione]],Table_0[Regione],Table_0[Guariti],,0)</f>
        <v>643757</v>
      </c>
      <c r="L6882" s="1">
        <f>_xlfn.XLOOKUP(Comuni[[#This Row],[Regione]],Table_0[Regione],Table_0[Deceduti],,0)</f>
        <v>3596</v>
      </c>
    </row>
    <row r="6883" spans="1:12" x14ac:dyDescent="0.25">
      <c r="A6883" s="1" t="s">
        <v>6987</v>
      </c>
      <c r="B6883" s="1" t="s">
        <v>6848</v>
      </c>
      <c r="C6883" s="1" t="s">
        <v>6849</v>
      </c>
      <c r="D6883">
        <v>2139</v>
      </c>
      <c r="E6883">
        <f>100*Comuni[[#This Row],[Popolazione2011]]/$D$7916</f>
        <v>3.7321932375764333E-3</v>
      </c>
      <c r="F6883">
        <f>100*Comuni[[#This Row],[Popolazione2011]]/(SUMIFS($D$2:$D$7916,$B$2:$B$7916,"Calabria"))</f>
        <v>0.10918557464076976</v>
      </c>
      <c r="G6883" t="b">
        <f>IF(Comuni[[#This Row],[Popolazione2011]]&gt;300000,"MAGGIORE")</f>
        <v>0</v>
      </c>
      <c r="H6883">
        <f>100*Comuni[[#This Row],[Popolazione2011]]/(SUMIFS($D$2:$D$7916,$B$2:$B$7916,"Piemonte"))</f>
        <v>4.9015608916395274E-2</v>
      </c>
      <c r="I6883" s="1" t="str">
        <f>_xlfn.XLOOKUP(Comuni[[#This Row],[Regione]],Ripartizione_geografica[Regione],Ripartizione_geografica[Ripartizione geografica],,0)</f>
        <v>Sud</v>
      </c>
      <c r="J6883" s="1">
        <f>_xlfn.XLOOKUP(Comuni[[#This Row],[Regione]],Table_0[Regione],Table_0[Totale contagiati],,0)</f>
        <v>650481</v>
      </c>
      <c r="K6883" s="1">
        <f>_xlfn.XLOOKUP(Comuni[[#This Row],[Regione]],Table_0[Regione],Table_0[Guariti],,0)</f>
        <v>643757</v>
      </c>
      <c r="L6883" s="1">
        <f>_xlfn.XLOOKUP(Comuni[[#This Row],[Regione]],Table_0[Regione],Table_0[Deceduti],,0)</f>
        <v>3596</v>
      </c>
    </row>
    <row r="6884" spans="1:12" x14ac:dyDescent="0.25">
      <c r="A6884" s="1" t="s">
        <v>6988</v>
      </c>
      <c r="B6884" s="1" t="s">
        <v>6848</v>
      </c>
      <c r="C6884" s="1" t="s">
        <v>6849</v>
      </c>
      <c r="D6884">
        <v>4999</v>
      </c>
      <c r="E6884">
        <f>100*Comuni[[#This Row],[Popolazione2011]]/$D$7916</f>
        <v>8.722409534663203E-3</v>
      </c>
      <c r="F6884">
        <f>100*Comuni[[#This Row],[Popolazione2011]]/(SUMIFS($D$2:$D$7916,$B$2:$B$7916,"Calabria"))</f>
        <v>0.25517470202394016</v>
      </c>
      <c r="G6884" t="b">
        <f>IF(Comuni[[#This Row],[Popolazione2011]]&gt;300000,"MAGGIORE")</f>
        <v>0</v>
      </c>
      <c r="H6884">
        <f>100*Comuni[[#This Row],[Popolazione2011]]/(SUMIFS($D$2:$D$7916,$B$2:$B$7916,"Piemonte"))</f>
        <v>0.1145530757237307</v>
      </c>
      <c r="I6884" s="1" t="str">
        <f>_xlfn.XLOOKUP(Comuni[[#This Row],[Regione]],Ripartizione_geografica[Regione],Ripartizione_geografica[Ripartizione geografica],,0)</f>
        <v>Sud</v>
      </c>
      <c r="J6884" s="1">
        <f>_xlfn.XLOOKUP(Comuni[[#This Row],[Regione]],Table_0[Regione],Table_0[Totale contagiati],,0)</f>
        <v>650481</v>
      </c>
      <c r="K6884" s="1">
        <f>_xlfn.XLOOKUP(Comuni[[#This Row],[Regione]],Table_0[Regione],Table_0[Guariti],,0)</f>
        <v>643757</v>
      </c>
      <c r="L6884" s="1">
        <f>_xlfn.XLOOKUP(Comuni[[#This Row],[Regione]],Table_0[Regione],Table_0[Deceduti],,0)</f>
        <v>3596</v>
      </c>
    </row>
    <row r="6885" spans="1:12" x14ac:dyDescent="0.25">
      <c r="A6885" s="1" t="s">
        <v>6989</v>
      </c>
      <c r="B6885" s="1" t="s">
        <v>6848</v>
      </c>
      <c r="C6885" s="1" t="s">
        <v>6849</v>
      </c>
      <c r="D6885">
        <v>1019</v>
      </c>
      <c r="E6885">
        <f>100*Comuni[[#This Row],[Popolazione2011]]/$D$7916</f>
        <v>1.7779826596963E-3</v>
      </c>
      <c r="F6885">
        <f>100*Comuni[[#This Row],[Popolazione2011]]/(SUMIFS($D$2:$D$7916,$B$2:$B$7916,"Calabria"))</f>
        <v>5.2015007273933794E-2</v>
      </c>
      <c r="G6885" t="b">
        <f>IF(Comuni[[#This Row],[Popolazione2011]]&gt;300000,"MAGGIORE")</f>
        <v>0</v>
      </c>
      <c r="H6885">
        <f>100*Comuni[[#This Row],[Popolazione2011]]/(SUMIFS($D$2:$D$7916,$B$2:$B$7916,"Piemonte"))</f>
        <v>2.3350586949886294E-2</v>
      </c>
      <c r="I6885" s="1" t="str">
        <f>_xlfn.XLOOKUP(Comuni[[#This Row],[Regione]],Ripartizione_geografica[Regione],Ripartizione_geografica[Ripartizione geografica],,0)</f>
        <v>Sud</v>
      </c>
      <c r="J6885" s="1">
        <f>_xlfn.XLOOKUP(Comuni[[#This Row],[Regione]],Table_0[Regione],Table_0[Totale contagiati],,0)</f>
        <v>650481</v>
      </c>
      <c r="K6885" s="1">
        <f>_xlfn.XLOOKUP(Comuni[[#This Row],[Regione]],Table_0[Regione],Table_0[Guariti],,0)</f>
        <v>643757</v>
      </c>
      <c r="L6885" s="1">
        <f>_xlfn.XLOOKUP(Comuni[[#This Row],[Regione]],Table_0[Regione],Table_0[Deceduti],,0)</f>
        <v>3596</v>
      </c>
    </row>
    <row r="6886" spans="1:12" x14ac:dyDescent="0.25">
      <c r="A6886" s="1" t="s">
        <v>6990</v>
      </c>
      <c r="B6886" s="1" t="s">
        <v>6848</v>
      </c>
      <c r="C6886" s="1" t="s">
        <v>6849</v>
      </c>
      <c r="D6886">
        <v>4573</v>
      </c>
      <c r="E6886">
        <f>100*Comuni[[#This Row],[Popolazione2011]]/$D$7916</f>
        <v>7.9791115827195086E-3</v>
      </c>
      <c r="F6886">
        <f>100*Comuni[[#This Row],[Popolazione2011]]/(SUMIFS($D$2:$D$7916,$B$2:$B$7916,"Calabria"))</f>
        <v>0.23342946836476863</v>
      </c>
      <c r="G6886" t="b">
        <f>IF(Comuni[[#This Row],[Popolazione2011]]&gt;300000,"MAGGIORE")</f>
        <v>0</v>
      </c>
      <c r="H6886">
        <f>100*Comuni[[#This Row],[Popolazione2011]]/(SUMIFS($D$2:$D$7916,$B$2:$B$7916,"Piemonte"))</f>
        <v>0.10479120129718354</v>
      </c>
      <c r="I6886" s="1" t="str">
        <f>_xlfn.XLOOKUP(Comuni[[#This Row],[Regione]],Ripartizione_geografica[Regione],Ripartizione_geografica[Ripartizione geografica],,0)</f>
        <v>Sud</v>
      </c>
      <c r="J6886" s="1">
        <f>_xlfn.XLOOKUP(Comuni[[#This Row],[Regione]],Table_0[Regione],Table_0[Totale contagiati],,0)</f>
        <v>650481</v>
      </c>
      <c r="K6886" s="1">
        <f>_xlfn.XLOOKUP(Comuni[[#This Row],[Regione]],Table_0[Regione],Table_0[Guariti],,0)</f>
        <v>643757</v>
      </c>
      <c r="L6886" s="1">
        <f>_xlfn.XLOOKUP(Comuni[[#This Row],[Regione]],Table_0[Regione],Table_0[Deceduti],,0)</f>
        <v>3596</v>
      </c>
    </row>
    <row r="6887" spans="1:12" x14ac:dyDescent="0.25">
      <c r="A6887" s="1" t="s">
        <v>6991</v>
      </c>
      <c r="B6887" s="1" t="s">
        <v>6848</v>
      </c>
      <c r="C6887" s="1" t="s">
        <v>6849</v>
      </c>
      <c r="D6887">
        <v>5997</v>
      </c>
      <c r="E6887">
        <f>100*Comuni[[#This Row],[Popolazione2011]]/$D$7916</f>
        <v>1.046375074602425E-2</v>
      </c>
      <c r="F6887">
        <f>100*Comuni[[#This Row],[Popolazione2011]]/(SUMIFS($D$2:$D$7916,$B$2:$B$7916,"Calabria"))</f>
        <v>0.30611776115974582</v>
      </c>
      <c r="G6887" t="b">
        <f>IF(Comuni[[#This Row],[Popolazione2011]]&gt;300000,"MAGGIORE")</f>
        <v>0</v>
      </c>
      <c r="H6887">
        <f>100*Comuni[[#This Row],[Popolazione2011]]/(SUMIFS($D$2:$D$7916,$B$2:$B$7916,"Piemonte"))</f>
        <v>0.13742244351174496</v>
      </c>
      <c r="I6887" s="1" t="str">
        <f>_xlfn.XLOOKUP(Comuni[[#This Row],[Regione]],Ripartizione_geografica[Regione],Ripartizione_geografica[Ripartizione geografica],,0)</f>
        <v>Sud</v>
      </c>
      <c r="J6887" s="1">
        <f>_xlfn.XLOOKUP(Comuni[[#This Row],[Regione]],Table_0[Regione],Table_0[Totale contagiati],,0)</f>
        <v>650481</v>
      </c>
      <c r="K6887" s="1">
        <f>_xlfn.XLOOKUP(Comuni[[#This Row],[Regione]],Table_0[Regione],Table_0[Guariti],,0)</f>
        <v>643757</v>
      </c>
      <c r="L6887" s="1">
        <f>_xlfn.XLOOKUP(Comuni[[#This Row],[Regione]],Table_0[Regione],Table_0[Deceduti],,0)</f>
        <v>3596</v>
      </c>
    </row>
    <row r="6888" spans="1:12" x14ac:dyDescent="0.25">
      <c r="A6888" s="1" t="s">
        <v>6992</v>
      </c>
      <c r="B6888" s="1" t="s">
        <v>6848</v>
      </c>
      <c r="C6888" s="1" t="s">
        <v>6849</v>
      </c>
      <c r="D6888">
        <v>8734</v>
      </c>
      <c r="E6888">
        <f>100*Comuni[[#This Row],[Popolazione2011]]/$D$7916</f>
        <v>1.5239352845718826E-2</v>
      </c>
      <c r="F6888">
        <f>100*Comuni[[#This Row],[Popolazione2011]]/(SUMIFS($D$2:$D$7916,$B$2:$B$7916,"Calabria"))</f>
        <v>0.44582833516245118</v>
      </c>
      <c r="G6888" t="b">
        <f>IF(Comuni[[#This Row],[Popolazione2011]]&gt;300000,"MAGGIORE")</f>
        <v>0</v>
      </c>
      <c r="H6888">
        <f>100*Comuni[[#This Row],[Popolazione2011]]/(SUMIFS($D$2:$D$7916,$B$2:$B$7916,"Piemonte"))</f>
        <v>0.20014134094240127</v>
      </c>
      <c r="I6888" s="1" t="str">
        <f>_xlfn.XLOOKUP(Comuni[[#This Row],[Regione]],Ripartizione_geografica[Regione],Ripartizione_geografica[Ripartizione geografica],,0)</f>
        <v>Sud</v>
      </c>
      <c r="J6888" s="1">
        <f>_xlfn.XLOOKUP(Comuni[[#This Row],[Regione]],Table_0[Regione],Table_0[Totale contagiati],,0)</f>
        <v>650481</v>
      </c>
      <c r="K6888" s="1">
        <f>_xlfn.XLOOKUP(Comuni[[#This Row],[Regione]],Table_0[Regione],Table_0[Guariti],,0)</f>
        <v>643757</v>
      </c>
      <c r="L6888" s="1">
        <f>_xlfn.XLOOKUP(Comuni[[#This Row],[Regione]],Table_0[Regione],Table_0[Deceduti],,0)</f>
        <v>3596</v>
      </c>
    </row>
    <row r="6889" spans="1:12" x14ac:dyDescent="0.25">
      <c r="A6889" s="1" t="s">
        <v>6993</v>
      </c>
      <c r="B6889" s="1" t="s">
        <v>6848</v>
      </c>
      <c r="C6889" s="1" t="s">
        <v>6849</v>
      </c>
      <c r="D6889">
        <v>1184</v>
      </c>
      <c r="E6889">
        <f>100*Comuni[[#This Row],[Popolazione2011]]/$D$7916</f>
        <v>2.065879753758998E-3</v>
      </c>
      <c r="F6889">
        <f>100*Comuni[[#This Row],[Popolazione2011]]/(SUMIFS($D$2:$D$7916,$B$2:$B$7916,"Calabria"))</f>
        <v>6.0437456930655165E-2</v>
      </c>
      <c r="G6889" t="b">
        <f>IF(Comuni[[#This Row],[Popolazione2011]]&gt;300000,"MAGGIORE")</f>
        <v>0</v>
      </c>
      <c r="H6889">
        <f>100*Comuni[[#This Row],[Popolazione2011]]/(SUMIFS($D$2:$D$7916,$B$2:$B$7916,"Piemonte"))</f>
        <v>2.7131594650309492E-2</v>
      </c>
      <c r="I6889" s="1" t="str">
        <f>_xlfn.XLOOKUP(Comuni[[#This Row],[Regione]],Ripartizione_geografica[Regione],Ripartizione_geografica[Ripartizione geografica],,0)</f>
        <v>Sud</v>
      </c>
      <c r="J6889" s="1">
        <f>_xlfn.XLOOKUP(Comuni[[#This Row],[Regione]],Table_0[Regione],Table_0[Totale contagiati],,0)</f>
        <v>650481</v>
      </c>
      <c r="K6889" s="1">
        <f>_xlfn.XLOOKUP(Comuni[[#This Row],[Regione]],Table_0[Regione],Table_0[Guariti],,0)</f>
        <v>643757</v>
      </c>
      <c r="L6889" s="1">
        <f>_xlfn.XLOOKUP(Comuni[[#This Row],[Regione]],Table_0[Regione],Table_0[Deceduti],,0)</f>
        <v>3596</v>
      </c>
    </row>
    <row r="6890" spans="1:12" x14ac:dyDescent="0.25">
      <c r="A6890" s="1" t="s">
        <v>6994</v>
      </c>
      <c r="B6890" s="1" t="s">
        <v>6848</v>
      </c>
      <c r="C6890" s="1" t="s">
        <v>6849</v>
      </c>
      <c r="D6890">
        <v>3212</v>
      </c>
      <c r="E6890">
        <f>100*Comuni[[#This Row],[Popolazione2011]]/$D$7916</f>
        <v>5.6043967644205253E-3</v>
      </c>
      <c r="F6890">
        <f>100*Comuni[[#This Row],[Popolazione2011]]/(SUMIFS($D$2:$D$7916,$B$2:$B$7916,"Calabria"))</f>
        <v>0.163957019984176</v>
      </c>
      <c r="G6890" t="b">
        <f>IF(Comuni[[#This Row],[Popolazione2011]]&gt;300000,"MAGGIORE")</f>
        <v>0</v>
      </c>
      <c r="H6890">
        <f>100*Comuni[[#This Row],[Popolazione2011]]/(SUMIFS($D$2:$D$7916,$B$2:$B$7916,"Piemonte"))</f>
        <v>7.3603616568238259E-2</v>
      </c>
      <c r="I6890" s="1" t="str">
        <f>_xlfn.XLOOKUP(Comuni[[#This Row],[Regione]],Ripartizione_geografica[Regione],Ripartizione_geografica[Ripartizione geografica],,0)</f>
        <v>Sud</v>
      </c>
      <c r="J6890" s="1">
        <f>_xlfn.XLOOKUP(Comuni[[#This Row],[Regione]],Table_0[Regione],Table_0[Totale contagiati],,0)</f>
        <v>650481</v>
      </c>
      <c r="K6890" s="1">
        <f>_xlfn.XLOOKUP(Comuni[[#This Row],[Regione]],Table_0[Regione],Table_0[Guariti],,0)</f>
        <v>643757</v>
      </c>
      <c r="L6890" s="1">
        <f>_xlfn.XLOOKUP(Comuni[[#This Row],[Regione]],Table_0[Regione],Table_0[Deceduti],,0)</f>
        <v>3596</v>
      </c>
    </row>
    <row r="6891" spans="1:12" x14ac:dyDescent="0.25">
      <c r="A6891" s="1" t="s">
        <v>6995</v>
      </c>
      <c r="B6891" s="1" t="s">
        <v>6848</v>
      </c>
      <c r="C6891" s="1" t="s">
        <v>6849</v>
      </c>
      <c r="D6891">
        <v>5181</v>
      </c>
      <c r="E6891">
        <f>100*Comuni[[#This Row],[Popolazione2011]]/$D$7916</f>
        <v>9.0399687535687237E-3</v>
      </c>
      <c r="F6891">
        <f>100*Comuni[[#This Row],[Popolazione2011]]/(SUMIFS($D$2:$D$7916,$B$2:$B$7916,"Calabria"))</f>
        <v>0.26446491922105103</v>
      </c>
      <c r="G6891" t="b">
        <f>IF(Comuni[[#This Row],[Popolazione2011]]&gt;300000,"MAGGIORE")</f>
        <v>0</v>
      </c>
      <c r="H6891">
        <f>100*Comuni[[#This Row],[Popolazione2011]]/(SUMIFS($D$2:$D$7916,$B$2:$B$7916,"Piemonte"))</f>
        <v>0.11872364179328841</v>
      </c>
      <c r="I6891" s="1" t="str">
        <f>_xlfn.XLOOKUP(Comuni[[#This Row],[Regione]],Ripartizione_geografica[Regione],Ripartizione_geografica[Ripartizione geografica],,0)</f>
        <v>Sud</v>
      </c>
      <c r="J6891" s="1">
        <f>_xlfn.XLOOKUP(Comuni[[#This Row],[Regione]],Table_0[Regione],Table_0[Totale contagiati],,0)</f>
        <v>650481</v>
      </c>
      <c r="K6891" s="1">
        <f>_xlfn.XLOOKUP(Comuni[[#This Row],[Regione]],Table_0[Regione],Table_0[Guariti],,0)</f>
        <v>643757</v>
      </c>
      <c r="L6891" s="1">
        <f>_xlfn.XLOOKUP(Comuni[[#This Row],[Regione]],Table_0[Regione],Table_0[Deceduti],,0)</f>
        <v>3596</v>
      </c>
    </row>
    <row r="6892" spans="1:12" x14ac:dyDescent="0.25">
      <c r="A6892" s="1" t="s">
        <v>6996</v>
      </c>
      <c r="B6892" s="1" t="s">
        <v>6848</v>
      </c>
      <c r="C6892" s="1" t="s">
        <v>6849</v>
      </c>
      <c r="D6892">
        <v>2468</v>
      </c>
      <c r="E6892">
        <f>100*Comuni[[#This Row],[Popolazione2011]]/$D$7916</f>
        <v>4.3062425948287228E-3</v>
      </c>
      <c r="F6892">
        <f>100*Comuni[[#This Row],[Popolazione2011]]/(SUMIFS($D$2:$D$7916,$B$2:$B$7916,"Calabria"))</f>
        <v>0.12597942880477783</v>
      </c>
      <c r="G6892" t="b">
        <f>IF(Comuni[[#This Row],[Popolazione2011]]&gt;300000,"MAGGIORE")</f>
        <v>0</v>
      </c>
      <c r="H6892">
        <f>100*Comuni[[#This Row],[Popolazione2011]]/(SUMIFS($D$2:$D$7916,$B$2:$B$7916,"Piemonte"))</f>
        <v>5.6554709119057286E-2</v>
      </c>
      <c r="I6892" s="1" t="str">
        <f>_xlfn.XLOOKUP(Comuni[[#This Row],[Regione]],Ripartizione_geografica[Regione],Ripartizione_geografica[Ripartizione geografica],,0)</f>
        <v>Sud</v>
      </c>
      <c r="J6892" s="1">
        <f>_xlfn.XLOOKUP(Comuni[[#This Row],[Regione]],Table_0[Regione],Table_0[Totale contagiati],,0)</f>
        <v>650481</v>
      </c>
      <c r="K6892" s="1">
        <f>_xlfn.XLOOKUP(Comuni[[#This Row],[Regione]],Table_0[Regione],Table_0[Guariti],,0)</f>
        <v>643757</v>
      </c>
      <c r="L6892" s="1">
        <f>_xlfn.XLOOKUP(Comuni[[#This Row],[Regione]],Table_0[Regione],Table_0[Deceduti],,0)</f>
        <v>3596</v>
      </c>
    </row>
    <row r="6893" spans="1:12" x14ac:dyDescent="0.25">
      <c r="A6893" s="1" t="s">
        <v>6997</v>
      </c>
      <c r="B6893" s="1" t="s">
        <v>6848</v>
      </c>
      <c r="C6893" s="1" t="s">
        <v>6849</v>
      </c>
      <c r="D6893">
        <v>10381</v>
      </c>
      <c r="E6893">
        <f>100*Comuni[[#This Row],[Popolazione2011]]/$D$7916</f>
        <v>1.8113089293726486E-2</v>
      </c>
      <c r="F6893">
        <f>100*Comuni[[#This Row],[Popolazione2011]]/(SUMIFS($D$2:$D$7916,$B$2:$B$7916,"Calabria"))</f>
        <v>0.52989969628136091</v>
      </c>
      <c r="G6893" t="b">
        <f>IF(Comuni[[#This Row],[Popolazione2011]]&gt;300000,"MAGGIORE")</f>
        <v>0</v>
      </c>
      <c r="H6893">
        <f>100*Comuni[[#This Row],[Popolazione2011]]/(SUMIFS($D$2:$D$7916,$B$2:$B$7916,"Piemonte"))</f>
        <v>0.2378826723520801</v>
      </c>
      <c r="I6893" s="1" t="str">
        <f>_xlfn.XLOOKUP(Comuni[[#This Row],[Regione]],Ripartizione_geografica[Regione],Ripartizione_geografica[Ripartizione geografica],,0)</f>
        <v>Sud</v>
      </c>
      <c r="J6893" s="1">
        <f>_xlfn.XLOOKUP(Comuni[[#This Row],[Regione]],Table_0[Regione],Table_0[Totale contagiati],,0)</f>
        <v>650481</v>
      </c>
      <c r="K6893" s="1">
        <f>_xlfn.XLOOKUP(Comuni[[#This Row],[Regione]],Table_0[Regione],Table_0[Guariti],,0)</f>
        <v>643757</v>
      </c>
      <c r="L6893" s="1">
        <f>_xlfn.XLOOKUP(Comuni[[#This Row],[Regione]],Table_0[Regione],Table_0[Deceduti],,0)</f>
        <v>3596</v>
      </c>
    </row>
    <row r="6894" spans="1:12" x14ac:dyDescent="0.25">
      <c r="A6894" s="1" t="s">
        <v>6998</v>
      </c>
      <c r="B6894" s="1" t="s">
        <v>6848</v>
      </c>
      <c r="C6894" s="1" t="s">
        <v>6849</v>
      </c>
      <c r="D6894">
        <v>74848</v>
      </c>
      <c r="E6894">
        <f>100*Comuni[[#This Row],[Popolazione2011]]/$D$7916</f>
        <v>0.13059710119033235</v>
      </c>
      <c r="F6894">
        <f>100*Comuni[[#This Row],[Popolazione2011]]/(SUMIFS($D$2:$D$7916,$B$2:$B$7916,"Calabria"))</f>
        <v>3.8206273448865522</v>
      </c>
      <c r="G6894" t="b">
        <f>IF(Comuni[[#This Row],[Popolazione2011]]&gt;300000,"MAGGIORE")</f>
        <v>0</v>
      </c>
      <c r="H6894">
        <f>100*Comuni[[#This Row],[Popolazione2011]]/(SUMIFS($D$2:$D$7916,$B$2:$B$7916,"Piemonte"))</f>
        <v>1.7151567537047001</v>
      </c>
      <c r="I6894" s="1" t="str">
        <f>_xlfn.XLOOKUP(Comuni[[#This Row],[Regione]],Ripartizione_geografica[Regione],Ripartizione_geografica[Ripartizione geografica],,0)</f>
        <v>Sud</v>
      </c>
      <c r="J6894" s="1">
        <f>_xlfn.XLOOKUP(Comuni[[#This Row],[Regione]],Table_0[Regione],Table_0[Totale contagiati],,0)</f>
        <v>650481</v>
      </c>
      <c r="K6894" s="1">
        <f>_xlfn.XLOOKUP(Comuni[[#This Row],[Regione]],Table_0[Regione],Table_0[Guariti],,0)</f>
        <v>643757</v>
      </c>
      <c r="L6894" s="1">
        <f>_xlfn.XLOOKUP(Comuni[[#This Row],[Regione]],Table_0[Regione],Table_0[Deceduti],,0)</f>
        <v>3596</v>
      </c>
    </row>
    <row r="6895" spans="1:12" x14ac:dyDescent="0.25">
      <c r="A6895" s="1" t="s">
        <v>6999</v>
      </c>
      <c r="B6895" s="1" t="s">
        <v>6848</v>
      </c>
      <c r="C6895" s="1" t="s">
        <v>7000</v>
      </c>
      <c r="D6895">
        <v>1010</v>
      </c>
      <c r="E6895">
        <f>100*Comuni[[#This Row],[Popolazione2011]]/$D$7916</f>
        <v>1.7622791818383346E-3</v>
      </c>
      <c r="F6895">
        <f>100*Comuni[[#This Row],[Popolazione2011]]/(SUMIFS($D$2:$D$7916,$B$2:$B$7916,"Calabria"))</f>
        <v>5.1555600929021721E-2</v>
      </c>
      <c r="G6895" t="b">
        <f>IF(Comuni[[#This Row],[Popolazione2011]]&gt;300000,"MAGGIORE")</f>
        <v>0</v>
      </c>
      <c r="H6895">
        <f>100*Comuni[[#This Row],[Popolazione2011]]/(SUMIFS($D$2:$D$7916,$B$2:$B$7916,"Piemonte"))</f>
        <v>2.3144350166226849E-2</v>
      </c>
      <c r="I6895" s="1" t="str">
        <f>_xlfn.XLOOKUP(Comuni[[#This Row],[Regione]],Ripartizione_geografica[Regione],Ripartizione_geografica[Ripartizione geografica],,0)</f>
        <v>Sud</v>
      </c>
      <c r="J6895" s="1">
        <f>_xlfn.XLOOKUP(Comuni[[#This Row],[Regione]],Table_0[Regione],Table_0[Totale contagiati],,0)</f>
        <v>650481</v>
      </c>
      <c r="K6895" s="1">
        <f>_xlfn.XLOOKUP(Comuni[[#This Row],[Regione]],Table_0[Regione],Table_0[Guariti],,0)</f>
        <v>643757</v>
      </c>
      <c r="L6895" s="1">
        <f>_xlfn.XLOOKUP(Comuni[[#This Row],[Regione]],Table_0[Regione],Table_0[Deceduti],,0)</f>
        <v>3596</v>
      </c>
    </row>
    <row r="6896" spans="1:12" x14ac:dyDescent="0.25">
      <c r="A6896" s="1" t="s">
        <v>7001</v>
      </c>
      <c r="B6896" s="1" t="s">
        <v>6848</v>
      </c>
      <c r="C6896" s="1" t="s">
        <v>7000</v>
      </c>
      <c r="D6896">
        <v>1885</v>
      </c>
      <c r="E6896">
        <f>100*Comuni[[#This Row],[Popolazione2011]]/$D$7916</f>
        <v>3.2890061958071887E-3</v>
      </c>
      <c r="F6896">
        <f>100*Comuni[[#This Row],[Popolazione2011]]/(SUMIFS($D$2:$D$7916,$B$2:$B$7916,"Calabria"))</f>
        <v>9.6220106684362317E-2</v>
      </c>
      <c r="G6896" t="b">
        <f>IF(Comuni[[#This Row],[Popolazione2011]]&gt;300000,"MAGGIORE")</f>
        <v>0</v>
      </c>
      <c r="H6896">
        <f>100*Comuni[[#This Row],[Popolazione2011]]/(SUMIFS($D$2:$D$7916,$B$2:$B$7916,"Piemonte"))</f>
        <v>4.3195148577561987E-2</v>
      </c>
      <c r="I6896" s="1" t="str">
        <f>_xlfn.XLOOKUP(Comuni[[#This Row],[Regione]],Ripartizione_geografica[Regione],Ripartizione_geografica[Ripartizione geografica],,0)</f>
        <v>Sud</v>
      </c>
      <c r="J6896" s="1">
        <f>_xlfn.XLOOKUP(Comuni[[#This Row],[Regione]],Table_0[Regione],Table_0[Totale contagiati],,0)</f>
        <v>650481</v>
      </c>
      <c r="K6896" s="1">
        <f>_xlfn.XLOOKUP(Comuni[[#This Row],[Regione]],Table_0[Regione],Table_0[Guariti],,0)</f>
        <v>643757</v>
      </c>
      <c r="L6896" s="1">
        <f>_xlfn.XLOOKUP(Comuni[[#This Row],[Regione]],Table_0[Regione],Table_0[Deceduti],,0)</f>
        <v>3596</v>
      </c>
    </row>
    <row r="6897" spans="1:12" x14ac:dyDescent="0.25">
      <c r="A6897" s="1" t="s">
        <v>7002</v>
      </c>
      <c r="B6897" s="1" t="s">
        <v>6848</v>
      </c>
      <c r="C6897" s="1" t="s">
        <v>7000</v>
      </c>
      <c r="D6897">
        <v>837</v>
      </c>
      <c r="E6897">
        <f>100*Comuni[[#This Row],[Popolazione2011]]/$D$7916</f>
        <v>1.4604234407907782E-3</v>
      </c>
      <c r="F6897">
        <f>100*Comuni[[#This Row],[Popolazione2011]]/(SUMIFS($D$2:$D$7916,$B$2:$B$7916,"Calabria"))</f>
        <v>4.2724790076822949E-2</v>
      </c>
      <c r="G6897" t="b">
        <f>IF(Comuni[[#This Row],[Popolazione2011]]&gt;300000,"MAGGIORE")</f>
        <v>0</v>
      </c>
      <c r="H6897">
        <f>100*Comuni[[#This Row],[Popolazione2011]]/(SUMIFS($D$2:$D$7916,$B$2:$B$7916,"Piemonte"))</f>
        <v>1.9180020880328587E-2</v>
      </c>
      <c r="I6897" s="1" t="str">
        <f>_xlfn.XLOOKUP(Comuni[[#This Row],[Regione]],Ripartizione_geografica[Regione],Ripartizione_geografica[Ripartizione geografica],,0)</f>
        <v>Sud</v>
      </c>
      <c r="J6897" s="1">
        <f>_xlfn.XLOOKUP(Comuni[[#This Row],[Regione]],Table_0[Regione],Table_0[Totale contagiati],,0)</f>
        <v>650481</v>
      </c>
      <c r="K6897" s="1">
        <f>_xlfn.XLOOKUP(Comuni[[#This Row],[Regione]],Table_0[Regione],Table_0[Guariti],,0)</f>
        <v>643757</v>
      </c>
      <c r="L6897" s="1">
        <f>_xlfn.XLOOKUP(Comuni[[#This Row],[Regione]],Table_0[Regione],Table_0[Deceduti],,0)</f>
        <v>3596</v>
      </c>
    </row>
    <row r="6898" spans="1:12" x14ac:dyDescent="0.25">
      <c r="A6898" s="1" t="s">
        <v>7003</v>
      </c>
      <c r="B6898" s="1" t="s">
        <v>6848</v>
      </c>
      <c r="C6898" s="1" t="s">
        <v>7000</v>
      </c>
      <c r="D6898">
        <v>795</v>
      </c>
      <c r="E6898">
        <f>100*Comuni[[#This Row],[Popolazione2011]]/$D$7916</f>
        <v>1.3871405441202734E-3</v>
      </c>
      <c r="F6898">
        <f>100*Comuni[[#This Row],[Popolazione2011]]/(SUMIFS($D$2:$D$7916,$B$2:$B$7916,"Calabria"))</f>
        <v>4.0580893800566599E-2</v>
      </c>
      <c r="G6898" t="b">
        <f>IF(Comuni[[#This Row],[Popolazione2011]]&gt;300000,"MAGGIORE")</f>
        <v>0</v>
      </c>
      <c r="H6898">
        <f>100*Comuni[[#This Row],[Popolazione2011]]/(SUMIFS($D$2:$D$7916,$B$2:$B$7916,"Piemonte"))</f>
        <v>1.82175825565845E-2</v>
      </c>
      <c r="I6898" s="1" t="str">
        <f>_xlfn.XLOOKUP(Comuni[[#This Row],[Regione]],Ripartizione_geografica[Regione],Ripartizione_geografica[Ripartizione geografica],,0)</f>
        <v>Sud</v>
      </c>
      <c r="J6898" s="1">
        <f>_xlfn.XLOOKUP(Comuni[[#This Row],[Regione]],Table_0[Regione],Table_0[Totale contagiati],,0)</f>
        <v>650481</v>
      </c>
      <c r="K6898" s="1">
        <f>_xlfn.XLOOKUP(Comuni[[#This Row],[Regione]],Table_0[Regione],Table_0[Guariti],,0)</f>
        <v>643757</v>
      </c>
      <c r="L6898" s="1">
        <f>_xlfn.XLOOKUP(Comuni[[#This Row],[Regione]],Table_0[Regione],Table_0[Deceduti],,0)</f>
        <v>3596</v>
      </c>
    </row>
    <row r="6899" spans="1:12" x14ac:dyDescent="0.25">
      <c r="A6899" s="1" t="s">
        <v>7004</v>
      </c>
      <c r="B6899" s="1" t="s">
        <v>6848</v>
      </c>
      <c r="C6899" s="1" t="s">
        <v>7000</v>
      </c>
      <c r="D6899">
        <v>529</v>
      </c>
      <c r="E6899">
        <f>100*Comuni[[#This Row],[Popolazione2011]]/$D$7916</f>
        <v>9.2301553187374157E-4</v>
      </c>
      <c r="F6899">
        <f>100*Comuni[[#This Row],[Popolazione2011]]/(SUMIFS($D$2:$D$7916,$B$2:$B$7916,"Calabria"))</f>
        <v>2.700288405094306E-2</v>
      </c>
      <c r="G6899" t="b">
        <f>IF(Comuni[[#This Row],[Popolazione2011]]&gt;300000,"MAGGIORE")</f>
        <v>0</v>
      </c>
      <c r="H6899">
        <f>100*Comuni[[#This Row],[Popolazione2011]]/(SUMIFS($D$2:$D$7916,$B$2:$B$7916,"Piemonte"))</f>
        <v>1.2122139839538616E-2</v>
      </c>
      <c r="I6899" s="1" t="str">
        <f>_xlfn.XLOOKUP(Comuni[[#This Row],[Regione]],Ripartizione_geografica[Regione],Ripartizione_geografica[Ripartizione geografica],,0)</f>
        <v>Sud</v>
      </c>
      <c r="J6899" s="1">
        <f>_xlfn.XLOOKUP(Comuni[[#This Row],[Regione]],Table_0[Regione],Table_0[Totale contagiati],,0)</f>
        <v>650481</v>
      </c>
      <c r="K6899" s="1">
        <f>_xlfn.XLOOKUP(Comuni[[#This Row],[Regione]],Table_0[Regione],Table_0[Guariti],,0)</f>
        <v>643757</v>
      </c>
      <c r="L6899" s="1">
        <f>_xlfn.XLOOKUP(Comuni[[#This Row],[Regione]],Table_0[Regione],Table_0[Deceduti],,0)</f>
        <v>3596</v>
      </c>
    </row>
    <row r="6900" spans="1:12" x14ac:dyDescent="0.25">
      <c r="A6900" s="1" t="s">
        <v>7005</v>
      </c>
      <c r="B6900" s="1" t="s">
        <v>6848</v>
      </c>
      <c r="C6900" s="1" t="s">
        <v>7000</v>
      </c>
      <c r="D6900">
        <v>3183</v>
      </c>
      <c r="E6900">
        <f>100*Comuni[[#This Row],[Popolazione2011]]/$D$7916</f>
        <v>5.5537966691004146E-3</v>
      </c>
      <c r="F6900">
        <f>100*Comuni[[#This Row],[Popolazione2011]]/(SUMIFS($D$2:$D$7916,$B$2:$B$7916,"Calabria"))</f>
        <v>0.16247671065057043</v>
      </c>
      <c r="G6900" t="b">
        <f>IF(Comuni[[#This Row],[Popolazione2011]]&gt;300000,"MAGGIORE")</f>
        <v>0</v>
      </c>
      <c r="H6900">
        <f>100*Comuni[[#This Row],[Popolazione2011]]/(SUMIFS($D$2:$D$7916,$B$2:$B$7916,"Piemonte"))</f>
        <v>7.2939075820891139E-2</v>
      </c>
      <c r="I6900" s="1" t="str">
        <f>_xlfn.XLOOKUP(Comuni[[#This Row],[Regione]],Ripartizione_geografica[Regione],Ripartizione_geografica[Ripartizione geografica],,0)</f>
        <v>Sud</v>
      </c>
      <c r="J6900" s="1">
        <f>_xlfn.XLOOKUP(Comuni[[#This Row],[Regione]],Table_0[Regione],Table_0[Totale contagiati],,0)</f>
        <v>650481</v>
      </c>
      <c r="K6900" s="1">
        <f>_xlfn.XLOOKUP(Comuni[[#This Row],[Regione]],Table_0[Regione],Table_0[Guariti],,0)</f>
        <v>643757</v>
      </c>
      <c r="L6900" s="1">
        <f>_xlfn.XLOOKUP(Comuni[[#This Row],[Regione]],Table_0[Regione],Table_0[Deceduti],,0)</f>
        <v>3596</v>
      </c>
    </row>
    <row r="6901" spans="1:12" x14ac:dyDescent="0.25">
      <c r="A6901" s="1" t="s">
        <v>7006</v>
      </c>
      <c r="B6901" s="1" t="s">
        <v>6848</v>
      </c>
      <c r="C6901" s="1" t="s">
        <v>7000</v>
      </c>
      <c r="D6901">
        <v>1400</v>
      </c>
      <c r="E6901">
        <f>100*Comuni[[#This Row],[Popolazione2011]]/$D$7916</f>
        <v>2.4427632223501666E-3</v>
      </c>
      <c r="F6901">
        <f>100*Comuni[[#This Row],[Popolazione2011]]/(SUMIFS($D$2:$D$7916,$B$2:$B$7916,"Calabria"))</f>
        <v>7.1463209208544959E-2</v>
      </c>
      <c r="G6901" t="b">
        <f>IF(Comuni[[#This Row],[Popolazione2011]]&gt;300000,"MAGGIORE")</f>
        <v>0</v>
      </c>
      <c r="H6901">
        <f>100*Comuni[[#This Row],[Popolazione2011]]/(SUMIFS($D$2:$D$7916,$B$2:$B$7916,"Piemonte"))</f>
        <v>3.2081277458136222E-2</v>
      </c>
      <c r="I6901" s="1" t="str">
        <f>_xlfn.XLOOKUP(Comuni[[#This Row],[Regione]],Ripartizione_geografica[Regione],Ripartizione_geografica[Ripartizione geografica],,0)</f>
        <v>Sud</v>
      </c>
      <c r="J6901" s="1">
        <f>_xlfn.XLOOKUP(Comuni[[#This Row],[Regione]],Table_0[Regione],Table_0[Totale contagiati],,0)</f>
        <v>650481</v>
      </c>
      <c r="K6901" s="1">
        <f>_xlfn.XLOOKUP(Comuni[[#This Row],[Regione]],Table_0[Regione],Table_0[Guariti],,0)</f>
        <v>643757</v>
      </c>
      <c r="L6901" s="1">
        <f>_xlfn.XLOOKUP(Comuni[[#This Row],[Regione]],Table_0[Regione],Table_0[Deceduti],,0)</f>
        <v>3596</v>
      </c>
    </row>
    <row r="6902" spans="1:12" x14ac:dyDescent="0.25">
      <c r="A6902" s="1" t="s">
        <v>7007</v>
      </c>
      <c r="B6902" s="1" t="s">
        <v>6848</v>
      </c>
      <c r="C6902" s="1" t="s">
        <v>7000</v>
      </c>
      <c r="D6902">
        <v>7418</v>
      </c>
      <c r="E6902">
        <f>100*Comuni[[#This Row],[Popolazione2011]]/$D$7916</f>
        <v>1.294315541670967E-2</v>
      </c>
      <c r="F6902">
        <f>100*Comuni[[#This Row],[Popolazione2011]]/(SUMIFS($D$2:$D$7916,$B$2:$B$7916,"Calabria"))</f>
        <v>0.37865291850641891</v>
      </c>
      <c r="G6902" t="b">
        <f>IF(Comuni[[#This Row],[Popolazione2011]]&gt;300000,"MAGGIORE")</f>
        <v>0</v>
      </c>
      <c r="H6902">
        <f>100*Comuni[[#This Row],[Popolazione2011]]/(SUMIFS($D$2:$D$7916,$B$2:$B$7916,"Piemonte"))</f>
        <v>0.16998494013175322</v>
      </c>
      <c r="I6902" s="1" t="str">
        <f>_xlfn.XLOOKUP(Comuni[[#This Row],[Regione]],Ripartizione_geografica[Regione],Ripartizione_geografica[Ripartizione geografica],,0)</f>
        <v>Sud</v>
      </c>
      <c r="J6902" s="1">
        <f>_xlfn.XLOOKUP(Comuni[[#This Row],[Regione]],Table_0[Regione],Table_0[Totale contagiati],,0)</f>
        <v>650481</v>
      </c>
      <c r="K6902" s="1">
        <f>_xlfn.XLOOKUP(Comuni[[#This Row],[Regione]],Table_0[Regione],Table_0[Guariti],,0)</f>
        <v>643757</v>
      </c>
      <c r="L6902" s="1">
        <f>_xlfn.XLOOKUP(Comuni[[#This Row],[Regione]],Table_0[Regione],Table_0[Deceduti],,0)</f>
        <v>3596</v>
      </c>
    </row>
    <row r="6903" spans="1:12" x14ac:dyDescent="0.25">
      <c r="A6903" s="1" t="s">
        <v>7008</v>
      </c>
      <c r="B6903" s="1" t="s">
        <v>6848</v>
      </c>
      <c r="C6903" s="1" t="s">
        <v>7000</v>
      </c>
      <c r="D6903">
        <v>4906</v>
      </c>
      <c r="E6903">
        <f>100*Comuni[[#This Row],[Popolazione2011]]/$D$7916</f>
        <v>8.5601402634642269E-3</v>
      </c>
      <c r="F6903">
        <f>100*Comuni[[#This Row],[Popolazione2011]]/(SUMIFS($D$2:$D$7916,$B$2:$B$7916,"Calabria"))</f>
        <v>0.25042750312651541</v>
      </c>
      <c r="G6903" t="b">
        <f>IF(Comuni[[#This Row],[Popolazione2011]]&gt;300000,"MAGGIORE")</f>
        <v>0</v>
      </c>
      <c r="H6903">
        <f>100*Comuni[[#This Row],[Popolazione2011]]/(SUMIFS($D$2:$D$7916,$B$2:$B$7916,"Piemonte"))</f>
        <v>0.11242196229258308</v>
      </c>
      <c r="I6903" s="1" t="str">
        <f>_xlfn.XLOOKUP(Comuni[[#This Row],[Regione]],Ripartizione_geografica[Regione],Ripartizione_geografica[Ripartizione geografica],,0)</f>
        <v>Sud</v>
      </c>
      <c r="J6903" s="1">
        <f>_xlfn.XLOOKUP(Comuni[[#This Row],[Regione]],Table_0[Regione],Table_0[Totale contagiati],,0)</f>
        <v>650481</v>
      </c>
      <c r="K6903" s="1">
        <f>_xlfn.XLOOKUP(Comuni[[#This Row],[Regione]],Table_0[Regione],Table_0[Guariti],,0)</f>
        <v>643757</v>
      </c>
      <c r="L6903" s="1">
        <f>_xlfn.XLOOKUP(Comuni[[#This Row],[Regione]],Table_0[Regione],Table_0[Deceduti],,0)</f>
        <v>3596</v>
      </c>
    </row>
    <row r="6904" spans="1:12" x14ac:dyDescent="0.25">
      <c r="A6904" s="1" t="s">
        <v>7009</v>
      </c>
      <c r="B6904" s="1" t="s">
        <v>6848</v>
      </c>
      <c r="C6904" s="1" t="s">
        <v>7000</v>
      </c>
      <c r="D6904">
        <v>1960</v>
      </c>
      <c r="E6904">
        <f>100*Comuni[[#This Row],[Popolazione2011]]/$D$7916</f>
        <v>3.4198685112902336E-3</v>
      </c>
      <c r="F6904">
        <f>100*Comuni[[#This Row],[Popolazione2011]]/(SUMIFS($D$2:$D$7916,$B$2:$B$7916,"Calabria"))</f>
        <v>0.10004849289196294</v>
      </c>
      <c r="G6904" t="b">
        <f>IF(Comuni[[#This Row],[Popolazione2011]]&gt;300000,"MAGGIORE")</f>
        <v>0</v>
      </c>
      <c r="H6904">
        <f>100*Comuni[[#This Row],[Popolazione2011]]/(SUMIFS($D$2:$D$7916,$B$2:$B$7916,"Piemonte"))</f>
        <v>4.4913788441390712E-2</v>
      </c>
      <c r="I6904" s="1" t="str">
        <f>_xlfn.XLOOKUP(Comuni[[#This Row],[Regione]],Ripartizione_geografica[Regione],Ripartizione_geografica[Ripartizione geografica],,0)</f>
        <v>Sud</v>
      </c>
      <c r="J6904" s="1">
        <f>_xlfn.XLOOKUP(Comuni[[#This Row],[Regione]],Table_0[Regione],Table_0[Totale contagiati],,0)</f>
        <v>650481</v>
      </c>
      <c r="K6904" s="1">
        <f>_xlfn.XLOOKUP(Comuni[[#This Row],[Regione]],Table_0[Regione],Table_0[Guariti],,0)</f>
        <v>643757</v>
      </c>
      <c r="L6904" s="1">
        <f>_xlfn.XLOOKUP(Comuni[[#This Row],[Regione]],Table_0[Regione],Table_0[Deceduti],,0)</f>
        <v>3596</v>
      </c>
    </row>
    <row r="6905" spans="1:12" x14ac:dyDescent="0.25">
      <c r="A6905" s="1" t="s">
        <v>7010</v>
      </c>
      <c r="B6905" s="1" t="s">
        <v>6848</v>
      </c>
      <c r="C6905" s="1" t="s">
        <v>7000</v>
      </c>
      <c r="D6905">
        <v>2334</v>
      </c>
      <c r="E6905">
        <f>100*Comuni[[#This Row],[Popolazione2011]]/$D$7916</f>
        <v>4.0724352578323493E-3</v>
      </c>
      <c r="F6905">
        <f>100*Comuni[[#This Row],[Popolazione2011]]/(SUMIFS($D$2:$D$7916,$B$2:$B$7916,"Calabria"))</f>
        <v>0.11913937878053138</v>
      </c>
      <c r="G6905" t="b">
        <f>IF(Comuni[[#This Row],[Popolazione2011]]&gt;300000,"MAGGIORE")</f>
        <v>0</v>
      </c>
      <c r="H6905">
        <f>100*Comuni[[#This Row],[Popolazione2011]]/(SUMIFS($D$2:$D$7916,$B$2:$B$7916,"Piemonte"))</f>
        <v>5.3484072562349966E-2</v>
      </c>
      <c r="I6905" s="1" t="str">
        <f>_xlfn.XLOOKUP(Comuni[[#This Row],[Regione]],Ripartizione_geografica[Regione],Ripartizione_geografica[Ripartizione geografica],,0)</f>
        <v>Sud</v>
      </c>
      <c r="J6905" s="1">
        <f>_xlfn.XLOOKUP(Comuni[[#This Row],[Regione]],Table_0[Regione],Table_0[Totale contagiati],,0)</f>
        <v>650481</v>
      </c>
      <c r="K6905" s="1">
        <f>_xlfn.XLOOKUP(Comuni[[#This Row],[Regione]],Table_0[Regione],Table_0[Guariti],,0)</f>
        <v>643757</v>
      </c>
      <c r="L6905" s="1">
        <f>_xlfn.XLOOKUP(Comuni[[#This Row],[Regione]],Table_0[Regione],Table_0[Deceduti],,0)</f>
        <v>3596</v>
      </c>
    </row>
    <row r="6906" spans="1:12" x14ac:dyDescent="0.25">
      <c r="A6906" s="1" t="s">
        <v>7011</v>
      </c>
      <c r="B6906" s="1" t="s">
        <v>6848</v>
      </c>
      <c r="C6906" s="1" t="s">
        <v>7000</v>
      </c>
      <c r="D6906">
        <v>1622</v>
      </c>
      <c r="E6906">
        <f>100*Comuni[[#This Row],[Popolazione2011]]/$D$7916</f>
        <v>2.830115676179979E-3</v>
      </c>
      <c r="F6906">
        <f>100*Comuni[[#This Row],[Popolazione2011]]/(SUMIFS($D$2:$D$7916,$B$2:$B$7916,"Calabria"))</f>
        <v>8.2795232383042802E-2</v>
      </c>
      <c r="G6906" t="b">
        <f>IF(Comuni[[#This Row],[Popolazione2011]]&gt;300000,"MAGGIORE")</f>
        <v>0</v>
      </c>
      <c r="H6906">
        <f>100*Comuni[[#This Row],[Popolazione2011]]/(SUMIFS($D$2:$D$7916,$B$2:$B$7916,"Piemonte"))</f>
        <v>3.7168451455069251E-2</v>
      </c>
      <c r="I6906" s="1" t="str">
        <f>_xlfn.XLOOKUP(Comuni[[#This Row],[Regione]],Ripartizione_geografica[Regione],Ripartizione_geografica[Ripartizione geografica],,0)</f>
        <v>Sud</v>
      </c>
      <c r="J6906" s="1">
        <f>_xlfn.XLOOKUP(Comuni[[#This Row],[Regione]],Table_0[Regione],Table_0[Totale contagiati],,0)</f>
        <v>650481</v>
      </c>
      <c r="K6906" s="1">
        <f>_xlfn.XLOOKUP(Comuni[[#This Row],[Regione]],Table_0[Regione],Table_0[Guariti],,0)</f>
        <v>643757</v>
      </c>
      <c r="L6906" s="1">
        <f>_xlfn.XLOOKUP(Comuni[[#This Row],[Regione]],Table_0[Regione],Table_0[Deceduti],,0)</f>
        <v>3596</v>
      </c>
    </row>
    <row r="6907" spans="1:12" x14ac:dyDescent="0.25">
      <c r="A6907" s="1" t="s">
        <v>7012</v>
      </c>
      <c r="B6907" s="1" t="s">
        <v>6848</v>
      </c>
      <c r="C6907" s="1" t="s">
        <v>7000</v>
      </c>
      <c r="D6907">
        <v>89364</v>
      </c>
      <c r="E6907">
        <f>100*Comuni[[#This Row],[Popolazione2011]]/$D$7916</f>
        <v>0.15592506614435736</v>
      </c>
      <c r="F6907">
        <f>100*Comuni[[#This Row],[Popolazione2011]]/(SUMIFS($D$2:$D$7916,$B$2:$B$7916,"Calabria"))</f>
        <v>4.5615987340802944</v>
      </c>
      <c r="G6907" t="b">
        <f>IF(Comuni[[#This Row],[Popolazione2011]]&gt;300000,"MAGGIORE")</f>
        <v>0</v>
      </c>
      <c r="H6907">
        <f>100*Comuni[[#This Row],[Popolazione2011]]/(SUMIFS($D$2:$D$7916,$B$2:$B$7916,"Piemonte"))</f>
        <v>2.047793770549204</v>
      </c>
      <c r="I6907" s="1" t="str">
        <f>_xlfn.XLOOKUP(Comuni[[#This Row],[Regione]],Ripartizione_geografica[Regione],Ripartizione_geografica[Ripartizione geografica],,0)</f>
        <v>Sud</v>
      </c>
      <c r="J6907" s="1">
        <f>_xlfn.XLOOKUP(Comuni[[#This Row],[Regione]],Table_0[Regione],Table_0[Totale contagiati],,0)</f>
        <v>650481</v>
      </c>
      <c r="K6907" s="1">
        <f>_xlfn.XLOOKUP(Comuni[[#This Row],[Regione]],Table_0[Regione],Table_0[Guariti],,0)</f>
        <v>643757</v>
      </c>
      <c r="L6907" s="1">
        <f>_xlfn.XLOOKUP(Comuni[[#This Row],[Regione]],Table_0[Regione],Table_0[Deceduti],,0)</f>
        <v>3596</v>
      </c>
    </row>
    <row r="6908" spans="1:12" x14ac:dyDescent="0.25">
      <c r="A6908" s="1" t="s">
        <v>7013</v>
      </c>
      <c r="B6908" s="1" t="s">
        <v>6848</v>
      </c>
      <c r="C6908" s="1" t="s">
        <v>7000</v>
      </c>
      <c r="D6908">
        <v>598</v>
      </c>
      <c r="E6908">
        <f>100*Comuni[[#This Row],[Popolazione2011]]/$D$7916</f>
        <v>1.0434088621181427E-3</v>
      </c>
      <c r="F6908">
        <f>100*Comuni[[#This Row],[Popolazione2011]]/(SUMIFS($D$2:$D$7916,$B$2:$B$7916,"Calabria"))</f>
        <v>3.0524999361935631E-2</v>
      </c>
      <c r="G6908" t="b">
        <f>IF(Comuni[[#This Row],[Popolazione2011]]&gt;300000,"MAGGIORE")</f>
        <v>0</v>
      </c>
      <c r="H6908">
        <f>100*Comuni[[#This Row],[Popolazione2011]]/(SUMIFS($D$2:$D$7916,$B$2:$B$7916,"Piemonte"))</f>
        <v>1.3703288514261044E-2</v>
      </c>
      <c r="I6908" s="1" t="str">
        <f>_xlfn.XLOOKUP(Comuni[[#This Row],[Regione]],Ripartizione_geografica[Regione],Ripartizione_geografica[Ripartizione geografica],,0)</f>
        <v>Sud</v>
      </c>
      <c r="J6908" s="1">
        <f>_xlfn.XLOOKUP(Comuni[[#This Row],[Regione]],Table_0[Regione],Table_0[Totale contagiati],,0)</f>
        <v>650481</v>
      </c>
      <c r="K6908" s="1">
        <f>_xlfn.XLOOKUP(Comuni[[#This Row],[Regione]],Table_0[Regione],Table_0[Guariti],,0)</f>
        <v>643757</v>
      </c>
      <c r="L6908" s="1">
        <f>_xlfn.XLOOKUP(Comuni[[#This Row],[Regione]],Table_0[Regione],Table_0[Deceduti],,0)</f>
        <v>3596</v>
      </c>
    </row>
    <row r="6909" spans="1:12" x14ac:dyDescent="0.25">
      <c r="A6909" s="1" t="s">
        <v>7014</v>
      </c>
      <c r="B6909" s="1" t="s">
        <v>6848</v>
      </c>
      <c r="C6909" s="1" t="s">
        <v>7000</v>
      </c>
      <c r="D6909">
        <v>415</v>
      </c>
      <c r="E6909">
        <f>100*Comuni[[#This Row],[Popolazione2011]]/$D$7916</f>
        <v>7.2410481233951374E-4</v>
      </c>
      <c r="F6909">
        <f>100*Comuni[[#This Row],[Popolazione2011]]/(SUMIFS($D$2:$D$7916,$B$2:$B$7916,"Calabria"))</f>
        <v>2.1183737015390114E-2</v>
      </c>
      <c r="G6909" t="b">
        <f>IF(Comuni[[#This Row],[Popolazione2011]]&gt;300000,"MAGGIORE")</f>
        <v>0</v>
      </c>
      <c r="H6909">
        <f>100*Comuni[[#This Row],[Popolazione2011]]/(SUMIFS($D$2:$D$7916,$B$2:$B$7916,"Piemonte"))</f>
        <v>9.5098072465189514E-3</v>
      </c>
      <c r="I6909" s="1" t="str">
        <f>_xlfn.XLOOKUP(Comuni[[#This Row],[Regione]],Ripartizione_geografica[Regione],Ripartizione_geografica[Ripartizione geografica],,0)</f>
        <v>Sud</v>
      </c>
      <c r="J6909" s="1">
        <f>_xlfn.XLOOKUP(Comuni[[#This Row],[Regione]],Table_0[Regione],Table_0[Totale contagiati],,0)</f>
        <v>650481</v>
      </c>
      <c r="K6909" s="1">
        <f>_xlfn.XLOOKUP(Comuni[[#This Row],[Regione]],Table_0[Regione],Table_0[Guariti],,0)</f>
        <v>643757</v>
      </c>
      <c r="L6909" s="1">
        <f>_xlfn.XLOOKUP(Comuni[[#This Row],[Regione]],Table_0[Regione],Table_0[Deceduti],,0)</f>
        <v>3596</v>
      </c>
    </row>
    <row r="6910" spans="1:12" x14ac:dyDescent="0.25">
      <c r="A6910" s="1" t="s">
        <v>7015</v>
      </c>
      <c r="B6910" s="1" t="s">
        <v>6848</v>
      </c>
      <c r="C6910" s="1" t="s">
        <v>7000</v>
      </c>
      <c r="D6910">
        <v>1269</v>
      </c>
      <c r="E6910">
        <f>100*Comuni[[#This Row],[Popolazione2011]]/$D$7916</f>
        <v>2.2141903779731155E-3</v>
      </c>
      <c r="F6910">
        <f>100*Comuni[[#This Row],[Popolazione2011]]/(SUMIFS($D$2:$D$7916,$B$2:$B$7916,"Calabria"))</f>
        <v>6.4776294632602538E-2</v>
      </c>
      <c r="G6910" t="b">
        <f>IF(Comuni[[#This Row],[Popolazione2011]]&gt;300000,"MAGGIORE")</f>
        <v>0</v>
      </c>
      <c r="H6910">
        <f>100*Comuni[[#This Row],[Popolazione2011]]/(SUMIFS($D$2:$D$7916,$B$2:$B$7916,"Piemonte"))</f>
        <v>2.9079386495982049E-2</v>
      </c>
      <c r="I6910" s="1" t="str">
        <f>_xlfn.XLOOKUP(Comuni[[#This Row],[Regione]],Ripartizione_geografica[Regione],Ripartizione_geografica[Ripartizione geografica],,0)</f>
        <v>Sud</v>
      </c>
      <c r="J6910" s="1">
        <f>_xlfn.XLOOKUP(Comuni[[#This Row],[Regione]],Table_0[Regione],Table_0[Totale contagiati],,0)</f>
        <v>650481</v>
      </c>
      <c r="K6910" s="1">
        <f>_xlfn.XLOOKUP(Comuni[[#This Row],[Regione]],Table_0[Regione],Table_0[Guariti],,0)</f>
        <v>643757</v>
      </c>
      <c r="L6910" s="1">
        <f>_xlfn.XLOOKUP(Comuni[[#This Row],[Regione]],Table_0[Regione],Table_0[Deceduti],,0)</f>
        <v>3596</v>
      </c>
    </row>
    <row r="6911" spans="1:12" x14ac:dyDescent="0.25">
      <c r="A6911" s="1" t="s">
        <v>7016</v>
      </c>
      <c r="B6911" s="1" t="s">
        <v>6848</v>
      </c>
      <c r="C6911" s="1" t="s">
        <v>7000</v>
      </c>
      <c r="D6911">
        <v>5883</v>
      </c>
      <c r="E6911">
        <f>100*Comuni[[#This Row],[Popolazione2011]]/$D$7916</f>
        <v>1.0264840026490023E-2</v>
      </c>
      <c r="F6911">
        <f>100*Comuni[[#This Row],[Popolazione2011]]/(SUMIFS($D$2:$D$7916,$B$2:$B$7916,"Calabria"))</f>
        <v>0.30029861412419284</v>
      </c>
      <c r="G6911" t="b">
        <f>IF(Comuni[[#This Row],[Popolazione2011]]&gt;300000,"MAGGIORE")</f>
        <v>0</v>
      </c>
      <c r="H6911">
        <f>100*Comuni[[#This Row],[Popolazione2011]]/(SUMIFS($D$2:$D$7916,$B$2:$B$7916,"Piemonte"))</f>
        <v>0.1348101109187253</v>
      </c>
      <c r="I6911" s="1" t="str">
        <f>_xlfn.XLOOKUP(Comuni[[#This Row],[Regione]],Ripartizione_geografica[Regione],Ripartizione_geografica[Ripartizione geografica],,0)</f>
        <v>Sud</v>
      </c>
      <c r="J6911" s="1">
        <f>_xlfn.XLOOKUP(Comuni[[#This Row],[Regione]],Table_0[Regione],Table_0[Totale contagiati],,0)</f>
        <v>650481</v>
      </c>
      <c r="K6911" s="1">
        <f>_xlfn.XLOOKUP(Comuni[[#This Row],[Regione]],Table_0[Regione],Table_0[Guariti],,0)</f>
        <v>643757</v>
      </c>
      <c r="L6911" s="1">
        <f>_xlfn.XLOOKUP(Comuni[[#This Row],[Regione]],Table_0[Regione],Table_0[Deceduti],,0)</f>
        <v>3596</v>
      </c>
    </row>
    <row r="6912" spans="1:12" x14ac:dyDescent="0.25">
      <c r="A6912" s="1" t="s">
        <v>7017</v>
      </c>
      <c r="B6912" s="1" t="s">
        <v>6848</v>
      </c>
      <c r="C6912" s="1" t="s">
        <v>7000</v>
      </c>
      <c r="D6912">
        <v>1008</v>
      </c>
      <c r="E6912">
        <f>100*Comuni[[#This Row],[Popolazione2011]]/$D$7916</f>
        <v>1.7587895200921202E-3</v>
      </c>
      <c r="F6912">
        <f>100*Comuni[[#This Row],[Popolazione2011]]/(SUMIFS($D$2:$D$7916,$B$2:$B$7916,"Calabria"))</f>
        <v>5.1453510630152369E-2</v>
      </c>
      <c r="G6912" t="b">
        <f>IF(Comuni[[#This Row],[Popolazione2011]]&gt;300000,"MAGGIORE")</f>
        <v>0</v>
      </c>
      <c r="H6912">
        <f>100*Comuni[[#This Row],[Popolazione2011]]/(SUMIFS($D$2:$D$7916,$B$2:$B$7916,"Piemonte"))</f>
        <v>2.3098519769858081E-2</v>
      </c>
      <c r="I6912" s="1" t="str">
        <f>_xlfn.XLOOKUP(Comuni[[#This Row],[Regione]],Ripartizione_geografica[Regione],Ripartizione_geografica[Ripartizione geografica],,0)</f>
        <v>Sud</v>
      </c>
      <c r="J6912" s="1">
        <f>_xlfn.XLOOKUP(Comuni[[#This Row],[Regione]],Table_0[Regione],Table_0[Totale contagiati],,0)</f>
        <v>650481</v>
      </c>
      <c r="K6912" s="1">
        <f>_xlfn.XLOOKUP(Comuni[[#This Row],[Regione]],Table_0[Regione],Table_0[Guariti],,0)</f>
        <v>643757</v>
      </c>
      <c r="L6912" s="1">
        <f>_xlfn.XLOOKUP(Comuni[[#This Row],[Regione]],Table_0[Regione],Table_0[Deceduti],,0)</f>
        <v>3596</v>
      </c>
    </row>
    <row r="6913" spans="1:12" x14ac:dyDescent="0.25">
      <c r="A6913" s="1" t="s">
        <v>7018</v>
      </c>
      <c r="B6913" s="1" t="s">
        <v>6848</v>
      </c>
      <c r="C6913" s="1" t="s">
        <v>7000</v>
      </c>
      <c r="D6913">
        <v>1437</v>
      </c>
      <c r="E6913">
        <f>100*Comuni[[#This Row],[Popolazione2011]]/$D$7916</f>
        <v>2.5073219646551356E-3</v>
      </c>
      <c r="F6913">
        <f>100*Comuni[[#This Row],[Popolazione2011]]/(SUMIFS($D$2:$D$7916,$B$2:$B$7916,"Calabria"))</f>
        <v>7.3351879737627926E-2</v>
      </c>
      <c r="G6913" t="b">
        <f>IF(Comuni[[#This Row],[Popolazione2011]]&gt;300000,"MAGGIORE")</f>
        <v>0</v>
      </c>
      <c r="H6913">
        <f>100*Comuni[[#This Row],[Popolazione2011]]/(SUMIFS($D$2:$D$7916,$B$2:$B$7916,"Piemonte"))</f>
        <v>3.2929139790958399E-2</v>
      </c>
      <c r="I6913" s="1" t="str">
        <f>_xlfn.XLOOKUP(Comuni[[#This Row],[Regione]],Ripartizione_geografica[Regione],Ripartizione_geografica[Ripartizione geografica],,0)</f>
        <v>Sud</v>
      </c>
      <c r="J6913" s="1">
        <f>_xlfn.XLOOKUP(Comuni[[#This Row],[Regione]],Table_0[Regione],Table_0[Totale contagiati],,0)</f>
        <v>650481</v>
      </c>
      <c r="K6913" s="1">
        <f>_xlfn.XLOOKUP(Comuni[[#This Row],[Regione]],Table_0[Regione],Table_0[Guariti],,0)</f>
        <v>643757</v>
      </c>
      <c r="L6913" s="1">
        <f>_xlfn.XLOOKUP(Comuni[[#This Row],[Regione]],Table_0[Regione],Table_0[Deceduti],,0)</f>
        <v>3596</v>
      </c>
    </row>
    <row r="6914" spans="1:12" x14ac:dyDescent="0.25">
      <c r="A6914" s="1" t="s">
        <v>7019</v>
      </c>
      <c r="B6914" s="1" t="s">
        <v>6848</v>
      </c>
      <c r="C6914" s="1" t="s">
        <v>7000</v>
      </c>
      <c r="D6914">
        <v>2217</v>
      </c>
      <c r="E6914">
        <f>100*Comuni[[#This Row],[Popolazione2011]]/$D$7916</f>
        <v>3.8682900456787996E-3</v>
      </c>
      <c r="F6914">
        <f>100*Comuni[[#This Row],[Popolazione2011]]/(SUMIFS($D$2:$D$7916,$B$2:$B$7916,"Calabria"))</f>
        <v>0.1131670962966744</v>
      </c>
      <c r="G6914" t="b">
        <f>IF(Comuni[[#This Row],[Popolazione2011]]&gt;300000,"MAGGIORE")</f>
        <v>0</v>
      </c>
      <c r="H6914">
        <f>100*Comuni[[#This Row],[Popolazione2011]]/(SUMIFS($D$2:$D$7916,$B$2:$B$7916,"Piemonte"))</f>
        <v>5.0802994374777151E-2</v>
      </c>
      <c r="I6914" s="1" t="str">
        <f>_xlfn.XLOOKUP(Comuni[[#This Row],[Regione]],Ripartizione_geografica[Regione],Ripartizione_geografica[Ripartizione geografica],,0)</f>
        <v>Sud</v>
      </c>
      <c r="J6914" s="1">
        <f>_xlfn.XLOOKUP(Comuni[[#This Row],[Regione]],Table_0[Regione],Table_0[Totale contagiati],,0)</f>
        <v>650481</v>
      </c>
      <c r="K6914" s="1">
        <f>_xlfn.XLOOKUP(Comuni[[#This Row],[Regione]],Table_0[Regione],Table_0[Guariti],,0)</f>
        <v>643757</v>
      </c>
      <c r="L6914" s="1">
        <f>_xlfn.XLOOKUP(Comuni[[#This Row],[Regione]],Table_0[Regione],Table_0[Deceduti],,0)</f>
        <v>3596</v>
      </c>
    </row>
    <row r="6915" spans="1:12" x14ac:dyDescent="0.25">
      <c r="A6915" s="1" t="s">
        <v>7020</v>
      </c>
      <c r="B6915" s="1" t="s">
        <v>6848</v>
      </c>
      <c r="C6915" s="1" t="s">
        <v>7000</v>
      </c>
      <c r="D6915">
        <v>4306</v>
      </c>
      <c r="E6915">
        <f>100*Comuni[[#This Row],[Popolazione2011]]/$D$7916</f>
        <v>7.5132417395998704E-3</v>
      </c>
      <c r="F6915">
        <f>100*Comuni[[#This Row],[Popolazione2011]]/(SUMIFS($D$2:$D$7916,$B$2:$B$7916,"Calabria"))</f>
        <v>0.21980041346571041</v>
      </c>
      <c r="G6915" t="b">
        <f>IF(Comuni[[#This Row],[Popolazione2011]]&gt;300000,"MAGGIORE")</f>
        <v>0</v>
      </c>
      <c r="H6915">
        <f>100*Comuni[[#This Row],[Popolazione2011]]/(SUMIFS($D$2:$D$7916,$B$2:$B$7916,"Piemonte"))</f>
        <v>9.8672843381953271E-2</v>
      </c>
      <c r="I6915" s="1" t="str">
        <f>_xlfn.XLOOKUP(Comuni[[#This Row],[Regione]],Ripartizione_geografica[Regione],Ripartizione_geografica[Ripartizione geografica],,0)</f>
        <v>Sud</v>
      </c>
      <c r="J6915" s="1">
        <f>_xlfn.XLOOKUP(Comuni[[#This Row],[Regione]],Table_0[Regione],Table_0[Totale contagiati],,0)</f>
        <v>650481</v>
      </c>
      <c r="K6915" s="1">
        <f>_xlfn.XLOOKUP(Comuni[[#This Row],[Regione]],Table_0[Regione],Table_0[Guariti],,0)</f>
        <v>643757</v>
      </c>
      <c r="L6915" s="1">
        <f>_xlfn.XLOOKUP(Comuni[[#This Row],[Regione]],Table_0[Regione],Table_0[Deceduti],,0)</f>
        <v>3596</v>
      </c>
    </row>
    <row r="6916" spans="1:12" x14ac:dyDescent="0.25">
      <c r="A6916" s="1" t="s">
        <v>7021</v>
      </c>
      <c r="B6916" s="1" t="s">
        <v>6848</v>
      </c>
      <c r="C6916" s="1" t="s">
        <v>7000</v>
      </c>
      <c r="D6916">
        <v>6708</v>
      </c>
      <c r="E6916">
        <f>100*Comuni[[#This Row],[Popolazione2011]]/$D$7916</f>
        <v>1.1704325496803513E-2</v>
      </c>
      <c r="F6916">
        <f>100*Comuni[[#This Row],[Popolazione2011]]/(SUMIFS($D$2:$D$7916,$B$2:$B$7916,"Calabria"))</f>
        <v>0.34241086240779972</v>
      </c>
      <c r="G6916" t="b">
        <f>IF(Comuni[[#This Row],[Popolazione2011]]&gt;300000,"MAGGIORE")</f>
        <v>0</v>
      </c>
      <c r="H6916">
        <f>100*Comuni[[#This Row],[Popolazione2011]]/(SUMIFS($D$2:$D$7916,$B$2:$B$7916,"Piemonte"))</f>
        <v>0.15371514942084127</v>
      </c>
      <c r="I6916" s="1" t="str">
        <f>_xlfn.XLOOKUP(Comuni[[#This Row],[Regione]],Ripartizione_geografica[Regione],Ripartizione_geografica[Ripartizione geografica],,0)</f>
        <v>Sud</v>
      </c>
      <c r="J6916" s="1">
        <f>_xlfn.XLOOKUP(Comuni[[#This Row],[Regione]],Table_0[Regione],Table_0[Totale contagiati],,0)</f>
        <v>650481</v>
      </c>
      <c r="K6916" s="1">
        <f>_xlfn.XLOOKUP(Comuni[[#This Row],[Regione]],Table_0[Regione],Table_0[Guariti],,0)</f>
        <v>643757</v>
      </c>
      <c r="L6916" s="1">
        <f>_xlfn.XLOOKUP(Comuni[[#This Row],[Regione]],Table_0[Regione],Table_0[Deceduti],,0)</f>
        <v>3596</v>
      </c>
    </row>
    <row r="6917" spans="1:12" x14ac:dyDescent="0.25">
      <c r="A6917" s="1" t="s">
        <v>7022</v>
      </c>
      <c r="B6917" s="1" t="s">
        <v>6848</v>
      </c>
      <c r="C6917" s="1" t="s">
        <v>7000</v>
      </c>
      <c r="D6917">
        <v>5407</v>
      </c>
      <c r="E6917">
        <f>100*Comuni[[#This Row],[Popolazione2011]]/$D$7916</f>
        <v>9.4343005308909662E-3</v>
      </c>
      <c r="F6917">
        <f>100*Comuni[[#This Row],[Popolazione2011]]/(SUMIFS($D$2:$D$7916,$B$2:$B$7916,"Calabria"))</f>
        <v>0.27600112299328755</v>
      </c>
      <c r="G6917" t="b">
        <f>IF(Comuni[[#This Row],[Popolazione2011]]&gt;300000,"MAGGIORE")</f>
        <v>0</v>
      </c>
      <c r="H6917">
        <f>100*Comuni[[#This Row],[Popolazione2011]]/(SUMIFS($D$2:$D$7916,$B$2:$B$7916,"Piemonte"))</f>
        <v>0.12390247658295897</v>
      </c>
      <c r="I6917" s="1" t="str">
        <f>_xlfn.XLOOKUP(Comuni[[#This Row],[Regione]],Ripartizione_geografica[Regione],Ripartizione_geografica[Ripartizione geografica],,0)</f>
        <v>Sud</v>
      </c>
      <c r="J6917" s="1">
        <f>_xlfn.XLOOKUP(Comuni[[#This Row],[Regione]],Table_0[Regione],Table_0[Totale contagiati],,0)</f>
        <v>650481</v>
      </c>
      <c r="K6917" s="1">
        <f>_xlfn.XLOOKUP(Comuni[[#This Row],[Regione]],Table_0[Regione],Table_0[Guariti],,0)</f>
        <v>643757</v>
      </c>
      <c r="L6917" s="1">
        <f>_xlfn.XLOOKUP(Comuni[[#This Row],[Regione]],Table_0[Regione],Table_0[Deceduti],,0)</f>
        <v>3596</v>
      </c>
    </row>
    <row r="6918" spans="1:12" x14ac:dyDescent="0.25">
      <c r="A6918" s="1" t="s">
        <v>7023</v>
      </c>
      <c r="B6918" s="1" t="s">
        <v>6848</v>
      </c>
      <c r="C6918" s="1" t="s">
        <v>7000</v>
      </c>
      <c r="D6918">
        <v>3252</v>
      </c>
      <c r="E6918">
        <f>100*Comuni[[#This Row],[Popolazione2011]]/$D$7916</f>
        <v>5.6741899993448157E-3</v>
      </c>
      <c r="F6918">
        <f>100*Comuni[[#This Row],[Popolazione2011]]/(SUMIFS($D$2:$D$7916,$B$2:$B$7916,"Calabria"))</f>
        <v>0.16599882596156301</v>
      </c>
      <c r="G6918" t="b">
        <f>IF(Comuni[[#This Row],[Popolazione2011]]&gt;300000,"MAGGIORE")</f>
        <v>0</v>
      </c>
      <c r="H6918">
        <f>100*Comuni[[#This Row],[Popolazione2011]]/(SUMIFS($D$2:$D$7916,$B$2:$B$7916,"Piemonte"))</f>
        <v>7.4520224495613574E-2</v>
      </c>
      <c r="I6918" s="1" t="str">
        <f>_xlfn.XLOOKUP(Comuni[[#This Row],[Regione]],Ripartizione_geografica[Regione],Ripartizione_geografica[Ripartizione geografica],,0)</f>
        <v>Sud</v>
      </c>
      <c r="J6918" s="1">
        <f>_xlfn.XLOOKUP(Comuni[[#This Row],[Regione]],Table_0[Regione],Table_0[Totale contagiati],,0)</f>
        <v>650481</v>
      </c>
      <c r="K6918" s="1">
        <f>_xlfn.XLOOKUP(Comuni[[#This Row],[Regione]],Table_0[Regione],Table_0[Guariti],,0)</f>
        <v>643757</v>
      </c>
      <c r="L6918" s="1">
        <f>_xlfn.XLOOKUP(Comuni[[#This Row],[Regione]],Table_0[Regione],Table_0[Deceduti],,0)</f>
        <v>3596</v>
      </c>
    </row>
    <row r="6919" spans="1:12" x14ac:dyDescent="0.25">
      <c r="A6919" s="1" t="s">
        <v>7024</v>
      </c>
      <c r="B6919" s="1" t="s">
        <v>6848</v>
      </c>
      <c r="C6919" s="1" t="s">
        <v>7000</v>
      </c>
      <c r="D6919">
        <v>3801</v>
      </c>
      <c r="E6919">
        <f>100*Comuni[[#This Row],[Popolazione2011]]/$D$7916</f>
        <v>6.6321021486807031E-3</v>
      </c>
      <c r="F6919">
        <f>100*Comuni[[#This Row],[Popolazione2011]]/(SUMIFS($D$2:$D$7916,$B$2:$B$7916,"Calabria"))</f>
        <v>0.19402261300119955</v>
      </c>
      <c r="G6919" t="b">
        <f>IF(Comuni[[#This Row],[Popolazione2011]]&gt;300000,"MAGGIORE")</f>
        <v>0</v>
      </c>
      <c r="H6919">
        <f>100*Comuni[[#This Row],[Popolazione2011]]/(SUMIFS($D$2:$D$7916,$B$2:$B$7916,"Piemonte"))</f>
        <v>8.7100668298839848E-2</v>
      </c>
      <c r="I6919" s="1" t="str">
        <f>_xlfn.XLOOKUP(Comuni[[#This Row],[Regione]],Ripartizione_geografica[Regione],Ripartizione_geografica[Ripartizione geografica],,0)</f>
        <v>Sud</v>
      </c>
      <c r="J6919" s="1">
        <f>_xlfn.XLOOKUP(Comuni[[#This Row],[Regione]],Table_0[Regione],Table_0[Totale contagiati],,0)</f>
        <v>650481</v>
      </c>
      <c r="K6919" s="1">
        <f>_xlfn.XLOOKUP(Comuni[[#This Row],[Regione]],Table_0[Regione],Table_0[Guariti],,0)</f>
        <v>643757</v>
      </c>
      <c r="L6919" s="1">
        <f>_xlfn.XLOOKUP(Comuni[[#This Row],[Regione]],Table_0[Regione],Table_0[Deceduti],,0)</f>
        <v>3596</v>
      </c>
    </row>
    <row r="6920" spans="1:12" x14ac:dyDescent="0.25">
      <c r="A6920" s="1" t="s">
        <v>7025</v>
      </c>
      <c r="B6920" s="1" t="s">
        <v>6848</v>
      </c>
      <c r="C6920" s="1" t="s">
        <v>7000</v>
      </c>
      <c r="D6920">
        <v>2087</v>
      </c>
      <c r="E6920">
        <f>100*Comuni[[#This Row],[Popolazione2011]]/$D$7916</f>
        <v>3.6414620321748559E-3</v>
      </c>
      <c r="F6920">
        <f>100*Comuni[[#This Row],[Popolazione2011]]/(SUMIFS($D$2:$D$7916,$B$2:$B$7916,"Calabria"))</f>
        <v>0.10653122687016667</v>
      </c>
      <c r="G6920" t="b">
        <f>IF(Comuni[[#This Row],[Popolazione2011]]&gt;300000,"MAGGIORE")</f>
        <v>0</v>
      </c>
      <c r="H6920">
        <f>100*Comuni[[#This Row],[Popolazione2011]]/(SUMIFS($D$2:$D$7916,$B$2:$B$7916,"Piemonte"))</f>
        <v>4.7824018610807359E-2</v>
      </c>
      <c r="I6920" s="1" t="str">
        <f>_xlfn.XLOOKUP(Comuni[[#This Row],[Regione]],Ripartizione_geografica[Regione],Ripartizione_geografica[Ripartizione geografica],,0)</f>
        <v>Sud</v>
      </c>
      <c r="J6920" s="1">
        <f>_xlfn.XLOOKUP(Comuni[[#This Row],[Regione]],Table_0[Regione],Table_0[Totale contagiati],,0)</f>
        <v>650481</v>
      </c>
      <c r="K6920" s="1">
        <f>_xlfn.XLOOKUP(Comuni[[#This Row],[Regione]],Table_0[Regione],Table_0[Guariti],,0)</f>
        <v>643757</v>
      </c>
      <c r="L6920" s="1">
        <f>_xlfn.XLOOKUP(Comuni[[#This Row],[Regione]],Table_0[Regione],Table_0[Deceduti],,0)</f>
        <v>3596</v>
      </c>
    </row>
    <row r="6921" spans="1:12" x14ac:dyDescent="0.25">
      <c r="A6921" s="1" t="s">
        <v>7026</v>
      </c>
      <c r="B6921" s="1" t="s">
        <v>6848</v>
      </c>
      <c r="C6921" s="1" t="s">
        <v>7000</v>
      </c>
      <c r="D6921">
        <v>614</v>
      </c>
      <c r="E6921">
        <f>100*Comuni[[#This Row],[Popolazione2011]]/$D$7916</f>
        <v>1.0713261560878588E-3</v>
      </c>
      <c r="F6921">
        <f>100*Comuni[[#This Row],[Popolazione2011]]/(SUMIFS($D$2:$D$7916,$B$2:$B$7916,"Calabria"))</f>
        <v>3.1341721752890433E-2</v>
      </c>
      <c r="G6921" t="b">
        <f>IF(Comuni[[#This Row],[Popolazione2011]]&gt;300000,"MAGGIORE")</f>
        <v>0</v>
      </c>
      <c r="H6921">
        <f>100*Comuni[[#This Row],[Popolazione2011]]/(SUMIFS($D$2:$D$7916,$B$2:$B$7916,"Piemonte"))</f>
        <v>1.4069931685211173E-2</v>
      </c>
      <c r="I6921" s="1" t="str">
        <f>_xlfn.XLOOKUP(Comuni[[#This Row],[Regione]],Ripartizione_geografica[Regione],Ripartizione_geografica[Ripartizione geografica],,0)</f>
        <v>Sud</v>
      </c>
      <c r="J6921" s="1">
        <f>_xlfn.XLOOKUP(Comuni[[#This Row],[Regione]],Table_0[Regione],Table_0[Totale contagiati],,0)</f>
        <v>650481</v>
      </c>
      <c r="K6921" s="1">
        <f>_xlfn.XLOOKUP(Comuni[[#This Row],[Regione]],Table_0[Regione],Table_0[Guariti],,0)</f>
        <v>643757</v>
      </c>
      <c r="L6921" s="1">
        <f>_xlfn.XLOOKUP(Comuni[[#This Row],[Regione]],Table_0[Regione],Table_0[Deceduti],,0)</f>
        <v>3596</v>
      </c>
    </row>
    <row r="6922" spans="1:12" x14ac:dyDescent="0.25">
      <c r="A6922" s="1" t="s">
        <v>7027</v>
      </c>
      <c r="B6922" s="1" t="s">
        <v>6848</v>
      </c>
      <c r="C6922" s="1" t="s">
        <v>7000</v>
      </c>
      <c r="D6922">
        <v>524</v>
      </c>
      <c r="E6922">
        <f>100*Comuni[[#This Row],[Popolazione2011]]/$D$7916</f>
        <v>9.1429137750820527E-4</v>
      </c>
      <c r="F6922">
        <f>100*Comuni[[#This Row],[Popolazione2011]]/(SUMIFS($D$2:$D$7916,$B$2:$B$7916,"Calabria"))</f>
        <v>2.6747658303769684E-2</v>
      </c>
      <c r="G6922" t="b">
        <f>IF(Comuni[[#This Row],[Popolazione2011]]&gt;300000,"MAGGIORE")</f>
        <v>0</v>
      </c>
      <c r="H6922">
        <f>100*Comuni[[#This Row],[Popolazione2011]]/(SUMIFS($D$2:$D$7916,$B$2:$B$7916,"Piemonte"))</f>
        <v>1.2007563848616702E-2</v>
      </c>
      <c r="I6922" s="1" t="str">
        <f>_xlfn.XLOOKUP(Comuni[[#This Row],[Regione]],Ripartizione_geografica[Regione],Ripartizione_geografica[Ripartizione geografica],,0)</f>
        <v>Sud</v>
      </c>
      <c r="J6922" s="1">
        <f>_xlfn.XLOOKUP(Comuni[[#This Row],[Regione]],Table_0[Regione],Table_0[Totale contagiati],,0)</f>
        <v>650481</v>
      </c>
      <c r="K6922" s="1">
        <f>_xlfn.XLOOKUP(Comuni[[#This Row],[Regione]],Table_0[Regione],Table_0[Guariti],,0)</f>
        <v>643757</v>
      </c>
      <c r="L6922" s="1">
        <f>_xlfn.XLOOKUP(Comuni[[#This Row],[Regione]],Table_0[Regione],Table_0[Deceduti],,0)</f>
        <v>3596</v>
      </c>
    </row>
    <row r="6923" spans="1:12" x14ac:dyDescent="0.25">
      <c r="A6923" s="1" t="s">
        <v>7028</v>
      </c>
      <c r="B6923" s="1" t="s">
        <v>6848</v>
      </c>
      <c r="C6923" s="1" t="s">
        <v>7000</v>
      </c>
      <c r="D6923">
        <v>2160</v>
      </c>
      <c r="E6923">
        <f>100*Comuni[[#This Row],[Popolazione2011]]/$D$7916</f>
        <v>3.7688346859116859E-3</v>
      </c>
      <c r="F6923">
        <f>100*Comuni[[#This Row],[Popolazione2011]]/(SUMIFS($D$2:$D$7916,$B$2:$B$7916,"Calabria"))</f>
        <v>0.11025752277889793</v>
      </c>
      <c r="G6923" t="b">
        <f>IF(Comuni[[#This Row],[Popolazione2011]]&gt;300000,"MAGGIORE")</f>
        <v>0</v>
      </c>
      <c r="H6923">
        <f>100*Comuni[[#This Row],[Popolazione2011]]/(SUMIFS($D$2:$D$7916,$B$2:$B$7916,"Piemonte"))</f>
        <v>4.9496828078267316E-2</v>
      </c>
      <c r="I6923" s="1" t="str">
        <f>_xlfn.XLOOKUP(Comuni[[#This Row],[Regione]],Ripartizione_geografica[Regione],Ripartizione_geografica[Ripartizione geografica],,0)</f>
        <v>Sud</v>
      </c>
      <c r="J6923" s="1">
        <f>_xlfn.XLOOKUP(Comuni[[#This Row],[Regione]],Table_0[Regione],Table_0[Totale contagiati],,0)</f>
        <v>650481</v>
      </c>
      <c r="K6923" s="1">
        <f>_xlfn.XLOOKUP(Comuni[[#This Row],[Regione]],Table_0[Regione],Table_0[Guariti],,0)</f>
        <v>643757</v>
      </c>
      <c r="L6923" s="1">
        <f>_xlfn.XLOOKUP(Comuni[[#This Row],[Regione]],Table_0[Regione],Table_0[Deceduti],,0)</f>
        <v>3596</v>
      </c>
    </row>
    <row r="6924" spans="1:12" x14ac:dyDescent="0.25">
      <c r="A6924" s="1" t="s">
        <v>7029</v>
      </c>
      <c r="B6924" s="1" t="s">
        <v>6848</v>
      </c>
      <c r="C6924" s="1" t="s">
        <v>7000</v>
      </c>
      <c r="D6924">
        <v>3421</v>
      </c>
      <c r="E6924">
        <f>100*Comuni[[#This Row],[Popolazione2011]]/$D$7916</f>
        <v>5.9690664168999437E-3</v>
      </c>
      <c r="F6924">
        <f>100*Comuni[[#This Row],[Popolazione2011]]/(SUMIFS($D$2:$D$7916,$B$2:$B$7916,"Calabria"))</f>
        <v>0.17462545621602307</v>
      </c>
      <c r="G6924" t="b">
        <f>IF(Comuni[[#This Row],[Popolazione2011]]&gt;300000,"MAGGIORE")</f>
        <v>0</v>
      </c>
      <c r="H6924">
        <f>100*Comuni[[#This Row],[Popolazione2011]]/(SUMIFS($D$2:$D$7916,$B$2:$B$7916,"Piemonte"))</f>
        <v>7.8392892988774304E-2</v>
      </c>
      <c r="I6924" s="1" t="str">
        <f>_xlfn.XLOOKUP(Comuni[[#This Row],[Regione]],Ripartizione_geografica[Regione],Ripartizione_geografica[Ripartizione geografica],,0)</f>
        <v>Sud</v>
      </c>
      <c r="J6924" s="1">
        <f>_xlfn.XLOOKUP(Comuni[[#This Row],[Regione]],Table_0[Regione],Table_0[Totale contagiati],,0)</f>
        <v>650481</v>
      </c>
      <c r="K6924" s="1">
        <f>_xlfn.XLOOKUP(Comuni[[#This Row],[Regione]],Table_0[Regione],Table_0[Guariti],,0)</f>
        <v>643757</v>
      </c>
      <c r="L6924" s="1">
        <f>_xlfn.XLOOKUP(Comuni[[#This Row],[Regione]],Table_0[Regione],Table_0[Deceduti],,0)</f>
        <v>3596</v>
      </c>
    </row>
    <row r="6925" spans="1:12" x14ac:dyDescent="0.25">
      <c r="A6925" s="1" t="s">
        <v>7030</v>
      </c>
      <c r="B6925" s="1" t="s">
        <v>6848</v>
      </c>
      <c r="C6925" s="1" t="s">
        <v>7000</v>
      </c>
      <c r="D6925">
        <v>6120</v>
      </c>
      <c r="E6925">
        <f>100*Comuni[[#This Row],[Popolazione2011]]/$D$7916</f>
        <v>1.0678364943416443E-2</v>
      </c>
      <c r="F6925">
        <f>100*Comuni[[#This Row],[Popolazione2011]]/(SUMIFS($D$2:$D$7916,$B$2:$B$7916,"Calabria"))</f>
        <v>0.31239631454021083</v>
      </c>
      <c r="G6925" t="b">
        <f>IF(Comuni[[#This Row],[Popolazione2011]]&gt;300000,"MAGGIORE")</f>
        <v>0</v>
      </c>
      <c r="H6925">
        <f>100*Comuni[[#This Row],[Popolazione2011]]/(SUMIFS($D$2:$D$7916,$B$2:$B$7916,"Piemonte"))</f>
        <v>0.14024101288842405</v>
      </c>
      <c r="I6925" s="1" t="str">
        <f>_xlfn.XLOOKUP(Comuni[[#This Row],[Regione]],Ripartizione_geografica[Regione],Ripartizione_geografica[Ripartizione geografica],,0)</f>
        <v>Sud</v>
      </c>
      <c r="J6925" s="1">
        <f>_xlfn.XLOOKUP(Comuni[[#This Row],[Regione]],Table_0[Regione],Table_0[Totale contagiati],,0)</f>
        <v>650481</v>
      </c>
      <c r="K6925" s="1">
        <f>_xlfn.XLOOKUP(Comuni[[#This Row],[Regione]],Table_0[Regione],Table_0[Guariti],,0)</f>
        <v>643757</v>
      </c>
      <c r="L6925" s="1">
        <f>_xlfn.XLOOKUP(Comuni[[#This Row],[Regione]],Table_0[Regione],Table_0[Deceduti],,0)</f>
        <v>3596</v>
      </c>
    </row>
    <row r="6926" spans="1:12" x14ac:dyDescent="0.25">
      <c r="A6926" s="1" t="s">
        <v>7031</v>
      </c>
      <c r="B6926" s="1" t="s">
        <v>6848</v>
      </c>
      <c r="C6926" s="1" t="s">
        <v>7000</v>
      </c>
      <c r="D6926">
        <v>4522</v>
      </c>
      <c r="E6926">
        <f>100*Comuni[[#This Row],[Popolazione2011]]/$D$7916</f>
        <v>7.8901252081910386E-3</v>
      </c>
      <c r="F6926">
        <f>100*Comuni[[#This Row],[Popolazione2011]]/(SUMIFS($D$2:$D$7916,$B$2:$B$7916,"Calabria"))</f>
        <v>0.23082616574360021</v>
      </c>
      <c r="G6926" t="b">
        <f>IF(Comuni[[#This Row],[Popolazione2011]]&gt;300000,"MAGGIORE")</f>
        <v>0</v>
      </c>
      <c r="H6926">
        <f>100*Comuni[[#This Row],[Popolazione2011]]/(SUMIFS($D$2:$D$7916,$B$2:$B$7916,"Piemonte"))</f>
        <v>0.10362252618978</v>
      </c>
      <c r="I6926" s="1" t="str">
        <f>_xlfn.XLOOKUP(Comuni[[#This Row],[Regione]],Ripartizione_geografica[Regione],Ripartizione_geografica[Ripartizione geografica],,0)</f>
        <v>Sud</v>
      </c>
      <c r="J6926" s="1">
        <f>_xlfn.XLOOKUP(Comuni[[#This Row],[Regione]],Table_0[Regione],Table_0[Totale contagiati],,0)</f>
        <v>650481</v>
      </c>
      <c r="K6926" s="1">
        <f>_xlfn.XLOOKUP(Comuni[[#This Row],[Regione]],Table_0[Regione],Table_0[Guariti],,0)</f>
        <v>643757</v>
      </c>
      <c r="L6926" s="1">
        <f>_xlfn.XLOOKUP(Comuni[[#This Row],[Regione]],Table_0[Regione],Table_0[Deceduti],,0)</f>
        <v>3596</v>
      </c>
    </row>
    <row r="6927" spans="1:12" x14ac:dyDescent="0.25">
      <c r="A6927" s="1" t="s">
        <v>7032</v>
      </c>
      <c r="B6927" s="1" t="s">
        <v>6848</v>
      </c>
      <c r="C6927" s="1" t="s">
        <v>7000</v>
      </c>
      <c r="D6927">
        <v>4752</v>
      </c>
      <c r="E6927">
        <f>100*Comuni[[#This Row],[Popolazione2011]]/$D$7916</f>
        <v>8.2914363090057092E-3</v>
      </c>
      <c r="F6927">
        <f>100*Comuni[[#This Row],[Popolazione2011]]/(SUMIFS($D$2:$D$7916,$B$2:$B$7916,"Calabria"))</f>
        <v>0.24256655011357545</v>
      </c>
      <c r="G6927" t="b">
        <f>IF(Comuni[[#This Row],[Popolazione2011]]&gt;300000,"MAGGIORE")</f>
        <v>0</v>
      </c>
      <c r="H6927">
        <f>100*Comuni[[#This Row],[Popolazione2011]]/(SUMIFS($D$2:$D$7916,$B$2:$B$7916,"Piemonte"))</f>
        <v>0.1088930217721881</v>
      </c>
      <c r="I6927" s="1" t="str">
        <f>_xlfn.XLOOKUP(Comuni[[#This Row],[Regione]],Ripartizione_geografica[Regione],Ripartizione_geografica[Ripartizione geografica],,0)</f>
        <v>Sud</v>
      </c>
      <c r="J6927" s="1">
        <f>_xlfn.XLOOKUP(Comuni[[#This Row],[Regione]],Table_0[Regione],Table_0[Totale contagiati],,0)</f>
        <v>650481</v>
      </c>
      <c r="K6927" s="1">
        <f>_xlfn.XLOOKUP(Comuni[[#This Row],[Regione]],Table_0[Regione],Table_0[Guariti],,0)</f>
        <v>643757</v>
      </c>
      <c r="L6927" s="1">
        <f>_xlfn.XLOOKUP(Comuni[[#This Row],[Regione]],Table_0[Regione],Table_0[Deceduti],,0)</f>
        <v>3596</v>
      </c>
    </row>
    <row r="6928" spans="1:12" x14ac:dyDescent="0.25">
      <c r="A6928" s="1" t="s">
        <v>7033</v>
      </c>
      <c r="B6928" s="1" t="s">
        <v>6848</v>
      </c>
      <c r="C6928" s="1" t="s">
        <v>7000</v>
      </c>
      <c r="D6928">
        <v>1614</v>
      </c>
      <c r="E6928">
        <f>100*Comuni[[#This Row],[Popolazione2011]]/$D$7916</f>
        <v>2.8161570291951208E-3</v>
      </c>
      <c r="F6928">
        <f>100*Comuni[[#This Row],[Popolazione2011]]/(SUMIFS($D$2:$D$7916,$B$2:$B$7916,"Calabria"))</f>
        <v>8.2386871187565408E-2</v>
      </c>
      <c r="G6928" t="b">
        <f>IF(Comuni[[#This Row],[Popolazione2011]]&gt;300000,"MAGGIORE")</f>
        <v>0</v>
      </c>
      <c r="H6928">
        <f>100*Comuni[[#This Row],[Popolazione2011]]/(SUMIFS($D$2:$D$7916,$B$2:$B$7916,"Piemonte"))</f>
        <v>3.6985129869594187E-2</v>
      </c>
      <c r="I6928" s="1" t="str">
        <f>_xlfn.XLOOKUP(Comuni[[#This Row],[Regione]],Ripartizione_geografica[Regione],Ripartizione_geografica[Ripartizione geografica],,0)</f>
        <v>Sud</v>
      </c>
      <c r="J6928" s="1">
        <f>_xlfn.XLOOKUP(Comuni[[#This Row],[Regione]],Table_0[Regione],Table_0[Totale contagiati],,0)</f>
        <v>650481</v>
      </c>
      <c r="K6928" s="1">
        <f>_xlfn.XLOOKUP(Comuni[[#This Row],[Regione]],Table_0[Regione],Table_0[Guariti],,0)</f>
        <v>643757</v>
      </c>
      <c r="L6928" s="1">
        <f>_xlfn.XLOOKUP(Comuni[[#This Row],[Regione]],Table_0[Regione],Table_0[Deceduti],,0)</f>
        <v>3596</v>
      </c>
    </row>
    <row r="6929" spans="1:12" x14ac:dyDescent="0.25">
      <c r="A6929" s="1" t="s">
        <v>7034</v>
      </c>
      <c r="B6929" s="1" t="s">
        <v>6848</v>
      </c>
      <c r="C6929" s="1" t="s">
        <v>7000</v>
      </c>
      <c r="D6929">
        <v>623</v>
      </c>
      <c r="E6929">
        <f>100*Comuni[[#This Row],[Popolazione2011]]/$D$7916</f>
        <v>1.0870296339458242E-3</v>
      </c>
      <c r="F6929">
        <f>100*Comuni[[#This Row],[Popolazione2011]]/(SUMIFS($D$2:$D$7916,$B$2:$B$7916,"Calabria"))</f>
        <v>3.1801128097802507E-2</v>
      </c>
      <c r="G6929" t="b">
        <f>IF(Comuni[[#This Row],[Popolazione2011]]&gt;300000,"MAGGIORE")</f>
        <v>0</v>
      </c>
      <c r="H6929">
        <f>100*Comuni[[#This Row],[Popolazione2011]]/(SUMIFS($D$2:$D$7916,$B$2:$B$7916,"Piemonte"))</f>
        <v>1.427616846887062E-2</v>
      </c>
      <c r="I6929" s="1" t="str">
        <f>_xlfn.XLOOKUP(Comuni[[#This Row],[Regione]],Ripartizione_geografica[Regione],Ripartizione_geografica[Ripartizione geografica],,0)</f>
        <v>Sud</v>
      </c>
      <c r="J6929" s="1">
        <f>_xlfn.XLOOKUP(Comuni[[#This Row],[Regione]],Table_0[Regione],Table_0[Totale contagiati],,0)</f>
        <v>650481</v>
      </c>
      <c r="K6929" s="1">
        <f>_xlfn.XLOOKUP(Comuni[[#This Row],[Regione]],Table_0[Regione],Table_0[Guariti],,0)</f>
        <v>643757</v>
      </c>
      <c r="L6929" s="1">
        <f>_xlfn.XLOOKUP(Comuni[[#This Row],[Regione]],Table_0[Regione],Table_0[Deceduti],,0)</f>
        <v>3596</v>
      </c>
    </row>
    <row r="6930" spans="1:12" x14ac:dyDescent="0.25">
      <c r="A6930" s="1" t="s">
        <v>7035</v>
      </c>
      <c r="B6930" s="1" t="s">
        <v>6848</v>
      </c>
      <c r="C6930" s="1" t="s">
        <v>7000</v>
      </c>
      <c r="D6930">
        <v>1272</v>
      </c>
      <c r="E6930">
        <f>100*Comuni[[#This Row],[Popolazione2011]]/$D$7916</f>
        <v>2.2194248705924373E-3</v>
      </c>
      <c r="F6930">
        <f>100*Comuni[[#This Row],[Popolazione2011]]/(SUMIFS($D$2:$D$7916,$B$2:$B$7916,"Calabria"))</f>
        <v>6.4929430080906556E-2</v>
      </c>
      <c r="G6930" t="b">
        <f>IF(Comuni[[#This Row],[Popolazione2011]]&gt;300000,"MAGGIORE")</f>
        <v>0</v>
      </c>
      <c r="H6930">
        <f>100*Comuni[[#This Row],[Popolazione2011]]/(SUMIFS($D$2:$D$7916,$B$2:$B$7916,"Piemonte"))</f>
        <v>2.9148132090535198E-2</v>
      </c>
      <c r="I6930" s="1" t="str">
        <f>_xlfn.XLOOKUP(Comuni[[#This Row],[Regione]],Ripartizione_geografica[Regione],Ripartizione_geografica[Ripartizione geografica],,0)</f>
        <v>Sud</v>
      </c>
      <c r="J6930" s="1">
        <f>_xlfn.XLOOKUP(Comuni[[#This Row],[Regione]],Table_0[Regione],Table_0[Totale contagiati],,0)</f>
        <v>650481</v>
      </c>
      <c r="K6930" s="1">
        <f>_xlfn.XLOOKUP(Comuni[[#This Row],[Regione]],Table_0[Regione],Table_0[Guariti],,0)</f>
        <v>643757</v>
      </c>
      <c r="L6930" s="1">
        <f>_xlfn.XLOOKUP(Comuni[[#This Row],[Regione]],Table_0[Regione],Table_0[Deceduti],,0)</f>
        <v>3596</v>
      </c>
    </row>
    <row r="6931" spans="1:12" x14ac:dyDescent="0.25">
      <c r="A6931" s="1" t="s">
        <v>7036</v>
      </c>
      <c r="B6931" s="1" t="s">
        <v>6848</v>
      </c>
      <c r="C6931" s="1" t="s">
        <v>7000</v>
      </c>
      <c r="D6931">
        <v>4457</v>
      </c>
      <c r="E6931">
        <f>100*Comuni[[#This Row],[Popolazione2011]]/$D$7916</f>
        <v>7.7767112014390663E-3</v>
      </c>
      <c r="F6931">
        <f>100*Comuni[[#This Row],[Popolazione2011]]/(SUMIFS($D$2:$D$7916,$B$2:$B$7916,"Calabria"))</f>
        <v>0.22750823103034634</v>
      </c>
      <c r="G6931" t="b">
        <f>IF(Comuni[[#This Row],[Popolazione2011]]&gt;300000,"MAGGIORE")</f>
        <v>0</v>
      </c>
      <c r="H6931">
        <f>100*Comuni[[#This Row],[Popolazione2011]]/(SUMIFS($D$2:$D$7916,$B$2:$B$7916,"Piemonte"))</f>
        <v>0.1021330383077951</v>
      </c>
      <c r="I6931" s="1" t="str">
        <f>_xlfn.XLOOKUP(Comuni[[#This Row],[Regione]],Ripartizione_geografica[Regione],Ripartizione_geografica[Ripartizione geografica],,0)</f>
        <v>Sud</v>
      </c>
      <c r="J6931" s="1">
        <f>_xlfn.XLOOKUP(Comuni[[#This Row],[Regione]],Table_0[Regione],Table_0[Totale contagiati],,0)</f>
        <v>650481</v>
      </c>
      <c r="K6931" s="1">
        <f>_xlfn.XLOOKUP(Comuni[[#This Row],[Regione]],Table_0[Regione],Table_0[Guariti],,0)</f>
        <v>643757</v>
      </c>
      <c r="L6931" s="1">
        <f>_xlfn.XLOOKUP(Comuni[[#This Row],[Regione]],Table_0[Regione],Table_0[Deceduti],,0)</f>
        <v>3596</v>
      </c>
    </row>
    <row r="6932" spans="1:12" x14ac:dyDescent="0.25">
      <c r="A6932" s="1" t="s">
        <v>7037</v>
      </c>
      <c r="B6932" s="1" t="s">
        <v>6848</v>
      </c>
      <c r="C6932" s="1" t="s">
        <v>7000</v>
      </c>
      <c r="D6932">
        <v>425</v>
      </c>
      <c r="E6932">
        <f>100*Comuni[[#This Row],[Popolazione2011]]/$D$7916</f>
        <v>7.4155312107058633E-4</v>
      </c>
      <c r="F6932">
        <f>100*Comuni[[#This Row],[Popolazione2011]]/(SUMIFS($D$2:$D$7916,$B$2:$B$7916,"Calabria"))</f>
        <v>2.1694188509736863E-2</v>
      </c>
      <c r="G6932" t="b">
        <f>IF(Comuni[[#This Row],[Popolazione2011]]&gt;300000,"MAGGIORE")</f>
        <v>0</v>
      </c>
      <c r="H6932">
        <f>100*Comuni[[#This Row],[Popolazione2011]]/(SUMIFS($D$2:$D$7916,$B$2:$B$7916,"Piemonte"))</f>
        <v>9.738959228362782E-3</v>
      </c>
      <c r="I6932" s="1" t="str">
        <f>_xlfn.XLOOKUP(Comuni[[#This Row],[Regione]],Ripartizione_geografica[Regione],Ripartizione_geografica[Ripartizione geografica],,0)</f>
        <v>Sud</v>
      </c>
      <c r="J6932" s="1">
        <f>_xlfn.XLOOKUP(Comuni[[#This Row],[Regione]],Table_0[Regione],Table_0[Totale contagiati],,0)</f>
        <v>650481</v>
      </c>
      <c r="K6932" s="1">
        <f>_xlfn.XLOOKUP(Comuni[[#This Row],[Regione]],Table_0[Regione],Table_0[Guariti],,0)</f>
        <v>643757</v>
      </c>
      <c r="L6932" s="1">
        <f>_xlfn.XLOOKUP(Comuni[[#This Row],[Regione]],Table_0[Regione],Table_0[Deceduti],,0)</f>
        <v>3596</v>
      </c>
    </row>
    <row r="6933" spans="1:12" x14ac:dyDescent="0.25">
      <c r="A6933" s="1" t="s">
        <v>7038</v>
      </c>
      <c r="B6933" s="1" t="s">
        <v>6848</v>
      </c>
      <c r="C6933" s="1" t="s">
        <v>7000</v>
      </c>
      <c r="D6933">
        <v>2253</v>
      </c>
      <c r="E6933">
        <f>100*Comuni[[#This Row],[Popolazione2011]]/$D$7916</f>
        <v>3.9311039571106616E-3</v>
      </c>
      <c r="F6933">
        <f>100*Comuni[[#This Row],[Popolazione2011]]/(SUMIFS($D$2:$D$7916,$B$2:$B$7916,"Calabria"))</f>
        <v>0.11500472167632271</v>
      </c>
      <c r="G6933" t="b">
        <f>IF(Comuni[[#This Row],[Popolazione2011]]&gt;300000,"MAGGIORE")</f>
        <v>0</v>
      </c>
      <c r="H6933">
        <f>100*Comuni[[#This Row],[Popolazione2011]]/(SUMIFS($D$2:$D$7916,$B$2:$B$7916,"Piemonte"))</f>
        <v>5.1627941509414937E-2</v>
      </c>
      <c r="I6933" s="1" t="str">
        <f>_xlfn.XLOOKUP(Comuni[[#This Row],[Regione]],Ripartizione_geografica[Regione],Ripartizione_geografica[Ripartizione geografica],,0)</f>
        <v>Sud</v>
      </c>
      <c r="J6933" s="1">
        <f>_xlfn.XLOOKUP(Comuni[[#This Row],[Regione]],Table_0[Regione],Table_0[Totale contagiati],,0)</f>
        <v>650481</v>
      </c>
      <c r="K6933" s="1">
        <f>_xlfn.XLOOKUP(Comuni[[#This Row],[Regione]],Table_0[Regione],Table_0[Guariti],,0)</f>
        <v>643757</v>
      </c>
      <c r="L6933" s="1">
        <f>_xlfn.XLOOKUP(Comuni[[#This Row],[Regione]],Table_0[Regione],Table_0[Deceduti],,0)</f>
        <v>3596</v>
      </c>
    </row>
    <row r="6934" spans="1:12" x14ac:dyDescent="0.25">
      <c r="A6934" s="1" t="s">
        <v>7039</v>
      </c>
      <c r="B6934" s="1" t="s">
        <v>6848</v>
      </c>
      <c r="C6934" s="1" t="s">
        <v>7000</v>
      </c>
      <c r="D6934">
        <v>937</v>
      </c>
      <c r="E6934">
        <f>100*Comuni[[#This Row],[Popolazione2011]]/$D$7916</f>
        <v>1.6349065281015046E-3</v>
      </c>
      <c r="F6934">
        <f>100*Comuni[[#This Row],[Popolazione2011]]/(SUMIFS($D$2:$D$7916,$B$2:$B$7916,"Calabria"))</f>
        <v>4.7829305020290445E-2</v>
      </c>
      <c r="G6934" t="b">
        <f>IF(Comuni[[#This Row],[Popolazione2011]]&gt;300000,"MAGGIORE")</f>
        <v>0</v>
      </c>
      <c r="H6934">
        <f>100*Comuni[[#This Row],[Popolazione2011]]/(SUMIFS($D$2:$D$7916,$B$2:$B$7916,"Piemonte"))</f>
        <v>2.1471540698766889E-2</v>
      </c>
      <c r="I6934" s="1" t="str">
        <f>_xlfn.XLOOKUP(Comuni[[#This Row],[Regione]],Ripartizione_geografica[Regione],Ripartizione_geografica[Ripartizione geografica],,0)</f>
        <v>Sud</v>
      </c>
      <c r="J6934" s="1">
        <f>_xlfn.XLOOKUP(Comuni[[#This Row],[Regione]],Table_0[Regione],Table_0[Totale contagiati],,0)</f>
        <v>650481</v>
      </c>
      <c r="K6934" s="1">
        <f>_xlfn.XLOOKUP(Comuni[[#This Row],[Regione]],Table_0[Regione],Table_0[Guariti],,0)</f>
        <v>643757</v>
      </c>
      <c r="L6934" s="1">
        <f>_xlfn.XLOOKUP(Comuni[[#This Row],[Regione]],Table_0[Regione],Table_0[Deceduti],,0)</f>
        <v>3596</v>
      </c>
    </row>
    <row r="6935" spans="1:12" x14ac:dyDescent="0.25">
      <c r="A6935" s="1" t="s">
        <v>7040</v>
      </c>
      <c r="B6935" s="1" t="s">
        <v>6848</v>
      </c>
      <c r="C6935" s="1" t="s">
        <v>7000</v>
      </c>
      <c r="D6935">
        <v>1167</v>
      </c>
      <c r="E6935">
        <f>100*Comuni[[#This Row],[Popolazione2011]]/$D$7916</f>
        <v>2.0362176289161747E-3</v>
      </c>
      <c r="F6935">
        <f>100*Comuni[[#This Row],[Popolazione2011]]/(SUMIFS($D$2:$D$7916,$B$2:$B$7916,"Calabria"))</f>
        <v>5.956968939026569E-2</v>
      </c>
      <c r="G6935" t="b">
        <f>IF(Comuni[[#This Row],[Popolazione2011]]&gt;300000,"MAGGIORE")</f>
        <v>0</v>
      </c>
      <c r="H6935">
        <f>100*Comuni[[#This Row],[Popolazione2011]]/(SUMIFS($D$2:$D$7916,$B$2:$B$7916,"Piemonte"))</f>
        <v>2.6742036281174983E-2</v>
      </c>
      <c r="I6935" s="1" t="str">
        <f>_xlfn.XLOOKUP(Comuni[[#This Row],[Regione]],Ripartizione_geografica[Regione],Ripartizione_geografica[Ripartizione geografica],,0)</f>
        <v>Sud</v>
      </c>
      <c r="J6935" s="1">
        <f>_xlfn.XLOOKUP(Comuni[[#This Row],[Regione]],Table_0[Regione],Table_0[Totale contagiati],,0)</f>
        <v>650481</v>
      </c>
      <c r="K6935" s="1">
        <f>_xlfn.XLOOKUP(Comuni[[#This Row],[Regione]],Table_0[Regione],Table_0[Guariti],,0)</f>
        <v>643757</v>
      </c>
      <c r="L6935" s="1">
        <f>_xlfn.XLOOKUP(Comuni[[#This Row],[Regione]],Table_0[Regione],Table_0[Deceduti],,0)</f>
        <v>3596</v>
      </c>
    </row>
    <row r="6936" spans="1:12" x14ac:dyDescent="0.25">
      <c r="A6936" s="1" t="s">
        <v>7041</v>
      </c>
      <c r="B6936" s="1" t="s">
        <v>6848</v>
      </c>
      <c r="C6936" s="1" t="s">
        <v>7000</v>
      </c>
      <c r="D6936">
        <v>799</v>
      </c>
      <c r="E6936">
        <f>100*Comuni[[#This Row],[Popolazione2011]]/$D$7916</f>
        <v>1.3941198676127023E-3</v>
      </c>
      <c r="F6936">
        <f>100*Comuni[[#This Row],[Popolazione2011]]/(SUMIFS($D$2:$D$7916,$B$2:$B$7916,"Calabria"))</f>
        <v>4.0785074398305303E-2</v>
      </c>
      <c r="G6936" t="b">
        <f>IF(Comuni[[#This Row],[Popolazione2011]]&gt;300000,"MAGGIORE")</f>
        <v>0</v>
      </c>
      <c r="H6936">
        <f>100*Comuni[[#This Row],[Popolazione2011]]/(SUMIFS($D$2:$D$7916,$B$2:$B$7916,"Piemonte"))</f>
        <v>1.8309243349322032E-2</v>
      </c>
      <c r="I6936" s="1" t="str">
        <f>_xlfn.XLOOKUP(Comuni[[#This Row],[Regione]],Ripartizione_geografica[Regione],Ripartizione_geografica[Ripartizione geografica],,0)</f>
        <v>Sud</v>
      </c>
      <c r="J6936" s="1">
        <f>_xlfn.XLOOKUP(Comuni[[#This Row],[Regione]],Table_0[Regione],Table_0[Totale contagiati],,0)</f>
        <v>650481</v>
      </c>
      <c r="K6936" s="1">
        <f>_xlfn.XLOOKUP(Comuni[[#This Row],[Regione]],Table_0[Regione],Table_0[Guariti],,0)</f>
        <v>643757</v>
      </c>
      <c r="L6936" s="1">
        <f>_xlfn.XLOOKUP(Comuni[[#This Row],[Regione]],Table_0[Regione],Table_0[Deceduti],,0)</f>
        <v>3596</v>
      </c>
    </row>
    <row r="6937" spans="1:12" x14ac:dyDescent="0.25">
      <c r="A6937" s="1" t="s">
        <v>7042</v>
      </c>
      <c r="B6937" s="1" t="s">
        <v>6848</v>
      </c>
      <c r="C6937" s="1" t="s">
        <v>7000</v>
      </c>
      <c r="D6937">
        <v>1583</v>
      </c>
      <c r="E6937">
        <f>100*Comuni[[#This Row],[Popolazione2011]]/$D$7916</f>
        <v>2.7620672721287956E-3</v>
      </c>
      <c r="F6937">
        <f>100*Comuni[[#This Row],[Popolazione2011]]/(SUMIFS($D$2:$D$7916,$B$2:$B$7916,"Calabria"))</f>
        <v>8.0804471555090476E-2</v>
      </c>
      <c r="G6937" t="b">
        <f>IF(Comuni[[#This Row],[Popolazione2011]]&gt;300000,"MAGGIORE")</f>
        <v>0</v>
      </c>
      <c r="H6937">
        <f>100*Comuni[[#This Row],[Popolazione2011]]/(SUMIFS($D$2:$D$7916,$B$2:$B$7916,"Piemonte"))</f>
        <v>3.627475872587832E-2</v>
      </c>
      <c r="I6937" s="1" t="str">
        <f>_xlfn.XLOOKUP(Comuni[[#This Row],[Regione]],Ripartizione_geografica[Regione],Ripartizione_geografica[Ripartizione geografica],,0)</f>
        <v>Sud</v>
      </c>
      <c r="J6937" s="1">
        <f>_xlfn.XLOOKUP(Comuni[[#This Row],[Regione]],Table_0[Regione],Table_0[Totale contagiati],,0)</f>
        <v>650481</v>
      </c>
      <c r="K6937" s="1">
        <f>_xlfn.XLOOKUP(Comuni[[#This Row],[Regione]],Table_0[Regione],Table_0[Guariti],,0)</f>
        <v>643757</v>
      </c>
      <c r="L6937" s="1">
        <f>_xlfn.XLOOKUP(Comuni[[#This Row],[Regione]],Table_0[Regione],Table_0[Deceduti],,0)</f>
        <v>3596</v>
      </c>
    </row>
    <row r="6938" spans="1:12" x14ac:dyDescent="0.25">
      <c r="A6938" s="1" t="s">
        <v>7043</v>
      </c>
      <c r="B6938" s="1" t="s">
        <v>6848</v>
      </c>
      <c r="C6938" s="1" t="s">
        <v>7000</v>
      </c>
      <c r="D6938">
        <v>4681</v>
      </c>
      <c r="E6938">
        <f>100*Comuni[[#This Row],[Popolazione2011]]/$D$7916</f>
        <v>8.167553317015094E-3</v>
      </c>
      <c r="F6938">
        <f>100*Comuni[[#This Row],[Popolazione2011]]/(SUMIFS($D$2:$D$7916,$B$2:$B$7916,"Calabria"))</f>
        <v>0.23894234450371354</v>
      </c>
      <c r="G6938" t="b">
        <f>IF(Comuni[[#This Row],[Popolazione2011]]&gt;300000,"MAGGIORE")</f>
        <v>0</v>
      </c>
      <c r="H6938">
        <f>100*Comuni[[#This Row],[Popolazione2011]]/(SUMIFS($D$2:$D$7916,$B$2:$B$7916,"Piemonte"))</f>
        <v>0.10726604270109691</v>
      </c>
      <c r="I6938" s="1" t="str">
        <f>_xlfn.XLOOKUP(Comuni[[#This Row],[Regione]],Ripartizione_geografica[Regione],Ripartizione_geografica[Ripartizione geografica],,0)</f>
        <v>Sud</v>
      </c>
      <c r="J6938" s="1">
        <f>_xlfn.XLOOKUP(Comuni[[#This Row],[Regione]],Table_0[Regione],Table_0[Totale contagiati],,0)</f>
        <v>650481</v>
      </c>
      <c r="K6938" s="1">
        <f>_xlfn.XLOOKUP(Comuni[[#This Row],[Regione]],Table_0[Regione],Table_0[Guariti],,0)</f>
        <v>643757</v>
      </c>
      <c r="L6938" s="1">
        <f>_xlfn.XLOOKUP(Comuni[[#This Row],[Regione]],Table_0[Regione],Table_0[Deceduti],,0)</f>
        <v>3596</v>
      </c>
    </row>
    <row r="6939" spans="1:12" x14ac:dyDescent="0.25">
      <c r="A6939" s="1" t="s">
        <v>7044</v>
      </c>
      <c r="B6939" s="1" t="s">
        <v>6848</v>
      </c>
      <c r="C6939" s="1" t="s">
        <v>7000</v>
      </c>
      <c r="D6939">
        <v>871</v>
      </c>
      <c r="E6939">
        <f>100*Comuni[[#This Row],[Popolazione2011]]/$D$7916</f>
        <v>1.5197476904764253E-3</v>
      </c>
      <c r="F6939">
        <f>100*Comuni[[#This Row],[Popolazione2011]]/(SUMIFS($D$2:$D$7916,$B$2:$B$7916,"Calabria"))</f>
        <v>4.4460325157601899E-2</v>
      </c>
      <c r="G6939" t="b">
        <f>IF(Comuni[[#This Row],[Popolazione2011]]&gt;300000,"MAGGIORE")</f>
        <v>0</v>
      </c>
      <c r="H6939">
        <f>100*Comuni[[#This Row],[Popolazione2011]]/(SUMIFS($D$2:$D$7916,$B$2:$B$7916,"Piemonte"))</f>
        <v>1.9959137618597609E-2</v>
      </c>
      <c r="I6939" s="1" t="str">
        <f>_xlfn.XLOOKUP(Comuni[[#This Row],[Regione]],Ripartizione_geografica[Regione],Ripartizione_geografica[Ripartizione geografica],,0)</f>
        <v>Sud</v>
      </c>
      <c r="J6939" s="1">
        <f>_xlfn.XLOOKUP(Comuni[[#This Row],[Regione]],Table_0[Regione],Table_0[Totale contagiati],,0)</f>
        <v>650481</v>
      </c>
      <c r="K6939" s="1">
        <f>_xlfn.XLOOKUP(Comuni[[#This Row],[Regione]],Table_0[Regione],Table_0[Guariti],,0)</f>
        <v>643757</v>
      </c>
      <c r="L6939" s="1">
        <f>_xlfn.XLOOKUP(Comuni[[#This Row],[Regione]],Table_0[Regione],Table_0[Deceduti],,0)</f>
        <v>3596</v>
      </c>
    </row>
    <row r="6940" spans="1:12" x14ac:dyDescent="0.25">
      <c r="A6940" s="1" t="s">
        <v>7045</v>
      </c>
      <c r="B6940" s="1" t="s">
        <v>6848</v>
      </c>
      <c r="C6940" s="1" t="s">
        <v>7000</v>
      </c>
      <c r="D6940">
        <v>4725</v>
      </c>
      <c r="E6940">
        <f>100*Comuni[[#This Row],[Popolazione2011]]/$D$7916</f>
        <v>8.2443258754318124E-3</v>
      </c>
      <c r="F6940">
        <f>100*Comuni[[#This Row],[Popolazione2011]]/(SUMIFS($D$2:$D$7916,$B$2:$B$7916,"Calabria"))</f>
        <v>0.24118833107883925</v>
      </c>
      <c r="G6940" t="b">
        <f>IF(Comuni[[#This Row],[Popolazione2011]]&gt;300000,"MAGGIORE")</f>
        <v>0</v>
      </c>
      <c r="H6940">
        <f>100*Comuni[[#This Row],[Popolazione2011]]/(SUMIFS($D$2:$D$7916,$B$2:$B$7916,"Piemonte"))</f>
        <v>0.10827431142120976</v>
      </c>
      <c r="I6940" s="1" t="str">
        <f>_xlfn.XLOOKUP(Comuni[[#This Row],[Regione]],Ripartizione_geografica[Regione],Ripartizione_geografica[Ripartizione geografica],,0)</f>
        <v>Sud</v>
      </c>
      <c r="J6940" s="1">
        <f>_xlfn.XLOOKUP(Comuni[[#This Row],[Regione]],Table_0[Regione],Table_0[Totale contagiati],,0)</f>
        <v>650481</v>
      </c>
      <c r="K6940" s="1">
        <f>_xlfn.XLOOKUP(Comuni[[#This Row],[Regione]],Table_0[Regione],Table_0[Guariti],,0)</f>
        <v>643757</v>
      </c>
      <c r="L6940" s="1">
        <f>_xlfn.XLOOKUP(Comuni[[#This Row],[Regione]],Table_0[Regione],Table_0[Deceduti],,0)</f>
        <v>3596</v>
      </c>
    </row>
    <row r="6941" spans="1:12" x14ac:dyDescent="0.25">
      <c r="A6941" s="1" t="s">
        <v>7046</v>
      </c>
      <c r="B6941" s="1" t="s">
        <v>6848</v>
      </c>
      <c r="C6941" s="1" t="s">
        <v>7000</v>
      </c>
      <c r="D6941">
        <v>587</v>
      </c>
      <c r="E6941">
        <f>100*Comuni[[#This Row],[Popolazione2011]]/$D$7916</f>
        <v>1.0242157225139627E-3</v>
      </c>
      <c r="F6941">
        <f>100*Comuni[[#This Row],[Popolazione2011]]/(SUMIFS($D$2:$D$7916,$B$2:$B$7916,"Calabria"))</f>
        <v>2.9963502718154206E-2</v>
      </c>
      <c r="G6941" t="b">
        <f>IF(Comuni[[#This Row],[Popolazione2011]]&gt;300000,"MAGGIORE")</f>
        <v>0</v>
      </c>
      <c r="H6941">
        <f>100*Comuni[[#This Row],[Popolazione2011]]/(SUMIFS($D$2:$D$7916,$B$2:$B$7916,"Piemonte"))</f>
        <v>1.3451221334232832E-2</v>
      </c>
      <c r="I6941" s="1" t="str">
        <f>_xlfn.XLOOKUP(Comuni[[#This Row],[Regione]],Ripartizione_geografica[Regione],Ripartizione_geografica[Ripartizione geografica],,0)</f>
        <v>Sud</v>
      </c>
      <c r="J6941" s="1">
        <f>_xlfn.XLOOKUP(Comuni[[#This Row],[Regione]],Table_0[Regione],Table_0[Totale contagiati],,0)</f>
        <v>650481</v>
      </c>
      <c r="K6941" s="1">
        <f>_xlfn.XLOOKUP(Comuni[[#This Row],[Regione]],Table_0[Regione],Table_0[Guariti],,0)</f>
        <v>643757</v>
      </c>
      <c r="L6941" s="1">
        <f>_xlfn.XLOOKUP(Comuni[[#This Row],[Regione]],Table_0[Regione],Table_0[Deceduti],,0)</f>
        <v>3596</v>
      </c>
    </row>
    <row r="6942" spans="1:12" x14ac:dyDescent="0.25">
      <c r="A6942" s="1" t="s">
        <v>7047</v>
      </c>
      <c r="B6942" s="1" t="s">
        <v>6848</v>
      </c>
      <c r="C6942" s="1" t="s">
        <v>7000</v>
      </c>
      <c r="D6942">
        <v>1275</v>
      </c>
      <c r="E6942">
        <f>100*Comuni[[#This Row],[Popolazione2011]]/$D$7916</f>
        <v>2.2246593632117592E-3</v>
      </c>
      <c r="F6942">
        <f>100*Comuni[[#This Row],[Popolazione2011]]/(SUMIFS($D$2:$D$7916,$B$2:$B$7916,"Calabria"))</f>
        <v>6.5082565529210587E-2</v>
      </c>
      <c r="G6942" t="b">
        <f>IF(Comuni[[#This Row],[Popolazione2011]]&gt;300000,"MAGGIORE")</f>
        <v>0</v>
      </c>
      <c r="H6942">
        <f>100*Comuni[[#This Row],[Popolazione2011]]/(SUMIFS($D$2:$D$7916,$B$2:$B$7916,"Piemonte"))</f>
        <v>2.9216877685088346E-2</v>
      </c>
      <c r="I6942" s="1" t="str">
        <f>_xlfn.XLOOKUP(Comuni[[#This Row],[Regione]],Ripartizione_geografica[Regione],Ripartizione_geografica[Ripartizione geografica],,0)</f>
        <v>Sud</v>
      </c>
      <c r="J6942" s="1">
        <f>_xlfn.XLOOKUP(Comuni[[#This Row],[Regione]],Table_0[Regione],Table_0[Totale contagiati],,0)</f>
        <v>650481</v>
      </c>
      <c r="K6942" s="1">
        <f>_xlfn.XLOOKUP(Comuni[[#This Row],[Regione]],Table_0[Regione],Table_0[Guariti],,0)</f>
        <v>643757</v>
      </c>
      <c r="L6942" s="1">
        <f>_xlfn.XLOOKUP(Comuni[[#This Row],[Regione]],Table_0[Regione],Table_0[Deceduti],,0)</f>
        <v>3596</v>
      </c>
    </row>
    <row r="6943" spans="1:12" x14ac:dyDescent="0.25">
      <c r="A6943" s="1" t="s">
        <v>7048</v>
      </c>
      <c r="B6943" s="1" t="s">
        <v>6848</v>
      </c>
      <c r="C6943" s="1" t="s">
        <v>7000</v>
      </c>
      <c r="D6943">
        <v>2215</v>
      </c>
      <c r="E6943">
        <f>100*Comuni[[#This Row],[Popolazione2011]]/$D$7916</f>
        <v>3.8648003839325852E-3</v>
      </c>
      <c r="F6943">
        <f>100*Comuni[[#This Row],[Popolazione2011]]/(SUMIFS($D$2:$D$7916,$B$2:$B$7916,"Calabria"))</f>
        <v>0.11306500599780506</v>
      </c>
      <c r="G6943" t="b">
        <f>IF(Comuni[[#This Row],[Popolazione2011]]&gt;300000,"MAGGIORE")</f>
        <v>0</v>
      </c>
      <c r="H6943">
        <f>100*Comuni[[#This Row],[Popolazione2011]]/(SUMIFS($D$2:$D$7916,$B$2:$B$7916,"Piemonte"))</f>
        <v>5.0757163978408383E-2</v>
      </c>
      <c r="I6943" s="1" t="str">
        <f>_xlfn.XLOOKUP(Comuni[[#This Row],[Regione]],Ripartizione_geografica[Regione],Ripartizione_geografica[Ripartizione geografica],,0)</f>
        <v>Sud</v>
      </c>
      <c r="J6943" s="1">
        <f>_xlfn.XLOOKUP(Comuni[[#This Row],[Regione]],Table_0[Regione],Table_0[Totale contagiati],,0)</f>
        <v>650481</v>
      </c>
      <c r="K6943" s="1">
        <f>_xlfn.XLOOKUP(Comuni[[#This Row],[Regione]],Table_0[Regione],Table_0[Guariti],,0)</f>
        <v>643757</v>
      </c>
      <c r="L6943" s="1">
        <f>_xlfn.XLOOKUP(Comuni[[#This Row],[Regione]],Table_0[Regione],Table_0[Deceduti],,0)</f>
        <v>3596</v>
      </c>
    </row>
    <row r="6944" spans="1:12" x14ac:dyDescent="0.25">
      <c r="A6944" s="1" t="s">
        <v>7049</v>
      </c>
      <c r="B6944" s="1" t="s">
        <v>6848</v>
      </c>
      <c r="C6944" s="1" t="s">
        <v>7000</v>
      </c>
      <c r="D6944">
        <v>1167</v>
      </c>
      <c r="E6944">
        <f>100*Comuni[[#This Row],[Popolazione2011]]/$D$7916</f>
        <v>2.0362176289161747E-3</v>
      </c>
      <c r="F6944">
        <f>100*Comuni[[#This Row],[Popolazione2011]]/(SUMIFS($D$2:$D$7916,$B$2:$B$7916,"Calabria"))</f>
        <v>5.956968939026569E-2</v>
      </c>
      <c r="G6944" t="b">
        <f>IF(Comuni[[#This Row],[Popolazione2011]]&gt;300000,"MAGGIORE")</f>
        <v>0</v>
      </c>
      <c r="H6944">
        <f>100*Comuni[[#This Row],[Popolazione2011]]/(SUMIFS($D$2:$D$7916,$B$2:$B$7916,"Piemonte"))</f>
        <v>2.6742036281174983E-2</v>
      </c>
      <c r="I6944" s="1" t="str">
        <f>_xlfn.XLOOKUP(Comuni[[#This Row],[Regione]],Ripartizione_geografica[Regione],Ripartizione_geografica[Ripartizione geografica],,0)</f>
        <v>Sud</v>
      </c>
      <c r="J6944" s="1">
        <f>_xlfn.XLOOKUP(Comuni[[#This Row],[Regione]],Table_0[Regione],Table_0[Totale contagiati],,0)</f>
        <v>650481</v>
      </c>
      <c r="K6944" s="1">
        <f>_xlfn.XLOOKUP(Comuni[[#This Row],[Regione]],Table_0[Regione],Table_0[Guariti],,0)</f>
        <v>643757</v>
      </c>
      <c r="L6944" s="1">
        <f>_xlfn.XLOOKUP(Comuni[[#This Row],[Regione]],Table_0[Regione],Table_0[Deceduti],,0)</f>
        <v>3596</v>
      </c>
    </row>
    <row r="6945" spans="1:12" x14ac:dyDescent="0.25">
      <c r="A6945" s="1" t="s">
        <v>7050</v>
      </c>
      <c r="B6945" s="1" t="s">
        <v>6848</v>
      </c>
      <c r="C6945" s="1" t="s">
        <v>7000</v>
      </c>
      <c r="D6945">
        <v>2685</v>
      </c>
      <c r="E6945">
        <f>100*Comuni[[#This Row],[Popolazione2011]]/$D$7916</f>
        <v>4.6848708942929989E-3</v>
      </c>
      <c r="F6945">
        <f>100*Comuni[[#This Row],[Popolazione2011]]/(SUMIFS($D$2:$D$7916,$B$2:$B$7916,"Calabria"))</f>
        <v>0.13705622623210229</v>
      </c>
      <c r="G6945" t="b">
        <f>IF(Comuni[[#This Row],[Popolazione2011]]&gt;300000,"MAGGIORE")</f>
        <v>0</v>
      </c>
      <c r="H6945">
        <f>100*Comuni[[#This Row],[Popolazione2011]]/(SUMIFS($D$2:$D$7916,$B$2:$B$7916,"Piemonte"))</f>
        <v>6.1527307125068403E-2</v>
      </c>
      <c r="I6945" s="1" t="str">
        <f>_xlfn.XLOOKUP(Comuni[[#This Row],[Regione]],Ripartizione_geografica[Regione],Ripartizione_geografica[Ripartizione geografica],,0)</f>
        <v>Sud</v>
      </c>
      <c r="J6945" s="1">
        <f>_xlfn.XLOOKUP(Comuni[[#This Row],[Regione]],Table_0[Regione],Table_0[Totale contagiati],,0)</f>
        <v>650481</v>
      </c>
      <c r="K6945" s="1">
        <f>_xlfn.XLOOKUP(Comuni[[#This Row],[Regione]],Table_0[Regione],Table_0[Guariti],,0)</f>
        <v>643757</v>
      </c>
      <c r="L6945" s="1">
        <f>_xlfn.XLOOKUP(Comuni[[#This Row],[Regione]],Table_0[Regione],Table_0[Deceduti],,0)</f>
        <v>3596</v>
      </c>
    </row>
    <row r="6946" spans="1:12" x14ac:dyDescent="0.25">
      <c r="A6946" s="1" t="s">
        <v>7051</v>
      </c>
      <c r="B6946" s="1" t="s">
        <v>6848</v>
      </c>
      <c r="C6946" s="1" t="s">
        <v>7000</v>
      </c>
      <c r="D6946">
        <v>2559</v>
      </c>
      <c r="E6946">
        <f>100*Comuni[[#This Row],[Popolazione2011]]/$D$7916</f>
        <v>4.4650222042814831E-3</v>
      </c>
      <c r="F6946">
        <f>100*Comuni[[#This Row],[Popolazione2011]]/(SUMIFS($D$2:$D$7916,$B$2:$B$7916,"Calabria"))</f>
        <v>0.13062453740333324</v>
      </c>
      <c r="G6946" t="b">
        <f>IF(Comuni[[#This Row],[Popolazione2011]]&gt;300000,"MAGGIORE")</f>
        <v>0</v>
      </c>
      <c r="H6946">
        <f>100*Comuni[[#This Row],[Popolazione2011]]/(SUMIFS($D$2:$D$7916,$B$2:$B$7916,"Piemonte"))</f>
        <v>5.863999215383614E-2</v>
      </c>
      <c r="I6946" s="1" t="str">
        <f>_xlfn.XLOOKUP(Comuni[[#This Row],[Regione]],Ripartizione_geografica[Regione],Ripartizione_geografica[Ripartizione geografica],,0)</f>
        <v>Sud</v>
      </c>
      <c r="J6946" s="1">
        <f>_xlfn.XLOOKUP(Comuni[[#This Row],[Regione]],Table_0[Regione],Table_0[Totale contagiati],,0)</f>
        <v>650481</v>
      </c>
      <c r="K6946" s="1">
        <f>_xlfn.XLOOKUP(Comuni[[#This Row],[Regione]],Table_0[Regione],Table_0[Guariti],,0)</f>
        <v>643757</v>
      </c>
      <c r="L6946" s="1">
        <f>_xlfn.XLOOKUP(Comuni[[#This Row],[Regione]],Table_0[Regione],Table_0[Deceduti],,0)</f>
        <v>3596</v>
      </c>
    </row>
    <row r="6947" spans="1:12" x14ac:dyDescent="0.25">
      <c r="A6947" s="1" t="s">
        <v>7052</v>
      </c>
      <c r="B6947" s="1" t="s">
        <v>6848</v>
      </c>
      <c r="C6947" s="1" t="s">
        <v>7000</v>
      </c>
      <c r="D6947">
        <v>2232</v>
      </c>
      <c r="E6947">
        <f>100*Comuni[[#This Row],[Popolazione2011]]/$D$7916</f>
        <v>3.894462508775409E-3</v>
      </c>
      <c r="F6947">
        <f>100*Comuni[[#This Row],[Popolazione2011]]/(SUMIFS($D$2:$D$7916,$B$2:$B$7916,"Calabria"))</f>
        <v>0.11393277353819453</v>
      </c>
      <c r="G6947" t="b">
        <f>IF(Comuni[[#This Row],[Popolazione2011]]&gt;300000,"MAGGIORE")</f>
        <v>0</v>
      </c>
      <c r="H6947">
        <f>100*Comuni[[#This Row],[Popolazione2011]]/(SUMIFS($D$2:$D$7916,$B$2:$B$7916,"Piemonte"))</f>
        <v>5.1146722347542896E-2</v>
      </c>
      <c r="I6947" s="1" t="str">
        <f>_xlfn.XLOOKUP(Comuni[[#This Row],[Regione]],Ripartizione_geografica[Regione],Ripartizione_geografica[Ripartizione geografica],,0)</f>
        <v>Sud</v>
      </c>
      <c r="J6947" s="1">
        <f>_xlfn.XLOOKUP(Comuni[[#This Row],[Regione]],Table_0[Regione],Table_0[Totale contagiati],,0)</f>
        <v>650481</v>
      </c>
      <c r="K6947" s="1">
        <f>_xlfn.XLOOKUP(Comuni[[#This Row],[Regione]],Table_0[Regione],Table_0[Guariti],,0)</f>
        <v>643757</v>
      </c>
      <c r="L6947" s="1">
        <f>_xlfn.XLOOKUP(Comuni[[#This Row],[Regione]],Table_0[Regione],Table_0[Deceduti],,0)</f>
        <v>3596</v>
      </c>
    </row>
    <row r="6948" spans="1:12" x14ac:dyDescent="0.25">
      <c r="A6948" s="1" t="s">
        <v>7053</v>
      </c>
      <c r="B6948" s="1" t="s">
        <v>6848</v>
      </c>
      <c r="C6948" s="1" t="s">
        <v>7000</v>
      </c>
      <c r="D6948">
        <v>700</v>
      </c>
      <c r="E6948">
        <f>100*Comuni[[#This Row],[Popolazione2011]]/$D$7916</f>
        <v>1.2213816111750833E-3</v>
      </c>
      <c r="F6948">
        <f>100*Comuni[[#This Row],[Popolazione2011]]/(SUMIFS($D$2:$D$7916,$B$2:$B$7916,"Calabria"))</f>
        <v>3.5731604604272479E-2</v>
      </c>
      <c r="G6948" t="b">
        <f>IF(Comuni[[#This Row],[Popolazione2011]]&gt;300000,"MAGGIORE")</f>
        <v>0</v>
      </c>
      <c r="H6948">
        <f>100*Comuni[[#This Row],[Popolazione2011]]/(SUMIFS($D$2:$D$7916,$B$2:$B$7916,"Piemonte"))</f>
        <v>1.6040638729068111E-2</v>
      </c>
      <c r="I6948" s="1" t="str">
        <f>_xlfn.XLOOKUP(Comuni[[#This Row],[Regione]],Ripartizione_geografica[Regione],Ripartizione_geografica[Ripartizione geografica],,0)</f>
        <v>Sud</v>
      </c>
      <c r="J6948" s="1">
        <f>_xlfn.XLOOKUP(Comuni[[#This Row],[Regione]],Table_0[Regione],Table_0[Totale contagiati],,0)</f>
        <v>650481</v>
      </c>
      <c r="K6948" s="1">
        <f>_xlfn.XLOOKUP(Comuni[[#This Row],[Regione]],Table_0[Regione],Table_0[Guariti],,0)</f>
        <v>643757</v>
      </c>
      <c r="L6948" s="1">
        <f>_xlfn.XLOOKUP(Comuni[[#This Row],[Regione]],Table_0[Regione],Table_0[Deceduti],,0)</f>
        <v>3596</v>
      </c>
    </row>
    <row r="6949" spans="1:12" x14ac:dyDescent="0.25">
      <c r="A6949" s="1" t="s">
        <v>7054</v>
      </c>
      <c r="B6949" s="1" t="s">
        <v>6848</v>
      </c>
      <c r="C6949" s="1" t="s">
        <v>7000</v>
      </c>
      <c r="D6949">
        <v>1639</v>
      </c>
      <c r="E6949">
        <f>100*Comuni[[#This Row],[Popolazione2011]]/$D$7916</f>
        <v>2.8597778010228023E-3</v>
      </c>
      <c r="F6949">
        <f>100*Comuni[[#This Row],[Popolazione2011]]/(SUMIFS($D$2:$D$7916,$B$2:$B$7916,"Calabria"))</f>
        <v>8.3662999923432277E-2</v>
      </c>
      <c r="G6949" t="b">
        <f>IF(Comuni[[#This Row],[Popolazione2011]]&gt;300000,"MAGGIORE")</f>
        <v>0</v>
      </c>
      <c r="H6949">
        <f>100*Comuni[[#This Row],[Popolazione2011]]/(SUMIFS($D$2:$D$7916,$B$2:$B$7916,"Piemonte"))</f>
        <v>3.7558009824203764E-2</v>
      </c>
      <c r="I6949" s="1" t="str">
        <f>_xlfn.XLOOKUP(Comuni[[#This Row],[Regione]],Ripartizione_geografica[Regione],Ripartizione_geografica[Ripartizione geografica],,0)</f>
        <v>Sud</v>
      </c>
      <c r="J6949" s="1">
        <f>_xlfn.XLOOKUP(Comuni[[#This Row],[Regione]],Table_0[Regione],Table_0[Totale contagiati],,0)</f>
        <v>650481</v>
      </c>
      <c r="K6949" s="1">
        <f>_xlfn.XLOOKUP(Comuni[[#This Row],[Regione]],Table_0[Regione],Table_0[Guariti],,0)</f>
        <v>643757</v>
      </c>
      <c r="L6949" s="1">
        <f>_xlfn.XLOOKUP(Comuni[[#This Row],[Regione]],Table_0[Regione],Table_0[Deceduti],,0)</f>
        <v>3596</v>
      </c>
    </row>
    <row r="6950" spans="1:12" x14ac:dyDescent="0.25">
      <c r="A6950" s="1" t="s">
        <v>7055</v>
      </c>
      <c r="B6950" s="1" t="s">
        <v>6848</v>
      </c>
      <c r="C6950" s="1" t="s">
        <v>7000</v>
      </c>
      <c r="D6950">
        <v>4298</v>
      </c>
      <c r="E6950">
        <f>100*Comuni[[#This Row],[Popolazione2011]]/$D$7916</f>
        <v>7.4992830926150118E-3</v>
      </c>
      <c r="F6950">
        <f>100*Comuni[[#This Row],[Popolazione2011]]/(SUMIFS($D$2:$D$7916,$B$2:$B$7916,"Calabria"))</f>
        <v>0.21939205227023303</v>
      </c>
      <c r="G6950" t="b">
        <f>IF(Comuni[[#This Row],[Popolazione2011]]&gt;300000,"MAGGIORE")</f>
        <v>0</v>
      </c>
      <c r="H6950">
        <f>100*Comuni[[#This Row],[Popolazione2011]]/(SUMIFS($D$2:$D$7916,$B$2:$B$7916,"Piemonte"))</f>
        <v>9.8489521796478213E-2</v>
      </c>
      <c r="I6950" s="1" t="str">
        <f>_xlfn.XLOOKUP(Comuni[[#This Row],[Regione]],Ripartizione_geografica[Regione],Ripartizione_geografica[Ripartizione geografica],,0)</f>
        <v>Sud</v>
      </c>
      <c r="J6950" s="1">
        <f>_xlfn.XLOOKUP(Comuni[[#This Row],[Regione]],Table_0[Regione],Table_0[Totale contagiati],,0)</f>
        <v>650481</v>
      </c>
      <c r="K6950" s="1">
        <f>_xlfn.XLOOKUP(Comuni[[#This Row],[Regione]],Table_0[Regione],Table_0[Guariti],,0)</f>
        <v>643757</v>
      </c>
      <c r="L6950" s="1">
        <f>_xlfn.XLOOKUP(Comuni[[#This Row],[Regione]],Table_0[Regione],Table_0[Deceduti],,0)</f>
        <v>3596</v>
      </c>
    </row>
    <row r="6951" spans="1:12" x14ac:dyDescent="0.25">
      <c r="A6951" s="1" t="s">
        <v>7056</v>
      </c>
      <c r="B6951" s="1" t="s">
        <v>6848</v>
      </c>
      <c r="C6951" s="1" t="s">
        <v>7000</v>
      </c>
      <c r="D6951">
        <v>1778</v>
      </c>
      <c r="E6951">
        <f>100*Comuni[[#This Row],[Popolazione2011]]/$D$7916</f>
        <v>3.1023092923847116E-3</v>
      </c>
      <c r="F6951">
        <f>100*Comuni[[#This Row],[Popolazione2011]]/(SUMIFS($D$2:$D$7916,$B$2:$B$7916,"Calabria"))</f>
        <v>9.0758275694852092E-2</v>
      </c>
      <c r="G6951" t="b">
        <f>IF(Comuni[[#This Row],[Popolazione2011]]&gt;300000,"MAGGIORE")</f>
        <v>0</v>
      </c>
      <c r="H6951">
        <f>100*Comuni[[#This Row],[Popolazione2011]]/(SUMIFS($D$2:$D$7916,$B$2:$B$7916,"Piemonte"))</f>
        <v>4.0743222371833004E-2</v>
      </c>
      <c r="I6951" s="1" t="str">
        <f>_xlfn.XLOOKUP(Comuni[[#This Row],[Regione]],Ripartizione_geografica[Regione],Ripartizione_geografica[Ripartizione geografica],,0)</f>
        <v>Sud</v>
      </c>
      <c r="J6951" s="1">
        <f>_xlfn.XLOOKUP(Comuni[[#This Row],[Regione]],Table_0[Regione],Table_0[Totale contagiati],,0)</f>
        <v>650481</v>
      </c>
      <c r="K6951" s="1">
        <f>_xlfn.XLOOKUP(Comuni[[#This Row],[Regione]],Table_0[Regione],Table_0[Guariti],,0)</f>
        <v>643757</v>
      </c>
      <c r="L6951" s="1">
        <f>_xlfn.XLOOKUP(Comuni[[#This Row],[Regione]],Table_0[Regione],Table_0[Deceduti],,0)</f>
        <v>3596</v>
      </c>
    </row>
    <row r="6952" spans="1:12" x14ac:dyDescent="0.25">
      <c r="A6952" s="1" t="s">
        <v>7057</v>
      </c>
      <c r="B6952" s="1" t="s">
        <v>6848</v>
      </c>
      <c r="C6952" s="1" t="s">
        <v>7000</v>
      </c>
      <c r="D6952">
        <v>1311</v>
      </c>
      <c r="E6952">
        <f>100*Comuni[[#This Row],[Popolazione2011]]/$D$7916</f>
        <v>2.2874732746436203E-3</v>
      </c>
      <c r="F6952">
        <f>100*Comuni[[#This Row],[Popolazione2011]]/(SUMIFS($D$2:$D$7916,$B$2:$B$7916,"Calabria"))</f>
        <v>6.6920190908858881E-2</v>
      </c>
      <c r="G6952" t="b">
        <f>IF(Comuni[[#This Row],[Popolazione2011]]&gt;300000,"MAGGIORE")</f>
        <v>0</v>
      </c>
      <c r="H6952">
        <f>100*Comuni[[#This Row],[Popolazione2011]]/(SUMIFS($D$2:$D$7916,$B$2:$B$7916,"Piemonte"))</f>
        <v>3.0041824819726136E-2</v>
      </c>
      <c r="I6952" s="1" t="str">
        <f>_xlfn.XLOOKUP(Comuni[[#This Row],[Regione]],Ripartizione_geografica[Regione],Ripartizione_geografica[Ripartizione geografica],,0)</f>
        <v>Sud</v>
      </c>
      <c r="J6952" s="1">
        <f>_xlfn.XLOOKUP(Comuni[[#This Row],[Regione]],Table_0[Regione],Table_0[Totale contagiati],,0)</f>
        <v>650481</v>
      </c>
      <c r="K6952" s="1">
        <f>_xlfn.XLOOKUP(Comuni[[#This Row],[Regione]],Table_0[Regione],Table_0[Guariti],,0)</f>
        <v>643757</v>
      </c>
      <c r="L6952" s="1">
        <f>_xlfn.XLOOKUP(Comuni[[#This Row],[Regione]],Table_0[Regione],Table_0[Deceduti],,0)</f>
        <v>3596</v>
      </c>
    </row>
    <row r="6953" spans="1:12" x14ac:dyDescent="0.25">
      <c r="A6953" s="1" t="s">
        <v>7058</v>
      </c>
      <c r="B6953" s="1" t="s">
        <v>6848</v>
      </c>
      <c r="C6953" s="1" t="s">
        <v>7000</v>
      </c>
      <c r="D6953">
        <v>2142</v>
      </c>
      <c r="E6953">
        <f>100*Comuni[[#This Row],[Popolazione2011]]/$D$7916</f>
        <v>3.7374277301957552E-3</v>
      </c>
      <c r="F6953">
        <f>100*Comuni[[#This Row],[Popolazione2011]]/(SUMIFS($D$2:$D$7916,$B$2:$B$7916,"Calabria"))</f>
        <v>0.10933871008907378</v>
      </c>
      <c r="G6953" t="b">
        <f>IF(Comuni[[#This Row],[Popolazione2011]]&gt;300000,"MAGGIORE")</f>
        <v>0</v>
      </c>
      <c r="H6953">
        <f>100*Comuni[[#This Row],[Popolazione2011]]/(SUMIFS($D$2:$D$7916,$B$2:$B$7916,"Piemonte"))</f>
        <v>4.9084354510948426E-2</v>
      </c>
      <c r="I6953" s="1" t="str">
        <f>_xlfn.XLOOKUP(Comuni[[#This Row],[Regione]],Ripartizione_geografica[Regione],Ripartizione_geografica[Ripartizione geografica],,0)</f>
        <v>Sud</v>
      </c>
      <c r="J6953" s="1">
        <f>_xlfn.XLOOKUP(Comuni[[#This Row],[Regione]],Table_0[Regione],Table_0[Totale contagiati],,0)</f>
        <v>650481</v>
      </c>
      <c r="K6953" s="1">
        <f>_xlfn.XLOOKUP(Comuni[[#This Row],[Regione]],Table_0[Regione],Table_0[Guariti],,0)</f>
        <v>643757</v>
      </c>
      <c r="L6953" s="1">
        <f>_xlfn.XLOOKUP(Comuni[[#This Row],[Regione]],Table_0[Regione],Table_0[Deceduti],,0)</f>
        <v>3596</v>
      </c>
    </row>
    <row r="6954" spans="1:12" x14ac:dyDescent="0.25">
      <c r="A6954" s="1" t="s">
        <v>7059</v>
      </c>
      <c r="B6954" s="1" t="s">
        <v>6848</v>
      </c>
      <c r="C6954" s="1" t="s">
        <v>7000</v>
      </c>
      <c r="D6954">
        <v>2072</v>
      </c>
      <c r="E6954">
        <f>100*Comuni[[#This Row],[Popolazione2011]]/$D$7916</f>
        <v>3.615289569078247E-3</v>
      </c>
      <c r="F6954">
        <f>100*Comuni[[#This Row],[Popolazione2011]]/(SUMIFS($D$2:$D$7916,$B$2:$B$7916,"Calabria"))</f>
        <v>0.10576554962864654</v>
      </c>
      <c r="G6954" t="b">
        <f>IF(Comuni[[#This Row],[Popolazione2011]]&gt;300000,"MAGGIORE")</f>
        <v>0</v>
      </c>
      <c r="H6954">
        <f>100*Comuni[[#This Row],[Popolazione2011]]/(SUMIFS($D$2:$D$7916,$B$2:$B$7916,"Piemonte"))</f>
        <v>4.7480290638041614E-2</v>
      </c>
      <c r="I6954" s="1" t="str">
        <f>_xlfn.XLOOKUP(Comuni[[#This Row],[Regione]],Ripartizione_geografica[Regione],Ripartizione_geografica[Ripartizione geografica],,0)</f>
        <v>Sud</v>
      </c>
      <c r="J6954" s="1">
        <f>_xlfn.XLOOKUP(Comuni[[#This Row],[Regione]],Table_0[Regione],Table_0[Totale contagiati],,0)</f>
        <v>650481</v>
      </c>
      <c r="K6954" s="1">
        <f>_xlfn.XLOOKUP(Comuni[[#This Row],[Regione]],Table_0[Regione],Table_0[Guariti],,0)</f>
        <v>643757</v>
      </c>
      <c r="L6954" s="1">
        <f>_xlfn.XLOOKUP(Comuni[[#This Row],[Regione]],Table_0[Regione],Table_0[Deceduti],,0)</f>
        <v>3596</v>
      </c>
    </row>
    <row r="6955" spans="1:12" x14ac:dyDescent="0.25">
      <c r="A6955" s="1" t="s">
        <v>7060</v>
      </c>
      <c r="B6955" s="1" t="s">
        <v>6848</v>
      </c>
      <c r="C6955" s="1" t="s">
        <v>7000</v>
      </c>
      <c r="D6955">
        <v>1830</v>
      </c>
      <c r="E6955">
        <f>100*Comuni[[#This Row],[Popolazione2011]]/$D$7916</f>
        <v>3.1930404977862895E-3</v>
      </c>
      <c r="F6955">
        <f>100*Comuni[[#This Row],[Popolazione2011]]/(SUMIFS($D$2:$D$7916,$B$2:$B$7916,"Calabria"))</f>
        <v>9.3412623465455188E-2</v>
      </c>
      <c r="G6955" t="b">
        <f>IF(Comuni[[#This Row],[Popolazione2011]]&gt;300000,"MAGGIORE")</f>
        <v>0</v>
      </c>
      <c r="H6955">
        <f>100*Comuni[[#This Row],[Popolazione2011]]/(SUMIFS($D$2:$D$7916,$B$2:$B$7916,"Piemonte"))</f>
        <v>4.193481267742092E-2</v>
      </c>
      <c r="I6955" s="1" t="str">
        <f>_xlfn.XLOOKUP(Comuni[[#This Row],[Regione]],Ripartizione_geografica[Regione],Ripartizione_geografica[Ripartizione geografica],,0)</f>
        <v>Sud</v>
      </c>
      <c r="J6955" s="1">
        <f>_xlfn.XLOOKUP(Comuni[[#This Row],[Regione]],Table_0[Regione],Table_0[Totale contagiati],,0)</f>
        <v>650481</v>
      </c>
      <c r="K6955" s="1">
        <f>_xlfn.XLOOKUP(Comuni[[#This Row],[Regione]],Table_0[Regione],Table_0[Guariti],,0)</f>
        <v>643757</v>
      </c>
      <c r="L6955" s="1">
        <f>_xlfn.XLOOKUP(Comuni[[#This Row],[Regione]],Table_0[Regione],Table_0[Deceduti],,0)</f>
        <v>3596</v>
      </c>
    </row>
    <row r="6956" spans="1:12" x14ac:dyDescent="0.25">
      <c r="A6956" s="1" t="s">
        <v>7061</v>
      </c>
      <c r="B6956" s="1" t="s">
        <v>6848</v>
      </c>
      <c r="C6956" s="1" t="s">
        <v>7000</v>
      </c>
      <c r="D6956">
        <v>3314</v>
      </c>
      <c r="E6956">
        <f>100*Comuni[[#This Row],[Popolazione2011]]/$D$7916</f>
        <v>5.7823695134774662E-3</v>
      </c>
      <c r="F6956">
        <f>100*Comuni[[#This Row],[Popolazione2011]]/(SUMIFS($D$2:$D$7916,$B$2:$B$7916,"Calabria"))</f>
        <v>0.16916362522651285</v>
      </c>
      <c r="G6956" t="b">
        <f>IF(Comuni[[#This Row],[Popolazione2011]]&gt;300000,"MAGGIORE")</f>
        <v>0</v>
      </c>
      <c r="H6956">
        <f>100*Comuni[[#This Row],[Popolazione2011]]/(SUMIFS($D$2:$D$7916,$B$2:$B$7916,"Piemonte"))</f>
        <v>7.5940966783045322E-2</v>
      </c>
      <c r="I6956" s="1" t="str">
        <f>_xlfn.XLOOKUP(Comuni[[#This Row],[Regione]],Ripartizione_geografica[Regione],Ripartizione_geografica[Ripartizione geografica],,0)</f>
        <v>Sud</v>
      </c>
      <c r="J6956" s="1">
        <f>_xlfn.XLOOKUP(Comuni[[#This Row],[Regione]],Table_0[Regione],Table_0[Totale contagiati],,0)</f>
        <v>650481</v>
      </c>
      <c r="K6956" s="1">
        <f>_xlfn.XLOOKUP(Comuni[[#This Row],[Regione]],Table_0[Regione],Table_0[Guariti],,0)</f>
        <v>643757</v>
      </c>
      <c r="L6956" s="1">
        <f>_xlfn.XLOOKUP(Comuni[[#This Row],[Regione]],Table_0[Regione],Table_0[Deceduti],,0)</f>
        <v>3596</v>
      </c>
    </row>
    <row r="6957" spans="1:12" x14ac:dyDescent="0.25">
      <c r="A6957" s="1" t="s">
        <v>7062</v>
      </c>
      <c r="B6957" s="1" t="s">
        <v>6848</v>
      </c>
      <c r="C6957" s="1" t="s">
        <v>7000</v>
      </c>
      <c r="D6957">
        <v>511</v>
      </c>
      <c r="E6957">
        <f>100*Comuni[[#This Row],[Popolazione2011]]/$D$7916</f>
        <v>8.9160857615781092E-4</v>
      </c>
      <c r="F6957">
        <f>100*Comuni[[#This Row],[Popolazione2011]]/(SUMIFS($D$2:$D$7916,$B$2:$B$7916,"Calabria"))</f>
        <v>2.6084071361118909E-2</v>
      </c>
      <c r="G6957" t="b">
        <f>IF(Comuni[[#This Row],[Popolazione2011]]&gt;300000,"MAGGIORE")</f>
        <v>0</v>
      </c>
      <c r="H6957">
        <f>100*Comuni[[#This Row],[Popolazione2011]]/(SUMIFS($D$2:$D$7916,$B$2:$B$7916,"Piemonte"))</f>
        <v>1.1709666272219721E-2</v>
      </c>
      <c r="I6957" s="1" t="str">
        <f>_xlfn.XLOOKUP(Comuni[[#This Row],[Regione]],Ripartizione_geografica[Regione],Ripartizione_geografica[Ripartizione geografica],,0)</f>
        <v>Sud</v>
      </c>
      <c r="J6957" s="1">
        <f>_xlfn.XLOOKUP(Comuni[[#This Row],[Regione]],Table_0[Regione],Table_0[Totale contagiati],,0)</f>
        <v>650481</v>
      </c>
      <c r="K6957" s="1">
        <f>_xlfn.XLOOKUP(Comuni[[#This Row],[Regione]],Table_0[Regione],Table_0[Guariti],,0)</f>
        <v>643757</v>
      </c>
      <c r="L6957" s="1">
        <f>_xlfn.XLOOKUP(Comuni[[#This Row],[Regione]],Table_0[Regione],Table_0[Deceduti],,0)</f>
        <v>3596</v>
      </c>
    </row>
    <row r="6958" spans="1:12" x14ac:dyDescent="0.25">
      <c r="A6958" s="1" t="s">
        <v>7063</v>
      </c>
      <c r="B6958" s="1" t="s">
        <v>6848</v>
      </c>
      <c r="C6958" s="1" t="s">
        <v>7000</v>
      </c>
      <c r="D6958">
        <v>6987</v>
      </c>
      <c r="E6958">
        <f>100*Comuni[[#This Row],[Popolazione2011]]/$D$7916</f>
        <v>1.219113331040044E-2</v>
      </c>
      <c r="F6958">
        <f>100*Comuni[[#This Row],[Popolazione2011]]/(SUMIFS($D$2:$D$7916,$B$2:$B$7916,"Calabria"))</f>
        <v>0.35665245910007404</v>
      </c>
      <c r="G6958" t="b">
        <f>IF(Comuni[[#This Row],[Popolazione2011]]&gt;300000,"MAGGIORE")</f>
        <v>0</v>
      </c>
      <c r="H6958">
        <f>100*Comuni[[#This Row],[Popolazione2011]]/(SUMIFS($D$2:$D$7916,$B$2:$B$7916,"Piemonte"))</f>
        <v>0.16010848971428415</v>
      </c>
      <c r="I6958" s="1" t="str">
        <f>_xlfn.XLOOKUP(Comuni[[#This Row],[Regione]],Ripartizione_geografica[Regione],Ripartizione_geografica[Ripartizione geografica],,0)</f>
        <v>Sud</v>
      </c>
      <c r="J6958" s="1">
        <f>_xlfn.XLOOKUP(Comuni[[#This Row],[Regione]],Table_0[Regione],Table_0[Totale contagiati],,0)</f>
        <v>650481</v>
      </c>
      <c r="K6958" s="1">
        <f>_xlfn.XLOOKUP(Comuni[[#This Row],[Regione]],Table_0[Regione],Table_0[Guariti],,0)</f>
        <v>643757</v>
      </c>
      <c r="L6958" s="1">
        <f>_xlfn.XLOOKUP(Comuni[[#This Row],[Regione]],Table_0[Regione],Table_0[Deceduti],,0)</f>
        <v>3596</v>
      </c>
    </row>
    <row r="6959" spans="1:12" x14ac:dyDescent="0.25">
      <c r="A6959" s="1" t="s">
        <v>7064</v>
      </c>
      <c r="B6959" s="1" t="s">
        <v>6848</v>
      </c>
      <c r="C6959" s="1" t="s">
        <v>7000</v>
      </c>
      <c r="D6959">
        <v>3249</v>
      </c>
      <c r="E6959">
        <f>100*Comuni[[#This Row],[Popolazione2011]]/$D$7916</f>
        <v>5.6689555067254939E-3</v>
      </c>
      <c r="F6959">
        <f>100*Comuni[[#This Row],[Popolazione2011]]/(SUMIFS($D$2:$D$7916,$B$2:$B$7916,"Calabria"))</f>
        <v>0.16584569051325898</v>
      </c>
      <c r="G6959" t="b">
        <f>IF(Comuni[[#This Row],[Popolazione2011]]&gt;300000,"MAGGIORE")</f>
        <v>0</v>
      </c>
      <c r="H6959">
        <f>100*Comuni[[#This Row],[Popolazione2011]]/(SUMIFS($D$2:$D$7916,$B$2:$B$7916,"Piemonte"))</f>
        <v>7.4451478901060422E-2</v>
      </c>
      <c r="I6959" s="1" t="str">
        <f>_xlfn.XLOOKUP(Comuni[[#This Row],[Regione]],Ripartizione_geografica[Regione],Ripartizione_geografica[Ripartizione geografica],,0)</f>
        <v>Sud</v>
      </c>
      <c r="J6959" s="1">
        <f>_xlfn.XLOOKUP(Comuni[[#This Row],[Regione]],Table_0[Regione],Table_0[Totale contagiati],,0)</f>
        <v>650481</v>
      </c>
      <c r="K6959" s="1">
        <f>_xlfn.XLOOKUP(Comuni[[#This Row],[Regione]],Table_0[Regione],Table_0[Guariti],,0)</f>
        <v>643757</v>
      </c>
      <c r="L6959" s="1">
        <f>_xlfn.XLOOKUP(Comuni[[#This Row],[Regione]],Table_0[Regione],Table_0[Deceduti],,0)</f>
        <v>3596</v>
      </c>
    </row>
    <row r="6960" spans="1:12" x14ac:dyDescent="0.25">
      <c r="A6960" s="1" t="s">
        <v>7065</v>
      </c>
      <c r="B6960" s="1" t="s">
        <v>6848</v>
      </c>
      <c r="C6960" s="1" t="s">
        <v>7000</v>
      </c>
      <c r="D6960">
        <v>4767</v>
      </c>
      <c r="E6960">
        <f>100*Comuni[[#This Row],[Popolazione2011]]/$D$7916</f>
        <v>8.3176087721023185E-3</v>
      </c>
      <c r="F6960">
        <f>100*Comuni[[#This Row],[Popolazione2011]]/(SUMIFS($D$2:$D$7916,$B$2:$B$7916,"Calabria"))</f>
        <v>0.24333222735509558</v>
      </c>
      <c r="G6960" t="b">
        <f>IF(Comuni[[#This Row],[Popolazione2011]]&gt;300000,"MAGGIORE")</f>
        <v>0</v>
      </c>
      <c r="H6960">
        <f>100*Comuni[[#This Row],[Popolazione2011]]/(SUMIFS($D$2:$D$7916,$B$2:$B$7916,"Piemonte"))</f>
        <v>0.10923674974495384</v>
      </c>
      <c r="I6960" s="1" t="str">
        <f>_xlfn.XLOOKUP(Comuni[[#This Row],[Regione]],Ripartizione_geografica[Regione],Ripartizione_geografica[Ripartizione geografica],,0)</f>
        <v>Sud</v>
      </c>
      <c r="J6960" s="1">
        <f>_xlfn.XLOOKUP(Comuni[[#This Row],[Regione]],Table_0[Regione],Table_0[Totale contagiati],,0)</f>
        <v>650481</v>
      </c>
      <c r="K6960" s="1">
        <f>_xlfn.XLOOKUP(Comuni[[#This Row],[Regione]],Table_0[Regione],Table_0[Guariti],,0)</f>
        <v>643757</v>
      </c>
      <c r="L6960" s="1">
        <f>_xlfn.XLOOKUP(Comuni[[#This Row],[Regione]],Table_0[Regione],Table_0[Deceduti],,0)</f>
        <v>3596</v>
      </c>
    </row>
    <row r="6961" spans="1:12" x14ac:dyDescent="0.25">
      <c r="A6961" s="1" t="s">
        <v>7066</v>
      </c>
      <c r="B6961" s="1" t="s">
        <v>6848</v>
      </c>
      <c r="C6961" s="1" t="s">
        <v>7000</v>
      </c>
      <c r="D6961">
        <v>2955</v>
      </c>
      <c r="E6961">
        <f>100*Comuni[[#This Row],[Popolazione2011]]/$D$7916</f>
        <v>5.1559752300319589E-3</v>
      </c>
      <c r="F6961">
        <f>100*Comuni[[#This Row],[Popolazione2011]]/(SUMIFS($D$2:$D$7916,$B$2:$B$7916,"Calabria"))</f>
        <v>0.15083841657946453</v>
      </c>
      <c r="G6961" t="b">
        <f>IF(Comuni[[#This Row],[Popolazione2011]]&gt;300000,"MAGGIORE")</f>
        <v>0</v>
      </c>
      <c r="H6961">
        <f>100*Comuni[[#This Row],[Popolazione2011]]/(SUMIFS($D$2:$D$7916,$B$2:$B$7916,"Piemonte"))</f>
        <v>6.7714410634851813E-2</v>
      </c>
      <c r="I6961" s="1" t="str">
        <f>_xlfn.XLOOKUP(Comuni[[#This Row],[Regione]],Ripartizione_geografica[Regione],Ripartizione_geografica[Ripartizione geografica],,0)</f>
        <v>Sud</v>
      </c>
      <c r="J6961" s="1">
        <f>_xlfn.XLOOKUP(Comuni[[#This Row],[Regione]],Table_0[Regione],Table_0[Totale contagiati],,0)</f>
        <v>650481</v>
      </c>
      <c r="K6961" s="1">
        <f>_xlfn.XLOOKUP(Comuni[[#This Row],[Regione]],Table_0[Regione],Table_0[Guariti],,0)</f>
        <v>643757</v>
      </c>
      <c r="L6961" s="1">
        <f>_xlfn.XLOOKUP(Comuni[[#This Row],[Regione]],Table_0[Regione],Table_0[Deceduti],,0)</f>
        <v>3596</v>
      </c>
    </row>
    <row r="6962" spans="1:12" x14ac:dyDescent="0.25">
      <c r="A6962" s="1" t="s">
        <v>7067</v>
      </c>
      <c r="B6962" s="1" t="s">
        <v>6848</v>
      </c>
      <c r="C6962" s="1" t="s">
        <v>7000</v>
      </c>
      <c r="D6962">
        <v>4475</v>
      </c>
      <c r="E6962">
        <f>100*Comuni[[#This Row],[Popolazione2011]]/$D$7916</f>
        <v>7.8081181571549975E-3</v>
      </c>
      <c r="F6962">
        <f>100*Comuni[[#This Row],[Popolazione2011]]/(SUMIFS($D$2:$D$7916,$B$2:$B$7916,"Calabria"))</f>
        <v>0.2284270437201705</v>
      </c>
      <c r="G6962" t="b">
        <f>IF(Comuni[[#This Row],[Popolazione2011]]&gt;300000,"MAGGIORE")</f>
        <v>0</v>
      </c>
      <c r="H6962">
        <f>100*Comuni[[#This Row],[Popolazione2011]]/(SUMIFS($D$2:$D$7916,$B$2:$B$7916,"Piemonte"))</f>
        <v>0.102545511875114</v>
      </c>
      <c r="I6962" s="1" t="str">
        <f>_xlfn.XLOOKUP(Comuni[[#This Row],[Regione]],Ripartizione_geografica[Regione],Ripartizione_geografica[Ripartizione geografica],,0)</f>
        <v>Sud</v>
      </c>
      <c r="J6962" s="1">
        <f>_xlfn.XLOOKUP(Comuni[[#This Row],[Regione]],Table_0[Regione],Table_0[Totale contagiati],,0)</f>
        <v>650481</v>
      </c>
      <c r="K6962" s="1">
        <f>_xlfn.XLOOKUP(Comuni[[#This Row],[Regione]],Table_0[Regione],Table_0[Guariti],,0)</f>
        <v>643757</v>
      </c>
      <c r="L6962" s="1">
        <f>_xlfn.XLOOKUP(Comuni[[#This Row],[Regione]],Table_0[Regione],Table_0[Deceduti],,0)</f>
        <v>3596</v>
      </c>
    </row>
    <row r="6963" spans="1:12" x14ac:dyDescent="0.25">
      <c r="A6963" s="1" t="s">
        <v>7068</v>
      </c>
      <c r="B6963" s="1" t="s">
        <v>6848</v>
      </c>
      <c r="C6963" s="1" t="s">
        <v>7000</v>
      </c>
      <c r="D6963">
        <v>827</v>
      </c>
      <c r="E6963">
        <f>100*Comuni[[#This Row],[Popolazione2011]]/$D$7916</f>
        <v>1.4429751320597056E-3</v>
      </c>
      <c r="F6963">
        <f>100*Comuni[[#This Row],[Popolazione2011]]/(SUMIFS($D$2:$D$7916,$B$2:$B$7916,"Calabria"))</f>
        <v>4.2214338582476203E-2</v>
      </c>
      <c r="G6963" t="b">
        <f>IF(Comuni[[#This Row],[Popolazione2011]]&gt;300000,"MAGGIORE")</f>
        <v>0</v>
      </c>
      <c r="H6963">
        <f>100*Comuni[[#This Row],[Popolazione2011]]/(SUMIFS($D$2:$D$7916,$B$2:$B$7916,"Piemonte"))</f>
        <v>1.8950868898484755E-2</v>
      </c>
      <c r="I6963" s="1" t="str">
        <f>_xlfn.XLOOKUP(Comuni[[#This Row],[Regione]],Ripartizione_geografica[Regione],Ripartizione_geografica[Ripartizione geografica],,0)</f>
        <v>Sud</v>
      </c>
      <c r="J6963" s="1">
        <f>_xlfn.XLOOKUP(Comuni[[#This Row],[Regione]],Table_0[Regione],Table_0[Totale contagiati],,0)</f>
        <v>650481</v>
      </c>
      <c r="K6963" s="1">
        <f>_xlfn.XLOOKUP(Comuni[[#This Row],[Regione]],Table_0[Regione],Table_0[Guariti],,0)</f>
        <v>643757</v>
      </c>
      <c r="L6963" s="1">
        <f>_xlfn.XLOOKUP(Comuni[[#This Row],[Regione]],Table_0[Regione],Table_0[Deceduti],,0)</f>
        <v>3596</v>
      </c>
    </row>
    <row r="6964" spans="1:12" x14ac:dyDescent="0.25">
      <c r="A6964" s="1" t="s">
        <v>7069</v>
      </c>
      <c r="B6964" s="1" t="s">
        <v>6848</v>
      </c>
      <c r="C6964" s="1" t="s">
        <v>7000</v>
      </c>
      <c r="D6964">
        <v>8841</v>
      </c>
      <c r="E6964">
        <f>100*Comuni[[#This Row],[Popolazione2011]]/$D$7916</f>
        <v>1.5426049749141304E-2</v>
      </c>
      <c r="F6964">
        <f>100*Comuni[[#This Row],[Popolazione2011]]/(SUMIFS($D$2:$D$7916,$B$2:$B$7916,"Calabria"))</f>
        <v>0.45129016615196144</v>
      </c>
      <c r="G6964" t="b">
        <f>IF(Comuni[[#This Row],[Popolazione2011]]&gt;300000,"MAGGIORE")</f>
        <v>0</v>
      </c>
      <c r="H6964">
        <f>100*Comuni[[#This Row],[Popolazione2011]]/(SUMIFS($D$2:$D$7916,$B$2:$B$7916,"Piemonte"))</f>
        <v>0.20259326714813025</v>
      </c>
      <c r="I6964" s="1" t="str">
        <f>_xlfn.XLOOKUP(Comuni[[#This Row],[Regione]],Ripartizione_geografica[Regione],Ripartizione_geografica[Ripartizione geografica],,0)</f>
        <v>Sud</v>
      </c>
      <c r="J6964" s="1">
        <f>_xlfn.XLOOKUP(Comuni[[#This Row],[Regione]],Table_0[Regione],Table_0[Totale contagiati],,0)</f>
        <v>650481</v>
      </c>
      <c r="K6964" s="1">
        <f>_xlfn.XLOOKUP(Comuni[[#This Row],[Regione]],Table_0[Regione],Table_0[Guariti],,0)</f>
        <v>643757</v>
      </c>
      <c r="L6964" s="1">
        <f>_xlfn.XLOOKUP(Comuni[[#This Row],[Regione]],Table_0[Regione],Table_0[Deceduti],,0)</f>
        <v>3596</v>
      </c>
    </row>
    <row r="6965" spans="1:12" x14ac:dyDescent="0.25">
      <c r="A6965" s="1" t="s">
        <v>7070</v>
      </c>
      <c r="B6965" s="1" t="s">
        <v>6848</v>
      </c>
      <c r="C6965" s="1" t="s">
        <v>7000</v>
      </c>
      <c r="D6965">
        <v>3137</v>
      </c>
      <c r="E6965">
        <f>100*Comuni[[#This Row],[Popolazione2011]]/$D$7916</f>
        <v>5.4735344489374805E-3</v>
      </c>
      <c r="F6965">
        <f>100*Comuni[[#This Row],[Popolazione2011]]/(SUMIFS($D$2:$D$7916,$B$2:$B$7916,"Calabria"))</f>
        <v>0.16012863377657538</v>
      </c>
      <c r="G6965" t="b">
        <f>IF(Comuni[[#This Row],[Popolazione2011]]&gt;300000,"MAGGIORE")</f>
        <v>0</v>
      </c>
      <c r="H6965">
        <f>100*Comuni[[#This Row],[Popolazione2011]]/(SUMIFS($D$2:$D$7916,$B$2:$B$7916,"Piemonte"))</f>
        <v>7.188497670440952E-2</v>
      </c>
      <c r="I6965" s="1" t="str">
        <f>_xlfn.XLOOKUP(Comuni[[#This Row],[Regione]],Ripartizione_geografica[Regione],Ripartizione_geografica[Ripartizione geografica],,0)</f>
        <v>Sud</v>
      </c>
      <c r="J6965" s="1">
        <f>_xlfn.XLOOKUP(Comuni[[#This Row],[Regione]],Table_0[Regione],Table_0[Totale contagiati],,0)</f>
        <v>650481</v>
      </c>
      <c r="K6965" s="1">
        <f>_xlfn.XLOOKUP(Comuni[[#This Row],[Regione]],Table_0[Regione],Table_0[Guariti],,0)</f>
        <v>643757</v>
      </c>
      <c r="L6965" s="1">
        <f>_xlfn.XLOOKUP(Comuni[[#This Row],[Regione]],Table_0[Regione],Table_0[Deceduti],,0)</f>
        <v>3596</v>
      </c>
    </row>
    <row r="6966" spans="1:12" x14ac:dyDescent="0.25">
      <c r="A6966" s="1" t="s">
        <v>7071</v>
      </c>
      <c r="B6966" s="1" t="s">
        <v>6848</v>
      </c>
      <c r="C6966" s="1" t="s">
        <v>7000</v>
      </c>
      <c r="D6966">
        <v>1643</v>
      </c>
      <c r="E6966">
        <f>100*Comuni[[#This Row],[Popolazione2011]]/$D$7916</f>
        <v>2.8667571245152316E-3</v>
      </c>
      <c r="F6966">
        <f>100*Comuni[[#This Row],[Popolazione2011]]/(SUMIFS($D$2:$D$7916,$B$2:$B$7916,"Calabria"))</f>
        <v>8.3867180521170981E-2</v>
      </c>
      <c r="G6966" t="b">
        <f>IF(Comuni[[#This Row],[Popolazione2011]]&gt;300000,"MAGGIORE")</f>
        <v>0</v>
      </c>
      <c r="H6966">
        <f>100*Comuni[[#This Row],[Popolazione2011]]/(SUMIFS($D$2:$D$7916,$B$2:$B$7916,"Piemonte"))</f>
        <v>3.76496706169413E-2</v>
      </c>
      <c r="I6966" s="1" t="str">
        <f>_xlfn.XLOOKUP(Comuni[[#This Row],[Regione]],Ripartizione_geografica[Regione],Ripartizione_geografica[Ripartizione geografica],,0)</f>
        <v>Sud</v>
      </c>
      <c r="J6966" s="1">
        <f>_xlfn.XLOOKUP(Comuni[[#This Row],[Regione]],Table_0[Regione],Table_0[Totale contagiati],,0)</f>
        <v>650481</v>
      </c>
      <c r="K6966" s="1">
        <f>_xlfn.XLOOKUP(Comuni[[#This Row],[Regione]],Table_0[Regione],Table_0[Guariti],,0)</f>
        <v>643757</v>
      </c>
      <c r="L6966" s="1">
        <f>_xlfn.XLOOKUP(Comuni[[#This Row],[Regione]],Table_0[Regione],Table_0[Deceduti],,0)</f>
        <v>3596</v>
      </c>
    </row>
    <row r="6967" spans="1:12" x14ac:dyDescent="0.25">
      <c r="A6967" s="1" t="s">
        <v>7072</v>
      </c>
      <c r="B6967" s="1" t="s">
        <v>6848</v>
      </c>
      <c r="C6967" s="1" t="s">
        <v>7000</v>
      </c>
      <c r="D6967">
        <v>3400</v>
      </c>
      <c r="E6967">
        <f>100*Comuni[[#This Row],[Popolazione2011]]/$D$7916</f>
        <v>5.9324249685646906E-3</v>
      </c>
      <c r="F6967">
        <f>100*Comuni[[#This Row],[Popolazione2011]]/(SUMIFS($D$2:$D$7916,$B$2:$B$7916,"Calabria"))</f>
        <v>0.17355350807789491</v>
      </c>
      <c r="G6967" t="b">
        <f>IF(Comuni[[#This Row],[Popolazione2011]]&gt;300000,"MAGGIORE")</f>
        <v>0</v>
      </c>
      <c r="H6967">
        <f>100*Comuni[[#This Row],[Popolazione2011]]/(SUMIFS($D$2:$D$7916,$B$2:$B$7916,"Piemonte"))</f>
        <v>7.7911673826902256E-2</v>
      </c>
      <c r="I6967" s="1" t="str">
        <f>_xlfn.XLOOKUP(Comuni[[#This Row],[Regione]],Ripartizione_geografica[Regione],Ripartizione_geografica[Ripartizione geografica],,0)</f>
        <v>Sud</v>
      </c>
      <c r="J6967" s="1">
        <f>_xlfn.XLOOKUP(Comuni[[#This Row],[Regione]],Table_0[Regione],Table_0[Totale contagiati],,0)</f>
        <v>650481</v>
      </c>
      <c r="K6967" s="1">
        <f>_xlfn.XLOOKUP(Comuni[[#This Row],[Regione]],Table_0[Regione],Table_0[Guariti],,0)</f>
        <v>643757</v>
      </c>
      <c r="L6967" s="1">
        <f>_xlfn.XLOOKUP(Comuni[[#This Row],[Regione]],Table_0[Regione],Table_0[Deceduti],,0)</f>
        <v>3596</v>
      </c>
    </row>
    <row r="6968" spans="1:12" x14ac:dyDescent="0.25">
      <c r="A6968" s="1" t="s">
        <v>7073</v>
      </c>
      <c r="B6968" s="1" t="s">
        <v>6848</v>
      </c>
      <c r="C6968" s="1" t="s">
        <v>7000</v>
      </c>
      <c r="D6968">
        <v>2443</v>
      </c>
      <c r="E6968">
        <f>100*Comuni[[#This Row],[Popolazione2011]]/$D$7916</f>
        <v>4.2626218230010409E-3</v>
      </c>
      <c r="F6968">
        <f>100*Comuni[[#This Row],[Popolazione2011]]/(SUMIFS($D$2:$D$7916,$B$2:$B$7916,"Calabria"))</f>
        <v>0.12470330006891095</v>
      </c>
      <c r="G6968" t="b">
        <f>IF(Comuni[[#This Row],[Popolazione2011]]&gt;300000,"MAGGIORE")</f>
        <v>0</v>
      </c>
      <c r="H6968">
        <f>100*Comuni[[#This Row],[Popolazione2011]]/(SUMIFS($D$2:$D$7916,$B$2:$B$7916,"Piemonte"))</f>
        <v>5.5981829164447709E-2</v>
      </c>
      <c r="I6968" s="1" t="str">
        <f>_xlfn.XLOOKUP(Comuni[[#This Row],[Regione]],Ripartizione_geografica[Regione],Ripartizione_geografica[Ripartizione geografica],,0)</f>
        <v>Sud</v>
      </c>
      <c r="J6968" s="1">
        <f>_xlfn.XLOOKUP(Comuni[[#This Row],[Regione]],Table_0[Regione],Table_0[Totale contagiati],,0)</f>
        <v>650481</v>
      </c>
      <c r="K6968" s="1">
        <f>_xlfn.XLOOKUP(Comuni[[#This Row],[Regione]],Table_0[Regione],Table_0[Guariti],,0)</f>
        <v>643757</v>
      </c>
      <c r="L6968" s="1">
        <f>_xlfn.XLOOKUP(Comuni[[#This Row],[Regione]],Table_0[Regione],Table_0[Deceduti],,0)</f>
        <v>3596</v>
      </c>
    </row>
    <row r="6969" spans="1:12" x14ac:dyDescent="0.25">
      <c r="A6969" s="1" t="s">
        <v>7074</v>
      </c>
      <c r="B6969" s="1" t="s">
        <v>6848</v>
      </c>
      <c r="C6969" s="1" t="s">
        <v>7000</v>
      </c>
      <c r="D6969">
        <v>2705</v>
      </c>
      <c r="E6969">
        <f>100*Comuni[[#This Row],[Popolazione2011]]/$D$7916</f>
        <v>4.7197675117551441E-3</v>
      </c>
      <c r="F6969">
        <f>100*Comuni[[#This Row],[Popolazione2011]]/(SUMIFS($D$2:$D$7916,$B$2:$B$7916,"Calabria"))</f>
        <v>0.13807712922079579</v>
      </c>
      <c r="G6969" t="b">
        <f>IF(Comuni[[#This Row],[Popolazione2011]]&gt;300000,"MAGGIORE")</f>
        <v>0</v>
      </c>
      <c r="H6969">
        <f>100*Comuni[[#This Row],[Popolazione2011]]/(SUMIFS($D$2:$D$7916,$B$2:$B$7916,"Piemonte"))</f>
        <v>6.1985611088756061E-2</v>
      </c>
      <c r="I6969" s="1" t="str">
        <f>_xlfn.XLOOKUP(Comuni[[#This Row],[Regione]],Ripartizione_geografica[Regione],Ripartizione_geografica[Ripartizione geografica],,0)</f>
        <v>Sud</v>
      </c>
      <c r="J6969" s="1">
        <f>_xlfn.XLOOKUP(Comuni[[#This Row],[Regione]],Table_0[Regione],Table_0[Totale contagiati],,0)</f>
        <v>650481</v>
      </c>
      <c r="K6969" s="1">
        <f>_xlfn.XLOOKUP(Comuni[[#This Row],[Regione]],Table_0[Regione],Table_0[Guariti],,0)</f>
        <v>643757</v>
      </c>
      <c r="L6969" s="1">
        <f>_xlfn.XLOOKUP(Comuni[[#This Row],[Regione]],Table_0[Regione],Table_0[Deceduti],,0)</f>
        <v>3596</v>
      </c>
    </row>
    <row r="6970" spans="1:12" x14ac:dyDescent="0.25">
      <c r="A6970" s="1" t="s">
        <v>7075</v>
      </c>
      <c r="B6970" s="1" t="s">
        <v>6848</v>
      </c>
      <c r="C6970" s="1" t="s">
        <v>7000</v>
      </c>
      <c r="D6970">
        <v>3897</v>
      </c>
      <c r="E6970">
        <f>100*Comuni[[#This Row],[Popolazione2011]]/$D$7916</f>
        <v>6.7996059124990002E-3</v>
      </c>
      <c r="F6970">
        <f>100*Comuni[[#This Row],[Popolazione2011]]/(SUMIFS($D$2:$D$7916,$B$2:$B$7916,"Calabria"))</f>
        <v>0.19892294734692836</v>
      </c>
      <c r="G6970" t="b">
        <f>IF(Comuni[[#This Row],[Popolazione2011]]&gt;300000,"MAGGIORE")</f>
        <v>0</v>
      </c>
      <c r="H6970">
        <f>100*Comuni[[#This Row],[Popolazione2011]]/(SUMIFS($D$2:$D$7916,$B$2:$B$7916,"Piemonte"))</f>
        <v>8.9300527324540621E-2</v>
      </c>
      <c r="I6970" s="1" t="str">
        <f>_xlfn.XLOOKUP(Comuni[[#This Row],[Regione]],Ripartizione_geografica[Regione],Ripartizione_geografica[Ripartizione geografica],,0)</f>
        <v>Sud</v>
      </c>
      <c r="J6970" s="1">
        <f>_xlfn.XLOOKUP(Comuni[[#This Row],[Regione]],Table_0[Regione],Table_0[Totale contagiati],,0)</f>
        <v>650481</v>
      </c>
      <c r="K6970" s="1">
        <f>_xlfn.XLOOKUP(Comuni[[#This Row],[Regione]],Table_0[Regione],Table_0[Guariti],,0)</f>
        <v>643757</v>
      </c>
      <c r="L6970" s="1">
        <f>_xlfn.XLOOKUP(Comuni[[#This Row],[Regione]],Table_0[Regione],Table_0[Deceduti],,0)</f>
        <v>3596</v>
      </c>
    </row>
    <row r="6971" spans="1:12" x14ac:dyDescent="0.25">
      <c r="A6971" s="1" t="s">
        <v>7076</v>
      </c>
      <c r="B6971" s="1" t="s">
        <v>6848</v>
      </c>
      <c r="C6971" s="1" t="s">
        <v>7000</v>
      </c>
      <c r="D6971">
        <v>1131</v>
      </c>
      <c r="E6971">
        <f>100*Comuni[[#This Row],[Popolazione2011]]/$D$7916</f>
        <v>1.9734037174843132E-3</v>
      </c>
      <c r="F6971">
        <f>100*Comuni[[#This Row],[Popolazione2011]]/(SUMIFS($D$2:$D$7916,$B$2:$B$7916,"Calabria"))</f>
        <v>5.7732064010617389E-2</v>
      </c>
      <c r="G6971" t="b">
        <f>IF(Comuni[[#This Row],[Popolazione2011]]&gt;300000,"MAGGIORE")</f>
        <v>0</v>
      </c>
      <c r="H6971">
        <f>100*Comuni[[#This Row],[Popolazione2011]]/(SUMIFS($D$2:$D$7916,$B$2:$B$7916,"Piemonte"))</f>
        <v>2.5917089146537193E-2</v>
      </c>
      <c r="I6971" s="1" t="str">
        <f>_xlfn.XLOOKUP(Comuni[[#This Row],[Regione]],Ripartizione_geografica[Regione],Ripartizione_geografica[Ripartizione geografica],,0)</f>
        <v>Sud</v>
      </c>
      <c r="J6971" s="1">
        <f>_xlfn.XLOOKUP(Comuni[[#This Row],[Regione]],Table_0[Regione],Table_0[Totale contagiati],,0)</f>
        <v>650481</v>
      </c>
      <c r="K6971" s="1">
        <f>_xlfn.XLOOKUP(Comuni[[#This Row],[Regione]],Table_0[Regione],Table_0[Guariti],,0)</f>
        <v>643757</v>
      </c>
      <c r="L6971" s="1">
        <f>_xlfn.XLOOKUP(Comuni[[#This Row],[Regione]],Table_0[Regione],Table_0[Deceduti],,0)</f>
        <v>3596</v>
      </c>
    </row>
    <row r="6972" spans="1:12" x14ac:dyDescent="0.25">
      <c r="A6972" s="1" t="s">
        <v>7077</v>
      </c>
      <c r="B6972" s="1" t="s">
        <v>6848</v>
      </c>
      <c r="C6972" s="1" t="s">
        <v>7000</v>
      </c>
      <c r="D6972">
        <v>1849</v>
      </c>
      <c r="E6972">
        <f>100*Comuni[[#This Row],[Popolazione2011]]/$D$7916</f>
        <v>3.2261922843753272E-3</v>
      </c>
      <c r="F6972">
        <f>100*Comuni[[#This Row],[Popolazione2011]]/(SUMIFS($D$2:$D$7916,$B$2:$B$7916,"Calabria"))</f>
        <v>9.4382481304714022E-2</v>
      </c>
      <c r="G6972" t="b">
        <f>IF(Comuni[[#This Row],[Popolazione2011]]&gt;300000,"MAGGIORE")</f>
        <v>0</v>
      </c>
      <c r="H6972">
        <f>100*Comuni[[#This Row],[Popolazione2011]]/(SUMIFS($D$2:$D$7916,$B$2:$B$7916,"Piemonte"))</f>
        <v>4.23702014429242E-2</v>
      </c>
      <c r="I6972" s="1" t="str">
        <f>_xlfn.XLOOKUP(Comuni[[#This Row],[Regione]],Ripartizione_geografica[Regione],Ripartizione_geografica[Ripartizione geografica],,0)</f>
        <v>Sud</v>
      </c>
      <c r="J6972" s="1">
        <f>_xlfn.XLOOKUP(Comuni[[#This Row],[Regione]],Table_0[Regione],Table_0[Totale contagiati],,0)</f>
        <v>650481</v>
      </c>
      <c r="K6972" s="1">
        <f>_xlfn.XLOOKUP(Comuni[[#This Row],[Regione]],Table_0[Regione],Table_0[Guariti],,0)</f>
        <v>643757</v>
      </c>
      <c r="L6972" s="1">
        <f>_xlfn.XLOOKUP(Comuni[[#This Row],[Regione]],Table_0[Regione],Table_0[Deceduti],,0)</f>
        <v>3596</v>
      </c>
    </row>
    <row r="6973" spans="1:12" x14ac:dyDescent="0.25">
      <c r="A6973" s="1" t="s">
        <v>7078</v>
      </c>
      <c r="B6973" s="1" t="s">
        <v>6848</v>
      </c>
      <c r="C6973" s="1" t="s">
        <v>7000</v>
      </c>
      <c r="D6973">
        <v>1733</v>
      </c>
      <c r="E6973">
        <f>100*Comuni[[#This Row],[Popolazione2011]]/$D$7916</f>
        <v>3.023791903094885E-3</v>
      </c>
      <c r="F6973">
        <f>100*Comuni[[#This Row],[Popolazione2011]]/(SUMIFS($D$2:$D$7916,$B$2:$B$7916,"Calabria"))</f>
        <v>8.8461243970291717E-2</v>
      </c>
      <c r="G6973" t="b">
        <f>IF(Comuni[[#This Row],[Popolazione2011]]&gt;300000,"MAGGIORE")</f>
        <v>0</v>
      </c>
      <c r="H6973">
        <f>100*Comuni[[#This Row],[Popolazione2011]]/(SUMIFS($D$2:$D$7916,$B$2:$B$7916,"Piemonte"))</f>
        <v>3.971203845353577E-2</v>
      </c>
      <c r="I6973" s="1" t="str">
        <f>_xlfn.XLOOKUP(Comuni[[#This Row],[Regione]],Ripartizione_geografica[Regione],Ripartizione_geografica[Ripartizione geografica],,0)</f>
        <v>Sud</v>
      </c>
      <c r="J6973" s="1">
        <f>_xlfn.XLOOKUP(Comuni[[#This Row],[Regione]],Table_0[Regione],Table_0[Totale contagiati],,0)</f>
        <v>650481</v>
      </c>
      <c r="K6973" s="1">
        <f>_xlfn.XLOOKUP(Comuni[[#This Row],[Regione]],Table_0[Regione],Table_0[Guariti],,0)</f>
        <v>643757</v>
      </c>
      <c r="L6973" s="1">
        <f>_xlfn.XLOOKUP(Comuni[[#This Row],[Regione]],Table_0[Regione],Table_0[Deceduti],,0)</f>
        <v>3596</v>
      </c>
    </row>
    <row r="6974" spans="1:12" x14ac:dyDescent="0.25">
      <c r="A6974" s="1" t="s">
        <v>7079</v>
      </c>
      <c r="B6974" s="1" t="s">
        <v>6848</v>
      </c>
      <c r="C6974" s="1" t="s">
        <v>7000</v>
      </c>
      <c r="D6974">
        <v>70336</v>
      </c>
      <c r="E6974">
        <f>100*Comuni[[#This Row],[Popolazione2011]]/$D$7916</f>
        <v>0.12272442429087238</v>
      </c>
      <c r="F6974">
        <f>100*Comuni[[#This Row],[Popolazione2011]]/(SUMIFS($D$2:$D$7916,$B$2:$B$7916,"Calabria"))</f>
        <v>3.5903116306372986</v>
      </c>
      <c r="G6974" t="b">
        <f>IF(Comuni[[#This Row],[Popolazione2011]]&gt;300000,"MAGGIORE")</f>
        <v>0</v>
      </c>
      <c r="H6974">
        <f>100*Comuni[[#This Row],[Popolazione2011]]/(SUMIFS($D$2:$D$7916,$B$2:$B$7916,"Piemonte"))</f>
        <v>1.6117633794967638</v>
      </c>
      <c r="I6974" s="1" t="str">
        <f>_xlfn.XLOOKUP(Comuni[[#This Row],[Regione]],Ripartizione_geografica[Regione],Ripartizione_geografica[Ripartizione geografica],,0)</f>
        <v>Sud</v>
      </c>
      <c r="J6974" s="1">
        <f>_xlfn.XLOOKUP(Comuni[[#This Row],[Regione]],Table_0[Regione],Table_0[Totale contagiati],,0)</f>
        <v>650481</v>
      </c>
      <c r="K6974" s="1">
        <f>_xlfn.XLOOKUP(Comuni[[#This Row],[Regione]],Table_0[Regione],Table_0[Guariti],,0)</f>
        <v>643757</v>
      </c>
      <c r="L6974" s="1">
        <f>_xlfn.XLOOKUP(Comuni[[#This Row],[Regione]],Table_0[Regione],Table_0[Deceduti],,0)</f>
        <v>3596</v>
      </c>
    </row>
    <row r="6975" spans="1:12" x14ac:dyDescent="0.25">
      <c r="A6975" s="1" t="s">
        <v>7080</v>
      </c>
      <c r="B6975" s="1" t="s">
        <v>6848</v>
      </c>
      <c r="C6975" s="1" t="s">
        <v>7081</v>
      </c>
      <c r="D6975">
        <v>3210</v>
      </c>
      <c r="E6975">
        <f>100*Comuni[[#This Row],[Popolazione2011]]/$D$7916</f>
        <v>5.6009071026743113E-3</v>
      </c>
      <c r="F6975">
        <f>100*Comuni[[#This Row],[Popolazione2011]]/(SUMIFS($D$2:$D$7916,$B$2:$B$7916,"Calabria"))</f>
        <v>0.16385492968530666</v>
      </c>
      <c r="G6975" t="b">
        <f>IF(Comuni[[#This Row],[Popolazione2011]]&gt;300000,"MAGGIORE")</f>
        <v>0</v>
      </c>
      <c r="H6975">
        <f>100*Comuni[[#This Row],[Popolazione2011]]/(SUMIFS($D$2:$D$7916,$B$2:$B$7916,"Piemonte"))</f>
        <v>7.3557786171869491E-2</v>
      </c>
      <c r="I6975" s="1" t="str">
        <f>_xlfn.XLOOKUP(Comuni[[#This Row],[Regione]],Ripartizione_geografica[Regione],Ripartizione_geografica[Ripartizione geografica],,0)</f>
        <v>Sud</v>
      </c>
      <c r="J6975" s="1">
        <f>_xlfn.XLOOKUP(Comuni[[#This Row],[Regione]],Table_0[Regione],Table_0[Totale contagiati],,0)</f>
        <v>650481</v>
      </c>
      <c r="K6975" s="1">
        <f>_xlfn.XLOOKUP(Comuni[[#This Row],[Regione]],Table_0[Regione],Table_0[Guariti],,0)</f>
        <v>643757</v>
      </c>
      <c r="L6975" s="1">
        <f>_xlfn.XLOOKUP(Comuni[[#This Row],[Regione]],Table_0[Regione],Table_0[Deceduti],,0)</f>
        <v>3596</v>
      </c>
    </row>
    <row r="6976" spans="1:12" x14ac:dyDescent="0.25">
      <c r="A6976" s="1" t="s">
        <v>7082</v>
      </c>
      <c r="B6976" s="1" t="s">
        <v>6848</v>
      </c>
      <c r="C6976" s="1" t="s">
        <v>7081</v>
      </c>
      <c r="D6976">
        <v>569</v>
      </c>
      <c r="E6976">
        <f>100*Comuni[[#This Row],[Popolazione2011]]/$D$7916</f>
        <v>9.9280876679803216E-4</v>
      </c>
      <c r="F6976">
        <f>100*Comuni[[#This Row],[Popolazione2011]]/(SUMIFS($D$2:$D$7916,$B$2:$B$7916,"Calabria"))</f>
        <v>2.9044690028330059E-2</v>
      </c>
      <c r="G6976" t="b">
        <f>IF(Comuni[[#This Row],[Popolazione2011]]&gt;300000,"MAGGIORE")</f>
        <v>0</v>
      </c>
      <c r="H6976">
        <f>100*Comuni[[#This Row],[Popolazione2011]]/(SUMIFS($D$2:$D$7916,$B$2:$B$7916,"Piemonte"))</f>
        <v>1.3038747766913937E-2</v>
      </c>
      <c r="I6976" s="1" t="str">
        <f>_xlfn.XLOOKUP(Comuni[[#This Row],[Regione]],Ripartizione_geografica[Regione],Ripartizione_geografica[Ripartizione geografica],,0)</f>
        <v>Sud</v>
      </c>
      <c r="J6976" s="1">
        <f>_xlfn.XLOOKUP(Comuni[[#This Row],[Regione]],Table_0[Regione],Table_0[Totale contagiati],,0)</f>
        <v>650481</v>
      </c>
      <c r="K6976" s="1">
        <f>_xlfn.XLOOKUP(Comuni[[#This Row],[Regione]],Table_0[Regione],Table_0[Guariti],,0)</f>
        <v>643757</v>
      </c>
      <c r="L6976" s="1">
        <f>_xlfn.XLOOKUP(Comuni[[#This Row],[Regione]],Table_0[Regione],Table_0[Deceduti],,0)</f>
        <v>3596</v>
      </c>
    </row>
    <row r="6977" spans="1:12" x14ac:dyDescent="0.25">
      <c r="A6977" s="1" t="s">
        <v>7083</v>
      </c>
      <c r="B6977" s="1" t="s">
        <v>6848</v>
      </c>
      <c r="C6977" s="1" t="s">
        <v>7081</v>
      </c>
      <c r="D6977">
        <v>2246</v>
      </c>
      <c r="E6977">
        <f>100*Comuni[[#This Row],[Popolazione2011]]/$D$7916</f>
        <v>3.9188901409989109E-3</v>
      </c>
      <c r="F6977">
        <f>100*Comuni[[#This Row],[Popolazione2011]]/(SUMIFS($D$2:$D$7916,$B$2:$B$7916,"Calabria"))</f>
        <v>0.11464740563027999</v>
      </c>
      <c r="G6977" t="b">
        <f>IF(Comuni[[#This Row],[Popolazione2011]]&gt;300000,"MAGGIORE")</f>
        <v>0</v>
      </c>
      <c r="H6977">
        <f>100*Comuni[[#This Row],[Popolazione2011]]/(SUMIFS($D$2:$D$7916,$B$2:$B$7916,"Piemonte"))</f>
        <v>5.1467535122124257E-2</v>
      </c>
      <c r="I6977" s="1" t="str">
        <f>_xlfn.XLOOKUP(Comuni[[#This Row],[Regione]],Ripartizione_geografica[Regione],Ripartizione_geografica[Ripartizione geografica],,0)</f>
        <v>Sud</v>
      </c>
      <c r="J6977" s="1">
        <f>_xlfn.XLOOKUP(Comuni[[#This Row],[Regione]],Table_0[Regione],Table_0[Totale contagiati],,0)</f>
        <v>650481</v>
      </c>
      <c r="K6977" s="1">
        <f>_xlfn.XLOOKUP(Comuni[[#This Row],[Regione]],Table_0[Regione],Table_0[Guariti],,0)</f>
        <v>643757</v>
      </c>
      <c r="L6977" s="1">
        <f>_xlfn.XLOOKUP(Comuni[[#This Row],[Regione]],Table_0[Regione],Table_0[Deceduti],,0)</f>
        <v>3596</v>
      </c>
    </row>
    <row r="6978" spans="1:12" x14ac:dyDescent="0.25">
      <c r="A6978" s="1" t="s">
        <v>7084</v>
      </c>
      <c r="B6978" s="1" t="s">
        <v>6848</v>
      </c>
      <c r="C6978" s="1" t="s">
        <v>7081</v>
      </c>
      <c r="D6978">
        <v>1361</v>
      </c>
      <c r="E6978">
        <f>100*Comuni[[#This Row],[Popolazione2011]]/$D$7916</f>
        <v>2.3747148182989837E-3</v>
      </c>
      <c r="F6978">
        <f>100*Comuni[[#This Row],[Popolazione2011]]/(SUMIFS($D$2:$D$7916,$B$2:$B$7916,"Calabria"))</f>
        <v>6.9472448380592633E-2</v>
      </c>
      <c r="G6978" t="b">
        <f>IF(Comuni[[#This Row],[Popolazione2011]]&gt;300000,"MAGGIORE")</f>
        <v>0</v>
      </c>
      <c r="H6978">
        <f>100*Comuni[[#This Row],[Popolazione2011]]/(SUMIFS($D$2:$D$7916,$B$2:$B$7916,"Piemonte"))</f>
        <v>3.1187584728945287E-2</v>
      </c>
      <c r="I6978" s="1" t="str">
        <f>_xlfn.XLOOKUP(Comuni[[#This Row],[Regione]],Ripartizione_geografica[Regione],Ripartizione_geografica[Ripartizione geografica],,0)</f>
        <v>Sud</v>
      </c>
      <c r="J6978" s="1">
        <f>_xlfn.XLOOKUP(Comuni[[#This Row],[Regione]],Table_0[Regione],Table_0[Totale contagiati],,0)</f>
        <v>650481</v>
      </c>
      <c r="K6978" s="1">
        <f>_xlfn.XLOOKUP(Comuni[[#This Row],[Regione]],Table_0[Regione],Table_0[Guariti],,0)</f>
        <v>643757</v>
      </c>
      <c r="L6978" s="1">
        <f>_xlfn.XLOOKUP(Comuni[[#This Row],[Regione]],Table_0[Regione],Table_0[Deceduti],,0)</f>
        <v>3596</v>
      </c>
    </row>
    <row r="6979" spans="1:12" x14ac:dyDescent="0.25">
      <c r="A6979" s="1" t="s">
        <v>7085</v>
      </c>
      <c r="B6979" s="1" t="s">
        <v>6848</v>
      </c>
      <c r="C6979" s="1" t="s">
        <v>7081</v>
      </c>
      <c r="D6979">
        <v>4760</v>
      </c>
      <c r="E6979">
        <f>100*Comuni[[#This Row],[Popolazione2011]]/$D$7916</f>
        <v>8.3053949559905669E-3</v>
      </c>
      <c r="F6979">
        <f>100*Comuni[[#This Row],[Popolazione2011]]/(SUMIFS($D$2:$D$7916,$B$2:$B$7916,"Calabria"))</f>
        <v>0.24297491130905285</v>
      </c>
      <c r="G6979" t="b">
        <f>IF(Comuni[[#This Row],[Popolazione2011]]&gt;300000,"MAGGIORE")</f>
        <v>0</v>
      </c>
      <c r="H6979">
        <f>100*Comuni[[#This Row],[Popolazione2011]]/(SUMIFS($D$2:$D$7916,$B$2:$B$7916,"Piemonte"))</f>
        <v>0.10907634335766317</v>
      </c>
      <c r="I6979" s="1" t="str">
        <f>_xlfn.XLOOKUP(Comuni[[#This Row],[Regione]],Ripartizione_geografica[Regione],Ripartizione_geografica[Ripartizione geografica],,0)</f>
        <v>Sud</v>
      </c>
      <c r="J6979" s="1">
        <f>_xlfn.XLOOKUP(Comuni[[#This Row],[Regione]],Table_0[Regione],Table_0[Totale contagiati],,0)</f>
        <v>650481</v>
      </c>
      <c r="K6979" s="1">
        <f>_xlfn.XLOOKUP(Comuni[[#This Row],[Regione]],Table_0[Regione],Table_0[Guariti],,0)</f>
        <v>643757</v>
      </c>
      <c r="L6979" s="1">
        <f>_xlfn.XLOOKUP(Comuni[[#This Row],[Regione]],Table_0[Regione],Table_0[Deceduti],,0)</f>
        <v>3596</v>
      </c>
    </row>
    <row r="6980" spans="1:12" x14ac:dyDescent="0.25">
      <c r="A6980" s="1" t="s">
        <v>7086</v>
      </c>
      <c r="B6980" s="1" t="s">
        <v>6848</v>
      </c>
      <c r="C6980" s="1" t="s">
        <v>7081</v>
      </c>
      <c r="D6980">
        <v>1082</v>
      </c>
      <c r="E6980">
        <f>100*Comuni[[#This Row],[Popolazione2011]]/$D$7916</f>
        <v>1.8879070047020574E-3</v>
      </c>
      <c r="F6980">
        <f>100*Comuni[[#This Row],[Popolazione2011]]/(SUMIFS($D$2:$D$7916,$B$2:$B$7916,"Calabria"))</f>
        <v>5.5230851688318316E-2</v>
      </c>
      <c r="G6980" t="b">
        <f>IF(Comuni[[#This Row],[Popolazione2011]]&gt;300000,"MAGGIORE")</f>
        <v>0</v>
      </c>
      <c r="H6980">
        <f>100*Comuni[[#This Row],[Popolazione2011]]/(SUMIFS($D$2:$D$7916,$B$2:$B$7916,"Piemonte"))</f>
        <v>2.4794244435502426E-2</v>
      </c>
      <c r="I6980" s="1" t="str">
        <f>_xlfn.XLOOKUP(Comuni[[#This Row],[Regione]],Ripartizione_geografica[Regione],Ripartizione_geografica[Ripartizione geografica],,0)</f>
        <v>Sud</v>
      </c>
      <c r="J6980" s="1">
        <f>_xlfn.XLOOKUP(Comuni[[#This Row],[Regione]],Table_0[Regione],Table_0[Totale contagiati],,0)</f>
        <v>650481</v>
      </c>
      <c r="K6980" s="1">
        <f>_xlfn.XLOOKUP(Comuni[[#This Row],[Regione]],Table_0[Regione],Table_0[Guariti],,0)</f>
        <v>643757</v>
      </c>
      <c r="L6980" s="1">
        <f>_xlfn.XLOOKUP(Comuni[[#This Row],[Regione]],Table_0[Regione],Table_0[Deceduti],,0)</f>
        <v>3596</v>
      </c>
    </row>
    <row r="6981" spans="1:12" x14ac:dyDescent="0.25">
      <c r="A6981" s="1" t="s">
        <v>7087</v>
      </c>
      <c r="B6981" s="1" t="s">
        <v>6848</v>
      </c>
      <c r="C6981" s="1" t="s">
        <v>7081</v>
      </c>
      <c r="D6981">
        <v>10622</v>
      </c>
      <c r="E6981">
        <f>100*Comuni[[#This Row],[Popolazione2011]]/$D$7916</f>
        <v>1.8533593534145337E-2</v>
      </c>
      <c r="F6981">
        <f>100*Comuni[[#This Row],[Popolazione2011]]/(SUMIFS($D$2:$D$7916,$B$2:$B$7916,"Calabria"))</f>
        <v>0.54220157729511753</v>
      </c>
      <c r="G6981" t="b">
        <f>IF(Comuni[[#This Row],[Popolazione2011]]&gt;300000,"MAGGIORE")</f>
        <v>0</v>
      </c>
      <c r="H6981">
        <f>100*Comuni[[#This Row],[Popolazione2011]]/(SUMIFS($D$2:$D$7916,$B$2:$B$7916,"Piemonte"))</f>
        <v>0.24340523511451642</v>
      </c>
      <c r="I6981" s="1" t="str">
        <f>_xlfn.XLOOKUP(Comuni[[#This Row],[Regione]],Ripartizione_geografica[Regione],Ripartizione_geografica[Ripartizione geografica],,0)</f>
        <v>Sud</v>
      </c>
      <c r="J6981" s="1">
        <f>_xlfn.XLOOKUP(Comuni[[#This Row],[Regione]],Table_0[Regione],Table_0[Totale contagiati],,0)</f>
        <v>650481</v>
      </c>
      <c r="K6981" s="1">
        <f>_xlfn.XLOOKUP(Comuni[[#This Row],[Regione]],Table_0[Regione],Table_0[Guariti],,0)</f>
        <v>643757</v>
      </c>
      <c r="L6981" s="1">
        <f>_xlfn.XLOOKUP(Comuni[[#This Row],[Regione]],Table_0[Regione],Table_0[Deceduti],,0)</f>
        <v>3596</v>
      </c>
    </row>
    <row r="6982" spans="1:12" x14ac:dyDescent="0.25">
      <c r="A6982" s="1" t="s">
        <v>7088</v>
      </c>
      <c r="B6982" s="1" t="s">
        <v>6848</v>
      </c>
      <c r="C6982" s="1" t="s">
        <v>7081</v>
      </c>
      <c r="D6982">
        <v>2442</v>
      </c>
      <c r="E6982">
        <f>100*Comuni[[#This Row],[Popolazione2011]]/$D$7916</f>
        <v>4.2608769921279339E-3</v>
      </c>
      <c r="F6982">
        <f>100*Comuni[[#This Row],[Popolazione2011]]/(SUMIFS($D$2:$D$7916,$B$2:$B$7916,"Calabria"))</f>
        <v>0.12465225491947628</v>
      </c>
      <c r="G6982" t="b">
        <f>IF(Comuni[[#This Row],[Popolazione2011]]&gt;300000,"MAGGIORE")</f>
        <v>0</v>
      </c>
      <c r="H6982">
        <f>100*Comuni[[#This Row],[Popolazione2011]]/(SUMIFS($D$2:$D$7916,$B$2:$B$7916,"Piemonte"))</f>
        <v>5.5958913966263325E-2</v>
      </c>
      <c r="I6982" s="1" t="str">
        <f>_xlfn.XLOOKUP(Comuni[[#This Row],[Regione]],Ripartizione_geografica[Regione],Ripartizione_geografica[Ripartizione geografica],,0)</f>
        <v>Sud</v>
      </c>
      <c r="J6982" s="1">
        <f>_xlfn.XLOOKUP(Comuni[[#This Row],[Regione]],Table_0[Regione],Table_0[Totale contagiati],,0)</f>
        <v>650481</v>
      </c>
      <c r="K6982" s="1">
        <f>_xlfn.XLOOKUP(Comuni[[#This Row],[Regione]],Table_0[Regione],Table_0[Guariti],,0)</f>
        <v>643757</v>
      </c>
      <c r="L6982" s="1">
        <f>_xlfn.XLOOKUP(Comuni[[#This Row],[Regione]],Table_0[Regione],Table_0[Deceduti],,0)</f>
        <v>3596</v>
      </c>
    </row>
    <row r="6983" spans="1:12" x14ac:dyDescent="0.25">
      <c r="A6983" s="1" t="s">
        <v>7089</v>
      </c>
      <c r="B6983" s="1" t="s">
        <v>6848</v>
      </c>
      <c r="C6983" s="1" t="s">
        <v>7081</v>
      </c>
      <c r="D6983">
        <v>4125</v>
      </c>
      <c r="E6983">
        <f>100*Comuni[[#This Row],[Popolazione2011]]/$D$7916</f>
        <v>7.1974273515674559E-3</v>
      </c>
      <c r="F6983">
        <f>100*Comuni[[#This Row],[Popolazione2011]]/(SUMIFS($D$2:$D$7916,$B$2:$B$7916,"Calabria"))</f>
        <v>0.21056124141803426</v>
      </c>
      <c r="G6983" t="b">
        <f>IF(Comuni[[#This Row],[Popolazione2011]]&gt;300000,"MAGGIORE")</f>
        <v>0</v>
      </c>
      <c r="H6983">
        <f>100*Comuni[[#This Row],[Popolazione2011]]/(SUMIFS($D$2:$D$7916,$B$2:$B$7916,"Piemonte"))</f>
        <v>9.4525192510579947E-2</v>
      </c>
      <c r="I6983" s="1" t="str">
        <f>_xlfn.XLOOKUP(Comuni[[#This Row],[Regione]],Ripartizione_geografica[Regione],Ripartizione_geografica[Ripartizione geografica],,0)</f>
        <v>Sud</v>
      </c>
      <c r="J6983" s="1">
        <f>_xlfn.XLOOKUP(Comuni[[#This Row],[Regione]],Table_0[Regione],Table_0[Totale contagiati],,0)</f>
        <v>650481</v>
      </c>
      <c r="K6983" s="1">
        <f>_xlfn.XLOOKUP(Comuni[[#This Row],[Regione]],Table_0[Regione],Table_0[Guariti],,0)</f>
        <v>643757</v>
      </c>
      <c r="L6983" s="1">
        <f>_xlfn.XLOOKUP(Comuni[[#This Row],[Regione]],Table_0[Regione],Table_0[Deceduti],,0)</f>
        <v>3596</v>
      </c>
    </row>
    <row r="6984" spans="1:12" x14ac:dyDescent="0.25">
      <c r="A6984" s="1" t="s">
        <v>7090</v>
      </c>
      <c r="B6984" s="1" t="s">
        <v>6848</v>
      </c>
      <c r="C6984" s="1" t="s">
        <v>7081</v>
      </c>
      <c r="D6984">
        <v>1398</v>
      </c>
      <c r="E6984">
        <f>100*Comuni[[#This Row],[Popolazione2011]]/$D$7916</f>
        <v>2.4392735606039522E-3</v>
      </c>
      <c r="F6984">
        <f>100*Comuni[[#This Row],[Popolazione2011]]/(SUMIFS($D$2:$D$7916,$B$2:$B$7916,"Calabria"))</f>
        <v>7.1361118909675614E-2</v>
      </c>
      <c r="G6984" t="b">
        <f>IF(Comuni[[#This Row],[Popolazione2011]]&gt;300000,"MAGGIORE")</f>
        <v>0</v>
      </c>
      <c r="H6984">
        <f>100*Comuni[[#This Row],[Popolazione2011]]/(SUMIFS($D$2:$D$7916,$B$2:$B$7916,"Piemonte"))</f>
        <v>3.2035447061767461E-2</v>
      </c>
      <c r="I6984" s="1" t="str">
        <f>_xlfn.XLOOKUP(Comuni[[#This Row],[Regione]],Ripartizione_geografica[Regione],Ripartizione_geografica[Ripartizione geografica],,0)</f>
        <v>Sud</v>
      </c>
      <c r="J6984" s="1">
        <f>_xlfn.XLOOKUP(Comuni[[#This Row],[Regione]],Table_0[Regione],Table_0[Totale contagiati],,0)</f>
        <v>650481</v>
      </c>
      <c r="K6984" s="1">
        <f>_xlfn.XLOOKUP(Comuni[[#This Row],[Regione]],Table_0[Regione],Table_0[Guariti],,0)</f>
        <v>643757</v>
      </c>
      <c r="L6984" s="1">
        <f>_xlfn.XLOOKUP(Comuni[[#This Row],[Regione]],Table_0[Regione],Table_0[Deceduti],,0)</f>
        <v>3596</v>
      </c>
    </row>
    <row r="6985" spans="1:12" x14ac:dyDescent="0.25">
      <c r="A6985" s="1" t="s">
        <v>7091</v>
      </c>
      <c r="B6985" s="1" t="s">
        <v>6848</v>
      </c>
      <c r="C6985" s="1" t="s">
        <v>7081</v>
      </c>
      <c r="D6985">
        <v>461</v>
      </c>
      <c r="E6985">
        <f>100*Comuni[[#This Row],[Popolazione2011]]/$D$7916</f>
        <v>8.0436703250244773E-4</v>
      </c>
      <c r="F6985">
        <f>100*Comuni[[#This Row],[Popolazione2011]]/(SUMIFS($D$2:$D$7916,$B$2:$B$7916,"Calabria"))</f>
        <v>2.3531813889385161E-2</v>
      </c>
      <c r="G6985" t="b">
        <f>IF(Comuni[[#This Row],[Popolazione2011]]&gt;300000,"MAGGIORE")</f>
        <v>0</v>
      </c>
      <c r="H6985">
        <f>100*Comuni[[#This Row],[Popolazione2011]]/(SUMIFS($D$2:$D$7916,$B$2:$B$7916,"Piemonte"))</f>
        <v>1.056390636300057E-2</v>
      </c>
      <c r="I6985" s="1" t="str">
        <f>_xlfn.XLOOKUP(Comuni[[#This Row],[Regione]],Ripartizione_geografica[Regione],Ripartizione_geografica[Ripartizione geografica],,0)</f>
        <v>Sud</v>
      </c>
      <c r="J6985" s="1">
        <f>_xlfn.XLOOKUP(Comuni[[#This Row],[Regione]],Table_0[Regione],Table_0[Totale contagiati],,0)</f>
        <v>650481</v>
      </c>
      <c r="K6985" s="1">
        <f>_xlfn.XLOOKUP(Comuni[[#This Row],[Regione]],Table_0[Regione],Table_0[Guariti],,0)</f>
        <v>643757</v>
      </c>
      <c r="L6985" s="1">
        <f>_xlfn.XLOOKUP(Comuni[[#This Row],[Regione]],Table_0[Regione],Table_0[Deceduti],,0)</f>
        <v>3596</v>
      </c>
    </row>
    <row r="6986" spans="1:12" x14ac:dyDescent="0.25">
      <c r="A6986" s="1" t="s">
        <v>7092</v>
      </c>
      <c r="B6986" s="1" t="s">
        <v>6848</v>
      </c>
      <c r="C6986" s="1" t="s">
        <v>7081</v>
      </c>
      <c r="D6986">
        <v>8814</v>
      </c>
      <c r="E6986">
        <f>100*Comuni[[#This Row],[Popolazione2011]]/$D$7916</f>
        <v>1.5378939315567407E-2</v>
      </c>
      <c r="F6986">
        <f>100*Comuni[[#This Row],[Popolazione2011]]/(SUMIFS($D$2:$D$7916,$B$2:$B$7916,"Calabria"))</f>
        <v>0.44991194711722521</v>
      </c>
      <c r="G6986" t="b">
        <f>IF(Comuni[[#This Row],[Popolazione2011]]&gt;300000,"MAGGIORE")</f>
        <v>0</v>
      </c>
      <c r="H6986">
        <f>100*Comuni[[#This Row],[Popolazione2011]]/(SUMIFS($D$2:$D$7916,$B$2:$B$7916,"Piemonte"))</f>
        <v>0.20197455679715193</v>
      </c>
      <c r="I6986" s="1" t="str">
        <f>_xlfn.XLOOKUP(Comuni[[#This Row],[Regione]],Ripartizione_geografica[Regione],Ripartizione_geografica[Ripartizione geografica],,0)</f>
        <v>Sud</v>
      </c>
      <c r="J6986" s="1">
        <f>_xlfn.XLOOKUP(Comuni[[#This Row],[Regione]],Table_0[Regione],Table_0[Totale contagiati],,0)</f>
        <v>650481</v>
      </c>
      <c r="K6986" s="1">
        <f>_xlfn.XLOOKUP(Comuni[[#This Row],[Regione]],Table_0[Regione],Table_0[Guariti],,0)</f>
        <v>643757</v>
      </c>
      <c r="L6986" s="1">
        <f>_xlfn.XLOOKUP(Comuni[[#This Row],[Regione]],Table_0[Regione],Table_0[Deceduti],,0)</f>
        <v>3596</v>
      </c>
    </row>
    <row r="6987" spans="1:12" x14ac:dyDescent="0.25">
      <c r="A6987" s="1" t="s">
        <v>7093</v>
      </c>
      <c r="B6987" s="1" t="s">
        <v>6848</v>
      </c>
      <c r="C6987" s="1" t="s">
        <v>7081</v>
      </c>
      <c r="D6987">
        <v>4142</v>
      </c>
      <c r="E6987">
        <f>100*Comuni[[#This Row],[Popolazione2011]]/$D$7916</f>
        <v>7.2270894764102792E-3</v>
      </c>
      <c r="F6987">
        <f>100*Comuni[[#This Row],[Popolazione2011]]/(SUMIFS($D$2:$D$7916,$B$2:$B$7916,"Calabria"))</f>
        <v>0.21142900895842373</v>
      </c>
      <c r="G6987" t="b">
        <f>IF(Comuni[[#This Row],[Popolazione2011]]&gt;300000,"MAGGIORE")</f>
        <v>0</v>
      </c>
      <c r="H6987">
        <f>100*Comuni[[#This Row],[Popolazione2011]]/(SUMIFS($D$2:$D$7916,$B$2:$B$7916,"Piemonte"))</f>
        <v>9.491475087971446E-2</v>
      </c>
      <c r="I6987" s="1" t="str">
        <f>_xlfn.XLOOKUP(Comuni[[#This Row],[Regione]],Ripartizione_geografica[Regione],Ripartizione_geografica[Ripartizione geografica],,0)</f>
        <v>Sud</v>
      </c>
      <c r="J6987" s="1">
        <f>_xlfn.XLOOKUP(Comuni[[#This Row],[Regione]],Table_0[Regione],Table_0[Totale contagiati],,0)</f>
        <v>650481</v>
      </c>
      <c r="K6987" s="1">
        <f>_xlfn.XLOOKUP(Comuni[[#This Row],[Regione]],Table_0[Regione],Table_0[Guariti],,0)</f>
        <v>643757</v>
      </c>
      <c r="L6987" s="1">
        <f>_xlfn.XLOOKUP(Comuni[[#This Row],[Regione]],Table_0[Regione],Table_0[Deceduti],,0)</f>
        <v>3596</v>
      </c>
    </row>
    <row r="6988" spans="1:12" x14ac:dyDescent="0.25">
      <c r="A6988" s="1" t="s">
        <v>7094</v>
      </c>
      <c r="B6988" s="1" t="s">
        <v>6848</v>
      </c>
      <c r="C6988" s="1" t="s">
        <v>7081</v>
      </c>
      <c r="D6988">
        <v>3624</v>
      </c>
      <c r="E6988">
        <f>100*Comuni[[#This Row],[Popolazione2011]]/$D$7916</f>
        <v>6.3232670841407174E-3</v>
      </c>
      <c r="F6988">
        <f>100*Comuni[[#This Row],[Popolazione2011]]/(SUMIFS($D$2:$D$7916,$B$2:$B$7916,"Calabria"))</f>
        <v>0.18498762155126208</v>
      </c>
      <c r="G6988" t="b">
        <f>IF(Comuni[[#This Row],[Popolazione2011]]&gt;300000,"MAGGIORE")</f>
        <v>0</v>
      </c>
      <c r="H6988">
        <f>100*Comuni[[#This Row],[Popolazione2011]]/(SUMIFS($D$2:$D$7916,$B$2:$B$7916,"Piemonte"))</f>
        <v>8.304467822020406E-2</v>
      </c>
      <c r="I6988" s="1" t="str">
        <f>_xlfn.XLOOKUP(Comuni[[#This Row],[Regione]],Ripartizione_geografica[Regione],Ripartizione_geografica[Ripartizione geografica],,0)</f>
        <v>Sud</v>
      </c>
      <c r="J6988" s="1">
        <f>_xlfn.XLOOKUP(Comuni[[#This Row],[Regione]],Table_0[Regione],Table_0[Totale contagiati],,0)</f>
        <v>650481</v>
      </c>
      <c r="K6988" s="1">
        <f>_xlfn.XLOOKUP(Comuni[[#This Row],[Regione]],Table_0[Regione],Table_0[Guariti],,0)</f>
        <v>643757</v>
      </c>
      <c r="L6988" s="1">
        <f>_xlfn.XLOOKUP(Comuni[[#This Row],[Regione]],Table_0[Regione],Table_0[Deceduti],,0)</f>
        <v>3596</v>
      </c>
    </row>
    <row r="6989" spans="1:12" x14ac:dyDescent="0.25">
      <c r="A6989" s="1" t="s">
        <v>7095</v>
      </c>
      <c r="B6989" s="1" t="s">
        <v>6848</v>
      </c>
      <c r="C6989" s="1" t="s">
        <v>7081</v>
      </c>
      <c r="D6989">
        <v>1211</v>
      </c>
      <c r="E6989">
        <f>100*Comuni[[#This Row],[Popolazione2011]]/$D$7916</f>
        <v>2.1129901873328943E-3</v>
      </c>
      <c r="F6989">
        <f>100*Comuni[[#This Row],[Popolazione2011]]/(SUMIFS($D$2:$D$7916,$B$2:$B$7916,"Calabria"))</f>
        <v>6.1815675965391385E-2</v>
      </c>
      <c r="G6989" t="b">
        <f>IF(Comuni[[#This Row],[Popolazione2011]]&gt;300000,"MAGGIORE")</f>
        <v>0</v>
      </c>
      <c r="H6989">
        <f>100*Comuni[[#This Row],[Popolazione2011]]/(SUMIFS($D$2:$D$7916,$B$2:$B$7916,"Piemonte"))</f>
        <v>2.7750305001287834E-2</v>
      </c>
      <c r="I6989" s="1" t="str">
        <f>_xlfn.XLOOKUP(Comuni[[#This Row],[Regione]],Ripartizione_geografica[Regione],Ripartizione_geografica[Ripartizione geografica],,0)</f>
        <v>Sud</v>
      </c>
      <c r="J6989" s="1">
        <f>_xlfn.XLOOKUP(Comuni[[#This Row],[Regione]],Table_0[Regione],Table_0[Totale contagiati],,0)</f>
        <v>650481</v>
      </c>
      <c r="K6989" s="1">
        <f>_xlfn.XLOOKUP(Comuni[[#This Row],[Regione]],Table_0[Regione],Table_0[Guariti],,0)</f>
        <v>643757</v>
      </c>
      <c r="L6989" s="1">
        <f>_xlfn.XLOOKUP(Comuni[[#This Row],[Regione]],Table_0[Regione],Table_0[Deceduti],,0)</f>
        <v>3596</v>
      </c>
    </row>
    <row r="6990" spans="1:12" x14ac:dyDescent="0.25">
      <c r="A6990" s="1" t="s">
        <v>7096</v>
      </c>
      <c r="B6990" s="1" t="s">
        <v>6848</v>
      </c>
      <c r="C6990" s="1" t="s">
        <v>7081</v>
      </c>
      <c r="D6990">
        <v>979</v>
      </c>
      <c r="E6990">
        <f>100*Comuni[[#This Row],[Popolazione2011]]/$D$7916</f>
        <v>1.7081894247720096E-3</v>
      </c>
      <c r="F6990">
        <f>100*Comuni[[#This Row],[Popolazione2011]]/(SUMIFS($D$2:$D$7916,$B$2:$B$7916,"Calabria"))</f>
        <v>4.9973201296546796E-2</v>
      </c>
      <c r="G6990" t="b">
        <f>IF(Comuni[[#This Row],[Popolazione2011]]&gt;300000,"MAGGIORE")</f>
        <v>0</v>
      </c>
      <c r="H6990">
        <f>100*Comuni[[#This Row],[Popolazione2011]]/(SUMIFS($D$2:$D$7916,$B$2:$B$7916,"Piemonte"))</f>
        <v>2.2433979022510975E-2</v>
      </c>
      <c r="I6990" s="1" t="str">
        <f>_xlfn.XLOOKUP(Comuni[[#This Row],[Regione]],Ripartizione_geografica[Regione],Ripartizione_geografica[Ripartizione geografica],,0)</f>
        <v>Sud</v>
      </c>
      <c r="J6990" s="1">
        <f>_xlfn.XLOOKUP(Comuni[[#This Row],[Regione]],Table_0[Regione],Table_0[Totale contagiati],,0)</f>
        <v>650481</v>
      </c>
      <c r="K6990" s="1">
        <f>_xlfn.XLOOKUP(Comuni[[#This Row],[Regione]],Table_0[Regione],Table_0[Guariti],,0)</f>
        <v>643757</v>
      </c>
      <c r="L6990" s="1">
        <f>_xlfn.XLOOKUP(Comuni[[#This Row],[Regione]],Table_0[Regione],Table_0[Deceduti],,0)</f>
        <v>3596</v>
      </c>
    </row>
    <row r="6991" spans="1:12" x14ac:dyDescent="0.25">
      <c r="A6991" s="1" t="s">
        <v>7097</v>
      </c>
      <c r="B6991" s="1" t="s">
        <v>6848</v>
      </c>
      <c r="C6991" s="1" t="s">
        <v>7081</v>
      </c>
      <c r="D6991">
        <v>715</v>
      </c>
      <c r="E6991">
        <f>100*Comuni[[#This Row],[Popolazione2011]]/$D$7916</f>
        <v>1.2475540742716924E-3</v>
      </c>
      <c r="F6991">
        <f>100*Comuni[[#This Row],[Popolazione2011]]/(SUMIFS($D$2:$D$7916,$B$2:$B$7916,"Calabria"))</f>
        <v>3.6497281845792602E-2</v>
      </c>
      <c r="G6991" t="b">
        <f>IF(Comuni[[#This Row],[Popolazione2011]]&gt;300000,"MAGGIORE")</f>
        <v>0</v>
      </c>
      <c r="H6991">
        <f>100*Comuni[[#This Row],[Popolazione2011]]/(SUMIFS($D$2:$D$7916,$B$2:$B$7916,"Piemonte"))</f>
        <v>1.6384366701833856E-2</v>
      </c>
      <c r="I6991" s="1" t="str">
        <f>_xlfn.XLOOKUP(Comuni[[#This Row],[Regione]],Ripartizione_geografica[Regione],Ripartizione_geografica[Ripartizione geografica],,0)</f>
        <v>Sud</v>
      </c>
      <c r="J6991" s="1">
        <f>_xlfn.XLOOKUP(Comuni[[#This Row],[Regione]],Table_0[Regione],Table_0[Totale contagiati],,0)</f>
        <v>650481</v>
      </c>
      <c r="K6991" s="1">
        <f>_xlfn.XLOOKUP(Comuni[[#This Row],[Regione]],Table_0[Regione],Table_0[Guariti],,0)</f>
        <v>643757</v>
      </c>
      <c r="L6991" s="1">
        <f>_xlfn.XLOOKUP(Comuni[[#This Row],[Regione]],Table_0[Regione],Table_0[Deceduti],,0)</f>
        <v>3596</v>
      </c>
    </row>
    <row r="6992" spans="1:12" x14ac:dyDescent="0.25">
      <c r="A6992" s="1" t="s">
        <v>7098</v>
      </c>
      <c r="B6992" s="1" t="s">
        <v>6848</v>
      </c>
      <c r="C6992" s="1" t="s">
        <v>7081</v>
      </c>
      <c r="D6992">
        <v>4410</v>
      </c>
      <c r="E6992">
        <f>100*Comuni[[#This Row],[Popolazione2011]]/$D$7916</f>
        <v>7.6947041504030252E-3</v>
      </c>
      <c r="F6992">
        <f>100*Comuni[[#This Row],[Popolazione2011]]/(SUMIFS($D$2:$D$7916,$B$2:$B$7916,"Calabria"))</f>
        <v>0.22510910900691661</v>
      </c>
      <c r="G6992" t="b">
        <f>IF(Comuni[[#This Row],[Popolazione2011]]&gt;300000,"MAGGIORE")</f>
        <v>0</v>
      </c>
      <c r="H6992">
        <f>100*Comuni[[#This Row],[Popolazione2011]]/(SUMIFS($D$2:$D$7916,$B$2:$B$7916,"Piemonte"))</f>
        <v>0.1010560239931291</v>
      </c>
      <c r="I6992" s="1" t="str">
        <f>_xlfn.XLOOKUP(Comuni[[#This Row],[Regione]],Ripartizione_geografica[Regione],Ripartizione_geografica[Ripartizione geografica],,0)</f>
        <v>Sud</v>
      </c>
      <c r="J6992" s="1">
        <f>_xlfn.XLOOKUP(Comuni[[#This Row],[Regione]],Table_0[Regione],Table_0[Totale contagiati],,0)</f>
        <v>650481</v>
      </c>
      <c r="K6992" s="1">
        <f>_xlfn.XLOOKUP(Comuni[[#This Row],[Regione]],Table_0[Regione],Table_0[Guariti],,0)</f>
        <v>643757</v>
      </c>
      <c r="L6992" s="1">
        <f>_xlfn.XLOOKUP(Comuni[[#This Row],[Regione]],Table_0[Regione],Table_0[Deceduti],,0)</f>
        <v>3596</v>
      </c>
    </row>
    <row r="6993" spans="1:12" x14ac:dyDescent="0.25">
      <c r="A6993" s="1" t="s">
        <v>7099</v>
      </c>
      <c r="B6993" s="1" t="s">
        <v>6848</v>
      </c>
      <c r="C6993" s="1" t="s">
        <v>7081</v>
      </c>
      <c r="D6993">
        <v>389</v>
      </c>
      <c r="E6993">
        <f>100*Comuni[[#This Row],[Popolazione2011]]/$D$7916</f>
        <v>6.7873920963872493E-4</v>
      </c>
      <c r="F6993">
        <f>100*Comuni[[#This Row],[Popolazione2011]]/(SUMIFS($D$2:$D$7916,$B$2:$B$7916,"Calabria"))</f>
        <v>1.9856563130088562E-2</v>
      </c>
      <c r="G6993" t="b">
        <f>IF(Comuni[[#This Row],[Popolazione2011]]&gt;300000,"MAGGIORE")</f>
        <v>0</v>
      </c>
      <c r="H6993">
        <f>100*Comuni[[#This Row],[Popolazione2011]]/(SUMIFS($D$2:$D$7916,$B$2:$B$7916,"Piemonte"))</f>
        <v>8.9140120937249937E-3</v>
      </c>
      <c r="I6993" s="1" t="str">
        <f>_xlfn.XLOOKUP(Comuni[[#This Row],[Regione]],Ripartizione_geografica[Regione],Ripartizione_geografica[Ripartizione geografica],,0)</f>
        <v>Sud</v>
      </c>
      <c r="J6993" s="1">
        <f>_xlfn.XLOOKUP(Comuni[[#This Row],[Regione]],Table_0[Regione],Table_0[Totale contagiati],,0)</f>
        <v>650481</v>
      </c>
      <c r="K6993" s="1">
        <f>_xlfn.XLOOKUP(Comuni[[#This Row],[Regione]],Table_0[Regione],Table_0[Guariti],,0)</f>
        <v>643757</v>
      </c>
      <c r="L6993" s="1">
        <f>_xlfn.XLOOKUP(Comuni[[#This Row],[Regione]],Table_0[Regione],Table_0[Deceduti],,0)</f>
        <v>3596</v>
      </c>
    </row>
    <row r="6994" spans="1:12" x14ac:dyDescent="0.25">
      <c r="A6994" s="1" t="s">
        <v>7100</v>
      </c>
      <c r="B6994" s="1" t="s">
        <v>6848</v>
      </c>
      <c r="C6994" s="1" t="s">
        <v>7081</v>
      </c>
      <c r="D6994">
        <v>801</v>
      </c>
      <c r="E6994">
        <f>100*Comuni[[#This Row],[Popolazione2011]]/$D$7916</f>
        <v>1.3976095293589169E-3</v>
      </c>
      <c r="F6994">
        <f>100*Comuni[[#This Row],[Popolazione2011]]/(SUMIFS($D$2:$D$7916,$B$2:$B$7916,"Calabria"))</f>
        <v>4.0887164697174648E-2</v>
      </c>
      <c r="G6994" t="b">
        <f>IF(Comuni[[#This Row],[Popolazione2011]]&gt;300000,"MAGGIORE")</f>
        <v>0</v>
      </c>
      <c r="H6994">
        <f>100*Comuni[[#This Row],[Popolazione2011]]/(SUMIFS($D$2:$D$7916,$B$2:$B$7916,"Piemonte"))</f>
        <v>1.8355073745690797E-2</v>
      </c>
      <c r="I6994" s="1" t="str">
        <f>_xlfn.XLOOKUP(Comuni[[#This Row],[Regione]],Ripartizione_geografica[Regione],Ripartizione_geografica[Ripartizione geografica],,0)</f>
        <v>Sud</v>
      </c>
      <c r="J6994" s="1">
        <f>_xlfn.XLOOKUP(Comuni[[#This Row],[Regione]],Table_0[Regione],Table_0[Totale contagiati],,0)</f>
        <v>650481</v>
      </c>
      <c r="K6994" s="1">
        <f>_xlfn.XLOOKUP(Comuni[[#This Row],[Regione]],Table_0[Regione],Table_0[Guariti],,0)</f>
        <v>643757</v>
      </c>
      <c r="L6994" s="1">
        <f>_xlfn.XLOOKUP(Comuni[[#This Row],[Regione]],Table_0[Regione],Table_0[Deceduti],,0)</f>
        <v>3596</v>
      </c>
    </row>
    <row r="6995" spans="1:12" x14ac:dyDescent="0.25">
      <c r="A6995" s="1" t="s">
        <v>7101</v>
      </c>
      <c r="B6995" s="1" t="s">
        <v>6848</v>
      </c>
      <c r="C6995" s="1" t="s">
        <v>7081</v>
      </c>
      <c r="D6995">
        <v>532</v>
      </c>
      <c r="E6995">
        <f>100*Comuni[[#This Row],[Popolazione2011]]/$D$7916</f>
        <v>9.2825002449306343E-4</v>
      </c>
      <c r="F6995">
        <f>100*Comuni[[#This Row],[Popolazione2011]]/(SUMIFS($D$2:$D$7916,$B$2:$B$7916,"Calabria"))</f>
        <v>2.7156019499247085E-2</v>
      </c>
      <c r="G6995" t="b">
        <f>IF(Comuni[[#This Row],[Popolazione2011]]&gt;300000,"MAGGIORE")</f>
        <v>0</v>
      </c>
      <c r="H6995">
        <f>100*Comuni[[#This Row],[Popolazione2011]]/(SUMIFS($D$2:$D$7916,$B$2:$B$7916,"Piemonte"))</f>
        <v>1.2190885434091765E-2</v>
      </c>
      <c r="I6995" s="1" t="str">
        <f>_xlfn.XLOOKUP(Comuni[[#This Row],[Regione]],Ripartizione_geografica[Regione],Ripartizione_geografica[Ripartizione geografica],,0)</f>
        <v>Sud</v>
      </c>
      <c r="J6995" s="1">
        <f>_xlfn.XLOOKUP(Comuni[[#This Row],[Regione]],Table_0[Regione],Table_0[Totale contagiati],,0)</f>
        <v>650481</v>
      </c>
      <c r="K6995" s="1">
        <f>_xlfn.XLOOKUP(Comuni[[#This Row],[Regione]],Table_0[Regione],Table_0[Guariti],,0)</f>
        <v>643757</v>
      </c>
      <c r="L6995" s="1">
        <f>_xlfn.XLOOKUP(Comuni[[#This Row],[Regione]],Table_0[Regione],Table_0[Deceduti],,0)</f>
        <v>3596</v>
      </c>
    </row>
    <row r="6996" spans="1:12" x14ac:dyDescent="0.25">
      <c r="A6996" s="1" t="s">
        <v>7102</v>
      </c>
      <c r="B6996" s="1" t="s">
        <v>6848</v>
      </c>
      <c r="C6996" s="1" t="s">
        <v>7081</v>
      </c>
      <c r="D6996">
        <v>1822</v>
      </c>
      <c r="E6996">
        <f>100*Comuni[[#This Row],[Popolazione2011]]/$D$7916</f>
        <v>3.1790818508014313E-3</v>
      </c>
      <c r="F6996">
        <f>100*Comuni[[#This Row],[Popolazione2011]]/(SUMIFS($D$2:$D$7916,$B$2:$B$7916,"Calabria"))</f>
        <v>9.3004262269977794E-2</v>
      </c>
      <c r="G6996" t="b">
        <f>IF(Comuni[[#This Row],[Popolazione2011]]&gt;300000,"MAGGIORE")</f>
        <v>0</v>
      </c>
      <c r="H6996">
        <f>100*Comuni[[#This Row],[Popolazione2011]]/(SUMIFS($D$2:$D$7916,$B$2:$B$7916,"Piemonte"))</f>
        <v>4.1751491091945855E-2</v>
      </c>
      <c r="I6996" s="1" t="str">
        <f>_xlfn.XLOOKUP(Comuni[[#This Row],[Regione]],Ripartizione_geografica[Regione],Ripartizione_geografica[Ripartizione geografica],,0)</f>
        <v>Sud</v>
      </c>
      <c r="J6996" s="1">
        <f>_xlfn.XLOOKUP(Comuni[[#This Row],[Regione]],Table_0[Regione],Table_0[Totale contagiati],,0)</f>
        <v>650481</v>
      </c>
      <c r="K6996" s="1">
        <f>_xlfn.XLOOKUP(Comuni[[#This Row],[Regione]],Table_0[Regione],Table_0[Guariti],,0)</f>
        <v>643757</v>
      </c>
      <c r="L6996" s="1">
        <f>_xlfn.XLOOKUP(Comuni[[#This Row],[Regione]],Table_0[Regione],Table_0[Deceduti],,0)</f>
        <v>3596</v>
      </c>
    </row>
    <row r="6997" spans="1:12" x14ac:dyDescent="0.25">
      <c r="A6997" s="1" t="s">
        <v>7103</v>
      </c>
      <c r="B6997" s="1" t="s">
        <v>6848</v>
      </c>
      <c r="C6997" s="1" t="s">
        <v>7081</v>
      </c>
      <c r="D6997">
        <v>2410</v>
      </c>
      <c r="E6997">
        <f>100*Comuni[[#This Row],[Popolazione2011]]/$D$7916</f>
        <v>4.2050424041885012E-3</v>
      </c>
      <c r="F6997">
        <f>100*Comuni[[#This Row],[Popolazione2011]]/(SUMIFS($D$2:$D$7916,$B$2:$B$7916,"Calabria"))</f>
        <v>0.12301881013756667</v>
      </c>
      <c r="G6997" t="b">
        <f>IF(Comuni[[#This Row],[Popolazione2011]]&gt;300000,"MAGGIORE")</f>
        <v>0</v>
      </c>
      <c r="H6997">
        <f>100*Comuni[[#This Row],[Popolazione2011]]/(SUMIFS($D$2:$D$7916,$B$2:$B$7916,"Piemonte"))</f>
        <v>5.5225627624363074E-2</v>
      </c>
      <c r="I6997" s="1" t="str">
        <f>_xlfn.XLOOKUP(Comuni[[#This Row],[Regione]],Ripartizione_geografica[Regione],Ripartizione_geografica[Ripartizione geografica],,0)</f>
        <v>Sud</v>
      </c>
      <c r="J6997" s="1">
        <f>_xlfn.XLOOKUP(Comuni[[#This Row],[Regione]],Table_0[Regione],Table_0[Totale contagiati],,0)</f>
        <v>650481</v>
      </c>
      <c r="K6997" s="1">
        <f>_xlfn.XLOOKUP(Comuni[[#This Row],[Regione]],Table_0[Regione],Table_0[Guariti],,0)</f>
        <v>643757</v>
      </c>
      <c r="L6997" s="1">
        <f>_xlfn.XLOOKUP(Comuni[[#This Row],[Regione]],Table_0[Regione],Table_0[Deceduti],,0)</f>
        <v>3596</v>
      </c>
    </row>
    <row r="6998" spans="1:12" x14ac:dyDescent="0.25">
      <c r="A6998" s="1" t="s">
        <v>7104</v>
      </c>
      <c r="B6998" s="1" t="s">
        <v>6848</v>
      </c>
      <c r="C6998" s="1" t="s">
        <v>7081</v>
      </c>
      <c r="D6998">
        <v>773</v>
      </c>
      <c r="E6998">
        <f>100*Comuni[[#This Row],[Popolazione2011]]/$D$7916</f>
        <v>1.3487542649119136E-3</v>
      </c>
      <c r="F6998">
        <f>100*Comuni[[#This Row],[Popolazione2011]]/(SUMIFS($D$2:$D$7916,$B$2:$B$7916,"Calabria"))</f>
        <v>3.9457900513003755E-2</v>
      </c>
      <c r="G6998" t="b">
        <f>IF(Comuni[[#This Row],[Popolazione2011]]&gt;300000,"MAGGIORE")</f>
        <v>0</v>
      </c>
      <c r="H6998">
        <f>100*Comuni[[#This Row],[Popolazione2011]]/(SUMIFS($D$2:$D$7916,$B$2:$B$7916,"Piemonte"))</f>
        <v>1.7713448196528071E-2</v>
      </c>
      <c r="I6998" s="1" t="str">
        <f>_xlfn.XLOOKUP(Comuni[[#This Row],[Regione]],Ripartizione_geografica[Regione],Ripartizione_geografica[Ripartizione geografica],,0)</f>
        <v>Sud</v>
      </c>
      <c r="J6998" s="1">
        <f>_xlfn.XLOOKUP(Comuni[[#This Row],[Regione]],Table_0[Regione],Table_0[Totale contagiati],,0)</f>
        <v>650481</v>
      </c>
      <c r="K6998" s="1">
        <f>_xlfn.XLOOKUP(Comuni[[#This Row],[Regione]],Table_0[Regione],Table_0[Guariti],,0)</f>
        <v>643757</v>
      </c>
      <c r="L6998" s="1">
        <f>_xlfn.XLOOKUP(Comuni[[#This Row],[Regione]],Table_0[Regione],Table_0[Deceduti],,0)</f>
        <v>3596</v>
      </c>
    </row>
    <row r="6999" spans="1:12" x14ac:dyDescent="0.25">
      <c r="A6999" s="1" t="s">
        <v>7105</v>
      </c>
      <c r="B6999" s="1" t="s">
        <v>6848</v>
      </c>
      <c r="C6999" s="1" t="s">
        <v>7081</v>
      </c>
      <c r="D6999">
        <v>7060</v>
      </c>
      <c r="E6999">
        <f>100*Comuni[[#This Row],[Popolazione2011]]/$D$7916</f>
        <v>1.231850596413727E-2</v>
      </c>
      <c r="F6999">
        <f>100*Comuni[[#This Row],[Popolazione2011]]/(SUMIFS($D$2:$D$7916,$B$2:$B$7916,"Calabria"))</f>
        <v>0.36037875500880528</v>
      </c>
      <c r="G6999" t="b">
        <f>IF(Comuni[[#This Row],[Popolazione2011]]&gt;300000,"MAGGIORE")</f>
        <v>0</v>
      </c>
      <c r="H6999">
        <f>100*Comuni[[#This Row],[Popolazione2011]]/(SUMIFS($D$2:$D$7916,$B$2:$B$7916,"Piemonte"))</f>
        <v>0.16178129918174411</v>
      </c>
      <c r="I6999" s="1" t="str">
        <f>_xlfn.XLOOKUP(Comuni[[#This Row],[Regione]],Ripartizione_geografica[Regione],Ripartizione_geografica[Ripartizione geografica],,0)</f>
        <v>Sud</v>
      </c>
      <c r="J6999" s="1">
        <f>_xlfn.XLOOKUP(Comuni[[#This Row],[Regione]],Table_0[Regione],Table_0[Totale contagiati],,0)</f>
        <v>650481</v>
      </c>
      <c r="K6999" s="1">
        <f>_xlfn.XLOOKUP(Comuni[[#This Row],[Regione]],Table_0[Regione],Table_0[Guariti],,0)</f>
        <v>643757</v>
      </c>
      <c r="L6999" s="1">
        <f>_xlfn.XLOOKUP(Comuni[[#This Row],[Regione]],Table_0[Regione],Table_0[Deceduti],,0)</f>
        <v>3596</v>
      </c>
    </row>
    <row r="7000" spans="1:12" x14ac:dyDescent="0.25">
      <c r="A7000" s="1" t="s">
        <v>7106</v>
      </c>
      <c r="B7000" s="1" t="s">
        <v>6848</v>
      </c>
      <c r="C7000" s="1" t="s">
        <v>7081</v>
      </c>
      <c r="D7000">
        <v>595</v>
      </c>
      <c r="E7000">
        <f>100*Comuni[[#This Row],[Popolazione2011]]/$D$7916</f>
        <v>1.0381743694988209E-3</v>
      </c>
      <c r="F7000">
        <f>100*Comuni[[#This Row],[Popolazione2011]]/(SUMIFS($D$2:$D$7916,$B$2:$B$7916,"Calabria"))</f>
        <v>3.0371863913631607E-2</v>
      </c>
      <c r="G7000" t="b">
        <f>IF(Comuni[[#This Row],[Popolazione2011]]&gt;300000,"MAGGIORE")</f>
        <v>0</v>
      </c>
      <c r="H7000">
        <f>100*Comuni[[#This Row],[Popolazione2011]]/(SUMIFS($D$2:$D$7916,$B$2:$B$7916,"Piemonte"))</f>
        <v>1.3634542919707896E-2</v>
      </c>
      <c r="I7000" s="1" t="str">
        <f>_xlfn.XLOOKUP(Comuni[[#This Row],[Regione]],Ripartizione_geografica[Regione],Ripartizione_geografica[Ripartizione geografica],,0)</f>
        <v>Sud</v>
      </c>
      <c r="J7000" s="1">
        <f>_xlfn.XLOOKUP(Comuni[[#This Row],[Regione]],Table_0[Regione],Table_0[Totale contagiati],,0)</f>
        <v>650481</v>
      </c>
      <c r="K7000" s="1">
        <f>_xlfn.XLOOKUP(Comuni[[#This Row],[Regione]],Table_0[Regione],Table_0[Guariti],,0)</f>
        <v>643757</v>
      </c>
      <c r="L7000" s="1">
        <f>_xlfn.XLOOKUP(Comuni[[#This Row],[Regione]],Table_0[Regione],Table_0[Deceduti],,0)</f>
        <v>3596</v>
      </c>
    </row>
    <row r="7001" spans="1:12" x14ac:dyDescent="0.25">
      <c r="A7001" s="1" t="s">
        <v>7107</v>
      </c>
      <c r="B7001" s="1" t="s">
        <v>6848</v>
      </c>
      <c r="C7001" s="1" t="s">
        <v>7081</v>
      </c>
      <c r="D7001">
        <v>6492</v>
      </c>
      <c r="E7001">
        <f>100*Comuni[[#This Row],[Popolazione2011]]/$D$7916</f>
        <v>1.1327442028212346E-2</v>
      </c>
      <c r="F7001">
        <f>100*Comuni[[#This Row],[Popolazione2011]]/(SUMIFS($D$2:$D$7916,$B$2:$B$7916,"Calabria"))</f>
        <v>0.3313851101299099</v>
      </c>
      <c r="G7001" t="b">
        <f>IF(Comuni[[#This Row],[Popolazione2011]]&gt;300000,"MAGGIORE")</f>
        <v>0</v>
      </c>
      <c r="H7001">
        <f>100*Comuni[[#This Row],[Popolazione2011]]/(SUMIFS($D$2:$D$7916,$B$2:$B$7916,"Piemonte"))</f>
        <v>0.14876546661301454</v>
      </c>
      <c r="I7001" s="1" t="str">
        <f>_xlfn.XLOOKUP(Comuni[[#This Row],[Regione]],Ripartizione_geografica[Regione],Ripartizione_geografica[Ripartizione geografica],,0)</f>
        <v>Sud</v>
      </c>
      <c r="J7001" s="1">
        <f>_xlfn.XLOOKUP(Comuni[[#This Row],[Regione]],Table_0[Regione],Table_0[Totale contagiati],,0)</f>
        <v>650481</v>
      </c>
      <c r="K7001" s="1">
        <f>_xlfn.XLOOKUP(Comuni[[#This Row],[Regione]],Table_0[Regione],Table_0[Guariti],,0)</f>
        <v>643757</v>
      </c>
      <c r="L7001" s="1">
        <f>_xlfn.XLOOKUP(Comuni[[#This Row],[Regione]],Table_0[Regione],Table_0[Deceduti],,0)</f>
        <v>3596</v>
      </c>
    </row>
    <row r="7002" spans="1:12" x14ac:dyDescent="0.25">
      <c r="A7002" s="1" t="s">
        <v>7108</v>
      </c>
      <c r="B7002" s="1" t="s">
        <v>6848</v>
      </c>
      <c r="C7002" s="1" t="s">
        <v>7081</v>
      </c>
      <c r="D7002">
        <v>10344</v>
      </c>
      <c r="E7002">
        <f>100*Comuni[[#This Row],[Popolazione2011]]/$D$7916</f>
        <v>1.804853055142152E-2</v>
      </c>
      <c r="F7002">
        <f>100*Comuni[[#This Row],[Popolazione2011]]/(SUMIFS($D$2:$D$7916,$B$2:$B$7916,"Calabria"))</f>
        <v>0.52801102575227787</v>
      </c>
      <c r="G7002" t="b">
        <f>IF(Comuni[[#This Row],[Popolazione2011]]&gt;300000,"MAGGIORE")</f>
        <v>0</v>
      </c>
      <c r="H7002">
        <f>100*Comuni[[#This Row],[Popolazione2011]]/(SUMIFS($D$2:$D$7916,$B$2:$B$7916,"Piemonte"))</f>
        <v>0.23703481001925794</v>
      </c>
      <c r="I7002" s="1" t="str">
        <f>_xlfn.XLOOKUP(Comuni[[#This Row],[Regione]],Ripartizione_geografica[Regione],Ripartizione_geografica[Ripartizione geografica],,0)</f>
        <v>Sud</v>
      </c>
      <c r="J7002" s="1">
        <f>_xlfn.XLOOKUP(Comuni[[#This Row],[Regione]],Table_0[Regione],Table_0[Totale contagiati],,0)</f>
        <v>650481</v>
      </c>
      <c r="K7002" s="1">
        <f>_xlfn.XLOOKUP(Comuni[[#This Row],[Regione]],Table_0[Regione],Table_0[Guariti],,0)</f>
        <v>643757</v>
      </c>
      <c r="L7002" s="1">
        <f>_xlfn.XLOOKUP(Comuni[[#This Row],[Regione]],Table_0[Regione],Table_0[Deceduti],,0)</f>
        <v>3596</v>
      </c>
    </row>
    <row r="7003" spans="1:12" x14ac:dyDescent="0.25">
      <c r="A7003" s="1" t="s">
        <v>7109</v>
      </c>
      <c r="B7003" s="1" t="s">
        <v>6848</v>
      </c>
      <c r="C7003" s="1" t="s">
        <v>7081</v>
      </c>
      <c r="D7003">
        <v>5074</v>
      </c>
      <c r="E7003">
        <f>100*Comuni[[#This Row],[Popolazione2011]]/$D$7916</f>
        <v>8.8532718501462479E-3</v>
      </c>
      <c r="F7003">
        <f>100*Comuni[[#This Row],[Popolazione2011]]/(SUMIFS($D$2:$D$7916,$B$2:$B$7916,"Calabria"))</f>
        <v>0.25900308823154078</v>
      </c>
      <c r="G7003" t="b">
        <f>IF(Comuni[[#This Row],[Popolazione2011]]&gt;300000,"MAGGIORE")</f>
        <v>0</v>
      </c>
      <c r="H7003">
        <f>100*Comuni[[#This Row],[Popolazione2011]]/(SUMIFS($D$2:$D$7916,$B$2:$B$7916,"Piemonte"))</f>
        <v>0.11627171558755943</v>
      </c>
      <c r="I7003" s="1" t="str">
        <f>_xlfn.XLOOKUP(Comuni[[#This Row],[Regione]],Ripartizione_geografica[Regione],Ripartizione_geografica[Ripartizione geografica],,0)</f>
        <v>Sud</v>
      </c>
      <c r="J7003" s="1">
        <f>_xlfn.XLOOKUP(Comuni[[#This Row],[Regione]],Table_0[Regione],Table_0[Totale contagiati],,0)</f>
        <v>650481</v>
      </c>
      <c r="K7003" s="1">
        <f>_xlfn.XLOOKUP(Comuni[[#This Row],[Regione]],Table_0[Regione],Table_0[Guariti],,0)</f>
        <v>643757</v>
      </c>
      <c r="L7003" s="1">
        <f>_xlfn.XLOOKUP(Comuni[[#This Row],[Regione]],Table_0[Regione],Table_0[Deceduti],,0)</f>
        <v>3596</v>
      </c>
    </row>
    <row r="7004" spans="1:12" x14ac:dyDescent="0.25">
      <c r="A7004" s="1" t="s">
        <v>7110</v>
      </c>
      <c r="B7004" s="1" t="s">
        <v>6848</v>
      </c>
      <c r="C7004" s="1" t="s">
        <v>7081</v>
      </c>
      <c r="D7004">
        <v>916</v>
      </c>
      <c r="E7004">
        <f>100*Comuni[[#This Row],[Popolazione2011]]/$D$7916</f>
        <v>1.598265079766252E-3</v>
      </c>
      <c r="F7004">
        <f>100*Comuni[[#This Row],[Popolazione2011]]/(SUMIFS($D$2:$D$7916,$B$2:$B$7916,"Calabria"))</f>
        <v>4.6757356882162274E-2</v>
      </c>
      <c r="G7004" t="b">
        <f>IF(Comuni[[#This Row],[Popolazione2011]]&gt;300000,"MAGGIORE")</f>
        <v>0</v>
      </c>
      <c r="H7004">
        <f>100*Comuni[[#This Row],[Popolazione2011]]/(SUMIFS($D$2:$D$7916,$B$2:$B$7916,"Piemonte"))</f>
        <v>2.0990321536894844E-2</v>
      </c>
      <c r="I7004" s="1" t="str">
        <f>_xlfn.XLOOKUP(Comuni[[#This Row],[Regione]],Ripartizione_geografica[Regione],Ripartizione_geografica[Ripartizione geografica],,0)</f>
        <v>Sud</v>
      </c>
      <c r="J7004" s="1">
        <f>_xlfn.XLOOKUP(Comuni[[#This Row],[Regione]],Table_0[Regione],Table_0[Totale contagiati],,0)</f>
        <v>650481</v>
      </c>
      <c r="K7004" s="1">
        <f>_xlfn.XLOOKUP(Comuni[[#This Row],[Regione]],Table_0[Regione],Table_0[Guariti],,0)</f>
        <v>643757</v>
      </c>
      <c r="L7004" s="1">
        <f>_xlfn.XLOOKUP(Comuni[[#This Row],[Regione]],Table_0[Regione],Table_0[Deceduti],,0)</f>
        <v>3596</v>
      </c>
    </row>
    <row r="7005" spans="1:12" x14ac:dyDescent="0.25">
      <c r="A7005" s="1" t="s">
        <v>7111</v>
      </c>
      <c r="B7005" s="1" t="s">
        <v>6848</v>
      </c>
      <c r="C7005" s="1" t="s">
        <v>7081</v>
      </c>
      <c r="D7005">
        <v>3436</v>
      </c>
      <c r="E7005">
        <f>100*Comuni[[#This Row],[Popolazione2011]]/$D$7916</f>
        <v>5.9952388799965521E-3</v>
      </c>
      <c r="F7005">
        <f>100*Comuni[[#This Row],[Popolazione2011]]/(SUMIFS($D$2:$D$7916,$B$2:$B$7916,"Calabria"))</f>
        <v>0.1753911334575432</v>
      </c>
      <c r="G7005" t="b">
        <f>IF(Comuni[[#This Row],[Popolazione2011]]&gt;300000,"MAGGIORE")</f>
        <v>0</v>
      </c>
      <c r="H7005">
        <f>100*Comuni[[#This Row],[Popolazione2011]]/(SUMIFS($D$2:$D$7916,$B$2:$B$7916,"Piemonte"))</f>
        <v>7.8736620961540049E-2</v>
      </c>
      <c r="I7005" s="1" t="str">
        <f>_xlfn.XLOOKUP(Comuni[[#This Row],[Regione]],Ripartizione_geografica[Regione],Ripartizione_geografica[Ripartizione geografica],,0)</f>
        <v>Sud</v>
      </c>
      <c r="J7005" s="1">
        <f>_xlfn.XLOOKUP(Comuni[[#This Row],[Regione]],Table_0[Regione],Table_0[Totale contagiati],,0)</f>
        <v>650481</v>
      </c>
      <c r="K7005" s="1">
        <f>_xlfn.XLOOKUP(Comuni[[#This Row],[Regione]],Table_0[Regione],Table_0[Guariti],,0)</f>
        <v>643757</v>
      </c>
      <c r="L7005" s="1">
        <f>_xlfn.XLOOKUP(Comuni[[#This Row],[Regione]],Table_0[Regione],Table_0[Deceduti],,0)</f>
        <v>3596</v>
      </c>
    </row>
    <row r="7006" spans="1:12" x14ac:dyDescent="0.25">
      <c r="A7006" s="1" t="s">
        <v>7112</v>
      </c>
      <c r="B7006" s="1" t="s">
        <v>6848</v>
      </c>
      <c r="C7006" s="1" t="s">
        <v>7081</v>
      </c>
      <c r="D7006">
        <v>1772</v>
      </c>
      <c r="E7006">
        <f>100*Comuni[[#This Row],[Popolazione2011]]/$D$7916</f>
        <v>3.0918403071460683E-3</v>
      </c>
      <c r="F7006">
        <f>100*Comuni[[#This Row],[Popolazione2011]]/(SUMIFS($D$2:$D$7916,$B$2:$B$7916,"Calabria"))</f>
        <v>9.0452004798244043E-2</v>
      </c>
      <c r="G7006" t="b">
        <f>IF(Comuni[[#This Row],[Popolazione2011]]&gt;300000,"MAGGIORE")</f>
        <v>0</v>
      </c>
      <c r="H7006">
        <f>100*Comuni[[#This Row],[Popolazione2011]]/(SUMIFS($D$2:$D$7916,$B$2:$B$7916,"Piemonte"))</f>
        <v>4.0605731182726708E-2</v>
      </c>
      <c r="I7006" s="1" t="str">
        <f>_xlfn.XLOOKUP(Comuni[[#This Row],[Regione]],Ripartizione_geografica[Regione],Ripartizione_geografica[Ripartizione geografica],,0)</f>
        <v>Sud</v>
      </c>
      <c r="J7006" s="1">
        <f>_xlfn.XLOOKUP(Comuni[[#This Row],[Regione]],Table_0[Regione],Table_0[Totale contagiati],,0)</f>
        <v>650481</v>
      </c>
      <c r="K7006" s="1">
        <f>_xlfn.XLOOKUP(Comuni[[#This Row],[Regione]],Table_0[Regione],Table_0[Guariti],,0)</f>
        <v>643757</v>
      </c>
      <c r="L7006" s="1">
        <f>_xlfn.XLOOKUP(Comuni[[#This Row],[Regione]],Table_0[Regione],Table_0[Deceduti],,0)</f>
        <v>3596</v>
      </c>
    </row>
    <row r="7007" spans="1:12" x14ac:dyDescent="0.25">
      <c r="A7007" s="1" t="s">
        <v>7113</v>
      </c>
      <c r="B7007" s="1" t="s">
        <v>6848</v>
      </c>
      <c r="C7007" s="1" t="s">
        <v>7081</v>
      </c>
      <c r="D7007">
        <v>745</v>
      </c>
      <c r="E7007">
        <f>100*Comuni[[#This Row],[Popolazione2011]]/$D$7916</f>
        <v>1.2998990004649102E-3</v>
      </c>
      <c r="F7007">
        <f>100*Comuni[[#This Row],[Popolazione2011]]/(SUMIFS($D$2:$D$7916,$B$2:$B$7916,"Calabria"))</f>
        <v>3.8028636328832854E-2</v>
      </c>
      <c r="G7007" t="b">
        <f>IF(Comuni[[#This Row],[Popolazione2011]]&gt;300000,"MAGGIORE")</f>
        <v>0</v>
      </c>
      <c r="H7007">
        <f>100*Comuni[[#This Row],[Popolazione2011]]/(SUMIFS($D$2:$D$7916,$B$2:$B$7916,"Piemonte"))</f>
        <v>1.7071822647365349E-2</v>
      </c>
      <c r="I7007" s="1" t="str">
        <f>_xlfn.XLOOKUP(Comuni[[#This Row],[Regione]],Ripartizione_geografica[Regione],Ripartizione_geografica[Ripartizione geografica],,0)</f>
        <v>Sud</v>
      </c>
      <c r="J7007" s="1">
        <f>_xlfn.XLOOKUP(Comuni[[#This Row],[Regione]],Table_0[Regione],Table_0[Totale contagiati],,0)</f>
        <v>650481</v>
      </c>
      <c r="K7007" s="1">
        <f>_xlfn.XLOOKUP(Comuni[[#This Row],[Regione]],Table_0[Regione],Table_0[Guariti],,0)</f>
        <v>643757</v>
      </c>
      <c r="L7007" s="1">
        <f>_xlfn.XLOOKUP(Comuni[[#This Row],[Regione]],Table_0[Regione],Table_0[Deceduti],,0)</f>
        <v>3596</v>
      </c>
    </row>
    <row r="7008" spans="1:12" x14ac:dyDescent="0.25">
      <c r="A7008" s="1" t="s">
        <v>7114</v>
      </c>
      <c r="B7008" s="1" t="s">
        <v>6848</v>
      </c>
      <c r="C7008" s="1" t="s">
        <v>7081</v>
      </c>
      <c r="D7008">
        <v>1021</v>
      </c>
      <c r="E7008">
        <f>100*Comuni[[#This Row],[Popolazione2011]]/$D$7916</f>
        <v>1.7814723214425144E-3</v>
      </c>
      <c r="F7008">
        <f>100*Comuni[[#This Row],[Popolazione2011]]/(SUMIFS($D$2:$D$7916,$B$2:$B$7916,"Calabria"))</f>
        <v>5.2117097572803146E-2</v>
      </c>
      <c r="G7008" t="b">
        <f>IF(Comuni[[#This Row],[Popolazione2011]]&gt;300000,"MAGGIORE")</f>
        <v>0</v>
      </c>
      <c r="H7008">
        <f>100*Comuni[[#This Row],[Popolazione2011]]/(SUMIFS($D$2:$D$7916,$B$2:$B$7916,"Piemonte"))</f>
        <v>2.3396417346255062E-2</v>
      </c>
      <c r="I7008" s="1" t="str">
        <f>_xlfn.XLOOKUP(Comuni[[#This Row],[Regione]],Ripartizione_geografica[Regione],Ripartizione_geografica[Ripartizione geografica],,0)</f>
        <v>Sud</v>
      </c>
      <c r="J7008" s="1">
        <f>_xlfn.XLOOKUP(Comuni[[#This Row],[Regione]],Table_0[Regione],Table_0[Totale contagiati],,0)</f>
        <v>650481</v>
      </c>
      <c r="K7008" s="1">
        <f>_xlfn.XLOOKUP(Comuni[[#This Row],[Regione]],Table_0[Regione],Table_0[Guariti],,0)</f>
        <v>643757</v>
      </c>
      <c r="L7008" s="1">
        <f>_xlfn.XLOOKUP(Comuni[[#This Row],[Regione]],Table_0[Regione],Table_0[Deceduti],,0)</f>
        <v>3596</v>
      </c>
    </row>
    <row r="7009" spans="1:12" x14ac:dyDescent="0.25">
      <c r="A7009" s="1" t="s">
        <v>7115</v>
      </c>
      <c r="B7009" s="1" t="s">
        <v>6848</v>
      </c>
      <c r="C7009" s="1" t="s">
        <v>7081</v>
      </c>
      <c r="D7009">
        <v>1778</v>
      </c>
      <c r="E7009">
        <f>100*Comuni[[#This Row],[Popolazione2011]]/$D$7916</f>
        <v>3.1023092923847116E-3</v>
      </c>
      <c r="F7009">
        <f>100*Comuni[[#This Row],[Popolazione2011]]/(SUMIFS($D$2:$D$7916,$B$2:$B$7916,"Calabria"))</f>
        <v>9.0758275694852092E-2</v>
      </c>
      <c r="G7009" t="b">
        <f>IF(Comuni[[#This Row],[Popolazione2011]]&gt;300000,"MAGGIORE")</f>
        <v>0</v>
      </c>
      <c r="H7009">
        <f>100*Comuni[[#This Row],[Popolazione2011]]/(SUMIFS($D$2:$D$7916,$B$2:$B$7916,"Piemonte"))</f>
        <v>4.0743222371833004E-2</v>
      </c>
      <c r="I7009" s="1" t="str">
        <f>_xlfn.XLOOKUP(Comuni[[#This Row],[Regione]],Ripartizione_geografica[Regione],Ripartizione_geografica[Ripartizione geografica],,0)</f>
        <v>Sud</v>
      </c>
      <c r="J7009" s="1">
        <f>_xlfn.XLOOKUP(Comuni[[#This Row],[Regione]],Table_0[Regione],Table_0[Totale contagiati],,0)</f>
        <v>650481</v>
      </c>
      <c r="K7009" s="1">
        <f>_xlfn.XLOOKUP(Comuni[[#This Row],[Regione]],Table_0[Regione],Table_0[Guariti],,0)</f>
        <v>643757</v>
      </c>
      <c r="L7009" s="1">
        <f>_xlfn.XLOOKUP(Comuni[[#This Row],[Regione]],Table_0[Regione],Table_0[Deceduti],,0)</f>
        <v>3596</v>
      </c>
    </row>
    <row r="7010" spans="1:12" x14ac:dyDescent="0.25">
      <c r="A7010" s="1" t="s">
        <v>7116</v>
      </c>
      <c r="B7010" s="1" t="s">
        <v>6848</v>
      </c>
      <c r="C7010" s="1" t="s">
        <v>7081</v>
      </c>
      <c r="D7010">
        <v>2772</v>
      </c>
      <c r="E7010">
        <f>100*Comuni[[#This Row],[Popolazione2011]]/$D$7916</f>
        <v>4.8366711802533303E-3</v>
      </c>
      <c r="F7010">
        <f>100*Comuni[[#This Row],[Popolazione2011]]/(SUMIFS($D$2:$D$7916,$B$2:$B$7916,"Calabria"))</f>
        <v>0.141497154232919</v>
      </c>
      <c r="G7010" t="b">
        <f>IF(Comuni[[#This Row],[Popolazione2011]]&gt;300000,"MAGGIORE")</f>
        <v>0</v>
      </c>
      <c r="H7010">
        <f>100*Comuni[[#This Row],[Popolazione2011]]/(SUMIFS($D$2:$D$7916,$B$2:$B$7916,"Piemonte"))</f>
        <v>6.3520929367109721E-2</v>
      </c>
      <c r="I7010" s="1" t="str">
        <f>_xlfn.XLOOKUP(Comuni[[#This Row],[Regione]],Ripartizione_geografica[Regione],Ripartizione_geografica[Ripartizione geografica],,0)</f>
        <v>Sud</v>
      </c>
      <c r="J7010" s="1">
        <f>_xlfn.XLOOKUP(Comuni[[#This Row],[Regione]],Table_0[Regione],Table_0[Totale contagiati],,0)</f>
        <v>650481</v>
      </c>
      <c r="K7010" s="1">
        <f>_xlfn.XLOOKUP(Comuni[[#This Row],[Regione]],Table_0[Regione],Table_0[Guariti],,0)</f>
        <v>643757</v>
      </c>
      <c r="L7010" s="1">
        <f>_xlfn.XLOOKUP(Comuni[[#This Row],[Regione]],Table_0[Regione],Table_0[Deceduti],,0)</f>
        <v>3596</v>
      </c>
    </row>
    <row r="7011" spans="1:12" x14ac:dyDescent="0.25">
      <c r="A7011" s="1" t="s">
        <v>7117</v>
      </c>
      <c r="B7011" s="1" t="s">
        <v>6848</v>
      </c>
      <c r="C7011" s="1" t="s">
        <v>7081</v>
      </c>
      <c r="D7011">
        <v>1946</v>
      </c>
      <c r="E7011">
        <f>100*Comuni[[#This Row],[Popolazione2011]]/$D$7916</f>
        <v>3.3954408790667317E-3</v>
      </c>
      <c r="F7011">
        <f>100*Comuni[[#This Row],[Popolazione2011]]/(SUMIFS($D$2:$D$7916,$B$2:$B$7916,"Calabria"))</f>
        <v>9.9333860799877494E-2</v>
      </c>
      <c r="G7011" t="b">
        <f>IF(Comuni[[#This Row],[Popolazione2011]]&gt;300000,"MAGGIORE")</f>
        <v>0</v>
      </c>
      <c r="H7011">
        <f>100*Comuni[[#This Row],[Popolazione2011]]/(SUMIFS($D$2:$D$7916,$B$2:$B$7916,"Piemonte"))</f>
        <v>4.4592975666809351E-2</v>
      </c>
      <c r="I7011" s="1" t="str">
        <f>_xlfn.XLOOKUP(Comuni[[#This Row],[Regione]],Ripartizione_geografica[Regione],Ripartizione_geografica[Ripartizione geografica],,0)</f>
        <v>Sud</v>
      </c>
      <c r="J7011" s="1">
        <f>_xlfn.XLOOKUP(Comuni[[#This Row],[Regione]],Table_0[Regione],Table_0[Totale contagiati],,0)</f>
        <v>650481</v>
      </c>
      <c r="K7011" s="1">
        <f>_xlfn.XLOOKUP(Comuni[[#This Row],[Regione]],Table_0[Regione],Table_0[Guariti],,0)</f>
        <v>643757</v>
      </c>
      <c r="L7011" s="1">
        <f>_xlfn.XLOOKUP(Comuni[[#This Row],[Regione]],Table_0[Regione],Table_0[Deceduti],,0)</f>
        <v>3596</v>
      </c>
    </row>
    <row r="7012" spans="1:12" x14ac:dyDescent="0.25">
      <c r="A7012" s="1" t="s">
        <v>7118</v>
      </c>
      <c r="B7012" s="1" t="s">
        <v>6848</v>
      </c>
      <c r="C7012" s="1" t="s">
        <v>7081</v>
      </c>
      <c r="D7012">
        <v>19063</v>
      </c>
      <c r="E7012">
        <f>100*Comuni[[#This Row],[Popolazione2011]]/$D$7916</f>
        <v>3.3261710934043738E-2</v>
      </c>
      <c r="F7012">
        <f>100*Comuni[[#This Row],[Popolazione2011]]/(SUMIFS($D$2:$D$7916,$B$2:$B$7916,"Calabria"))</f>
        <v>0.9730736836732089</v>
      </c>
      <c r="G7012" t="b">
        <f>IF(Comuni[[#This Row],[Popolazione2011]]&gt;300000,"MAGGIORE")</f>
        <v>0</v>
      </c>
      <c r="H7012">
        <f>100*Comuni[[#This Row],[Popolazione2011]]/(SUMIFS($D$2:$D$7916,$B$2:$B$7916,"Piemonte"))</f>
        <v>0.43683242298889347</v>
      </c>
      <c r="I7012" s="1" t="str">
        <f>_xlfn.XLOOKUP(Comuni[[#This Row],[Regione]],Ripartizione_geografica[Regione],Ripartizione_geografica[Ripartizione geografica],,0)</f>
        <v>Sud</v>
      </c>
      <c r="J7012" s="1">
        <f>_xlfn.XLOOKUP(Comuni[[#This Row],[Regione]],Table_0[Regione],Table_0[Totale contagiati],,0)</f>
        <v>650481</v>
      </c>
      <c r="K7012" s="1">
        <f>_xlfn.XLOOKUP(Comuni[[#This Row],[Regione]],Table_0[Regione],Table_0[Guariti],,0)</f>
        <v>643757</v>
      </c>
      <c r="L7012" s="1">
        <f>_xlfn.XLOOKUP(Comuni[[#This Row],[Regione]],Table_0[Regione],Table_0[Deceduti],,0)</f>
        <v>3596</v>
      </c>
    </row>
    <row r="7013" spans="1:12" x14ac:dyDescent="0.25">
      <c r="A7013" s="1" t="s">
        <v>7119</v>
      </c>
      <c r="B7013" s="1" t="s">
        <v>6848</v>
      </c>
      <c r="C7013" s="1" t="s">
        <v>7081</v>
      </c>
      <c r="D7013">
        <v>7014</v>
      </c>
      <c r="E7013">
        <f>100*Comuni[[#This Row],[Popolazione2011]]/$D$7916</f>
        <v>1.2238243743974336E-2</v>
      </c>
      <c r="F7013">
        <f>100*Comuni[[#This Row],[Popolazione2011]]/(SUMIFS($D$2:$D$7916,$B$2:$B$7916,"Calabria"))</f>
        <v>0.35803067813481027</v>
      </c>
      <c r="G7013" t="b">
        <f>IF(Comuni[[#This Row],[Popolazione2011]]&gt;300000,"MAGGIORE")</f>
        <v>0</v>
      </c>
      <c r="H7013">
        <f>100*Comuni[[#This Row],[Popolazione2011]]/(SUMIFS($D$2:$D$7916,$B$2:$B$7916,"Piemonte"))</f>
        <v>0.16072720006526248</v>
      </c>
      <c r="I7013" s="1" t="str">
        <f>_xlfn.XLOOKUP(Comuni[[#This Row],[Regione]],Ripartizione_geografica[Regione],Ripartizione_geografica[Ripartizione geografica],,0)</f>
        <v>Sud</v>
      </c>
      <c r="J7013" s="1">
        <f>_xlfn.XLOOKUP(Comuni[[#This Row],[Regione]],Table_0[Regione],Table_0[Totale contagiati],,0)</f>
        <v>650481</v>
      </c>
      <c r="K7013" s="1">
        <f>_xlfn.XLOOKUP(Comuni[[#This Row],[Regione]],Table_0[Regione],Table_0[Guariti],,0)</f>
        <v>643757</v>
      </c>
      <c r="L7013" s="1">
        <f>_xlfn.XLOOKUP(Comuni[[#This Row],[Regione]],Table_0[Regione],Table_0[Deceduti],,0)</f>
        <v>3596</v>
      </c>
    </row>
    <row r="7014" spans="1:12" x14ac:dyDescent="0.25">
      <c r="A7014" s="1" t="s">
        <v>7120</v>
      </c>
      <c r="B7014" s="1" t="s">
        <v>6848</v>
      </c>
      <c r="C7014" s="1" t="s">
        <v>7081</v>
      </c>
      <c r="D7014">
        <v>3274</v>
      </c>
      <c r="E7014">
        <f>100*Comuni[[#This Row],[Popolazione2011]]/$D$7916</f>
        <v>5.7125762785531758E-3</v>
      </c>
      <c r="F7014">
        <f>100*Comuni[[#This Row],[Popolazione2011]]/(SUMIFS($D$2:$D$7916,$B$2:$B$7916,"Calabria"))</f>
        <v>0.16712181924912586</v>
      </c>
      <c r="G7014" t="b">
        <f>IF(Comuni[[#This Row],[Popolazione2011]]&gt;300000,"MAGGIORE")</f>
        <v>0</v>
      </c>
      <c r="H7014">
        <f>100*Comuni[[#This Row],[Popolazione2011]]/(SUMIFS($D$2:$D$7916,$B$2:$B$7916,"Piemonte"))</f>
        <v>7.5024358855669993E-2</v>
      </c>
      <c r="I7014" s="1" t="str">
        <f>_xlfn.XLOOKUP(Comuni[[#This Row],[Regione]],Ripartizione_geografica[Regione],Ripartizione_geografica[Ripartizione geografica],,0)</f>
        <v>Sud</v>
      </c>
      <c r="J7014" s="1">
        <f>_xlfn.XLOOKUP(Comuni[[#This Row],[Regione]],Table_0[Regione],Table_0[Totale contagiati],,0)</f>
        <v>650481</v>
      </c>
      <c r="K7014" s="1">
        <f>_xlfn.XLOOKUP(Comuni[[#This Row],[Regione]],Table_0[Regione],Table_0[Guariti],,0)</f>
        <v>643757</v>
      </c>
      <c r="L7014" s="1">
        <f>_xlfn.XLOOKUP(Comuni[[#This Row],[Regione]],Table_0[Regione],Table_0[Deceduti],,0)</f>
        <v>3596</v>
      </c>
    </row>
    <row r="7015" spans="1:12" x14ac:dyDescent="0.25">
      <c r="A7015" s="1" t="s">
        <v>7121</v>
      </c>
      <c r="B7015" s="1" t="s">
        <v>6848</v>
      </c>
      <c r="C7015" s="1" t="s">
        <v>7081</v>
      </c>
      <c r="D7015">
        <v>412</v>
      </c>
      <c r="E7015">
        <f>100*Comuni[[#This Row],[Popolazione2011]]/$D$7916</f>
        <v>7.1887031972019198E-4</v>
      </c>
      <c r="F7015">
        <f>100*Comuni[[#This Row],[Popolazione2011]]/(SUMIFS($D$2:$D$7916,$B$2:$B$7916,"Calabria"))</f>
        <v>2.1030601567086089E-2</v>
      </c>
      <c r="G7015" t="b">
        <f>IF(Comuni[[#This Row],[Popolazione2011]]&gt;300000,"MAGGIORE")</f>
        <v>0</v>
      </c>
      <c r="H7015">
        <f>100*Comuni[[#This Row],[Popolazione2011]]/(SUMIFS($D$2:$D$7916,$B$2:$B$7916,"Piemonte"))</f>
        <v>9.4410616519658031E-3</v>
      </c>
      <c r="I7015" s="1" t="str">
        <f>_xlfn.XLOOKUP(Comuni[[#This Row],[Regione]],Ripartizione_geografica[Regione],Ripartizione_geografica[Ripartizione geografica],,0)</f>
        <v>Sud</v>
      </c>
      <c r="J7015" s="1">
        <f>_xlfn.XLOOKUP(Comuni[[#This Row],[Regione]],Table_0[Regione],Table_0[Totale contagiati],,0)</f>
        <v>650481</v>
      </c>
      <c r="K7015" s="1">
        <f>_xlfn.XLOOKUP(Comuni[[#This Row],[Regione]],Table_0[Regione],Table_0[Guariti],,0)</f>
        <v>643757</v>
      </c>
      <c r="L7015" s="1">
        <f>_xlfn.XLOOKUP(Comuni[[#This Row],[Regione]],Table_0[Regione],Table_0[Deceduti],,0)</f>
        <v>3596</v>
      </c>
    </row>
    <row r="7016" spans="1:12" x14ac:dyDescent="0.25">
      <c r="A7016" s="1" t="s">
        <v>7122</v>
      </c>
      <c r="B7016" s="1" t="s">
        <v>6848</v>
      </c>
      <c r="C7016" s="1" t="s">
        <v>7081</v>
      </c>
      <c r="D7016">
        <v>5289</v>
      </c>
      <c r="E7016">
        <f>100*Comuni[[#This Row],[Popolazione2011]]/$D$7916</f>
        <v>9.2284104878643091E-3</v>
      </c>
      <c r="F7016">
        <f>100*Comuni[[#This Row],[Popolazione2011]]/(SUMIFS($D$2:$D$7916,$B$2:$B$7916,"Calabria"))</f>
        <v>0.26997779535999594</v>
      </c>
      <c r="G7016" t="b">
        <f>IF(Comuni[[#This Row],[Popolazione2011]]&gt;300000,"MAGGIORE")</f>
        <v>0</v>
      </c>
      <c r="H7016">
        <f>100*Comuni[[#This Row],[Popolazione2011]]/(SUMIFS($D$2:$D$7916,$B$2:$B$7916,"Piemonte"))</f>
        <v>0.12119848319720178</v>
      </c>
      <c r="I7016" s="1" t="str">
        <f>_xlfn.XLOOKUP(Comuni[[#This Row],[Regione]],Ripartizione_geografica[Regione],Ripartizione_geografica[Ripartizione geografica],,0)</f>
        <v>Sud</v>
      </c>
      <c r="J7016" s="1">
        <f>_xlfn.XLOOKUP(Comuni[[#This Row],[Regione]],Table_0[Regione],Table_0[Totale contagiati],,0)</f>
        <v>650481</v>
      </c>
      <c r="K7016" s="1">
        <f>_xlfn.XLOOKUP(Comuni[[#This Row],[Regione]],Table_0[Regione],Table_0[Guariti],,0)</f>
        <v>643757</v>
      </c>
      <c r="L7016" s="1">
        <f>_xlfn.XLOOKUP(Comuni[[#This Row],[Regione]],Table_0[Regione],Table_0[Deceduti],,0)</f>
        <v>3596</v>
      </c>
    </row>
    <row r="7017" spans="1:12" x14ac:dyDescent="0.25">
      <c r="A7017" s="1" t="s">
        <v>7123</v>
      </c>
      <c r="B7017" s="1" t="s">
        <v>6848</v>
      </c>
      <c r="C7017" s="1" t="s">
        <v>7081</v>
      </c>
      <c r="D7017">
        <v>12459</v>
      </c>
      <c r="E7017">
        <f>100*Comuni[[#This Row],[Popolazione2011]]/$D$7916</f>
        <v>2.1738847848043377E-2</v>
      </c>
      <c r="F7017">
        <f>100*Comuni[[#This Row],[Popolazione2011]]/(SUMIFS($D$2:$D$7916,$B$2:$B$7916,"Calabria"))</f>
        <v>0.63597151680661546</v>
      </c>
      <c r="G7017" t="b">
        <f>IF(Comuni[[#This Row],[Popolazione2011]]&gt;300000,"MAGGIORE")</f>
        <v>0</v>
      </c>
      <c r="H7017">
        <f>100*Comuni[[#This Row],[Popolazione2011]]/(SUMIFS($D$2:$D$7916,$B$2:$B$7916,"Piemonte"))</f>
        <v>0.28550045417922804</v>
      </c>
      <c r="I7017" s="1" t="str">
        <f>_xlfn.XLOOKUP(Comuni[[#This Row],[Regione]],Ripartizione_geografica[Regione],Ripartizione_geografica[Ripartizione geografica],,0)</f>
        <v>Sud</v>
      </c>
      <c r="J7017" s="1">
        <f>_xlfn.XLOOKUP(Comuni[[#This Row],[Regione]],Table_0[Regione],Table_0[Totale contagiati],,0)</f>
        <v>650481</v>
      </c>
      <c r="K7017" s="1">
        <f>_xlfn.XLOOKUP(Comuni[[#This Row],[Regione]],Table_0[Regione],Table_0[Guariti],,0)</f>
        <v>643757</v>
      </c>
      <c r="L7017" s="1">
        <f>_xlfn.XLOOKUP(Comuni[[#This Row],[Regione]],Table_0[Regione],Table_0[Deceduti],,0)</f>
        <v>3596</v>
      </c>
    </row>
    <row r="7018" spans="1:12" x14ac:dyDescent="0.25">
      <c r="A7018" s="1" t="s">
        <v>7124</v>
      </c>
      <c r="B7018" s="1" t="s">
        <v>6848</v>
      </c>
      <c r="C7018" s="1" t="s">
        <v>7081</v>
      </c>
      <c r="D7018">
        <v>2971</v>
      </c>
      <c r="E7018">
        <f>100*Comuni[[#This Row],[Popolazione2011]]/$D$7916</f>
        <v>5.1838925240016752E-3</v>
      </c>
      <c r="F7018">
        <f>100*Comuni[[#This Row],[Popolazione2011]]/(SUMIFS($D$2:$D$7916,$B$2:$B$7916,"Calabria"))</f>
        <v>0.15165513897041932</v>
      </c>
      <c r="G7018" t="b">
        <f>IF(Comuni[[#This Row],[Popolazione2011]]&gt;300000,"MAGGIORE")</f>
        <v>0</v>
      </c>
      <c r="H7018">
        <f>100*Comuni[[#This Row],[Popolazione2011]]/(SUMIFS($D$2:$D$7916,$B$2:$B$7916,"Piemonte"))</f>
        <v>6.8081053805801942E-2</v>
      </c>
      <c r="I7018" s="1" t="str">
        <f>_xlfn.XLOOKUP(Comuni[[#This Row],[Regione]],Ripartizione_geografica[Regione],Ripartizione_geografica[Ripartizione geografica],,0)</f>
        <v>Sud</v>
      </c>
      <c r="J7018" s="1">
        <f>_xlfn.XLOOKUP(Comuni[[#This Row],[Regione]],Table_0[Regione],Table_0[Totale contagiati],,0)</f>
        <v>650481</v>
      </c>
      <c r="K7018" s="1">
        <f>_xlfn.XLOOKUP(Comuni[[#This Row],[Regione]],Table_0[Regione],Table_0[Guariti],,0)</f>
        <v>643757</v>
      </c>
      <c r="L7018" s="1">
        <f>_xlfn.XLOOKUP(Comuni[[#This Row],[Regione]],Table_0[Regione],Table_0[Deceduti],,0)</f>
        <v>3596</v>
      </c>
    </row>
    <row r="7019" spans="1:12" x14ac:dyDescent="0.25">
      <c r="A7019" s="1" t="s">
        <v>7125</v>
      </c>
      <c r="B7019" s="1" t="s">
        <v>6848</v>
      </c>
      <c r="C7019" s="1" t="s">
        <v>7081</v>
      </c>
      <c r="D7019">
        <v>6515</v>
      </c>
      <c r="E7019">
        <f>100*Comuni[[#This Row],[Popolazione2011]]/$D$7916</f>
        <v>1.1367573138293811E-2</v>
      </c>
      <c r="F7019">
        <f>100*Comuni[[#This Row],[Popolazione2011]]/(SUMIFS($D$2:$D$7916,$B$2:$B$7916,"Calabria"))</f>
        <v>0.33255914856690744</v>
      </c>
      <c r="G7019" t="b">
        <f>IF(Comuni[[#This Row],[Popolazione2011]]&gt;300000,"MAGGIORE")</f>
        <v>0</v>
      </c>
      <c r="H7019">
        <f>100*Comuni[[#This Row],[Popolazione2011]]/(SUMIFS($D$2:$D$7916,$B$2:$B$7916,"Piemonte"))</f>
        <v>0.14929251617125536</v>
      </c>
      <c r="I7019" s="1" t="str">
        <f>_xlfn.XLOOKUP(Comuni[[#This Row],[Regione]],Ripartizione_geografica[Regione],Ripartizione_geografica[Ripartizione geografica],,0)</f>
        <v>Sud</v>
      </c>
      <c r="J7019" s="1">
        <f>_xlfn.XLOOKUP(Comuni[[#This Row],[Regione]],Table_0[Regione],Table_0[Totale contagiati],,0)</f>
        <v>650481</v>
      </c>
      <c r="K7019" s="1">
        <f>_xlfn.XLOOKUP(Comuni[[#This Row],[Regione]],Table_0[Regione],Table_0[Guariti],,0)</f>
        <v>643757</v>
      </c>
      <c r="L7019" s="1">
        <f>_xlfn.XLOOKUP(Comuni[[#This Row],[Regione]],Table_0[Regione],Table_0[Deceduti],,0)</f>
        <v>3596</v>
      </c>
    </row>
    <row r="7020" spans="1:12" x14ac:dyDescent="0.25">
      <c r="A7020" s="1" t="s">
        <v>7126</v>
      </c>
      <c r="B7020" s="1" t="s">
        <v>6848</v>
      </c>
      <c r="C7020" s="1" t="s">
        <v>7081</v>
      </c>
      <c r="D7020">
        <v>1583</v>
      </c>
      <c r="E7020">
        <f>100*Comuni[[#This Row],[Popolazione2011]]/$D$7916</f>
        <v>2.7620672721287956E-3</v>
      </c>
      <c r="F7020">
        <f>100*Comuni[[#This Row],[Popolazione2011]]/(SUMIFS($D$2:$D$7916,$B$2:$B$7916,"Calabria"))</f>
        <v>8.0804471555090476E-2</v>
      </c>
      <c r="G7020" t="b">
        <f>IF(Comuni[[#This Row],[Popolazione2011]]&gt;300000,"MAGGIORE")</f>
        <v>0</v>
      </c>
      <c r="H7020">
        <f>100*Comuni[[#This Row],[Popolazione2011]]/(SUMIFS($D$2:$D$7916,$B$2:$B$7916,"Piemonte"))</f>
        <v>3.627475872587832E-2</v>
      </c>
      <c r="I7020" s="1" t="str">
        <f>_xlfn.XLOOKUP(Comuni[[#This Row],[Regione]],Ripartizione_geografica[Regione],Ripartizione_geografica[Ripartizione geografica],,0)</f>
        <v>Sud</v>
      </c>
      <c r="J7020" s="1">
        <f>_xlfn.XLOOKUP(Comuni[[#This Row],[Regione]],Table_0[Regione],Table_0[Totale contagiati],,0)</f>
        <v>650481</v>
      </c>
      <c r="K7020" s="1">
        <f>_xlfn.XLOOKUP(Comuni[[#This Row],[Regione]],Table_0[Regione],Table_0[Guariti],,0)</f>
        <v>643757</v>
      </c>
      <c r="L7020" s="1">
        <f>_xlfn.XLOOKUP(Comuni[[#This Row],[Regione]],Table_0[Regione],Table_0[Deceduti],,0)</f>
        <v>3596</v>
      </c>
    </row>
    <row r="7021" spans="1:12" x14ac:dyDescent="0.25">
      <c r="A7021" s="1" t="s">
        <v>7127</v>
      </c>
      <c r="B7021" s="1" t="s">
        <v>6848</v>
      </c>
      <c r="C7021" s="1" t="s">
        <v>7081</v>
      </c>
      <c r="D7021">
        <v>554</v>
      </c>
      <c r="E7021">
        <f>100*Comuni[[#This Row],[Popolazione2011]]/$D$7916</f>
        <v>9.6663630370142316E-4</v>
      </c>
      <c r="F7021">
        <f>100*Comuni[[#This Row],[Popolazione2011]]/(SUMIFS($D$2:$D$7916,$B$2:$B$7916,"Calabria"))</f>
        <v>2.8279012786809932E-2</v>
      </c>
      <c r="G7021" t="b">
        <f>IF(Comuni[[#This Row],[Popolazione2011]]&gt;300000,"MAGGIORE")</f>
        <v>0</v>
      </c>
      <c r="H7021">
        <f>100*Comuni[[#This Row],[Popolazione2011]]/(SUMIFS($D$2:$D$7916,$B$2:$B$7916,"Piemonte"))</f>
        <v>1.2695019794148192E-2</v>
      </c>
      <c r="I7021" s="1" t="str">
        <f>_xlfn.XLOOKUP(Comuni[[#This Row],[Regione]],Ripartizione_geografica[Regione],Ripartizione_geografica[Ripartizione geografica],,0)</f>
        <v>Sud</v>
      </c>
      <c r="J7021" s="1">
        <f>_xlfn.XLOOKUP(Comuni[[#This Row],[Regione]],Table_0[Regione],Table_0[Totale contagiati],,0)</f>
        <v>650481</v>
      </c>
      <c r="K7021" s="1">
        <f>_xlfn.XLOOKUP(Comuni[[#This Row],[Regione]],Table_0[Regione],Table_0[Guariti],,0)</f>
        <v>643757</v>
      </c>
      <c r="L7021" s="1">
        <f>_xlfn.XLOOKUP(Comuni[[#This Row],[Regione]],Table_0[Regione],Table_0[Deceduti],,0)</f>
        <v>3596</v>
      </c>
    </row>
    <row r="7022" spans="1:12" x14ac:dyDescent="0.25">
      <c r="A7022" s="1" t="s">
        <v>7128</v>
      </c>
      <c r="B7022" s="1" t="s">
        <v>6848</v>
      </c>
      <c r="C7022" s="1" t="s">
        <v>7081</v>
      </c>
      <c r="D7022">
        <v>1001</v>
      </c>
      <c r="E7022">
        <f>100*Comuni[[#This Row],[Popolazione2011]]/$D$7916</f>
        <v>1.7465757039803692E-3</v>
      </c>
      <c r="F7022">
        <f>100*Comuni[[#This Row],[Popolazione2011]]/(SUMIFS($D$2:$D$7916,$B$2:$B$7916,"Calabria"))</f>
        <v>5.1096194584109647E-2</v>
      </c>
      <c r="G7022" t="b">
        <f>IF(Comuni[[#This Row],[Popolazione2011]]&gt;300000,"MAGGIORE")</f>
        <v>0</v>
      </c>
      <c r="H7022">
        <f>100*Comuni[[#This Row],[Popolazione2011]]/(SUMIFS($D$2:$D$7916,$B$2:$B$7916,"Piemonte"))</f>
        <v>2.2938113382567401E-2</v>
      </c>
      <c r="I7022" s="1" t="str">
        <f>_xlfn.XLOOKUP(Comuni[[#This Row],[Regione]],Ripartizione_geografica[Regione],Ripartizione_geografica[Ripartizione geografica],,0)</f>
        <v>Sud</v>
      </c>
      <c r="J7022" s="1">
        <f>_xlfn.XLOOKUP(Comuni[[#This Row],[Regione]],Table_0[Regione],Table_0[Totale contagiati],,0)</f>
        <v>650481</v>
      </c>
      <c r="K7022" s="1">
        <f>_xlfn.XLOOKUP(Comuni[[#This Row],[Regione]],Table_0[Regione],Table_0[Guariti],,0)</f>
        <v>643757</v>
      </c>
      <c r="L7022" s="1">
        <f>_xlfn.XLOOKUP(Comuni[[#This Row],[Regione]],Table_0[Regione],Table_0[Deceduti],,0)</f>
        <v>3596</v>
      </c>
    </row>
    <row r="7023" spans="1:12" x14ac:dyDescent="0.25">
      <c r="A7023" s="1" t="s">
        <v>7129</v>
      </c>
      <c r="B7023" s="1" t="s">
        <v>6848</v>
      </c>
      <c r="C7023" s="1" t="s">
        <v>7081</v>
      </c>
      <c r="D7023">
        <v>5045</v>
      </c>
      <c r="E7023">
        <f>100*Comuni[[#This Row],[Popolazione2011]]/$D$7916</f>
        <v>8.8026717548261371E-3</v>
      </c>
      <c r="F7023">
        <f>100*Comuni[[#This Row],[Popolazione2011]]/(SUMIFS($D$2:$D$7916,$B$2:$B$7916,"Calabria"))</f>
        <v>0.25752277889793523</v>
      </c>
      <c r="G7023" t="b">
        <f>IF(Comuni[[#This Row],[Popolazione2011]]&gt;300000,"MAGGIORE")</f>
        <v>0</v>
      </c>
      <c r="H7023">
        <f>100*Comuni[[#This Row],[Popolazione2011]]/(SUMIFS($D$2:$D$7916,$B$2:$B$7916,"Piemonte"))</f>
        <v>0.11560717484021232</v>
      </c>
      <c r="I7023" s="1" t="str">
        <f>_xlfn.XLOOKUP(Comuni[[#This Row],[Regione]],Ripartizione_geografica[Regione],Ripartizione_geografica[Ripartizione geografica],,0)</f>
        <v>Sud</v>
      </c>
      <c r="J7023" s="1">
        <f>_xlfn.XLOOKUP(Comuni[[#This Row],[Regione]],Table_0[Regione],Table_0[Totale contagiati],,0)</f>
        <v>650481</v>
      </c>
      <c r="K7023" s="1">
        <f>_xlfn.XLOOKUP(Comuni[[#This Row],[Regione]],Table_0[Regione],Table_0[Guariti],,0)</f>
        <v>643757</v>
      </c>
      <c r="L7023" s="1">
        <f>_xlfn.XLOOKUP(Comuni[[#This Row],[Regione]],Table_0[Regione],Table_0[Deceduti],,0)</f>
        <v>3596</v>
      </c>
    </row>
    <row r="7024" spans="1:12" x14ac:dyDescent="0.25">
      <c r="A7024" s="1" t="s">
        <v>7130</v>
      </c>
      <c r="B7024" s="1" t="s">
        <v>6848</v>
      </c>
      <c r="C7024" s="1" t="s">
        <v>7081</v>
      </c>
      <c r="D7024">
        <v>11115</v>
      </c>
      <c r="E7024">
        <f>100*Comuni[[#This Row],[Popolazione2011]]/$D$7916</f>
        <v>1.9393795154587216E-2</v>
      </c>
      <c r="F7024">
        <f>100*Comuni[[#This Row],[Popolazione2011]]/(SUMIFS($D$2:$D$7916,$B$2:$B$7916,"Calabria"))</f>
        <v>0.56736683596641224</v>
      </c>
      <c r="G7024" t="b">
        <f>IF(Comuni[[#This Row],[Popolazione2011]]&gt;300000,"MAGGIORE")</f>
        <v>0</v>
      </c>
      <c r="H7024">
        <f>100*Comuni[[#This Row],[Popolazione2011]]/(SUMIFS($D$2:$D$7916,$B$2:$B$7916,"Piemonte"))</f>
        <v>0.25470242781941727</v>
      </c>
      <c r="I7024" s="1" t="str">
        <f>_xlfn.XLOOKUP(Comuni[[#This Row],[Regione]],Ripartizione_geografica[Regione],Ripartizione_geografica[Ripartizione geografica],,0)</f>
        <v>Sud</v>
      </c>
      <c r="J7024" s="1">
        <f>_xlfn.XLOOKUP(Comuni[[#This Row],[Regione]],Table_0[Regione],Table_0[Totale contagiati],,0)</f>
        <v>650481</v>
      </c>
      <c r="K7024" s="1">
        <f>_xlfn.XLOOKUP(Comuni[[#This Row],[Regione]],Table_0[Regione],Table_0[Guariti],,0)</f>
        <v>643757</v>
      </c>
      <c r="L7024" s="1">
        <f>_xlfn.XLOOKUP(Comuni[[#This Row],[Regione]],Table_0[Regione],Table_0[Deceduti],,0)</f>
        <v>3596</v>
      </c>
    </row>
    <row r="7025" spans="1:12" x14ac:dyDescent="0.25">
      <c r="A7025" s="1" t="s">
        <v>7131</v>
      </c>
      <c r="B7025" s="1" t="s">
        <v>6848</v>
      </c>
      <c r="C7025" s="1" t="s">
        <v>7081</v>
      </c>
      <c r="D7025">
        <v>2643</v>
      </c>
      <c r="E7025">
        <f>100*Comuni[[#This Row],[Popolazione2011]]/$D$7916</f>
        <v>4.6115879976224936E-3</v>
      </c>
      <c r="F7025">
        <f>100*Comuni[[#This Row],[Popolazione2011]]/(SUMIFS($D$2:$D$7916,$B$2:$B$7916,"Calabria"))</f>
        <v>0.13491232995584596</v>
      </c>
      <c r="G7025" t="b">
        <f>IF(Comuni[[#This Row],[Popolazione2011]]&gt;300000,"MAGGIORE")</f>
        <v>0</v>
      </c>
      <c r="H7025">
        <f>100*Comuni[[#This Row],[Popolazione2011]]/(SUMIFS($D$2:$D$7916,$B$2:$B$7916,"Piemonte"))</f>
        <v>6.0564868801324313E-2</v>
      </c>
      <c r="I7025" s="1" t="str">
        <f>_xlfn.XLOOKUP(Comuni[[#This Row],[Regione]],Ripartizione_geografica[Regione],Ripartizione_geografica[Ripartizione geografica],,0)</f>
        <v>Sud</v>
      </c>
      <c r="J7025" s="1">
        <f>_xlfn.XLOOKUP(Comuni[[#This Row],[Regione]],Table_0[Regione],Table_0[Totale contagiati],,0)</f>
        <v>650481</v>
      </c>
      <c r="K7025" s="1">
        <f>_xlfn.XLOOKUP(Comuni[[#This Row],[Regione]],Table_0[Regione],Table_0[Guariti],,0)</f>
        <v>643757</v>
      </c>
      <c r="L7025" s="1">
        <f>_xlfn.XLOOKUP(Comuni[[#This Row],[Regione]],Table_0[Regione],Table_0[Deceduti],,0)</f>
        <v>3596</v>
      </c>
    </row>
    <row r="7026" spans="1:12" x14ac:dyDescent="0.25">
      <c r="A7026" s="1" t="s">
        <v>7132</v>
      </c>
      <c r="B7026" s="1" t="s">
        <v>6848</v>
      </c>
      <c r="C7026" s="1" t="s">
        <v>7081</v>
      </c>
      <c r="D7026">
        <v>3369</v>
      </c>
      <c r="E7026">
        <f>100*Comuni[[#This Row],[Popolazione2011]]/$D$7916</f>
        <v>5.8783352114983659E-3</v>
      </c>
      <c r="F7026">
        <f>100*Comuni[[#This Row],[Popolazione2011]]/(SUMIFS($D$2:$D$7916,$B$2:$B$7916,"Calabria"))</f>
        <v>0.17197110844541996</v>
      </c>
      <c r="G7026" t="b">
        <f>IF(Comuni[[#This Row],[Popolazione2011]]&gt;300000,"MAGGIORE")</f>
        <v>0</v>
      </c>
      <c r="H7026">
        <f>100*Comuni[[#This Row],[Popolazione2011]]/(SUMIFS($D$2:$D$7916,$B$2:$B$7916,"Piemonte"))</f>
        <v>7.7201302683186382E-2</v>
      </c>
      <c r="I7026" s="1" t="str">
        <f>_xlfn.XLOOKUP(Comuni[[#This Row],[Regione]],Ripartizione_geografica[Regione],Ripartizione_geografica[Ripartizione geografica],,0)</f>
        <v>Sud</v>
      </c>
      <c r="J7026" s="1">
        <f>_xlfn.XLOOKUP(Comuni[[#This Row],[Regione]],Table_0[Regione],Table_0[Totale contagiati],,0)</f>
        <v>650481</v>
      </c>
      <c r="K7026" s="1">
        <f>_xlfn.XLOOKUP(Comuni[[#This Row],[Regione]],Table_0[Regione],Table_0[Guariti],,0)</f>
        <v>643757</v>
      </c>
      <c r="L7026" s="1">
        <f>_xlfn.XLOOKUP(Comuni[[#This Row],[Regione]],Table_0[Regione],Table_0[Deceduti],,0)</f>
        <v>3596</v>
      </c>
    </row>
    <row r="7027" spans="1:12" x14ac:dyDescent="0.25">
      <c r="A7027" s="1" t="s">
        <v>7133</v>
      </c>
      <c r="B7027" s="1" t="s">
        <v>6848</v>
      </c>
      <c r="C7027" s="1" t="s">
        <v>7081</v>
      </c>
      <c r="D7027">
        <v>6242</v>
      </c>
      <c r="E7027">
        <f>100*Comuni[[#This Row],[Popolazione2011]]/$D$7916</f>
        <v>1.089123430993553E-2</v>
      </c>
      <c r="F7027">
        <f>100*Comuni[[#This Row],[Popolazione2011]]/(SUMIFS($D$2:$D$7916,$B$2:$B$7916,"Calabria"))</f>
        <v>0.31862382277124118</v>
      </c>
      <c r="G7027" t="b">
        <f>IF(Comuni[[#This Row],[Popolazione2011]]&gt;300000,"MAGGIORE")</f>
        <v>0</v>
      </c>
      <c r="H7027">
        <f>100*Comuni[[#This Row],[Popolazione2011]]/(SUMIFS($D$2:$D$7916,$B$2:$B$7916,"Piemonte"))</f>
        <v>0.14303666706691878</v>
      </c>
      <c r="I7027" s="1" t="str">
        <f>_xlfn.XLOOKUP(Comuni[[#This Row],[Regione]],Ripartizione_geografica[Regione],Ripartizione_geografica[Ripartizione geografica],,0)</f>
        <v>Sud</v>
      </c>
      <c r="J7027" s="1">
        <f>_xlfn.XLOOKUP(Comuni[[#This Row],[Regione]],Table_0[Regione],Table_0[Totale contagiati],,0)</f>
        <v>650481</v>
      </c>
      <c r="K7027" s="1">
        <f>_xlfn.XLOOKUP(Comuni[[#This Row],[Regione]],Table_0[Regione],Table_0[Guariti],,0)</f>
        <v>643757</v>
      </c>
      <c r="L7027" s="1">
        <f>_xlfn.XLOOKUP(Comuni[[#This Row],[Regione]],Table_0[Regione],Table_0[Deceduti],,0)</f>
        <v>3596</v>
      </c>
    </row>
    <row r="7028" spans="1:12" x14ac:dyDescent="0.25">
      <c r="A7028" s="1" t="s">
        <v>7134</v>
      </c>
      <c r="B7028" s="1" t="s">
        <v>6848</v>
      </c>
      <c r="C7028" s="1" t="s">
        <v>7081</v>
      </c>
      <c r="D7028">
        <v>6122</v>
      </c>
      <c r="E7028">
        <f>100*Comuni[[#This Row],[Popolazione2011]]/$D$7916</f>
        <v>1.0681854605162657E-2</v>
      </c>
      <c r="F7028">
        <f>100*Comuni[[#This Row],[Popolazione2011]]/(SUMIFS($D$2:$D$7916,$B$2:$B$7916,"Calabria"))</f>
        <v>0.31249840483908015</v>
      </c>
      <c r="G7028" t="b">
        <f>IF(Comuni[[#This Row],[Popolazione2011]]&gt;300000,"MAGGIORE")</f>
        <v>0</v>
      </c>
      <c r="H7028">
        <f>100*Comuni[[#This Row],[Popolazione2011]]/(SUMIFS($D$2:$D$7916,$B$2:$B$7916,"Piemonte"))</f>
        <v>0.14028684328479282</v>
      </c>
      <c r="I7028" s="1" t="str">
        <f>_xlfn.XLOOKUP(Comuni[[#This Row],[Regione]],Ripartizione_geografica[Regione],Ripartizione_geografica[Ripartizione geografica],,0)</f>
        <v>Sud</v>
      </c>
      <c r="J7028" s="1">
        <f>_xlfn.XLOOKUP(Comuni[[#This Row],[Regione]],Table_0[Regione],Table_0[Totale contagiati],,0)</f>
        <v>650481</v>
      </c>
      <c r="K7028" s="1">
        <f>_xlfn.XLOOKUP(Comuni[[#This Row],[Regione]],Table_0[Regione],Table_0[Guariti],,0)</f>
        <v>643757</v>
      </c>
      <c r="L7028" s="1">
        <f>_xlfn.XLOOKUP(Comuni[[#This Row],[Regione]],Table_0[Regione],Table_0[Deceduti],,0)</f>
        <v>3596</v>
      </c>
    </row>
    <row r="7029" spans="1:12" x14ac:dyDescent="0.25">
      <c r="A7029" s="1" t="s">
        <v>7135</v>
      </c>
      <c r="B7029" s="1" t="s">
        <v>6848</v>
      </c>
      <c r="C7029" s="1" t="s">
        <v>7081</v>
      </c>
      <c r="D7029">
        <v>5406</v>
      </c>
      <c r="E7029">
        <f>100*Comuni[[#This Row],[Popolazione2011]]/$D$7916</f>
        <v>9.4325557000178584E-3</v>
      </c>
      <c r="F7029">
        <f>100*Comuni[[#This Row],[Popolazione2011]]/(SUMIFS($D$2:$D$7916,$B$2:$B$7916,"Calabria"))</f>
        <v>0.27595007784385289</v>
      </c>
      <c r="G7029" t="b">
        <f>IF(Comuni[[#This Row],[Popolazione2011]]&gt;300000,"MAGGIORE")</f>
        <v>0</v>
      </c>
      <c r="H7029">
        <f>100*Comuni[[#This Row],[Popolazione2011]]/(SUMIFS($D$2:$D$7916,$B$2:$B$7916,"Piemonte"))</f>
        <v>0.12387956138477459</v>
      </c>
      <c r="I7029" s="1" t="str">
        <f>_xlfn.XLOOKUP(Comuni[[#This Row],[Regione]],Ripartizione_geografica[Regione],Ripartizione_geografica[Ripartizione geografica],,0)</f>
        <v>Sud</v>
      </c>
      <c r="J7029" s="1">
        <f>_xlfn.XLOOKUP(Comuni[[#This Row],[Regione]],Table_0[Regione],Table_0[Totale contagiati],,0)</f>
        <v>650481</v>
      </c>
      <c r="K7029" s="1">
        <f>_xlfn.XLOOKUP(Comuni[[#This Row],[Regione]],Table_0[Regione],Table_0[Guariti],,0)</f>
        <v>643757</v>
      </c>
      <c r="L7029" s="1">
        <f>_xlfn.XLOOKUP(Comuni[[#This Row],[Regione]],Table_0[Regione],Table_0[Deceduti],,0)</f>
        <v>3596</v>
      </c>
    </row>
    <row r="7030" spans="1:12" x14ac:dyDescent="0.25">
      <c r="A7030" s="1" t="s">
        <v>7136</v>
      </c>
      <c r="B7030" s="1" t="s">
        <v>6848</v>
      </c>
      <c r="C7030" s="1" t="s">
        <v>7081</v>
      </c>
      <c r="D7030">
        <v>2297</v>
      </c>
      <c r="E7030">
        <f>100*Comuni[[#This Row],[Popolazione2011]]/$D$7916</f>
        <v>4.0078765155273808E-3</v>
      </c>
      <c r="F7030">
        <f>100*Comuni[[#This Row],[Popolazione2011]]/(SUMIFS($D$2:$D$7916,$B$2:$B$7916,"Calabria"))</f>
        <v>0.11725070825144841</v>
      </c>
      <c r="G7030" t="b">
        <f>IF(Comuni[[#This Row],[Popolazione2011]]&gt;300000,"MAGGIORE")</f>
        <v>0</v>
      </c>
      <c r="H7030">
        <f>100*Comuni[[#This Row],[Popolazione2011]]/(SUMIFS($D$2:$D$7916,$B$2:$B$7916,"Piemonte"))</f>
        <v>5.2636210229527788E-2</v>
      </c>
      <c r="I7030" s="1" t="str">
        <f>_xlfn.XLOOKUP(Comuni[[#This Row],[Regione]],Ripartizione_geografica[Regione],Ripartizione_geografica[Ripartizione geografica],,0)</f>
        <v>Sud</v>
      </c>
      <c r="J7030" s="1">
        <f>_xlfn.XLOOKUP(Comuni[[#This Row],[Regione]],Table_0[Regione],Table_0[Totale contagiati],,0)</f>
        <v>650481</v>
      </c>
      <c r="K7030" s="1">
        <f>_xlfn.XLOOKUP(Comuni[[#This Row],[Regione]],Table_0[Regione],Table_0[Guariti],,0)</f>
        <v>643757</v>
      </c>
      <c r="L7030" s="1">
        <f>_xlfn.XLOOKUP(Comuni[[#This Row],[Regione]],Table_0[Regione],Table_0[Deceduti],,0)</f>
        <v>3596</v>
      </c>
    </row>
    <row r="7031" spans="1:12" x14ac:dyDescent="0.25">
      <c r="A7031" s="1" t="s">
        <v>7137</v>
      </c>
      <c r="B7031" s="1" t="s">
        <v>6848</v>
      </c>
      <c r="C7031" s="1" t="s">
        <v>7081</v>
      </c>
      <c r="D7031">
        <v>18721</v>
      </c>
      <c r="E7031">
        <f>100*Comuni[[#This Row],[Popolazione2011]]/$D$7916</f>
        <v>3.2664978775441049E-2</v>
      </c>
      <c r="F7031">
        <f>100*Comuni[[#This Row],[Popolazione2011]]/(SUMIFS($D$2:$D$7916,$B$2:$B$7916,"Calabria"))</f>
        <v>0.95561624256655009</v>
      </c>
      <c r="G7031" t="b">
        <f>IF(Comuni[[#This Row],[Popolazione2011]]&gt;300000,"MAGGIORE")</f>
        <v>0</v>
      </c>
      <c r="H7031">
        <f>100*Comuni[[#This Row],[Popolazione2011]]/(SUMIFS($D$2:$D$7916,$B$2:$B$7916,"Piemonte"))</f>
        <v>0.42899542520983447</v>
      </c>
      <c r="I7031" s="1" t="str">
        <f>_xlfn.XLOOKUP(Comuni[[#This Row],[Regione]],Ripartizione_geografica[Regione],Ripartizione_geografica[Ripartizione geografica],,0)</f>
        <v>Sud</v>
      </c>
      <c r="J7031" s="1">
        <f>_xlfn.XLOOKUP(Comuni[[#This Row],[Regione]],Table_0[Regione],Table_0[Totale contagiati],,0)</f>
        <v>650481</v>
      </c>
      <c r="K7031" s="1">
        <f>_xlfn.XLOOKUP(Comuni[[#This Row],[Regione]],Table_0[Regione],Table_0[Guariti],,0)</f>
        <v>643757</v>
      </c>
      <c r="L7031" s="1">
        <f>_xlfn.XLOOKUP(Comuni[[#This Row],[Regione]],Table_0[Regione],Table_0[Deceduti],,0)</f>
        <v>3596</v>
      </c>
    </row>
    <row r="7032" spans="1:12" x14ac:dyDescent="0.25">
      <c r="A7032" s="1" t="s">
        <v>7138</v>
      </c>
      <c r="B7032" s="1" t="s">
        <v>6848</v>
      </c>
      <c r="C7032" s="1" t="s">
        <v>7081</v>
      </c>
      <c r="D7032">
        <v>640</v>
      </c>
      <c r="E7032">
        <f>100*Comuni[[#This Row],[Popolazione2011]]/$D$7916</f>
        <v>1.1166917587886478E-3</v>
      </c>
      <c r="F7032">
        <f>100*Comuni[[#This Row],[Popolazione2011]]/(SUMIFS($D$2:$D$7916,$B$2:$B$7916,"Calabria"))</f>
        <v>3.2668895638191982E-2</v>
      </c>
      <c r="G7032" t="b">
        <f>IF(Comuni[[#This Row],[Popolazione2011]]&gt;300000,"MAGGIORE")</f>
        <v>0</v>
      </c>
      <c r="H7032">
        <f>100*Comuni[[#This Row],[Popolazione2011]]/(SUMIFS($D$2:$D$7916,$B$2:$B$7916,"Piemonte"))</f>
        <v>1.4665726838005131E-2</v>
      </c>
      <c r="I7032" s="1" t="str">
        <f>_xlfn.XLOOKUP(Comuni[[#This Row],[Regione]],Ripartizione_geografica[Regione],Ripartizione_geografica[Ripartizione geografica],,0)</f>
        <v>Sud</v>
      </c>
      <c r="J7032" s="1">
        <f>_xlfn.XLOOKUP(Comuni[[#This Row],[Regione]],Table_0[Regione],Table_0[Totale contagiati],,0)</f>
        <v>650481</v>
      </c>
      <c r="K7032" s="1">
        <f>_xlfn.XLOOKUP(Comuni[[#This Row],[Regione]],Table_0[Regione],Table_0[Guariti],,0)</f>
        <v>643757</v>
      </c>
      <c r="L7032" s="1">
        <f>_xlfn.XLOOKUP(Comuni[[#This Row],[Regione]],Table_0[Regione],Table_0[Deceduti],,0)</f>
        <v>3596</v>
      </c>
    </row>
    <row r="7033" spans="1:12" x14ac:dyDescent="0.25">
      <c r="A7033" s="1" t="s">
        <v>7139</v>
      </c>
      <c r="B7033" s="1" t="s">
        <v>6848</v>
      </c>
      <c r="C7033" s="1" t="s">
        <v>7081</v>
      </c>
      <c r="D7033">
        <v>1250</v>
      </c>
      <c r="E7033">
        <f>100*Comuni[[#This Row],[Popolazione2011]]/$D$7916</f>
        <v>2.1810385913840773E-3</v>
      </c>
      <c r="F7033">
        <f>100*Comuni[[#This Row],[Popolazione2011]]/(SUMIFS($D$2:$D$7916,$B$2:$B$7916,"Calabria"))</f>
        <v>6.3806436793343718E-2</v>
      </c>
      <c r="G7033" t="b">
        <f>IF(Comuni[[#This Row],[Popolazione2011]]&gt;300000,"MAGGIORE")</f>
        <v>0</v>
      </c>
      <c r="H7033">
        <f>100*Comuni[[#This Row],[Popolazione2011]]/(SUMIFS($D$2:$D$7916,$B$2:$B$7916,"Piemonte"))</f>
        <v>2.8643997730478772E-2</v>
      </c>
      <c r="I7033" s="1" t="str">
        <f>_xlfn.XLOOKUP(Comuni[[#This Row],[Regione]],Ripartizione_geografica[Regione],Ripartizione_geografica[Ripartizione geografica],,0)</f>
        <v>Sud</v>
      </c>
      <c r="J7033" s="1">
        <f>_xlfn.XLOOKUP(Comuni[[#This Row],[Regione]],Table_0[Regione],Table_0[Totale contagiati],,0)</f>
        <v>650481</v>
      </c>
      <c r="K7033" s="1">
        <f>_xlfn.XLOOKUP(Comuni[[#This Row],[Regione]],Table_0[Regione],Table_0[Guariti],,0)</f>
        <v>643757</v>
      </c>
      <c r="L7033" s="1">
        <f>_xlfn.XLOOKUP(Comuni[[#This Row],[Regione]],Table_0[Regione],Table_0[Deceduti],,0)</f>
        <v>3596</v>
      </c>
    </row>
    <row r="7034" spans="1:12" x14ac:dyDescent="0.25">
      <c r="A7034" s="1" t="s">
        <v>7140</v>
      </c>
      <c r="B7034" s="1" t="s">
        <v>6848</v>
      </c>
      <c r="C7034" s="1" t="s">
        <v>7081</v>
      </c>
      <c r="D7034">
        <v>3711</v>
      </c>
      <c r="E7034">
        <f>100*Comuni[[#This Row],[Popolazione2011]]/$D$7916</f>
        <v>6.4750673701010489E-3</v>
      </c>
      <c r="F7034">
        <f>100*Comuni[[#This Row],[Popolazione2011]]/(SUMIFS($D$2:$D$7916,$B$2:$B$7916,"Calabria"))</f>
        <v>0.1894285495520788</v>
      </c>
      <c r="G7034" t="b">
        <f>IF(Comuni[[#This Row],[Popolazione2011]]&gt;300000,"MAGGIORE")</f>
        <v>0</v>
      </c>
      <c r="H7034">
        <f>100*Comuni[[#This Row],[Popolazione2011]]/(SUMIFS($D$2:$D$7916,$B$2:$B$7916,"Piemonte"))</f>
        <v>8.5038300462245378E-2</v>
      </c>
      <c r="I7034" s="1" t="str">
        <f>_xlfn.XLOOKUP(Comuni[[#This Row],[Regione]],Ripartizione_geografica[Regione],Ripartizione_geografica[Ripartizione geografica],,0)</f>
        <v>Sud</v>
      </c>
      <c r="J7034" s="1">
        <f>_xlfn.XLOOKUP(Comuni[[#This Row],[Regione]],Table_0[Regione],Table_0[Totale contagiati],,0)</f>
        <v>650481</v>
      </c>
      <c r="K7034" s="1">
        <f>_xlfn.XLOOKUP(Comuni[[#This Row],[Regione]],Table_0[Regione],Table_0[Guariti],,0)</f>
        <v>643757</v>
      </c>
      <c r="L7034" s="1">
        <f>_xlfn.XLOOKUP(Comuni[[#This Row],[Regione]],Table_0[Regione],Table_0[Deceduti],,0)</f>
        <v>3596</v>
      </c>
    </row>
    <row r="7035" spans="1:12" x14ac:dyDescent="0.25">
      <c r="A7035" s="1" t="s">
        <v>7141</v>
      </c>
      <c r="B7035" s="1" t="s">
        <v>6848</v>
      </c>
      <c r="C7035" s="1" t="s">
        <v>7081</v>
      </c>
      <c r="D7035">
        <v>10742</v>
      </c>
      <c r="E7035">
        <f>100*Comuni[[#This Row],[Popolazione2011]]/$D$7916</f>
        <v>1.8742973238918208E-2</v>
      </c>
      <c r="F7035">
        <f>100*Comuni[[#This Row],[Popolazione2011]]/(SUMIFS($D$2:$D$7916,$B$2:$B$7916,"Calabria"))</f>
        <v>0.54832699522727857</v>
      </c>
      <c r="G7035" t="b">
        <f>IF(Comuni[[#This Row],[Popolazione2011]]&gt;300000,"MAGGIORE")</f>
        <v>0</v>
      </c>
      <c r="H7035">
        <f>100*Comuni[[#This Row],[Popolazione2011]]/(SUMIFS($D$2:$D$7916,$B$2:$B$7916,"Piemonte"))</f>
        <v>0.24615505889664238</v>
      </c>
      <c r="I7035" s="1" t="str">
        <f>_xlfn.XLOOKUP(Comuni[[#This Row],[Regione]],Ripartizione_geografica[Regione],Ripartizione_geografica[Ripartizione geografica],,0)</f>
        <v>Sud</v>
      </c>
      <c r="J7035" s="1">
        <f>_xlfn.XLOOKUP(Comuni[[#This Row],[Regione]],Table_0[Regione],Table_0[Totale contagiati],,0)</f>
        <v>650481</v>
      </c>
      <c r="K7035" s="1">
        <f>_xlfn.XLOOKUP(Comuni[[#This Row],[Regione]],Table_0[Regione],Table_0[Guariti],,0)</f>
        <v>643757</v>
      </c>
      <c r="L7035" s="1">
        <f>_xlfn.XLOOKUP(Comuni[[#This Row],[Regione]],Table_0[Regione],Table_0[Deceduti],,0)</f>
        <v>3596</v>
      </c>
    </row>
    <row r="7036" spans="1:12" x14ac:dyDescent="0.25">
      <c r="A7036" s="1" t="s">
        <v>7142</v>
      </c>
      <c r="B7036" s="1" t="s">
        <v>6848</v>
      </c>
      <c r="C7036" s="1" t="s">
        <v>7081</v>
      </c>
      <c r="D7036">
        <v>1205</v>
      </c>
      <c r="E7036">
        <f>100*Comuni[[#This Row],[Popolazione2011]]/$D$7916</f>
        <v>2.1025212020942506E-3</v>
      </c>
      <c r="F7036">
        <f>100*Comuni[[#This Row],[Popolazione2011]]/(SUMIFS($D$2:$D$7916,$B$2:$B$7916,"Calabria"))</f>
        <v>6.1509405068783336E-2</v>
      </c>
      <c r="G7036" t="b">
        <f>IF(Comuni[[#This Row],[Popolazione2011]]&gt;300000,"MAGGIORE")</f>
        <v>0</v>
      </c>
      <c r="H7036">
        <f>100*Comuni[[#This Row],[Popolazione2011]]/(SUMIFS($D$2:$D$7916,$B$2:$B$7916,"Piemonte"))</f>
        <v>2.7612813812181537E-2</v>
      </c>
      <c r="I7036" s="1" t="str">
        <f>_xlfn.XLOOKUP(Comuni[[#This Row],[Regione]],Ripartizione_geografica[Regione],Ripartizione_geografica[Ripartizione geografica],,0)</f>
        <v>Sud</v>
      </c>
      <c r="J7036" s="1">
        <f>_xlfn.XLOOKUP(Comuni[[#This Row],[Regione]],Table_0[Regione],Table_0[Totale contagiati],,0)</f>
        <v>650481</v>
      </c>
      <c r="K7036" s="1">
        <f>_xlfn.XLOOKUP(Comuni[[#This Row],[Regione]],Table_0[Regione],Table_0[Guariti],,0)</f>
        <v>643757</v>
      </c>
      <c r="L7036" s="1">
        <f>_xlfn.XLOOKUP(Comuni[[#This Row],[Regione]],Table_0[Regione],Table_0[Deceduti],,0)</f>
        <v>3596</v>
      </c>
    </row>
    <row r="7037" spans="1:12" x14ac:dyDescent="0.25">
      <c r="A7037" s="1" t="s">
        <v>7143</v>
      </c>
      <c r="B7037" s="1" t="s">
        <v>6848</v>
      </c>
      <c r="C7037" s="1" t="s">
        <v>7081</v>
      </c>
      <c r="D7037">
        <v>180817</v>
      </c>
      <c r="E7037">
        <f>100*Comuni[[#This Row],[Popolazione2011]]/$D$7916</f>
        <v>0.31549508398263582</v>
      </c>
      <c r="F7037">
        <f>100*Comuni[[#This Row],[Popolazione2011]]/(SUMIFS($D$2:$D$7916,$B$2:$B$7916,"Calabria"))</f>
        <v>9.2298307853296233</v>
      </c>
      <c r="G7037" t="b">
        <f>IF(Comuni[[#This Row],[Popolazione2011]]&gt;300000,"MAGGIORE")</f>
        <v>0</v>
      </c>
      <c r="H7037">
        <f>100*Comuni[[#This Row],[Popolazione2011]]/(SUMIFS($D$2:$D$7916,$B$2:$B$7916,"Piemonte"))</f>
        <v>4.143457390105584</v>
      </c>
      <c r="I7037" s="1" t="str">
        <f>_xlfn.XLOOKUP(Comuni[[#This Row],[Regione]],Ripartizione_geografica[Regione],Ripartizione_geografica[Ripartizione geografica],,0)</f>
        <v>Sud</v>
      </c>
      <c r="J7037" s="1">
        <f>_xlfn.XLOOKUP(Comuni[[#This Row],[Regione]],Table_0[Regione],Table_0[Totale contagiati],,0)</f>
        <v>650481</v>
      </c>
      <c r="K7037" s="1">
        <f>_xlfn.XLOOKUP(Comuni[[#This Row],[Regione]],Table_0[Regione],Table_0[Guariti],,0)</f>
        <v>643757</v>
      </c>
      <c r="L7037" s="1">
        <f>_xlfn.XLOOKUP(Comuni[[#This Row],[Regione]],Table_0[Regione],Table_0[Deceduti],,0)</f>
        <v>3596</v>
      </c>
    </row>
    <row r="7038" spans="1:12" x14ac:dyDescent="0.25">
      <c r="A7038" s="1" t="s">
        <v>7144</v>
      </c>
      <c r="B7038" s="1" t="s">
        <v>6848</v>
      </c>
      <c r="C7038" s="1" t="s">
        <v>7081</v>
      </c>
      <c r="D7038">
        <v>1793</v>
      </c>
      <c r="E7038">
        <f>100*Comuni[[#This Row],[Popolazione2011]]/$D$7916</f>
        <v>3.128481755481321E-3</v>
      </c>
      <c r="F7038">
        <f>100*Comuni[[#This Row],[Popolazione2011]]/(SUMIFS($D$2:$D$7916,$B$2:$B$7916,"Calabria"))</f>
        <v>9.1523952936372222E-2</v>
      </c>
      <c r="G7038" t="b">
        <f>IF(Comuni[[#This Row],[Popolazione2011]]&gt;300000,"MAGGIORE")</f>
        <v>0</v>
      </c>
      <c r="H7038">
        <f>100*Comuni[[#This Row],[Popolazione2011]]/(SUMIFS($D$2:$D$7916,$B$2:$B$7916,"Piemonte"))</f>
        <v>4.1086950344598749E-2</v>
      </c>
      <c r="I7038" s="1" t="str">
        <f>_xlfn.XLOOKUP(Comuni[[#This Row],[Regione]],Ripartizione_geografica[Regione],Ripartizione_geografica[Ripartizione geografica],,0)</f>
        <v>Sud</v>
      </c>
      <c r="J7038" s="1">
        <f>_xlfn.XLOOKUP(Comuni[[#This Row],[Regione]],Table_0[Regione],Table_0[Totale contagiati],,0)</f>
        <v>650481</v>
      </c>
      <c r="K7038" s="1">
        <f>_xlfn.XLOOKUP(Comuni[[#This Row],[Regione]],Table_0[Regione],Table_0[Guariti],,0)</f>
        <v>643757</v>
      </c>
      <c r="L7038" s="1">
        <f>_xlfn.XLOOKUP(Comuni[[#This Row],[Regione]],Table_0[Regione],Table_0[Deceduti],,0)</f>
        <v>3596</v>
      </c>
    </row>
    <row r="7039" spans="1:12" x14ac:dyDescent="0.25">
      <c r="A7039" s="1" t="s">
        <v>7145</v>
      </c>
      <c r="B7039" s="1" t="s">
        <v>6848</v>
      </c>
      <c r="C7039" s="1" t="s">
        <v>7081</v>
      </c>
      <c r="D7039">
        <v>7806</v>
      </c>
      <c r="E7039">
        <f>100*Comuni[[#This Row],[Popolazione2011]]/$D$7916</f>
        <v>1.3620149795475288E-2</v>
      </c>
      <c r="F7039">
        <f>100*Comuni[[#This Row],[Popolazione2011]]/(SUMIFS($D$2:$D$7916,$B$2:$B$7916,"Calabria"))</f>
        <v>0.3984584364870728</v>
      </c>
      <c r="G7039" t="b">
        <f>IF(Comuni[[#This Row],[Popolazione2011]]&gt;300000,"MAGGIORE")</f>
        <v>0</v>
      </c>
      <c r="H7039">
        <f>100*Comuni[[#This Row],[Popolazione2011]]/(SUMIFS($D$2:$D$7916,$B$2:$B$7916,"Piemonte"))</f>
        <v>0.17887603702729382</v>
      </c>
      <c r="I7039" s="1" t="str">
        <f>_xlfn.XLOOKUP(Comuni[[#This Row],[Regione]],Ripartizione_geografica[Regione],Ripartizione_geografica[Ripartizione geografica],,0)</f>
        <v>Sud</v>
      </c>
      <c r="J7039" s="1">
        <f>_xlfn.XLOOKUP(Comuni[[#This Row],[Regione]],Table_0[Regione],Table_0[Totale contagiati],,0)</f>
        <v>650481</v>
      </c>
      <c r="K7039" s="1">
        <f>_xlfn.XLOOKUP(Comuni[[#This Row],[Regione]],Table_0[Regione],Table_0[Guariti],,0)</f>
        <v>643757</v>
      </c>
      <c r="L7039" s="1">
        <f>_xlfn.XLOOKUP(Comuni[[#This Row],[Regione]],Table_0[Regione],Table_0[Deceduti],,0)</f>
        <v>3596</v>
      </c>
    </row>
    <row r="7040" spans="1:12" x14ac:dyDescent="0.25">
      <c r="A7040" s="1" t="s">
        <v>7146</v>
      </c>
      <c r="B7040" s="1" t="s">
        <v>6848</v>
      </c>
      <c r="C7040" s="1" t="s">
        <v>7081</v>
      </c>
      <c r="D7040">
        <v>550</v>
      </c>
      <c r="E7040">
        <f>100*Comuni[[#This Row],[Popolazione2011]]/$D$7916</f>
        <v>9.5965698020899408E-4</v>
      </c>
      <c r="F7040">
        <f>100*Comuni[[#This Row],[Popolazione2011]]/(SUMIFS($D$2:$D$7916,$B$2:$B$7916,"Calabria"))</f>
        <v>2.8074832189071232E-2</v>
      </c>
      <c r="G7040" t="b">
        <f>IF(Comuni[[#This Row],[Popolazione2011]]&gt;300000,"MAGGIORE")</f>
        <v>0</v>
      </c>
      <c r="H7040">
        <f>100*Comuni[[#This Row],[Popolazione2011]]/(SUMIFS($D$2:$D$7916,$B$2:$B$7916,"Piemonte"))</f>
        <v>1.260335900141066E-2</v>
      </c>
      <c r="I7040" s="1" t="str">
        <f>_xlfn.XLOOKUP(Comuni[[#This Row],[Regione]],Ripartizione_geografica[Regione],Ripartizione_geografica[Ripartizione geografica],,0)</f>
        <v>Sud</v>
      </c>
      <c r="J7040" s="1">
        <f>_xlfn.XLOOKUP(Comuni[[#This Row],[Regione]],Table_0[Regione],Table_0[Totale contagiati],,0)</f>
        <v>650481</v>
      </c>
      <c r="K7040" s="1">
        <f>_xlfn.XLOOKUP(Comuni[[#This Row],[Regione]],Table_0[Regione],Table_0[Guariti],,0)</f>
        <v>643757</v>
      </c>
      <c r="L7040" s="1">
        <f>_xlfn.XLOOKUP(Comuni[[#This Row],[Regione]],Table_0[Regione],Table_0[Deceduti],,0)</f>
        <v>3596</v>
      </c>
    </row>
    <row r="7041" spans="1:12" x14ac:dyDescent="0.25">
      <c r="A7041" s="1" t="s">
        <v>7147</v>
      </c>
      <c r="B7041" s="1" t="s">
        <v>6848</v>
      </c>
      <c r="C7041" s="1" t="s">
        <v>7081</v>
      </c>
      <c r="D7041">
        <v>6434</v>
      </c>
      <c r="E7041">
        <f>100*Comuni[[#This Row],[Popolazione2011]]/$D$7916</f>
        <v>1.1226241837572124E-2</v>
      </c>
      <c r="F7041">
        <f>100*Comuni[[#This Row],[Popolazione2011]]/(SUMIFS($D$2:$D$7916,$B$2:$B$7916,"Calabria"))</f>
        <v>0.32842449146269875</v>
      </c>
      <c r="G7041" t="b">
        <f>IF(Comuni[[#This Row],[Popolazione2011]]&gt;300000,"MAGGIORE")</f>
        <v>0</v>
      </c>
      <c r="H7041">
        <f>100*Comuni[[#This Row],[Popolazione2011]]/(SUMIFS($D$2:$D$7916,$B$2:$B$7916,"Piemonte"))</f>
        <v>0.14743638511832033</v>
      </c>
      <c r="I7041" s="1" t="str">
        <f>_xlfn.XLOOKUP(Comuni[[#This Row],[Regione]],Ripartizione_geografica[Regione],Ripartizione_geografica[Ripartizione geografica],,0)</f>
        <v>Sud</v>
      </c>
      <c r="J7041" s="1">
        <f>_xlfn.XLOOKUP(Comuni[[#This Row],[Regione]],Table_0[Regione],Table_0[Totale contagiati],,0)</f>
        <v>650481</v>
      </c>
      <c r="K7041" s="1">
        <f>_xlfn.XLOOKUP(Comuni[[#This Row],[Regione]],Table_0[Regione],Table_0[Guariti],,0)</f>
        <v>643757</v>
      </c>
      <c r="L7041" s="1">
        <f>_xlfn.XLOOKUP(Comuni[[#This Row],[Regione]],Table_0[Regione],Table_0[Deceduti],,0)</f>
        <v>3596</v>
      </c>
    </row>
    <row r="7042" spans="1:12" x14ac:dyDescent="0.25">
      <c r="A7042" s="1" t="s">
        <v>7148</v>
      </c>
      <c r="B7042" s="1" t="s">
        <v>6848</v>
      </c>
      <c r="C7042" s="1" t="s">
        <v>7081</v>
      </c>
      <c r="D7042">
        <v>1172</v>
      </c>
      <c r="E7042">
        <f>100*Comuni[[#This Row],[Popolazione2011]]/$D$7916</f>
        <v>2.044941783281711E-3</v>
      </c>
      <c r="F7042">
        <f>100*Comuni[[#This Row],[Popolazione2011]]/(SUMIFS($D$2:$D$7916,$B$2:$B$7916,"Calabria"))</f>
        <v>5.9824915137439066E-2</v>
      </c>
      <c r="G7042" t="b">
        <f>IF(Comuni[[#This Row],[Popolazione2011]]&gt;300000,"MAGGIORE")</f>
        <v>0</v>
      </c>
      <c r="H7042">
        <f>100*Comuni[[#This Row],[Popolazione2011]]/(SUMIFS($D$2:$D$7916,$B$2:$B$7916,"Piemonte"))</f>
        <v>2.6856612272096896E-2</v>
      </c>
      <c r="I7042" s="1" t="str">
        <f>_xlfn.XLOOKUP(Comuni[[#This Row],[Regione]],Ripartizione_geografica[Regione],Ripartizione_geografica[Ripartizione geografica],,0)</f>
        <v>Sud</v>
      </c>
      <c r="J7042" s="1">
        <f>_xlfn.XLOOKUP(Comuni[[#This Row],[Regione]],Table_0[Regione],Table_0[Totale contagiati],,0)</f>
        <v>650481</v>
      </c>
      <c r="K7042" s="1">
        <f>_xlfn.XLOOKUP(Comuni[[#This Row],[Regione]],Table_0[Regione],Table_0[Guariti],,0)</f>
        <v>643757</v>
      </c>
      <c r="L7042" s="1">
        <f>_xlfn.XLOOKUP(Comuni[[#This Row],[Regione]],Table_0[Regione],Table_0[Deceduti],,0)</f>
        <v>3596</v>
      </c>
    </row>
    <row r="7043" spans="1:12" x14ac:dyDescent="0.25">
      <c r="A7043" s="1" t="s">
        <v>7149</v>
      </c>
      <c r="B7043" s="1" t="s">
        <v>6848</v>
      </c>
      <c r="C7043" s="1" t="s">
        <v>7081</v>
      </c>
      <c r="D7043">
        <v>14380</v>
      </c>
      <c r="E7043">
        <f>100*Comuni[[#This Row],[Popolazione2011]]/$D$7916</f>
        <v>2.5090667955282427E-2</v>
      </c>
      <c r="F7043">
        <f>100*Comuni[[#This Row],[Popolazione2011]]/(SUMIFS($D$2:$D$7916,$B$2:$B$7916,"Calabria"))</f>
        <v>0.73402924887062604</v>
      </c>
      <c r="G7043" t="b">
        <f>IF(Comuni[[#This Row],[Popolazione2011]]&gt;300000,"MAGGIORE")</f>
        <v>0</v>
      </c>
      <c r="H7043">
        <f>100*Comuni[[#This Row],[Popolazione2011]]/(SUMIFS($D$2:$D$7916,$B$2:$B$7916,"Piemonte"))</f>
        <v>0.32952054989142782</v>
      </c>
      <c r="I7043" s="1" t="str">
        <f>_xlfn.XLOOKUP(Comuni[[#This Row],[Regione]],Ripartizione_geografica[Regione],Ripartizione_geografica[Ripartizione geografica],,0)</f>
        <v>Sud</v>
      </c>
      <c r="J7043" s="1">
        <f>_xlfn.XLOOKUP(Comuni[[#This Row],[Regione]],Table_0[Regione],Table_0[Totale contagiati],,0)</f>
        <v>650481</v>
      </c>
      <c r="K7043" s="1">
        <f>_xlfn.XLOOKUP(Comuni[[#This Row],[Regione]],Table_0[Regione],Table_0[Guariti],,0)</f>
        <v>643757</v>
      </c>
      <c r="L7043" s="1">
        <f>_xlfn.XLOOKUP(Comuni[[#This Row],[Regione]],Table_0[Regione],Table_0[Deceduti],,0)</f>
        <v>3596</v>
      </c>
    </row>
    <row r="7044" spans="1:12" x14ac:dyDescent="0.25">
      <c r="A7044" s="1" t="s">
        <v>7150</v>
      </c>
      <c r="B7044" s="1" t="s">
        <v>6848</v>
      </c>
      <c r="C7044" s="1" t="s">
        <v>7081</v>
      </c>
      <c r="D7044">
        <v>871</v>
      </c>
      <c r="E7044">
        <f>100*Comuni[[#This Row],[Popolazione2011]]/$D$7916</f>
        <v>1.5197476904764253E-3</v>
      </c>
      <c r="F7044">
        <f>100*Comuni[[#This Row],[Popolazione2011]]/(SUMIFS($D$2:$D$7916,$B$2:$B$7916,"Calabria"))</f>
        <v>4.4460325157601899E-2</v>
      </c>
      <c r="G7044" t="b">
        <f>IF(Comuni[[#This Row],[Popolazione2011]]&gt;300000,"MAGGIORE")</f>
        <v>0</v>
      </c>
      <c r="H7044">
        <f>100*Comuni[[#This Row],[Popolazione2011]]/(SUMIFS($D$2:$D$7916,$B$2:$B$7916,"Piemonte"))</f>
        <v>1.9959137618597609E-2</v>
      </c>
      <c r="I7044" s="1" t="str">
        <f>_xlfn.XLOOKUP(Comuni[[#This Row],[Regione]],Ripartizione_geografica[Regione],Ripartizione_geografica[Ripartizione geografica],,0)</f>
        <v>Sud</v>
      </c>
      <c r="J7044" s="1">
        <f>_xlfn.XLOOKUP(Comuni[[#This Row],[Regione]],Table_0[Regione],Table_0[Totale contagiati],,0)</f>
        <v>650481</v>
      </c>
      <c r="K7044" s="1">
        <f>_xlfn.XLOOKUP(Comuni[[#This Row],[Regione]],Table_0[Regione],Table_0[Guariti],,0)</f>
        <v>643757</v>
      </c>
      <c r="L7044" s="1">
        <f>_xlfn.XLOOKUP(Comuni[[#This Row],[Regione]],Table_0[Regione],Table_0[Deceduti],,0)</f>
        <v>3596</v>
      </c>
    </row>
    <row r="7045" spans="1:12" x14ac:dyDescent="0.25">
      <c r="A7045" s="1" t="s">
        <v>7151</v>
      </c>
      <c r="B7045" s="1" t="s">
        <v>6848</v>
      </c>
      <c r="C7045" s="1" t="s">
        <v>7081</v>
      </c>
      <c r="D7045">
        <v>3158</v>
      </c>
      <c r="E7045">
        <f>100*Comuni[[#This Row],[Popolazione2011]]/$D$7916</f>
        <v>5.5101758972727335E-3</v>
      </c>
      <c r="F7045">
        <f>100*Comuni[[#This Row],[Popolazione2011]]/(SUMIFS($D$2:$D$7916,$B$2:$B$7916,"Calabria"))</f>
        <v>0.16120058191470354</v>
      </c>
      <c r="G7045" t="b">
        <f>IF(Comuni[[#This Row],[Popolazione2011]]&gt;300000,"MAGGIORE")</f>
        <v>0</v>
      </c>
      <c r="H7045">
        <f>100*Comuni[[#This Row],[Popolazione2011]]/(SUMIFS($D$2:$D$7916,$B$2:$B$7916,"Piemonte"))</f>
        <v>7.2366195866281569E-2</v>
      </c>
      <c r="I7045" s="1" t="str">
        <f>_xlfn.XLOOKUP(Comuni[[#This Row],[Regione]],Ripartizione_geografica[Regione],Ripartizione_geografica[Ripartizione geografica],,0)</f>
        <v>Sud</v>
      </c>
      <c r="J7045" s="1">
        <f>_xlfn.XLOOKUP(Comuni[[#This Row],[Regione]],Table_0[Regione],Table_0[Totale contagiati],,0)</f>
        <v>650481</v>
      </c>
      <c r="K7045" s="1">
        <f>_xlfn.XLOOKUP(Comuni[[#This Row],[Regione]],Table_0[Regione],Table_0[Guariti],,0)</f>
        <v>643757</v>
      </c>
      <c r="L7045" s="1">
        <f>_xlfn.XLOOKUP(Comuni[[#This Row],[Regione]],Table_0[Regione],Table_0[Deceduti],,0)</f>
        <v>3596</v>
      </c>
    </row>
    <row r="7046" spans="1:12" x14ac:dyDescent="0.25">
      <c r="A7046" s="1" t="s">
        <v>7152</v>
      </c>
      <c r="B7046" s="1" t="s">
        <v>6848</v>
      </c>
      <c r="C7046" s="1" t="s">
        <v>7081</v>
      </c>
      <c r="D7046">
        <v>537</v>
      </c>
      <c r="E7046">
        <f>100*Comuni[[#This Row],[Popolazione2011]]/$D$7916</f>
        <v>9.3697417885859973E-4</v>
      </c>
      <c r="F7046">
        <f>100*Comuni[[#This Row],[Popolazione2011]]/(SUMIFS($D$2:$D$7916,$B$2:$B$7916,"Calabria"))</f>
        <v>2.7411245246420458E-2</v>
      </c>
      <c r="G7046" t="b">
        <f>IF(Comuni[[#This Row],[Popolazione2011]]&gt;300000,"MAGGIORE")</f>
        <v>0</v>
      </c>
      <c r="H7046">
        <f>100*Comuni[[#This Row],[Popolazione2011]]/(SUMIFS($D$2:$D$7916,$B$2:$B$7916,"Piemonte"))</f>
        <v>1.2305461425013681E-2</v>
      </c>
      <c r="I7046" s="1" t="str">
        <f>_xlfn.XLOOKUP(Comuni[[#This Row],[Regione]],Ripartizione_geografica[Regione],Ripartizione_geografica[Ripartizione geografica],,0)</f>
        <v>Sud</v>
      </c>
      <c r="J7046" s="1">
        <f>_xlfn.XLOOKUP(Comuni[[#This Row],[Regione]],Table_0[Regione],Table_0[Totale contagiati],,0)</f>
        <v>650481</v>
      </c>
      <c r="K7046" s="1">
        <f>_xlfn.XLOOKUP(Comuni[[#This Row],[Regione]],Table_0[Regione],Table_0[Guariti],,0)</f>
        <v>643757</v>
      </c>
      <c r="L7046" s="1">
        <f>_xlfn.XLOOKUP(Comuni[[#This Row],[Regione]],Table_0[Regione],Table_0[Deceduti],,0)</f>
        <v>3596</v>
      </c>
    </row>
    <row r="7047" spans="1:12" x14ac:dyDescent="0.25">
      <c r="A7047" s="1" t="s">
        <v>7153</v>
      </c>
      <c r="B7047" s="1" t="s">
        <v>6848</v>
      </c>
      <c r="C7047" s="1" t="s">
        <v>7081</v>
      </c>
      <c r="D7047">
        <v>2685</v>
      </c>
      <c r="E7047">
        <f>100*Comuni[[#This Row],[Popolazione2011]]/$D$7916</f>
        <v>4.6848708942929989E-3</v>
      </c>
      <c r="F7047">
        <f>100*Comuni[[#This Row],[Popolazione2011]]/(SUMIFS($D$2:$D$7916,$B$2:$B$7916,"Calabria"))</f>
        <v>0.13705622623210229</v>
      </c>
      <c r="G7047" t="b">
        <f>IF(Comuni[[#This Row],[Popolazione2011]]&gt;300000,"MAGGIORE")</f>
        <v>0</v>
      </c>
      <c r="H7047">
        <f>100*Comuni[[#This Row],[Popolazione2011]]/(SUMIFS($D$2:$D$7916,$B$2:$B$7916,"Piemonte"))</f>
        <v>6.1527307125068403E-2</v>
      </c>
      <c r="I7047" s="1" t="str">
        <f>_xlfn.XLOOKUP(Comuni[[#This Row],[Regione]],Ripartizione_geografica[Regione],Ripartizione_geografica[Ripartizione geografica],,0)</f>
        <v>Sud</v>
      </c>
      <c r="J7047" s="1">
        <f>_xlfn.XLOOKUP(Comuni[[#This Row],[Regione]],Table_0[Regione],Table_0[Totale contagiati],,0)</f>
        <v>650481</v>
      </c>
      <c r="K7047" s="1">
        <f>_xlfn.XLOOKUP(Comuni[[#This Row],[Regione]],Table_0[Regione],Table_0[Guariti],,0)</f>
        <v>643757</v>
      </c>
      <c r="L7047" s="1">
        <f>_xlfn.XLOOKUP(Comuni[[#This Row],[Regione]],Table_0[Regione],Table_0[Deceduti],,0)</f>
        <v>3596</v>
      </c>
    </row>
    <row r="7048" spans="1:12" x14ac:dyDescent="0.25">
      <c r="A7048" s="1" t="s">
        <v>7154</v>
      </c>
      <c r="B7048" s="1" t="s">
        <v>6848</v>
      </c>
      <c r="C7048" s="1" t="s">
        <v>7081</v>
      </c>
      <c r="D7048">
        <v>4044</v>
      </c>
      <c r="E7048">
        <f>100*Comuni[[#This Row],[Popolazione2011]]/$D$7916</f>
        <v>7.0560960508457672E-3</v>
      </c>
      <c r="F7048">
        <f>100*Comuni[[#This Row],[Popolazione2011]]/(SUMIFS($D$2:$D$7916,$B$2:$B$7916,"Calabria"))</f>
        <v>0.20642658431382557</v>
      </c>
      <c r="G7048" t="b">
        <f>IF(Comuni[[#This Row],[Popolazione2011]]&gt;300000,"MAGGIORE")</f>
        <v>0</v>
      </c>
      <c r="H7048">
        <f>100*Comuni[[#This Row],[Popolazione2011]]/(SUMIFS($D$2:$D$7916,$B$2:$B$7916,"Piemonte"))</f>
        <v>9.2669061457644919E-2</v>
      </c>
      <c r="I7048" s="1" t="str">
        <f>_xlfn.XLOOKUP(Comuni[[#This Row],[Regione]],Ripartizione_geografica[Regione],Ripartizione_geografica[Ripartizione geografica],,0)</f>
        <v>Sud</v>
      </c>
      <c r="J7048" s="1">
        <f>_xlfn.XLOOKUP(Comuni[[#This Row],[Regione]],Table_0[Regione],Table_0[Totale contagiati],,0)</f>
        <v>650481</v>
      </c>
      <c r="K7048" s="1">
        <f>_xlfn.XLOOKUP(Comuni[[#This Row],[Regione]],Table_0[Regione],Table_0[Guariti],,0)</f>
        <v>643757</v>
      </c>
      <c r="L7048" s="1">
        <f>_xlfn.XLOOKUP(Comuni[[#This Row],[Regione]],Table_0[Regione],Table_0[Deceduti],,0)</f>
        <v>3596</v>
      </c>
    </row>
    <row r="7049" spans="1:12" x14ac:dyDescent="0.25">
      <c r="A7049" s="1" t="s">
        <v>7155</v>
      </c>
      <c r="B7049" s="1" t="s">
        <v>6848</v>
      </c>
      <c r="C7049" s="1" t="s">
        <v>7081</v>
      </c>
      <c r="D7049">
        <v>1265</v>
      </c>
      <c r="E7049">
        <f>100*Comuni[[#This Row],[Popolazione2011]]/$D$7916</f>
        <v>2.2072110544806866E-3</v>
      </c>
      <c r="F7049">
        <f>100*Comuni[[#This Row],[Popolazione2011]]/(SUMIFS($D$2:$D$7916,$B$2:$B$7916,"Calabria"))</f>
        <v>6.4572114034863834E-2</v>
      </c>
      <c r="G7049" t="b">
        <f>IF(Comuni[[#This Row],[Popolazione2011]]&gt;300000,"MAGGIORE")</f>
        <v>0</v>
      </c>
      <c r="H7049">
        <f>100*Comuni[[#This Row],[Popolazione2011]]/(SUMIFS($D$2:$D$7916,$B$2:$B$7916,"Piemonte"))</f>
        <v>2.8987725703244517E-2</v>
      </c>
      <c r="I7049" s="1" t="str">
        <f>_xlfn.XLOOKUP(Comuni[[#This Row],[Regione]],Ripartizione_geografica[Regione],Ripartizione_geografica[Ripartizione geografica],,0)</f>
        <v>Sud</v>
      </c>
      <c r="J7049" s="1">
        <f>_xlfn.XLOOKUP(Comuni[[#This Row],[Regione]],Table_0[Regione],Table_0[Totale contagiati],,0)</f>
        <v>650481</v>
      </c>
      <c r="K7049" s="1">
        <f>_xlfn.XLOOKUP(Comuni[[#This Row],[Regione]],Table_0[Regione],Table_0[Guariti],,0)</f>
        <v>643757</v>
      </c>
      <c r="L7049" s="1">
        <f>_xlfn.XLOOKUP(Comuni[[#This Row],[Regione]],Table_0[Regione],Table_0[Deceduti],,0)</f>
        <v>3596</v>
      </c>
    </row>
    <row r="7050" spans="1:12" x14ac:dyDescent="0.25">
      <c r="A7050" s="1" t="s">
        <v>7156</v>
      </c>
      <c r="B7050" s="1" t="s">
        <v>6848</v>
      </c>
      <c r="C7050" s="1" t="s">
        <v>7081</v>
      </c>
      <c r="D7050">
        <v>539</v>
      </c>
      <c r="E7050">
        <f>100*Comuni[[#This Row],[Popolazione2011]]/$D$7916</f>
        <v>9.4046384060481416E-4</v>
      </c>
      <c r="F7050">
        <f>100*Comuni[[#This Row],[Popolazione2011]]/(SUMIFS($D$2:$D$7916,$B$2:$B$7916,"Calabria"))</f>
        <v>2.751333554528981E-2</v>
      </c>
      <c r="G7050" t="b">
        <f>IF(Comuni[[#This Row],[Popolazione2011]]&gt;300000,"MAGGIORE")</f>
        <v>0</v>
      </c>
      <c r="H7050">
        <f>100*Comuni[[#This Row],[Popolazione2011]]/(SUMIFS($D$2:$D$7916,$B$2:$B$7916,"Piemonte"))</f>
        <v>1.2351291821382447E-2</v>
      </c>
      <c r="I7050" s="1" t="str">
        <f>_xlfn.XLOOKUP(Comuni[[#This Row],[Regione]],Ripartizione_geografica[Regione],Ripartizione_geografica[Ripartizione geografica],,0)</f>
        <v>Sud</v>
      </c>
      <c r="J7050" s="1">
        <f>_xlfn.XLOOKUP(Comuni[[#This Row],[Regione]],Table_0[Regione],Table_0[Totale contagiati],,0)</f>
        <v>650481</v>
      </c>
      <c r="K7050" s="1">
        <f>_xlfn.XLOOKUP(Comuni[[#This Row],[Regione]],Table_0[Regione],Table_0[Guariti],,0)</f>
        <v>643757</v>
      </c>
      <c r="L7050" s="1">
        <f>_xlfn.XLOOKUP(Comuni[[#This Row],[Regione]],Table_0[Regione],Table_0[Deceduti],,0)</f>
        <v>3596</v>
      </c>
    </row>
    <row r="7051" spans="1:12" x14ac:dyDescent="0.25">
      <c r="A7051" s="1" t="s">
        <v>7157</v>
      </c>
      <c r="B7051" s="1" t="s">
        <v>6848</v>
      </c>
      <c r="C7051" s="1" t="s">
        <v>7081</v>
      </c>
      <c r="D7051">
        <v>1833</v>
      </c>
      <c r="E7051">
        <f>100*Comuni[[#This Row],[Popolazione2011]]/$D$7916</f>
        <v>3.1982749904056113E-3</v>
      </c>
      <c r="F7051">
        <f>100*Comuni[[#This Row],[Popolazione2011]]/(SUMIFS($D$2:$D$7916,$B$2:$B$7916,"Calabria"))</f>
        <v>9.356575891375922E-2</v>
      </c>
      <c r="G7051" t="b">
        <f>IF(Comuni[[#This Row],[Popolazione2011]]&gt;300000,"MAGGIORE")</f>
        <v>0</v>
      </c>
      <c r="H7051">
        <f>100*Comuni[[#This Row],[Popolazione2011]]/(SUMIFS($D$2:$D$7916,$B$2:$B$7916,"Piemonte"))</f>
        <v>4.2003558271974072E-2</v>
      </c>
      <c r="I7051" s="1" t="str">
        <f>_xlfn.XLOOKUP(Comuni[[#This Row],[Regione]],Ripartizione_geografica[Regione],Ripartizione_geografica[Ripartizione geografica],,0)</f>
        <v>Sud</v>
      </c>
      <c r="J7051" s="1">
        <f>_xlfn.XLOOKUP(Comuni[[#This Row],[Regione]],Table_0[Regione],Table_0[Totale contagiati],,0)</f>
        <v>650481</v>
      </c>
      <c r="K7051" s="1">
        <f>_xlfn.XLOOKUP(Comuni[[#This Row],[Regione]],Table_0[Regione],Table_0[Guariti],,0)</f>
        <v>643757</v>
      </c>
      <c r="L7051" s="1">
        <f>_xlfn.XLOOKUP(Comuni[[#This Row],[Regione]],Table_0[Regione],Table_0[Deceduti],,0)</f>
        <v>3596</v>
      </c>
    </row>
    <row r="7052" spans="1:12" x14ac:dyDescent="0.25">
      <c r="A7052" s="1" t="s">
        <v>7158</v>
      </c>
      <c r="B7052" s="1" t="s">
        <v>6848</v>
      </c>
      <c r="C7052" s="1" t="s">
        <v>7081</v>
      </c>
      <c r="D7052">
        <v>1017</v>
      </c>
      <c r="E7052">
        <f>100*Comuni[[#This Row],[Popolazione2011]]/$D$7916</f>
        <v>1.7744929979500855E-3</v>
      </c>
      <c r="F7052">
        <f>100*Comuni[[#This Row],[Popolazione2011]]/(SUMIFS($D$2:$D$7916,$B$2:$B$7916,"Calabria"))</f>
        <v>5.1912916975064442E-2</v>
      </c>
      <c r="G7052" t="b">
        <f>IF(Comuni[[#This Row],[Popolazione2011]]&gt;300000,"MAGGIORE")</f>
        <v>0</v>
      </c>
      <c r="H7052">
        <f>100*Comuni[[#This Row],[Popolazione2011]]/(SUMIFS($D$2:$D$7916,$B$2:$B$7916,"Piemonte"))</f>
        <v>2.330475655351753E-2</v>
      </c>
      <c r="I7052" s="1" t="str">
        <f>_xlfn.XLOOKUP(Comuni[[#This Row],[Regione]],Ripartizione_geografica[Regione],Ripartizione_geografica[Ripartizione geografica],,0)</f>
        <v>Sud</v>
      </c>
      <c r="J7052" s="1">
        <f>_xlfn.XLOOKUP(Comuni[[#This Row],[Regione]],Table_0[Regione],Table_0[Totale contagiati],,0)</f>
        <v>650481</v>
      </c>
      <c r="K7052" s="1">
        <f>_xlfn.XLOOKUP(Comuni[[#This Row],[Regione]],Table_0[Regione],Table_0[Guariti],,0)</f>
        <v>643757</v>
      </c>
      <c r="L7052" s="1">
        <f>_xlfn.XLOOKUP(Comuni[[#This Row],[Regione]],Table_0[Regione],Table_0[Deceduti],,0)</f>
        <v>3596</v>
      </c>
    </row>
    <row r="7053" spans="1:12" x14ac:dyDescent="0.25">
      <c r="A7053" s="1" t="s">
        <v>7159</v>
      </c>
      <c r="B7053" s="1" t="s">
        <v>6848</v>
      </c>
      <c r="C7053" s="1" t="s">
        <v>7081</v>
      </c>
      <c r="D7053">
        <v>679</v>
      </c>
      <c r="E7053">
        <f>100*Comuni[[#This Row],[Popolazione2011]]/$D$7916</f>
        <v>1.1847401628398309E-3</v>
      </c>
      <c r="F7053">
        <f>100*Comuni[[#This Row],[Popolazione2011]]/(SUMIFS($D$2:$D$7916,$B$2:$B$7916,"Calabria"))</f>
        <v>3.4659656466144308E-2</v>
      </c>
      <c r="G7053" t="b">
        <f>IF(Comuni[[#This Row],[Popolazione2011]]&gt;300000,"MAGGIORE")</f>
        <v>0</v>
      </c>
      <c r="H7053">
        <f>100*Comuni[[#This Row],[Popolazione2011]]/(SUMIFS($D$2:$D$7916,$B$2:$B$7916,"Piemonte"))</f>
        <v>1.5559419567196069E-2</v>
      </c>
      <c r="I7053" s="1" t="str">
        <f>_xlfn.XLOOKUP(Comuni[[#This Row],[Regione]],Ripartizione_geografica[Regione],Ripartizione_geografica[Ripartizione geografica],,0)</f>
        <v>Sud</v>
      </c>
      <c r="J7053" s="1">
        <f>_xlfn.XLOOKUP(Comuni[[#This Row],[Regione]],Table_0[Regione],Table_0[Totale contagiati],,0)</f>
        <v>650481</v>
      </c>
      <c r="K7053" s="1">
        <f>_xlfn.XLOOKUP(Comuni[[#This Row],[Regione]],Table_0[Regione],Table_0[Guariti],,0)</f>
        <v>643757</v>
      </c>
      <c r="L7053" s="1">
        <f>_xlfn.XLOOKUP(Comuni[[#This Row],[Regione]],Table_0[Regione],Table_0[Deceduti],,0)</f>
        <v>3596</v>
      </c>
    </row>
    <row r="7054" spans="1:12" x14ac:dyDescent="0.25">
      <c r="A7054" s="1" t="s">
        <v>7160</v>
      </c>
      <c r="B7054" s="1" t="s">
        <v>6848</v>
      </c>
      <c r="C7054" s="1" t="s">
        <v>7081</v>
      </c>
      <c r="D7054">
        <v>323</v>
      </c>
      <c r="E7054">
        <f>100*Comuni[[#This Row],[Popolazione2011]]/$D$7916</f>
        <v>5.6358037201364563E-4</v>
      </c>
      <c r="F7054">
        <f>100*Comuni[[#This Row],[Popolazione2011]]/(SUMIFS($D$2:$D$7916,$B$2:$B$7916,"Calabria"))</f>
        <v>1.6487583267400015E-2</v>
      </c>
      <c r="G7054" t="b">
        <f>IF(Comuni[[#This Row],[Popolazione2011]]&gt;300000,"MAGGIORE")</f>
        <v>0</v>
      </c>
      <c r="H7054">
        <f>100*Comuni[[#This Row],[Popolazione2011]]/(SUMIFS($D$2:$D$7916,$B$2:$B$7916,"Piemonte"))</f>
        <v>7.4016090135557147E-3</v>
      </c>
      <c r="I7054" s="1" t="str">
        <f>_xlfn.XLOOKUP(Comuni[[#This Row],[Regione]],Ripartizione_geografica[Regione],Ripartizione_geografica[Ripartizione geografica],,0)</f>
        <v>Sud</v>
      </c>
      <c r="J7054" s="1">
        <f>_xlfn.XLOOKUP(Comuni[[#This Row],[Regione]],Table_0[Regione],Table_0[Totale contagiati],,0)</f>
        <v>650481</v>
      </c>
      <c r="K7054" s="1">
        <f>_xlfn.XLOOKUP(Comuni[[#This Row],[Regione]],Table_0[Regione],Table_0[Guariti],,0)</f>
        <v>643757</v>
      </c>
      <c r="L7054" s="1">
        <f>_xlfn.XLOOKUP(Comuni[[#This Row],[Regione]],Table_0[Regione],Table_0[Deceduti],,0)</f>
        <v>3596</v>
      </c>
    </row>
    <row r="7055" spans="1:12" x14ac:dyDescent="0.25">
      <c r="A7055" s="1" t="s">
        <v>7161</v>
      </c>
      <c r="B7055" s="1" t="s">
        <v>6848</v>
      </c>
      <c r="C7055" s="1" t="s">
        <v>7081</v>
      </c>
      <c r="D7055">
        <v>4053</v>
      </c>
      <c r="E7055">
        <f>100*Comuni[[#This Row],[Popolazione2011]]/$D$7916</f>
        <v>7.0717995287037328E-3</v>
      </c>
      <c r="F7055">
        <f>100*Comuni[[#This Row],[Popolazione2011]]/(SUMIFS($D$2:$D$7916,$B$2:$B$7916,"Calabria"))</f>
        <v>0.20688599065873764</v>
      </c>
      <c r="G7055" t="b">
        <f>IF(Comuni[[#This Row],[Popolazione2011]]&gt;300000,"MAGGIORE")</f>
        <v>0</v>
      </c>
      <c r="H7055">
        <f>100*Comuni[[#This Row],[Popolazione2011]]/(SUMIFS($D$2:$D$7916,$B$2:$B$7916,"Piemonte"))</f>
        <v>9.2875298241304374E-2</v>
      </c>
      <c r="I7055" s="1" t="str">
        <f>_xlfn.XLOOKUP(Comuni[[#This Row],[Regione]],Ripartizione_geografica[Regione],Ripartizione_geografica[Ripartizione geografica],,0)</f>
        <v>Sud</v>
      </c>
      <c r="J7055" s="1">
        <f>_xlfn.XLOOKUP(Comuni[[#This Row],[Regione]],Table_0[Regione],Table_0[Totale contagiati],,0)</f>
        <v>650481</v>
      </c>
      <c r="K7055" s="1">
        <f>_xlfn.XLOOKUP(Comuni[[#This Row],[Regione]],Table_0[Regione],Table_0[Guariti],,0)</f>
        <v>643757</v>
      </c>
      <c r="L7055" s="1">
        <f>_xlfn.XLOOKUP(Comuni[[#This Row],[Regione]],Table_0[Regione],Table_0[Deceduti],,0)</f>
        <v>3596</v>
      </c>
    </row>
    <row r="7056" spans="1:12" x14ac:dyDescent="0.25">
      <c r="A7056" s="1" t="s">
        <v>7162</v>
      </c>
      <c r="B7056" s="1" t="s">
        <v>6848</v>
      </c>
      <c r="C7056" s="1" t="s">
        <v>7081</v>
      </c>
      <c r="D7056">
        <v>1332</v>
      </c>
      <c r="E7056">
        <f>100*Comuni[[#This Row],[Popolazione2011]]/$D$7916</f>
        <v>2.3241147229788729E-3</v>
      </c>
      <c r="F7056">
        <f>100*Comuni[[#This Row],[Popolazione2011]]/(SUMIFS($D$2:$D$7916,$B$2:$B$7916,"Calabria"))</f>
        <v>6.799213904698706E-2</v>
      </c>
      <c r="G7056" t="b">
        <f>IF(Comuni[[#This Row],[Popolazione2011]]&gt;300000,"MAGGIORE")</f>
        <v>0</v>
      </c>
      <c r="H7056">
        <f>100*Comuni[[#This Row],[Popolazione2011]]/(SUMIFS($D$2:$D$7916,$B$2:$B$7916,"Piemonte"))</f>
        <v>3.0523043981598181E-2</v>
      </c>
      <c r="I7056" s="1" t="str">
        <f>_xlfn.XLOOKUP(Comuni[[#This Row],[Regione]],Ripartizione_geografica[Regione],Ripartizione_geografica[Ripartizione geografica],,0)</f>
        <v>Sud</v>
      </c>
      <c r="J7056" s="1">
        <f>_xlfn.XLOOKUP(Comuni[[#This Row],[Regione]],Table_0[Regione],Table_0[Totale contagiati],,0)</f>
        <v>650481</v>
      </c>
      <c r="K7056" s="1">
        <f>_xlfn.XLOOKUP(Comuni[[#This Row],[Regione]],Table_0[Regione],Table_0[Guariti],,0)</f>
        <v>643757</v>
      </c>
      <c r="L7056" s="1">
        <f>_xlfn.XLOOKUP(Comuni[[#This Row],[Regione]],Table_0[Regione],Table_0[Deceduti],,0)</f>
        <v>3596</v>
      </c>
    </row>
    <row r="7057" spans="1:12" x14ac:dyDescent="0.25">
      <c r="A7057" s="1" t="s">
        <v>7163</v>
      </c>
      <c r="B7057" s="1" t="s">
        <v>6848</v>
      </c>
      <c r="C7057" s="1" t="s">
        <v>7081</v>
      </c>
      <c r="D7057">
        <v>1247</v>
      </c>
      <c r="E7057">
        <f>100*Comuni[[#This Row],[Popolazione2011]]/$D$7916</f>
        <v>2.1758040987647559E-3</v>
      </c>
      <c r="F7057">
        <f>100*Comuni[[#This Row],[Popolazione2011]]/(SUMIFS($D$2:$D$7916,$B$2:$B$7916,"Calabria"))</f>
        <v>6.3653301345039687E-2</v>
      </c>
      <c r="G7057" t="b">
        <f>IF(Comuni[[#This Row],[Popolazione2011]]&gt;300000,"MAGGIORE")</f>
        <v>0</v>
      </c>
      <c r="H7057">
        <f>100*Comuni[[#This Row],[Popolazione2011]]/(SUMIFS($D$2:$D$7916,$B$2:$B$7916,"Piemonte"))</f>
        <v>2.8575252135925624E-2</v>
      </c>
      <c r="I7057" s="1" t="str">
        <f>_xlfn.XLOOKUP(Comuni[[#This Row],[Regione]],Ripartizione_geografica[Regione],Ripartizione_geografica[Ripartizione geografica],,0)</f>
        <v>Sud</v>
      </c>
      <c r="J7057" s="1">
        <f>_xlfn.XLOOKUP(Comuni[[#This Row],[Regione]],Table_0[Regione],Table_0[Totale contagiati],,0)</f>
        <v>650481</v>
      </c>
      <c r="K7057" s="1">
        <f>_xlfn.XLOOKUP(Comuni[[#This Row],[Regione]],Table_0[Regione],Table_0[Guariti],,0)</f>
        <v>643757</v>
      </c>
      <c r="L7057" s="1">
        <f>_xlfn.XLOOKUP(Comuni[[#This Row],[Regione]],Table_0[Regione],Table_0[Deceduti],,0)</f>
        <v>3596</v>
      </c>
    </row>
    <row r="7058" spans="1:12" x14ac:dyDescent="0.25">
      <c r="A7058" s="1" t="s">
        <v>7164</v>
      </c>
      <c r="B7058" s="1" t="s">
        <v>6848</v>
      </c>
      <c r="C7058" s="1" t="s">
        <v>7081</v>
      </c>
      <c r="D7058">
        <v>976</v>
      </c>
      <c r="E7058">
        <f>100*Comuni[[#This Row],[Popolazione2011]]/$D$7916</f>
        <v>1.7029549321526877E-3</v>
      </c>
      <c r="F7058">
        <f>100*Comuni[[#This Row],[Popolazione2011]]/(SUMIFS($D$2:$D$7916,$B$2:$B$7916,"Calabria"))</f>
        <v>4.9820065848242771E-2</v>
      </c>
      <c r="G7058" t="b">
        <f>IF(Comuni[[#This Row],[Popolazione2011]]&gt;300000,"MAGGIORE")</f>
        <v>0</v>
      </c>
      <c r="H7058">
        <f>100*Comuni[[#This Row],[Popolazione2011]]/(SUMIFS($D$2:$D$7916,$B$2:$B$7916,"Piemonte"))</f>
        <v>2.2365233427957824E-2</v>
      </c>
      <c r="I7058" s="1" t="str">
        <f>_xlfn.XLOOKUP(Comuni[[#This Row],[Regione]],Ripartizione_geografica[Regione],Ripartizione_geografica[Ripartizione geografica],,0)</f>
        <v>Sud</v>
      </c>
      <c r="J7058" s="1">
        <f>_xlfn.XLOOKUP(Comuni[[#This Row],[Regione]],Table_0[Regione],Table_0[Totale contagiati],,0)</f>
        <v>650481</v>
      </c>
      <c r="K7058" s="1">
        <f>_xlfn.XLOOKUP(Comuni[[#This Row],[Regione]],Table_0[Regione],Table_0[Guariti],,0)</f>
        <v>643757</v>
      </c>
      <c r="L7058" s="1">
        <f>_xlfn.XLOOKUP(Comuni[[#This Row],[Regione]],Table_0[Regione],Table_0[Deceduti],,0)</f>
        <v>3596</v>
      </c>
    </row>
    <row r="7059" spans="1:12" x14ac:dyDescent="0.25">
      <c r="A7059" s="1" t="s">
        <v>7165</v>
      </c>
      <c r="B7059" s="1" t="s">
        <v>6848</v>
      </c>
      <c r="C7059" s="1" t="s">
        <v>7081</v>
      </c>
      <c r="D7059">
        <v>5115</v>
      </c>
      <c r="E7059">
        <f>100*Comuni[[#This Row],[Popolazione2011]]/$D$7916</f>
        <v>8.9248099159436444E-3</v>
      </c>
      <c r="F7059">
        <f>100*Comuni[[#This Row],[Popolazione2011]]/(SUMIFS($D$2:$D$7916,$B$2:$B$7916,"Calabria"))</f>
        <v>0.26109593935836245</v>
      </c>
      <c r="G7059" t="b">
        <f>IF(Comuni[[#This Row],[Popolazione2011]]&gt;300000,"MAGGIORE")</f>
        <v>0</v>
      </c>
      <c r="H7059">
        <f>100*Comuni[[#This Row],[Popolazione2011]]/(SUMIFS($D$2:$D$7916,$B$2:$B$7916,"Piemonte"))</f>
        <v>0.11721123871311913</v>
      </c>
      <c r="I7059" s="1" t="str">
        <f>_xlfn.XLOOKUP(Comuni[[#This Row],[Regione]],Ripartizione_geografica[Regione],Ripartizione_geografica[Ripartizione geografica],,0)</f>
        <v>Sud</v>
      </c>
      <c r="J7059" s="1">
        <f>_xlfn.XLOOKUP(Comuni[[#This Row],[Regione]],Table_0[Regione],Table_0[Totale contagiati],,0)</f>
        <v>650481</v>
      </c>
      <c r="K7059" s="1">
        <f>_xlfn.XLOOKUP(Comuni[[#This Row],[Regione]],Table_0[Regione],Table_0[Guariti],,0)</f>
        <v>643757</v>
      </c>
      <c r="L7059" s="1">
        <f>_xlfn.XLOOKUP(Comuni[[#This Row],[Regione]],Table_0[Regione],Table_0[Deceduti],,0)</f>
        <v>3596</v>
      </c>
    </row>
    <row r="7060" spans="1:12" x14ac:dyDescent="0.25">
      <c r="A7060" s="1" t="s">
        <v>7166</v>
      </c>
      <c r="B7060" s="1" t="s">
        <v>6848</v>
      </c>
      <c r="C7060" s="1" t="s">
        <v>7081</v>
      </c>
      <c r="D7060">
        <v>2820</v>
      </c>
      <c r="E7060">
        <f>100*Comuni[[#This Row],[Popolazione2011]]/$D$7916</f>
        <v>4.9204230621624784E-3</v>
      </c>
      <c r="F7060">
        <f>100*Comuni[[#This Row],[Popolazione2011]]/(SUMIFS($D$2:$D$7916,$B$2:$B$7916,"Calabria"))</f>
        <v>0.14394732140578342</v>
      </c>
      <c r="G7060" t="b">
        <f>IF(Comuni[[#This Row],[Popolazione2011]]&gt;300000,"MAGGIORE")</f>
        <v>0</v>
      </c>
      <c r="H7060">
        <f>100*Comuni[[#This Row],[Popolazione2011]]/(SUMIFS($D$2:$D$7916,$B$2:$B$7916,"Piemonte"))</f>
        <v>6.4620858879960108E-2</v>
      </c>
      <c r="I7060" s="1" t="str">
        <f>_xlfn.XLOOKUP(Comuni[[#This Row],[Regione]],Ripartizione_geografica[Regione],Ripartizione_geografica[Ripartizione geografica],,0)</f>
        <v>Sud</v>
      </c>
      <c r="J7060" s="1">
        <f>_xlfn.XLOOKUP(Comuni[[#This Row],[Regione]],Table_0[Regione],Table_0[Totale contagiati],,0)</f>
        <v>650481</v>
      </c>
      <c r="K7060" s="1">
        <f>_xlfn.XLOOKUP(Comuni[[#This Row],[Regione]],Table_0[Regione],Table_0[Guariti],,0)</f>
        <v>643757</v>
      </c>
      <c r="L7060" s="1">
        <f>_xlfn.XLOOKUP(Comuni[[#This Row],[Regione]],Table_0[Regione],Table_0[Deceduti],,0)</f>
        <v>3596</v>
      </c>
    </row>
    <row r="7061" spans="1:12" x14ac:dyDescent="0.25">
      <c r="A7061" s="1" t="s">
        <v>7167</v>
      </c>
      <c r="B7061" s="1" t="s">
        <v>6848</v>
      </c>
      <c r="C7061" s="1" t="s">
        <v>7081</v>
      </c>
      <c r="D7061">
        <v>914</v>
      </c>
      <c r="E7061">
        <f>100*Comuni[[#This Row],[Popolazione2011]]/$D$7916</f>
        <v>1.5947754180200375E-3</v>
      </c>
      <c r="F7061">
        <f>100*Comuni[[#This Row],[Popolazione2011]]/(SUMIFS($D$2:$D$7916,$B$2:$B$7916,"Calabria"))</f>
        <v>4.6655266583292922E-2</v>
      </c>
      <c r="G7061" t="b">
        <f>IF(Comuni[[#This Row],[Popolazione2011]]&gt;300000,"MAGGIORE")</f>
        <v>0</v>
      </c>
      <c r="H7061">
        <f>100*Comuni[[#This Row],[Popolazione2011]]/(SUMIFS($D$2:$D$7916,$B$2:$B$7916,"Piemonte"))</f>
        <v>2.0944491140526079E-2</v>
      </c>
      <c r="I7061" s="1" t="str">
        <f>_xlfn.XLOOKUP(Comuni[[#This Row],[Regione]],Ripartizione_geografica[Regione],Ripartizione_geografica[Ripartizione geografica],,0)</f>
        <v>Sud</v>
      </c>
      <c r="J7061" s="1">
        <f>_xlfn.XLOOKUP(Comuni[[#This Row],[Regione]],Table_0[Regione],Table_0[Totale contagiati],,0)</f>
        <v>650481</v>
      </c>
      <c r="K7061" s="1">
        <f>_xlfn.XLOOKUP(Comuni[[#This Row],[Regione]],Table_0[Regione],Table_0[Guariti],,0)</f>
        <v>643757</v>
      </c>
      <c r="L7061" s="1">
        <f>_xlfn.XLOOKUP(Comuni[[#This Row],[Regione]],Table_0[Regione],Table_0[Deceduti],,0)</f>
        <v>3596</v>
      </c>
    </row>
    <row r="7062" spans="1:12" x14ac:dyDescent="0.25">
      <c r="A7062" s="1" t="s">
        <v>7168</v>
      </c>
      <c r="B7062" s="1" t="s">
        <v>6848</v>
      </c>
      <c r="C7062" s="1" t="s">
        <v>7081</v>
      </c>
      <c r="D7062">
        <v>16879</v>
      </c>
      <c r="E7062">
        <f>100*Comuni[[#This Row],[Popolazione2011]]/$D$7916</f>
        <v>2.9451000307177476E-2</v>
      </c>
      <c r="F7062">
        <f>100*Comuni[[#This Row],[Popolazione2011]]/(SUMIFS($D$2:$D$7916,$B$2:$B$7916,"Calabria"))</f>
        <v>0.86159107730787887</v>
      </c>
      <c r="G7062" t="b">
        <f>IF(Comuni[[#This Row],[Popolazione2011]]&gt;300000,"MAGGIORE")</f>
        <v>0</v>
      </c>
      <c r="H7062">
        <f>100*Comuni[[#This Row],[Popolazione2011]]/(SUMIFS($D$2:$D$7916,$B$2:$B$7916,"Piemonte"))</f>
        <v>0.38678563015420098</v>
      </c>
      <c r="I7062" s="1" t="str">
        <f>_xlfn.XLOOKUP(Comuni[[#This Row],[Regione]],Ripartizione_geografica[Regione],Ripartizione_geografica[Ripartizione geografica],,0)</f>
        <v>Sud</v>
      </c>
      <c r="J7062" s="1">
        <f>_xlfn.XLOOKUP(Comuni[[#This Row],[Regione]],Table_0[Regione],Table_0[Totale contagiati],,0)</f>
        <v>650481</v>
      </c>
      <c r="K7062" s="1">
        <f>_xlfn.XLOOKUP(Comuni[[#This Row],[Regione]],Table_0[Regione],Table_0[Guariti],,0)</f>
        <v>643757</v>
      </c>
      <c r="L7062" s="1">
        <f>_xlfn.XLOOKUP(Comuni[[#This Row],[Regione]],Table_0[Regione],Table_0[Deceduti],,0)</f>
        <v>3596</v>
      </c>
    </row>
    <row r="7063" spans="1:12" x14ac:dyDescent="0.25">
      <c r="A7063" s="1" t="s">
        <v>7169</v>
      </c>
      <c r="B7063" s="1" t="s">
        <v>6848</v>
      </c>
      <c r="C7063" s="1" t="s">
        <v>7081</v>
      </c>
      <c r="D7063">
        <v>2154</v>
      </c>
      <c r="E7063">
        <f>100*Comuni[[#This Row],[Popolazione2011]]/$D$7916</f>
        <v>3.7583657006730422E-3</v>
      </c>
      <c r="F7063">
        <f>100*Comuni[[#This Row],[Popolazione2011]]/(SUMIFS($D$2:$D$7916,$B$2:$B$7916,"Calabria"))</f>
        <v>0.10995125188228988</v>
      </c>
      <c r="G7063" t="b">
        <f>IF(Comuni[[#This Row],[Popolazione2011]]&gt;300000,"MAGGIORE")</f>
        <v>0</v>
      </c>
      <c r="H7063">
        <f>100*Comuni[[#This Row],[Popolazione2011]]/(SUMIFS($D$2:$D$7916,$B$2:$B$7916,"Piemonte"))</f>
        <v>4.9359336889161019E-2</v>
      </c>
      <c r="I7063" s="1" t="str">
        <f>_xlfn.XLOOKUP(Comuni[[#This Row],[Regione]],Ripartizione_geografica[Regione],Ripartizione_geografica[Ripartizione geografica],,0)</f>
        <v>Sud</v>
      </c>
      <c r="J7063" s="1">
        <f>_xlfn.XLOOKUP(Comuni[[#This Row],[Regione]],Table_0[Regione],Table_0[Totale contagiati],,0)</f>
        <v>650481</v>
      </c>
      <c r="K7063" s="1">
        <f>_xlfn.XLOOKUP(Comuni[[#This Row],[Regione]],Table_0[Regione],Table_0[Guariti],,0)</f>
        <v>643757</v>
      </c>
      <c r="L7063" s="1">
        <f>_xlfn.XLOOKUP(Comuni[[#This Row],[Regione]],Table_0[Regione],Table_0[Deceduti],,0)</f>
        <v>3596</v>
      </c>
    </row>
    <row r="7064" spans="1:12" x14ac:dyDescent="0.25">
      <c r="A7064" s="1" t="s">
        <v>7170</v>
      </c>
      <c r="B7064" s="1" t="s">
        <v>6848</v>
      </c>
      <c r="C7064" s="1" t="s">
        <v>7081</v>
      </c>
      <c r="D7064">
        <v>279</v>
      </c>
      <c r="E7064">
        <f>100*Comuni[[#This Row],[Popolazione2011]]/$D$7916</f>
        <v>4.8680781359692612E-4</v>
      </c>
      <c r="F7064">
        <f>100*Comuni[[#This Row],[Popolazione2011]]/(SUMIFS($D$2:$D$7916,$B$2:$B$7916,"Calabria"))</f>
        <v>1.4241596692274316E-2</v>
      </c>
      <c r="G7064" t="b">
        <f>IF(Comuni[[#This Row],[Popolazione2011]]&gt;300000,"MAGGIORE")</f>
        <v>0</v>
      </c>
      <c r="H7064">
        <f>100*Comuni[[#This Row],[Popolazione2011]]/(SUMIFS($D$2:$D$7916,$B$2:$B$7916,"Piemonte"))</f>
        <v>6.393340293442862E-3</v>
      </c>
      <c r="I7064" s="1" t="str">
        <f>_xlfn.XLOOKUP(Comuni[[#This Row],[Regione]],Ripartizione_geografica[Regione],Ripartizione_geografica[Ripartizione geografica],,0)</f>
        <v>Sud</v>
      </c>
      <c r="J7064" s="1">
        <f>_xlfn.XLOOKUP(Comuni[[#This Row],[Regione]],Table_0[Regione],Table_0[Totale contagiati],,0)</f>
        <v>650481</v>
      </c>
      <c r="K7064" s="1">
        <f>_xlfn.XLOOKUP(Comuni[[#This Row],[Regione]],Table_0[Regione],Table_0[Guariti],,0)</f>
        <v>643757</v>
      </c>
      <c r="L7064" s="1">
        <f>_xlfn.XLOOKUP(Comuni[[#This Row],[Regione]],Table_0[Regione],Table_0[Deceduti],,0)</f>
        <v>3596</v>
      </c>
    </row>
    <row r="7065" spans="1:12" x14ac:dyDescent="0.25">
      <c r="A7065" s="1" t="s">
        <v>7171</v>
      </c>
      <c r="B7065" s="1" t="s">
        <v>6848</v>
      </c>
      <c r="C7065" s="1" t="s">
        <v>7081</v>
      </c>
      <c r="D7065">
        <v>1340</v>
      </c>
      <c r="E7065">
        <f>100*Comuni[[#This Row],[Popolazione2011]]/$D$7916</f>
        <v>2.3380733699637311E-3</v>
      </c>
      <c r="F7065">
        <f>100*Comuni[[#This Row],[Popolazione2011]]/(SUMIFS($D$2:$D$7916,$B$2:$B$7916,"Calabria"))</f>
        <v>6.8400500242464454E-2</v>
      </c>
      <c r="G7065" t="b">
        <f>IF(Comuni[[#This Row],[Popolazione2011]]&gt;300000,"MAGGIORE")</f>
        <v>0</v>
      </c>
      <c r="H7065">
        <f>100*Comuni[[#This Row],[Popolazione2011]]/(SUMIFS($D$2:$D$7916,$B$2:$B$7916,"Piemonte"))</f>
        <v>3.0706365567073242E-2</v>
      </c>
      <c r="I7065" s="1" t="str">
        <f>_xlfn.XLOOKUP(Comuni[[#This Row],[Regione]],Ripartizione_geografica[Regione],Ripartizione_geografica[Ripartizione geografica],,0)</f>
        <v>Sud</v>
      </c>
      <c r="J7065" s="1">
        <f>_xlfn.XLOOKUP(Comuni[[#This Row],[Regione]],Table_0[Regione],Table_0[Totale contagiati],,0)</f>
        <v>650481</v>
      </c>
      <c r="K7065" s="1">
        <f>_xlfn.XLOOKUP(Comuni[[#This Row],[Regione]],Table_0[Regione],Table_0[Guariti],,0)</f>
        <v>643757</v>
      </c>
      <c r="L7065" s="1">
        <f>_xlfn.XLOOKUP(Comuni[[#This Row],[Regione]],Table_0[Regione],Table_0[Deceduti],,0)</f>
        <v>3596</v>
      </c>
    </row>
    <row r="7066" spans="1:12" x14ac:dyDescent="0.25">
      <c r="A7066" s="1" t="s">
        <v>7172</v>
      </c>
      <c r="B7066" s="1" t="s">
        <v>6848</v>
      </c>
      <c r="C7066" s="1" t="s">
        <v>7081</v>
      </c>
      <c r="D7066">
        <v>2687</v>
      </c>
      <c r="E7066">
        <f>100*Comuni[[#This Row],[Popolazione2011]]/$D$7916</f>
        <v>4.6883605560392129E-3</v>
      </c>
      <c r="F7066">
        <f>100*Comuni[[#This Row],[Popolazione2011]]/(SUMIFS($D$2:$D$7916,$B$2:$B$7916,"Calabria"))</f>
        <v>0.13715831653097166</v>
      </c>
      <c r="G7066" t="b">
        <f>IF(Comuni[[#This Row],[Popolazione2011]]&gt;300000,"MAGGIORE")</f>
        <v>0</v>
      </c>
      <c r="H7066">
        <f>100*Comuni[[#This Row],[Popolazione2011]]/(SUMIFS($D$2:$D$7916,$B$2:$B$7916,"Piemonte"))</f>
        <v>6.1573137521437171E-2</v>
      </c>
      <c r="I7066" s="1" t="str">
        <f>_xlfn.XLOOKUP(Comuni[[#This Row],[Regione]],Ripartizione_geografica[Regione],Ripartizione_geografica[Ripartizione geografica],,0)</f>
        <v>Sud</v>
      </c>
      <c r="J7066" s="1">
        <f>_xlfn.XLOOKUP(Comuni[[#This Row],[Regione]],Table_0[Regione],Table_0[Totale contagiati],,0)</f>
        <v>650481</v>
      </c>
      <c r="K7066" s="1">
        <f>_xlfn.XLOOKUP(Comuni[[#This Row],[Regione]],Table_0[Regione],Table_0[Guariti],,0)</f>
        <v>643757</v>
      </c>
      <c r="L7066" s="1">
        <f>_xlfn.XLOOKUP(Comuni[[#This Row],[Regione]],Table_0[Regione],Table_0[Deceduti],,0)</f>
        <v>3596</v>
      </c>
    </row>
    <row r="7067" spans="1:12" x14ac:dyDescent="0.25">
      <c r="A7067" s="1" t="s">
        <v>7173</v>
      </c>
      <c r="B7067" s="1" t="s">
        <v>6848</v>
      </c>
      <c r="C7067" s="1" t="s">
        <v>7081</v>
      </c>
      <c r="D7067">
        <v>15310</v>
      </c>
      <c r="E7067">
        <f>100*Comuni[[#This Row],[Popolazione2011]]/$D$7916</f>
        <v>2.671336066727218E-2</v>
      </c>
      <c r="F7067">
        <f>100*Comuni[[#This Row],[Popolazione2011]]/(SUMIFS($D$2:$D$7916,$B$2:$B$7916,"Calabria"))</f>
        <v>0.7815012378448738</v>
      </c>
      <c r="G7067" t="b">
        <f>IF(Comuni[[#This Row],[Popolazione2011]]&gt;300000,"MAGGIORE")</f>
        <v>0</v>
      </c>
      <c r="H7067">
        <f>100*Comuni[[#This Row],[Popolazione2011]]/(SUMIFS($D$2:$D$7916,$B$2:$B$7916,"Piemonte"))</f>
        <v>0.350831684202904</v>
      </c>
      <c r="I7067" s="1" t="str">
        <f>_xlfn.XLOOKUP(Comuni[[#This Row],[Regione]],Ripartizione_geografica[Regione],Ripartizione_geografica[Ripartizione geografica],,0)</f>
        <v>Sud</v>
      </c>
      <c r="J7067" s="1">
        <f>_xlfn.XLOOKUP(Comuni[[#This Row],[Regione]],Table_0[Regione],Table_0[Totale contagiati],,0)</f>
        <v>650481</v>
      </c>
      <c r="K7067" s="1">
        <f>_xlfn.XLOOKUP(Comuni[[#This Row],[Regione]],Table_0[Regione],Table_0[Guariti],,0)</f>
        <v>643757</v>
      </c>
      <c r="L7067" s="1">
        <f>_xlfn.XLOOKUP(Comuni[[#This Row],[Regione]],Table_0[Regione],Table_0[Deceduti],,0)</f>
        <v>3596</v>
      </c>
    </row>
    <row r="7068" spans="1:12" x14ac:dyDescent="0.25">
      <c r="A7068" s="1" t="s">
        <v>7174</v>
      </c>
      <c r="B7068" s="1" t="s">
        <v>6848</v>
      </c>
      <c r="C7068" s="1" t="s">
        <v>7081</v>
      </c>
      <c r="D7068">
        <v>549</v>
      </c>
      <c r="E7068">
        <f>100*Comuni[[#This Row],[Popolazione2011]]/$D$7916</f>
        <v>9.5791214933588686E-4</v>
      </c>
      <c r="F7068">
        <f>100*Comuni[[#This Row],[Popolazione2011]]/(SUMIFS($D$2:$D$7916,$B$2:$B$7916,"Calabria"))</f>
        <v>2.8023787039636559E-2</v>
      </c>
      <c r="G7068" t="b">
        <f>IF(Comuni[[#This Row],[Popolazione2011]]&gt;300000,"MAGGIORE")</f>
        <v>0</v>
      </c>
      <c r="H7068">
        <f>100*Comuni[[#This Row],[Popolazione2011]]/(SUMIFS($D$2:$D$7916,$B$2:$B$7916,"Piemonte"))</f>
        <v>1.2580443803226277E-2</v>
      </c>
      <c r="I7068" s="1" t="str">
        <f>_xlfn.XLOOKUP(Comuni[[#This Row],[Regione]],Ripartizione_geografica[Regione],Ripartizione_geografica[Ripartizione geografica],,0)</f>
        <v>Sud</v>
      </c>
      <c r="J7068" s="1">
        <f>_xlfn.XLOOKUP(Comuni[[#This Row],[Regione]],Table_0[Regione],Table_0[Totale contagiati],,0)</f>
        <v>650481</v>
      </c>
      <c r="K7068" s="1">
        <f>_xlfn.XLOOKUP(Comuni[[#This Row],[Regione]],Table_0[Regione],Table_0[Guariti],,0)</f>
        <v>643757</v>
      </c>
      <c r="L7068" s="1">
        <f>_xlfn.XLOOKUP(Comuni[[#This Row],[Regione]],Table_0[Regione],Table_0[Deceduti],,0)</f>
        <v>3596</v>
      </c>
    </row>
    <row r="7069" spans="1:12" x14ac:dyDescent="0.25">
      <c r="A7069" s="1" t="s">
        <v>7175</v>
      </c>
      <c r="B7069" s="1" t="s">
        <v>6848</v>
      </c>
      <c r="C7069" s="1" t="s">
        <v>7081</v>
      </c>
      <c r="D7069">
        <v>2223</v>
      </c>
      <c r="E7069">
        <f>100*Comuni[[#This Row],[Popolazione2011]]/$D$7916</f>
        <v>3.8787590309174434E-3</v>
      </c>
      <c r="F7069">
        <f>100*Comuni[[#This Row],[Popolazione2011]]/(SUMIFS($D$2:$D$7916,$B$2:$B$7916,"Calabria"))</f>
        <v>0.11347336719328247</v>
      </c>
      <c r="G7069" t="b">
        <f>IF(Comuni[[#This Row],[Popolazione2011]]&gt;300000,"MAGGIORE")</f>
        <v>0</v>
      </c>
      <c r="H7069">
        <f>100*Comuni[[#This Row],[Popolazione2011]]/(SUMIFS($D$2:$D$7916,$B$2:$B$7916,"Piemonte"))</f>
        <v>5.0940485563883448E-2</v>
      </c>
      <c r="I7069" s="1" t="str">
        <f>_xlfn.XLOOKUP(Comuni[[#This Row],[Regione]],Ripartizione_geografica[Regione],Ripartizione_geografica[Ripartizione geografica],,0)</f>
        <v>Sud</v>
      </c>
      <c r="J7069" s="1">
        <f>_xlfn.XLOOKUP(Comuni[[#This Row],[Regione]],Table_0[Regione],Table_0[Totale contagiati],,0)</f>
        <v>650481</v>
      </c>
      <c r="K7069" s="1">
        <f>_xlfn.XLOOKUP(Comuni[[#This Row],[Regione]],Table_0[Regione],Table_0[Guariti],,0)</f>
        <v>643757</v>
      </c>
      <c r="L7069" s="1">
        <f>_xlfn.XLOOKUP(Comuni[[#This Row],[Regione]],Table_0[Regione],Table_0[Deceduti],,0)</f>
        <v>3596</v>
      </c>
    </row>
    <row r="7070" spans="1:12" x14ac:dyDescent="0.25">
      <c r="A7070" s="1" t="s">
        <v>7176</v>
      </c>
      <c r="B7070" s="1" t="s">
        <v>6848</v>
      </c>
      <c r="C7070" s="1" t="s">
        <v>7081</v>
      </c>
      <c r="D7070">
        <v>13395</v>
      </c>
      <c r="E7070">
        <f>100*Comuni[[#This Row],[Popolazione2011]]/$D$7916</f>
        <v>2.3372009545271775E-2</v>
      </c>
      <c r="F7070">
        <f>100*Comuni[[#This Row],[Popolazione2011]]/(SUMIFS($D$2:$D$7916,$B$2:$B$7916,"Calabria"))</f>
        <v>0.68374977667747128</v>
      </c>
      <c r="G7070" t="b">
        <f>IF(Comuni[[#This Row],[Popolazione2011]]&gt;300000,"MAGGIORE")</f>
        <v>0</v>
      </c>
      <c r="H7070">
        <f>100*Comuni[[#This Row],[Popolazione2011]]/(SUMIFS($D$2:$D$7916,$B$2:$B$7916,"Piemonte"))</f>
        <v>0.3069490796798105</v>
      </c>
      <c r="I7070" s="1" t="str">
        <f>_xlfn.XLOOKUP(Comuni[[#This Row],[Regione]],Ripartizione_geografica[Regione],Ripartizione_geografica[Ripartizione geografica],,0)</f>
        <v>Sud</v>
      </c>
      <c r="J7070" s="1">
        <f>_xlfn.XLOOKUP(Comuni[[#This Row],[Regione]],Table_0[Regione],Table_0[Totale contagiati],,0)</f>
        <v>650481</v>
      </c>
      <c r="K7070" s="1">
        <f>_xlfn.XLOOKUP(Comuni[[#This Row],[Regione]],Table_0[Regione],Table_0[Guariti],,0)</f>
        <v>643757</v>
      </c>
      <c r="L7070" s="1">
        <f>_xlfn.XLOOKUP(Comuni[[#This Row],[Regione]],Table_0[Regione],Table_0[Deceduti],,0)</f>
        <v>3596</v>
      </c>
    </row>
    <row r="7071" spans="1:12" x14ac:dyDescent="0.25">
      <c r="A7071" s="1" t="s">
        <v>7177</v>
      </c>
      <c r="B7071" s="1" t="s">
        <v>6848</v>
      </c>
      <c r="C7071" s="1" t="s">
        <v>7081</v>
      </c>
      <c r="D7071">
        <v>4299</v>
      </c>
      <c r="E7071">
        <f>100*Comuni[[#This Row],[Popolazione2011]]/$D$7916</f>
        <v>7.5010279234881197E-3</v>
      </c>
      <c r="F7071">
        <f>100*Comuni[[#This Row],[Popolazione2011]]/(SUMIFS($D$2:$D$7916,$B$2:$B$7916,"Calabria"))</f>
        <v>0.21944309741966769</v>
      </c>
      <c r="G7071" t="b">
        <f>IF(Comuni[[#This Row],[Popolazione2011]]&gt;300000,"MAGGIORE")</f>
        <v>0</v>
      </c>
      <c r="H7071">
        <f>100*Comuni[[#This Row],[Popolazione2011]]/(SUMIFS($D$2:$D$7916,$B$2:$B$7916,"Piemonte"))</f>
        <v>9.8512436994662597E-2</v>
      </c>
      <c r="I7071" s="1" t="str">
        <f>_xlfn.XLOOKUP(Comuni[[#This Row],[Regione]],Ripartizione_geografica[Regione],Ripartizione_geografica[Ripartizione geografica],,0)</f>
        <v>Sud</v>
      </c>
      <c r="J7071" s="1">
        <f>_xlfn.XLOOKUP(Comuni[[#This Row],[Regione]],Table_0[Regione],Table_0[Totale contagiati],,0)</f>
        <v>650481</v>
      </c>
      <c r="K7071" s="1">
        <f>_xlfn.XLOOKUP(Comuni[[#This Row],[Regione]],Table_0[Regione],Table_0[Guariti],,0)</f>
        <v>643757</v>
      </c>
      <c r="L7071" s="1">
        <f>_xlfn.XLOOKUP(Comuni[[#This Row],[Regione]],Table_0[Regione],Table_0[Deceduti],,0)</f>
        <v>3596</v>
      </c>
    </row>
    <row r="7072" spans="1:12" x14ac:dyDescent="0.25">
      <c r="A7072" s="1" t="s">
        <v>7178</v>
      </c>
      <c r="B7072" s="1" t="s">
        <v>6848</v>
      </c>
      <c r="C7072" s="1" t="s">
        <v>7179</v>
      </c>
      <c r="D7072">
        <v>2327</v>
      </c>
      <c r="E7072">
        <f>100*Comuni[[#This Row],[Popolazione2011]]/$D$7916</f>
        <v>4.0602214417205986E-3</v>
      </c>
      <c r="F7072">
        <f>100*Comuni[[#This Row],[Popolazione2011]]/(SUMIFS($D$2:$D$7916,$B$2:$B$7916,"Calabria"))</f>
        <v>0.11878206273448866</v>
      </c>
      <c r="G7072" t="b">
        <f>IF(Comuni[[#This Row],[Popolazione2011]]&gt;300000,"MAGGIORE")</f>
        <v>0</v>
      </c>
      <c r="H7072">
        <f>100*Comuni[[#This Row],[Popolazione2011]]/(SUMIFS($D$2:$D$7916,$B$2:$B$7916,"Piemonte"))</f>
        <v>5.3323666175059278E-2</v>
      </c>
      <c r="I7072" s="1" t="str">
        <f>_xlfn.XLOOKUP(Comuni[[#This Row],[Regione]],Ripartizione_geografica[Regione],Ripartizione_geografica[Ripartizione geografica],,0)</f>
        <v>Sud</v>
      </c>
      <c r="J7072" s="1">
        <f>_xlfn.XLOOKUP(Comuni[[#This Row],[Regione]],Table_0[Regione],Table_0[Totale contagiati],,0)</f>
        <v>650481</v>
      </c>
      <c r="K7072" s="1">
        <f>_xlfn.XLOOKUP(Comuni[[#This Row],[Regione]],Table_0[Regione],Table_0[Guariti],,0)</f>
        <v>643757</v>
      </c>
      <c r="L7072" s="1">
        <f>_xlfn.XLOOKUP(Comuni[[#This Row],[Regione]],Table_0[Regione],Table_0[Deceduti],,0)</f>
        <v>3596</v>
      </c>
    </row>
    <row r="7073" spans="1:12" x14ac:dyDescent="0.25">
      <c r="A7073" s="1" t="s">
        <v>7180</v>
      </c>
      <c r="B7073" s="1" t="s">
        <v>6848</v>
      </c>
      <c r="C7073" s="1" t="s">
        <v>7179</v>
      </c>
      <c r="D7073">
        <v>1695</v>
      </c>
      <c r="E7073">
        <f>100*Comuni[[#This Row],[Popolazione2011]]/$D$7916</f>
        <v>2.957488329916809E-3</v>
      </c>
      <c r="F7073">
        <f>100*Comuni[[#This Row],[Popolazione2011]]/(SUMIFS($D$2:$D$7916,$B$2:$B$7916,"Calabria"))</f>
        <v>8.6521528291774077E-2</v>
      </c>
      <c r="G7073" t="b">
        <f>IF(Comuni[[#This Row],[Popolazione2011]]&gt;300000,"MAGGIORE")</f>
        <v>0</v>
      </c>
      <c r="H7073">
        <f>100*Comuni[[#This Row],[Popolazione2011]]/(SUMIFS($D$2:$D$7916,$B$2:$B$7916,"Piemonte"))</f>
        <v>3.8841260922529215E-2</v>
      </c>
      <c r="I7073" s="1" t="str">
        <f>_xlfn.XLOOKUP(Comuni[[#This Row],[Regione]],Ripartizione_geografica[Regione],Ripartizione_geografica[Ripartizione geografica],,0)</f>
        <v>Sud</v>
      </c>
      <c r="J7073" s="1">
        <f>_xlfn.XLOOKUP(Comuni[[#This Row],[Regione]],Table_0[Regione],Table_0[Totale contagiati],,0)</f>
        <v>650481</v>
      </c>
      <c r="K7073" s="1">
        <f>_xlfn.XLOOKUP(Comuni[[#This Row],[Regione]],Table_0[Regione],Table_0[Guariti],,0)</f>
        <v>643757</v>
      </c>
      <c r="L7073" s="1">
        <f>_xlfn.XLOOKUP(Comuni[[#This Row],[Regione]],Table_0[Regione],Table_0[Deceduti],,0)</f>
        <v>3596</v>
      </c>
    </row>
    <row r="7074" spans="1:12" x14ac:dyDescent="0.25">
      <c r="A7074" s="1" t="s">
        <v>7181</v>
      </c>
      <c r="B7074" s="1" t="s">
        <v>6848</v>
      </c>
      <c r="C7074" s="1" t="s">
        <v>7179</v>
      </c>
      <c r="D7074">
        <v>745</v>
      </c>
      <c r="E7074">
        <f>100*Comuni[[#This Row],[Popolazione2011]]/$D$7916</f>
        <v>1.2998990004649102E-3</v>
      </c>
      <c r="F7074">
        <f>100*Comuni[[#This Row],[Popolazione2011]]/(SUMIFS($D$2:$D$7916,$B$2:$B$7916,"Calabria"))</f>
        <v>3.8028636328832854E-2</v>
      </c>
      <c r="G7074" t="b">
        <f>IF(Comuni[[#This Row],[Popolazione2011]]&gt;300000,"MAGGIORE")</f>
        <v>0</v>
      </c>
      <c r="H7074">
        <f>100*Comuni[[#This Row],[Popolazione2011]]/(SUMIFS($D$2:$D$7916,$B$2:$B$7916,"Piemonte"))</f>
        <v>1.7071822647365349E-2</v>
      </c>
      <c r="I7074" s="1" t="str">
        <f>_xlfn.XLOOKUP(Comuni[[#This Row],[Regione]],Ripartizione_geografica[Regione],Ripartizione_geografica[Ripartizione geografica],,0)</f>
        <v>Sud</v>
      </c>
      <c r="J7074" s="1">
        <f>_xlfn.XLOOKUP(Comuni[[#This Row],[Regione]],Table_0[Regione],Table_0[Totale contagiati],,0)</f>
        <v>650481</v>
      </c>
      <c r="K7074" s="1">
        <f>_xlfn.XLOOKUP(Comuni[[#This Row],[Regione]],Table_0[Regione],Table_0[Guariti],,0)</f>
        <v>643757</v>
      </c>
      <c r="L7074" s="1">
        <f>_xlfn.XLOOKUP(Comuni[[#This Row],[Regione]],Table_0[Regione],Table_0[Deceduti],,0)</f>
        <v>3596</v>
      </c>
    </row>
    <row r="7075" spans="1:12" x14ac:dyDescent="0.25">
      <c r="A7075" s="1" t="s">
        <v>7182</v>
      </c>
      <c r="B7075" s="1" t="s">
        <v>6848</v>
      </c>
      <c r="C7075" s="1" t="s">
        <v>7179</v>
      </c>
      <c r="D7075">
        <v>2856</v>
      </c>
      <c r="E7075">
        <f>100*Comuni[[#This Row],[Popolazione2011]]/$D$7916</f>
        <v>4.98323697359434E-3</v>
      </c>
      <c r="F7075">
        <f>100*Comuni[[#This Row],[Popolazione2011]]/(SUMIFS($D$2:$D$7916,$B$2:$B$7916,"Calabria"))</f>
        <v>0.14578494678543172</v>
      </c>
      <c r="G7075" t="b">
        <f>IF(Comuni[[#This Row],[Popolazione2011]]&gt;300000,"MAGGIORE")</f>
        <v>0</v>
      </c>
      <c r="H7075">
        <f>100*Comuni[[#This Row],[Popolazione2011]]/(SUMIFS($D$2:$D$7916,$B$2:$B$7916,"Piemonte"))</f>
        <v>6.5445806014597901E-2</v>
      </c>
      <c r="I7075" s="1" t="str">
        <f>_xlfn.XLOOKUP(Comuni[[#This Row],[Regione]],Ripartizione_geografica[Regione],Ripartizione_geografica[Ripartizione geografica],,0)</f>
        <v>Sud</v>
      </c>
      <c r="J7075" s="1">
        <f>_xlfn.XLOOKUP(Comuni[[#This Row],[Regione]],Table_0[Regione],Table_0[Totale contagiati],,0)</f>
        <v>650481</v>
      </c>
      <c r="K7075" s="1">
        <f>_xlfn.XLOOKUP(Comuni[[#This Row],[Regione]],Table_0[Regione],Table_0[Guariti],,0)</f>
        <v>643757</v>
      </c>
      <c r="L7075" s="1">
        <f>_xlfn.XLOOKUP(Comuni[[#This Row],[Regione]],Table_0[Regione],Table_0[Deceduti],,0)</f>
        <v>3596</v>
      </c>
    </row>
    <row r="7076" spans="1:12" x14ac:dyDescent="0.25">
      <c r="A7076" s="1" t="s">
        <v>7183</v>
      </c>
      <c r="B7076" s="1" t="s">
        <v>6848</v>
      </c>
      <c r="C7076" s="1" t="s">
        <v>7179</v>
      </c>
      <c r="D7076">
        <v>1034</v>
      </c>
      <c r="E7076">
        <f>100*Comuni[[#This Row],[Popolazione2011]]/$D$7916</f>
        <v>1.8041551227929089E-3</v>
      </c>
      <c r="F7076">
        <f>100*Comuni[[#This Row],[Popolazione2011]]/(SUMIFS($D$2:$D$7916,$B$2:$B$7916,"Calabria"))</f>
        <v>5.2780684515453917E-2</v>
      </c>
      <c r="G7076" t="b">
        <f>IF(Comuni[[#This Row],[Popolazione2011]]&gt;300000,"MAGGIORE")</f>
        <v>0</v>
      </c>
      <c r="H7076">
        <f>100*Comuni[[#This Row],[Popolazione2011]]/(SUMIFS($D$2:$D$7916,$B$2:$B$7916,"Piemonte"))</f>
        <v>2.3694314922652039E-2</v>
      </c>
      <c r="I7076" s="1" t="str">
        <f>_xlfn.XLOOKUP(Comuni[[#This Row],[Regione]],Ripartizione_geografica[Regione],Ripartizione_geografica[Ripartizione geografica],,0)</f>
        <v>Sud</v>
      </c>
      <c r="J7076" s="1">
        <f>_xlfn.XLOOKUP(Comuni[[#This Row],[Regione]],Table_0[Regione],Table_0[Totale contagiati],,0)</f>
        <v>650481</v>
      </c>
      <c r="K7076" s="1">
        <f>_xlfn.XLOOKUP(Comuni[[#This Row],[Regione]],Table_0[Regione],Table_0[Guariti],,0)</f>
        <v>643757</v>
      </c>
      <c r="L7076" s="1">
        <f>_xlfn.XLOOKUP(Comuni[[#This Row],[Regione]],Table_0[Regione],Table_0[Deceduti],,0)</f>
        <v>3596</v>
      </c>
    </row>
    <row r="7077" spans="1:12" x14ac:dyDescent="0.25">
      <c r="A7077" s="1" t="s">
        <v>7184</v>
      </c>
      <c r="B7077" s="1" t="s">
        <v>6848</v>
      </c>
      <c r="C7077" s="1" t="s">
        <v>7179</v>
      </c>
      <c r="D7077">
        <v>1215</v>
      </c>
      <c r="E7077">
        <f>100*Comuni[[#This Row],[Popolazione2011]]/$D$7916</f>
        <v>2.1199695108253232E-3</v>
      </c>
      <c r="F7077">
        <f>100*Comuni[[#This Row],[Popolazione2011]]/(SUMIFS($D$2:$D$7916,$B$2:$B$7916,"Calabria"))</f>
        <v>6.2019856563130089E-2</v>
      </c>
      <c r="G7077" t="b">
        <f>IF(Comuni[[#This Row],[Popolazione2011]]&gt;300000,"MAGGIORE")</f>
        <v>0</v>
      </c>
      <c r="H7077">
        <f>100*Comuni[[#This Row],[Popolazione2011]]/(SUMIFS($D$2:$D$7916,$B$2:$B$7916,"Piemonte"))</f>
        <v>2.7841965794025366E-2</v>
      </c>
      <c r="I7077" s="1" t="str">
        <f>_xlfn.XLOOKUP(Comuni[[#This Row],[Regione]],Ripartizione_geografica[Regione],Ripartizione_geografica[Ripartizione geografica],,0)</f>
        <v>Sud</v>
      </c>
      <c r="J7077" s="1">
        <f>_xlfn.XLOOKUP(Comuni[[#This Row],[Regione]],Table_0[Regione],Table_0[Totale contagiati],,0)</f>
        <v>650481</v>
      </c>
      <c r="K7077" s="1">
        <f>_xlfn.XLOOKUP(Comuni[[#This Row],[Regione]],Table_0[Regione],Table_0[Guariti],,0)</f>
        <v>643757</v>
      </c>
      <c r="L7077" s="1">
        <f>_xlfn.XLOOKUP(Comuni[[#This Row],[Regione]],Table_0[Regione],Table_0[Deceduti],,0)</f>
        <v>3596</v>
      </c>
    </row>
    <row r="7078" spans="1:12" x14ac:dyDescent="0.25">
      <c r="A7078" s="1" t="s">
        <v>7185</v>
      </c>
      <c r="B7078" s="1" t="s">
        <v>6848</v>
      </c>
      <c r="C7078" s="1" t="s">
        <v>7179</v>
      </c>
      <c r="D7078">
        <v>3125</v>
      </c>
      <c r="E7078">
        <f>100*Comuni[[#This Row],[Popolazione2011]]/$D$7916</f>
        <v>5.4525964784601939E-3</v>
      </c>
      <c r="F7078">
        <f>100*Comuni[[#This Row],[Popolazione2011]]/(SUMIFS($D$2:$D$7916,$B$2:$B$7916,"Calabria"))</f>
        <v>0.15951609198335928</v>
      </c>
      <c r="G7078" t="b">
        <f>IF(Comuni[[#This Row],[Popolazione2011]]&gt;300000,"MAGGIORE")</f>
        <v>0</v>
      </c>
      <c r="H7078">
        <f>100*Comuni[[#This Row],[Popolazione2011]]/(SUMIFS($D$2:$D$7916,$B$2:$B$7916,"Piemonte"))</f>
        <v>7.1609994326196927E-2</v>
      </c>
      <c r="I7078" s="1" t="str">
        <f>_xlfn.XLOOKUP(Comuni[[#This Row],[Regione]],Ripartizione_geografica[Regione],Ripartizione_geografica[Ripartizione geografica],,0)</f>
        <v>Sud</v>
      </c>
      <c r="J7078" s="1">
        <f>_xlfn.XLOOKUP(Comuni[[#This Row],[Regione]],Table_0[Regione],Table_0[Totale contagiati],,0)</f>
        <v>650481</v>
      </c>
      <c r="K7078" s="1">
        <f>_xlfn.XLOOKUP(Comuni[[#This Row],[Regione]],Table_0[Regione],Table_0[Guariti],,0)</f>
        <v>643757</v>
      </c>
      <c r="L7078" s="1">
        <f>_xlfn.XLOOKUP(Comuni[[#This Row],[Regione]],Table_0[Regione],Table_0[Deceduti],,0)</f>
        <v>3596</v>
      </c>
    </row>
    <row r="7079" spans="1:12" x14ac:dyDescent="0.25">
      <c r="A7079" s="1" t="s">
        <v>7186</v>
      </c>
      <c r="B7079" s="1" t="s">
        <v>6848</v>
      </c>
      <c r="C7079" s="1" t="s">
        <v>7179</v>
      </c>
      <c r="D7079">
        <v>15051</v>
      </c>
      <c r="E7079">
        <f>100*Comuni[[#This Row],[Popolazione2011]]/$D$7916</f>
        <v>2.6261449471137399E-2</v>
      </c>
      <c r="F7079">
        <f>100*Comuni[[#This Row],[Popolazione2011]]/(SUMIFS($D$2:$D$7916,$B$2:$B$7916,"Calabria"))</f>
        <v>0.76828054414129299</v>
      </c>
      <c r="G7079" t="b">
        <f>IF(Comuni[[#This Row],[Popolazione2011]]&gt;300000,"MAGGIORE")</f>
        <v>0</v>
      </c>
      <c r="H7079">
        <f>100*Comuni[[#This Row],[Popolazione2011]]/(SUMIFS($D$2:$D$7916,$B$2:$B$7916,"Piemonte"))</f>
        <v>0.34489664787314878</v>
      </c>
      <c r="I7079" s="1" t="str">
        <f>_xlfn.XLOOKUP(Comuni[[#This Row],[Regione]],Ripartizione_geografica[Regione],Ripartizione_geografica[Ripartizione geografica],,0)</f>
        <v>Sud</v>
      </c>
      <c r="J7079" s="1">
        <f>_xlfn.XLOOKUP(Comuni[[#This Row],[Regione]],Table_0[Regione],Table_0[Totale contagiati],,0)</f>
        <v>650481</v>
      </c>
      <c r="K7079" s="1">
        <f>_xlfn.XLOOKUP(Comuni[[#This Row],[Regione]],Table_0[Regione],Table_0[Guariti],,0)</f>
        <v>643757</v>
      </c>
      <c r="L7079" s="1">
        <f>_xlfn.XLOOKUP(Comuni[[#This Row],[Regione]],Table_0[Regione],Table_0[Deceduti],,0)</f>
        <v>3596</v>
      </c>
    </row>
    <row r="7080" spans="1:12" x14ac:dyDescent="0.25">
      <c r="A7080" s="1" t="s">
        <v>7187</v>
      </c>
      <c r="B7080" s="1" t="s">
        <v>6848</v>
      </c>
      <c r="C7080" s="1" t="s">
        <v>7179</v>
      </c>
      <c r="D7080">
        <v>5434</v>
      </c>
      <c r="E7080">
        <f>100*Comuni[[#This Row],[Popolazione2011]]/$D$7916</f>
        <v>9.4814109644648613E-3</v>
      </c>
      <c r="F7080">
        <f>100*Comuni[[#This Row],[Popolazione2011]]/(SUMIFS($D$2:$D$7916,$B$2:$B$7916,"Calabria"))</f>
        <v>0.27737934202802378</v>
      </c>
      <c r="G7080" t="b">
        <f>IF(Comuni[[#This Row],[Popolazione2011]]&gt;300000,"MAGGIORE")</f>
        <v>0</v>
      </c>
      <c r="H7080">
        <f>100*Comuni[[#This Row],[Popolazione2011]]/(SUMIFS($D$2:$D$7916,$B$2:$B$7916,"Piemonte"))</f>
        <v>0.12452118693393732</v>
      </c>
      <c r="I7080" s="1" t="str">
        <f>_xlfn.XLOOKUP(Comuni[[#This Row],[Regione]],Ripartizione_geografica[Regione],Ripartizione_geografica[Ripartizione geografica],,0)</f>
        <v>Sud</v>
      </c>
      <c r="J7080" s="1">
        <f>_xlfn.XLOOKUP(Comuni[[#This Row],[Regione]],Table_0[Regione],Table_0[Totale contagiati],,0)</f>
        <v>650481</v>
      </c>
      <c r="K7080" s="1">
        <f>_xlfn.XLOOKUP(Comuni[[#This Row],[Regione]],Table_0[Regione],Table_0[Guariti],,0)</f>
        <v>643757</v>
      </c>
      <c r="L7080" s="1">
        <f>_xlfn.XLOOKUP(Comuni[[#This Row],[Regione]],Table_0[Regione],Table_0[Deceduti],,0)</f>
        <v>3596</v>
      </c>
    </row>
    <row r="7081" spans="1:12" x14ac:dyDescent="0.25">
      <c r="A7081" s="1" t="s">
        <v>7188</v>
      </c>
      <c r="B7081" s="1" t="s">
        <v>6848</v>
      </c>
      <c r="C7081" s="1" t="s">
        <v>7179</v>
      </c>
      <c r="D7081">
        <v>58881</v>
      </c>
      <c r="E7081">
        <f>100*Comuni[[#This Row],[Popolazione2011]]/$D$7916</f>
        <v>0.10273738663942869</v>
      </c>
      <c r="F7081">
        <f>100*Comuni[[#This Row],[Popolazione2011]]/(SUMIFS($D$2:$D$7916,$B$2:$B$7916,"Calabria"))</f>
        <v>3.005589443863097</v>
      </c>
      <c r="G7081" t="b">
        <f>IF(Comuni[[#This Row],[Popolazione2011]]&gt;300000,"MAGGIORE")</f>
        <v>0</v>
      </c>
      <c r="H7081">
        <f>100*Comuni[[#This Row],[Popolazione2011]]/(SUMIFS($D$2:$D$7916,$B$2:$B$7916,"Piemonte"))</f>
        <v>1.3492697842946564</v>
      </c>
      <c r="I7081" s="1" t="str">
        <f>_xlfn.XLOOKUP(Comuni[[#This Row],[Regione]],Ripartizione_geografica[Regione],Ripartizione_geografica[Ripartizione geografica],,0)</f>
        <v>Sud</v>
      </c>
      <c r="J7081" s="1">
        <f>_xlfn.XLOOKUP(Comuni[[#This Row],[Regione]],Table_0[Regione],Table_0[Totale contagiati],,0)</f>
        <v>650481</v>
      </c>
      <c r="K7081" s="1">
        <f>_xlfn.XLOOKUP(Comuni[[#This Row],[Regione]],Table_0[Regione],Table_0[Guariti],,0)</f>
        <v>643757</v>
      </c>
      <c r="L7081" s="1">
        <f>_xlfn.XLOOKUP(Comuni[[#This Row],[Regione]],Table_0[Regione],Table_0[Deceduti],,0)</f>
        <v>3596</v>
      </c>
    </row>
    <row r="7082" spans="1:12" x14ac:dyDescent="0.25">
      <c r="A7082" s="1" t="s">
        <v>7189</v>
      </c>
      <c r="B7082" s="1" t="s">
        <v>6848</v>
      </c>
      <c r="C7082" s="1" t="s">
        <v>7179</v>
      </c>
      <c r="D7082">
        <v>3243</v>
      </c>
      <c r="E7082">
        <f>100*Comuni[[#This Row],[Popolazione2011]]/$D$7916</f>
        <v>5.658486521486851E-3</v>
      </c>
      <c r="F7082">
        <f>100*Comuni[[#This Row],[Popolazione2011]]/(SUMIFS($D$2:$D$7916,$B$2:$B$7916,"Calabria"))</f>
        <v>0.16553941961665092</v>
      </c>
      <c r="G7082" t="b">
        <f>IF(Comuni[[#This Row],[Popolazione2011]]&gt;300000,"MAGGIORE")</f>
        <v>0</v>
      </c>
      <c r="H7082">
        <f>100*Comuni[[#This Row],[Popolazione2011]]/(SUMIFS($D$2:$D$7916,$B$2:$B$7916,"Piemonte"))</f>
        <v>7.4313987711954119E-2</v>
      </c>
      <c r="I7082" s="1" t="str">
        <f>_xlfn.XLOOKUP(Comuni[[#This Row],[Regione]],Ripartizione_geografica[Regione],Ripartizione_geografica[Ripartizione geografica],,0)</f>
        <v>Sud</v>
      </c>
      <c r="J7082" s="1">
        <f>_xlfn.XLOOKUP(Comuni[[#This Row],[Regione]],Table_0[Regione],Table_0[Totale contagiati],,0)</f>
        <v>650481</v>
      </c>
      <c r="K7082" s="1">
        <f>_xlfn.XLOOKUP(Comuni[[#This Row],[Regione]],Table_0[Regione],Table_0[Guariti],,0)</f>
        <v>643757</v>
      </c>
      <c r="L7082" s="1">
        <f>_xlfn.XLOOKUP(Comuni[[#This Row],[Regione]],Table_0[Regione],Table_0[Deceduti],,0)</f>
        <v>3596</v>
      </c>
    </row>
    <row r="7083" spans="1:12" x14ac:dyDescent="0.25">
      <c r="A7083" s="1" t="s">
        <v>7190</v>
      </c>
      <c r="B7083" s="1" t="s">
        <v>6848</v>
      </c>
      <c r="C7083" s="1" t="s">
        <v>7179</v>
      </c>
      <c r="D7083">
        <v>10065</v>
      </c>
      <c r="E7083">
        <f>100*Comuni[[#This Row],[Popolazione2011]]/$D$7916</f>
        <v>1.7561722737824591E-2</v>
      </c>
      <c r="F7083">
        <f>100*Comuni[[#This Row],[Popolazione2011]]/(SUMIFS($D$2:$D$7916,$B$2:$B$7916,"Calabria"))</f>
        <v>0.51376942906000356</v>
      </c>
      <c r="G7083" t="b">
        <f>IF(Comuni[[#This Row],[Popolazione2011]]&gt;300000,"MAGGIORE")</f>
        <v>0</v>
      </c>
      <c r="H7083">
        <f>100*Comuni[[#This Row],[Popolazione2011]]/(SUMIFS($D$2:$D$7916,$B$2:$B$7916,"Piemonte"))</f>
        <v>0.23064146972581506</v>
      </c>
      <c r="I7083" s="1" t="str">
        <f>_xlfn.XLOOKUP(Comuni[[#This Row],[Regione]],Ripartizione_geografica[Regione],Ripartizione_geografica[Ripartizione geografica],,0)</f>
        <v>Sud</v>
      </c>
      <c r="J7083" s="1">
        <f>_xlfn.XLOOKUP(Comuni[[#This Row],[Regione]],Table_0[Regione],Table_0[Totale contagiati],,0)</f>
        <v>650481</v>
      </c>
      <c r="K7083" s="1">
        <f>_xlfn.XLOOKUP(Comuni[[#This Row],[Regione]],Table_0[Regione],Table_0[Guariti],,0)</f>
        <v>643757</v>
      </c>
      <c r="L7083" s="1">
        <f>_xlfn.XLOOKUP(Comuni[[#This Row],[Regione]],Table_0[Regione],Table_0[Deceduti],,0)</f>
        <v>3596</v>
      </c>
    </row>
    <row r="7084" spans="1:12" x14ac:dyDescent="0.25">
      <c r="A7084" s="1" t="s">
        <v>7191</v>
      </c>
      <c r="B7084" s="1" t="s">
        <v>6848</v>
      </c>
      <c r="C7084" s="1" t="s">
        <v>7179</v>
      </c>
      <c r="D7084">
        <v>15827</v>
      </c>
      <c r="E7084">
        <f>100*Comuni[[#This Row],[Popolazione2011]]/$D$7916</f>
        <v>2.7615438228668635E-2</v>
      </c>
      <c r="F7084">
        <f>100*Comuni[[#This Row],[Popolazione2011]]/(SUMIFS($D$2:$D$7916,$B$2:$B$7916,"Calabria"))</f>
        <v>0.80789158010260076</v>
      </c>
      <c r="G7084" t="b">
        <f>IF(Comuni[[#This Row],[Popolazione2011]]&gt;300000,"MAGGIORE")</f>
        <v>0</v>
      </c>
      <c r="H7084">
        <f>100*Comuni[[#This Row],[Popolazione2011]]/(SUMIFS($D$2:$D$7916,$B$2:$B$7916,"Piemonte"))</f>
        <v>0.36267884166423003</v>
      </c>
      <c r="I7084" s="1" t="str">
        <f>_xlfn.XLOOKUP(Comuni[[#This Row],[Regione]],Ripartizione_geografica[Regione],Ripartizione_geografica[Ripartizione geografica],,0)</f>
        <v>Sud</v>
      </c>
      <c r="J7084" s="1">
        <f>_xlfn.XLOOKUP(Comuni[[#This Row],[Regione]],Table_0[Regione],Table_0[Totale contagiati],,0)</f>
        <v>650481</v>
      </c>
      <c r="K7084" s="1">
        <f>_xlfn.XLOOKUP(Comuni[[#This Row],[Regione]],Table_0[Regione],Table_0[Guariti],,0)</f>
        <v>643757</v>
      </c>
      <c r="L7084" s="1">
        <f>_xlfn.XLOOKUP(Comuni[[#This Row],[Regione]],Table_0[Regione],Table_0[Deceduti],,0)</f>
        <v>3596</v>
      </c>
    </row>
    <row r="7085" spans="1:12" x14ac:dyDescent="0.25">
      <c r="A7085" s="1" t="s">
        <v>7192</v>
      </c>
      <c r="B7085" s="1" t="s">
        <v>6848</v>
      </c>
      <c r="C7085" s="1" t="s">
        <v>7179</v>
      </c>
      <c r="D7085">
        <v>3529</v>
      </c>
      <c r="E7085">
        <f>100*Comuni[[#This Row],[Popolazione2011]]/$D$7916</f>
        <v>6.1575081511955274E-3</v>
      </c>
      <c r="F7085">
        <f>100*Comuni[[#This Row],[Popolazione2011]]/(SUMIFS($D$2:$D$7916,$B$2:$B$7916,"Calabria"))</f>
        <v>0.18013833235496796</v>
      </c>
      <c r="G7085" t="b">
        <f>IF(Comuni[[#This Row],[Popolazione2011]]&gt;300000,"MAGGIORE")</f>
        <v>0</v>
      </c>
      <c r="H7085">
        <f>100*Comuni[[#This Row],[Popolazione2011]]/(SUMIFS($D$2:$D$7916,$B$2:$B$7916,"Piemonte"))</f>
        <v>8.0867734392687671E-2</v>
      </c>
      <c r="I7085" s="1" t="str">
        <f>_xlfn.XLOOKUP(Comuni[[#This Row],[Regione]],Ripartizione_geografica[Regione],Ripartizione_geografica[Ripartizione geografica],,0)</f>
        <v>Sud</v>
      </c>
      <c r="J7085" s="1">
        <f>_xlfn.XLOOKUP(Comuni[[#This Row],[Regione]],Table_0[Regione],Table_0[Totale contagiati],,0)</f>
        <v>650481</v>
      </c>
      <c r="K7085" s="1">
        <f>_xlfn.XLOOKUP(Comuni[[#This Row],[Regione]],Table_0[Regione],Table_0[Guariti],,0)</f>
        <v>643757</v>
      </c>
      <c r="L7085" s="1">
        <f>_xlfn.XLOOKUP(Comuni[[#This Row],[Regione]],Table_0[Regione],Table_0[Deceduti],,0)</f>
        <v>3596</v>
      </c>
    </row>
    <row r="7086" spans="1:12" x14ac:dyDescent="0.25">
      <c r="A7086" s="1" t="s">
        <v>7193</v>
      </c>
      <c r="B7086" s="1" t="s">
        <v>6848</v>
      </c>
      <c r="C7086" s="1" t="s">
        <v>7179</v>
      </c>
      <c r="D7086">
        <v>6718</v>
      </c>
      <c r="E7086">
        <f>100*Comuni[[#This Row],[Popolazione2011]]/$D$7916</f>
        <v>1.1721773805534587E-2</v>
      </c>
      <c r="F7086">
        <f>100*Comuni[[#This Row],[Popolazione2011]]/(SUMIFS($D$2:$D$7916,$B$2:$B$7916,"Calabria"))</f>
        <v>0.34292131390214647</v>
      </c>
      <c r="G7086" t="b">
        <f>IF(Comuni[[#This Row],[Popolazione2011]]&gt;300000,"MAGGIORE")</f>
        <v>0</v>
      </c>
      <c r="H7086">
        <f>100*Comuni[[#This Row],[Popolazione2011]]/(SUMIFS($D$2:$D$7916,$B$2:$B$7916,"Piemonte"))</f>
        <v>0.15394430140268511</v>
      </c>
      <c r="I7086" s="1" t="str">
        <f>_xlfn.XLOOKUP(Comuni[[#This Row],[Regione]],Ripartizione_geografica[Regione],Ripartizione_geografica[Ripartizione geografica],,0)</f>
        <v>Sud</v>
      </c>
      <c r="J7086" s="1">
        <f>_xlfn.XLOOKUP(Comuni[[#This Row],[Regione]],Table_0[Regione],Table_0[Totale contagiati],,0)</f>
        <v>650481</v>
      </c>
      <c r="K7086" s="1">
        <f>_xlfn.XLOOKUP(Comuni[[#This Row],[Regione]],Table_0[Regione],Table_0[Guariti],,0)</f>
        <v>643757</v>
      </c>
      <c r="L7086" s="1">
        <f>_xlfn.XLOOKUP(Comuni[[#This Row],[Regione]],Table_0[Regione],Table_0[Deceduti],,0)</f>
        <v>3596</v>
      </c>
    </row>
    <row r="7087" spans="1:12" x14ac:dyDescent="0.25">
      <c r="A7087" s="1" t="s">
        <v>7194</v>
      </c>
      <c r="B7087" s="1" t="s">
        <v>6848</v>
      </c>
      <c r="C7087" s="1" t="s">
        <v>7179</v>
      </c>
      <c r="D7087">
        <v>1337</v>
      </c>
      <c r="E7087">
        <f>100*Comuni[[#This Row],[Popolazione2011]]/$D$7916</f>
        <v>2.3328388773444092E-3</v>
      </c>
      <c r="F7087">
        <f>100*Comuni[[#This Row],[Popolazione2011]]/(SUMIFS($D$2:$D$7916,$B$2:$B$7916,"Calabria"))</f>
        <v>6.8247364794160437E-2</v>
      </c>
      <c r="G7087" t="b">
        <f>IF(Comuni[[#This Row],[Popolazione2011]]&gt;300000,"MAGGIORE")</f>
        <v>0</v>
      </c>
      <c r="H7087">
        <f>100*Comuni[[#This Row],[Popolazione2011]]/(SUMIFS($D$2:$D$7916,$B$2:$B$7916,"Piemonte"))</f>
        <v>3.0637619972520094E-2</v>
      </c>
      <c r="I7087" s="1" t="str">
        <f>_xlfn.XLOOKUP(Comuni[[#This Row],[Regione]],Ripartizione_geografica[Regione],Ripartizione_geografica[Ripartizione geografica],,0)</f>
        <v>Sud</v>
      </c>
      <c r="J7087" s="1">
        <f>_xlfn.XLOOKUP(Comuni[[#This Row],[Regione]],Table_0[Regione],Table_0[Totale contagiati],,0)</f>
        <v>650481</v>
      </c>
      <c r="K7087" s="1">
        <f>_xlfn.XLOOKUP(Comuni[[#This Row],[Regione]],Table_0[Regione],Table_0[Guariti],,0)</f>
        <v>643757</v>
      </c>
      <c r="L7087" s="1">
        <f>_xlfn.XLOOKUP(Comuni[[#This Row],[Regione]],Table_0[Regione],Table_0[Deceduti],,0)</f>
        <v>3596</v>
      </c>
    </row>
    <row r="7088" spans="1:12" x14ac:dyDescent="0.25">
      <c r="A7088" s="1" t="s">
        <v>7195</v>
      </c>
      <c r="B7088" s="1" t="s">
        <v>6848</v>
      </c>
      <c r="C7088" s="1" t="s">
        <v>7179</v>
      </c>
      <c r="D7088">
        <v>9267</v>
      </c>
      <c r="E7088">
        <f>100*Comuni[[#This Row],[Popolazione2011]]/$D$7916</f>
        <v>1.6169347701084996E-2</v>
      </c>
      <c r="F7088">
        <f>100*Comuni[[#This Row],[Popolazione2011]]/(SUMIFS($D$2:$D$7916,$B$2:$B$7916,"Calabria"))</f>
        <v>0.47303539981113296</v>
      </c>
      <c r="G7088" t="b">
        <f>IF(Comuni[[#This Row],[Popolazione2011]]&gt;300000,"MAGGIORE")</f>
        <v>0</v>
      </c>
      <c r="H7088">
        <f>100*Comuni[[#This Row],[Popolazione2011]]/(SUMIFS($D$2:$D$7916,$B$2:$B$7916,"Piemonte"))</f>
        <v>0.21235514157467741</v>
      </c>
      <c r="I7088" s="1" t="str">
        <f>_xlfn.XLOOKUP(Comuni[[#This Row],[Regione]],Ripartizione_geografica[Regione],Ripartizione_geografica[Ripartizione geografica],,0)</f>
        <v>Sud</v>
      </c>
      <c r="J7088" s="1">
        <f>_xlfn.XLOOKUP(Comuni[[#This Row],[Regione]],Table_0[Regione],Table_0[Totale contagiati],,0)</f>
        <v>650481</v>
      </c>
      <c r="K7088" s="1">
        <f>_xlfn.XLOOKUP(Comuni[[#This Row],[Regione]],Table_0[Regione],Table_0[Guariti],,0)</f>
        <v>643757</v>
      </c>
      <c r="L7088" s="1">
        <f>_xlfn.XLOOKUP(Comuni[[#This Row],[Regione]],Table_0[Regione],Table_0[Deceduti],,0)</f>
        <v>3596</v>
      </c>
    </row>
    <row r="7089" spans="1:12" x14ac:dyDescent="0.25">
      <c r="A7089" s="1" t="s">
        <v>7196</v>
      </c>
      <c r="B7089" s="1" t="s">
        <v>6848</v>
      </c>
      <c r="C7089" s="1" t="s">
        <v>7179</v>
      </c>
      <c r="D7089">
        <v>3467</v>
      </c>
      <c r="E7089">
        <f>100*Comuni[[#This Row],[Popolazione2011]]/$D$7916</f>
        <v>6.0493286370628769E-3</v>
      </c>
      <c r="F7089">
        <f>100*Comuni[[#This Row],[Popolazione2011]]/(SUMIFS($D$2:$D$7916,$B$2:$B$7916,"Calabria"))</f>
        <v>0.17697353309001812</v>
      </c>
      <c r="G7089" t="b">
        <f>IF(Comuni[[#This Row],[Popolazione2011]]&gt;300000,"MAGGIORE")</f>
        <v>0</v>
      </c>
      <c r="H7089">
        <f>100*Comuni[[#This Row],[Popolazione2011]]/(SUMIFS($D$2:$D$7916,$B$2:$B$7916,"Piemonte"))</f>
        <v>7.9446992105255923E-2</v>
      </c>
      <c r="I7089" s="1" t="str">
        <f>_xlfn.XLOOKUP(Comuni[[#This Row],[Regione]],Ripartizione_geografica[Regione],Ripartizione_geografica[Ripartizione geografica],,0)</f>
        <v>Sud</v>
      </c>
      <c r="J7089" s="1">
        <f>_xlfn.XLOOKUP(Comuni[[#This Row],[Regione]],Table_0[Regione],Table_0[Totale contagiati],,0)</f>
        <v>650481</v>
      </c>
      <c r="K7089" s="1">
        <f>_xlfn.XLOOKUP(Comuni[[#This Row],[Regione]],Table_0[Regione],Table_0[Guariti],,0)</f>
        <v>643757</v>
      </c>
      <c r="L7089" s="1">
        <f>_xlfn.XLOOKUP(Comuni[[#This Row],[Regione]],Table_0[Regione],Table_0[Deceduti],,0)</f>
        <v>3596</v>
      </c>
    </row>
    <row r="7090" spans="1:12" x14ac:dyDescent="0.25">
      <c r="A7090" s="1" t="s">
        <v>7197</v>
      </c>
      <c r="B7090" s="1" t="s">
        <v>6848</v>
      </c>
      <c r="C7090" s="1" t="s">
        <v>7179</v>
      </c>
      <c r="D7090">
        <v>5594</v>
      </c>
      <c r="E7090">
        <f>100*Comuni[[#This Row],[Popolazione2011]]/$D$7916</f>
        <v>9.7605839041620228E-3</v>
      </c>
      <c r="F7090">
        <f>100*Comuni[[#This Row],[Popolazione2011]]/(SUMIFS($D$2:$D$7916,$B$2:$B$7916,"Calabria"))</f>
        <v>0.28554656593757177</v>
      </c>
      <c r="G7090" t="b">
        <f>IF(Comuni[[#This Row],[Popolazione2011]]&gt;300000,"MAGGIORE")</f>
        <v>0</v>
      </c>
      <c r="H7090">
        <f>100*Comuni[[#This Row],[Popolazione2011]]/(SUMIFS($D$2:$D$7916,$B$2:$B$7916,"Piemonte"))</f>
        <v>0.12818761864343861</v>
      </c>
      <c r="I7090" s="1" t="str">
        <f>_xlfn.XLOOKUP(Comuni[[#This Row],[Regione]],Ripartizione_geografica[Regione],Ripartizione_geografica[Ripartizione geografica],,0)</f>
        <v>Sud</v>
      </c>
      <c r="J7090" s="1">
        <f>_xlfn.XLOOKUP(Comuni[[#This Row],[Regione]],Table_0[Regione],Table_0[Totale contagiati],,0)</f>
        <v>650481</v>
      </c>
      <c r="K7090" s="1">
        <f>_xlfn.XLOOKUP(Comuni[[#This Row],[Regione]],Table_0[Regione],Table_0[Guariti],,0)</f>
        <v>643757</v>
      </c>
      <c r="L7090" s="1">
        <f>_xlfn.XLOOKUP(Comuni[[#This Row],[Regione]],Table_0[Regione],Table_0[Deceduti],,0)</f>
        <v>3596</v>
      </c>
    </row>
    <row r="7091" spans="1:12" x14ac:dyDescent="0.25">
      <c r="A7091" s="1" t="s">
        <v>7198</v>
      </c>
      <c r="B7091" s="1" t="s">
        <v>6848</v>
      </c>
      <c r="C7091" s="1" t="s">
        <v>7179</v>
      </c>
      <c r="D7091">
        <v>2192</v>
      </c>
      <c r="E7091">
        <f>100*Comuni[[#This Row],[Popolazione2011]]/$D$7916</f>
        <v>3.8246692738511182E-3</v>
      </c>
      <c r="F7091">
        <f>100*Comuni[[#This Row],[Popolazione2011]]/(SUMIFS($D$2:$D$7916,$B$2:$B$7916,"Calabria"))</f>
        <v>0.11189096756080753</v>
      </c>
      <c r="G7091" t="b">
        <f>IF(Comuni[[#This Row],[Popolazione2011]]&gt;300000,"MAGGIORE")</f>
        <v>0</v>
      </c>
      <c r="H7091">
        <f>100*Comuni[[#This Row],[Popolazione2011]]/(SUMIFS($D$2:$D$7916,$B$2:$B$7916,"Piemonte"))</f>
        <v>5.0230114420167574E-2</v>
      </c>
      <c r="I7091" s="1" t="str">
        <f>_xlfn.XLOOKUP(Comuni[[#This Row],[Regione]],Ripartizione_geografica[Regione],Ripartizione_geografica[Ripartizione geografica],,0)</f>
        <v>Sud</v>
      </c>
      <c r="J7091" s="1">
        <f>_xlfn.XLOOKUP(Comuni[[#This Row],[Regione]],Table_0[Regione],Table_0[Totale contagiati],,0)</f>
        <v>650481</v>
      </c>
      <c r="K7091" s="1">
        <f>_xlfn.XLOOKUP(Comuni[[#This Row],[Regione]],Table_0[Regione],Table_0[Guariti],,0)</f>
        <v>643757</v>
      </c>
      <c r="L7091" s="1">
        <f>_xlfn.XLOOKUP(Comuni[[#This Row],[Regione]],Table_0[Regione],Table_0[Deceduti],,0)</f>
        <v>3596</v>
      </c>
    </row>
    <row r="7092" spans="1:12" x14ac:dyDescent="0.25">
      <c r="A7092" s="1" t="s">
        <v>7199</v>
      </c>
      <c r="B7092" s="1" t="s">
        <v>6848</v>
      </c>
      <c r="C7092" s="1" t="s">
        <v>7179</v>
      </c>
      <c r="D7092">
        <v>898</v>
      </c>
      <c r="E7092">
        <f>100*Comuni[[#This Row],[Popolazione2011]]/$D$7916</f>
        <v>1.5668581240503212E-3</v>
      </c>
      <c r="F7092">
        <f>100*Comuni[[#This Row],[Popolazione2011]]/(SUMIFS($D$2:$D$7916,$B$2:$B$7916,"Calabria"))</f>
        <v>4.5838544192338126E-2</v>
      </c>
      <c r="G7092" t="b">
        <f>IF(Comuni[[#This Row],[Popolazione2011]]&gt;300000,"MAGGIORE")</f>
        <v>0</v>
      </c>
      <c r="H7092">
        <f>100*Comuni[[#This Row],[Popolazione2011]]/(SUMIFS($D$2:$D$7916,$B$2:$B$7916,"Piemonte"))</f>
        <v>2.0577847969575951E-2</v>
      </c>
      <c r="I7092" s="1" t="str">
        <f>_xlfn.XLOOKUP(Comuni[[#This Row],[Regione]],Ripartizione_geografica[Regione],Ripartizione_geografica[Ripartizione geografica],,0)</f>
        <v>Sud</v>
      </c>
      <c r="J7092" s="1">
        <f>_xlfn.XLOOKUP(Comuni[[#This Row],[Regione]],Table_0[Regione],Table_0[Totale contagiati],,0)</f>
        <v>650481</v>
      </c>
      <c r="K7092" s="1">
        <f>_xlfn.XLOOKUP(Comuni[[#This Row],[Regione]],Table_0[Regione],Table_0[Guariti],,0)</f>
        <v>643757</v>
      </c>
      <c r="L7092" s="1">
        <f>_xlfn.XLOOKUP(Comuni[[#This Row],[Regione]],Table_0[Regione],Table_0[Deceduti],,0)</f>
        <v>3596</v>
      </c>
    </row>
    <row r="7093" spans="1:12" x14ac:dyDescent="0.25">
      <c r="A7093" s="1" t="s">
        <v>7200</v>
      </c>
      <c r="B7093" s="1" t="s">
        <v>6848</v>
      </c>
      <c r="C7093" s="1" t="s">
        <v>7179</v>
      </c>
      <c r="D7093">
        <v>2262</v>
      </c>
      <c r="E7093">
        <f>100*Comuni[[#This Row],[Popolazione2011]]/$D$7916</f>
        <v>3.9468074349686263E-3</v>
      </c>
      <c r="F7093">
        <f>100*Comuni[[#This Row],[Popolazione2011]]/(SUMIFS($D$2:$D$7916,$B$2:$B$7916,"Calabria"))</f>
        <v>0.11546412802123478</v>
      </c>
      <c r="G7093" t="b">
        <f>IF(Comuni[[#This Row],[Popolazione2011]]&gt;300000,"MAGGIORE")</f>
        <v>0</v>
      </c>
      <c r="H7093">
        <f>100*Comuni[[#This Row],[Popolazione2011]]/(SUMIFS($D$2:$D$7916,$B$2:$B$7916,"Piemonte"))</f>
        <v>5.1834178293074386E-2</v>
      </c>
      <c r="I7093" s="1" t="str">
        <f>_xlfn.XLOOKUP(Comuni[[#This Row],[Regione]],Ripartizione_geografica[Regione],Ripartizione_geografica[Ripartizione geografica],,0)</f>
        <v>Sud</v>
      </c>
      <c r="J7093" s="1">
        <f>_xlfn.XLOOKUP(Comuni[[#This Row],[Regione]],Table_0[Regione],Table_0[Totale contagiati],,0)</f>
        <v>650481</v>
      </c>
      <c r="K7093" s="1">
        <f>_xlfn.XLOOKUP(Comuni[[#This Row],[Regione]],Table_0[Regione],Table_0[Guariti],,0)</f>
        <v>643757</v>
      </c>
      <c r="L7093" s="1">
        <f>_xlfn.XLOOKUP(Comuni[[#This Row],[Regione]],Table_0[Regione],Table_0[Deceduti],,0)</f>
        <v>3596</v>
      </c>
    </row>
    <row r="7094" spans="1:12" x14ac:dyDescent="0.25">
      <c r="A7094" s="1" t="s">
        <v>7201</v>
      </c>
      <c r="B7094" s="1" t="s">
        <v>6848</v>
      </c>
      <c r="C7094" s="1" t="s">
        <v>7179</v>
      </c>
      <c r="D7094">
        <v>1321</v>
      </c>
      <c r="E7094">
        <f>100*Comuni[[#This Row],[Popolazione2011]]/$D$7916</f>
        <v>2.3049215833746933E-3</v>
      </c>
      <c r="F7094">
        <f>100*Comuni[[#This Row],[Popolazione2011]]/(SUMIFS($D$2:$D$7916,$B$2:$B$7916,"Calabria"))</f>
        <v>6.7430642403205635E-2</v>
      </c>
      <c r="G7094" t="b">
        <f>IF(Comuni[[#This Row],[Popolazione2011]]&gt;300000,"MAGGIORE")</f>
        <v>0</v>
      </c>
      <c r="H7094">
        <f>100*Comuni[[#This Row],[Popolazione2011]]/(SUMIFS($D$2:$D$7916,$B$2:$B$7916,"Piemonte"))</f>
        <v>3.0270976801569965E-2</v>
      </c>
      <c r="I7094" s="1" t="str">
        <f>_xlfn.XLOOKUP(Comuni[[#This Row],[Regione]],Ripartizione_geografica[Regione],Ripartizione_geografica[Ripartizione geografica],,0)</f>
        <v>Sud</v>
      </c>
      <c r="J7094" s="1">
        <f>_xlfn.XLOOKUP(Comuni[[#This Row],[Regione]],Table_0[Regione],Table_0[Totale contagiati],,0)</f>
        <v>650481</v>
      </c>
      <c r="K7094" s="1">
        <f>_xlfn.XLOOKUP(Comuni[[#This Row],[Regione]],Table_0[Regione],Table_0[Guariti],,0)</f>
        <v>643757</v>
      </c>
      <c r="L7094" s="1">
        <f>_xlfn.XLOOKUP(Comuni[[#This Row],[Regione]],Table_0[Regione],Table_0[Deceduti],,0)</f>
        <v>3596</v>
      </c>
    </row>
    <row r="7095" spans="1:12" x14ac:dyDescent="0.25">
      <c r="A7095" s="1" t="s">
        <v>7202</v>
      </c>
      <c r="B7095" s="1" t="s">
        <v>6848</v>
      </c>
      <c r="C7095" s="1" t="s">
        <v>7179</v>
      </c>
      <c r="D7095">
        <v>3326</v>
      </c>
      <c r="E7095">
        <f>100*Comuni[[#This Row],[Popolazione2011]]/$D$7916</f>
        <v>5.8033074839547536E-3</v>
      </c>
      <c r="F7095">
        <f>100*Comuni[[#This Row],[Popolazione2011]]/(SUMIFS($D$2:$D$7916,$B$2:$B$7916,"Calabria"))</f>
        <v>0.16977616701972895</v>
      </c>
      <c r="G7095" t="b">
        <f>IF(Comuni[[#This Row],[Popolazione2011]]&gt;300000,"MAGGIORE")</f>
        <v>0</v>
      </c>
      <c r="H7095">
        <f>100*Comuni[[#This Row],[Popolazione2011]]/(SUMIFS($D$2:$D$7916,$B$2:$B$7916,"Piemonte"))</f>
        <v>7.6215949161257915E-2</v>
      </c>
      <c r="I7095" s="1" t="str">
        <f>_xlfn.XLOOKUP(Comuni[[#This Row],[Regione]],Ripartizione_geografica[Regione],Ripartizione_geografica[Ripartizione geografica],,0)</f>
        <v>Sud</v>
      </c>
      <c r="J7095" s="1">
        <f>_xlfn.XLOOKUP(Comuni[[#This Row],[Regione]],Table_0[Regione],Table_0[Totale contagiati],,0)</f>
        <v>650481</v>
      </c>
      <c r="K7095" s="1">
        <f>_xlfn.XLOOKUP(Comuni[[#This Row],[Regione]],Table_0[Regione],Table_0[Guariti],,0)</f>
        <v>643757</v>
      </c>
      <c r="L7095" s="1">
        <f>_xlfn.XLOOKUP(Comuni[[#This Row],[Regione]],Table_0[Regione],Table_0[Deceduti],,0)</f>
        <v>3596</v>
      </c>
    </row>
    <row r="7096" spans="1:12" x14ac:dyDescent="0.25">
      <c r="A7096" s="1" t="s">
        <v>7203</v>
      </c>
      <c r="B7096" s="1" t="s">
        <v>6848</v>
      </c>
      <c r="C7096" s="1" t="s">
        <v>7179</v>
      </c>
      <c r="D7096">
        <v>6486</v>
      </c>
      <c r="E7096">
        <f>100*Comuni[[#This Row],[Popolazione2011]]/$D$7916</f>
        <v>1.1316973042973702E-2</v>
      </c>
      <c r="F7096">
        <f>100*Comuni[[#This Row],[Popolazione2011]]/(SUMIFS($D$2:$D$7916,$B$2:$B$7916,"Calabria"))</f>
        <v>0.33107883923330184</v>
      </c>
      <c r="G7096" t="b">
        <f>IF(Comuni[[#This Row],[Popolazione2011]]&gt;300000,"MAGGIORE")</f>
        <v>0</v>
      </c>
      <c r="H7096">
        <f>100*Comuni[[#This Row],[Popolazione2011]]/(SUMIFS($D$2:$D$7916,$B$2:$B$7916,"Piemonte"))</f>
        <v>0.14862797542390824</v>
      </c>
      <c r="I7096" s="1" t="str">
        <f>_xlfn.XLOOKUP(Comuni[[#This Row],[Regione]],Ripartizione_geografica[Regione],Ripartizione_geografica[Ripartizione geografica],,0)</f>
        <v>Sud</v>
      </c>
      <c r="J7096" s="1">
        <f>_xlfn.XLOOKUP(Comuni[[#This Row],[Regione]],Table_0[Regione],Table_0[Totale contagiati],,0)</f>
        <v>650481</v>
      </c>
      <c r="K7096" s="1">
        <f>_xlfn.XLOOKUP(Comuni[[#This Row],[Regione]],Table_0[Regione],Table_0[Guariti],,0)</f>
        <v>643757</v>
      </c>
      <c r="L7096" s="1">
        <f>_xlfn.XLOOKUP(Comuni[[#This Row],[Regione]],Table_0[Regione],Table_0[Deceduti],,0)</f>
        <v>3596</v>
      </c>
    </row>
    <row r="7097" spans="1:12" x14ac:dyDescent="0.25">
      <c r="A7097" s="1" t="s">
        <v>7204</v>
      </c>
      <c r="B7097" s="1" t="s">
        <v>6848</v>
      </c>
      <c r="C7097" s="1" t="s">
        <v>7179</v>
      </c>
      <c r="D7097">
        <v>929</v>
      </c>
      <c r="E7097">
        <f>100*Comuni[[#This Row],[Popolazione2011]]/$D$7916</f>
        <v>1.6209478811166464E-3</v>
      </c>
      <c r="F7097">
        <f>100*Comuni[[#This Row],[Popolazione2011]]/(SUMIFS($D$2:$D$7916,$B$2:$B$7916,"Calabria"))</f>
        <v>4.7420943824813044E-2</v>
      </c>
      <c r="G7097" t="b">
        <f>IF(Comuni[[#This Row],[Popolazione2011]]&gt;300000,"MAGGIORE")</f>
        <v>0</v>
      </c>
      <c r="H7097">
        <f>100*Comuni[[#This Row],[Popolazione2011]]/(SUMIFS($D$2:$D$7916,$B$2:$B$7916,"Piemonte"))</f>
        <v>2.1288219113291824E-2</v>
      </c>
      <c r="I7097" s="1" t="str">
        <f>_xlfn.XLOOKUP(Comuni[[#This Row],[Regione]],Ripartizione_geografica[Regione],Ripartizione_geografica[Ripartizione geografica],,0)</f>
        <v>Sud</v>
      </c>
      <c r="J7097" s="1">
        <f>_xlfn.XLOOKUP(Comuni[[#This Row],[Regione]],Table_0[Regione],Table_0[Totale contagiati],,0)</f>
        <v>650481</v>
      </c>
      <c r="K7097" s="1">
        <f>_xlfn.XLOOKUP(Comuni[[#This Row],[Regione]],Table_0[Regione],Table_0[Guariti],,0)</f>
        <v>643757</v>
      </c>
      <c r="L7097" s="1">
        <f>_xlfn.XLOOKUP(Comuni[[#This Row],[Regione]],Table_0[Regione],Table_0[Deceduti],,0)</f>
        <v>3596</v>
      </c>
    </row>
    <row r="7098" spans="1:12" x14ac:dyDescent="0.25">
      <c r="A7098" s="1" t="s">
        <v>7205</v>
      </c>
      <c r="B7098" s="1" t="s">
        <v>6848</v>
      </c>
      <c r="C7098" s="1" t="s">
        <v>7179</v>
      </c>
      <c r="D7098">
        <v>1979</v>
      </c>
      <c r="E7098">
        <f>100*Comuni[[#This Row],[Popolazione2011]]/$D$7916</f>
        <v>3.4530202978792714E-3</v>
      </c>
      <c r="F7098">
        <f>100*Comuni[[#This Row],[Popolazione2011]]/(SUMIFS($D$2:$D$7916,$B$2:$B$7916,"Calabria"))</f>
        <v>0.10101835073122177</v>
      </c>
      <c r="G7098" t="b">
        <f>IF(Comuni[[#This Row],[Popolazione2011]]&gt;300000,"MAGGIORE")</f>
        <v>0</v>
      </c>
      <c r="H7098">
        <f>100*Comuni[[#This Row],[Popolazione2011]]/(SUMIFS($D$2:$D$7916,$B$2:$B$7916,"Piemonte"))</f>
        <v>4.5349177206893992E-2</v>
      </c>
      <c r="I7098" s="1" t="str">
        <f>_xlfn.XLOOKUP(Comuni[[#This Row],[Regione]],Ripartizione_geografica[Regione],Ripartizione_geografica[Ripartizione geografica],,0)</f>
        <v>Sud</v>
      </c>
      <c r="J7098" s="1">
        <f>_xlfn.XLOOKUP(Comuni[[#This Row],[Regione]],Table_0[Regione],Table_0[Totale contagiati],,0)</f>
        <v>650481</v>
      </c>
      <c r="K7098" s="1">
        <f>_xlfn.XLOOKUP(Comuni[[#This Row],[Regione]],Table_0[Regione],Table_0[Guariti],,0)</f>
        <v>643757</v>
      </c>
      <c r="L7098" s="1">
        <f>_xlfn.XLOOKUP(Comuni[[#This Row],[Regione]],Table_0[Regione],Table_0[Deceduti],,0)</f>
        <v>3596</v>
      </c>
    </row>
    <row r="7099" spans="1:12" x14ac:dyDescent="0.25">
      <c r="A7099" s="1" t="s">
        <v>7206</v>
      </c>
      <c r="B7099" s="1" t="s">
        <v>6848</v>
      </c>
      <c r="C7099" s="1" t="s">
        <v>7207</v>
      </c>
      <c r="D7099">
        <v>2448</v>
      </c>
      <c r="E7099">
        <f>100*Comuni[[#This Row],[Popolazione2011]]/$D$7916</f>
        <v>4.2713459773665776E-3</v>
      </c>
      <c r="F7099">
        <f>100*Comuni[[#This Row],[Popolazione2011]]/(SUMIFS($D$2:$D$7916,$B$2:$B$7916,"Calabria"))</f>
        <v>0.12495852581608433</v>
      </c>
      <c r="G7099" t="b">
        <f>IF(Comuni[[#This Row],[Popolazione2011]]&gt;300000,"MAGGIORE")</f>
        <v>0</v>
      </c>
      <c r="H7099">
        <f>100*Comuni[[#This Row],[Popolazione2011]]/(SUMIFS($D$2:$D$7916,$B$2:$B$7916,"Piemonte"))</f>
        <v>5.6096405155369629E-2</v>
      </c>
      <c r="I7099" s="1" t="str">
        <f>_xlfn.XLOOKUP(Comuni[[#This Row],[Regione]],Ripartizione_geografica[Regione],Ripartizione_geografica[Ripartizione geografica],,0)</f>
        <v>Sud</v>
      </c>
      <c r="J7099" s="1">
        <f>_xlfn.XLOOKUP(Comuni[[#This Row],[Regione]],Table_0[Regione],Table_0[Totale contagiati],,0)</f>
        <v>650481</v>
      </c>
      <c r="K7099" s="1">
        <f>_xlfn.XLOOKUP(Comuni[[#This Row],[Regione]],Table_0[Regione],Table_0[Guariti],,0)</f>
        <v>643757</v>
      </c>
      <c r="L7099" s="1">
        <f>_xlfn.XLOOKUP(Comuni[[#This Row],[Regione]],Table_0[Regione],Table_0[Deceduti],,0)</f>
        <v>3596</v>
      </c>
    </row>
    <row r="7100" spans="1:12" x14ac:dyDescent="0.25">
      <c r="A7100" s="1" t="s">
        <v>7208</v>
      </c>
      <c r="B7100" s="1" t="s">
        <v>6848</v>
      </c>
      <c r="C7100" s="1" t="s">
        <v>7207</v>
      </c>
      <c r="D7100">
        <v>1532</v>
      </c>
      <c r="E7100">
        <f>100*Comuni[[#This Row],[Popolazione2011]]/$D$7916</f>
        <v>2.6730808976003252E-3</v>
      </c>
      <c r="F7100">
        <f>100*Comuni[[#This Row],[Popolazione2011]]/(SUMIFS($D$2:$D$7916,$B$2:$B$7916,"Calabria"))</f>
        <v>7.8201168933922052E-2</v>
      </c>
      <c r="G7100" t="b">
        <f>IF(Comuni[[#This Row],[Popolazione2011]]&gt;300000,"MAGGIORE")</f>
        <v>0</v>
      </c>
      <c r="H7100">
        <f>100*Comuni[[#This Row],[Popolazione2011]]/(SUMIFS($D$2:$D$7916,$B$2:$B$7916,"Piemonte"))</f>
        <v>3.5106083618474782E-2</v>
      </c>
      <c r="I7100" s="1" t="str">
        <f>_xlfn.XLOOKUP(Comuni[[#This Row],[Regione]],Ripartizione_geografica[Regione],Ripartizione_geografica[Ripartizione geografica],,0)</f>
        <v>Sud</v>
      </c>
      <c r="J7100" s="1">
        <f>_xlfn.XLOOKUP(Comuni[[#This Row],[Regione]],Table_0[Regione],Table_0[Totale contagiati],,0)</f>
        <v>650481</v>
      </c>
      <c r="K7100" s="1">
        <f>_xlfn.XLOOKUP(Comuni[[#This Row],[Regione]],Table_0[Regione],Table_0[Guariti],,0)</f>
        <v>643757</v>
      </c>
      <c r="L7100" s="1">
        <f>_xlfn.XLOOKUP(Comuni[[#This Row],[Regione]],Table_0[Regione],Table_0[Deceduti],,0)</f>
        <v>3596</v>
      </c>
    </row>
    <row r="7101" spans="1:12" x14ac:dyDescent="0.25">
      <c r="A7101" s="1" t="s">
        <v>7209</v>
      </c>
      <c r="B7101" s="1" t="s">
        <v>6848</v>
      </c>
      <c r="C7101" s="1" t="s">
        <v>7207</v>
      </c>
      <c r="D7101">
        <v>3983</v>
      </c>
      <c r="E7101">
        <f>100*Comuni[[#This Row],[Popolazione2011]]/$D$7916</f>
        <v>6.9496613675862247E-3</v>
      </c>
      <c r="F7101">
        <f>100*Comuni[[#This Row],[Popolazione2011]]/(SUMIFS($D$2:$D$7916,$B$2:$B$7916,"Calabria"))</f>
        <v>0.2033128301983104</v>
      </c>
      <c r="G7101" t="b">
        <f>IF(Comuni[[#This Row],[Popolazione2011]]&gt;300000,"MAGGIORE")</f>
        <v>0</v>
      </c>
      <c r="H7101">
        <f>100*Comuni[[#This Row],[Popolazione2011]]/(SUMIFS($D$2:$D$7916,$B$2:$B$7916,"Piemonte"))</f>
        <v>9.1271234368397555E-2</v>
      </c>
      <c r="I7101" s="1" t="str">
        <f>_xlfn.XLOOKUP(Comuni[[#This Row],[Regione]],Ripartizione_geografica[Regione],Ripartizione_geografica[Ripartizione geografica],,0)</f>
        <v>Sud</v>
      </c>
      <c r="J7101" s="1">
        <f>_xlfn.XLOOKUP(Comuni[[#This Row],[Regione]],Table_0[Regione],Table_0[Totale contagiati],,0)</f>
        <v>650481</v>
      </c>
      <c r="K7101" s="1">
        <f>_xlfn.XLOOKUP(Comuni[[#This Row],[Regione]],Table_0[Regione],Table_0[Guariti],,0)</f>
        <v>643757</v>
      </c>
      <c r="L7101" s="1">
        <f>_xlfn.XLOOKUP(Comuni[[#This Row],[Regione]],Table_0[Regione],Table_0[Deceduti],,0)</f>
        <v>3596</v>
      </c>
    </row>
    <row r="7102" spans="1:12" x14ac:dyDescent="0.25">
      <c r="A7102" s="1" t="s">
        <v>7210</v>
      </c>
      <c r="B7102" s="1" t="s">
        <v>6848</v>
      </c>
      <c r="C7102" s="1" t="s">
        <v>7207</v>
      </c>
      <c r="D7102">
        <v>670</v>
      </c>
      <c r="E7102">
        <f>100*Comuni[[#This Row],[Popolazione2011]]/$D$7916</f>
        <v>1.1690366849818655E-3</v>
      </c>
      <c r="F7102">
        <f>100*Comuni[[#This Row],[Popolazione2011]]/(SUMIFS($D$2:$D$7916,$B$2:$B$7916,"Calabria"))</f>
        <v>3.4200250121232227E-2</v>
      </c>
      <c r="G7102" t="b">
        <f>IF(Comuni[[#This Row],[Popolazione2011]]&gt;300000,"MAGGIORE")</f>
        <v>0</v>
      </c>
      <c r="H7102">
        <f>100*Comuni[[#This Row],[Popolazione2011]]/(SUMIFS($D$2:$D$7916,$B$2:$B$7916,"Piemonte"))</f>
        <v>1.5353182783536621E-2</v>
      </c>
      <c r="I7102" s="1" t="str">
        <f>_xlfn.XLOOKUP(Comuni[[#This Row],[Regione]],Ripartizione_geografica[Regione],Ripartizione_geografica[Ripartizione geografica],,0)</f>
        <v>Sud</v>
      </c>
      <c r="J7102" s="1">
        <f>_xlfn.XLOOKUP(Comuni[[#This Row],[Regione]],Table_0[Regione],Table_0[Totale contagiati],,0)</f>
        <v>650481</v>
      </c>
      <c r="K7102" s="1">
        <f>_xlfn.XLOOKUP(Comuni[[#This Row],[Regione]],Table_0[Regione],Table_0[Guariti],,0)</f>
        <v>643757</v>
      </c>
      <c r="L7102" s="1">
        <f>_xlfn.XLOOKUP(Comuni[[#This Row],[Regione]],Table_0[Regione],Table_0[Deceduti],,0)</f>
        <v>3596</v>
      </c>
    </row>
    <row r="7103" spans="1:12" x14ac:dyDescent="0.25">
      <c r="A7103" s="1" t="s">
        <v>7211</v>
      </c>
      <c r="B7103" s="1" t="s">
        <v>6848</v>
      </c>
      <c r="C7103" s="1" t="s">
        <v>7207</v>
      </c>
      <c r="D7103">
        <v>1097</v>
      </c>
      <c r="E7103">
        <f>100*Comuni[[#This Row],[Popolazione2011]]/$D$7916</f>
        <v>1.9140794677986665E-3</v>
      </c>
      <c r="F7103">
        <f>100*Comuni[[#This Row],[Popolazione2011]]/(SUMIFS($D$2:$D$7916,$B$2:$B$7916,"Calabria"))</f>
        <v>5.5996528929838439E-2</v>
      </c>
      <c r="G7103" t="b">
        <f>IF(Comuni[[#This Row],[Popolazione2011]]&gt;300000,"MAGGIORE")</f>
        <v>0</v>
      </c>
      <c r="H7103">
        <f>100*Comuni[[#This Row],[Popolazione2011]]/(SUMIFS($D$2:$D$7916,$B$2:$B$7916,"Piemonte"))</f>
        <v>2.5137972408268171E-2</v>
      </c>
      <c r="I7103" s="1" t="str">
        <f>_xlfn.XLOOKUP(Comuni[[#This Row],[Regione]],Ripartizione_geografica[Regione],Ripartizione_geografica[Ripartizione geografica],,0)</f>
        <v>Sud</v>
      </c>
      <c r="J7103" s="1">
        <f>_xlfn.XLOOKUP(Comuni[[#This Row],[Regione]],Table_0[Regione],Table_0[Totale contagiati],,0)</f>
        <v>650481</v>
      </c>
      <c r="K7103" s="1">
        <f>_xlfn.XLOOKUP(Comuni[[#This Row],[Regione]],Table_0[Regione],Table_0[Guariti],,0)</f>
        <v>643757</v>
      </c>
      <c r="L7103" s="1">
        <f>_xlfn.XLOOKUP(Comuni[[#This Row],[Regione]],Table_0[Regione],Table_0[Deceduti],,0)</f>
        <v>3596</v>
      </c>
    </row>
    <row r="7104" spans="1:12" x14ac:dyDescent="0.25">
      <c r="A7104" s="1" t="s">
        <v>7212</v>
      </c>
      <c r="B7104" s="1" t="s">
        <v>6848</v>
      </c>
      <c r="C7104" s="1" t="s">
        <v>7207</v>
      </c>
      <c r="D7104">
        <v>3405</v>
      </c>
      <c r="E7104">
        <f>100*Comuni[[#This Row],[Popolazione2011]]/$D$7916</f>
        <v>5.9411491229302274E-3</v>
      </c>
      <c r="F7104">
        <f>100*Comuni[[#This Row],[Popolazione2011]]/(SUMIFS($D$2:$D$7916,$B$2:$B$7916,"Calabria"))</f>
        <v>0.17380873382506828</v>
      </c>
      <c r="G7104" t="b">
        <f>IF(Comuni[[#This Row],[Popolazione2011]]&gt;300000,"MAGGIORE")</f>
        <v>0</v>
      </c>
      <c r="H7104">
        <f>100*Comuni[[#This Row],[Popolazione2011]]/(SUMIFS($D$2:$D$7916,$B$2:$B$7916,"Piemonte"))</f>
        <v>7.8026249817824175E-2</v>
      </c>
      <c r="I7104" s="1" t="str">
        <f>_xlfn.XLOOKUP(Comuni[[#This Row],[Regione]],Ripartizione_geografica[Regione],Ripartizione_geografica[Ripartizione geografica],,0)</f>
        <v>Sud</v>
      </c>
      <c r="J7104" s="1">
        <f>_xlfn.XLOOKUP(Comuni[[#This Row],[Regione]],Table_0[Regione],Table_0[Totale contagiati],,0)</f>
        <v>650481</v>
      </c>
      <c r="K7104" s="1">
        <f>_xlfn.XLOOKUP(Comuni[[#This Row],[Regione]],Table_0[Regione],Table_0[Guariti],,0)</f>
        <v>643757</v>
      </c>
      <c r="L7104" s="1">
        <f>_xlfn.XLOOKUP(Comuni[[#This Row],[Regione]],Table_0[Regione],Table_0[Deceduti],,0)</f>
        <v>3596</v>
      </c>
    </row>
    <row r="7105" spans="1:12" x14ac:dyDescent="0.25">
      <c r="A7105" s="1" t="s">
        <v>7213</v>
      </c>
      <c r="B7105" s="1" t="s">
        <v>6848</v>
      </c>
      <c r="C7105" s="1" t="s">
        <v>7207</v>
      </c>
      <c r="D7105">
        <v>1272</v>
      </c>
      <c r="E7105">
        <f>100*Comuni[[#This Row],[Popolazione2011]]/$D$7916</f>
        <v>2.2194248705924373E-3</v>
      </c>
      <c r="F7105">
        <f>100*Comuni[[#This Row],[Popolazione2011]]/(SUMIFS($D$2:$D$7916,$B$2:$B$7916,"Calabria"))</f>
        <v>6.4929430080906556E-2</v>
      </c>
      <c r="G7105" t="b">
        <f>IF(Comuni[[#This Row],[Popolazione2011]]&gt;300000,"MAGGIORE")</f>
        <v>0</v>
      </c>
      <c r="H7105">
        <f>100*Comuni[[#This Row],[Popolazione2011]]/(SUMIFS($D$2:$D$7916,$B$2:$B$7916,"Piemonte"))</f>
        <v>2.9148132090535198E-2</v>
      </c>
      <c r="I7105" s="1" t="str">
        <f>_xlfn.XLOOKUP(Comuni[[#This Row],[Regione]],Ripartizione_geografica[Regione],Ripartizione_geografica[Ripartizione geografica],,0)</f>
        <v>Sud</v>
      </c>
      <c r="J7105" s="1">
        <f>_xlfn.XLOOKUP(Comuni[[#This Row],[Regione]],Table_0[Regione],Table_0[Totale contagiati],,0)</f>
        <v>650481</v>
      </c>
      <c r="K7105" s="1">
        <f>_xlfn.XLOOKUP(Comuni[[#This Row],[Regione]],Table_0[Regione],Table_0[Guariti],,0)</f>
        <v>643757</v>
      </c>
      <c r="L7105" s="1">
        <f>_xlfn.XLOOKUP(Comuni[[#This Row],[Regione]],Table_0[Regione],Table_0[Deceduti],,0)</f>
        <v>3596</v>
      </c>
    </row>
    <row r="7106" spans="1:12" x14ac:dyDescent="0.25">
      <c r="A7106" s="1" t="s">
        <v>7214</v>
      </c>
      <c r="B7106" s="1" t="s">
        <v>6848</v>
      </c>
      <c r="C7106" s="1" t="s">
        <v>7207</v>
      </c>
      <c r="D7106">
        <v>2433</v>
      </c>
      <c r="E7106">
        <f>100*Comuni[[#This Row],[Popolazione2011]]/$D$7916</f>
        <v>4.2451735142699683E-3</v>
      </c>
      <c r="F7106">
        <f>100*Comuni[[#This Row],[Popolazione2011]]/(SUMIFS($D$2:$D$7916,$B$2:$B$7916,"Calabria"))</f>
        <v>0.1241928485745642</v>
      </c>
      <c r="G7106" t="b">
        <f>IF(Comuni[[#This Row],[Popolazione2011]]&gt;300000,"MAGGIORE")</f>
        <v>0</v>
      </c>
      <c r="H7106">
        <f>100*Comuni[[#This Row],[Popolazione2011]]/(SUMIFS($D$2:$D$7916,$B$2:$B$7916,"Piemonte"))</f>
        <v>5.5752677182603884E-2</v>
      </c>
      <c r="I7106" s="1" t="str">
        <f>_xlfn.XLOOKUP(Comuni[[#This Row],[Regione]],Ripartizione_geografica[Regione],Ripartizione_geografica[Ripartizione geografica],,0)</f>
        <v>Sud</v>
      </c>
      <c r="J7106" s="1">
        <f>_xlfn.XLOOKUP(Comuni[[#This Row],[Regione]],Table_0[Regione],Table_0[Totale contagiati],,0)</f>
        <v>650481</v>
      </c>
      <c r="K7106" s="1">
        <f>_xlfn.XLOOKUP(Comuni[[#This Row],[Regione]],Table_0[Regione],Table_0[Guariti],,0)</f>
        <v>643757</v>
      </c>
      <c r="L7106" s="1">
        <f>_xlfn.XLOOKUP(Comuni[[#This Row],[Regione]],Table_0[Regione],Table_0[Deceduti],,0)</f>
        <v>3596</v>
      </c>
    </row>
    <row r="7107" spans="1:12" x14ac:dyDescent="0.25">
      <c r="A7107" s="1" t="s">
        <v>7215</v>
      </c>
      <c r="B7107" s="1" t="s">
        <v>6848</v>
      </c>
      <c r="C7107" s="1" t="s">
        <v>7207</v>
      </c>
      <c r="D7107">
        <v>2102</v>
      </c>
      <c r="E7107">
        <f>100*Comuni[[#This Row],[Popolazione2011]]/$D$7916</f>
        <v>3.6676344952714648E-3</v>
      </c>
      <c r="F7107">
        <f>100*Comuni[[#This Row],[Popolazione2011]]/(SUMIFS($D$2:$D$7916,$B$2:$B$7916,"Calabria"))</f>
        <v>0.10729690411168678</v>
      </c>
      <c r="G7107" t="b">
        <f>IF(Comuni[[#This Row],[Popolazione2011]]&gt;300000,"MAGGIORE")</f>
        <v>0</v>
      </c>
      <c r="H7107">
        <f>100*Comuni[[#This Row],[Popolazione2011]]/(SUMIFS($D$2:$D$7916,$B$2:$B$7916,"Piemonte"))</f>
        <v>4.8167746583573104E-2</v>
      </c>
      <c r="I7107" s="1" t="str">
        <f>_xlfn.XLOOKUP(Comuni[[#This Row],[Regione]],Ripartizione_geografica[Regione],Ripartizione_geografica[Ripartizione geografica],,0)</f>
        <v>Sud</v>
      </c>
      <c r="J7107" s="1">
        <f>_xlfn.XLOOKUP(Comuni[[#This Row],[Regione]],Table_0[Regione],Table_0[Totale contagiati],,0)</f>
        <v>650481</v>
      </c>
      <c r="K7107" s="1">
        <f>_xlfn.XLOOKUP(Comuni[[#This Row],[Regione]],Table_0[Regione],Table_0[Guariti],,0)</f>
        <v>643757</v>
      </c>
      <c r="L7107" s="1">
        <f>_xlfn.XLOOKUP(Comuni[[#This Row],[Regione]],Table_0[Regione],Table_0[Deceduti],,0)</f>
        <v>3596</v>
      </c>
    </row>
    <row r="7108" spans="1:12" x14ac:dyDescent="0.25">
      <c r="A7108" s="1" t="s">
        <v>7216</v>
      </c>
      <c r="B7108" s="1" t="s">
        <v>6848</v>
      </c>
      <c r="C7108" s="1" t="s">
        <v>7207</v>
      </c>
      <c r="D7108">
        <v>2373</v>
      </c>
      <c r="E7108">
        <f>100*Comuni[[#This Row],[Popolazione2011]]/$D$7916</f>
        <v>4.1404836618835327E-3</v>
      </c>
      <c r="F7108">
        <f>100*Comuni[[#This Row],[Popolazione2011]]/(SUMIFS($D$2:$D$7916,$B$2:$B$7916,"Calabria"))</f>
        <v>0.12113013960848371</v>
      </c>
      <c r="G7108" t="b">
        <f>IF(Comuni[[#This Row],[Popolazione2011]]&gt;300000,"MAGGIORE")</f>
        <v>0</v>
      </c>
      <c r="H7108">
        <f>100*Comuni[[#This Row],[Popolazione2011]]/(SUMIFS($D$2:$D$7916,$B$2:$B$7916,"Piemonte"))</f>
        <v>5.4377765291540897E-2</v>
      </c>
      <c r="I7108" s="1" t="str">
        <f>_xlfn.XLOOKUP(Comuni[[#This Row],[Regione]],Ripartizione_geografica[Regione],Ripartizione_geografica[Ripartizione geografica],,0)</f>
        <v>Sud</v>
      </c>
      <c r="J7108" s="1">
        <f>_xlfn.XLOOKUP(Comuni[[#This Row],[Regione]],Table_0[Regione],Table_0[Totale contagiati],,0)</f>
        <v>650481</v>
      </c>
      <c r="K7108" s="1">
        <f>_xlfn.XLOOKUP(Comuni[[#This Row],[Regione]],Table_0[Regione],Table_0[Guariti],,0)</f>
        <v>643757</v>
      </c>
      <c r="L7108" s="1">
        <f>_xlfn.XLOOKUP(Comuni[[#This Row],[Regione]],Table_0[Regione],Table_0[Deceduti],,0)</f>
        <v>3596</v>
      </c>
    </row>
    <row r="7109" spans="1:12" x14ac:dyDescent="0.25">
      <c r="A7109" s="1" t="s">
        <v>7217</v>
      </c>
      <c r="B7109" s="1" t="s">
        <v>6848</v>
      </c>
      <c r="C7109" s="1" t="s">
        <v>7207</v>
      </c>
      <c r="D7109">
        <v>5638</v>
      </c>
      <c r="E7109">
        <f>100*Comuni[[#This Row],[Popolazione2011]]/$D$7916</f>
        <v>9.8373564625787429E-3</v>
      </c>
      <c r="F7109">
        <f>100*Comuni[[#This Row],[Popolazione2011]]/(SUMIFS($D$2:$D$7916,$B$2:$B$7916,"Calabria"))</f>
        <v>0.28779255251269747</v>
      </c>
      <c r="G7109" t="b">
        <f>IF(Comuni[[#This Row],[Popolazione2011]]&gt;300000,"MAGGIORE")</f>
        <v>0</v>
      </c>
      <c r="H7109">
        <f>100*Comuni[[#This Row],[Popolazione2011]]/(SUMIFS($D$2:$D$7916,$B$2:$B$7916,"Piemonte"))</f>
        <v>0.12919588736355145</v>
      </c>
      <c r="I7109" s="1" t="str">
        <f>_xlfn.XLOOKUP(Comuni[[#This Row],[Regione]],Ripartizione_geografica[Regione],Ripartizione_geografica[Ripartizione geografica],,0)</f>
        <v>Sud</v>
      </c>
      <c r="J7109" s="1">
        <f>_xlfn.XLOOKUP(Comuni[[#This Row],[Regione]],Table_0[Regione],Table_0[Totale contagiati],,0)</f>
        <v>650481</v>
      </c>
      <c r="K7109" s="1">
        <f>_xlfn.XLOOKUP(Comuni[[#This Row],[Regione]],Table_0[Regione],Table_0[Guariti],,0)</f>
        <v>643757</v>
      </c>
      <c r="L7109" s="1">
        <f>_xlfn.XLOOKUP(Comuni[[#This Row],[Regione]],Table_0[Regione],Table_0[Deceduti],,0)</f>
        <v>3596</v>
      </c>
    </row>
    <row r="7110" spans="1:12" x14ac:dyDescent="0.25">
      <c r="A7110" s="1" t="s">
        <v>7218</v>
      </c>
      <c r="B7110" s="1" t="s">
        <v>6848</v>
      </c>
      <c r="C7110" s="1" t="s">
        <v>7207</v>
      </c>
      <c r="D7110">
        <v>1844</v>
      </c>
      <c r="E7110">
        <f>100*Comuni[[#This Row],[Popolazione2011]]/$D$7916</f>
        <v>3.2174681300097909E-3</v>
      </c>
      <c r="F7110">
        <f>100*Comuni[[#This Row],[Popolazione2011]]/(SUMIFS($D$2:$D$7916,$B$2:$B$7916,"Calabria"))</f>
        <v>9.4127255557540646E-2</v>
      </c>
      <c r="G7110" t="b">
        <f>IF(Comuni[[#This Row],[Popolazione2011]]&gt;300000,"MAGGIORE")</f>
        <v>0</v>
      </c>
      <c r="H7110">
        <f>100*Comuni[[#This Row],[Popolazione2011]]/(SUMIFS($D$2:$D$7916,$B$2:$B$7916,"Piemonte"))</f>
        <v>4.2255625452002281E-2</v>
      </c>
      <c r="I7110" s="1" t="str">
        <f>_xlfn.XLOOKUP(Comuni[[#This Row],[Regione]],Ripartizione_geografica[Regione],Ripartizione_geografica[Ripartizione geografica],,0)</f>
        <v>Sud</v>
      </c>
      <c r="J7110" s="1">
        <f>_xlfn.XLOOKUP(Comuni[[#This Row],[Regione]],Table_0[Regione],Table_0[Totale contagiati],,0)</f>
        <v>650481</v>
      </c>
      <c r="K7110" s="1">
        <f>_xlfn.XLOOKUP(Comuni[[#This Row],[Regione]],Table_0[Regione],Table_0[Guariti],,0)</f>
        <v>643757</v>
      </c>
      <c r="L7110" s="1">
        <f>_xlfn.XLOOKUP(Comuni[[#This Row],[Regione]],Table_0[Regione],Table_0[Deceduti],,0)</f>
        <v>3596</v>
      </c>
    </row>
    <row r="7111" spans="1:12" x14ac:dyDescent="0.25">
      <c r="A7111" s="1" t="s">
        <v>7219</v>
      </c>
      <c r="B7111" s="1" t="s">
        <v>6848</v>
      </c>
      <c r="C7111" s="1" t="s">
        <v>7207</v>
      </c>
      <c r="D7111">
        <v>1439</v>
      </c>
      <c r="E7111">
        <f>100*Comuni[[#This Row],[Popolazione2011]]/$D$7916</f>
        <v>2.51081162640135E-3</v>
      </c>
      <c r="F7111">
        <f>100*Comuni[[#This Row],[Popolazione2011]]/(SUMIFS($D$2:$D$7916,$B$2:$B$7916,"Calabria"))</f>
        <v>7.3453970036497285E-2</v>
      </c>
      <c r="G7111" t="b">
        <f>IF(Comuni[[#This Row],[Popolazione2011]]&gt;300000,"MAGGIORE")</f>
        <v>0</v>
      </c>
      <c r="H7111">
        <f>100*Comuni[[#This Row],[Popolazione2011]]/(SUMIFS($D$2:$D$7916,$B$2:$B$7916,"Piemonte"))</f>
        <v>3.297497018732716E-2</v>
      </c>
      <c r="I7111" s="1" t="str">
        <f>_xlfn.XLOOKUP(Comuni[[#This Row],[Regione]],Ripartizione_geografica[Regione],Ripartizione_geografica[Ripartizione geografica],,0)</f>
        <v>Sud</v>
      </c>
      <c r="J7111" s="1">
        <f>_xlfn.XLOOKUP(Comuni[[#This Row],[Regione]],Table_0[Regione],Table_0[Totale contagiati],,0)</f>
        <v>650481</v>
      </c>
      <c r="K7111" s="1">
        <f>_xlfn.XLOOKUP(Comuni[[#This Row],[Regione]],Table_0[Regione],Table_0[Guariti],,0)</f>
        <v>643757</v>
      </c>
      <c r="L7111" s="1">
        <f>_xlfn.XLOOKUP(Comuni[[#This Row],[Regione]],Table_0[Regione],Table_0[Deceduti],,0)</f>
        <v>3596</v>
      </c>
    </row>
    <row r="7112" spans="1:12" x14ac:dyDescent="0.25">
      <c r="A7112" s="1" t="s">
        <v>7220</v>
      </c>
      <c r="B7112" s="1" t="s">
        <v>6848</v>
      </c>
      <c r="C7112" s="1" t="s">
        <v>7207</v>
      </c>
      <c r="D7112">
        <v>1976</v>
      </c>
      <c r="E7112">
        <f>100*Comuni[[#This Row],[Popolazione2011]]/$D$7916</f>
        <v>3.4477858052599495E-3</v>
      </c>
      <c r="F7112">
        <f>100*Comuni[[#This Row],[Popolazione2011]]/(SUMIFS($D$2:$D$7916,$B$2:$B$7916,"Calabria"))</f>
        <v>0.10086521528291774</v>
      </c>
      <c r="G7112" t="b">
        <f>IF(Comuni[[#This Row],[Popolazione2011]]&gt;300000,"MAGGIORE")</f>
        <v>0</v>
      </c>
      <c r="H7112">
        <f>100*Comuni[[#This Row],[Popolazione2011]]/(SUMIFS($D$2:$D$7916,$B$2:$B$7916,"Piemonte"))</f>
        <v>4.5280431612340841E-2</v>
      </c>
      <c r="I7112" s="1" t="str">
        <f>_xlfn.XLOOKUP(Comuni[[#This Row],[Regione]],Ripartizione_geografica[Regione],Ripartizione_geografica[Ripartizione geografica],,0)</f>
        <v>Sud</v>
      </c>
      <c r="J7112" s="1">
        <f>_xlfn.XLOOKUP(Comuni[[#This Row],[Regione]],Table_0[Regione],Table_0[Totale contagiati],,0)</f>
        <v>650481</v>
      </c>
      <c r="K7112" s="1">
        <f>_xlfn.XLOOKUP(Comuni[[#This Row],[Regione]],Table_0[Regione],Table_0[Guariti],,0)</f>
        <v>643757</v>
      </c>
      <c r="L7112" s="1">
        <f>_xlfn.XLOOKUP(Comuni[[#This Row],[Regione]],Table_0[Regione],Table_0[Deceduti],,0)</f>
        <v>3596</v>
      </c>
    </row>
    <row r="7113" spans="1:12" x14ac:dyDescent="0.25">
      <c r="A7113" s="1" t="s">
        <v>7221</v>
      </c>
      <c r="B7113" s="1" t="s">
        <v>6848</v>
      </c>
      <c r="C7113" s="1" t="s">
        <v>7207</v>
      </c>
      <c r="D7113">
        <v>1663</v>
      </c>
      <c r="E7113">
        <f>100*Comuni[[#This Row],[Popolazione2011]]/$D$7916</f>
        <v>2.9016537419773768E-3</v>
      </c>
      <c r="F7113">
        <f>100*Comuni[[#This Row],[Popolazione2011]]/(SUMIFS($D$2:$D$7916,$B$2:$B$7916,"Calabria"))</f>
        <v>8.4888083509864473E-2</v>
      </c>
      <c r="G7113" t="b">
        <f>IF(Comuni[[#This Row],[Popolazione2011]]&gt;300000,"MAGGIORE")</f>
        <v>0</v>
      </c>
      <c r="H7113">
        <f>100*Comuni[[#This Row],[Popolazione2011]]/(SUMIFS($D$2:$D$7916,$B$2:$B$7916,"Piemonte"))</f>
        <v>3.8107974580628957E-2</v>
      </c>
      <c r="I7113" s="1" t="str">
        <f>_xlfn.XLOOKUP(Comuni[[#This Row],[Regione]],Ripartizione_geografica[Regione],Ripartizione_geografica[Ripartizione geografica],,0)</f>
        <v>Sud</v>
      </c>
      <c r="J7113" s="1">
        <f>_xlfn.XLOOKUP(Comuni[[#This Row],[Regione]],Table_0[Regione],Table_0[Totale contagiati],,0)</f>
        <v>650481</v>
      </c>
      <c r="K7113" s="1">
        <f>_xlfn.XLOOKUP(Comuni[[#This Row],[Regione]],Table_0[Regione],Table_0[Guariti],,0)</f>
        <v>643757</v>
      </c>
      <c r="L7113" s="1">
        <f>_xlfn.XLOOKUP(Comuni[[#This Row],[Regione]],Table_0[Regione],Table_0[Deceduti],,0)</f>
        <v>3596</v>
      </c>
    </row>
    <row r="7114" spans="1:12" x14ac:dyDescent="0.25">
      <c r="A7114" s="1" t="s">
        <v>7222</v>
      </c>
      <c r="B7114" s="1" t="s">
        <v>6848</v>
      </c>
      <c r="C7114" s="1" t="s">
        <v>7207</v>
      </c>
      <c r="D7114">
        <v>2380</v>
      </c>
      <c r="E7114">
        <f>100*Comuni[[#This Row],[Popolazione2011]]/$D$7916</f>
        <v>4.1526974779952834E-3</v>
      </c>
      <c r="F7114">
        <f>100*Comuni[[#This Row],[Popolazione2011]]/(SUMIFS($D$2:$D$7916,$B$2:$B$7916,"Calabria"))</f>
        <v>0.12148745565452643</v>
      </c>
      <c r="G7114" t="b">
        <f>IF(Comuni[[#This Row],[Popolazione2011]]&gt;300000,"MAGGIORE")</f>
        <v>0</v>
      </c>
      <c r="H7114">
        <f>100*Comuni[[#This Row],[Popolazione2011]]/(SUMIFS($D$2:$D$7916,$B$2:$B$7916,"Piemonte"))</f>
        <v>5.4538171678831585E-2</v>
      </c>
      <c r="I7114" s="1" t="str">
        <f>_xlfn.XLOOKUP(Comuni[[#This Row],[Regione]],Ripartizione_geografica[Regione],Ripartizione_geografica[Ripartizione geografica],,0)</f>
        <v>Sud</v>
      </c>
      <c r="J7114" s="1">
        <f>_xlfn.XLOOKUP(Comuni[[#This Row],[Regione]],Table_0[Regione],Table_0[Totale contagiati],,0)</f>
        <v>650481</v>
      </c>
      <c r="K7114" s="1">
        <f>_xlfn.XLOOKUP(Comuni[[#This Row],[Regione]],Table_0[Regione],Table_0[Guariti],,0)</f>
        <v>643757</v>
      </c>
      <c r="L7114" s="1">
        <f>_xlfn.XLOOKUP(Comuni[[#This Row],[Regione]],Table_0[Regione],Table_0[Deceduti],,0)</f>
        <v>3596</v>
      </c>
    </row>
    <row r="7115" spans="1:12" x14ac:dyDescent="0.25">
      <c r="A7115" s="1" t="s">
        <v>7223</v>
      </c>
      <c r="B7115" s="1" t="s">
        <v>6848</v>
      </c>
      <c r="C7115" s="1" t="s">
        <v>7207</v>
      </c>
      <c r="D7115">
        <v>3822</v>
      </c>
      <c r="E7115">
        <f>100*Comuni[[#This Row],[Popolazione2011]]/$D$7916</f>
        <v>6.6687435970159553E-3</v>
      </c>
      <c r="F7115">
        <f>100*Comuni[[#This Row],[Popolazione2011]]/(SUMIFS($D$2:$D$7916,$B$2:$B$7916,"Calabria"))</f>
        <v>0.19509456113932774</v>
      </c>
      <c r="G7115" t="b">
        <f>IF(Comuni[[#This Row],[Popolazione2011]]&gt;300000,"MAGGIORE")</f>
        <v>0</v>
      </c>
      <c r="H7115">
        <f>100*Comuni[[#This Row],[Popolazione2011]]/(SUMIFS($D$2:$D$7916,$B$2:$B$7916,"Piemonte"))</f>
        <v>8.7581887460711896E-2</v>
      </c>
      <c r="I7115" s="1" t="str">
        <f>_xlfn.XLOOKUP(Comuni[[#This Row],[Regione]],Ripartizione_geografica[Regione],Ripartizione_geografica[Ripartizione geografica],,0)</f>
        <v>Sud</v>
      </c>
      <c r="J7115" s="1">
        <f>_xlfn.XLOOKUP(Comuni[[#This Row],[Regione]],Table_0[Regione],Table_0[Totale contagiati],,0)</f>
        <v>650481</v>
      </c>
      <c r="K7115" s="1">
        <f>_xlfn.XLOOKUP(Comuni[[#This Row],[Regione]],Table_0[Regione],Table_0[Guariti],,0)</f>
        <v>643757</v>
      </c>
      <c r="L7115" s="1">
        <f>_xlfn.XLOOKUP(Comuni[[#This Row],[Regione]],Table_0[Regione],Table_0[Deceduti],,0)</f>
        <v>3596</v>
      </c>
    </row>
    <row r="7116" spans="1:12" x14ac:dyDescent="0.25">
      <c r="A7116" s="1" t="s">
        <v>7224</v>
      </c>
      <c r="B7116" s="1" t="s">
        <v>6848</v>
      </c>
      <c r="C7116" s="1" t="s">
        <v>7207</v>
      </c>
      <c r="D7116">
        <v>2090</v>
      </c>
      <c r="E7116">
        <f>100*Comuni[[#This Row],[Popolazione2011]]/$D$7916</f>
        <v>3.6466965247941778E-3</v>
      </c>
      <c r="F7116">
        <f>100*Comuni[[#This Row],[Popolazione2011]]/(SUMIFS($D$2:$D$7916,$B$2:$B$7916,"Calabria"))</f>
        <v>0.10668436231847069</v>
      </c>
      <c r="G7116" t="b">
        <f>IF(Comuni[[#This Row],[Popolazione2011]]&gt;300000,"MAGGIORE")</f>
        <v>0</v>
      </c>
      <c r="H7116">
        <f>100*Comuni[[#This Row],[Popolazione2011]]/(SUMIFS($D$2:$D$7916,$B$2:$B$7916,"Piemonte"))</f>
        <v>4.7892764205360504E-2</v>
      </c>
      <c r="I7116" s="1" t="str">
        <f>_xlfn.XLOOKUP(Comuni[[#This Row],[Regione]],Ripartizione_geografica[Regione],Ripartizione_geografica[Ripartizione geografica],,0)</f>
        <v>Sud</v>
      </c>
      <c r="J7116" s="1">
        <f>_xlfn.XLOOKUP(Comuni[[#This Row],[Regione]],Table_0[Regione],Table_0[Totale contagiati],,0)</f>
        <v>650481</v>
      </c>
      <c r="K7116" s="1">
        <f>_xlfn.XLOOKUP(Comuni[[#This Row],[Regione]],Table_0[Regione],Table_0[Guariti],,0)</f>
        <v>643757</v>
      </c>
      <c r="L7116" s="1">
        <f>_xlfn.XLOOKUP(Comuni[[#This Row],[Regione]],Table_0[Regione],Table_0[Deceduti],,0)</f>
        <v>3596</v>
      </c>
    </row>
    <row r="7117" spans="1:12" x14ac:dyDescent="0.25">
      <c r="A7117" s="1" t="s">
        <v>7225</v>
      </c>
      <c r="B7117" s="1" t="s">
        <v>6848</v>
      </c>
      <c r="C7117" s="1" t="s">
        <v>7207</v>
      </c>
      <c r="D7117">
        <v>3498</v>
      </c>
      <c r="E7117">
        <f>100*Comuni[[#This Row],[Popolazione2011]]/$D$7916</f>
        <v>6.1034183941292026E-3</v>
      </c>
      <c r="F7117">
        <f>100*Comuni[[#This Row],[Popolazione2011]]/(SUMIFS($D$2:$D$7916,$B$2:$B$7916,"Calabria"))</f>
        <v>0.17855593272249304</v>
      </c>
      <c r="G7117" t="b">
        <f>IF(Comuni[[#This Row],[Popolazione2011]]&gt;300000,"MAGGIORE")</f>
        <v>0</v>
      </c>
      <c r="H7117">
        <f>100*Comuni[[#This Row],[Popolazione2011]]/(SUMIFS($D$2:$D$7916,$B$2:$B$7916,"Piemonte"))</f>
        <v>8.0157363248971797E-2</v>
      </c>
      <c r="I7117" s="1" t="str">
        <f>_xlfn.XLOOKUP(Comuni[[#This Row],[Regione]],Ripartizione_geografica[Regione],Ripartizione_geografica[Ripartizione geografica],,0)</f>
        <v>Sud</v>
      </c>
      <c r="J7117" s="1">
        <f>_xlfn.XLOOKUP(Comuni[[#This Row],[Regione]],Table_0[Regione],Table_0[Totale contagiati],,0)</f>
        <v>650481</v>
      </c>
      <c r="K7117" s="1">
        <f>_xlfn.XLOOKUP(Comuni[[#This Row],[Regione]],Table_0[Regione],Table_0[Guariti],,0)</f>
        <v>643757</v>
      </c>
      <c r="L7117" s="1">
        <f>_xlfn.XLOOKUP(Comuni[[#This Row],[Regione]],Table_0[Regione],Table_0[Deceduti],,0)</f>
        <v>3596</v>
      </c>
    </row>
    <row r="7118" spans="1:12" x14ac:dyDescent="0.25">
      <c r="A7118" s="1" t="s">
        <v>7226</v>
      </c>
      <c r="B7118" s="1" t="s">
        <v>6848</v>
      </c>
      <c r="C7118" s="1" t="s">
        <v>7207</v>
      </c>
      <c r="D7118">
        <v>2198</v>
      </c>
      <c r="E7118">
        <f>100*Comuni[[#This Row],[Popolazione2011]]/$D$7916</f>
        <v>3.8351382590897619E-3</v>
      </c>
      <c r="F7118">
        <f>100*Comuni[[#This Row],[Popolazione2011]]/(SUMIFS($D$2:$D$7916,$B$2:$B$7916,"Calabria"))</f>
        <v>0.11219723845741558</v>
      </c>
      <c r="G7118" t="b">
        <f>IF(Comuni[[#This Row],[Popolazione2011]]&gt;300000,"MAGGIORE")</f>
        <v>0</v>
      </c>
      <c r="H7118">
        <f>100*Comuni[[#This Row],[Popolazione2011]]/(SUMIFS($D$2:$D$7916,$B$2:$B$7916,"Piemonte"))</f>
        <v>5.036760560927387E-2</v>
      </c>
      <c r="I7118" s="1" t="str">
        <f>_xlfn.XLOOKUP(Comuni[[#This Row],[Regione]],Ripartizione_geografica[Regione],Ripartizione_geografica[Ripartizione geografica],,0)</f>
        <v>Sud</v>
      </c>
      <c r="J7118" s="1">
        <f>_xlfn.XLOOKUP(Comuni[[#This Row],[Regione]],Table_0[Regione],Table_0[Totale contagiati],,0)</f>
        <v>650481</v>
      </c>
      <c r="K7118" s="1">
        <f>_xlfn.XLOOKUP(Comuni[[#This Row],[Regione]],Table_0[Regione],Table_0[Guariti],,0)</f>
        <v>643757</v>
      </c>
      <c r="L7118" s="1">
        <f>_xlfn.XLOOKUP(Comuni[[#This Row],[Regione]],Table_0[Regione],Table_0[Deceduti],,0)</f>
        <v>3596</v>
      </c>
    </row>
    <row r="7119" spans="1:12" x14ac:dyDescent="0.25">
      <c r="A7119" s="1" t="s">
        <v>7227</v>
      </c>
      <c r="B7119" s="1" t="s">
        <v>6848</v>
      </c>
      <c r="C7119" s="1" t="s">
        <v>7207</v>
      </c>
      <c r="D7119">
        <v>6894</v>
      </c>
      <c r="E7119">
        <f>100*Comuni[[#This Row],[Popolazione2011]]/$D$7916</f>
        <v>1.2028864039201463E-2</v>
      </c>
      <c r="F7119">
        <f>100*Comuni[[#This Row],[Popolazione2011]]/(SUMIFS($D$2:$D$7916,$B$2:$B$7916,"Calabria"))</f>
        <v>0.35190526020264923</v>
      </c>
      <c r="G7119" t="b">
        <f>IF(Comuni[[#This Row],[Popolazione2011]]&gt;300000,"MAGGIORE")</f>
        <v>0</v>
      </c>
      <c r="H7119">
        <f>100*Comuni[[#This Row],[Popolazione2011]]/(SUMIFS($D$2:$D$7916,$B$2:$B$7916,"Piemonte"))</f>
        <v>0.15797737628313652</v>
      </c>
      <c r="I7119" s="1" t="str">
        <f>_xlfn.XLOOKUP(Comuni[[#This Row],[Regione]],Ripartizione_geografica[Regione],Ripartizione_geografica[Ripartizione geografica],,0)</f>
        <v>Sud</v>
      </c>
      <c r="J7119" s="1">
        <f>_xlfn.XLOOKUP(Comuni[[#This Row],[Regione]],Table_0[Regione],Table_0[Totale contagiati],,0)</f>
        <v>650481</v>
      </c>
      <c r="K7119" s="1">
        <f>_xlfn.XLOOKUP(Comuni[[#This Row],[Regione]],Table_0[Regione],Table_0[Guariti],,0)</f>
        <v>643757</v>
      </c>
      <c r="L7119" s="1">
        <f>_xlfn.XLOOKUP(Comuni[[#This Row],[Regione]],Table_0[Regione],Table_0[Deceduti],,0)</f>
        <v>3596</v>
      </c>
    </row>
    <row r="7120" spans="1:12" x14ac:dyDescent="0.25">
      <c r="A7120" s="1" t="s">
        <v>7228</v>
      </c>
      <c r="B7120" s="1" t="s">
        <v>6848</v>
      </c>
      <c r="C7120" s="1" t="s">
        <v>7207</v>
      </c>
      <c r="D7120">
        <v>796</v>
      </c>
      <c r="E7120">
        <f>100*Comuni[[#This Row],[Popolazione2011]]/$D$7916</f>
        <v>1.3888853749933806E-3</v>
      </c>
      <c r="F7120">
        <f>100*Comuni[[#This Row],[Popolazione2011]]/(SUMIFS($D$2:$D$7916,$B$2:$B$7916,"Calabria"))</f>
        <v>4.0631938950001278E-2</v>
      </c>
      <c r="G7120" t="b">
        <f>IF(Comuni[[#This Row],[Popolazione2011]]&gt;300000,"MAGGIORE")</f>
        <v>0</v>
      </c>
      <c r="H7120">
        <f>100*Comuni[[#This Row],[Popolazione2011]]/(SUMIFS($D$2:$D$7916,$B$2:$B$7916,"Piemonte"))</f>
        <v>1.8240497754768881E-2</v>
      </c>
      <c r="I7120" s="1" t="str">
        <f>_xlfn.XLOOKUP(Comuni[[#This Row],[Regione]],Ripartizione_geografica[Regione],Ripartizione_geografica[Ripartizione geografica],,0)</f>
        <v>Sud</v>
      </c>
      <c r="J7120" s="1">
        <f>_xlfn.XLOOKUP(Comuni[[#This Row],[Regione]],Table_0[Regione],Table_0[Totale contagiati],,0)</f>
        <v>650481</v>
      </c>
      <c r="K7120" s="1">
        <f>_xlfn.XLOOKUP(Comuni[[#This Row],[Regione]],Table_0[Regione],Table_0[Guariti],,0)</f>
        <v>643757</v>
      </c>
      <c r="L7120" s="1">
        <f>_xlfn.XLOOKUP(Comuni[[#This Row],[Regione]],Table_0[Regione],Table_0[Deceduti],,0)</f>
        <v>3596</v>
      </c>
    </row>
    <row r="7121" spans="1:12" x14ac:dyDescent="0.25">
      <c r="A7121" s="1" t="s">
        <v>7229</v>
      </c>
      <c r="B7121" s="1" t="s">
        <v>6848</v>
      </c>
      <c r="C7121" s="1" t="s">
        <v>7207</v>
      </c>
      <c r="D7121">
        <v>1796</v>
      </c>
      <c r="E7121">
        <f>100*Comuni[[#This Row],[Popolazione2011]]/$D$7916</f>
        <v>3.1337162481006424E-3</v>
      </c>
      <c r="F7121">
        <f>100*Comuni[[#This Row],[Popolazione2011]]/(SUMIFS($D$2:$D$7916,$B$2:$B$7916,"Calabria"))</f>
        <v>9.1677088384676253E-2</v>
      </c>
      <c r="G7121" t="b">
        <f>IF(Comuni[[#This Row],[Popolazione2011]]&gt;300000,"MAGGIORE")</f>
        <v>0</v>
      </c>
      <c r="H7121">
        <f>100*Comuni[[#This Row],[Popolazione2011]]/(SUMIFS($D$2:$D$7916,$B$2:$B$7916,"Piemonte"))</f>
        <v>4.1155695939151901E-2</v>
      </c>
      <c r="I7121" s="1" t="str">
        <f>_xlfn.XLOOKUP(Comuni[[#This Row],[Regione]],Ripartizione_geografica[Regione],Ripartizione_geografica[Ripartizione geografica],,0)</f>
        <v>Sud</v>
      </c>
      <c r="J7121" s="1">
        <f>_xlfn.XLOOKUP(Comuni[[#This Row],[Regione]],Table_0[Regione],Table_0[Totale contagiati],,0)</f>
        <v>650481</v>
      </c>
      <c r="K7121" s="1">
        <f>_xlfn.XLOOKUP(Comuni[[#This Row],[Regione]],Table_0[Regione],Table_0[Guariti],,0)</f>
        <v>643757</v>
      </c>
      <c r="L7121" s="1">
        <f>_xlfn.XLOOKUP(Comuni[[#This Row],[Regione]],Table_0[Regione],Table_0[Deceduti],,0)</f>
        <v>3596</v>
      </c>
    </row>
    <row r="7122" spans="1:12" x14ac:dyDescent="0.25">
      <c r="A7122" s="1" t="s">
        <v>7230</v>
      </c>
      <c r="B7122" s="1" t="s">
        <v>6848</v>
      </c>
      <c r="C7122" s="1" t="s">
        <v>7207</v>
      </c>
      <c r="D7122">
        <v>1384</v>
      </c>
      <c r="E7122">
        <f>100*Comuni[[#This Row],[Popolazione2011]]/$D$7916</f>
        <v>2.4148459283804507E-3</v>
      </c>
      <c r="F7122">
        <f>100*Comuni[[#This Row],[Popolazione2011]]/(SUMIFS($D$2:$D$7916,$B$2:$B$7916,"Calabria"))</f>
        <v>7.0646486817590157E-2</v>
      </c>
      <c r="G7122" t="b">
        <f>IF(Comuni[[#This Row],[Popolazione2011]]&gt;300000,"MAGGIORE")</f>
        <v>0</v>
      </c>
      <c r="H7122">
        <f>100*Comuni[[#This Row],[Popolazione2011]]/(SUMIFS($D$2:$D$7916,$B$2:$B$7916,"Piemonte"))</f>
        <v>3.1714634287186093E-2</v>
      </c>
      <c r="I7122" s="1" t="str">
        <f>_xlfn.XLOOKUP(Comuni[[#This Row],[Regione]],Ripartizione_geografica[Regione],Ripartizione_geografica[Ripartizione geografica],,0)</f>
        <v>Sud</v>
      </c>
      <c r="J7122" s="1">
        <f>_xlfn.XLOOKUP(Comuni[[#This Row],[Regione]],Table_0[Regione],Table_0[Totale contagiati],,0)</f>
        <v>650481</v>
      </c>
      <c r="K7122" s="1">
        <f>_xlfn.XLOOKUP(Comuni[[#This Row],[Regione]],Table_0[Regione],Table_0[Guariti],,0)</f>
        <v>643757</v>
      </c>
      <c r="L7122" s="1">
        <f>_xlfn.XLOOKUP(Comuni[[#This Row],[Regione]],Table_0[Regione],Table_0[Deceduti],,0)</f>
        <v>3596</v>
      </c>
    </row>
    <row r="7123" spans="1:12" x14ac:dyDescent="0.25">
      <c r="A7123" s="1" t="s">
        <v>7231</v>
      </c>
      <c r="B7123" s="1" t="s">
        <v>6848</v>
      </c>
      <c r="C7123" s="1" t="s">
        <v>7207</v>
      </c>
      <c r="D7123">
        <v>6490</v>
      </c>
      <c r="E7123">
        <f>100*Comuni[[#This Row],[Popolazione2011]]/$D$7916</f>
        <v>1.132395236646613E-2</v>
      </c>
      <c r="F7123">
        <f>100*Comuni[[#This Row],[Popolazione2011]]/(SUMIFS($D$2:$D$7916,$B$2:$B$7916,"Calabria"))</f>
        <v>0.33128301983104058</v>
      </c>
      <c r="G7123" t="b">
        <f>IF(Comuni[[#This Row],[Popolazione2011]]&gt;300000,"MAGGIORE")</f>
        <v>0</v>
      </c>
      <c r="H7123">
        <f>100*Comuni[[#This Row],[Popolazione2011]]/(SUMIFS($D$2:$D$7916,$B$2:$B$7916,"Piemonte"))</f>
        <v>0.14871963621664577</v>
      </c>
      <c r="I7123" s="1" t="str">
        <f>_xlfn.XLOOKUP(Comuni[[#This Row],[Regione]],Ripartizione_geografica[Regione],Ripartizione_geografica[Ripartizione geografica],,0)</f>
        <v>Sud</v>
      </c>
      <c r="J7123" s="1">
        <f>_xlfn.XLOOKUP(Comuni[[#This Row],[Regione]],Table_0[Regione],Table_0[Totale contagiati],,0)</f>
        <v>650481</v>
      </c>
      <c r="K7123" s="1">
        <f>_xlfn.XLOOKUP(Comuni[[#This Row],[Regione]],Table_0[Regione],Table_0[Guariti],,0)</f>
        <v>643757</v>
      </c>
      <c r="L7123" s="1">
        <f>_xlfn.XLOOKUP(Comuni[[#This Row],[Regione]],Table_0[Regione],Table_0[Deceduti],,0)</f>
        <v>3596</v>
      </c>
    </row>
    <row r="7124" spans="1:12" x14ac:dyDescent="0.25">
      <c r="A7124" s="1" t="s">
        <v>7232</v>
      </c>
      <c r="B7124" s="1" t="s">
        <v>6848</v>
      </c>
      <c r="C7124" s="1" t="s">
        <v>7207</v>
      </c>
      <c r="D7124">
        <v>1303</v>
      </c>
      <c r="E7124">
        <f>100*Comuni[[#This Row],[Popolazione2011]]/$D$7916</f>
        <v>2.2735146276587626E-3</v>
      </c>
      <c r="F7124">
        <f>100*Comuni[[#This Row],[Popolazione2011]]/(SUMIFS($D$2:$D$7916,$B$2:$B$7916,"Calabria"))</f>
        <v>6.6511829713381487E-2</v>
      </c>
      <c r="G7124" t="b">
        <f>IF(Comuni[[#This Row],[Popolazione2011]]&gt;300000,"MAGGIORE")</f>
        <v>0</v>
      </c>
      <c r="H7124">
        <f>100*Comuni[[#This Row],[Popolazione2011]]/(SUMIFS($D$2:$D$7916,$B$2:$B$7916,"Piemonte"))</f>
        <v>2.9858503234251071E-2</v>
      </c>
      <c r="I7124" s="1" t="str">
        <f>_xlfn.XLOOKUP(Comuni[[#This Row],[Regione]],Ripartizione_geografica[Regione],Ripartizione_geografica[Ripartizione geografica],,0)</f>
        <v>Sud</v>
      </c>
      <c r="J7124" s="1">
        <f>_xlfn.XLOOKUP(Comuni[[#This Row],[Regione]],Table_0[Regione],Table_0[Totale contagiati],,0)</f>
        <v>650481</v>
      </c>
      <c r="K7124" s="1">
        <f>_xlfn.XLOOKUP(Comuni[[#This Row],[Regione]],Table_0[Regione],Table_0[Guariti],,0)</f>
        <v>643757</v>
      </c>
      <c r="L7124" s="1">
        <f>_xlfn.XLOOKUP(Comuni[[#This Row],[Regione]],Table_0[Regione],Table_0[Deceduti],,0)</f>
        <v>3596</v>
      </c>
    </row>
    <row r="7125" spans="1:12" x14ac:dyDescent="0.25">
      <c r="A7125" s="1" t="s">
        <v>7233</v>
      </c>
      <c r="B7125" s="1" t="s">
        <v>6848</v>
      </c>
      <c r="C7125" s="1" t="s">
        <v>7207</v>
      </c>
      <c r="D7125">
        <v>8885</v>
      </c>
      <c r="E7125">
        <f>100*Comuni[[#This Row],[Popolazione2011]]/$D$7916</f>
        <v>1.5502822307558024E-2</v>
      </c>
      <c r="F7125">
        <f>100*Comuni[[#This Row],[Popolazione2011]]/(SUMIFS($D$2:$D$7916,$B$2:$B$7916,"Calabria"))</f>
        <v>0.45353615272708708</v>
      </c>
      <c r="G7125" t="b">
        <f>IF(Comuni[[#This Row],[Popolazione2011]]&gt;300000,"MAGGIORE")</f>
        <v>0</v>
      </c>
      <c r="H7125">
        <f>100*Comuni[[#This Row],[Popolazione2011]]/(SUMIFS($D$2:$D$7916,$B$2:$B$7916,"Piemonte"))</f>
        <v>0.20360153586824312</v>
      </c>
      <c r="I7125" s="1" t="str">
        <f>_xlfn.XLOOKUP(Comuni[[#This Row],[Regione]],Ripartizione_geografica[Regione],Ripartizione_geografica[Ripartizione geografica],,0)</f>
        <v>Sud</v>
      </c>
      <c r="J7125" s="1">
        <f>_xlfn.XLOOKUP(Comuni[[#This Row],[Regione]],Table_0[Regione],Table_0[Totale contagiati],,0)</f>
        <v>650481</v>
      </c>
      <c r="K7125" s="1">
        <f>_xlfn.XLOOKUP(Comuni[[#This Row],[Regione]],Table_0[Regione],Table_0[Guariti],,0)</f>
        <v>643757</v>
      </c>
      <c r="L7125" s="1">
        <f>_xlfn.XLOOKUP(Comuni[[#This Row],[Regione]],Table_0[Regione],Table_0[Deceduti],,0)</f>
        <v>3596</v>
      </c>
    </row>
    <row r="7126" spans="1:12" x14ac:dyDescent="0.25">
      <c r="A7126" s="1" t="s">
        <v>7234</v>
      </c>
      <c r="B7126" s="1" t="s">
        <v>6848</v>
      </c>
      <c r="C7126" s="1" t="s">
        <v>7207</v>
      </c>
      <c r="D7126">
        <v>1233</v>
      </c>
      <c r="E7126">
        <f>100*Comuni[[#This Row],[Popolazione2011]]/$D$7916</f>
        <v>2.151376466541254E-3</v>
      </c>
      <c r="F7126">
        <f>100*Comuni[[#This Row],[Popolazione2011]]/(SUMIFS($D$2:$D$7916,$B$2:$B$7916,"Calabria"))</f>
        <v>6.2938669252954244E-2</v>
      </c>
      <c r="G7126" t="b">
        <f>IF(Comuni[[#This Row],[Popolazione2011]]&gt;300000,"MAGGIORE")</f>
        <v>0</v>
      </c>
      <c r="H7126">
        <f>100*Comuni[[#This Row],[Popolazione2011]]/(SUMIFS($D$2:$D$7916,$B$2:$B$7916,"Piemonte"))</f>
        <v>2.8254439361344259E-2</v>
      </c>
      <c r="I7126" s="1" t="str">
        <f>_xlfn.XLOOKUP(Comuni[[#This Row],[Regione]],Ripartizione_geografica[Regione],Ripartizione_geografica[Ripartizione geografica],,0)</f>
        <v>Sud</v>
      </c>
      <c r="J7126" s="1">
        <f>_xlfn.XLOOKUP(Comuni[[#This Row],[Regione]],Table_0[Regione],Table_0[Totale contagiati],,0)</f>
        <v>650481</v>
      </c>
      <c r="K7126" s="1">
        <f>_xlfn.XLOOKUP(Comuni[[#This Row],[Regione]],Table_0[Regione],Table_0[Guariti],,0)</f>
        <v>643757</v>
      </c>
      <c r="L7126" s="1">
        <f>_xlfn.XLOOKUP(Comuni[[#This Row],[Regione]],Table_0[Regione],Table_0[Deceduti],,0)</f>
        <v>3596</v>
      </c>
    </row>
    <row r="7127" spans="1:12" x14ac:dyDescent="0.25">
      <c r="A7127" s="1" t="s">
        <v>7235</v>
      </c>
      <c r="B7127" s="1" t="s">
        <v>6848</v>
      </c>
      <c r="C7127" s="1" t="s">
        <v>7207</v>
      </c>
      <c r="D7127">
        <v>1048</v>
      </c>
      <c r="E7127">
        <f>100*Comuni[[#This Row],[Popolazione2011]]/$D$7916</f>
        <v>1.8285827550164105E-3</v>
      </c>
      <c r="F7127">
        <f>100*Comuni[[#This Row],[Popolazione2011]]/(SUMIFS($D$2:$D$7916,$B$2:$B$7916,"Calabria"))</f>
        <v>5.3495316607539367E-2</v>
      </c>
      <c r="G7127" t="b">
        <f>IF(Comuni[[#This Row],[Popolazione2011]]&gt;300000,"MAGGIORE")</f>
        <v>0</v>
      </c>
      <c r="H7127">
        <f>100*Comuni[[#This Row],[Popolazione2011]]/(SUMIFS($D$2:$D$7916,$B$2:$B$7916,"Piemonte"))</f>
        <v>2.4015127697233404E-2</v>
      </c>
      <c r="I7127" s="1" t="str">
        <f>_xlfn.XLOOKUP(Comuni[[#This Row],[Regione]],Ripartizione_geografica[Regione],Ripartizione_geografica[Ripartizione geografica],,0)</f>
        <v>Sud</v>
      </c>
      <c r="J7127" s="1">
        <f>_xlfn.XLOOKUP(Comuni[[#This Row],[Regione]],Table_0[Regione],Table_0[Totale contagiati],,0)</f>
        <v>650481</v>
      </c>
      <c r="K7127" s="1">
        <f>_xlfn.XLOOKUP(Comuni[[#This Row],[Regione]],Table_0[Regione],Table_0[Guariti],,0)</f>
        <v>643757</v>
      </c>
      <c r="L7127" s="1">
        <f>_xlfn.XLOOKUP(Comuni[[#This Row],[Regione]],Table_0[Regione],Table_0[Deceduti],,0)</f>
        <v>3596</v>
      </c>
    </row>
    <row r="7128" spans="1:12" x14ac:dyDescent="0.25">
      <c r="A7128" s="1" t="s">
        <v>7236</v>
      </c>
      <c r="B7128" s="1" t="s">
        <v>6848</v>
      </c>
      <c r="C7128" s="1" t="s">
        <v>7207</v>
      </c>
      <c r="D7128">
        <v>4750</v>
      </c>
      <c r="E7128">
        <f>100*Comuni[[#This Row],[Popolazione2011]]/$D$7916</f>
        <v>8.2879466472594952E-3</v>
      </c>
      <c r="F7128">
        <f>100*Comuni[[#This Row],[Popolazione2011]]/(SUMIFS($D$2:$D$7916,$B$2:$B$7916,"Calabria"))</f>
        <v>0.2424644598147061</v>
      </c>
      <c r="G7128" t="b">
        <f>IF(Comuni[[#This Row],[Popolazione2011]]&gt;300000,"MAGGIORE")</f>
        <v>0</v>
      </c>
      <c r="H7128">
        <f>100*Comuni[[#This Row],[Popolazione2011]]/(SUMIFS($D$2:$D$7916,$B$2:$B$7916,"Piemonte"))</f>
        <v>0.10884719137581933</v>
      </c>
      <c r="I7128" s="1" t="str">
        <f>_xlfn.XLOOKUP(Comuni[[#This Row],[Regione]],Ripartizione_geografica[Regione],Ripartizione_geografica[Ripartizione geografica],,0)</f>
        <v>Sud</v>
      </c>
      <c r="J7128" s="1">
        <f>_xlfn.XLOOKUP(Comuni[[#This Row],[Regione]],Table_0[Regione],Table_0[Totale contagiati],,0)</f>
        <v>650481</v>
      </c>
      <c r="K7128" s="1">
        <f>_xlfn.XLOOKUP(Comuni[[#This Row],[Regione]],Table_0[Regione],Table_0[Guariti],,0)</f>
        <v>643757</v>
      </c>
      <c r="L7128" s="1">
        <f>_xlfn.XLOOKUP(Comuni[[#This Row],[Regione]],Table_0[Regione],Table_0[Deceduti],,0)</f>
        <v>3596</v>
      </c>
    </row>
    <row r="7129" spans="1:12" x14ac:dyDescent="0.25">
      <c r="A7129" s="1" t="s">
        <v>7237</v>
      </c>
      <c r="B7129" s="1" t="s">
        <v>6848</v>
      </c>
      <c r="C7129" s="1" t="s">
        <v>7207</v>
      </c>
      <c r="D7129">
        <v>4649</v>
      </c>
      <c r="E7129">
        <f>100*Comuni[[#This Row],[Popolazione2011]]/$D$7916</f>
        <v>8.1117187290756614E-3</v>
      </c>
      <c r="F7129">
        <f>100*Comuni[[#This Row],[Popolazione2011]]/(SUMIFS($D$2:$D$7916,$B$2:$B$7916,"Calabria"))</f>
        <v>0.23730889972180394</v>
      </c>
      <c r="G7129" t="b">
        <f>IF(Comuni[[#This Row],[Popolazione2011]]&gt;300000,"MAGGIORE")</f>
        <v>0</v>
      </c>
      <c r="H7129">
        <f>100*Comuni[[#This Row],[Popolazione2011]]/(SUMIFS($D$2:$D$7916,$B$2:$B$7916,"Piemonte"))</f>
        <v>0.10653275635919665</v>
      </c>
      <c r="I7129" s="1" t="str">
        <f>_xlfn.XLOOKUP(Comuni[[#This Row],[Regione]],Ripartizione_geografica[Regione],Ripartizione_geografica[Ripartizione geografica],,0)</f>
        <v>Sud</v>
      </c>
      <c r="J7129" s="1">
        <f>_xlfn.XLOOKUP(Comuni[[#This Row],[Regione]],Table_0[Regione],Table_0[Totale contagiati],,0)</f>
        <v>650481</v>
      </c>
      <c r="K7129" s="1">
        <f>_xlfn.XLOOKUP(Comuni[[#This Row],[Regione]],Table_0[Regione],Table_0[Guariti],,0)</f>
        <v>643757</v>
      </c>
      <c r="L7129" s="1">
        <f>_xlfn.XLOOKUP(Comuni[[#This Row],[Regione]],Table_0[Regione],Table_0[Deceduti],,0)</f>
        <v>3596</v>
      </c>
    </row>
    <row r="7130" spans="1:12" x14ac:dyDescent="0.25">
      <c r="A7130" s="1" t="s">
        <v>7238</v>
      </c>
      <c r="B7130" s="1" t="s">
        <v>6848</v>
      </c>
      <c r="C7130" s="1" t="s">
        <v>7207</v>
      </c>
      <c r="D7130">
        <v>4460</v>
      </c>
      <c r="E7130">
        <f>100*Comuni[[#This Row],[Popolazione2011]]/$D$7916</f>
        <v>7.7819456940583882E-3</v>
      </c>
      <c r="F7130">
        <f>100*Comuni[[#This Row],[Popolazione2011]]/(SUMIFS($D$2:$D$7916,$B$2:$B$7916,"Calabria"))</f>
        <v>0.22766136647865037</v>
      </c>
      <c r="G7130" t="b">
        <f>IF(Comuni[[#This Row],[Popolazione2011]]&gt;300000,"MAGGIORE")</f>
        <v>0</v>
      </c>
      <c r="H7130">
        <f>100*Comuni[[#This Row],[Popolazione2011]]/(SUMIFS($D$2:$D$7916,$B$2:$B$7916,"Piemonte"))</f>
        <v>0.10220178390234826</v>
      </c>
      <c r="I7130" s="1" t="str">
        <f>_xlfn.XLOOKUP(Comuni[[#This Row],[Regione]],Ripartizione_geografica[Regione],Ripartizione_geografica[Ripartizione geografica],,0)</f>
        <v>Sud</v>
      </c>
      <c r="J7130" s="1">
        <f>_xlfn.XLOOKUP(Comuni[[#This Row],[Regione]],Table_0[Regione],Table_0[Totale contagiati],,0)</f>
        <v>650481</v>
      </c>
      <c r="K7130" s="1">
        <f>_xlfn.XLOOKUP(Comuni[[#This Row],[Regione]],Table_0[Regione],Table_0[Guariti],,0)</f>
        <v>643757</v>
      </c>
      <c r="L7130" s="1">
        <f>_xlfn.XLOOKUP(Comuni[[#This Row],[Regione]],Table_0[Regione],Table_0[Deceduti],,0)</f>
        <v>3596</v>
      </c>
    </row>
    <row r="7131" spans="1:12" x14ac:dyDescent="0.25">
      <c r="A7131" s="1" t="s">
        <v>7239</v>
      </c>
      <c r="B7131" s="1" t="s">
        <v>6848</v>
      </c>
      <c r="C7131" s="1" t="s">
        <v>7207</v>
      </c>
      <c r="D7131">
        <v>2238</v>
      </c>
      <c r="E7131">
        <f>100*Comuni[[#This Row],[Popolazione2011]]/$D$7916</f>
        <v>3.9049314940140523E-3</v>
      </c>
      <c r="F7131">
        <f>100*Comuni[[#This Row],[Popolazione2011]]/(SUMIFS($D$2:$D$7916,$B$2:$B$7916,"Calabria"))</f>
        <v>0.11423904443480258</v>
      </c>
      <c r="G7131" t="b">
        <f>IF(Comuni[[#This Row],[Popolazione2011]]&gt;300000,"MAGGIORE")</f>
        <v>0</v>
      </c>
      <c r="H7131">
        <f>100*Comuni[[#This Row],[Popolazione2011]]/(SUMIFS($D$2:$D$7916,$B$2:$B$7916,"Piemonte"))</f>
        <v>5.1284213536649192E-2</v>
      </c>
      <c r="I7131" s="1" t="str">
        <f>_xlfn.XLOOKUP(Comuni[[#This Row],[Regione]],Ripartizione_geografica[Regione],Ripartizione_geografica[Ripartizione geografica],,0)</f>
        <v>Sud</v>
      </c>
      <c r="J7131" s="1">
        <f>_xlfn.XLOOKUP(Comuni[[#This Row],[Regione]],Table_0[Regione],Table_0[Totale contagiati],,0)</f>
        <v>650481</v>
      </c>
      <c r="K7131" s="1">
        <f>_xlfn.XLOOKUP(Comuni[[#This Row],[Regione]],Table_0[Regione],Table_0[Guariti],,0)</f>
        <v>643757</v>
      </c>
      <c r="L7131" s="1">
        <f>_xlfn.XLOOKUP(Comuni[[#This Row],[Regione]],Table_0[Regione],Table_0[Deceduti],,0)</f>
        <v>3596</v>
      </c>
    </row>
    <row r="7132" spans="1:12" x14ac:dyDescent="0.25">
      <c r="A7132" s="1" t="s">
        <v>7240</v>
      </c>
      <c r="B7132" s="1" t="s">
        <v>6848</v>
      </c>
      <c r="C7132" s="1" t="s">
        <v>7207</v>
      </c>
      <c r="D7132">
        <v>2422</v>
      </c>
      <c r="E7132">
        <f>100*Comuni[[#This Row],[Popolazione2011]]/$D$7916</f>
        <v>4.2259803746657887E-3</v>
      </c>
      <c r="F7132">
        <f>100*Comuni[[#This Row],[Popolazione2011]]/(SUMIFS($D$2:$D$7916,$B$2:$B$7916,"Calabria"))</f>
        <v>0.12363135193078277</v>
      </c>
      <c r="G7132" t="b">
        <f>IF(Comuni[[#This Row],[Popolazione2011]]&gt;300000,"MAGGIORE")</f>
        <v>0</v>
      </c>
      <c r="H7132">
        <f>100*Comuni[[#This Row],[Popolazione2011]]/(SUMIFS($D$2:$D$7916,$B$2:$B$7916,"Piemonte"))</f>
        <v>5.5500610002575668E-2</v>
      </c>
      <c r="I7132" s="1" t="str">
        <f>_xlfn.XLOOKUP(Comuni[[#This Row],[Regione]],Ripartizione_geografica[Regione],Ripartizione_geografica[Ripartizione geografica],,0)</f>
        <v>Sud</v>
      </c>
      <c r="J7132" s="1">
        <f>_xlfn.XLOOKUP(Comuni[[#This Row],[Regione]],Table_0[Regione],Table_0[Totale contagiati],,0)</f>
        <v>650481</v>
      </c>
      <c r="K7132" s="1">
        <f>_xlfn.XLOOKUP(Comuni[[#This Row],[Regione]],Table_0[Regione],Table_0[Guariti],,0)</f>
        <v>643757</v>
      </c>
      <c r="L7132" s="1">
        <f>_xlfn.XLOOKUP(Comuni[[#This Row],[Regione]],Table_0[Regione],Table_0[Deceduti],,0)</f>
        <v>3596</v>
      </c>
    </row>
    <row r="7133" spans="1:12" x14ac:dyDescent="0.25">
      <c r="A7133" s="1" t="s">
        <v>7241</v>
      </c>
      <c r="B7133" s="1" t="s">
        <v>6848</v>
      </c>
      <c r="C7133" s="1" t="s">
        <v>7207</v>
      </c>
      <c r="D7133">
        <v>1416</v>
      </c>
      <c r="E7133">
        <f>100*Comuni[[#This Row],[Popolazione2011]]/$D$7916</f>
        <v>2.470680516319883E-3</v>
      </c>
      <c r="F7133">
        <f>100*Comuni[[#This Row],[Popolazione2011]]/(SUMIFS($D$2:$D$7916,$B$2:$B$7916,"Calabria"))</f>
        <v>7.2279931599499761E-2</v>
      </c>
      <c r="G7133" t="b">
        <f>IF(Comuni[[#This Row],[Popolazione2011]]&gt;300000,"MAGGIORE")</f>
        <v>0</v>
      </c>
      <c r="H7133">
        <f>100*Comuni[[#This Row],[Popolazione2011]]/(SUMIFS($D$2:$D$7916,$B$2:$B$7916,"Piemonte"))</f>
        <v>3.2447920629086351E-2</v>
      </c>
      <c r="I7133" s="1" t="str">
        <f>_xlfn.XLOOKUP(Comuni[[#This Row],[Regione]],Ripartizione_geografica[Regione],Ripartizione_geografica[Ripartizione geografica],,0)</f>
        <v>Sud</v>
      </c>
      <c r="J7133" s="1">
        <f>_xlfn.XLOOKUP(Comuni[[#This Row],[Regione]],Table_0[Regione],Table_0[Totale contagiati],,0)</f>
        <v>650481</v>
      </c>
      <c r="K7133" s="1">
        <f>_xlfn.XLOOKUP(Comuni[[#This Row],[Regione]],Table_0[Regione],Table_0[Guariti],,0)</f>
        <v>643757</v>
      </c>
      <c r="L7133" s="1">
        <f>_xlfn.XLOOKUP(Comuni[[#This Row],[Regione]],Table_0[Regione],Table_0[Deceduti],,0)</f>
        <v>3596</v>
      </c>
    </row>
    <row r="7134" spans="1:12" x14ac:dyDescent="0.25">
      <c r="A7134" s="1" t="s">
        <v>7242</v>
      </c>
      <c r="B7134" s="1" t="s">
        <v>6848</v>
      </c>
      <c r="C7134" s="1" t="s">
        <v>7207</v>
      </c>
      <c r="D7134">
        <v>3148</v>
      </c>
      <c r="E7134">
        <f>100*Comuni[[#This Row],[Popolazione2011]]/$D$7916</f>
        <v>5.4927275885416609E-3</v>
      </c>
      <c r="F7134">
        <f>100*Comuni[[#This Row],[Popolazione2011]]/(SUMIFS($D$2:$D$7916,$B$2:$B$7916,"Calabria"))</f>
        <v>0.16069013042035682</v>
      </c>
      <c r="G7134" t="b">
        <f>IF(Comuni[[#This Row],[Popolazione2011]]&gt;300000,"MAGGIORE")</f>
        <v>0</v>
      </c>
      <c r="H7134">
        <f>100*Comuni[[#This Row],[Popolazione2011]]/(SUMIFS($D$2:$D$7916,$B$2:$B$7916,"Piemonte"))</f>
        <v>7.2137043884437743E-2</v>
      </c>
      <c r="I7134" s="1" t="str">
        <f>_xlfn.XLOOKUP(Comuni[[#This Row],[Regione]],Ripartizione_geografica[Regione],Ripartizione_geografica[Ripartizione geografica],,0)</f>
        <v>Sud</v>
      </c>
      <c r="J7134" s="1">
        <f>_xlfn.XLOOKUP(Comuni[[#This Row],[Regione]],Table_0[Regione],Table_0[Totale contagiati],,0)</f>
        <v>650481</v>
      </c>
      <c r="K7134" s="1">
        <f>_xlfn.XLOOKUP(Comuni[[#This Row],[Regione]],Table_0[Regione],Table_0[Guariti],,0)</f>
        <v>643757</v>
      </c>
      <c r="L7134" s="1">
        <f>_xlfn.XLOOKUP(Comuni[[#This Row],[Regione]],Table_0[Regione],Table_0[Deceduti],,0)</f>
        <v>3596</v>
      </c>
    </row>
    <row r="7135" spans="1:12" x14ac:dyDescent="0.25">
      <c r="A7135" s="1" t="s">
        <v>7243</v>
      </c>
      <c r="B7135" s="1" t="s">
        <v>6848</v>
      </c>
      <c r="C7135" s="1" t="s">
        <v>7207</v>
      </c>
      <c r="D7135">
        <v>6850</v>
      </c>
      <c r="E7135">
        <f>100*Comuni[[#This Row],[Popolazione2011]]/$D$7916</f>
        <v>1.1952091480784745E-2</v>
      </c>
      <c r="F7135">
        <f>100*Comuni[[#This Row],[Popolazione2011]]/(SUMIFS($D$2:$D$7916,$B$2:$B$7916,"Calabria"))</f>
        <v>0.34965927362752353</v>
      </c>
      <c r="G7135" t="b">
        <f>IF(Comuni[[#This Row],[Popolazione2011]]&gt;300000,"MAGGIORE")</f>
        <v>0</v>
      </c>
      <c r="H7135">
        <f>100*Comuni[[#This Row],[Popolazione2011]]/(SUMIFS($D$2:$D$7916,$B$2:$B$7916,"Piemonte"))</f>
        <v>0.15696910756302368</v>
      </c>
      <c r="I7135" s="1" t="str">
        <f>_xlfn.XLOOKUP(Comuni[[#This Row],[Regione]],Ripartizione_geografica[Regione],Ripartizione_geografica[Ripartizione geografica],,0)</f>
        <v>Sud</v>
      </c>
      <c r="J7135" s="1">
        <f>_xlfn.XLOOKUP(Comuni[[#This Row],[Regione]],Table_0[Regione],Table_0[Totale contagiati],,0)</f>
        <v>650481</v>
      </c>
      <c r="K7135" s="1">
        <f>_xlfn.XLOOKUP(Comuni[[#This Row],[Regione]],Table_0[Regione],Table_0[Guariti],,0)</f>
        <v>643757</v>
      </c>
      <c r="L7135" s="1">
        <f>_xlfn.XLOOKUP(Comuni[[#This Row],[Regione]],Table_0[Regione],Table_0[Deceduti],,0)</f>
        <v>3596</v>
      </c>
    </row>
    <row r="7136" spans="1:12" x14ac:dyDescent="0.25">
      <c r="A7136" s="1" t="s">
        <v>7244</v>
      </c>
      <c r="B7136" s="1" t="s">
        <v>6848</v>
      </c>
      <c r="C7136" s="1" t="s">
        <v>7207</v>
      </c>
      <c r="D7136">
        <v>956</v>
      </c>
      <c r="E7136">
        <f>100*Comuni[[#This Row],[Popolazione2011]]/$D$7916</f>
        <v>1.6680583146905425E-3</v>
      </c>
      <c r="F7136">
        <f>100*Comuni[[#This Row],[Popolazione2011]]/(SUMIFS($D$2:$D$7916,$B$2:$B$7916,"Calabria"))</f>
        <v>4.8799162859549272E-2</v>
      </c>
      <c r="G7136" t="b">
        <f>IF(Comuni[[#This Row],[Popolazione2011]]&gt;300000,"MAGGIORE")</f>
        <v>0</v>
      </c>
      <c r="H7136">
        <f>100*Comuni[[#This Row],[Popolazione2011]]/(SUMIFS($D$2:$D$7916,$B$2:$B$7916,"Piemonte"))</f>
        <v>2.1906929464270166E-2</v>
      </c>
      <c r="I7136" s="1" t="str">
        <f>_xlfn.XLOOKUP(Comuni[[#This Row],[Regione]],Ripartizione_geografica[Regione],Ripartizione_geografica[Ripartizione geografica],,0)</f>
        <v>Sud</v>
      </c>
      <c r="J7136" s="1">
        <f>_xlfn.XLOOKUP(Comuni[[#This Row],[Regione]],Table_0[Regione],Table_0[Totale contagiati],,0)</f>
        <v>650481</v>
      </c>
      <c r="K7136" s="1">
        <f>_xlfn.XLOOKUP(Comuni[[#This Row],[Regione]],Table_0[Regione],Table_0[Guariti],,0)</f>
        <v>643757</v>
      </c>
      <c r="L7136" s="1">
        <f>_xlfn.XLOOKUP(Comuni[[#This Row],[Regione]],Table_0[Regione],Table_0[Deceduti],,0)</f>
        <v>3596</v>
      </c>
    </row>
    <row r="7137" spans="1:12" x14ac:dyDescent="0.25">
      <c r="A7137" s="1" t="s">
        <v>7245</v>
      </c>
      <c r="B7137" s="1" t="s">
        <v>6848</v>
      </c>
      <c r="C7137" s="1" t="s">
        <v>7207</v>
      </c>
      <c r="D7137">
        <v>1210</v>
      </c>
      <c r="E7137">
        <f>100*Comuni[[#This Row],[Popolazione2011]]/$D$7916</f>
        <v>2.1112453564597869E-3</v>
      </c>
      <c r="F7137">
        <f>100*Comuni[[#This Row],[Popolazione2011]]/(SUMIFS($D$2:$D$7916,$B$2:$B$7916,"Calabria"))</f>
        <v>6.1764630815956713E-2</v>
      </c>
      <c r="G7137" t="b">
        <f>IF(Comuni[[#This Row],[Popolazione2011]]&gt;300000,"MAGGIORE")</f>
        <v>0</v>
      </c>
      <c r="H7137">
        <f>100*Comuni[[#This Row],[Popolazione2011]]/(SUMIFS($D$2:$D$7916,$B$2:$B$7916,"Piemonte"))</f>
        <v>2.772738980310345E-2</v>
      </c>
      <c r="I7137" s="1" t="str">
        <f>_xlfn.XLOOKUP(Comuni[[#This Row],[Regione]],Ripartizione_geografica[Regione],Ripartizione_geografica[Ripartizione geografica],,0)</f>
        <v>Sud</v>
      </c>
      <c r="J7137" s="1">
        <f>_xlfn.XLOOKUP(Comuni[[#This Row],[Regione]],Table_0[Regione],Table_0[Totale contagiati],,0)</f>
        <v>650481</v>
      </c>
      <c r="K7137" s="1">
        <f>_xlfn.XLOOKUP(Comuni[[#This Row],[Regione]],Table_0[Regione],Table_0[Guariti],,0)</f>
        <v>643757</v>
      </c>
      <c r="L7137" s="1">
        <f>_xlfn.XLOOKUP(Comuni[[#This Row],[Regione]],Table_0[Regione],Table_0[Deceduti],,0)</f>
        <v>3596</v>
      </c>
    </row>
    <row r="7138" spans="1:12" x14ac:dyDescent="0.25">
      <c r="A7138" s="1" t="s">
        <v>7246</v>
      </c>
      <c r="B7138" s="1" t="s">
        <v>6848</v>
      </c>
      <c r="C7138" s="1" t="s">
        <v>7207</v>
      </c>
      <c r="D7138">
        <v>2472</v>
      </c>
      <c r="E7138">
        <f>100*Comuni[[#This Row],[Popolazione2011]]/$D$7916</f>
        <v>4.3132219183211517E-3</v>
      </c>
      <c r="F7138">
        <f>100*Comuni[[#This Row],[Popolazione2011]]/(SUMIFS($D$2:$D$7916,$B$2:$B$7916,"Calabria"))</f>
        <v>0.12618360940251652</v>
      </c>
      <c r="G7138" t="b">
        <f>IF(Comuni[[#This Row],[Popolazione2011]]&gt;300000,"MAGGIORE")</f>
        <v>0</v>
      </c>
      <c r="H7138">
        <f>100*Comuni[[#This Row],[Popolazione2011]]/(SUMIFS($D$2:$D$7916,$B$2:$B$7916,"Piemonte"))</f>
        <v>5.6646369911794822E-2</v>
      </c>
      <c r="I7138" s="1" t="str">
        <f>_xlfn.XLOOKUP(Comuni[[#This Row],[Regione]],Ripartizione_geografica[Regione],Ripartizione_geografica[Ripartizione geografica],,0)</f>
        <v>Sud</v>
      </c>
      <c r="J7138" s="1">
        <f>_xlfn.XLOOKUP(Comuni[[#This Row],[Regione]],Table_0[Regione],Table_0[Totale contagiati],,0)</f>
        <v>650481</v>
      </c>
      <c r="K7138" s="1">
        <f>_xlfn.XLOOKUP(Comuni[[#This Row],[Regione]],Table_0[Regione],Table_0[Guariti],,0)</f>
        <v>643757</v>
      </c>
      <c r="L7138" s="1">
        <f>_xlfn.XLOOKUP(Comuni[[#This Row],[Regione]],Table_0[Regione],Table_0[Deceduti],,0)</f>
        <v>3596</v>
      </c>
    </row>
    <row r="7139" spans="1:12" x14ac:dyDescent="0.25">
      <c r="A7139" s="1" t="s">
        <v>7247</v>
      </c>
      <c r="B7139" s="1" t="s">
        <v>6848</v>
      </c>
      <c r="C7139" s="1" t="s">
        <v>7207</v>
      </c>
      <c r="D7139">
        <v>858</v>
      </c>
      <c r="E7139">
        <f>100*Comuni[[#This Row],[Popolazione2011]]/$D$7916</f>
        <v>1.4970648891260308E-3</v>
      </c>
      <c r="F7139">
        <f>100*Comuni[[#This Row],[Popolazione2011]]/(SUMIFS($D$2:$D$7916,$B$2:$B$7916,"Calabria"))</f>
        <v>4.3796738214951121E-2</v>
      </c>
      <c r="G7139" t="b">
        <f>IF(Comuni[[#This Row],[Popolazione2011]]&gt;300000,"MAGGIORE")</f>
        <v>0</v>
      </c>
      <c r="H7139">
        <f>100*Comuni[[#This Row],[Popolazione2011]]/(SUMIFS($D$2:$D$7916,$B$2:$B$7916,"Piemonte"))</f>
        <v>1.9661240042200628E-2</v>
      </c>
      <c r="I7139" s="1" t="str">
        <f>_xlfn.XLOOKUP(Comuni[[#This Row],[Regione]],Ripartizione_geografica[Regione],Ripartizione_geografica[Ripartizione geografica],,0)</f>
        <v>Sud</v>
      </c>
      <c r="J7139" s="1">
        <f>_xlfn.XLOOKUP(Comuni[[#This Row],[Regione]],Table_0[Regione],Table_0[Totale contagiati],,0)</f>
        <v>650481</v>
      </c>
      <c r="K7139" s="1">
        <f>_xlfn.XLOOKUP(Comuni[[#This Row],[Regione]],Table_0[Regione],Table_0[Guariti],,0)</f>
        <v>643757</v>
      </c>
      <c r="L7139" s="1">
        <f>_xlfn.XLOOKUP(Comuni[[#This Row],[Regione]],Table_0[Regione],Table_0[Deceduti],,0)</f>
        <v>3596</v>
      </c>
    </row>
    <row r="7140" spans="1:12" x14ac:dyDescent="0.25">
      <c r="A7140" s="1" t="s">
        <v>7248</v>
      </c>
      <c r="B7140" s="1" t="s">
        <v>6848</v>
      </c>
      <c r="C7140" s="1" t="s">
        <v>7207</v>
      </c>
      <c r="D7140">
        <v>1470</v>
      </c>
      <c r="E7140">
        <f>100*Comuni[[#This Row],[Popolazione2011]]/$D$7916</f>
        <v>2.5649013834676752E-3</v>
      </c>
      <c r="F7140">
        <f>100*Comuni[[#This Row],[Popolazione2011]]/(SUMIFS($D$2:$D$7916,$B$2:$B$7916,"Calabria"))</f>
        <v>7.5036369668972203E-2</v>
      </c>
      <c r="G7140" t="b">
        <f>IF(Comuni[[#This Row],[Popolazione2011]]&gt;300000,"MAGGIORE")</f>
        <v>0</v>
      </c>
      <c r="H7140">
        <f>100*Comuni[[#This Row],[Popolazione2011]]/(SUMIFS($D$2:$D$7916,$B$2:$B$7916,"Piemonte"))</f>
        <v>3.3685341331043034E-2</v>
      </c>
      <c r="I7140" s="1" t="str">
        <f>_xlfn.XLOOKUP(Comuni[[#This Row],[Regione]],Ripartizione_geografica[Regione],Ripartizione_geografica[Ripartizione geografica],,0)</f>
        <v>Sud</v>
      </c>
      <c r="J7140" s="1">
        <f>_xlfn.XLOOKUP(Comuni[[#This Row],[Regione]],Table_0[Regione],Table_0[Totale contagiati],,0)</f>
        <v>650481</v>
      </c>
      <c r="K7140" s="1">
        <f>_xlfn.XLOOKUP(Comuni[[#This Row],[Regione]],Table_0[Regione],Table_0[Guariti],,0)</f>
        <v>643757</v>
      </c>
      <c r="L7140" s="1">
        <f>_xlfn.XLOOKUP(Comuni[[#This Row],[Regione]],Table_0[Regione],Table_0[Deceduti],,0)</f>
        <v>3596</v>
      </c>
    </row>
    <row r="7141" spans="1:12" x14ac:dyDescent="0.25">
      <c r="A7141" s="1" t="s">
        <v>7249</v>
      </c>
      <c r="B7141" s="1" t="s">
        <v>6848</v>
      </c>
      <c r="C7141" s="1" t="s">
        <v>7207</v>
      </c>
      <c r="D7141">
        <v>2526</v>
      </c>
      <c r="E7141">
        <f>100*Comuni[[#This Row],[Popolazione2011]]/$D$7916</f>
        <v>4.4074427854689435E-3</v>
      </c>
      <c r="F7141">
        <f>100*Comuni[[#This Row],[Popolazione2011]]/(SUMIFS($D$2:$D$7916,$B$2:$B$7916,"Calabria"))</f>
        <v>0.12894004747198898</v>
      </c>
      <c r="G7141" t="b">
        <f>IF(Comuni[[#This Row],[Popolazione2011]]&gt;300000,"MAGGIORE")</f>
        <v>0</v>
      </c>
      <c r="H7141">
        <f>100*Comuni[[#This Row],[Popolazione2011]]/(SUMIFS($D$2:$D$7916,$B$2:$B$7916,"Piemonte"))</f>
        <v>5.7883790613751505E-2</v>
      </c>
      <c r="I7141" s="1" t="str">
        <f>_xlfn.XLOOKUP(Comuni[[#This Row],[Regione]],Ripartizione_geografica[Regione],Ripartizione_geografica[Ripartizione geografica],,0)</f>
        <v>Sud</v>
      </c>
      <c r="J7141" s="1">
        <f>_xlfn.XLOOKUP(Comuni[[#This Row],[Regione]],Table_0[Regione],Table_0[Totale contagiati],,0)</f>
        <v>650481</v>
      </c>
      <c r="K7141" s="1">
        <f>_xlfn.XLOOKUP(Comuni[[#This Row],[Regione]],Table_0[Regione],Table_0[Guariti],,0)</f>
        <v>643757</v>
      </c>
      <c r="L7141" s="1">
        <f>_xlfn.XLOOKUP(Comuni[[#This Row],[Regione]],Table_0[Regione],Table_0[Deceduti],,0)</f>
        <v>3596</v>
      </c>
    </row>
    <row r="7142" spans="1:12" x14ac:dyDescent="0.25">
      <c r="A7142" s="1" t="s">
        <v>7250</v>
      </c>
      <c r="B7142" s="1" t="s">
        <v>6848</v>
      </c>
      <c r="C7142" s="1" t="s">
        <v>7207</v>
      </c>
      <c r="D7142">
        <v>6555</v>
      </c>
      <c r="E7142">
        <f>100*Comuni[[#This Row],[Popolazione2011]]/$D$7916</f>
        <v>1.1437366373218103E-2</v>
      </c>
      <c r="F7142">
        <f>100*Comuni[[#This Row],[Popolazione2011]]/(SUMIFS($D$2:$D$7916,$B$2:$B$7916,"Calabria"))</f>
        <v>0.33460095454429445</v>
      </c>
      <c r="G7142" t="b">
        <f>IF(Comuni[[#This Row],[Popolazione2011]]&gt;300000,"MAGGIORE")</f>
        <v>0</v>
      </c>
      <c r="H7142">
        <f>100*Comuni[[#This Row],[Popolazione2011]]/(SUMIFS($D$2:$D$7916,$B$2:$B$7916,"Piemonte"))</f>
        <v>0.15020912409863069</v>
      </c>
      <c r="I7142" s="1" t="str">
        <f>_xlfn.XLOOKUP(Comuni[[#This Row],[Regione]],Ripartizione_geografica[Regione],Ripartizione_geografica[Ripartizione geografica],,0)</f>
        <v>Sud</v>
      </c>
      <c r="J7142" s="1">
        <f>_xlfn.XLOOKUP(Comuni[[#This Row],[Regione]],Table_0[Regione],Table_0[Totale contagiati],,0)</f>
        <v>650481</v>
      </c>
      <c r="K7142" s="1">
        <f>_xlfn.XLOOKUP(Comuni[[#This Row],[Regione]],Table_0[Regione],Table_0[Guariti],,0)</f>
        <v>643757</v>
      </c>
      <c r="L7142" s="1">
        <f>_xlfn.XLOOKUP(Comuni[[#This Row],[Regione]],Table_0[Regione],Table_0[Deceduti],,0)</f>
        <v>3596</v>
      </c>
    </row>
    <row r="7143" spans="1:12" x14ac:dyDescent="0.25">
      <c r="A7143" s="1" t="s">
        <v>7251</v>
      </c>
      <c r="B7143" s="1" t="s">
        <v>6848</v>
      </c>
      <c r="C7143" s="1" t="s">
        <v>7207</v>
      </c>
      <c r="D7143">
        <v>682</v>
      </c>
      <c r="E7143">
        <f>100*Comuni[[#This Row],[Popolazione2011]]/$D$7916</f>
        <v>1.1899746554591528E-3</v>
      </c>
      <c r="F7143">
        <f>100*Comuni[[#This Row],[Popolazione2011]]/(SUMIFS($D$2:$D$7916,$B$2:$B$7916,"Calabria"))</f>
        <v>3.4812791914448332E-2</v>
      </c>
      <c r="G7143" t="b">
        <f>IF(Comuni[[#This Row],[Popolazione2011]]&gt;300000,"MAGGIORE")</f>
        <v>0</v>
      </c>
      <c r="H7143">
        <f>100*Comuni[[#This Row],[Popolazione2011]]/(SUMIFS($D$2:$D$7916,$B$2:$B$7916,"Piemonte"))</f>
        <v>1.5628165161749218E-2</v>
      </c>
      <c r="I7143" s="1" t="str">
        <f>_xlfn.XLOOKUP(Comuni[[#This Row],[Regione]],Ripartizione_geografica[Regione],Ripartizione_geografica[Ripartizione geografica],,0)</f>
        <v>Sud</v>
      </c>
      <c r="J7143" s="1">
        <f>_xlfn.XLOOKUP(Comuni[[#This Row],[Regione]],Table_0[Regione],Table_0[Totale contagiati],,0)</f>
        <v>650481</v>
      </c>
      <c r="K7143" s="1">
        <f>_xlfn.XLOOKUP(Comuni[[#This Row],[Regione]],Table_0[Regione],Table_0[Guariti],,0)</f>
        <v>643757</v>
      </c>
      <c r="L7143" s="1">
        <f>_xlfn.XLOOKUP(Comuni[[#This Row],[Regione]],Table_0[Regione],Table_0[Deceduti],,0)</f>
        <v>3596</v>
      </c>
    </row>
    <row r="7144" spans="1:12" x14ac:dyDescent="0.25">
      <c r="A7144" s="1" t="s">
        <v>7252</v>
      </c>
      <c r="B7144" s="1" t="s">
        <v>6848</v>
      </c>
      <c r="C7144" s="1" t="s">
        <v>7207</v>
      </c>
      <c r="D7144">
        <v>1106</v>
      </c>
      <c r="E7144">
        <f>100*Comuni[[#This Row],[Popolazione2011]]/$D$7916</f>
        <v>1.9297829456566317E-3</v>
      </c>
      <c r="F7144">
        <f>100*Comuni[[#This Row],[Popolazione2011]]/(SUMIFS($D$2:$D$7916,$B$2:$B$7916,"Calabria"))</f>
        <v>5.645593527475052E-2</v>
      </c>
      <c r="G7144" t="b">
        <f>IF(Comuni[[#This Row],[Popolazione2011]]&gt;300000,"MAGGIORE")</f>
        <v>0</v>
      </c>
      <c r="H7144">
        <f>100*Comuni[[#This Row],[Popolazione2011]]/(SUMIFS($D$2:$D$7916,$B$2:$B$7916,"Piemonte"))</f>
        <v>2.5344209191927616E-2</v>
      </c>
      <c r="I7144" s="1" t="str">
        <f>_xlfn.XLOOKUP(Comuni[[#This Row],[Regione]],Ripartizione_geografica[Regione],Ripartizione_geografica[Ripartizione geografica],,0)</f>
        <v>Sud</v>
      </c>
      <c r="J7144" s="1">
        <f>_xlfn.XLOOKUP(Comuni[[#This Row],[Regione]],Table_0[Regione],Table_0[Totale contagiati],,0)</f>
        <v>650481</v>
      </c>
      <c r="K7144" s="1">
        <f>_xlfn.XLOOKUP(Comuni[[#This Row],[Regione]],Table_0[Regione],Table_0[Guariti],,0)</f>
        <v>643757</v>
      </c>
      <c r="L7144" s="1">
        <f>_xlfn.XLOOKUP(Comuni[[#This Row],[Regione]],Table_0[Regione],Table_0[Deceduti],,0)</f>
        <v>3596</v>
      </c>
    </row>
    <row r="7145" spans="1:12" x14ac:dyDescent="0.25">
      <c r="A7145" s="1" t="s">
        <v>7253</v>
      </c>
      <c r="B7145" s="1" t="s">
        <v>6848</v>
      </c>
      <c r="C7145" s="1" t="s">
        <v>7207</v>
      </c>
      <c r="D7145">
        <v>33357</v>
      </c>
      <c r="E7145">
        <f>100*Comuni[[#This Row],[Popolazione2011]]/$D$7916</f>
        <v>5.8202323434238937E-2</v>
      </c>
      <c r="F7145">
        <f>100*Comuni[[#This Row],[Popolazione2011]]/(SUMIFS($D$2:$D$7916,$B$2:$B$7916,"Calabria"))</f>
        <v>1.702713049692453</v>
      </c>
      <c r="G7145" t="b">
        <f>IF(Comuni[[#This Row],[Popolazione2011]]&gt;300000,"MAGGIORE")</f>
        <v>0</v>
      </c>
      <c r="H7145">
        <f>100*Comuni[[#This Row],[Popolazione2011]]/(SUMIFS($D$2:$D$7916,$B$2:$B$7916,"Piemonte"))</f>
        <v>0.76438226583646429</v>
      </c>
      <c r="I7145" s="1" t="str">
        <f>_xlfn.XLOOKUP(Comuni[[#This Row],[Regione]],Ripartizione_geografica[Regione],Ripartizione_geografica[Ripartizione geografica],,0)</f>
        <v>Sud</v>
      </c>
      <c r="J7145" s="1">
        <f>_xlfn.XLOOKUP(Comuni[[#This Row],[Regione]],Table_0[Regione],Table_0[Totale contagiati],,0)</f>
        <v>650481</v>
      </c>
      <c r="K7145" s="1">
        <f>_xlfn.XLOOKUP(Comuni[[#This Row],[Regione]],Table_0[Regione],Table_0[Guariti],,0)</f>
        <v>643757</v>
      </c>
      <c r="L7145" s="1">
        <f>_xlfn.XLOOKUP(Comuni[[#This Row],[Regione]],Table_0[Regione],Table_0[Deceduti],,0)</f>
        <v>3596</v>
      </c>
    </row>
    <row r="7146" spans="1:12" x14ac:dyDescent="0.25">
      <c r="A7146" s="1" t="s">
        <v>7254</v>
      </c>
      <c r="B7146" s="1" t="s">
        <v>6848</v>
      </c>
      <c r="C7146" s="1" t="s">
        <v>7207</v>
      </c>
      <c r="D7146">
        <v>802</v>
      </c>
      <c r="E7146">
        <f>100*Comuni[[#This Row],[Popolazione2011]]/$D$7916</f>
        <v>1.3993543602320241E-3</v>
      </c>
      <c r="F7146">
        <f>100*Comuni[[#This Row],[Popolazione2011]]/(SUMIFS($D$2:$D$7916,$B$2:$B$7916,"Calabria"))</f>
        <v>4.0938209846609327E-2</v>
      </c>
      <c r="G7146" t="b">
        <f>IF(Comuni[[#This Row],[Popolazione2011]]&gt;300000,"MAGGIORE")</f>
        <v>0</v>
      </c>
      <c r="H7146">
        <f>100*Comuni[[#This Row],[Popolazione2011]]/(SUMIFS($D$2:$D$7916,$B$2:$B$7916,"Piemonte"))</f>
        <v>1.8377988943875181E-2</v>
      </c>
      <c r="I7146" s="1" t="str">
        <f>_xlfn.XLOOKUP(Comuni[[#This Row],[Regione]],Ripartizione_geografica[Regione],Ripartizione_geografica[Ripartizione geografica],,0)</f>
        <v>Sud</v>
      </c>
      <c r="J7146" s="1">
        <f>_xlfn.XLOOKUP(Comuni[[#This Row],[Regione]],Table_0[Regione],Table_0[Totale contagiati],,0)</f>
        <v>650481</v>
      </c>
      <c r="K7146" s="1">
        <f>_xlfn.XLOOKUP(Comuni[[#This Row],[Regione]],Table_0[Regione],Table_0[Guariti],,0)</f>
        <v>643757</v>
      </c>
      <c r="L7146" s="1">
        <f>_xlfn.XLOOKUP(Comuni[[#This Row],[Regione]],Table_0[Regione],Table_0[Deceduti],,0)</f>
        <v>3596</v>
      </c>
    </row>
    <row r="7147" spans="1:12" x14ac:dyDescent="0.25">
      <c r="A7147" s="1" t="s">
        <v>7255</v>
      </c>
      <c r="B7147" s="1" t="s">
        <v>6848</v>
      </c>
      <c r="C7147" s="1" t="s">
        <v>7207</v>
      </c>
      <c r="D7147">
        <v>1805</v>
      </c>
      <c r="E7147">
        <f>100*Comuni[[#This Row],[Popolazione2011]]/$D$7916</f>
        <v>3.149419725958608E-3</v>
      </c>
      <c r="F7147">
        <f>100*Comuni[[#This Row],[Popolazione2011]]/(SUMIFS($D$2:$D$7916,$B$2:$B$7916,"Calabria"))</f>
        <v>9.213649472958832E-2</v>
      </c>
      <c r="G7147" t="b">
        <f>IF(Comuni[[#This Row],[Popolazione2011]]&gt;300000,"MAGGIORE")</f>
        <v>0</v>
      </c>
      <c r="H7147">
        <f>100*Comuni[[#This Row],[Popolazione2011]]/(SUMIFS($D$2:$D$7916,$B$2:$B$7916,"Piemonte"))</f>
        <v>4.136193272281135E-2</v>
      </c>
      <c r="I7147" s="1" t="str">
        <f>_xlfn.XLOOKUP(Comuni[[#This Row],[Regione]],Ripartizione_geografica[Regione],Ripartizione_geografica[Ripartizione geografica],,0)</f>
        <v>Sud</v>
      </c>
      <c r="J7147" s="1">
        <f>_xlfn.XLOOKUP(Comuni[[#This Row],[Regione]],Table_0[Regione],Table_0[Totale contagiati],,0)</f>
        <v>650481</v>
      </c>
      <c r="K7147" s="1">
        <f>_xlfn.XLOOKUP(Comuni[[#This Row],[Regione]],Table_0[Regione],Table_0[Guariti],,0)</f>
        <v>643757</v>
      </c>
      <c r="L7147" s="1">
        <f>_xlfn.XLOOKUP(Comuni[[#This Row],[Regione]],Table_0[Regione],Table_0[Deceduti],,0)</f>
        <v>3596</v>
      </c>
    </row>
    <row r="7148" spans="1:12" x14ac:dyDescent="0.25">
      <c r="A7148" s="1" t="s">
        <v>7256</v>
      </c>
      <c r="B7148" s="1" t="s">
        <v>6848</v>
      </c>
      <c r="C7148" s="1" t="s">
        <v>7207</v>
      </c>
      <c r="D7148">
        <v>1985</v>
      </c>
      <c r="E7148">
        <f>100*Comuni[[#This Row],[Popolazione2011]]/$D$7916</f>
        <v>3.4634892831179151E-3</v>
      </c>
      <c r="F7148">
        <f>100*Comuni[[#This Row],[Popolazione2011]]/(SUMIFS($D$2:$D$7916,$B$2:$B$7916,"Calabria"))</f>
        <v>0.10132462162782982</v>
      </c>
      <c r="G7148" t="b">
        <f>IF(Comuni[[#This Row],[Popolazione2011]]&gt;300000,"MAGGIORE")</f>
        <v>0</v>
      </c>
      <c r="H7148">
        <f>100*Comuni[[#This Row],[Popolazione2011]]/(SUMIFS($D$2:$D$7916,$B$2:$B$7916,"Piemonte"))</f>
        <v>4.5486668396000289E-2</v>
      </c>
      <c r="I7148" s="1" t="str">
        <f>_xlfn.XLOOKUP(Comuni[[#This Row],[Regione]],Ripartizione_geografica[Regione],Ripartizione_geografica[Ripartizione geografica],,0)</f>
        <v>Sud</v>
      </c>
      <c r="J7148" s="1">
        <f>_xlfn.XLOOKUP(Comuni[[#This Row],[Regione]],Table_0[Regione],Table_0[Totale contagiati],,0)</f>
        <v>650481</v>
      </c>
      <c r="K7148" s="1">
        <f>_xlfn.XLOOKUP(Comuni[[#This Row],[Regione]],Table_0[Regione],Table_0[Guariti],,0)</f>
        <v>643757</v>
      </c>
      <c r="L7148" s="1">
        <f>_xlfn.XLOOKUP(Comuni[[#This Row],[Regione]],Table_0[Regione],Table_0[Deceduti],,0)</f>
        <v>3596</v>
      </c>
    </row>
    <row r="7149" spans="1:12" x14ac:dyDescent="0.25">
      <c r="A7149" s="1" t="s">
        <v>7257</v>
      </c>
      <c r="B7149" s="1" t="s">
        <v>7258</v>
      </c>
      <c r="C7149" s="1" t="s">
        <v>7259</v>
      </c>
      <c r="D7149">
        <v>45314</v>
      </c>
      <c r="E7149">
        <f>100*Comuni[[#This Row],[Popolazione2011]]/$D$7916</f>
        <v>7.9065266183982463E-2</v>
      </c>
      <c r="F7149">
        <f>100*Comuni[[#This Row],[Popolazione2011]]/(SUMIFS($D$2:$D$7916,$B$2:$B$7916,"Sicilia"))</f>
        <v>0.90575393811274407</v>
      </c>
      <c r="G7149" t="b">
        <f>IF(Comuni[[#This Row],[Popolazione2011]]&gt;300000,"MAGGIORE")</f>
        <v>0</v>
      </c>
      <c r="H7149">
        <f>100*Comuni[[#This Row],[Popolazione2011]]/(SUMIFS($D$2:$D$7916,$B$2:$B$7916,"Piemonte"))</f>
        <v>1.0383792905271321</v>
      </c>
      <c r="I7149" s="1" t="str">
        <f>_xlfn.XLOOKUP(Comuni[[#This Row],[Regione]],Ripartizione_geografica[Regione],Ripartizione_geografica[Ripartizione geografica],,0)</f>
        <v>Isole</v>
      </c>
      <c r="J7149" s="1">
        <f>_xlfn.XLOOKUP(Comuni[[#This Row],[Regione]],Table_0[Regione],Table_0[Totale contagiati],,0)</f>
        <v>1833392</v>
      </c>
      <c r="K7149" s="1">
        <f>_xlfn.XLOOKUP(Comuni[[#This Row],[Regione]],Table_0[Regione],Table_0[Guariti],,0)</f>
        <v>1818423</v>
      </c>
      <c r="L7149" s="1">
        <f>_xlfn.XLOOKUP(Comuni[[#This Row],[Regione]],Table_0[Regione],Table_0[Deceduti],,0)</f>
        <v>12944</v>
      </c>
    </row>
    <row r="7150" spans="1:12" x14ac:dyDescent="0.25">
      <c r="A7150" s="1" t="s">
        <v>7260</v>
      </c>
      <c r="B7150" s="1" t="s">
        <v>7258</v>
      </c>
      <c r="C7150" s="1" t="s">
        <v>7259</v>
      </c>
      <c r="D7150">
        <v>3031</v>
      </c>
      <c r="E7150">
        <f>100*Comuni[[#This Row],[Popolazione2011]]/$D$7916</f>
        <v>5.2885823763881108E-3</v>
      </c>
      <c r="F7150">
        <f>100*Comuni[[#This Row],[Popolazione2011]]/(SUMIFS($D$2:$D$7916,$B$2:$B$7916,"Sicilia"))</f>
        <v>6.0584812340992354E-2</v>
      </c>
      <c r="G7150" t="b">
        <f>IF(Comuni[[#This Row],[Popolazione2011]]&gt;300000,"MAGGIORE")</f>
        <v>0</v>
      </c>
      <c r="H7150">
        <f>100*Comuni[[#This Row],[Popolazione2011]]/(SUMIFS($D$2:$D$7916,$B$2:$B$7916,"Piemonte"))</f>
        <v>6.9455965696864921E-2</v>
      </c>
      <c r="I7150" s="1" t="str">
        <f>_xlfn.XLOOKUP(Comuni[[#This Row],[Regione]],Ripartizione_geografica[Regione],Ripartizione_geografica[Ripartizione geografica],,0)</f>
        <v>Isole</v>
      </c>
      <c r="J7150" s="1">
        <f>_xlfn.XLOOKUP(Comuni[[#This Row],[Regione]],Table_0[Regione],Table_0[Totale contagiati],,0)</f>
        <v>1833392</v>
      </c>
      <c r="K7150" s="1">
        <f>_xlfn.XLOOKUP(Comuni[[#This Row],[Regione]],Table_0[Regione],Table_0[Guariti],,0)</f>
        <v>1818423</v>
      </c>
      <c r="L7150" s="1">
        <f>_xlfn.XLOOKUP(Comuni[[#This Row],[Regione]],Table_0[Regione],Table_0[Deceduti],,0)</f>
        <v>12944</v>
      </c>
    </row>
    <row r="7151" spans="1:12" x14ac:dyDescent="0.25">
      <c r="A7151" s="1" t="s">
        <v>7261</v>
      </c>
      <c r="B7151" s="1" t="s">
        <v>7258</v>
      </c>
      <c r="C7151" s="1" t="s">
        <v>7259</v>
      </c>
      <c r="D7151">
        <v>6938</v>
      </c>
      <c r="E7151">
        <f>100*Comuni[[#This Row],[Popolazione2011]]/$D$7916</f>
        <v>1.2105636597618184E-2</v>
      </c>
      <c r="F7151">
        <f>100*Comuni[[#This Row],[Popolazione2011]]/(SUMIFS($D$2:$D$7916,$B$2:$B$7916,"Sicilia"))</f>
        <v>0.13867945497255194</v>
      </c>
      <c r="G7151" t="b">
        <f>IF(Comuni[[#This Row],[Popolazione2011]]&gt;300000,"MAGGIORE")</f>
        <v>0</v>
      </c>
      <c r="H7151">
        <f>100*Comuni[[#This Row],[Popolazione2011]]/(SUMIFS($D$2:$D$7916,$B$2:$B$7916,"Piemonte"))</f>
        <v>0.15898564500324938</v>
      </c>
      <c r="I7151" s="1" t="str">
        <f>_xlfn.XLOOKUP(Comuni[[#This Row],[Regione]],Ripartizione_geografica[Regione],Ripartizione_geografica[Ripartizione geografica],,0)</f>
        <v>Isole</v>
      </c>
      <c r="J7151" s="1">
        <f>_xlfn.XLOOKUP(Comuni[[#This Row],[Regione]],Table_0[Regione],Table_0[Totale contagiati],,0)</f>
        <v>1833392</v>
      </c>
      <c r="K7151" s="1">
        <f>_xlfn.XLOOKUP(Comuni[[#This Row],[Regione]],Table_0[Regione],Table_0[Guariti],,0)</f>
        <v>1818423</v>
      </c>
      <c r="L7151" s="1">
        <f>_xlfn.XLOOKUP(Comuni[[#This Row],[Regione]],Table_0[Regione],Table_0[Deceduti],,0)</f>
        <v>12944</v>
      </c>
    </row>
    <row r="7152" spans="1:12" x14ac:dyDescent="0.25">
      <c r="A7152" s="1" t="s">
        <v>7262</v>
      </c>
      <c r="B7152" s="1" t="s">
        <v>7258</v>
      </c>
      <c r="C7152" s="1" t="s">
        <v>7259</v>
      </c>
      <c r="D7152">
        <v>11580</v>
      </c>
      <c r="E7152">
        <f>100*Comuni[[#This Row],[Popolazione2011]]/$D$7916</f>
        <v>2.0205141510582093E-2</v>
      </c>
      <c r="F7152">
        <f>100*Comuni[[#This Row],[Popolazione2011]]/(SUMIFS($D$2:$D$7916,$B$2:$B$7916,"Sicilia"))</f>
        <v>0.23146556479996419</v>
      </c>
      <c r="G7152" t="b">
        <f>IF(Comuni[[#This Row],[Popolazione2011]]&gt;300000,"MAGGIORE")</f>
        <v>0</v>
      </c>
      <c r="H7152">
        <f>100*Comuni[[#This Row],[Popolazione2011]]/(SUMIFS($D$2:$D$7916,$B$2:$B$7916,"Piemonte"))</f>
        <v>0.26535799497515533</v>
      </c>
      <c r="I7152" s="1" t="str">
        <f>_xlfn.XLOOKUP(Comuni[[#This Row],[Regione]],Ripartizione_geografica[Regione],Ripartizione_geografica[Ripartizione geografica],,0)</f>
        <v>Isole</v>
      </c>
      <c r="J7152" s="1">
        <f>_xlfn.XLOOKUP(Comuni[[#This Row],[Regione]],Table_0[Regione],Table_0[Totale contagiati],,0)</f>
        <v>1833392</v>
      </c>
      <c r="K7152" s="1">
        <f>_xlfn.XLOOKUP(Comuni[[#This Row],[Regione]],Table_0[Regione],Table_0[Guariti],,0)</f>
        <v>1818423</v>
      </c>
      <c r="L7152" s="1">
        <f>_xlfn.XLOOKUP(Comuni[[#This Row],[Regione]],Table_0[Regione],Table_0[Deceduti],,0)</f>
        <v>12944</v>
      </c>
    </row>
    <row r="7153" spans="1:12" x14ac:dyDescent="0.25">
      <c r="A7153" s="1" t="s">
        <v>7263</v>
      </c>
      <c r="B7153" s="1" t="s">
        <v>7258</v>
      </c>
      <c r="C7153" s="1" t="s">
        <v>7259</v>
      </c>
      <c r="D7153">
        <v>14603</v>
      </c>
      <c r="E7153">
        <f>100*Comuni[[#This Row],[Popolazione2011]]/$D$7916</f>
        <v>2.5479765239985346E-2</v>
      </c>
      <c r="F7153">
        <f>100*Comuni[[#This Row],[Popolazione2011]]/(SUMIFS($D$2:$D$7916,$B$2:$B$7916,"Sicilia"))</f>
        <v>0.29189047001501528</v>
      </c>
      <c r="G7153" t="b">
        <f>IF(Comuni[[#This Row],[Popolazione2011]]&gt;300000,"MAGGIORE")</f>
        <v>0</v>
      </c>
      <c r="H7153">
        <f>100*Comuni[[#This Row],[Popolazione2011]]/(SUMIFS($D$2:$D$7916,$B$2:$B$7916,"Piemonte"))</f>
        <v>0.33463063908654522</v>
      </c>
      <c r="I7153" s="1" t="str">
        <f>_xlfn.XLOOKUP(Comuni[[#This Row],[Regione]],Ripartizione_geografica[Regione],Ripartizione_geografica[Ripartizione geografica],,0)</f>
        <v>Isole</v>
      </c>
      <c r="J7153" s="1">
        <f>_xlfn.XLOOKUP(Comuni[[#This Row],[Regione]],Table_0[Regione],Table_0[Totale contagiati],,0)</f>
        <v>1833392</v>
      </c>
      <c r="K7153" s="1">
        <f>_xlfn.XLOOKUP(Comuni[[#This Row],[Regione]],Table_0[Regione],Table_0[Guariti],,0)</f>
        <v>1818423</v>
      </c>
      <c r="L7153" s="1">
        <f>_xlfn.XLOOKUP(Comuni[[#This Row],[Regione]],Table_0[Regione],Table_0[Deceduti],,0)</f>
        <v>12944</v>
      </c>
    </row>
    <row r="7154" spans="1:12" x14ac:dyDescent="0.25">
      <c r="A7154" s="1" t="s">
        <v>7264</v>
      </c>
      <c r="B7154" s="1" t="s">
        <v>7258</v>
      </c>
      <c r="C7154" s="1" t="s">
        <v>7259</v>
      </c>
      <c r="D7154">
        <v>31824</v>
      </c>
      <c r="E7154">
        <f>100*Comuni[[#This Row],[Popolazione2011]]/$D$7916</f>
        <v>5.5527497705765504E-2</v>
      </c>
      <c r="F7154">
        <f>100*Comuni[[#This Row],[Popolazione2011]]/(SUMIFS($D$2:$D$7916,$B$2:$B$7916,"Sicilia"))</f>
        <v>0.63611054699430569</v>
      </c>
      <c r="G7154" t="b">
        <f>IF(Comuni[[#This Row],[Popolazione2011]]&gt;300000,"MAGGIORE")</f>
        <v>0</v>
      </c>
      <c r="H7154">
        <f>100*Comuni[[#This Row],[Popolazione2011]]/(SUMIFS($D$2:$D$7916,$B$2:$B$7916,"Piemonte"))</f>
        <v>0.7292532670198052</v>
      </c>
      <c r="I7154" s="1" t="str">
        <f>_xlfn.XLOOKUP(Comuni[[#This Row],[Regione]],Ripartizione_geografica[Regione],Ripartizione_geografica[Ripartizione geografica],,0)</f>
        <v>Isole</v>
      </c>
      <c r="J7154" s="1">
        <f>_xlfn.XLOOKUP(Comuni[[#This Row],[Regione]],Table_0[Regione],Table_0[Totale contagiati],,0)</f>
        <v>1833392</v>
      </c>
      <c r="K7154" s="1">
        <f>_xlfn.XLOOKUP(Comuni[[#This Row],[Regione]],Table_0[Regione],Table_0[Guariti],,0)</f>
        <v>1818423</v>
      </c>
      <c r="L7154" s="1">
        <f>_xlfn.XLOOKUP(Comuni[[#This Row],[Regione]],Table_0[Regione],Table_0[Deceduti],,0)</f>
        <v>12944</v>
      </c>
    </row>
    <row r="7155" spans="1:12" x14ac:dyDescent="0.25">
      <c r="A7155" s="1" t="s">
        <v>7265</v>
      </c>
      <c r="B7155" s="1" t="s">
        <v>7258</v>
      </c>
      <c r="C7155" s="1" t="s">
        <v>7259</v>
      </c>
      <c r="D7155">
        <v>5392</v>
      </c>
      <c r="E7155">
        <f>100*Comuni[[#This Row],[Popolazione2011]]/$D$7916</f>
        <v>9.4081280677943569E-3</v>
      </c>
      <c r="F7155">
        <f>100*Comuni[[#This Row],[Popolazione2011]]/(SUMIFS($D$2:$D$7916,$B$2:$B$7916,"Sicilia"))</f>
        <v>0.10777740288440474</v>
      </c>
      <c r="G7155" t="b">
        <f>IF(Comuni[[#This Row],[Popolazione2011]]&gt;300000,"MAGGIORE")</f>
        <v>0</v>
      </c>
      <c r="H7155">
        <f>100*Comuni[[#This Row],[Popolazione2011]]/(SUMIFS($D$2:$D$7916,$B$2:$B$7916,"Piemonte"))</f>
        <v>0.12355874861019323</v>
      </c>
      <c r="I7155" s="1" t="str">
        <f>_xlfn.XLOOKUP(Comuni[[#This Row],[Regione]],Ripartizione_geografica[Regione],Ripartizione_geografica[Ripartizione geografica],,0)</f>
        <v>Isole</v>
      </c>
      <c r="J7155" s="1">
        <f>_xlfn.XLOOKUP(Comuni[[#This Row],[Regione]],Table_0[Regione],Table_0[Totale contagiati],,0)</f>
        <v>1833392</v>
      </c>
      <c r="K7155" s="1">
        <f>_xlfn.XLOOKUP(Comuni[[#This Row],[Regione]],Table_0[Regione],Table_0[Guariti],,0)</f>
        <v>1818423</v>
      </c>
      <c r="L7155" s="1">
        <f>_xlfn.XLOOKUP(Comuni[[#This Row],[Regione]],Table_0[Regione],Table_0[Deceduti],,0)</f>
        <v>12944</v>
      </c>
    </row>
    <row r="7156" spans="1:12" x14ac:dyDescent="0.25">
      <c r="A7156" s="1" t="s">
        <v>7266</v>
      </c>
      <c r="B7156" s="1" t="s">
        <v>7258</v>
      </c>
      <c r="C7156" s="1" t="s">
        <v>7259</v>
      </c>
      <c r="D7156">
        <v>28012</v>
      </c>
      <c r="E7156">
        <f>100*Comuni[[#This Row],[Popolazione2011]]/$D$7916</f>
        <v>4.887620241748062E-2</v>
      </c>
      <c r="F7156">
        <f>100*Comuni[[#This Row],[Popolazione2011]]/(SUMIFS($D$2:$D$7916,$B$2:$B$7916,"Sicilia"))</f>
        <v>0.55991480148329853</v>
      </c>
      <c r="G7156" t="b">
        <f>IF(Comuni[[#This Row],[Popolazione2011]]&gt;300000,"MAGGIORE")</f>
        <v>0</v>
      </c>
      <c r="H7156">
        <f>100*Comuni[[#This Row],[Popolazione2011]]/(SUMIFS($D$2:$D$7916,$B$2:$B$7916,"Piemonte"))</f>
        <v>0.64190053154093707</v>
      </c>
      <c r="I7156" s="1" t="str">
        <f>_xlfn.XLOOKUP(Comuni[[#This Row],[Regione]],Ripartizione_geografica[Regione],Ripartizione_geografica[Ripartizione geografica],,0)</f>
        <v>Isole</v>
      </c>
      <c r="J7156" s="1">
        <f>_xlfn.XLOOKUP(Comuni[[#This Row],[Regione]],Table_0[Regione],Table_0[Totale contagiati],,0)</f>
        <v>1833392</v>
      </c>
      <c r="K7156" s="1">
        <f>_xlfn.XLOOKUP(Comuni[[#This Row],[Regione]],Table_0[Regione],Table_0[Guariti],,0)</f>
        <v>1818423</v>
      </c>
      <c r="L7156" s="1">
        <f>_xlfn.XLOOKUP(Comuni[[#This Row],[Regione]],Table_0[Regione],Table_0[Deceduti],,0)</f>
        <v>12944</v>
      </c>
    </row>
    <row r="7157" spans="1:12" x14ac:dyDescent="0.25">
      <c r="A7157" s="1" t="s">
        <v>7267</v>
      </c>
      <c r="B7157" s="1" t="s">
        <v>7258</v>
      </c>
      <c r="C7157" s="1" t="s">
        <v>7259</v>
      </c>
      <c r="D7157">
        <v>4185</v>
      </c>
      <c r="E7157">
        <f>100*Comuni[[#This Row],[Popolazione2011]]/$D$7916</f>
        <v>7.3021172039538914E-3</v>
      </c>
      <c r="F7157">
        <f>100*Comuni[[#This Row],[Popolazione2011]]/(SUMIFS($D$2:$D$7916,$B$2:$B$7916,"Sicilia"))</f>
        <v>8.3651415258018141E-2</v>
      </c>
      <c r="G7157" t="b">
        <f>IF(Comuni[[#This Row],[Popolazione2011]]&gt;300000,"MAGGIORE")</f>
        <v>0</v>
      </c>
      <c r="H7157">
        <f>100*Comuni[[#This Row],[Popolazione2011]]/(SUMIFS($D$2:$D$7916,$B$2:$B$7916,"Piemonte"))</f>
        <v>9.5900104401642927E-2</v>
      </c>
      <c r="I7157" s="1" t="str">
        <f>_xlfn.XLOOKUP(Comuni[[#This Row],[Regione]],Ripartizione_geografica[Regione],Ripartizione_geografica[Ripartizione geografica],,0)</f>
        <v>Isole</v>
      </c>
      <c r="J7157" s="1">
        <f>_xlfn.XLOOKUP(Comuni[[#This Row],[Regione]],Table_0[Regione],Table_0[Totale contagiati],,0)</f>
        <v>1833392</v>
      </c>
      <c r="K7157" s="1">
        <f>_xlfn.XLOOKUP(Comuni[[#This Row],[Regione]],Table_0[Regione],Table_0[Guariti],,0)</f>
        <v>1818423</v>
      </c>
      <c r="L7157" s="1">
        <f>_xlfn.XLOOKUP(Comuni[[#This Row],[Regione]],Table_0[Regione],Table_0[Deceduti],,0)</f>
        <v>12944</v>
      </c>
    </row>
    <row r="7158" spans="1:12" x14ac:dyDescent="0.25">
      <c r="A7158" s="1" t="s">
        <v>7268</v>
      </c>
      <c r="B7158" s="1" t="s">
        <v>7258</v>
      </c>
      <c r="C7158" s="1" t="s">
        <v>7259</v>
      </c>
      <c r="D7158">
        <v>4264</v>
      </c>
      <c r="E7158">
        <f>100*Comuni[[#This Row],[Popolazione2011]]/$D$7916</f>
        <v>7.4399588429293652E-3</v>
      </c>
      <c r="F7158">
        <f>100*Comuni[[#This Row],[Popolazione2011]]/(SUMIFS($D$2:$D$7916,$B$2:$B$7916,"Sicilia"))</f>
        <v>8.5230498126688023E-2</v>
      </c>
      <c r="G7158" t="b">
        <f>IF(Comuni[[#This Row],[Popolazione2011]]&gt;300000,"MAGGIORE")</f>
        <v>0</v>
      </c>
      <c r="H7158">
        <f>100*Comuni[[#This Row],[Popolazione2011]]/(SUMIFS($D$2:$D$7916,$B$2:$B$7916,"Piemonte"))</f>
        <v>9.7710405058209188E-2</v>
      </c>
      <c r="I7158" s="1" t="str">
        <f>_xlfn.XLOOKUP(Comuni[[#This Row],[Regione]],Ripartizione_geografica[Regione],Ripartizione_geografica[Ripartizione geografica],,0)</f>
        <v>Isole</v>
      </c>
      <c r="J7158" s="1">
        <f>_xlfn.XLOOKUP(Comuni[[#This Row],[Regione]],Table_0[Regione],Table_0[Totale contagiati],,0)</f>
        <v>1833392</v>
      </c>
      <c r="K7158" s="1">
        <f>_xlfn.XLOOKUP(Comuni[[#This Row],[Regione]],Table_0[Regione],Table_0[Guariti],,0)</f>
        <v>1818423</v>
      </c>
      <c r="L7158" s="1">
        <f>_xlfn.XLOOKUP(Comuni[[#This Row],[Regione]],Table_0[Regione],Table_0[Deceduti],,0)</f>
        <v>12944</v>
      </c>
    </row>
    <row r="7159" spans="1:12" x14ac:dyDescent="0.25">
      <c r="A7159" s="1" t="s">
        <v>7269</v>
      </c>
      <c r="B7159" s="1" t="s">
        <v>7258</v>
      </c>
      <c r="C7159" s="1" t="s">
        <v>7259</v>
      </c>
      <c r="D7159">
        <v>80218</v>
      </c>
      <c r="E7159">
        <f>100*Comuni[[#This Row],[Popolazione2011]]/$D$7916</f>
        <v>0.13996684297891834</v>
      </c>
      <c r="F7159">
        <f>100*Comuni[[#This Row],[Popolazione2011]]/(SUMIFS($D$2:$D$7916,$B$2:$B$7916,"Sicilia"))</f>
        <v>1.6034287285944324</v>
      </c>
      <c r="G7159" t="b">
        <f>IF(Comuni[[#This Row],[Popolazione2011]]&gt;300000,"MAGGIORE")</f>
        <v>0</v>
      </c>
      <c r="H7159">
        <f>100*Comuni[[#This Row],[Popolazione2011]]/(SUMIFS($D$2:$D$7916,$B$2:$B$7916,"Piemonte"))</f>
        <v>1.8382113679548369</v>
      </c>
      <c r="I7159" s="1" t="str">
        <f>_xlfn.XLOOKUP(Comuni[[#This Row],[Regione]],Ripartizione_geografica[Regione],Ripartizione_geografica[Ripartizione geografica],,0)</f>
        <v>Isole</v>
      </c>
      <c r="J7159" s="1">
        <f>_xlfn.XLOOKUP(Comuni[[#This Row],[Regione]],Table_0[Regione],Table_0[Totale contagiati],,0)</f>
        <v>1833392</v>
      </c>
      <c r="K7159" s="1">
        <f>_xlfn.XLOOKUP(Comuni[[#This Row],[Regione]],Table_0[Regione],Table_0[Guariti],,0)</f>
        <v>1818423</v>
      </c>
      <c r="L7159" s="1">
        <f>_xlfn.XLOOKUP(Comuni[[#This Row],[Regione]],Table_0[Regione],Table_0[Deceduti],,0)</f>
        <v>12944</v>
      </c>
    </row>
    <row r="7160" spans="1:12" x14ac:dyDescent="0.25">
      <c r="A7160" s="1" t="s">
        <v>7270</v>
      </c>
      <c r="B7160" s="1" t="s">
        <v>7258</v>
      </c>
      <c r="C7160" s="1" t="s">
        <v>7259</v>
      </c>
      <c r="D7160">
        <v>49995</v>
      </c>
      <c r="E7160">
        <f>100*Comuni[[#This Row],[Popolazione2011]]/$D$7916</f>
        <v>8.7232819500997566E-2</v>
      </c>
      <c r="F7160">
        <f>100*Comuni[[#This Row],[Popolazione2011]]/(SUMIFS($D$2:$D$7916,$B$2:$B$7916,"Sicilia"))</f>
        <v>0.99931959517911995</v>
      </c>
      <c r="G7160" t="b">
        <f>IF(Comuni[[#This Row],[Popolazione2011]]&gt;300000,"MAGGIORE")</f>
        <v>0</v>
      </c>
      <c r="H7160">
        <f>100*Comuni[[#This Row],[Popolazione2011]]/(SUMIFS($D$2:$D$7916,$B$2:$B$7916,"Piemonte"))</f>
        <v>1.145645333228229</v>
      </c>
      <c r="I7160" s="1" t="str">
        <f>_xlfn.XLOOKUP(Comuni[[#This Row],[Regione]],Ripartizione_geografica[Regione],Ripartizione_geografica[Ripartizione geografica],,0)</f>
        <v>Isole</v>
      </c>
      <c r="J7160" s="1">
        <f>_xlfn.XLOOKUP(Comuni[[#This Row],[Regione]],Table_0[Regione],Table_0[Totale contagiati],,0)</f>
        <v>1833392</v>
      </c>
      <c r="K7160" s="1">
        <f>_xlfn.XLOOKUP(Comuni[[#This Row],[Regione]],Table_0[Regione],Table_0[Guariti],,0)</f>
        <v>1818423</v>
      </c>
      <c r="L7160" s="1">
        <f>_xlfn.XLOOKUP(Comuni[[#This Row],[Regione]],Table_0[Regione],Table_0[Deceduti],,0)</f>
        <v>12944</v>
      </c>
    </row>
    <row r="7161" spans="1:12" x14ac:dyDescent="0.25">
      <c r="A7161" s="1" t="s">
        <v>7271</v>
      </c>
      <c r="B7161" s="1" t="s">
        <v>7258</v>
      </c>
      <c r="C7161" s="1" t="s">
        <v>7259</v>
      </c>
      <c r="D7161">
        <v>11487</v>
      </c>
      <c r="E7161">
        <f>100*Comuni[[#This Row],[Popolazione2011]]/$D$7916</f>
        <v>2.0042872239383117E-2</v>
      </c>
      <c r="F7161">
        <f>100*Comuni[[#This Row],[Popolazione2011]]/(SUMIFS($D$2:$D$7916,$B$2:$B$7916,"Sicilia"))</f>
        <v>0.22960664446089712</v>
      </c>
      <c r="G7161" t="b">
        <f>IF(Comuni[[#This Row],[Popolazione2011]]&gt;300000,"MAGGIORE")</f>
        <v>0</v>
      </c>
      <c r="H7161">
        <f>100*Comuni[[#This Row],[Popolazione2011]]/(SUMIFS($D$2:$D$7916,$B$2:$B$7916,"Piemonte"))</f>
        <v>0.2632268815440077</v>
      </c>
      <c r="I7161" s="1" t="str">
        <f>_xlfn.XLOOKUP(Comuni[[#This Row],[Regione]],Ripartizione_geografica[Regione],Ripartizione_geografica[Ripartizione geografica],,0)</f>
        <v>Isole</v>
      </c>
      <c r="J7161" s="1">
        <f>_xlfn.XLOOKUP(Comuni[[#This Row],[Regione]],Table_0[Regione],Table_0[Totale contagiati],,0)</f>
        <v>1833392</v>
      </c>
      <c r="K7161" s="1">
        <f>_xlfn.XLOOKUP(Comuni[[#This Row],[Regione]],Table_0[Regione],Table_0[Guariti],,0)</f>
        <v>1818423</v>
      </c>
      <c r="L7161" s="1">
        <f>_xlfn.XLOOKUP(Comuni[[#This Row],[Regione]],Table_0[Regione],Table_0[Deceduti],,0)</f>
        <v>12944</v>
      </c>
    </row>
    <row r="7162" spans="1:12" x14ac:dyDescent="0.25">
      <c r="A7162" s="1" t="s">
        <v>7272</v>
      </c>
      <c r="B7162" s="1" t="s">
        <v>7258</v>
      </c>
      <c r="C7162" s="1" t="s">
        <v>7259</v>
      </c>
      <c r="D7162">
        <v>7493</v>
      </c>
      <c r="E7162">
        <f>100*Comuni[[#This Row],[Popolazione2011]]/$D$7916</f>
        <v>1.3074017732192715E-2</v>
      </c>
      <c r="F7162">
        <f>100*Comuni[[#This Row],[Popolazione2011]]/(SUMIFS($D$2:$D$7916,$B$2:$B$7916,"Sicilia"))</f>
        <v>0.14977301183472638</v>
      </c>
      <c r="G7162" t="b">
        <f>IF(Comuni[[#This Row],[Popolazione2011]]&gt;300000,"MAGGIORE")</f>
        <v>0</v>
      </c>
      <c r="H7162">
        <f>100*Comuni[[#This Row],[Popolazione2011]]/(SUMIFS($D$2:$D$7916,$B$2:$B$7916,"Piemonte"))</f>
        <v>0.17170357999558195</v>
      </c>
      <c r="I7162" s="1" t="str">
        <f>_xlfn.XLOOKUP(Comuni[[#This Row],[Regione]],Ripartizione_geografica[Regione],Ripartizione_geografica[Ripartizione geografica],,0)</f>
        <v>Isole</v>
      </c>
      <c r="J7162" s="1">
        <f>_xlfn.XLOOKUP(Comuni[[#This Row],[Regione]],Table_0[Regione],Table_0[Totale contagiati],,0)</f>
        <v>1833392</v>
      </c>
      <c r="K7162" s="1">
        <f>_xlfn.XLOOKUP(Comuni[[#This Row],[Regione]],Table_0[Regione],Table_0[Guariti],,0)</f>
        <v>1818423</v>
      </c>
      <c r="L7162" s="1">
        <f>_xlfn.XLOOKUP(Comuni[[#This Row],[Regione]],Table_0[Regione],Table_0[Deceduti],,0)</f>
        <v>12944</v>
      </c>
    </row>
    <row r="7163" spans="1:12" x14ac:dyDescent="0.25">
      <c r="A7163" s="1" t="s">
        <v>7273</v>
      </c>
      <c r="B7163" s="1" t="s">
        <v>7258</v>
      </c>
      <c r="C7163" s="1" t="s">
        <v>7259</v>
      </c>
      <c r="D7163">
        <v>10854</v>
      </c>
      <c r="E7163">
        <f>100*Comuni[[#This Row],[Popolazione2011]]/$D$7916</f>
        <v>1.8938394296706223E-2</v>
      </c>
      <c r="F7163">
        <f>100*Comuni[[#This Row],[Popolazione2011]]/(SUMIFS($D$2:$D$7916,$B$2:$B$7916,"Sicilia"))</f>
        <v>0.21695399312079544</v>
      </c>
      <c r="G7163" t="b">
        <f>IF(Comuni[[#This Row],[Popolazione2011]]&gt;300000,"MAGGIORE")</f>
        <v>0</v>
      </c>
      <c r="H7163">
        <f>100*Comuni[[#This Row],[Popolazione2011]]/(SUMIFS($D$2:$D$7916,$B$2:$B$7916,"Piemonte"))</f>
        <v>0.24872156109329327</v>
      </c>
      <c r="I7163" s="1" t="str">
        <f>_xlfn.XLOOKUP(Comuni[[#This Row],[Regione]],Ripartizione_geografica[Regione],Ripartizione_geografica[Ripartizione geografica],,0)</f>
        <v>Isole</v>
      </c>
      <c r="J7163" s="1">
        <f>_xlfn.XLOOKUP(Comuni[[#This Row],[Regione]],Table_0[Regione],Table_0[Totale contagiati],,0)</f>
        <v>1833392</v>
      </c>
      <c r="K7163" s="1">
        <f>_xlfn.XLOOKUP(Comuni[[#This Row],[Regione]],Table_0[Regione],Table_0[Guariti],,0)</f>
        <v>1818423</v>
      </c>
      <c r="L7163" s="1">
        <f>_xlfn.XLOOKUP(Comuni[[#This Row],[Regione]],Table_0[Regione],Table_0[Deceduti],,0)</f>
        <v>12944</v>
      </c>
    </row>
    <row r="7164" spans="1:12" x14ac:dyDescent="0.25">
      <c r="A7164" s="1" t="s">
        <v>7274</v>
      </c>
      <c r="B7164" s="1" t="s">
        <v>7258</v>
      </c>
      <c r="C7164" s="1" t="s">
        <v>7259</v>
      </c>
      <c r="D7164">
        <v>1534</v>
      </c>
      <c r="E7164">
        <f>100*Comuni[[#This Row],[Popolazione2011]]/$D$7916</f>
        <v>2.6765705593465401E-3</v>
      </c>
      <c r="F7164">
        <f>100*Comuni[[#This Row],[Popolazione2011]]/(SUMIFS($D$2:$D$7916,$B$2:$B$7916,"Sicilia"))</f>
        <v>3.0662191399235324E-2</v>
      </c>
      <c r="G7164" t="b">
        <f>IF(Comuni[[#This Row],[Popolazione2011]]&gt;300000,"MAGGIORE")</f>
        <v>0</v>
      </c>
      <c r="H7164">
        <f>100*Comuni[[#This Row],[Popolazione2011]]/(SUMIFS($D$2:$D$7916,$B$2:$B$7916,"Piemonte"))</f>
        <v>3.5151914014843549E-2</v>
      </c>
      <c r="I7164" s="1" t="str">
        <f>_xlfn.XLOOKUP(Comuni[[#This Row],[Regione]],Ripartizione_geografica[Regione],Ripartizione_geografica[Ripartizione geografica],,0)</f>
        <v>Isole</v>
      </c>
      <c r="J7164" s="1">
        <f>_xlfn.XLOOKUP(Comuni[[#This Row],[Regione]],Table_0[Regione],Table_0[Totale contagiati],,0)</f>
        <v>1833392</v>
      </c>
      <c r="K7164" s="1">
        <f>_xlfn.XLOOKUP(Comuni[[#This Row],[Regione]],Table_0[Regione],Table_0[Guariti],,0)</f>
        <v>1818423</v>
      </c>
      <c r="L7164" s="1">
        <f>_xlfn.XLOOKUP(Comuni[[#This Row],[Regione]],Table_0[Regione],Table_0[Deceduti],,0)</f>
        <v>12944</v>
      </c>
    </row>
    <row r="7165" spans="1:12" x14ac:dyDescent="0.25">
      <c r="A7165" s="1" t="s">
        <v>7275</v>
      </c>
      <c r="B7165" s="1" t="s">
        <v>7258</v>
      </c>
      <c r="C7165" s="1" t="s">
        <v>7259</v>
      </c>
      <c r="D7165">
        <v>1721</v>
      </c>
      <c r="E7165">
        <f>100*Comuni[[#This Row],[Popolazione2011]]/$D$7916</f>
        <v>3.0028539326175979E-3</v>
      </c>
      <c r="F7165">
        <f>100*Comuni[[#This Row],[Popolazione2011]]/(SUMIFS($D$2:$D$7916,$B$2:$B$7916,"Sicilia"))</f>
        <v>3.4400020468112122E-2</v>
      </c>
      <c r="G7165" t="b">
        <f>IF(Comuni[[#This Row],[Popolazione2011]]&gt;300000,"MAGGIORE")</f>
        <v>0</v>
      </c>
      <c r="H7165">
        <f>100*Comuni[[#This Row],[Popolazione2011]]/(SUMIFS($D$2:$D$7916,$B$2:$B$7916,"Piemonte"))</f>
        <v>3.9437056075323176E-2</v>
      </c>
      <c r="I7165" s="1" t="str">
        <f>_xlfn.XLOOKUP(Comuni[[#This Row],[Regione]],Ripartizione_geografica[Regione],Ripartizione_geografica[Ripartizione geografica],,0)</f>
        <v>Isole</v>
      </c>
      <c r="J7165" s="1">
        <f>_xlfn.XLOOKUP(Comuni[[#This Row],[Regione]],Table_0[Regione],Table_0[Totale contagiati],,0)</f>
        <v>1833392</v>
      </c>
      <c r="K7165" s="1">
        <f>_xlfn.XLOOKUP(Comuni[[#This Row],[Regione]],Table_0[Regione],Table_0[Guariti],,0)</f>
        <v>1818423</v>
      </c>
      <c r="L7165" s="1">
        <f>_xlfn.XLOOKUP(Comuni[[#This Row],[Regione]],Table_0[Regione],Table_0[Deceduti],,0)</f>
        <v>12944</v>
      </c>
    </row>
    <row r="7166" spans="1:12" x14ac:dyDescent="0.25">
      <c r="A7166" s="1" t="s">
        <v>7276</v>
      </c>
      <c r="B7166" s="1" t="s">
        <v>7258</v>
      </c>
      <c r="C7166" s="1" t="s">
        <v>7259</v>
      </c>
      <c r="D7166">
        <v>10871</v>
      </c>
      <c r="E7166">
        <f>100*Comuni[[#This Row],[Popolazione2011]]/$D$7916</f>
        <v>1.8968056421549046E-2</v>
      </c>
      <c r="F7166">
        <f>100*Comuni[[#This Row],[Popolazione2011]]/(SUMIFS($D$2:$D$7916,$B$2:$B$7916,"Sicilia"))</f>
        <v>0.21729379576342062</v>
      </c>
      <c r="G7166" t="b">
        <f>IF(Comuni[[#This Row],[Popolazione2011]]&gt;300000,"MAGGIORE")</f>
        <v>0</v>
      </c>
      <c r="H7166">
        <f>100*Comuni[[#This Row],[Popolazione2011]]/(SUMIFS($D$2:$D$7916,$B$2:$B$7916,"Piemonte"))</f>
        <v>0.24911111946242778</v>
      </c>
      <c r="I7166" s="1" t="str">
        <f>_xlfn.XLOOKUP(Comuni[[#This Row],[Regione]],Ripartizione_geografica[Regione],Ripartizione_geografica[Ripartizione geografica],,0)</f>
        <v>Isole</v>
      </c>
      <c r="J7166" s="1">
        <f>_xlfn.XLOOKUP(Comuni[[#This Row],[Regione]],Table_0[Regione],Table_0[Totale contagiati],,0)</f>
        <v>1833392</v>
      </c>
      <c r="K7166" s="1">
        <f>_xlfn.XLOOKUP(Comuni[[#This Row],[Regione]],Table_0[Regione],Table_0[Guariti],,0)</f>
        <v>1818423</v>
      </c>
      <c r="L7166" s="1">
        <f>_xlfn.XLOOKUP(Comuni[[#This Row],[Regione]],Table_0[Regione],Table_0[Deceduti],,0)</f>
        <v>12944</v>
      </c>
    </row>
    <row r="7167" spans="1:12" x14ac:dyDescent="0.25">
      <c r="A7167" s="1" t="s">
        <v>7277</v>
      </c>
      <c r="B7167" s="1" t="s">
        <v>7258</v>
      </c>
      <c r="C7167" s="1" t="s">
        <v>7259</v>
      </c>
      <c r="D7167">
        <v>5095</v>
      </c>
      <c r="E7167">
        <f>100*Comuni[[#This Row],[Popolazione2011]]/$D$7916</f>
        <v>8.8899132984814992E-3</v>
      </c>
      <c r="F7167">
        <f>100*Comuni[[#This Row],[Popolazione2011]]/(SUMIFS($D$2:$D$7916,$B$2:$B$7916,"Sicilia"))</f>
        <v>0.10184085083383571</v>
      </c>
      <c r="G7167" t="b">
        <f>IF(Comuni[[#This Row],[Popolazione2011]]&gt;300000,"MAGGIORE")</f>
        <v>0</v>
      </c>
      <c r="H7167">
        <f>100*Comuni[[#This Row],[Popolazione2011]]/(SUMIFS($D$2:$D$7916,$B$2:$B$7916,"Piemonte"))</f>
        <v>0.11675293474943148</v>
      </c>
      <c r="I7167" s="1" t="str">
        <f>_xlfn.XLOOKUP(Comuni[[#This Row],[Regione]],Ripartizione_geografica[Regione],Ripartizione_geografica[Ripartizione geografica],,0)</f>
        <v>Isole</v>
      </c>
      <c r="J7167" s="1">
        <f>_xlfn.XLOOKUP(Comuni[[#This Row],[Regione]],Table_0[Regione],Table_0[Totale contagiati],,0)</f>
        <v>1833392</v>
      </c>
      <c r="K7167" s="1">
        <f>_xlfn.XLOOKUP(Comuni[[#This Row],[Regione]],Table_0[Regione],Table_0[Guariti],,0)</f>
        <v>1818423</v>
      </c>
      <c r="L7167" s="1">
        <f>_xlfn.XLOOKUP(Comuni[[#This Row],[Regione]],Table_0[Regione],Table_0[Deceduti],,0)</f>
        <v>12944</v>
      </c>
    </row>
    <row r="7168" spans="1:12" x14ac:dyDescent="0.25">
      <c r="A7168" s="1" t="s">
        <v>7278</v>
      </c>
      <c r="B7168" s="1" t="s">
        <v>7258</v>
      </c>
      <c r="C7168" s="1" t="s">
        <v>7259</v>
      </c>
      <c r="D7168">
        <v>4415</v>
      </c>
      <c r="E7168">
        <f>100*Comuni[[#This Row],[Popolazione2011]]/$D$7916</f>
        <v>7.703428304768562E-3</v>
      </c>
      <c r="F7168">
        <f>100*Comuni[[#This Row],[Popolazione2011]]/(SUMIFS($D$2:$D$7916,$B$2:$B$7916,"Sicilia"))</f>
        <v>8.8248745128829173E-2</v>
      </c>
      <c r="G7168" t="b">
        <f>IF(Comuni[[#This Row],[Popolazione2011]]&gt;300000,"MAGGIORE")</f>
        <v>0</v>
      </c>
      <c r="H7168">
        <f>100*Comuni[[#This Row],[Popolazione2011]]/(SUMIFS($D$2:$D$7916,$B$2:$B$7916,"Piemonte"))</f>
        <v>0.10117059998405102</v>
      </c>
      <c r="I7168" s="1" t="str">
        <f>_xlfn.XLOOKUP(Comuni[[#This Row],[Regione]],Ripartizione_geografica[Regione],Ripartizione_geografica[Ripartizione geografica],,0)</f>
        <v>Isole</v>
      </c>
      <c r="J7168" s="1">
        <f>_xlfn.XLOOKUP(Comuni[[#This Row],[Regione]],Table_0[Regione],Table_0[Totale contagiati],,0)</f>
        <v>1833392</v>
      </c>
      <c r="K7168" s="1">
        <f>_xlfn.XLOOKUP(Comuni[[#This Row],[Regione]],Table_0[Regione],Table_0[Guariti],,0)</f>
        <v>1818423</v>
      </c>
      <c r="L7168" s="1">
        <f>_xlfn.XLOOKUP(Comuni[[#This Row],[Regione]],Table_0[Regione],Table_0[Deceduti],,0)</f>
        <v>12944</v>
      </c>
    </row>
    <row r="7169" spans="1:12" x14ac:dyDescent="0.25">
      <c r="A7169" s="1" t="s">
        <v>7279</v>
      </c>
      <c r="B7169" s="1" t="s">
        <v>7258</v>
      </c>
      <c r="C7169" s="1" t="s">
        <v>7259</v>
      </c>
      <c r="D7169">
        <v>69241</v>
      </c>
      <c r="E7169">
        <f>100*Comuni[[#This Row],[Popolazione2011]]/$D$7916</f>
        <v>0.12081383448481993</v>
      </c>
      <c r="F7169">
        <f>100*Comuni[[#This Row],[Popolazione2011]]/(SUMIFS($D$2:$D$7916,$B$2:$B$7916,"Sicilia"))</f>
        <v>1.3840161634122901</v>
      </c>
      <c r="G7169" t="b">
        <f>IF(Comuni[[#This Row],[Popolazione2011]]&gt;300000,"MAGGIORE")</f>
        <v>0</v>
      </c>
      <c r="H7169">
        <f>100*Comuni[[#This Row],[Popolazione2011]]/(SUMIFS($D$2:$D$7916,$B$2:$B$7916,"Piemonte"))</f>
        <v>1.5866712374848646</v>
      </c>
      <c r="I7169" s="1" t="str">
        <f>_xlfn.XLOOKUP(Comuni[[#This Row],[Regione]],Ripartizione_geografica[Regione],Ripartizione_geografica[Ripartizione geografica],,0)</f>
        <v>Isole</v>
      </c>
      <c r="J7169" s="1">
        <f>_xlfn.XLOOKUP(Comuni[[#This Row],[Regione]],Table_0[Regione],Table_0[Totale contagiati],,0)</f>
        <v>1833392</v>
      </c>
      <c r="K7169" s="1">
        <f>_xlfn.XLOOKUP(Comuni[[#This Row],[Regione]],Table_0[Regione],Table_0[Guariti],,0)</f>
        <v>1818423</v>
      </c>
      <c r="L7169" s="1">
        <f>_xlfn.XLOOKUP(Comuni[[#This Row],[Regione]],Table_0[Regione],Table_0[Deceduti],,0)</f>
        <v>12944</v>
      </c>
    </row>
    <row r="7170" spans="1:12" x14ac:dyDescent="0.25">
      <c r="A7170" s="1" t="s">
        <v>7280</v>
      </c>
      <c r="B7170" s="1" t="s">
        <v>7258</v>
      </c>
      <c r="C7170" s="1" t="s">
        <v>7259</v>
      </c>
      <c r="D7170">
        <v>11951</v>
      </c>
      <c r="E7170">
        <f>100*Comuni[[#This Row],[Popolazione2011]]/$D$7916</f>
        <v>2.085247376450489E-2</v>
      </c>
      <c r="F7170">
        <f>100*Comuni[[#This Row],[Popolazione2011]]/(SUMIFS($D$2:$D$7916,$B$2:$B$7916,"Sicilia"))</f>
        <v>0.2388812577654898</v>
      </c>
      <c r="G7170" t="b">
        <f>IF(Comuni[[#This Row],[Popolazione2011]]&gt;300000,"MAGGIORE")</f>
        <v>0</v>
      </c>
      <c r="H7170">
        <f>100*Comuni[[#This Row],[Popolazione2011]]/(SUMIFS($D$2:$D$7916,$B$2:$B$7916,"Piemonte"))</f>
        <v>0.27385953350156145</v>
      </c>
      <c r="I7170" s="1" t="str">
        <f>_xlfn.XLOOKUP(Comuni[[#This Row],[Regione]],Ripartizione_geografica[Regione],Ripartizione_geografica[Ripartizione geografica],,0)</f>
        <v>Isole</v>
      </c>
      <c r="J7170" s="1">
        <f>_xlfn.XLOOKUP(Comuni[[#This Row],[Regione]],Table_0[Regione],Table_0[Totale contagiati],,0)</f>
        <v>1833392</v>
      </c>
      <c r="K7170" s="1">
        <f>_xlfn.XLOOKUP(Comuni[[#This Row],[Regione]],Table_0[Regione],Table_0[Guariti],,0)</f>
        <v>1818423</v>
      </c>
      <c r="L7170" s="1">
        <f>_xlfn.XLOOKUP(Comuni[[#This Row],[Regione]],Table_0[Regione],Table_0[Deceduti],,0)</f>
        <v>12944</v>
      </c>
    </row>
    <row r="7171" spans="1:12" x14ac:dyDescent="0.25">
      <c r="A7171" s="1" t="s">
        <v>7281</v>
      </c>
      <c r="B7171" s="1" t="s">
        <v>7258</v>
      </c>
      <c r="C7171" s="1" t="s">
        <v>7259</v>
      </c>
      <c r="D7171">
        <v>2139</v>
      </c>
      <c r="E7171">
        <f>100*Comuni[[#This Row],[Popolazione2011]]/$D$7916</f>
        <v>3.7321932375764333E-3</v>
      </c>
      <c r="F7171">
        <f>100*Comuni[[#This Row],[Popolazione2011]]/(SUMIFS($D$2:$D$7916,$B$2:$B$7916,"Sicilia"))</f>
        <v>4.2755167798542604E-2</v>
      </c>
      <c r="G7171" t="b">
        <f>IF(Comuni[[#This Row],[Popolazione2011]]&gt;300000,"MAGGIORE")</f>
        <v>0</v>
      </c>
      <c r="H7171">
        <f>100*Comuni[[#This Row],[Popolazione2011]]/(SUMIFS($D$2:$D$7916,$B$2:$B$7916,"Piemonte"))</f>
        <v>4.9015608916395274E-2</v>
      </c>
      <c r="I7171" s="1" t="str">
        <f>_xlfn.XLOOKUP(Comuni[[#This Row],[Regione]],Ripartizione_geografica[Regione],Ripartizione_geografica[Ripartizione geografica],,0)</f>
        <v>Isole</v>
      </c>
      <c r="J7171" s="1">
        <f>_xlfn.XLOOKUP(Comuni[[#This Row],[Regione]],Table_0[Regione],Table_0[Totale contagiati],,0)</f>
        <v>1833392</v>
      </c>
      <c r="K7171" s="1">
        <f>_xlfn.XLOOKUP(Comuni[[#This Row],[Regione]],Table_0[Regione],Table_0[Guariti],,0)</f>
        <v>1818423</v>
      </c>
      <c r="L7171" s="1">
        <f>_xlfn.XLOOKUP(Comuni[[#This Row],[Regione]],Table_0[Regione],Table_0[Deceduti],,0)</f>
        <v>12944</v>
      </c>
    </row>
    <row r="7172" spans="1:12" x14ac:dyDescent="0.25">
      <c r="A7172" s="1" t="s">
        <v>7282</v>
      </c>
      <c r="B7172" s="1" t="s">
        <v>7258</v>
      </c>
      <c r="C7172" s="1" t="s">
        <v>7259</v>
      </c>
      <c r="D7172">
        <v>7760</v>
      </c>
      <c r="E7172">
        <f>100*Comuni[[#This Row],[Popolazione2011]]/$D$7916</f>
        <v>1.3539887575312354E-2</v>
      </c>
      <c r="F7172">
        <f>100*Comuni[[#This Row],[Popolazione2011]]/(SUMIFS($D$2:$D$7916,$B$2:$B$7916,"Sicilia"))</f>
        <v>0.15510991216301573</v>
      </c>
      <c r="G7172" t="b">
        <f>IF(Comuni[[#This Row],[Popolazione2011]]&gt;300000,"MAGGIORE")</f>
        <v>0</v>
      </c>
      <c r="H7172">
        <f>100*Comuni[[#This Row],[Popolazione2011]]/(SUMIFS($D$2:$D$7916,$B$2:$B$7916,"Piemonte"))</f>
        <v>0.17782193791081222</v>
      </c>
      <c r="I7172" s="1" t="str">
        <f>_xlfn.XLOOKUP(Comuni[[#This Row],[Regione]],Ripartizione_geografica[Regione],Ripartizione_geografica[Ripartizione geografica],,0)</f>
        <v>Isole</v>
      </c>
      <c r="J7172" s="1">
        <f>_xlfn.XLOOKUP(Comuni[[#This Row],[Regione]],Table_0[Regione],Table_0[Totale contagiati],,0)</f>
        <v>1833392</v>
      </c>
      <c r="K7172" s="1">
        <f>_xlfn.XLOOKUP(Comuni[[#This Row],[Regione]],Table_0[Regione],Table_0[Guariti],,0)</f>
        <v>1818423</v>
      </c>
      <c r="L7172" s="1">
        <f>_xlfn.XLOOKUP(Comuni[[#This Row],[Regione]],Table_0[Regione],Table_0[Deceduti],,0)</f>
        <v>12944</v>
      </c>
    </row>
    <row r="7173" spans="1:12" x14ac:dyDescent="0.25">
      <c r="A7173" s="1" t="s">
        <v>7283</v>
      </c>
      <c r="B7173" s="1" t="s">
        <v>7258</v>
      </c>
      <c r="C7173" s="1" t="s">
        <v>7284</v>
      </c>
      <c r="D7173">
        <v>3806</v>
      </c>
      <c r="E7173">
        <f>100*Comuni[[#This Row],[Popolazione2011]]/$D$7916</f>
        <v>6.640826303046239E-3</v>
      </c>
      <c r="F7173">
        <f>100*Comuni[[#This Row],[Popolazione2011]]/(SUMIFS($D$2:$D$7916,$B$2:$B$7916,"Sicilia"))</f>
        <v>7.6075815166551264E-2</v>
      </c>
      <c r="G7173" t="b">
        <f>IF(Comuni[[#This Row],[Popolazione2011]]&gt;300000,"MAGGIORE")</f>
        <v>0</v>
      </c>
      <c r="H7173">
        <f>100*Comuni[[#This Row],[Popolazione2011]]/(SUMIFS($D$2:$D$7916,$B$2:$B$7916,"Piemonte"))</f>
        <v>8.7215244289761767E-2</v>
      </c>
      <c r="I7173" s="1" t="str">
        <f>_xlfn.XLOOKUP(Comuni[[#This Row],[Regione]],Ripartizione_geografica[Regione],Ripartizione_geografica[Ripartizione geografica],,0)</f>
        <v>Isole</v>
      </c>
      <c r="J7173" s="1">
        <f>_xlfn.XLOOKUP(Comuni[[#This Row],[Regione]],Table_0[Regione],Table_0[Totale contagiati],,0)</f>
        <v>1833392</v>
      </c>
      <c r="K7173" s="1">
        <f>_xlfn.XLOOKUP(Comuni[[#This Row],[Regione]],Table_0[Regione],Table_0[Guariti],,0)</f>
        <v>1818423</v>
      </c>
      <c r="L7173" s="1">
        <f>_xlfn.XLOOKUP(Comuni[[#This Row],[Regione]],Table_0[Regione],Table_0[Deceduti],,0)</f>
        <v>12944</v>
      </c>
    </row>
    <row r="7174" spans="1:12" x14ac:dyDescent="0.25">
      <c r="A7174" s="1" t="s">
        <v>7285</v>
      </c>
      <c r="B7174" s="1" t="s">
        <v>7258</v>
      </c>
      <c r="C7174" s="1" t="s">
        <v>7284</v>
      </c>
      <c r="D7174">
        <v>2152</v>
      </c>
      <c r="E7174">
        <f>100*Comuni[[#This Row],[Popolazione2011]]/$D$7916</f>
        <v>3.7548760389268278E-3</v>
      </c>
      <c r="F7174">
        <f>100*Comuni[[#This Row],[Popolazione2011]]/(SUMIFS($D$2:$D$7916,$B$2:$B$7916,"Sicilia"))</f>
        <v>4.3015016878197143E-2</v>
      </c>
      <c r="G7174" t="b">
        <f>IF(Comuni[[#This Row],[Popolazione2011]]&gt;300000,"MAGGIORE")</f>
        <v>0</v>
      </c>
      <c r="H7174">
        <f>100*Comuni[[#This Row],[Popolazione2011]]/(SUMIFS($D$2:$D$7916,$B$2:$B$7916,"Piemonte"))</f>
        <v>4.9313506492792251E-2</v>
      </c>
      <c r="I7174" s="1" t="str">
        <f>_xlfn.XLOOKUP(Comuni[[#This Row],[Regione]],Ripartizione_geografica[Regione],Ripartizione_geografica[Ripartizione geografica],,0)</f>
        <v>Isole</v>
      </c>
      <c r="J7174" s="1">
        <f>_xlfn.XLOOKUP(Comuni[[#This Row],[Regione]],Table_0[Regione],Table_0[Totale contagiati],,0)</f>
        <v>1833392</v>
      </c>
      <c r="K7174" s="1">
        <f>_xlfn.XLOOKUP(Comuni[[#This Row],[Regione]],Table_0[Regione],Table_0[Guariti],,0)</f>
        <v>1818423</v>
      </c>
      <c r="L7174" s="1">
        <f>_xlfn.XLOOKUP(Comuni[[#This Row],[Regione]],Table_0[Regione],Table_0[Deceduti],,0)</f>
        <v>12944</v>
      </c>
    </row>
    <row r="7175" spans="1:12" x14ac:dyDescent="0.25">
      <c r="A7175" s="1" t="s">
        <v>7286</v>
      </c>
      <c r="B7175" s="1" t="s">
        <v>7258</v>
      </c>
      <c r="C7175" s="1" t="s">
        <v>7284</v>
      </c>
      <c r="D7175">
        <v>1291</v>
      </c>
      <c r="E7175">
        <f>100*Comuni[[#This Row],[Popolazione2011]]/$D$7916</f>
        <v>2.2525766571814751E-3</v>
      </c>
      <c r="F7175">
        <f>100*Comuni[[#This Row],[Popolazione2011]]/(SUMIFS($D$2:$D$7916,$B$2:$B$7916,"Sicilia"))</f>
        <v>2.5805012448769756E-2</v>
      </c>
      <c r="G7175" t="b">
        <f>IF(Comuni[[#This Row],[Popolazione2011]]&gt;300000,"MAGGIORE")</f>
        <v>0</v>
      </c>
      <c r="H7175">
        <f>100*Comuni[[#This Row],[Popolazione2011]]/(SUMIFS($D$2:$D$7916,$B$2:$B$7916,"Piemonte"))</f>
        <v>2.9583520856038475E-2</v>
      </c>
      <c r="I7175" s="1" t="str">
        <f>_xlfn.XLOOKUP(Comuni[[#This Row],[Regione]],Ripartizione_geografica[Regione],Ripartizione_geografica[Ripartizione geografica],,0)</f>
        <v>Isole</v>
      </c>
      <c r="J7175" s="1">
        <f>_xlfn.XLOOKUP(Comuni[[#This Row],[Regione]],Table_0[Regione],Table_0[Totale contagiati],,0)</f>
        <v>1833392</v>
      </c>
      <c r="K7175" s="1">
        <f>_xlfn.XLOOKUP(Comuni[[#This Row],[Regione]],Table_0[Regione],Table_0[Guariti],,0)</f>
        <v>1818423</v>
      </c>
      <c r="L7175" s="1">
        <f>_xlfn.XLOOKUP(Comuni[[#This Row],[Regione]],Table_0[Regione],Table_0[Deceduti],,0)</f>
        <v>12944</v>
      </c>
    </row>
    <row r="7176" spans="1:12" x14ac:dyDescent="0.25">
      <c r="A7176" s="1" t="s">
        <v>7287</v>
      </c>
      <c r="B7176" s="1" t="s">
        <v>7258</v>
      </c>
      <c r="C7176" s="1" t="s">
        <v>7284</v>
      </c>
      <c r="D7176">
        <v>7429</v>
      </c>
      <c r="E7176">
        <f>100*Comuni[[#This Row],[Popolazione2011]]/$D$7916</f>
        <v>1.2962348556313849E-2</v>
      </c>
      <c r="F7176">
        <f>100*Comuni[[#This Row],[Popolazione2011]]/(SUMIFS($D$2:$D$7916,$B$2:$B$7916,"Sicilia"))</f>
        <v>0.14849375482719637</v>
      </c>
      <c r="G7176" t="b">
        <f>IF(Comuni[[#This Row],[Popolazione2011]]&gt;300000,"MAGGIORE")</f>
        <v>0</v>
      </c>
      <c r="H7176">
        <f>100*Comuni[[#This Row],[Popolazione2011]]/(SUMIFS($D$2:$D$7916,$B$2:$B$7916,"Piemonte"))</f>
        <v>0.17023700731178143</v>
      </c>
      <c r="I7176" s="1" t="str">
        <f>_xlfn.XLOOKUP(Comuni[[#This Row],[Regione]],Ripartizione_geografica[Regione],Ripartizione_geografica[Ripartizione geografica],,0)</f>
        <v>Isole</v>
      </c>
      <c r="J7176" s="1">
        <f>_xlfn.XLOOKUP(Comuni[[#This Row],[Regione]],Table_0[Regione],Table_0[Totale contagiati],,0)</f>
        <v>1833392</v>
      </c>
      <c r="K7176" s="1">
        <f>_xlfn.XLOOKUP(Comuni[[#This Row],[Regione]],Table_0[Regione],Table_0[Guariti],,0)</f>
        <v>1818423</v>
      </c>
      <c r="L7176" s="1">
        <f>_xlfn.XLOOKUP(Comuni[[#This Row],[Regione]],Table_0[Regione],Table_0[Deceduti],,0)</f>
        <v>12944</v>
      </c>
    </row>
    <row r="7177" spans="1:12" x14ac:dyDescent="0.25">
      <c r="A7177" s="1" t="s">
        <v>7288</v>
      </c>
      <c r="B7177" s="1" t="s">
        <v>7258</v>
      </c>
      <c r="C7177" s="1" t="s">
        <v>7284</v>
      </c>
      <c r="D7177">
        <v>10266</v>
      </c>
      <c r="E7177">
        <f>100*Comuni[[#This Row],[Popolazione2011]]/$D$7916</f>
        <v>1.7912433743319151E-2</v>
      </c>
      <c r="F7177">
        <f>100*Comuni[[#This Row],[Popolazione2011]]/(SUMIFS($D$2:$D$7916,$B$2:$B$7916,"Sicilia"))</f>
        <v>0.20520081936411333</v>
      </c>
      <c r="G7177" t="b">
        <f>IF(Comuni[[#This Row],[Popolazione2011]]&gt;300000,"MAGGIORE")</f>
        <v>0</v>
      </c>
      <c r="H7177">
        <f>100*Comuni[[#This Row],[Popolazione2011]]/(SUMIFS($D$2:$D$7916,$B$2:$B$7916,"Piemonte"))</f>
        <v>0.23524742456087605</v>
      </c>
      <c r="I7177" s="1" t="str">
        <f>_xlfn.XLOOKUP(Comuni[[#This Row],[Regione]],Ripartizione_geografica[Regione],Ripartizione_geografica[Ripartizione geografica],,0)</f>
        <v>Isole</v>
      </c>
      <c r="J7177" s="1">
        <f>_xlfn.XLOOKUP(Comuni[[#This Row],[Regione]],Table_0[Regione],Table_0[Totale contagiati],,0)</f>
        <v>1833392</v>
      </c>
      <c r="K7177" s="1">
        <f>_xlfn.XLOOKUP(Comuni[[#This Row],[Regione]],Table_0[Regione],Table_0[Guariti],,0)</f>
        <v>1818423</v>
      </c>
      <c r="L7177" s="1">
        <f>_xlfn.XLOOKUP(Comuni[[#This Row],[Regione]],Table_0[Regione],Table_0[Deceduti],,0)</f>
        <v>12944</v>
      </c>
    </row>
    <row r="7178" spans="1:12" x14ac:dyDescent="0.25">
      <c r="A7178" s="1" t="s">
        <v>7289</v>
      </c>
      <c r="B7178" s="1" t="s">
        <v>7258</v>
      </c>
      <c r="C7178" s="1" t="s">
        <v>7284</v>
      </c>
      <c r="D7178">
        <v>54257</v>
      </c>
      <c r="E7178">
        <f>100*Comuni[[#This Row],[Popolazione2011]]/$D$7916</f>
        <v>9.4669288682180719E-2</v>
      </c>
      <c r="F7178">
        <f>100*Comuni[[#This Row],[Popolazione2011]]/(SUMIFS($D$2:$D$7916,$B$2:$B$7916,"Sicilia"))</f>
        <v>1.0845101165243227</v>
      </c>
      <c r="G7178" t="b">
        <f>IF(Comuni[[#This Row],[Popolazione2011]]&gt;300000,"MAGGIORE")</f>
        <v>0</v>
      </c>
      <c r="H7178">
        <f>100*Comuni[[#This Row],[Popolazione2011]]/(SUMIFS($D$2:$D$7916,$B$2:$B$7916,"Piemonte"))</f>
        <v>1.2433099078900693</v>
      </c>
      <c r="I7178" s="1" t="str">
        <f>_xlfn.XLOOKUP(Comuni[[#This Row],[Regione]],Ripartizione_geografica[Regione],Ripartizione_geografica[Ripartizione geografica],,0)</f>
        <v>Isole</v>
      </c>
      <c r="J7178" s="1">
        <f>_xlfn.XLOOKUP(Comuni[[#This Row],[Regione]],Table_0[Regione],Table_0[Totale contagiati],,0)</f>
        <v>1833392</v>
      </c>
      <c r="K7178" s="1">
        <f>_xlfn.XLOOKUP(Comuni[[#This Row],[Regione]],Table_0[Regione],Table_0[Guariti],,0)</f>
        <v>1818423</v>
      </c>
      <c r="L7178" s="1">
        <f>_xlfn.XLOOKUP(Comuni[[#This Row],[Regione]],Table_0[Regione],Table_0[Deceduti],,0)</f>
        <v>12944</v>
      </c>
    </row>
    <row r="7179" spans="1:12" x14ac:dyDescent="0.25">
      <c r="A7179" s="1" t="s">
        <v>7290</v>
      </c>
      <c r="B7179" s="1" t="s">
        <v>7258</v>
      </c>
      <c r="C7179" s="1" t="s">
        <v>7284</v>
      </c>
      <c r="D7179">
        <v>6413</v>
      </c>
      <c r="E7179">
        <f>100*Comuni[[#This Row],[Popolazione2011]]/$D$7916</f>
        <v>1.1189600389236871E-2</v>
      </c>
      <c r="F7179">
        <f>100*Comuni[[#This Row],[Popolazione2011]]/(SUMIFS($D$2:$D$7916,$B$2:$B$7916,"Sicilia"))</f>
        <v>0.1281855498326572</v>
      </c>
      <c r="G7179" t="b">
        <f>IF(Comuni[[#This Row],[Popolazione2011]]&gt;300000,"MAGGIORE")</f>
        <v>0</v>
      </c>
      <c r="H7179">
        <f>100*Comuni[[#This Row],[Popolazione2011]]/(SUMIFS($D$2:$D$7916,$B$2:$B$7916,"Piemonte"))</f>
        <v>0.14695516595644828</v>
      </c>
      <c r="I7179" s="1" t="str">
        <f>_xlfn.XLOOKUP(Comuni[[#This Row],[Regione]],Ripartizione_geografica[Regione],Ripartizione_geografica[Ripartizione geografica],,0)</f>
        <v>Isole</v>
      </c>
      <c r="J7179" s="1">
        <f>_xlfn.XLOOKUP(Comuni[[#This Row],[Regione]],Table_0[Regione],Table_0[Totale contagiati],,0)</f>
        <v>1833392</v>
      </c>
      <c r="K7179" s="1">
        <f>_xlfn.XLOOKUP(Comuni[[#This Row],[Regione]],Table_0[Regione],Table_0[Guariti],,0)</f>
        <v>1818423</v>
      </c>
      <c r="L7179" s="1">
        <f>_xlfn.XLOOKUP(Comuni[[#This Row],[Regione]],Table_0[Regione],Table_0[Deceduti],,0)</f>
        <v>12944</v>
      </c>
    </row>
    <row r="7180" spans="1:12" x14ac:dyDescent="0.25">
      <c r="A7180" s="1" t="s">
        <v>7291</v>
      </c>
      <c r="B7180" s="1" t="s">
        <v>7258</v>
      </c>
      <c r="C7180" s="1" t="s">
        <v>7284</v>
      </c>
      <c r="D7180">
        <v>2014</v>
      </c>
      <c r="E7180">
        <f>100*Comuni[[#This Row],[Popolazione2011]]/$D$7916</f>
        <v>3.5140893784380255E-3</v>
      </c>
      <c r="F7180">
        <f>100*Comuni[[#This Row],[Popolazione2011]]/(SUMIFS($D$2:$D$7916,$B$2:$B$7916,"Sicilia"))</f>
        <v>4.0256618955710526E-2</v>
      </c>
      <c r="G7180" t="b">
        <f>IF(Comuni[[#This Row],[Popolazione2011]]&gt;300000,"MAGGIORE")</f>
        <v>0</v>
      </c>
      <c r="H7180">
        <f>100*Comuni[[#This Row],[Popolazione2011]]/(SUMIFS($D$2:$D$7916,$B$2:$B$7916,"Piemonte"))</f>
        <v>4.6151209143347395E-2</v>
      </c>
      <c r="I7180" s="1" t="str">
        <f>_xlfn.XLOOKUP(Comuni[[#This Row],[Regione]],Ripartizione_geografica[Regione],Ripartizione_geografica[Ripartizione geografica],,0)</f>
        <v>Isole</v>
      </c>
      <c r="J7180" s="1">
        <f>_xlfn.XLOOKUP(Comuni[[#This Row],[Regione]],Table_0[Regione],Table_0[Totale contagiati],,0)</f>
        <v>1833392</v>
      </c>
      <c r="K7180" s="1">
        <f>_xlfn.XLOOKUP(Comuni[[#This Row],[Regione]],Table_0[Regione],Table_0[Guariti],,0)</f>
        <v>1818423</v>
      </c>
      <c r="L7180" s="1">
        <f>_xlfn.XLOOKUP(Comuni[[#This Row],[Regione]],Table_0[Regione],Table_0[Deceduti],,0)</f>
        <v>12944</v>
      </c>
    </row>
    <row r="7181" spans="1:12" x14ac:dyDescent="0.25">
      <c r="A7181" s="1" t="s">
        <v>7292</v>
      </c>
      <c r="B7181" s="1" t="s">
        <v>7258</v>
      </c>
      <c r="C7181" s="1" t="s">
        <v>7284</v>
      </c>
      <c r="D7181">
        <v>11149</v>
      </c>
      <c r="E7181">
        <f>100*Comuni[[#This Row],[Popolazione2011]]/$D$7916</f>
        <v>1.9453119404272863E-2</v>
      </c>
      <c r="F7181">
        <f>100*Comuni[[#This Row],[Popolazione2011]]/(SUMIFS($D$2:$D$7916,$B$2:$B$7916,"Sicilia"))</f>
        <v>0.22285056838987916</v>
      </c>
      <c r="G7181" t="b">
        <f>IF(Comuni[[#This Row],[Popolazione2011]]&gt;300000,"MAGGIORE")</f>
        <v>0</v>
      </c>
      <c r="H7181">
        <f>100*Comuni[[#This Row],[Popolazione2011]]/(SUMIFS($D$2:$D$7916,$B$2:$B$7916,"Piemonte"))</f>
        <v>0.25548154455768624</v>
      </c>
      <c r="I7181" s="1" t="str">
        <f>_xlfn.XLOOKUP(Comuni[[#This Row],[Regione]],Ripartizione_geografica[Regione],Ripartizione_geografica[Ripartizione geografica],,0)</f>
        <v>Isole</v>
      </c>
      <c r="J7181" s="1">
        <f>_xlfn.XLOOKUP(Comuni[[#This Row],[Regione]],Table_0[Regione],Table_0[Totale contagiati],,0)</f>
        <v>1833392</v>
      </c>
      <c r="K7181" s="1">
        <f>_xlfn.XLOOKUP(Comuni[[#This Row],[Regione]],Table_0[Regione],Table_0[Guariti],,0)</f>
        <v>1818423</v>
      </c>
      <c r="L7181" s="1">
        <f>_xlfn.XLOOKUP(Comuni[[#This Row],[Regione]],Table_0[Regione],Table_0[Deceduti],,0)</f>
        <v>12944</v>
      </c>
    </row>
    <row r="7182" spans="1:12" x14ac:dyDescent="0.25">
      <c r="A7182" s="1" t="s">
        <v>7293</v>
      </c>
      <c r="B7182" s="1" t="s">
        <v>7258</v>
      </c>
      <c r="C7182" s="1" t="s">
        <v>7284</v>
      </c>
      <c r="D7182">
        <v>4829</v>
      </c>
      <c r="E7182">
        <f>100*Comuni[[#This Row],[Popolazione2011]]/$D$7916</f>
        <v>8.425788286234968E-3</v>
      </c>
      <c r="F7182">
        <f>100*Comuni[[#This Row],[Popolazione2011]]/(SUMIFS($D$2:$D$7916,$B$2:$B$7916,"Sicilia"))</f>
        <v>9.6523938896289033E-2</v>
      </c>
      <c r="G7182" t="b">
        <f>IF(Comuni[[#This Row],[Popolazione2011]]&gt;300000,"MAGGIORE")</f>
        <v>0</v>
      </c>
      <c r="H7182">
        <f>100*Comuni[[#This Row],[Popolazione2011]]/(SUMIFS($D$2:$D$7916,$B$2:$B$7916,"Piemonte"))</f>
        <v>0.11065749203238559</v>
      </c>
      <c r="I7182" s="1" t="str">
        <f>_xlfn.XLOOKUP(Comuni[[#This Row],[Regione]],Ripartizione_geografica[Regione],Ripartizione_geografica[Ripartizione geografica],,0)</f>
        <v>Isole</v>
      </c>
      <c r="J7182" s="1">
        <f>_xlfn.XLOOKUP(Comuni[[#This Row],[Regione]],Table_0[Regione],Table_0[Totale contagiati],,0)</f>
        <v>1833392</v>
      </c>
      <c r="K7182" s="1">
        <f>_xlfn.XLOOKUP(Comuni[[#This Row],[Regione]],Table_0[Regione],Table_0[Guariti],,0)</f>
        <v>1818423</v>
      </c>
      <c r="L7182" s="1">
        <f>_xlfn.XLOOKUP(Comuni[[#This Row],[Regione]],Table_0[Regione],Table_0[Deceduti],,0)</f>
        <v>12944</v>
      </c>
    </row>
    <row r="7183" spans="1:12" x14ac:dyDescent="0.25">
      <c r="A7183" s="1" t="s">
        <v>7294</v>
      </c>
      <c r="B7183" s="1" t="s">
        <v>7258</v>
      </c>
      <c r="C7183" s="1" t="s">
        <v>7284</v>
      </c>
      <c r="D7183">
        <v>3932</v>
      </c>
      <c r="E7183">
        <f>100*Comuni[[#This Row],[Popolazione2011]]/$D$7916</f>
        <v>6.8606749930577538E-3</v>
      </c>
      <c r="F7183">
        <f>100*Comuni[[#This Row],[Popolazione2011]]/(SUMIFS($D$2:$D$7916,$B$2:$B$7916,"Sicilia"))</f>
        <v>7.8594352400126008E-2</v>
      </c>
      <c r="G7183" t="b">
        <f>IF(Comuni[[#This Row],[Popolazione2011]]&gt;300000,"MAGGIORE")</f>
        <v>0</v>
      </c>
      <c r="H7183">
        <f>100*Comuni[[#This Row],[Popolazione2011]]/(SUMIFS($D$2:$D$7916,$B$2:$B$7916,"Piemonte"))</f>
        <v>9.0102559260994031E-2</v>
      </c>
      <c r="I7183" s="1" t="str">
        <f>_xlfn.XLOOKUP(Comuni[[#This Row],[Regione]],Ripartizione_geografica[Regione],Ripartizione_geografica[Ripartizione geografica],,0)</f>
        <v>Isole</v>
      </c>
      <c r="J7183" s="1">
        <f>_xlfn.XLOOKUP(Comuni[[#This Row],[Regione]],Table_0[Regione],Table_0[Totale contagiati],,0)</f>
        <v>1833392</v>
      </c>
      <c r="K7183" s="1">
        <f>_xlfn.XLOOKUP(Comuni[[#This Row],[Regione]],Table_0[Regione],Table_0[Guariti],,0)</f>
        <v>1818423</v>
      </c>
      <c r="L7183" s="1">
        <f>_xlfn.XLOOKUP(Comuni[[#This Row],[Regione]],Table_0[Regione],Table_0[Deceduti],,0)</f>
        <v>12944</v>
      </c>
    </row>
    <row r="7184" spans="1:12" x14ac:dyDescent="0.25">
      <c r="A7184" s="1" t="s">
        <v>7295</v>
      </c>
      <c r="B7184" s="1" t="s">
        <v>7258</v>
      </c>
      <c r="C7184" s="1" t="s">
        <v>7284</v>
      </c>
      <c r="D7184">
        <v>1474</v>
      </c>
      <c r="E7184">
        <f>100*Comuni[[#This Row],[Popolazione2011]]/$D$7916</f>
        <v>2.5718807069601041E-3</v>
      </c>
      <c r="F7184">
        <f>100*Comuni[[#This Row],[Popolazione2011]]/(SUMIFS($D$2:$D$7916,$B$2:$B$7916,"Sicilia"))</f>
        <v>2.9462887954675925E-2</v>
      </c>
      <c r="G7184" t="b">
        <f>IF(Comuni[[#This Row],[Popolazione2011]]&gt;300000,"MAGGIORE")</f>
        <v>0</v>
      </c>
      <c r="H7184">
        <f>100*Comuni[[#This Row],[Popolazione2011]]/(SUMIFS($D$2:$D$7916,$B$2:$B$7916,"Piemonte"))</f>
        <v>3.377700212378057E-2</v>
      </c>
      <c r="I7184" s="1" t="str">
        <f>_xlfn.XLOOKUP(Comuni[[#This Row],[Regione]],Ripartizione_geografica[Regione],Ripartizione_geografica[Ripartizione geografica],,0)</f>
        <v>Isole</v>
      </c>
      <c r="J7184" s="1">
        <f>_xlfn.XLOOKUP(Comuni[[#This Row],[Regione]],Table_0[Regione],Table_0[Totale contagiati],,0)</f>
        <v>1833392</v>
      </c>
      <c r="K7184" s="1">
        <f>_xlfn.XLOOKUP(Comuni[[#This Row],[Regione]],Table_0[Regione],Table_0[Guariti],,0)</f>
        <v>1818423</v>
      </c>
      <c r="L7184" s="1">
        <f>_xlfn.XLOOKUP(Comuni[[#This Row],[Regione]],Table_0[Regione],Table_0[Deceduti],,0)</f>
        <v>12944</v>
      </c>
    </row>
    <row r="7185" spans="1:12" x14ac:dyDescent="0.25">
      <c r="A7185" s="1" t="s">
        <v>7296</v>
      </c>
      <c r="B7185" s="1" t="s">
        <v>7258</v>
      </c>
      <c r="C7185" s="1" t="s">
        <v>7284</v>
      </c>
      <c r="D7185">
        <v>7021</v>
      </c>
      <c r="E7185">
        <f>100*Comuni[[#This Row],[Popolazione2011]]/$D$7916</f>
        <v>1.2250457560086086E-2</v>
      </c>
      <c r="F7185">
        <f>100*Comuni[[#This Row],[Popolazione2011]]/(SUMIFS($D$2:$D$7916,$B$2:$B$7916,"Sicilia"))</f>
        <v>0.14033849140419244</v>
      </c>
      <c r="G7185" t="b">
        <f>IF(Comuni[[#This Row],[Popolazione2011]]&gt;300000,"MAGGIORE")</f>
        <v>0</v>
      </c>
      <c r="H7185">
        <f>100*Comuni[[#This Row],[Popolazione2011]]/(SUMIFS($D$2:$D$7916,$B$2:$B$7916,"Piemonte"))</f>
        <v>0.16088760645255318</v>
      </c>
      <c r="I7185" s="1" t="str">
        <f>_xlfn.XLOOKUP(Comuni[[#This Row],[Regione]],Ripartizione_geografica[Regione],Ripartizione_geografica[Ripartizione geografica],,0)</f>
        <v>Isole</v>
      </c>
      <c r="J7185" s="1">
        <f>_xlfn.XLOOKUP(Comuni[[#This Row],[Regione]],Table_0[Regione],Table_0[Totale contagiati],,0)</f>
        <v>1833392</v>
      </c>
      <c r="K7185" s="1">
        <f>_xlfn.XLOOKUP(Comuni[[#This Row],[Regione]],Table_0[Regione],Table_0[Guariti],,0)</f>
        <v>1818423</v>
      </c>
      <c r="L7185" s="1">
        <f>_xlfn.XLOOKUP(Comuni[[#This Row],[Regione]],Table_0[Regione],Table_0[Deceduti],,0)</f>
        <v>12944</v>
      </c>
    </row>
    <row r="7186" spans="1:12" x14ac:dyDescent="0.25">
      <c r="A7186" s="1" t="s">
        <v>7297</v>
      </c>
      <c r="B7186" s="1" t="s">
        <v>7258</v>
      </c>
      <c r="C7186" s="1" t="s">
        <v>7284</v>
      </c>
      <c r="D7186">
        <v>8295</v>
      </c>
      <c r="E7186">
        <f>100*Comuni[[#This Row],[Popolazione2011]]/$D$7916</f>
        <v>1.4473372092424738E-2</v>
      </c>
      <c r="F7186">
        <f>100*Comuni[[#This Row],[Popolazione2011]]/(SUMIFS($D$2:$D$7916,$B$2:$B$7916,"Sicilia"))</f>
        <v>0.16580370121033702</v>
      </c>
      <c r="G7186" t="b">
        <f>IF(Comuni[[#This Row],[Popolazione2011]]&gt;300000,"MAGGIORE")</f>
        <v>0</v>
      </c>
      <c r="H7186">
        <f>100*Comuni[[#This Row],[Popolazione2011]]/(SUMIFS($D$2:$D$7916,$B$2:$B$7916,"Piemonte"))</f>
        <v>0.19008156893945713</v>
      </c>
      <c r="I7186" s="1" t="str">
        <f>_xlfn.XLOOKUP(Comuni[[#This Row],[Regione]],Ripartizione_geografica[Regione],Ripartizione_geografica[Ripartizione geografica],,0)</f>
        <v>Isole</v>
      </c>
      <c r="J7186" s="1">
        <f>_xlfn.XLOOKUP(Comuni[[#This Row],[Regione]],Table_0[Regione],Table_0[Totale contagiati],,0)</f>
        <v>1833392</v>
      </c>
      <c r="K7186" s="1">
        <f>_xlfn.XLOOKUP(Comuni[[#This Row],[Regione]],Table_0[Regione],Table_0[Guariti],,0)</f>
        <v>1818423</v>
      </c>
      <c r="L7186" s="1">
        <f>_xlfn.XLOOKUP(Comuni[[#This Row],[Regione]],Table_0[Regione],Table_0[Deceduti],,0)</f>
        <v>12944</v>
      </c>
    </row>
    <row r="7187" spans="1:12" x14ac:dyDescent="0.25">
      <c r="A7187" s="1" t="s">
        <v>7298</v>
      </c>
      <c r="B7187" s="1" t="s">
        <v>7258</v>
      </c>
      <c r="C7187" s="1" t="s">
        <v>7284</v>
      </c>
      <c r="D7187">
        <v>4171</v>
      </c>
      <c r="E7187">
        <f>100*Comuni[[#This Row],[Popolazione2011]]/$D$7916</f>
        <v>7.27768957173039E-3</v>
      </c>
      <c r="F7187">
        <f>100*Comuni[[#This Row],[Popolazione2011]]/(SUMIFS($D$2:$D$7916,$B$2:$B$7916,"Sicilia"))</f>
        <v>8.3371577787620943E-2</v>
      </c>
      <c r="G7187" t="b">
        <f>IF(Comuni[[#This Row],[Popolazione2011]]&gt;300000,"MAGGIORE")</f>
        <v>0</v>
      </c>
      <c r="H7187">
        <f>100*Comuni[[#This Row],[Popolazione2011]]/(SUMIFS($D$2:$D$7916,$B$2:$B$7916,"Piemonte"))</f>
        <v>9.5579291627061566E-2</v>
      </c>
      <c r="I7187" s="1" t="str">
        <f>_xlfn.XLOOKUP(Comuni[[#This Row],[Regione]],Ripartizione_geografica[Regione],Ripartizione_geografica[Ripartizione geografica],,0)</f>
        <v>Isole</v>
      </c>
      <c r="J7187" s="1">
        <f>_xlfn.XLOOKUP(Comuni[[#This Row],[Regione]],Table_0[Regione],Table_0[Totale contagiati],,0)</f>
        <v>1833392</v>
      </c>
      <c r="K7187" s="1">
        <f>_xlfn.XLOOKUP(Comuni[[#This Row],[Regione]],Table_0[Regione],Table_0[Guariti],,0)</f>
        <v>1818423</v>
      </c>
      <c r="L7187" s="1">
        <f>_xlfn.XLOOKUP(Comuni[[#This Row],[Regione]],Table_0[Regione],Table_0[Deceduti],,0)</f>
        <v>12944</v>
      </c>
    </row>
    <row r="7188" spans="1:12" x14ac:dyDescent="0.25">
      <c r="A7188" s="1" t="s">
        <v>7299</v>
      </c>
      <c r="B7188" s="1" t="s">
        <v>7258</v>
      </c>
      <c r="C7188" s="1" t="s">
        <v>7284</v>
      </c>
      <c r="D7188">
        <v>548</v>
      </c>
      <c r="E7188">
        <f>100*Comuni[[#This Row],[Popolazione2011]]/$D$7916</f>
        <v>9.5616731846277954E-4</v>
      </c>
      <c r="F7188">
        <f>100*Comuni[[#This Row],[Popolazione2011]]/(SUMIFS($D$2:$D$7916,$B$2:$B$7916,"Sicilia"))</f>
        <v>1.0953638126975852E-2</v>
      </c>
      <c r="G7188" t="b">
        <f>IF(Comuni[[#This Row],[Popolazione2011]]&gt;300000,"MAGGIORE")</f>
        <v>0</v>
      </c>
      <c r="H7188">
        <f>100*Comuni[[#This Row],[Popolazione2011]]/(SUMIFS($D$2:$D$7916,$B$2:$B$7916,"Piemonte"))</f>
        <v>1.2557528605041893E-2</v>
      </c>
      <c r="I7188" s="1" t="str">
        <f>_xlfn.XLOOKUP(Comuni[[#This Row],[Regione]],Ripartizione_geografica[Regione],Ripartizione_geografica[Ripartizione geografica],,0)</f>
        <v>Isole</v>
      </c>
      <c r="J7188" s="1">
        <f>_xlfn.XLOOKUP(Comuni[[#This Row],[Regione]],Table_0[Regione],Table_0[Totale contagiati],,0)</f>
        <v>1833392</v>
      </c>
      <c r="K7188" s="1">
        <f>_xlfn.XLOOKUP(Comuni[[#This Row],[Regione]],Table_0[Regione],Table_0[Guariti],,0)</f>
        <v>1818423</v>
      </c>
      <c r="L7188" s="1">
        <f>_xlfn.XLOOKUP(Comuni[[#This Row],[Regione]],Table_0[Regione],Table_0[Deceduti],,0)</f>
        <v>12944</v>
      </c>
    </row>
    <row r="7189" spans="1:12" x14ac:dyDescent="0.25">
      <c r="A7189" s="1" t="s">
        <v>7300</v>
      </c>
      <c r="B7189" s="1" t="s">
        <v>7258</v>
      </c>
      <c r="C7189" s="1" t="s">
        <v>7284</v>
      </c>
      <c r="D7189">
        <v>6918</v>
      </c>
      <c r="E7189">
        <f>100*Comuni[[#This Row],[Popolazione2011]]/$D$7916</f>
        <v>1.2070739980156038E-2</v>
      </c>
      <c r="F7189">
        <f>100*Comuni[[#This Row],[Popolazione2011]]/(SUMIFS($D$2:$D$7916,$B$2:$B$7916,"Sicilia"))</f>
        <v>0.13827968715769881</v>
      </c>
      <c r="G7189" t="b">
        <f>IF(Comuni[[#This Row],[Popolazione2011]]&gt;300000,"MAGGIORE")</f>
        <v>0</v>
      </c>
      <c r="H7189">
        <f>100*Comuni[[#This Row],[Popolazione2011]]/(SUMIFS($D$2:$D$7916,$B$2:$B$7916,"Piemonte"))</f>
        <v>0.1585273410395617</v>
      </c>
      <c r="I7189" s="1" t="str">
        <f>_xlfn.XLOOKUP(Comuni[[#This Row],[Regione]],Ripartizione_geografica[Regione],Ripartizione_geografica[Ripartizione geografica],,0)</f>
        <v>Isole</v>
      </c>
      <c r="J7189" s="1">
        <f>_xlfn.XLOOKUP(Comuni[[#This Row],[Regione]],Table_0[Regione],Table_0[Totale contagiati],,0)</f>
        <v>1833392</v>
      </c>
      <c r="K7189" s="1">
        <f>_xlfn.XLOOKUP(Comuni[[#This Row],[Regione]],Table_0[Regione],Table_0[Guariti],,0)</f>
        <v>1818423</v>
      </c>
      <c r="L7189" s="1">
        <f>_xlfn.XLOOKUP(Comuni[[#This Row],[Regione]],Table_0[Regione],Table_0[Deceduti],,0)</f>
        <v>12944</v>
      </c>
    </row>
    <row r="7190" spans="1:12" x14ac:dyDescent="0.25">
      <c r="A7190" s="1" t="s">
        <v>7301</v>
      </c>
      <c r="B7190" s="1" t="s">
        <v>7258</v>
      </c>
      <c r="C7190" s="1" t="s">
        <v>7284</v>
      </c>
      <c r="D7190">
        <v>1332</v>
      </c>
      <c r="E7190">
        <f>100*Comuni[[#This Row],[Popolazione2011]]/$D$7916</f>
        <v>2.3241147229788729E-3</v>
      </c>
      <c r="F7190">
        <f>100*Comuni[[#This Row],[Popolazione2011]]/(SUMIFS($D$2:$D$7916,$B$2:$B$7916,"Sicilia"))</f>
        <v>2.6624536469218679E-2</v>
      </c>
      <c r="G7190" t="b">
        <f>IF(Comuni[[#This Row],[Popolazione2011]]&gt;300000,"MAGGIORE")</f>
        <v>0</v>
      </c>
      <c r="H7190">
        <f>100*Comuni[[#This Row],[Popolazione2011]]/(SUMIFS($D$2:$D$7916,$B$2:$B$7916,"Piemonte"))</f>
        <v>3.0523043981598181E-2</v>
      </c>
      <c r="I7190" s="1" t="str">
        <f>_xlfn.XLOOKUP(Comuni[[#This Row],[Regione]],Ripartizione_geografica[Regione],Ripartizione_geografica[Ripartizione geografica],,0)</f>
        <v>Isole</v>
      </c>
      <c r="J7190" s="1">
        <f>_xlfn.XLOOKUP(Comuni[[#This Row],[Regione]],Table_0[Regione],Table_0[Totale contagiati],,0)</f>
        <v>1833392</v>
      </c>
      <c r="K7190" s="1">
        <f>_xlfn.XLOOKUP(Comuni[[#This Row],[Regione]],Table_0[Regione],Table_0[Guariti],,0)</f>
        <v>1818423</v>
      </c>
      <c r="L7190" s="1">
        <f>_xlfn.XLOOKUP(Comuni[[#This Row],[Regione]],Table_0[Regione],Table_0[Deceduti],,0)</f>
        <v>12944</v>
      </c>
    </row>
    <row r="7191" spans="1:12" x14ac:dyDescent="0.25">
      <c r="A7191" s="1" t="s">
        <v>7302</v>
      </c>
      <c r="B7191" s="1" t="s">
        <v>7258</v>
      </c>
      <c r="C7191" s="1" t="s">
        <v>7284</v>
      </c>
      <c r="D7191">
        <v>3448</v>
      </c>
      <c r="E7191">
        <f>100*Comuni[[#This Row],[Popolazione2011]]/$D$7916</f>
        <v>6.0161768504738396E-3</v>
      </c>
      <c r="F7191">
        <f>100*Comuni[[#This Row],[Popolazione2011]]/(SUMIFS($D$2:$D$7916,$B$2:$B$7916,"Sicilia"))</f>
        <v>6.8919971280680184E-2</v>
      </c>
      <c r="G7191" t="b">
        <f>IF(Comuni[[#This Row],[Popolazione2011]]&gt;300000,"MAGGIORE")</f>
        <v>0</v>
      </c>
      <c r="H7191">
        <f>100*Comuni[[#This Row],[Popolazione2011]]/(SUMIFS($D$2:$D$7916,$B$2:$B$7916,"Piemonte"))</f>
        <v>7.9011603339752642E-2</v>
      </c>
      <c r="I7191" s="1" t="str">
        <f>_xlfn.XLOOKUP(Comuni[[#This Row],[Regione]],Ripartizione_geografica[Regione],Ripartizione_geografica[Ripartizione geografica],,0)</f>
        <v>Isole</v>
      </c>
      <c r="J7191" s="1">
        <f>_xlfn.XLOOKUP(Comuni[[#This Row],[Regione]],Table_0[Regione],Table_0[Totale contagiati],,0)</f>
        <v>1833392</v>
      </c>
      <c r="K7191" s="1">
        <f>_xlfn.XLOOKUP(Comuni[[#This Row],[Regione]],Table_0[Regione],Table_0[Guariti],,0)</f>
        <v>1818423</v>
      </c>
      <c r="L7191" s="1">
        <f>_xlfn.XLOOKUP(Comuni[[#This Row],[Regione]],Table_0[Regione],Table_0[Deceduti],,0)</f>
        <v>12944</v>
      </c>
    </row>
    <row r="7192" spans="1:12" x14ac:dyDescent="0.25">
      <c r="A7192" s="1" t="s">
        <v>7303</v>
      </c>
      <c r="B7192" s="1" t="s">
        <v>7258</v>
      </c>
      <c r="C7192" s="1" t="s">
        <v>7284</v>
      </c>
      <c r="D7192">
        <v>11030</v>
      </c>
      <c r="E7192">
        <f>100*Comuni[[#This Row],[Popolazione2011]]/$D$7916</f>
        <v>1.92454845303731E-2</v>
      </c>
      <c r="F7192">
        <f>100*Comuni[[#This Row],[Popolazione2011]]/(SUMIFS($D$2:$D$7916,$B$2:$B$7916,"Sicilia"))</f>
        <v>0.22047194989150301</v>
      </c>
      <c r="G7192" t="b">
        <f>IF(Comuni[[#This Row],[Popolazione2011]]&gt;300000,"MAGGIORE")</f>
        <v>0</v>
      </c>
      <c r="H7192">
        <f>100*Comuni[[#This Row],[Popolazione2011]]/(SUMIFS($D$2:$D$7916,$B$2:$B$7916,"Piemonte"))</f>
        <v>0.2527546359737447</v>
      </c>
      <c r="I7192" s="1" t="str">
        <f>_xlfn.XLOOKUP(Comuni[[#This Row],[Regione]],Ripartizione_geografica[Regione],Ripartizione_geografica[Ripartizione geografica],,0)</f>
        <v>Isole</v>
      </c>
      <c r="J7192" s="1">
        <f>_xlfn.XLOOKUP(Comuni[[#This Row],[Regione]],Table_0[Regione],Table_0[Totale contagiati],,0)</f>
        <v>1833392</v>
      </c>
      <c r="K7192" s="1">
        <f>_xlfn.XLOOKUP(Comuni[[#This Row],[Regione]],Table_0[Regione],Table_0[Guariti],,0)</f>
        <v>1818423</v>
      </c>
      <c r="L7192" s="1">
        <f>_xlfn.XLOOKUP(Comuni[[#This Row],[Regione]],Table_0[Regione],Table_0[Deceduti],,0)</f>
        <v>12944</v>
      </c>
    </row>
    <row r="7193" spans="1:12" x14ac:dyDescent="0.25">
      <c r="A7193" s="1" t="s">
        <v>7304</v>
      </c>
      <c r="B7193" s="1" t="s">
        <v>7258</v>
      </c>
      <c r="C7193" s="1" t="s">
        <v>7284</v>
      </c>
      <c r="D7193">
        <v>35681</v>
      </c>
      <c r="E7193">
        <f>100*Comuni[[#This Row],[Popolazione2011]]/$D$7916</f>
        <v>6.2257310383340217E-2</v>
      </c>
      <c r="F7193">
        <f>100*Comuni[[#This Row],[Popolazione2011]]/(SUMIFS($D$2:$D$7916,$B$2:$B$7916,"Sicilia"))</f>
        <v>0.71320577008873243</v>
      </c>
      <c r="G7193" t="b">
        <f>IF(Comuni[[#This Row],[Popolazione2011]]&gt;300000,"MAGGIORE")</f>
        <v>0</v>
      </c>
      <c r="H7193">
        <f>100*Comuni[[#This Row],[Popolazione2011]]/(SUMIFS($D$2:$D$7916,$B$2:$B$7916,"Piemonte"))</f>
        <v>0.81763718641697047</v>
      </c>
      <c r="I7193" s="1" t="str">
        <f>_xlfn.XLOOKUP(Comuni[[#This Row],[Regione]],Ripartizione_geografica[Regione],Ripartizione_geografica[Ripartizione geografica],,0)</f>
        <v>Isole</v>
      </c>
      <c r="J7193" s="1">
        <f>_xlfn.XLOOKUP(Comuni[[#This Row],[Regione]],Table_0[Regione],Table_0[Totale contagiati],,0)</f>
        <v>1833392</v>
      </c>
      <c r="K7193" s="1">
        <f>_xlfn.XLOOKUP(Comuni[[#This Row],[Regione]],Table_0[Regione],Table_0[Guariti],,0)</f>
        <v>1818423</v>
      </c>
      <c r="L7193" s="1">
        <f>_xlfn.XLOOKUP(Comuni[[#This Row],[Regione]],Table_0[Regione],Table_0[Deceduti],,0)</f>
        <v>12944</v>
      </c>
    </row>
    <row r="7194" spans="1:12" x14ac:dyDescent="0.25">
      <c r="A7194" s="1" t="s">
        <v>7305</v>
      </c>
      <c r="B7194" s="1" t="s">
        <v>7258</v>
      </c>
      <c r="C7194" s="1" t="s">
        <v>7284</v>
      </c>
      <c r="D7194">
        <v>9161</v>
      </c>
      <c r="E7194">
        <f>100*Comuni[[#This Row],[Popolazione2011]]/$D$7916</f>
        <v>1.5984395628535628E-2</v>
      </c>
      <c r="F7194">
        <f>100*Comuni[[#This Row],[Popolazione2011]]/(SUMIFS($D$2:$D$7916,$B$2:$B$7916,"Sicilia"))</f>
        <v>0.1831136475934777</v>
      </c>
      <c r="G7194" t="b">
        <f>IF(Comuni[[#This Row],[Popolazione2011]]&gt;300000,"MAGGIORE")</f>
        <v>0</v>
      </c>
      <c r="H7194">
        <f>100*Comuni[[#This Row],[Popolazione2011]]/(SUMIFS($D$2:$D$7916,$B$2:$B$7916,"Piemonte"))</f>
        <v>0.20992613056713283</v>
      </c>
      <c r="I7194" s="1" t="str">
        <f>_xlfn.XLOOKUP(Comuni[[#This Row],[Regione]],Ripartizione_geografica[Regione],Ripartizione_geografica[Ripartizione geografica],,0)</f>
        <v>Isole</v>
      </c>
      <c r="J7194" s="1">
        <f>_xlfn.XLOOKUP(Comuni[[#This Row],[Regione]],Table_0[Regione],Table_0[Totale contagiati],,0)</f>
        <v>1833392</v>
      </c>
      <c r="K7194" s="1">
        <f>_xlfn.XLOOKUP(Comuni[[#This Row],[Regione]],Table_0[Regione],Table_0[Guariti],,0)</f>
        <v>1818423</v>
      </c>
      <c r="L7194" s="1">
        <f>_xlfn.XLOOKUP(Comuni[[#This Row],[Regione]],Table_0[Regione],Table_0[Deceduti],,0)</f>
        <v>12944</v>
      </c>
    </row>
    <row r="7195" spans="1:12" x14ac:dyDescent="0.25">
      <c r="A7195" s="1" t="s">
        <v>7306</v>
      </c>
      <c r="B7195" s="1" t="s">
        <v>7258</v>
      </c>
      <c r="C7195" s="1" t="s">
        <v>7284</v>
      </c>
      <c r="D7195">
        <v>10884</v>
      </c>
      <c r="E7195">
        <f>100*Comuni[[#This Row],[Popolazione2011]]/$D$7916</f>
        <v>1.8990739222899438E-2</v>
      </c>
      <c r="F7195">
        <f>100*Comuni[[#This Row],[Popolazione2011]]/(SUMIFS($D$2:$D$7916,$B$2:$B$7916,"Sicilia"))</f>
        <v>0.21755364484307516</v>
      </c>
      <c r="G7195" t="b">
        <f>IF(Comuni[[#This Row],[Popolazione2011]]&gt;300000,"MAGGIORE")</f>
        <v>0</v>
      </c>
      <c r="H7195">
        <f>100*Comuni[[#This Row],[Popolazione2011]]/(SUMIFS($D$2:$D$7916,$B$2:$B$7916,"Piemonte"))</f>
        <v>0.24940901703882476</v>
      </c>
      <c r="I7195" s="1" t="str">
        <f>_xlfn.XLOOKUP(Comuni[[#This Row],[Regione]],Ripartizione_geografica[Regione],Ripartizione_geografica[Ripartizione geografica],,0)</f>
        <v>Isole</v>
      </c>
      <c r="J7195" s="1">
        <f>_xlfn.XLOOKUP(Comuni[[#This Row],[Regione]],Table_0[Regione],Table_0[Totale contagiati],,0)</f>
        <v>1833392</v>
      </c>
      <c r="K7195" s="1">
        <f>_xlfn.XLOOKUP(Comuni[[#This Row],[Regione]],Table_0[Regione],Table_0[Guariti],,0)</f>
        <v>1818423</v>
      </c>
      <c r="L7195" s="1">
        <f>_xlfn.XLOOKUP(Comuni[[#This Row],[Regione]],Table_0[Regione],Table_0[Deceduti],,0)</f>
        <v>12944</v>
      </c>
    </row>
    <row r="7196" spans="1:12" x14ac:dyDescent="0.25">
      <c r="A7196" s="1" t="s">
        <v>7307</v>
      </c>
      <c r="B7196" s="1" t="s">
        <v>7258</v>
      </c>
      <c r="C7196" s="1" t="s">
        <v>7284</v>
      </c>
      <c r="D7196">
        <v>3549</v>
      </c>
      <c r="E7196">
        <f>100*Comuni[[#This Row],[Popolazione2011]]/$D$7916</f>
        <v>6.1924047686576725E-3</v>
      </c>
      <c r="F7196">
        <f>100*Comuni[[#This Row],[Popolazione2011]]/(SUMIFS($D$2:$D$7916,$B$2:$B$7916,"Sicilia"))</f>
        <v>7.0938798745688508E-2</v>
      </c>
      <c r="G7196" t="b">
        <f>IF(Comuni[[#This Row],[Popolazione2011]]&gt;300000,"MAGGIORE")</f>
        <v>0</v>
      </c>
      <c r="H7196">
        <f>100*Comuni[[#This Row],[Popolazione2011]]/(SUMIFS($D$2:$D$7916,$B$2:$B$7916,"Piemonte"))</f>
        <v>8.1326038356375335E-2</v>
      </c>
      <c r="I7196" s="1" t="str">
        <f>_xlfn.XLOOKUP(Comuni[[#This Row],[Regione]],Ripartizione_geografica[Regione],Ripartizione_geografica[Ripartizione geografica],,0)</f>
        <v>Isole</v>
      </c>
      <c r="J7196" s="1">
        <f>_xlfn.XLOOKUP(Comuni[[#This Row],[Regione]],Table_0[Regione],Table_0[Totale contagiati],,0)</f>
        <v>1833392</v>
      </c>
      <c r="K7196" s="1">
        <f>_xlfn.XLOOKUP(Comuni[[#This Row],[Regione]],Table_0[Regione],Table_0[Guariti],,0)</f>
        <v>1818423</v>
      </c>
      <c r="L7196" s="1">
        <f>_xlfn.XLOOKUP(Comuni[[#This Row],[Regione]],Table_0[Regione],Table_0[Deceduti],,0)</f>
        <v>12944</v>
      </c>
    </row>
    <row r="7197" spans="1:12" x14ac:dyDescent="0.25">
      <c r="A7197" s="1" t="s">
        <v>7308</v>
      </c>
      <c r="B7197" s="1" t="s">
        <v>7258</v>
      </c>
      <c r="C7197" s="1" t="s">
        <v>7284</v>
      </c>
      <c r="D7197">
        <v>3175</v>
      </c>
      <c r="E7197">
        <f>100*Comuni[[#This Row],[Popolazione2011]]/$D$7916</f>
        <v>5.5398380221155568E-3</v>
      </c>
      <c r="F7197">
        <f>100*Comuni[[#This Row],[Popolazione2011]]/(SUMIFS($D$2:$D$7916,$B$2:$B$7916,"Sicilia"))</f>
        <v>6.3463140607934912E-2</v>
      </c>
      <c r="G7197" t="b">
        <f>IF(Comuni[[#This Row],[Popolazione2011]]&gt;300000,"MAGGIORE")</f>
        <v>0</v>
      </c>
      <c r="H7197">
        <f>100*Comuni[[#This Row],[Popolazione2011]]/(SUMIFS($D$2:$D$7916,$B$2:$B$7916,"Piemonte"))</f>
        <v>7.2755754235416081E-2</v>
      </c>
      <c r="I7197" s="1" t="str">
        <f>_xlfn.XLOOKUP(Comuni[[#This Row],[Regione]],Ripartizione_geografica[Regione],Ripartizione_geografica[Ripartizione geografica],,0)</f>
        <v>Isole</v>
      </c>
      <c r="J7197" s="1">
        <f>_xlfn.XLOOKUP(Comuni[[#This Row],[Regione]],Table_0[Regione],Table_0[Totale contagiati],,0)</f>
        <v>1833392</v>
      </c>
      <c r="K7197" s="1">
        <f>_xlfn.XLOOKUP(Comuni[[#This Row],[Regione]],Table_0[Regione],Table_0[Guariti],,0)</f>
        <v>1818423</v>
      </c>
      <c r="L7197" s="1">
        <f>_xlfn.XLOOKUP(Comuni[[#This Row],[Regione]],Table_0[Regione],Table_0[Deceduti],,0)</f>
        <v>12944</v>
      </c>
    </row>
    <row r="7198" spans="1:12" x14ac:dyDescent="0.25">
      <c r="A7198" s="1" t="s">
        <v>7309</v>
      </c>
      <c r="B7198" s="1" t="s">
        <v>7258</v>
      </c>
      <c r="C7198" s="1" t="s">
        <v>7284</v>
      </c>
      <c r="D7198">
        <v>1007</v>
      </c>
      <c r="E7198">
        <f>100*Comuni[[#This Row],[Popolazione2011]]/$D$7916</f>
        <v>1.7570446892190127E-3</v>
      </c>
      <c r="F7198">
        <f>100*Comuni[[#This Row],[Popolazione2011]]/(SUMIFS($D$2:$D$7916,$B$2:$B$7916,"Sicilia"))</f>
        <v>2.0128309477855263E-2</v>
      </c>
      <c r="G7198" t="b">
        <f>IF(Comuni[[#This Row],[Popolazione2011]]&gt;300000,"MAGGIORE")</f>
        <v>0</v>
      </c>
      <c r="H7198">
        <f>100*Comuni[[#This Row],[Popolazione2011]]/(SUMIFS($D$2:$D$7916,$B$2:$B$7916,"Piemonte"))</f>
        <v>2.3075604571673698E-2</v>
      </c>
      <c r="I7198" s="1" t="str">
        <f>_xlfn.XLOOKUP(Comuni[[#This Row],[Regione]],Ripartizione_geografica[Regione],Ripartizione_geografica[Ripartizione geografica],,0)</f>
        <v>Isole</v>
      </c>
      <c r="J7198" s="1">
        <f>_xlfn.XLOOKUP(Comuni[[#This Row],[Regione]],Table_0[Regione],Table_0[Totale contagiati],,0)</f>
        <v>1833392</v>
      </c>
      <c r="K7198" s="1">
        <f>_xlfn.XLOOKUP(Comuni[[#This Row],[Regione]],Table_0[Regione],Table_0[Guariti],,0)</f>
        <v>1818423</v>
      </c>
      <c r="L7198" s="1">
        <f>_xlfn.XLOOKUP(Comuni[[#This Row],[Regione]],Table_0[Regione],Table_0[Deceduti],,0)</f>
        <v>12944</v>
      </c>
    </row>
    <row r="7199" spans="1:12" x14ac:dyDescent="0.25">
      <c r="A7199" s="1" t="s">
        <v>7310</v>
      </c>
      <c r="B7199" s="1" t="s">
        <v>7258</v>
      </c>
      <c r="C7199" s="1" t="s">
        <v>7284</v>
      </c>
      <c r="D7199">
        <v>14354</v>
      </c>
      <c r="E7199">
        <f>100*Comuni[[#This Row],[Popolazione2011]]/$D$7916</f>
        <v>2.5045302352581639E-2</v>
      </c>
      <c r="F7199">
        <f>100*Comuni[[#This Row],[Popolazione2011]]/(SUMIFS($D$2:$D$7916,$B$2:$B$7916,"Sicilia"))</f>
        <v>0.28691336072009377</v>
      </c>
      <c r="G7199" t="b">
        <f>IF(Comuni[[#This Row],[Popolazione2011]]&gt;300000,"MAGGIORE")</f>
        <v>0</v>
      </c>
      <c r="H7199">
        <f>100*Comuni[[#This Row],[Popolazione2011]]/(SUMIFS($D$2:$D$7916,$B$2:$B$7916,"Piemonte"))</f>
        <v>0.32892475473863381</v>
      </c>
      <c r="I7199" s="1" t="str">
        <f>_xlfn.XLOOKUP(Comuni[[#This Row],[Regione]],Ripartizione_geografica[Regione],Ripartizione_geografica[Ripartizione geografica],,0)</f>
        <v>Isole</v>
      </c>
      <c r="J7199" s="1">
        <f>_xlfn.XLOOKUP(Comuni[[#This Row],[Regione]],Table_0[Regione],Table_0[Totale contagiati],,0)</f>
        <v>1833392</v>
      </c>
      <c r="K7199" s="1">
        <f>_xlfn.XLOOKUP(Comuni[[#This Row],[Regione]],Table_0[Regione],Table_0[Guariti],,0)</f>
        <v>1818423</v>
      </c>
      <c r="L7199" s="1">
        <f>_xlfn.XLOOKUP(Comuni[[#This Row],[Regione]],Table_0[Regione],Table_0[Deceduti],,0)</f>
        <v>12944</v>
      </c>
    </row>
    <row r="7200" spans="1:12" x14ac:dyDescent="0.25">
      <c r="A7200" s="1" t="s">
        <v>7311</v>
      </c>
      <c r="B7200" s="1" t="s">
        <v>7258</v>
      </c>
      <c r="C7200" s="1" t="s">
        <v>7284</v>
      </c>
      <c r="D7200">
        <v>5391</v>
      </c>
      <c r="E7200">
        <f>100*Comuni[[#This Row],[Popolazione2011]]/$D$7916</f>
        <v>9.406383236921249E-3</v>
      </c>
      <c r="F7200">
        <f>100*Comuni[[#This Row],[Popolazione2011]]/(SUMIFS($D$2:$D$7916,$B$2:$B$7916,"Sicilia"))</f>
        <v>0.10775741449366208</v>
      </c>
      <c r="G7200" t="b">
        <f>IF(Comuni[[#This Row],[Popolazione2011]]&gt;300000,"MAGGIORE")</f>
        <v>0</v>
      </c>
      <c r="H7200">
        <f>100*Comuni[[#This Row],[Popolazione2011]]/(SUMIFS($D$2:$D$7916,$B$2:$B$7916,"Piemonte"))</f>
        <v>0.12353583341200884</v>
      </c>
      <c r="I7200" s="1" t="str">
        <f>_xlfn.XLOOKUP(Comuni[[#This Row],[Regione]],Ripartizione_geografica[Regione],Ripartizione_geografica[Ripartizione geografica],,0)</f>
        <v>Isole</v>
      </c>
      <c r="J7200" s="1">
        <f>_xlfn.XLOOKUP(Comuni[[#This Row],[Regione]],Table_0[Regione],Table_0[Totale contagiati],,0)</f>
        <v>1833392</v>
      </c>
      <c r="K7200" s="1">
        <f>_xlfn.XLOOKUP(Comuni[[#This Row],[Regione]],Table_0[Regione],Table_0[Guariti],,0)</f>
        <v>1818423</v>
      </c>
      <c r="L7200" s="1">
        <f>_xlfn.XLOOKUP(Comuni[[#This Row],[Regione]],Table_0[Regione],Table_0[Deceduti],,0)</f>
        <v>12944</v>
      </c>
    </row>
    <row r="7201" spans="1:12" x14ac:dyDescent="0.25">
      <c r="A7201" s="1" t="s">
        <v>7312</v>
      </c>
      <c r="B7201" s="1" t="s">
        <v>7258</v>
      </c>
      <c r="C7201" s="1" t="s">
        <v>7284</v>
      </c>
      <c r="D7201">
        <v>2957</v>
      </c>
      <c r="E7201">
        <f>100*Comuni[[#This Row],[Popolazione2011]]/$D$7916</f>
        <v>5.1594648917781738E-3</v>
      </c>
      <c r="F7201">
        <f>100*Comuni[[#This Row],[Popolazione2011]]/(SUMIFS($D$2:$D$7916,$B$2:$B$7916,"Sicilia"))</f>
        <v>5.9105671426035761E-2</v>
      </c>
      <c r="G7201" t="b">
        <f>IF(Comuni[[#This Row],[Popolazione2011]]&gt;300000,"MAGGIORE")</f>
        <v>0</v>
      </c>
      <c r="H7201">
        <f>100*Comuni[[#This Row],[Popolazione2011]]/(SUMIFS($D$2:$D$7916,$B$2:$B$7916,"Piemonte"))</f>
        <v>6.7760241031220581E-2</v>
      </c>
      <c r="I7201" s="1" t="str">
        <f>_xlfn.XLOOKUP(Comuni[[#This Row],[Regione]],Ripartizione_geografica[Regione],Ripartizione_geografica[Ripartizione geografica],,0)</f>
        <v>Isole</v>
      </c>
      <c r="J7201" s="1">
        <f>_xlfn.XLOOKUP(Comuni[[#This Row],[Regione]],Table_0[Regione],Table_0[Totale contagiati],,0)</f>
        <v>1833392</v>
      </c>
      <c r="K7201" s="1">
        <f>_xlfn.XLOOKUP(Comuni[[#This Row],[Regione]],Table_0[Regione],Table_0[Guariti],,0)</f>
        <v>1818423</v>
      </c>
      <c r="L7201" s="1">
        <f>_xlfn.XLOOKUP(Comuni[[#This Row],[Regione]],Table_0[Regione],Table_0[Deceduti],,0)</f>
        <v>12944</v>
      </c>
    </row>
    <row r="7202" spans="1:12" x14ac:dyDescent="0.25">
      <c r="A7202" s="1" t="s">
        <v>7313</v>
      </c>
      <c r="B7202" s="1" t="s">
        <v>7258</v>
      </c>
      <c r="C7202" s="1" t="s">
        <v>7284</v>
      </c>
      <c r="D7202">
        <v>3845</v>
      </c>
      <c r="E7202">
        <f>100*Comuni[[#This Row],[Popolazione2011]]/$D$7916</f>
        <v>6.7088747070974224E-3</v>
      </c>
      <c r="F7202">
        <f>100*Comuni[[#This Row],[Popolazione2011]]/(SUMIFS($D$2:$D$7916,$B$2:$B$7916,"Sicilia"))</f>
        <v>7.6855362405514882E-2</v>
      </c>
      <c r="G7202" t="b">
        <f>IF(Comuni[[#This Row],[Popolazione2011]]&gt;300000,"MAGGIORE")</f>
        <v>0</v>
      </c>
      <c r="H7202">
        <f>100*Comuni[[#This Row],[Popolazione2011]]/(SUMIFS($D$2:$D$7916,$B$2:$B$7916,"Piemonte"))</f>
        <v>8.8108937018952699E-2</v>
      </c>
      <c r="I7202" s="1" t="str">
        <f>_xlfn.XLOOKUP(Comuni[[#This Row],[Regione]],Ripartizione_geografica[Regione],Ripartizione_geografica[Ripartizione geografica],,0)</f>
        <v>Isole</v>
      </c>
      <c r="J7202" s="1">
        <f>_xlfn.XLOOKUP(Comuni[[#This Row],[Regione]],Table_0[Regione],Table_0[Totale contagiati],,0)</f>
        <v>1833392</v>
      </c>
      <c r="K7202" s="1">
        <f>_xlfn.XLOOKUP(Comuni[[#This Row],[Regione]],Table_0[Regione],Table_0[Guariti],,0)</f>
        <v>1818423</v>
      </c>
      <c r="L7202" s="1">
        <f>_xlfn.XLOOKUP(Comuni[[#This Row],[Regione]],Table_0[Regione],Table_0[Deceduti],,0)</f>
        <v>12944</v>
      </c>
    </row>
    <row r="7203" spans="1:12" x14ac:dyDescent="0.25">
      <c r="A7203" s="1" t="s">
        <v>7314</v>
      </c>
      <c r="B7203" s="1" t="s">
        <v>7258</v>
      </c>
      <c r="C7203" s="1" t="s">
        <v>7284</v>
      </c>
      <c r="D7203">
        <v>12031</v>
      </c>
      <c r="E7203">
        <f>100*Comuni[[#This Row],[Popolazione2011]]/$D$7916</f>
        <v>2.0992060234353471E-2</v>
      </c>
      <c r="F7203">
        <f>100*Comuni[[#This Row],[Popolazione2011]]/(SUMIFS($D$2:$D$7916,$B$2:$B$7916,"Sicilia"))</f>
        <v>0.24048032902490232</v>
      </c>
      <c r="G7203" t="b">
        <f>IF(Comuni[[#This Row],[Popolazione2011]]&gt;300000,"MAGGIORE")</f>
        <v>0</v>
      </c>
      <c r="H7203">
        <f>100*Comuni[[#This Row],[Popolazione2011]]/(SUMIFS($D$2:$D$7916,$B$2:$B$7916,"Piemonte"))</f>
        <v>0.27569274935631211</v>
      </c>
      <c r="I7203" s="1" t="str">
        <f>_xlfn.XLOOKUP(Comuni[[#This Row],[Regione]],Ripartizione_geografica[Regione],Ripartizione_geografica[Ripartizione geografica],,0)</f>
        <v>Isole</v>
      </c>
      <c r="J7203" s="1">
        <f>_xlfn.XLOOKUP(Comuni[[#This Row],[Regione]],Table_0[Regione],Table_0[Totale contagiati],,0)</f>
        <v>1833392</v>
      </c>
      <c r="K7203" s="1">
        <f>_xlfn.XLOOKUP(Comuni[[#This Row],[Regione]],Table_0[Regione],Table_0[Guariti],,0)</f>
        <v>1818423</v>
      </c>
      <c r="L7203" s="1">
        <f>_xlfn.XLOOKUP(Comuni[[#This Row],[Regione]],Table_0[Regione],Table_0[Deceduti],,0)</f>
        <v>12944</v>
      </c>
    </row>
    <row r="7204" spans="1:12" x14ac:dyDescent="0.25">
      <c r="A7204" s="1" t="s">
        <v>7315</v>
      </c>
      <c r="B7204" s="1" t="s">
        <v>7258</v>
      </c>
      <c r="C7204" s="1" t="s">
        <v>7284</v>
      </c>
      <c r="D7204">
        <v>4095</v>
      </c>
      <c r="E7204">
        <f>100*Comuni[[#This Row],[Popolazione2011]]/$D$7916</f>
        <v>7.1450824253742381E-3</v>
      </c>
      <c r="F7204">
        <f>100*Comuni[[#This Row],[Popolazione2011]]/(SUMIFS($D$2:$D$7916,$B$2:$B$7916,"Sicilia"))</f>
        <v>8.1852460091179038E-2</v>
      </c>
      <c r="G7204" t="b">
        <f>IF(Comuni[[#This Row],[Popolazione2011]]&gt;300000,"MAGGIORE")</f>
        <v>0</v>
      </c>
      <c r="H7204">
        <f>100*Comuni[[#This Row],[Popolazione2011]]/(SUMIFS($D$2:$D$7916,$B$2:$B$7916,"Piemonte"))</f>
        <v>9.3837736565048457E-2</v>
      </c>
      <c r="I7204" s="1" t="str">
        <f>_xlfn.XLOOKUP(Comuni[[#This Row],[Regione]],Ripartizione_geografica[Regione],Ripartizione_geografica[Ripartizione geografica],,0)</f>
        <v>Isole</v>
      </c>
      <c r="J7204" s="1">
        <f>_xlfn.XLOOKUP(Comuni[[#This Row],[Regione]],Table_0[Regione],Table_0[Totale contagiati],,0)</f>
        <v>1833392</v>
      </c>
      <c r="K7204" s="1">
        <f>_xlfn.XLOOKUP(Comuni[[#This Row],[Regione]],Table_0[Regione],Table_0[Guariti],,0)</f>
        <v>1818423</v>
      </c>
      <c r="L7204" s="1">
        <f>_xlfn.XLOOKUP(Comuni[[#This Row],[Regione]],Table_0[Regione],Table_0[Deceduti],,0)</f>
        <v>12944</v>
      </c>
    </row>
    <row r="7205" spans="1:12" x14ac:dyDescent="0.25">
      <c r="A7205" s="1" t="s">
        <v>7316</v>
      </c>
      <c r="B7205" s="1" t="s">
        <v>7258</v>
      </c>
      <c r="C7205" s="1" t="s">
        <v>7284</v>
      </c>
      <c r="D7205">
        <v>1865</v>
      </c>
      <c r="E7205">
        <f>100*Comuni[[#This Row],[Popolazione2011]]/$D$7916</f>
        <v>3.2541095783450436E-3</v>
      </c>
      <c r="F7205">
        <f>100*Comuni[[#This Row],[Popolazione2011]]/(SUMIFS($D$2:$D$7916,$B$2:$B$7916,"Sicilia"))</f>
        <v>3.727834873505468E-2</v>
      </c>
      <c r="G7205" t="b">
        <f>IF(Comuni[[#This Row],[Popolazione2011]]&gt;300000,"MAGGIORE")</f>
        <v>0</v>
      </c>
      <c r="H7205">
        <f>100*Comuni[[#This Row],[Popolazione2011]]/(SUMIFS($D$2:$D$7916,$B$2:$B$7916,"Piemonte"))</f>
        <v>4.2736844613874329E-2</v>
      </c>
      <c r="I7205" s="1" t="str">
        <f>_xlfn.XLOOKUP(Comuni[[#This Row],[Regione]],Ripartizione_geografica[Regione],Ripartizione_geografica[Ripartizione geografica],,0)</f>
        <v>Isole</v>
      </c>
      <c r="J7205" s="1">
        <f>_xlfn.XLOOKUP(Comuni[[#This Row],[Regione]],Table_0[Regione],Table_0[Totale contagiati],,0)</f>
        <v>1833392</v>
      </c>
      <c r="K7205" s="1">
        <f>_xlfn.XLOOKUP(Comuni[[#This Row],[Regione]],Table_0[Regione],Table_0[Guariti],,0)</f>
        <v>1818423</v>
      </c>
      <c r="L7205" s="1">
        <f>_xlfn.XLOOKUP(Comuni[[#This Row],[Regione]],Table_0[Regione],Table_0[Deceduti],,0)</f>
        <v>12944</v>
      </c>
    </row>
    <row r="7206" spans="1:12" x14ac:dyDescent="0.25">
      <c r="A7206" s="1" t="s">
        <v>7317</v>
      </c>
      <c r="B7206" s="1" t="s">
        <v>7258</v>
      </c>
      <c r="C7206" s="1" t="s">
        <v>7284</v>
      </c>
      <c r="D7206">
        <v>11286</v>
      </c>
      <c r="E7206">
        <f>100*Comuni[[#This Row],[Popolazione2011]]/$D$7916</f>
        <v>1.9692161233888558E-2</v>
      </c>
      <c r="F7206">
        <f>100*Comuni[[#This Row],[Popolazione2011]]/(SUMIFS($D$2:$D$7916,$B$2:$B$7916,"Sicilia"))</f>
        <v>0.22558897792162314</v>
      </c>
      <c r="G7206" t="b">
        <f>IF(Comuni[[#This Row],[Popolazione2011]]&gt;300000,"MAGGIORE")</f>
        <v>0</v>
      </c>
      <c r="H7206">
        <f>100*Comuni[[#This Row],[Popolazione2011]]/(SUMIFS($D$2:$D$7916,$B$2:$B$7916,"Piemonte"))</f>
        <v>0.25862092670894671</v>
      </c>
      <c r="I7206" s="1" t="str">
        <f>_xlfn.XLOOKUP(Comuni[[#This Row],[Regione]],Ripartizione_geografica[Regione],Ripartizione_geografica[Ripartizione geografica],,0)</f>
        <v>Isole</v>
      </c>
      <c r="J7206" s="1">
        <f>_xlfn.XLOOKUP(Comuni[[#This Row],[Regione]],Table_0[Regione],Table_0[Totale contagiati],,0)</f>
        <v>1833392</v>
      </c>
      <c r="K7206" s="1">
        <f>_xlfn.XLOOKUP(Comuni[[#This Row],[Regione]],Table_0[Regione],Table_0[Guariti],,0)</f>
        <v>1818423</v>
      </c>
      <c r="L7206" s="1">
        <f>_xlfn.XLOOKUP(Comuni[[#This Row],[Regione]],Table_0[Regione],Table_0[Deceduti],,0)</f>
        <v>12944</v>
      </c>
    </row>
    <row r="7207" spans="1:12" x14ac:dyDescent="0.25">
      <c r="A7207" s="1" t="s">
        <v>7318</v>
      </c>
      <c r="B7207" s="1" t="s">
        <v>7258</v>
      </c>
      <c r="C7207" s="1" t="s">
        <v>7284</v>
      </c>
      <c r="D7207">
        <v>11484</v>
      </c>
      <c r="E7207">
        <f>100*Comuni[[#This Row],[Popolazione2011]]/$D$7916</f>
        <v>2.0037637746763797E-2</v>
      </c>
      <c r="F7207">
        <f>100*Comuni[[#This Row],[Popolazione2011]]/(SUMIFS($D$2:$D$7916,$B$2:$B$7916,"Sicilia"))</f>
        <v>0.22954667928866915</v>
      </c>
      <c r="G7207" t="b">
        <f>IF(Comuni[[#This Row],[Popolazione2011]]&gt;300000,"MAGGIORE")</f>
        <v>0</v>
      </c>
      <c r="H7207">
        <f>100*Comuni[[#This Row],[Popolazione2011]]/(SUMIFS($D$2:$D$7916,$B$2:$B$7916,"Piemonte"))</f>
        <v>0.26315813594945459</v>
      </c>
      <c r="I7207" s="1" t="str">
        <f>_xlfn.XLOOKUP(Comuni[[#This Row],[Regione]],Ripartizione_geografica[Regione],Ripartizione_geografica[Ripartizione geografica],,0)</f>
        <v>Isole</v>
      </c>
      <c r="J7207" s="1">
        <f>_xlfn.XLOOKUP(Comuni[[#This Row],[Regione]],Table_0[Regione],Table_0[Totale contagiati],,0)</f>
        <v>1833392</v>
      </c>
      <c r="K7207" s="1">
        <f>_xlfn.XLOOKUP(Comuni[[#This Row],[Regione]],Table_0[Regione],Table_0[Guariti],,0)</f>
        <v>1818423</v>
      </c>
      <c r="L7207" s="1">
        <f>_xlfn.XLOOKUP(Comuni[[#This Row],[Regione]],Table_0[Regione],Table_0[Deceduti],,0)</f>
        <v>12944</v>
      </c>
    </row>
    <row r="7208" spans="1:12" x14ac:dyDescent="0.25">
      <c r="A7208" s="1" t="s">
        <v>7319</v>
      </c>
      <c r="B7208" s="1" t="s">
        <v>7258</v>
      </c>
      <c r="C7208" s="1" t="s">
        <v>7284</v>
      </c>
      <c r="D7208">
        <v>7063</v>
      </c>
      <c r="E7208">
        <f>100*Comuni[[#This Row],[Popolazione2011]]/$D$7916</f>
        <v>1.2323740456756592E-2</v>
      </c>
      <c r="F7208">
        <f>100*Comuni[[#This Row],[Popolazione2011]]/(SUMIFS($D$2:$D$7916,$B$2:$B$7916,"Sicilia"))</f>
        <v>0.14117800381538403</v>
      </c>
      <c r="G7208" t="b">
        <f>IF(Comuni[[#This Row],[Popolazione2011]]&gt;300000,"MAGGIORE")</f>
        <v>0</v>
      </c>
      <c r="H7208">
        <f>100*Comuni[[#This Row],[Popolazione2011]]/(SUMIFS($D$2:$D$7916,$B$2:$B$7916,"Piemonte"))</f>
        <v>0.16185004477629725</v>
      </c>
      <c r="I7208" s="1" t="str">
        <f>_xlfn.XLOOKUP(Comuni[[#This Row],[Regione]],Ripartizione_geografica[Regione],Ripartizione_geografica[Ripartizione geografica],,0)</f>
        <v>Isole</v>
      </c>
      <c r="J7208" s="1">
        <f>_xlfn.XLOOKUP(Comuni[[#This Row],[Regione]],Table_0[Regione],Table_0[Totale contagiati],,0)</f>
        <v>1833392</v>
      </c>
      <c r="K7208" s="1">
        <f>_xlfn.XLOOKUP(Comuni[[#This Row],[Regione]],Table_0[Regione],Table_0[Guariti],,0)</f>
        <v>1818423</v>
      </c>
      <c r="L7208" s="1">
        <f>_xlfn.XLOOKUP(Comuni[[#This Row],[Regione]],Table_0[Regione],Table_0[Deceduti],,0)</f>
        <v>12944</v>
      </c>
    </row>
    <row r="7209" spans="1:12" x14ac:dyDescent="0.25">
      <c r="A7209" s="1" t="s">
        <v>7320</v>
      </c>
      <c r="B7209" s="1" t="s">
        <v>7258</v>
      </c>
      <c r="C7209" s="1" t="s">
        <v>7284</v>
      </c>
      <c r="D7209">
        <v>1925</v>
      </c>
      <c r="E7209">
        <f>100*Comuni[[#This Row],[Popolazione2011]]/$D$7916</f>
        <v>3.3587994307314795E-3</v>
      </c>
      <c r="F7209">
        <f>100*Comuni[[#This Row],[Popolazione2011]]/(SUMIFS($D$2:$D$7916,$B$2:$B$7916,"Sicilia"))</f>
        <v>3.8477652179614082E-2</v>
      </c>
      <c r="G7209" t="b">
        <f>IF(Comuni[[#This Row],[Popolazione2011]]&gt;300000,"MAGGIORE")</f>
        <v>0</v>
      </c>
      <c r="H7209">
        <f>100*Comuni[[#This Row],[Popolazione2011]]/(SUMIFS($D$2:$D$7916,$B$2:$B$7916,"Piemonte"))</f>
        <v>4.4111756504937309E-2</v>
      </c>
      <c r="I7209" s="1" t="str">
        <f>_xlfn.XLOOKUP(Comuni[[#This Row],[Regione]],Ripartizione_geografica[Regione],Ripartizione_geografica[Ripartizione geografica],,0)</f>
        <v>Isole</v>
      </c>
      <c r="J7209" s="1">
        <f>_xlfn.XLOOKUP(Comuni[[#This Row],[Regione]],Table_0[Regione],Table_0[Totale contagiati],,0)</f>
        <v>1833392</v>
      </c>
      <c r="K7209" s="1">
        <f>_xlfn.XLOOKUP(Comuni[[#This Row],[Regione]],Table_0[Regione],Table_0[Guariti],,0)</f>
        <v>1818423</v>
      </c>
      <c r="L7209" s="1">
        <f>_xlfn.XLOOKUP(Comuni[[#This Row],[Regione]],Table_0[Regione],Table_0[Deceduti],,0)</f>
        <v>12944</v>
      </c>
    </row>
    <row r="7210" spans="1:12" x14ac:dyDescent="0.25">
      <c r="A7210" s="1" t="s">
        <v>7321</v>
      </c>
      <c r="B7210" s="1" t="s">
        <v>7258</v>
      </c>
      <c r="C7210" s="1" t="s">
        <v>7284</v>
      </c>
      <c r="D7210">
        <v>2258</v>
      </c>
      <c r="E7210">
        <f>100*Comuni[[#This Row],[Popolazione2011]]/$D$7916</f>
        <v>3.9398281114761975E-3</v>
      </c>
      <c r="F7210">
        <f>100*Comuni[[#This Row],[Popolazione2011]]/(SUMIFS($D$2:$D$7916,$B$2:$B$7916,"Sicilia"))</f>
        <v>4.5133786296918749E-2</v>
      </c>
      <c r="G7210" t="b">
        <f>IF(Comuni[[#This Row],[Popolazione2011]]&gt;300000,"MAGGIORE")</f>
        <v>0</v>
      </c>
      <c r="H7210">
        <f>100*Comuni[[#This Row],[Popolazione2011]]/(SUMIFS($D$2:$D$7916,$B$2:$B$7916,"Piemonte"))</f>
        <v>5.174251750033685E-2</v>
      </c>
      <c r="I7210" s="1" t="str">
        <f>_xlfn.XLOOKUP(Comuni[[#This Row],[Regione]],Ripartizione_geografica[Regione],Ripartizione_geografica[Ripartizione geografica],,0)</f>
        <v>Isole</v>
      </c>
      <c r="J7210" s="1">
        <f>_xlfn.XLOOKUP(Comuni[[#This Row],[Regione]],Table_0[Regione],Table_0[Totale contagiati],,0)</f>
        <v>1833392</v>
      </c>
      <c r="K7210" s="1">
        <f>_xlfn.XLOOKUP(Comuni[[#This Row],[Regione]],Table_0[Regione],Table_0[Guariti],,0)</f>
        <v>1818423</v>
      </c>
      <c r="L7210" s="1">
        <f>_xlfn.XLOOKUP(Comuni[[#This Row],[Regione]],Table_0[Regione],Table_0[Deceduti],,0)</f>
        <v>12944</v>
      </c>
    </row>
    <row r="7211" spans="1:12" x14ac:dyDescent="0.25">
      <c r="A7211" s="1" t="s">
        <v>7322</v>
      </c>
      <c r="B7211" s="1" t="s">
        <v>7258</v>
      </c>
      <c r="C7211" s="1" t="s">
        <v>7284</v>
      </c>
      <c r="D7211">
        <v>2032</v>
      </c>
      <c r="E7211">
        <f>100*Comuni[[#This Row],[Popolazione2011]]/$D$7916</f>
        <v>3.5454963341539562E-3</v>
      </c>
      <c r="F7211">
        <f>100*Comuni[[#This Row],[Popolazione2011]]/(SUMIFS($D$2:$D$7916,$B$2:$B$7916,"Sicilia"))</f>
        <v>4.0616409989078346E-2</v>
      </c>
      <c r="G7211" t="b">
        <f>IF(Comuni[[#This Row],[Popolazione2011]]&gt;300000,"MAGGIORE")</f>
        <v>0</v>
      </c>
      <c r="H7211">
        <f>100*Comuni[[#This Row],[Popolazione2011]]/(SUMIFS($D$2:$D$7916,$B$2:$B$7916,"Piemonte"))</f>
        <v>4.6563682710666292E-2</v>
      </c>
      <c r="I7211" s="1" t="str">
        <f>_xlfn.XLOOKUP(Comuni[[#This Row],[Regione]],Ripartizione_geografica[Regione],Ripartizione_geografica[Ripartizione geografica],,0)</f>
        <v>Isole</v>
      </c>
      <c r="J7211" s="1">
        <f>_xlfn.XLOOKUP(Comuni[[#This Row],[Regione]],Table_0[Regione],Table_0[Totale contagiati],,0)</f>
        <v>1833392</v>
      </c>
      <c r="K7211" s="1">
        <f>_xlfn.XLOOKUP(Comuni[[#This Row],[Regione]],Table_0[Regione],Table_0[Guariti],,0)</f>
        <v>1818423</v>
      </c>
      <c r="L7211" s="1">
        <f>_xlfn.XLOOKUP(Comuni[[#This Row],[Regione]],Table_0[Regione],Table_0[Deceduti],,0)</f>
        <v>12944</v>
      </c>
    </row>
    <row r="7212" spans="1:12" x14ac:dyDescent="0.25">
      <c r="A7212" s="1" t="s">
        <v>7323</v>
      </c>
      <c r="B7212" s="1" t="s">
        <v>7258</v>
      </c>
      <c r="C7212" s="1" t="s">
        <v>7284</v>
      </c>
      <c r="D7212">
        <v>1153</v>
      </c>
      <c r="E7212">
        <f>100*Comuni[[#This Row],[Popolazione2011]]/$D$7916</f>
        <v>2.0117899966926732E-3</v>
      </c>
      <c r="F7212">
        <f>100*Comuni[[#This Row],[Popolazione2011]]/(SUMIFS($D$2:$D$7916,$B$2:$B$7916,"Sicilia"))</f>
        <v>2.3046614526283135E-2</v>
      </c>
      <c r="G7212" t="b">
        <f>IF(Comuni[[#This Row],[Popolazione2011]]&gt;300000,"MAGGIORE")</f>
        <v>0</v>
      </c>
      <c r="H7212">
        <f>100*Comuni[[#This Row],[Popolazione2011]]/(SUMIFS($D$2:$D$7916,$B$2:$B$7916,"Piemonte"))</f>
        <v>2.6421223506593618E-2</v>
      </c>
      <c r="I7212" s="1" t="str">
        <f>_xlfn.XLOOKUP(Comuni[[#This Row],[Regione]],Ripartizione_geografica[Regione],Ripartizione_geografica[Ripartizione geografica],,0)</f>
        <v>Isole</v>
      </c>
      <c r="J7212" s="1">
        <f>_xlfn.XLOOKUP(Comuni[[#This Row],[Regione]],Table_0[Regione],Table_0[Totale contagiati],,0)</f>
        <v>1833392</v>
      </c>
      <c r="K7212" s="1">
        <f>_xlfn.XLOOKUP(Comuni[[#This Row],[Regione]],Table_0[Regione],Table_0[Guariti],,0)</f>
        <v>1818423</v>
      </c>
      <c r="L7212" s="1">
        <f>_xlfn.XLOOKUP(Comuni[[#This Row],[Regione]],Table_0[Regione],Table_0[Deceduti],,0)</f>
        <v>12944</v>
      </c>
    </row>
    <row r="7213" spans="1:12" x14ac:dyDescent="0.25">
      <c r="A7213" s="1" t="s">
        <v>7324</v>
      </c>
      <c r="B7213" s="1" t="s">
        <v>7258</v>
      </c>
      <c r="C7213" s="1" t="s">
        <v>7284</v>
      </c>
      <c r="D7213">
        <v>1019</v>
      </c>
      <c r="E7213">
        <f>100*Comuni[[#This Row],[Popolazione2011]]/$D$7916</f>
        <v>1.7779826596963E-3</v>
      </c>
      <c r="F7213">
        <f>100*Comuni[[#This Row],[Popolazione2011]]/(SUMIFS($D$2:$D$7916,$B$2:$B$7916,"Sicilia"))</f>
        <v>2.0368170166767143E-2</v>
      </c>
      <c r="G7213" t="b">
        <f>IF(Comuni[[#This Row],[Popolazione2011]]&gt;300000,"MAGGIORE")</f>
        <v>0</v>
      </c>
      <c r="H7213">
        <f>100*Comuni[[#This Row],[Popolazione2011]]/(SUMIFS($D$2:$D$7916,$B$2:$B$7916,"Piemonte"))</f>
        <v>2.3350586949886294E-2</v>
      </c>
      <c r="I7213" s="1" t="str">
        <f>_xlfn.XLOOKUP(Comuni[[#This Row],[Regione]],Ripartizione_geografica[Regione],Ripartizione_geografica[Ripartizione geografica],,0)</f>
        <v>Isole</v>
      </c>
      <c r="J7213" s="1">
        <f>_xlfn.XLOOKUP(Comuni[[#This Row],[Regione]],Table_0[Regione],Table_0[Totale contagiati],,0)</f>
        <v>1833392</v>
      </c>
      <c r="K7213" s="1">
        <f>_xlfn.XLOOKUP(Comuni[[#This Row],[Regione]],Table_0[Regione],Table_0[Guariti],,0)</f>
        <v>1818423</v>
      </c>
      <c r="L7213" s="1">
        <f>_xlfn.XLOOKUP(Comuni[[#This Row],[Regione]],Table_0[Regione],Table_0[Deceduti],,0)</f>
        <v>12944</v>
      </c>
    </row>
    <row r="7214" spans="1:12" x14ac:dyDescent="0.25">
      <c r="A7214" s="1" t="s">
        <v>7325</v>
      </c>
      <c r="B7214" s="1" t="s">
        <v>7258</v>
      </c>
      <c r="C7214" s="1" t="s">
        <v>7284</v>
      </c>
      <c r="D7214">
        <v>1598</v>
      </c>
      <c r="E7214">
        <f>100*Comuni[[#This Row],[Popolazione2011]]/$D$7916</f>
        <v>2.7882397352254045E-3</v>
      </c>
      <c r="F7214">
        <f>100*Comuni[[#This Row],[Popolazione2011]]/(SUMIFS($D$2:$D$7916,$B$2:$B$7916,"Sicilia"))</f>
        <v>3.1941448406765348E-2</v>
      </c>
      <c r="G7214" t="b">
        <f>IF(Comuni[[#This Row],[Popolazione2011]]&gt;300000,"MAGGIORE")</f>
        <v>0</v>
      </c>
      <c r="H7214">
        <f>100*Comuni[[#This Row],[Popolazione2011]]/(SUMIFS($D$2:$D$7916,$B$2:$B$7916,"Piemonte"))</f>
        <v>3.6618486698644065E-2</v>
      </c>
      <c r="I7214" s="1" t="str">
        <f>_xlfn.XLOOKUP(Comuni[[#This Row],[Regione]],Ripartizione_geografica[Regione],Ripartizione_geografica[Ripartizione geografica],,0)</f>
        <v>Isole</v>
      </c>
      <c r="J7214" s="1">
        <f>_xlfn.XLOOKUP(Comuni[[#This Row],[Regione]],Table_0[Regione],Table_0[Totale contagiati],,0)</f>
        <v>1833392</v>
      </c>
      <c r="K7214" s="1">
        <f>_xlfn.XLOOKUP(Comuni[[#This Row],[Regione]],Table_0[Regione],Table_0[Guariti],,0)</f>
        <v>1818423</v>
      </c>
      <c r="L7214" s="1">
        <f>_xlfn.XLOOKUP(Comuni[[#This Row],[Regione]],Table_0[Regione],Table_0[Deceduti],,0)</f>
        <v>12944</v>
      </c>
    </row>
    <row r="7215" spans="1:12" x14ac:dyDescent="0.25">
      <c r="A7215" s="1" t="s">
        <v>7326</v>
      </c>
      <c r="B7215" s="1" t="s">
        <v>7258</v>
      </c>
      <c r="C7215" s="1" t="s">
        <v>7284</v>
      </c>
      <c r="D7215">
        <v>7100</v>
      </c>
      <c r="E7215">
        <f>100*Comuni[[#This Row],[Popolazione2011]]/$D$7916</f>
        <v>1.2388299199061561E-2</v>
      </c>
      <c r="F7215">
        <f>100*Comuni[[#This Row],[Popolazione2011]]/(SUMIFS($D$2:$D$7916,$B$2:$B$7916,"Sicilia"))</f>
        <v>0.14191757427286233</v>
      </c>
      <c r="G7215" t="b">
        <f>IF(Comuni[[#This Row],[Popolazione2011]]&gt;300000,"MAGGIORE")</f>
        <v>0</v>
      </c>
      <c r="H7215">
        <f>100*Comuni[[#This Row],[Popolazione2011]]/(SUMIFS($D$2:$D$7916,$B$2:$B$7916,"Piemonte"))</f>
        <v>0.16269790710911941</v>
      </c>
      <c r="I7215" s="1" t="str">
        <f>_xlfn.XLOOKUP(Comuni[[#This Row],[Regione]],Ripartizione_geografica[Regione],Ripartizione_geografica[Ripartizione geografica],,0)</f>
        <v>Isole</v>
      </c>
      <c r="J7215" s="1">
        <f>_xlfn.XLOOKUP(Comuni[[#This Row],[Regione]],Table_0[Regione],Table_0[Totale contagiati],,0)</f>
        <v>1833392</v>
      </c>
      <c r="K7215" s="1">
        <f>_xlfn.XLOOKUP(Comuni[[#This Row],[Regione]],Table_0[Regione],Table_0[Guariti],,0)</f>
        <v>1818423</v>
      </c>
      <c r="L7215" s="1">
        <f>_xlfn.XLOOKUP(Comuni[[#This Row],[Regione]],Table_0[Regione],Table_0[Deceduti],,0)</f>
        <v>12944</v>
      </c>
    </row>
    <row r="7216" spans="1:12" x14ac:dyDescent="0.25">
      <c r="A7216" s="1" t="s">
        <v>7327</v>
      </c>
      <c r="B7216" s="1" t="s">
        <v>7258</v>
      </c>
      <c r="C7216" s="1" t="s">
        <v>7284</v>
      </c>
      <c r="D7216">
        <v>3500</v>
      </c>
      <c r="E7216">
        <f>100*Comuni[[#This Row],[Popolazione2011]]/$D$7916</f>
        <v>6.1069080558754166E-3</v>
      </c>
      <c r="F7216">
        <f>100*Comuni[[#This Row],[Popolazione2011]]/(SUMIFS($D$2:$D$7916,$B$2:$B$7916,"Sicilia"))</f>
        <v>6.9959367599298328E-2</v>
      </c>
      <c r="G7216" t="b">
        <f>IF(Comuni[[#This Row],[Popolazione2011]]&gt;300000,"MAGGIORE")</f>
        <v>0</v>
      </c>
      <c r="H7216">
        <f>100*Comuni[[#This Row],[Popolazione2011]]/(SUMIFS($D$2:$D$7916,$B$2:$B$7916,"Piemonte"))</f>
        <v>8.0203193645340565E-2</v>
      </c>
      <c r="I7216" s="1" t="str">
        <f>_xlfn.XLOOKUP(Comuni[[#This Row],[Regione]],Ripartizione_geografica[Regione],Ripartizione_geografica[Ripartizione geografica],,0)</f>
        <v>Isole</v>
      </c>
      <c r="J7216" s="1">
        <f>_xlfn.XLOOKUP(Comuni[[#This Row],[Regione]],Table_0[Regione],Table_0[Totale contagiati],,0)</f>
        <v>1833392</v>
      </c>
      <c r="K7216" s="1">
        <f>_xlfn.XLOOKUP(Comuni[[#This Row],[Regione]],Table_0[Regione],Table_0[Guariti],,0)</f>
        <v>1818423</v>
      </c>
      <c r="L7216" s="1">
        <f>_xlfn.XLOOKUP(Comuni[[#This Row],[Regione]],Table_0[Regione],Table_0[Deceduti],,0)</f>
        <v>12944</v>
      </c>
    </row>
    <row r="7217" spans="1:12" x14ac:dyDescent="0.25">
      <c r="A7217" s="1" t="s">
        <v>7328</v>
      </c>
      <c r="B7217" s="1" t="s">
        <v>7258</v>
      </c>
      <c r="C7217" s="1" t="s">
        <v>7284</v>
      </c>
      <c r="D7217">
        <v>6935</v>
      </c>
      <c r="E7217">
        <f>100*Comuni[[#This Row],[Popolazione2011]]/$D$7916</f>
        <v>1.2100402104998862E-2</v>
      </c>
      <c r="F7217">
        <f>100*Comuni[[#This Row],[Popolazione2011]]/(SUMIFS($D$2:$D$7916,$B$2:$B$7916,"Sicilia"))</f>
        <v>0.13861948980032396</v>
      </c>
      <c r="G7217" t="b">
        <f>IF(Comuni[[#This Row],[Popolazione2011]]&gt;300000,"MAGGIORE")</f>
        <v>0</v>
      </c>
      <c r="H7217">
        <f>100*Comuni[[#This Row],[Popolazione2011]]/(SUMIFS($D$2:$D$7916,$B$2:$B$7916,"Piemonte"))</f>
        <v>0.15891689940869622</v>
      </c>
      <c r="I7217" s="1" t="str">
        <f>_xlfn.XLOOKUP(Comuni[[#This Row],[Regione]],Ripartizione_geografica[Regione],Ripartizione_geografica[Ripartizione geografica],,0)</f>
        <v>Isole</v>
      </c>
      <c r="J7217" s="1">
        <f>_xlfn.XLOOKUP(Comuni[[#This Row],[Regione]],Table_0[Regione],Table_0[Totale contagiati],,0)</f>
        <v>1833392</v>
      </c>
      <c r="K7217" s="1">
        <f>_xlfn.XLOOKUP(Comuni[[#This Row],[Regione]],Table_0[Regione],Table_0[Guariti],,0)</f>
        <v>1818423</v>
      </c>
      <c r="L7217" s="1">
        <f>_xlfn.XLOOKUP(Comuni[[#This Row],[Regione]],Table_0[Regione],Table_0[Deceduti],,0)</f>
        <v>12944</v>
      </c>
    </row>
    <row r="7218" spans="1:12" x14ac:dyDescent="0.25">
      <c r="A7218" s="1" t="s">
        <v>7329</v>
      </c>
      <c r="B7218" s="1" t="s">
        <v>7258</v>
      </c>
      <c r="C7218" s="1" t="s">
        <v>7284</v>
      </c>
      <c r="D7218">
        <v>6779</v>
      </c>
      <c r="E7218">
        <f>100*Comuni[[#This Row],[Popolazione2011]]/$D$7916</f>
        <v>1.1828208488794128E-2</v>
      </c>
      <c r="F7218">
        <f>100*Comuni[[#This Row],[Popolazione2011]]/(SUMIFS($D$2:$D$7916,$B$2:$B$7916,"Sicilia"))</f>
        <v>0.13550130084446954</v>
      </c>
      <c r="G7218" t="b">
        <f>IF(Comuni[[#This Row],[Popolazione2011]]&gt;300000,"MAGGIORE")</f>
        <v>0</v>
      </c>
      <c r="H7218">
        <f>100*Comuni[[#This Row],[Popolazione2011]]/(SUMIFS($D$2:$D$7916,$B$2:$B$7916,"Piemonte"))</f>
        <v>0.15534212849193246</v>
      </c>
      <c r="I7218" s="1" t="str">
        <f>_xlfn.XLOOKUP(Comuni[[#This Row],[Regione]],Ripartizione_geografica[Regione],Ripartizione_geografica[Ripartizione geografica],,0)</f>
        <v>Isole</v>
      </c>
      <c r="J7218" s="1">
        <f>_xlfn.XLOOKUP(Comuni[[#This Row],[Regione]],Table_0[Regione],Table_0[Totale contagiati],,0)</f>
        <v>1833392</v>
      </c>
      <c r="K7218" s="1">
        <f>_xlfn.XLOOKUP(Comuni[[#This Row],[Regione]],Table_0[Regione],Table_0[Guariti],,0)</f>
        <v>1818423</v>
      </c>
      <c r="L7218" s="1">
        <f>_xlfn.XLOOKUP(Comuni[[#This Row],[Regione]],Table_0[Regione],Table_0[Deceduti],,0)</f>
        <v>12944</v>
      </c>
    </row>
    <row r="7219" spans="1:12" x14ac:dyDescent="0.25">
      <c r="A7219" s="1" t="s">
        <v>7330</v>
      </c>
      <c r="B7219" s="1" t="s">
        <v>7258</v>
      </c>
      <c r="C7219" s="1" t="s">
        <v>7284</v>
      </c>
      <c r="D7219">
        <v>3020</v>
      </c>
      <c r="E7219">
        <f>100*Comuni[[#This Row],[Popolazione2011]]/$D$7916</f>
        <v>5.2693892367839312E-3</v>
      </c>
      <c r="F7219">
        <f>100*Comuni[[#This Row],[Popolazione2011]]/(SUMIFS($D$2:$D$7916,$B$2:$B$7916,"Sicilia"))</f>
        <v>6.0364940042823126E-2</v>
      </c>
      <c r="G7219" t="b">
        <f>IF(Comuni[[#This Row],[Popolazione2011]]&gt;300000,"MAGGIORE")</f>
        <v>0</v>
      </c>
      <c r="H7219">
        <f>100*Comuni[[#This Row],[Popolazione2011]]/(SUMIFS($D$2:$D$7916,$B$2:$B$7916,"Piemonte"))</f>
        <v>6.9203898516836712E-2</v>
      </c>
      <c r="I7219" s="1" t="str">
        <f>_xlfn.XLOOKUP(Comuni[[#This Row],[Regione]],Ripartizione_geografica[Regione],Ripartizione_geografica[Ripartizione geografica],,0)</f>
        <v>Isole</v>
      </c>
      <c r="J7219" s="1">
        <f>_xlfn.XLOOKUP(Comuni[[#This Row],[Regione]],Table_0[Regione],Table_0[Totale contagiati],,0)</f>
        <v>1833392</v>
      </c>
      <c r="K7219" s="1">
        <f>_xlfn.XLOOKUP(Comuni[[#This Row],[Regione]],Table_0[Regione],Table_0[Guariti],,0)</f>
        <v>1818423</v>
      </c>
      <c r="L7219" s="1">
        <f>_xlfn.XLOOKUP(Comuni[[#This Row],[Regione]],Table_0[Regione],Table_0[Deceduti],,0)</f>
        <v>12944</v>
      </c>
    </row>
    <row r="7220" spans="1:12" x14ac:dyDescent="0.25">
      <c r="A7220" s="1" t="s">
        <v>7331</v>
      </c>
      <c r="B7220" s="1" t="s">
        <v>7258</v>
      </c>
      <c r="C7220" s="1" t="s">
        <v>7284</v>
      </c>
      <c r="D7220">
        <v>27570</v>
      </c>
      <c r="E7220">
        <f>100*Comuni[[#This Row],[Popolazione2011]]/$D$7916</f>
        <v>4.8104987171567214E-2</v>
      </c>
      <c r="F7220">
        <f>100*Comuni[[#This Row],[Popolazione2011]]/(SUMIFS($D$2:$D$7916,$B$2:$B$7916,"Sicilia"))</f>
        <v>0.5510799327750443</v>
      </c>
      <c r="G7220" t="b">
        <f>IF(Comuni[[#This Row],[Popolazione2011]]&gt;300000,"MAGGIORE")</f>
        <v>0</v>
      </c>
      <c r="H7220">
        <f>100*Comuni[[#This Row],[Popolazione2011]]/(SUMIFS($D$2:$D$7916,$B$2:$B$7916,"Piemonte"))</f>
        <v>0.63177201394343974</v>
      </c>
      <c r="I7220" s="1" t="str">
        <f>_xlfn.XLOOKUP(Comuni[[#This Row],[Regione]],Ripartizione_geografica[Regione],Ripartizione_geografica[Ripartizione geografica],,0)</f>
        <v>Isole</v>
      </c>
      <c r="J7220" s="1">
        <f>_xlfn.XLOOKUP(Comuni[[#This Row],[Regione]],Table_0[Regione],Table_0[Totale contagiati],,0)</f>
        <v>1833392</v>
      </c>
      <c r="K7220" s="1">
        <f>_xlfn.XLOOKUP(Comuni[[#This Row],[Regione]],Table_0[Regione],Table_0[Guariti],,0)</f>
        <v>1818423</v>
      </c>
      <c r="L7220" s="1">
        <f>_xlfn.XLOOKUP(Comuni[[#This Row],[Regione]],Table_0[Regione],Table_0[Deceduti],,0)</f>
        <v>12944</v>
      </c>
    </row>
    <row r="7221" spans="1:12" x14ac:dyDescent="0.25">
      <c r="A7221" s="1" t="s">
        <v>7332</v>
      </c>
      <c r="B7221" s="1" t="s">
        <v>7258</v>
      </c>
      <c r="C7221" s="1" t="s">
        <v>7284</v>
      </c>
      <c r="D7221">
        <v>38018</v>
      </c>
      <c r="E7221">
        <f>100*Comuni[[#This Row],[Popolazione2011]]/$D$7916</f>
        <v>6.6334980133791882E-2</v>
      </c>
      <c r="F7221">
        <f>100*Comuni[[#This Row],[Popolazione2011]]/(SUMIFS($D$2:$D$7916,$B$2:$B$7916,"Sicilia"))</f>
        <v>0.75991863925432113</v>
      </c>
      <c r="G7221" t="b">
        <f>IF(Comuni[[#This Row],[Popolazione2011]]&gt;300000,"MAGGIORE")</f>
        <v>0</v>
      </c>
      <c r="H7221">
        <f>100*Comuni[[#This Row],[Popolazione2011]]/(SUMIFS($D$2:$D$7916,$B$2:$B$7916,"Piemonte"))</f>
        <v>0.87119000457387352</v>
      </c>
      <c r="I7221" s="1" t="str">
        <f>_xlfn.XLOOKUP(Comuni[[#This Row],[Regione]],Ripartizione_geografica[Regione],Ripartizione_geografica[Ripartizione geografica],,0)</f>
        <v>Isole</v>
      </c>
      <c r="J7221" s="1">
        <f>_xlfn.XLOOKUP(Comuni[[#This Row],[Regione]],Table_0[Regione],Table_0[Totale contagiati],,0)</f>
        <v>1833392</v>
      </c>
      <c r="K7221" s="1">
        <f>_xlfn.XLOOKUP(Comuni[[#This Row],[Regione]],Table_0[Regione],Table_0[Guariti],,0)</f>
        <v>1818423</v>
      </c>
      <c r="L7221" s="1">
        <f>_xlfn.XLOOKUP(Comuni[[#This Row],[Regione]],Table_0[Regione],Table_0[Deceduti],,0)</f>
        <v>12944</v>
      </c>
    </row>
    <row r="7222" spans="1:12" x14ac:dyDescent="0.25">
      <c r="A7222" s="1" t="s">
        <v>7333</v>
      </c>
      <c r="B7222" s="1" t="s">
        <v>7258</v>
      </c>
      <c r="C7222" s="1" t="s">
        <v>7284</v>
      </c>
      <c r="D7222">
        <v>6421</v>
      </c>
      <c r="E7222">
        <f>100*Comuni[[#This Row],[Popolazione2011]]/$D$7916</f>
        <v>1.1203559036221729E-2</v>
      </c>
      <c r="F7222">
        <f>100*Comuni[[#This Row],[Popolazione2011]]/(SUMIFS($D$2:$D$7916,$B$2:$B$7916,"Sicilia"))</f>
        <v>0.12834545695859845</v>
      </c>
      <c r="G7222" t="b">
        <f>IF(Comuni[[#This Row],[Popolazione2011]]&gt;300000,"MAGGIORE")</f>
        <v>0</v>
      </c>
      <c r="H7222">
        <f>100*Comuni[[#This Row],[Popolazione2011]]/(SUMIFS($D$2:$D$7916,$B$2:$B$7916,"Piemonte"))</f>
        <v>0.14713848754192335</v>
      </c>
      <c r="I7222" s="1" t="str">
        <f>_xlfn.XLOOKUP(Comuni[[#This Row],[Regione]],Ripartizione_geografica[Regione],Ripartizione_geografica[Ripartizione geografica],,0)</f>
        <v>Isole</v>
      </c>
      <c r="J7222" s="1">
        <f>_xlfn.XLOOKUP(Comuni[[#This Row],[Regione]],Table_0[Regione],Table_0[Totale contagiati],,0)</f>
        <v>1833392</v>
      </c>
      <c r="K7222" s="1">
        <f>_xlfn.XLOOKUP(Comuni[[#This Row],[Regione]],Table_0[Regione],Table_0[Guariti],,0)</f>
        <v>1818423</v>
      </c>
      <c r="L7222" s="1">
        <f>_xlfn.XLOOKUP(Comuni[[#This Row],[Regione]],Table_0[Regione],Table_0[Deceduti],,0)</f>
        <v>12944</v>
      </c>
    </row>
    <row r="7223" spans="1:12" x14ac:dyDescent="0.25">
      <c r="A7223" s="1" t="s">
        <v>7334</v>
      </c>
      <c r="B7223" s="1" t="s">
        <v>7258</v>
      </c>
      <c r="C7223" s="1" t="s">
        <v>7284</v>
      </c>
      <c r="D7223">
        <v>3566</v>
      </c>
      <c r="E7223">
        <f>100*Comuni[[#This Row],[Popolazione2011]]/$D$7916</f>
        <v>6.2220668935004959E-3</v>
      </c>
      <c r="F7223">
        <f>100*Comuni[[#This Row],[Popolazione2011]]/(SUMIFS($D$2:$D$7916,$B$2:$B$7916,"Sicilia"))</f>
        <v>7.127860138831367E-2</v>
      </c>
      <c r="G7223" t="b">
        <f>IF(Comuni[[#This Row],[Popolazione2011]]&gt;300000,"MAGGIORE")</f>
        <v>0</v>
      </c>
      <c r="H7223">
        <f>100*Comuni[[#This Row],[Popolazione2011]]/(SUMIFS($D$2:$D$7916,$B$2:$B$7916,"Piemonte"))</f>
        <v>8.1715596725509834E-2</v>
      </c>
      <c r="I7223" s="1" t="str">
        <f>_xlfn.XLOOKUP(Comuni[[#This Row],[Regione]],Ripartizione_geografica[Regione],Ripartizione_geografica[Ripartizione geografica],,0)</f>
        <v>Isole</v>
      </c>
      <c r="J7223" s="1">
        <f>_xlfn.XLOOKUP(Comuni[[#This Row],[Regione]],Table_0[Regione],Table_0[Totale contagiati],,0)</f>
        <v>1833392</v>
      </c>
      <c r="K7223" s="1">
        <f>_xlfn.XLOOKUP(Comuni[[#This Row],[Regione]],Table_0[Regione],Table_0[Guariti],,0)</f>
        <v>1818423</v>
      </c>
      <c r="L7223" s="1">
        <f>_xlfn.XLOOKUP(Comuni[[#This Row],[Regione]],Table_0[Regione],Table_0[Deceduti],,0)</f>
        <v>12944</v>
      </c>
    </row>
    <row r="7224" spans="1:12" x14ac:dyDescent="0.25">
      <c r="A7224" s="1" t="s">
        <v>7335</v>
      </c>
      <c r="B7224" s="1" t="s">
        <v>7258</v>
      </c>
      <c r="C7224" s="1" t="s">
        <v>7284</v>
      </c>
      <c r="D7224">
        <v>2227</v>
      </c>
      <c r="E7224">
        <f>100*Comuni[[#This Row],[Popolazione2011]]/$D$7916</f>
        <v>3.8857383544098727E-3</v>
      </c>
      <c r="F7224">
        <f>100*Comuni[[#This Row],[Popolazione2011]]/(SUMIFS($D$2:$D$7916,$B$2:$B$7916,"Sicilia"))</f>
        <v>4.4514146183896396E-2</v>
      </c>
      <c r="G7224" t="b">
        <f>IF(Comuni[[#This Row],[Popolazione2011]]&gt;300000,"MAGGIORE")</f>
        <v>0</v>
      </c>
      <c r="H7224">
        <f>100*Comuni[[#This Row],[Popolazione2011]]/(SUMIFS($D$2:$D$7916,$B$2:$B$7916,"Piemonte"))</f>
        <v>5.1032146356620983E-2</v>
      </c>
      <c r="I7224" s="1" t="str">
        <f>_xlfn.XLOOKUP(Comuni[[#This Row],[Regione]],Ripartizione_geografica[Regione],Ripartizione_geografica[Ripartizione geografica],,0)</f>
        <v>Isole</v>
      </c>
      <c r="J7224" s="1">
        <f>_xlfn.XLOOKUP(Comuni[[#This Row],[Regione]],Table_0[Regione],Table_0[Totale contagiati],,0)</f>
        <v>1833392</v>
      </c>
      <c r="K7224" s="1">
        <f>_xlfn.XLOOKUP(Comuni[[#This Row],[Regione]],Table_0[Regione],Table_0[Guariti],,0)</f>
        <v>1818423</v>
      </c>
      <c r="L7224" s="1">
        <f>_xlfn.XLOOKUP(Comuni[[#This Row],[Regione]],Table_0[Regione],Table_0[Deceduti],,0)</f>
        <v>12944</v>
      </c>
    </row>
    <row r="7225" spans="1:12" x14ac:dyDescent="0.25">
      <c r="A7225" s="1" t="s">
        <v>7336</v>
      </c>
      <c r="B7225" s="1" t="s">
        <v>7258</v>
      </c>
      <c r="C7225" s="1" t="s">
        <v>7284</v>
      </c>
      <c r="D7225">
        <v>657561</v>
      </c>
      <c r="E7225">
        <f>100*Comuni[[#This Row],[Popolazione2011]]/$D$7916</f>
        <v>1.1473327337512842</v>
      </c>
      <c r="F7225">
        <f>100*Comuni[[#This Row],[Popolazione2011]]/(SUMIFS($D$2:$D$7916,$B$2:$B$7916,"Sicilia"))</f>
        <v>13.14358620513206</v>
      </c>
      <c r="G7225" t="str">
        <f>IF(Comuni[[#This Row],[Popolazione2011]]&gt;300000,"MAGGIORE")</f>
        <v>MAGGIORE</v>
      </c>
      <c r="H7225">
        <f>100*Comuni[[#This Row],[Popolazione2011]]/(SUMIFS($D$2:$D$7916,$B$2:$B$7916,"Piemonte"))</f>
        <v>15.068140633321081</v>
      </c>
      <c r="I7225" s="1" t="str">
        <f>_xlfn.XLOOKUP(Comuni[[#This Row],[Regione]],Ripartizione_geografica[Regione],Ripartizione_geografica[Ripartizione geografica],,0)</f>
        <v>Isole</v>
      </c>
      <c r="J7225" s="1">
        <f>_xlfn.XLOOKUP(Comuni[[#This Row],[Regione]],Table_0[Regione],Table_0[Totale contagiati],,0)</f>
        <v>1833392</v>
      </c>
      <c r="K7225" s="1">
        <f>_xlfn.XLOOKUP(Comuni[[#This Row],[Regione]],Table_0[Regione],Table_0[Guariti],,0)</f>
        <v>1818423</v>
      </c>
      <c r="L7225" s="1">
        <f>_xlfn.XLOOKUP(Comuni[[#This Row],[Regione]],Table_0[Regione],Table_0[Deceduti],,0)</f>
        <v>12944</v>
      </c>
    </row>
    <row r="7226" spans="1:12" x14ac:dyDescent="0.25">
      <c r="A7226" s="1" t="s">
        <v>7337</v>
      </c>
      <c r="B7226" s="1" t="s">
        <v>7258</v>
      </c>
      <c r="C7226" s="1" t="s">
        <v>7284</v>
      </c>
      <c r="D7226">
        <v>31401</v>
      </c>
      <c r="E7226">
        <f>100*Comuni[[#This Row],[Popolazione2011]]/$D$7916</f>
        <v>5.4789434246441136E-2</v>
      </c>
      <c r="F7226">
        <f>100*Comuni[[#This Row],[Popolazione2011]]/(SUMIFS($D$2:$D$7916,$B$2:$B$7916,"Sicilia"))</f>
        <v>0.62765545771016196</v>
      </c>
      <c r="G7226" t="b">
        <f>IF(Comuni[[#This Row],[Popolazione2011]]&gt;300000,"MAGGIORE")</f>
        <v>0</v>
      </c>
      <c r="H7226">
        <f>100*Comuni[[#This Row],[Popolazione2011]]/(SUMIFS($D$2:$D$7916,$B$2:$B$7916,"Piemonte"))</f>
        <v>0.71956013818781117</v>
      </c>
      <c r="I7226" s="1" t="str">
        <f>_xlfn.XLOOKUP(Comuni[[#This Row],[Regione]],Ripartizione_geografica[Regione],Ripartizione_geografica[Ripartizione geografica],,0)</f>
        <v>Isole</v>
      </c>
      <c r="J7226" s="1">
        <f>_xlfn.XLOOKUP(Comuni[[#This Row],[Regione]],Table_0[Regione],Table_0[Totale contagiati],,0)</f>
        <v>1833392</v>
      </c>
      <c r="K7226" s="1">
        <f>_xlfn.XLOOKUP(Comuni[[#This Row],[Regione]],Table_0[Regione],Table_0[Guariti],,0)</f>
        <v>1818423</v>
      </c>
      <c r="L7226" s="1">
        <f>_xlfn.XLOOKUP(Comuni[[#This Row],[Regione]],Table_0[Regione],Table_0[Deceduti],,0)</f>
        <v>12944</v>
      </c>
    </row>
    <row r="7227" spans="1:12" x14ac:dyDescent="0.25">
      <c r="A7227" s="1" t="s">
        <v>7338</v>
      </c>
      <c r="B7227" s="1" t="s">
        <v>7258</v>
      </c>
      <c r="C7227" s="1" t="s">
        <v>7284</v>
      </c>
      <c r="D7227">
        <v>3443</v>
      </c>
      <c r="E7227">
        <f>100*Comuni[[#This Row],[Popolazione2011]]/$D$7916</f>
        <v>6.0074526961083029E-3</v>
      </c>
      <c r="F7227">
        <f>100*Comuni[[#This Row],[Popolazione2011]]/(SUMIFS($D$2:$D$7916,$B$2:$B$7916,"Sicilia"))</f>
        <v>6.8820029326966903E-2</v>
      </c>
      <c r="G7227" t="b">
        <f>IF(Comuni[[#This Row],[Popolazione2011]]&gt;300000,"MAGGIORE")</f>
        <v>0</v>
      </c>
      <c r="H7227">
        <f>100*Comuni[[#This Row],[Popolazione2011]]/(SUMIFS($D$2:$D$7916,$B$2:$B$7916,"Piemonte"))</f>
        <v>7.8897027348830723E-2</v>
      </c>
      <c r="I7227" s="1" t="str">
        <f>_xlfn.XLOOKUP(Comuni[[#This Row],[Regione]],Ripartizione_geografica[Regione],Ripartizione_geografica[Ripartizione geografica],,0)</f>
        <v>Isole</v>
      </c>
      <c r="J7227" s="1">
        <f>_xlfn.XLOOKUP(Comuni[[#This Row],[Regione]],Table_0[Regione],Table_0[Totale contagiati],,0)</f>
        <v>1833392</v>
      </c>
      <c r="K7227" s="1">
        <f>_xlfn.XLOOKUP(Comuni[[#This Row],[Regione]],Table_0[Regione],Table_0[Guariti],,0)</f>
        <v>1818423</v>
      </c>
      <c r="L7227" s="1">
        <f>_xlfn.XLOOKUP(Comuni[[#This Row],[Regione]],Table_0[Regione],Table_0[Deceduti],,0)</f>
        <v>12944</v>
      </c>
    </row>
    <row r="7228" spans="1:12" x14ac:dyDescent="0.25">
      <c r="A7228" s="1" t="s">
        <v>7339</v>
      </c>
      <c r="B7228" s="1" t="s">
        <v>7258</v>
      </c>
      <c r="C7228" s="1" t="s">
        <v>7284</v>
      </c>
      <c r="D7228">
        <v>2975</v>
      </c>
      <c r="E7228">
        <f>100*Comuni[[#This Row],[Popolazione2011]]/$D$7916</f>
        <v>5.1908718474941041E-3</v>
      </c>
      <c r="F7228">
        <f>100*Comuni[[#This Row],[Popolazione2011]]/(SUMIFS($D$2:$D$7916,$B$2:$B$7916,"Sicilia"))</f>
        <v>5.9465462459403581E-2</v>
      </c>
      <c r="G7228" t="b">
        <f>IF(Comuni[[#This Row],[Popolazione2011]]&gt;300000,"MAGGIORE")</f>
        <v>0</v>
      </c>
      <c r="H7228">
        <f>100*Comuni[[#This Row],[Popolazione2011]]/(SUMIFS($D$2:$D$7916,$B$2:$B$7916,"Piemonte"))</f>
        <v>6.8172714598539477E-2</v>
      </c>
      <c r="I7228" s="1" t="str">
        <f>_xlfn.XLOOKUP(Comuni[[#This Row],[Regione]],Ripartizione_geografica[Regione],Ripartizione_geografica[Ripartizione geografica],,0)</f>
        <v>Isole</v>
      </c>
      <c r="J7228" s="1">
        <f>_xlfn.XLOOKUP(Comuni[[#This Row],[Regione]],Table_0[Regione],Table_0[Totale contagiati],,0)</f>
        <v>1833392</v>
      </c>
      <c r="K7228" s="1">
        <f>_xlfn.XLOOKUP(Comuni[[#This Row],[Regione]],Table_0[Regione],Table_0[Guariti],,0)</f>
        <v>1818423</v>
      </c>
      <c r="L7228" s="1">
        <f>_xlfn.XLOOKUP(Comuni[[#This Row],[Regione]],Table_0[Regione],Table_0[Deceduti],,0)</f>
        <v>12944</v>
      </c>
    </row>
    <row r="7229" spans="1:12" x14ac:dyDescent="0.25">
      <c r="A7229" s="1" t="s">
        <v>7340</v>
      </c>
      <c r="B7229" s="1" t="s">
        <v>7258</v>
      </c>
      <c r="C7229" s="1" t="s">
        <v>7284</v>
      </c>
      <c r="D7229">
        <v>6010</v>
      </c>
      <c r="E7229">
        <f>100*Comuni[[#This Row],[Popolazione2011]]/$D$7916</f>
        <v>1.0486433547374644E-2</v>
      </c>
      <c r="F7229">
        <f>100*Comuni[[#This Row],[Popolazione2011]]/(SUMIFS($D$2:$D$7916,$B$2:$B$7916,"Sicilia"))</f>
        <v>0.12013022836336655</v>
      </c>
      <c r="G7229" t="b">
        <f>IF(Comuni[[#This Row],[Popolazione2011]]&gt;300000,"MAGGIORE")</f>
        <v>0</v>
      </c>
      <c r="H7229">
        <f>100*Comuni[[#This Row],[Popolazione2011]]/(SUMIFS($D$2:$D$7916,$B$2:$B$7916,"Piemonte"))</f>
        <v>0.13772034108814193</v>
      </c>
      <c r="I7229" s="1" t="str">
        <f>_xlfn.XLOOKUP(Comuni[[#This Row],[Regione]],Ripartizione_geografica[Regione],Ripartizione_geografica[Ripartizione geografica],,0)</f>
        <v>Isole</v>
      </c>
      <c r="J7229" s="1">
        <f>_xlfn.XLOOKUP(Comuni[[#This Row],[Regione]],Table_0[Regione],Table_0[Totale contagiati],,0)</f>
        <v>1833392</v>
      </c>
      <c r="K7229" s="1">
        <f>_xlfn.XLOOKUP(Comuni[[#This Row],[Regione]],Table_0[Regione],Table_0[Guariti],,0)</f>
        <v>1818423</v>
      </c>
      <c r="L7229" s="1">
        <f>_xlfn.XLOOKUP(Comuni[[#This Row],[Regione]],Table_0[Regione],Table_0[Deceduti],,0)</f>
        <v>12944</v>
      </c>
    </row>
    <row r="7230" spans="1:12" x14ac:dyDescent="0.25">
      <c r="A7230" s="1" t="s">
        <v>7341</v>
      </c>
      <c r="B7230" s="1" t="s">
        <v>7258</v>
      </c>
      <c r="C7230" s="1" t="s">
        <v>7284</v>
      </c>
      <c r="D7230">
        <v>3607</v>
      </c>
      <c r="E7230">
        <f>100*Comuni[[#This Row],[Popolazione2011]]/$D$7916</f>
        <v>6.2936049592978941E-3</v>
      </c>
      <c r="F7230">
        <f>100*Comuni[[#This Row],[Popolazione2011]]/(SUMIFS($D$2:$D$7916,$B$2:$B$7916,"Sicilia"))</f>
        <v>7.2098125408762592E-2</v>
      </c>
      <c r="G7230" t="b">
        <f>IF(Comuni[[#This Row],[Popolazione2011]]&gt;300000,"MAGGIORE")</f>
        <v>0</v>
      </c>
      <c r="H7230">
        <f>100*Comuni[[#This Row],[Popolazione2011]]/(SUMIFS($D$2:$D$7916,$B$2:$B$7916,"Piemonte"))</f>
        <v>8.2655119851069547E-2</v>
      </c>
      <c r="I7230" s="1" t="str">
        <f>_xlfn.XLOOKUP(Comuni[[#This Row],[Regione]],Ripartizione_geografica[Regione],Ripartizione_geografica[Ripartizione geografica],,0)</f>
        <v>Isole</v>
      </c>
      <c r="J7230" s="1">
        <f>_xlfn.XLOOKUP(Comuni[[#This Row],[Regione]],Table_0[Regione],Table_0[Totale contagiati],,0)</f>
        <v>1833392</v>
      </c>
      <c r="K7230" s="1">
        <f>_xlfn.XLOOKUP(Comuni[[#This Row],[Regione]],Table_0[Regione],Table_0[Guariti],,0)</f>
        <v>1818423</v>
      </c>
      <c r="L7230" s="1">
        <f>_xlfn.XLOOKUP(Comuni[[#This Row],[Regione]],Table_0[Regione],Table_0[Deceduti],,0)</f>
        <v>12944</v>
      </c>
    </row>
    <row r="7231" spans="1:12" x14ac:dyDescent="0.25">
      <c r="A7231" s="1" t="s">
        <v>7342</v>
      </c>
      <c r="B7231" s="1" t="s">
        <v>7258</v>
      </c>
      <c r="C7231" s="1" t="s">
        <v>7284</v>
      </c>
      <c r="D7231">
        <v>2998</v>
      </c>
      <c r="E7231">
        <f>100*Comuni[[#This Row],[Popolazione2011]]/$D$7916</f>
        <v>5.2310029575755711E-3</v>
      </c>
      <c r="F7231">
        <f>100*Comuni[[#This Row],[Popolazione2011]]/(SUMIFS($D$2:$D$7916,$B$2:$B$7916,"Sicilia"))</f>
        <v>5.9925195446484683E-2</v>
      </c>
      <c r="G7231" t="b">
        <f>IF(Comuni[[#This Row],[Popolazione2011]]&gt;300000,"MAGGIORE")</f>
        <v>0</v>
      </c>
      <c r="H7231">
        <f>100*Comuni[[#This Row],[Popolazione2011]]/(SUMIFS($D$2:$D$7916,$B$2:$B$7916,"Piemonte"))</f>
        <v>6.869976415678028E-2</v>
      </c>
      <c r="I7231" s="1" t="str">
        <f>_xlfn.XLOOKUP(Comuni[[#This Row],[Regione]],Ripartizione_geografica[Regione],Ripartizione_geografica[Ripartizione geografica],,0)</f>
        <v>Isole</v>
      </c>
      <c r="J7231" s="1">
        <f>_xlfn.XLOOKUP(Comuni[[#This Row],[Regione]],Table_0[Regione],Table_0[Totale contagiati],,0)</f>
        <v>1833392</v>
      </c>
      <c r="K7231" s="1">
        <f>_xlfn.XLOOKUP(Comuni[[#This Row],[Regione]],Table_0[Regione],Table_0[Guariti],,0)</f>
        <v>1818423</v>
      </c>
      <c r="L7231" s="1">
        <f>_xlfn.XLOOKUP(Comuni[[#This Row],[Regione]],Table_0[Regione],Table_0[Deceduti],,0)</f>
        <v>12944</v>
      </c>
    </row>
    <row r="7232" spans="1:12" x14ac:dyDescent="0.25">
      <c r="A7232" s="1" t="s">
        <v>7343</v>
      </c>
      <c r="B7232" s="1" t="s">
        <v>7258</v>
      </c>
      <c r="C7232" s="1" t="s">
        <v>7284</v>
      </c>
      <c r="D7232">
        <v>5055</v>
      </c>
      <c r="E7232">
        <f>100*Comuni[[#This Row],[Popolazione2011]]/$D$7916</f>
        <v>8.8201200635572088E-3</v>
      </c>
      <c r="F7232">
        <f>100*Comuni[[#This Row],[Popolazione2011]]/(SUMIFS($D$2:$D$7916,$B$2:$B$7916,"Sicilia"))</f>
        <v>0.10104131520412944</v>
      </c>
      <c r="G7232" t="b">
        <f>IF(Comuni[[#This Row],[Popolazione2011]]&gt;300000,"MAGGIORE")</f>
        <v>0</v>
      </c>
      <c r="H7232">
        <f>100*Comuni[[#This Row],[Popolazione2011]]/(SUMIFS($D$2:$D$7916,$B$2:$B$7916,"Piemonte"))</f>
        <v>0.11583632682205615</v>
      </c>
      <c r="I7232" s="1" t="str">
        <f>_xlfn.XLOOKUP(Comuni[[#This Row],[Regione]],Ripartizione_geografica[Regione],Ripartizione_geografica[Ripartizione geografica],,0)</f>
        <v>Isole</v>
      </c>
      <c r="J7232" s="1">
        <f>_xlfn.XLOOKUP(Comuni[[#This Row],[Regione]],Table_0[Regione],Table_0[Totale contagiati],,0)</f>
        <v>1833392</v>
      </c>
      <c r="K7232" s="1">
        <f>_xlfn.XLOOKUP(Comuni[[#This Row],[Regione]],Table_0[Regione],Table_0[Guariti],,0)</f>
        <v>1818423</v>
      </c>
      <c r="L7232" s="1">
        <f>_xlfn.XLOOKUP(Comuni[[#This Row],[Regione]],Table_0[Regione],Table_0[Deceduti],,0)</f>
        <v>12944</v>
      </c>
    </row>
    <row r="7233" spans="1:12" x14ac:dyDescent="0.25">
      <c r="A7233" s="1" t="s">
        <v>7344</v>
      </c>
      <c r="B7233" s="1" t="s">
        <v>7258</v>
      </c>
      <c r="C7233" s="1" t="s">
        <v>7284</v>
      </c>
      <c r="D7233">
        <v>1562</v>
      </c>
      <c r="E7233">
        <f>100*Comuni[[#This Row],[Popolazione2011]]/$D$7916</f>
        <v>2.7254258237935434E-3</v>
      </c>
      <c r="F7233">
        <f>100*Comuni[[#This Row],[Popolazione2011]]/(SUMIFS($D$2:$D$7916,$B$2:$B$7916,"Sicilia"))</f>
        <v>3.122186634002971E-2</v>
      </c>
      <c r="G7233" t="b">
        <f>IF(Comuni[[#This Row],[Popolazione2011]]&gt;300000,"MAGGIORE")</f>
        <v>0</v>
      </c>
      <c r="H7233">
        <f>100*Comuni[[#This Row],[Popolazione2011]]/(SUMIFS($D$2:$D$7916,$B$2:$B$7916,"Piemonte"))</f>
        <v>3.5793539564006271E-2</v>
      </c>
      <c r="I7233" s="1" t="str">
        <f>_xlfn.XLOOKUP(Comuni[[#This Row],[Regione]],Ripartizione_geografica[Regione],Ripartizione_geografica[Ripartizione geografica],,0)</f>
        <v>Isole</v>
      </c>
      <c r="J7233" s="1">
        <f>_xlfn.XLOOKUP(Comuni[[#This Row],[Regione]],Table_0[Regione],Table_0[Totale contagiati],,0)</f>
        <v>1833392</v>
      </c>
      <c r="K7233" s="1">
        <f>_xlfn.XLOOKUP(Comuni[[#This Row],[Regione]],Table_0[Regione],Table_0[Guariti],,0)</f>
        <v>1818423</v>
      </c>
      <c r="L7233" s="1">
        <f>_xlfn.XLOOKUP(Comuni[[#This Row],[Regione]],Table_0[Regione],Table_0[Deceduti],,0)</f>
        <v>12944</v>
      </c>
    </row>
    <row r="7234" spans="1:12" x14ac:dyDescent="0.25">
      <c r="A7234" s="1" t="s">
        <v>7345</v>
      </c>
      <c r="B7234" s="1" t="s">
        <v>7258</v>
      </c>
      <c r="C7234" s="1" t="s">
        <v>7284</v>
      </c>
      <c r="D7234">
        <v>2634</v>
      </c>
      <c r="E7234">
        <f>100*Comuni[[#This Row],[Popolazione2011]]/$D$7916</f>
        <v>4.595884519764528E-3</v>
      </c>
      <c r="F7234">
        <f>100*Comuni[[#This Row],[Popolazione2011]]/(SUMIFS($D$2:$D$7916,$B$2:$B$7916,"Sicilia"))</f>
        <v>5.2649421216157656E-2</v>
      </c>
      <c r="G7234" t="b">
        <f>IF(Comuni[[#This Row],[Popolazione2011]]&gt;300000,"MAGGIORE")</f>
        <v>0</v>
      </c>
      <c r="H7234">
        <f>100*Comuni[[#This Row],[Popolazione2011]]/(SUMIFS($D$2:$D$7916,$B$2:$B$7916,"Piemonte"))</f>
        <v>6.0358632017664865E-2</v>
      </c>
      <c r="I7234" s="1" t="str">
        <f>_xlfn.XLOOKUP(Comuni[[#This Row],[Regione]],Ripartizione_geografica[Regione],Ripartizione_geografica[Ripartizione geografica],,0)</f>
        <v>Isole</v>
      </c>
      <c r="J7234" s="1">
        <f>_xlfn.XLOOKUP(Comuni[[#This Row],[Regione]],Table_0[Regione],Table_0[Totale contagiati],,0)</f>
        <v>1833392</v>
      </c>
      <c r="K7234" s="1">
        <f>_xlfn.XLOOKUP(Comuni[[#This Row],[Regione]],Table_0[Regione],Table_0[Guariti],,0)</f>
        <v>1818423</v>
      </c>
      <c r="L7234" s="1">
        <f>_xlfn.XLOOKUP(Comuni[[#This Row],[Regione]],Table_0[Regione],Table_0[Deceduti],,0)</f>
        <v>12944</v>
      </c>
    </row>
    <row r="7235" spans="1:12" x14ac:dyDescent="0.25">
      <c r="A7235" s="1" t="s">
        <v>7346</v>
      </c>
      <c r="B7235" s="1" t="s">
        <v>7258</v>
      </c>
      <c r="C7235" s="1" t="s">
        <v>7284</v>
      </c>
      <c r="D7235">
        <v>5478</v>
      </c>
      <c r="E7235">
        <f>100*Comuni[[#This Row],[Popolazione2011]]/$D$7916</f>
        <v>9.5581835228815814E-3</v>
      </c>
      <c r="F7235">
        <f>100*Comuni[[#This Row],[Popolazione2011]]/(SUMIFS($D$2:$D$7916,$B$2:$B$7916,"Sicilia"))</f>
        <v>0.10949640448827321</v>
      </c>
      <c r="G7235" t="b">
        <f>IF(Comuni[[#This Row],[Popolazione2011]]&gt;300000,"MAGGIORE")</f>
        <v>0</v>
      </c>
      <c r="H7235">
        <f>100*Comuni[[#This Row],[Popolazione2011]]/(SUMIFS($D$2:$D$7916,$B$2:$B$7916,"Piemonte"))</f>
        <v>0.12552945565405016</v>
      </c>
      <c r="I7235" s="1" t="str">
        <f>_xlfn.XLOOKUP(Comuni[[#This Row],[Regione]],Ripartizione_geografica[Regione],Ripartizione_geografica[Ripartizione geografica],,0)</f>
        <v>Isole</v>
      </c>
      <c r="J7235" s="1">
        <f>_xlfn.XLOOKUP(Comuni[[#This Row],[Regione]],Table_0[Regione],Table_0[Totale contagiati],,0)</f>
        <v>1833392</v>
      </c>
      <c r="K7235" s="1">
        <f>_xlfn.XLOOKUP(Comuni[[#This Row],[Regione]],Table_0[Regione],Table_0[Guariti],,0)</f>
        <v>1818423</v>
      </c>
      <c r="L7235" s="1">
        <f>_xlfn.XLOOKUP(Comuni[[#This Row],[Regione]],Table_0[Regione],Table_0[Deceduti],,0)</f>
        <v>12944</v>
      </c>
    </row>
    <row r="7236" spans="1:12" x14ac:dyDescent="0.25">
      <c r="A7236" s="1" t="s">
        <v>7347</v>
      </c>
      <c r="B7236" s="1" t="s">
        <v>7258</v>
      </c>
      <c r="C7236" s="1" t="s">
        <v>7284</v>
      </c>
      <c r="D7236">
        <v>8511</v>
      </c>
      <c r="E7236">
        <f>100*Comuni[[#This Row],[Popolazione2011]]/$D$7916</f>
        <v>1.4850255561015907E-2</v>
      </c>
      <c r="F7236">
        <f>100*Comuni[[#This Row],[Popolazione2011]]/(SUMIFS($D$2:$D$7916,$B$2:$B$7916,"Sicilia"))</f>
        <v>0.17012119361075087</v>
      </c>
      <c r="G7236" t="b">
        <f>IF(Comuni[[#This Row],[Popolazione2011]]&gt;300000,"MAGGIORE")</f>
        <v>0</v>
      </c>
      <c r="H7236">
        <f>100*Comuni[[#This Row],[Popolazione2011]]/(SUMIFS($D$2:$D$7916,$B$2:$B$7916,"Piemonte"))</f>
        <v>0.19503125174728386</v>
      </c>
      <c r="I7236" s="1" t="str">
        <f>_xlfn.XLOOKUP(Comuni[[#This Row],[Regione]],Ripartizione_geografica[Regione],Ripartizione_geografica[Ripartizione geografica],,0)</f>
        <v>Isole</v>
      </c>
      <c r="J7236" s="1">
        <f>_xlfn.XLOOKUP(Comuni[[#This Row],[Regione]],Table_0[Regione],Table_0[Totale contagiati],,0)</f>
        <v>1833392</v>
      </c>
      <c r="K7236" s="1">
        <f>_xlfn.XLOOKUP(Comuni[[#This Row],[Regione]],Table_0[Regione],Table_0[Guariti],,0)</f>
        <v>1818423</v>
      </c>
      <c r="L7236" s="1">
        <f>_xlfn.XLOOKUP(Comuni[[#This Row],[Regione]],Table_0[Regione],Table_0[Deceduti],,0)</f>
        <v>12944</v>
      </c>
    </row>
    <row r="7237" spans="1:12" x14ac:dyDescent="0.25">
      <c r="A7237" s="1" t="s">
        <v>7348</v>
      </c>
      <c r="B7237" s="1" t="s">
        <v>7258</v>
      </c>
      <c r="C7237" s="1" t="s">
        <v>7284</v>
      </c>
      <c r="D7237">
        <v>1847</v>
      </c>
      <c r="E7237">
        <f>100*Comuni[[#This Row],[Popolazione2011]]/$D$7916</f>
        <v>3.2227026226291128E-3</v>
      </c>
      <c r="F7237">
        <f>100*Comuni[[#This Row],[Popolazione2011]]/(SUMIFS($D$2:$D$7916,$B$2:$B$7916,"Sicilia"))</f>
        <v>3.6918557701686859E-2</v>
      </c>
      <c r="G7237" t="b">
        <f>IF(Comuni[[#This Row],[Popolazione2011]]&gt;300000,"MAGGIORE")</f>
        <v>0</v>
      </c>
      <c r="H7237">
        <f>100*Comuni[[#This Row],[Popolazione2011]]/(SUMIFS($D$2:$D$7916,$B$2:$B$7916,"Piemonte"))</f>
        <v>4.2324371046555433E-2</v>
      </c>
      <c r="I7237" s="1" t="str">
        <f>_xlfn.XLOOKUP(Comuni[[#This Row],[Regione]],Ripartizione_geografica[Regione],Ripartizione_geografica[Ripartizione geografica],,0)</f>
        <v>Isole</v>
      </c>
      <c r="J7237" s="1">
        <f>_xlfn.XLOOKUP(Comuni[[#This Row],[Regione]],Table_0[Regione],Table_0[Totale contagiati],,0)</f>
        <v>1833392</v>
      </c>
      <c r="K7237" s="1">
        <f>_xlfn.XLOOKUP(Comuni[[#This Row],[Regione]],Table_0[Regione],Table_0[Guariti],,0)</f>
        <v>1818423</v>
      </c>
      <c r="L7237" s="1">
        <f>_xlfn.XLOOKUP(Comuni[[#This Row],[Regione]],Table_0[Regione],Table_0[Deceduti],,0)</f>
        <v>12944</v>
      </c>
    </row>
    <row r="7238" spans="1:12" x14ac:dyDescent="0.25">
      <c r="A7238" s="1" t="s">
        <v>7349</v>
      </c>
      <c r="B7238" s="1" t="s">
        <v>7258</v>
      </c>
      <c r="C7238" s="1" t="s">
        <v>7284</v>
      </c>
      <c r="D7238">
        <v>925</v>
      </c>
      <c r="E7238">
        <f>100*Comuni[[#This Row],[Popolazione2011]]/$D$7916</f>
        <v>1.6139685576242173E-3</v>
      </c>
      <c r="F7238">
        <f>100*Comuni[[#This Row],[Popolazione2011]]/(SUMIFS($D$2:$D$7916,$B$2:$B$7916,"Sicilia"))</f>
        <v>1.8489261436957415E-2</v>
      </c>
      <c r="G7238" t="b">
        <f>IF(Comuni[[#This Row],[Popolazione2011]]&gt;300000,"MAGGIORE")</f>
        <v>0</v>
      </c>
      <c r="H7238">
        <f>100*Comuni[[#This Row],[Popolazione2011]]/(SUMIFS($D$2:$D$7916,$B$2:$B$7916,"Piemonte"))</f>
        <v>2.1196558320554292E-2</v>
      </c>
      <c r="I7238" s="1" t="str">
        <f>_xlfn.XLOOKUP(Comuni[[#This Row],[Regione]],Ripartizione_geografica[Regione],Ripartizione_geografica[Ripartizione geografica],,0)</f>
        <v>Isole</v>
      </c>
      <c r="J7238" s="1">
        <f>_xlfn.XLOOKUP(Comuni[[#This Row],[Regione]],Table_0[Regione],Table_0[Totale contagiati],,0)</f>
        <v>1833392</v>
      </c>
      <c r="K7238" s="1">
        <f>_xlfn.XLOOKUP(Comuni[[#This Row],[Regione]],Table_0[Regione],Table_0[Guariti],,0)</f>
        <v>1818423</v>
      </c>
      <c r="L7238" s="1">
        <f>_xlfn.XLOOKUP(Comuni[[#This Row],[Regione]],Table_0[Regione],Table_0[Deceduti],,0)</f>
        <v>12944</v>
      </c>
    </row>
    <row r="7239" spans="1:12" x14ac:dyDescent="0.25">
      <c r="A7239" s="1" t="s">
        <v>7350</v>
      </c>
      <c r="B7239" s="1" t="s">
        <v>7258</v>
      </c>
      <c r="C7239" s="1" t="s">
        <v>7284</v>
      </c>
      <c r="D7239">
        <v>10751</v>
      </c>
      <c r="E7239">
        <f>100*Comuni[[#This Row],[Popolazione2011]]/$D$7916</f>
        <v>1.8758676716776175E-2</v>
      </c>
      <c r="F7239">
        <f>100*Comuni[[#This Row],[Popolazione2011]]/(SUMIFS($D$2:$D$7916,$B$2:$B$7916,"Sicilia"))</f>
        <v>0.21489518887430181</v>
      </c>
      <c r="G7239" t="b">
        <f>IF(Comuni[[#This Row],[Popolazione2011]]&gt;300000,"MAGGIORE")</f>
        <v>0</v>
      </c>
      <c r="H7239">
        <f>100*Comuni[[#This Row],[Popolazione2011]]/(SUMIFS($D$2:$D$7916,$B$2:$B$7916,"Piemonte"))</f>
        <v>0.24636129568030182</v>
      </c>
      <c r="I7239" s="1" t="str">
        <f>_xlfn.XLOOKUP(Comuni[[#This Row],[Regione]],Ripartizione_geografica[Regione],Ripartizione_geografica[Ripartizione geografica],,0)</f>
        <v>Isole</v>
      </c>
      <c r="J7239" s="1">
        <f>_xlfn.XLOOKUP(Comuni[[#This Row],[Regione]],Table_0[Regione],Table_0[Totale contagiati],,0)</f>
        <v>1833392</v>
      </c>
      <c r="K7239" s="1">
        <f>_xlfn.XLOOKUP(Comuni[[#This Row],[Regione]],Table_0[Regione],Table_0[Guariti],,0)</f>
        <v>1818423</v>
      </c>
      <c r="L7239" s="1">
        <f>_xlfn.XLOOKUP(Comuni[[#This Row],[Regione]],Table_0[Regione],Table_0[Deceduti],,0)</f>
        <v>12944</v>
      </c>
    </row>
    <row r="7240" spans="1:12" x14ac:dyDescent="0.25">
      <c r="A7240" s="1" t="s">
        <v>7351</v>
      </c>
      <c r="B7240" s="1" t="s">
        <v>7258</v>
      </c>
      <c r="C7240" s="1" t="s">
        <v>7284</v>
      </c>
      <c r="D7240">
        <v>2787</v>
      </c>
      <c r="E7240">
        <f>100*Comuni[[#This Row],[Popolazione2011]]/$D$7916</f>
        <v>4.8628436433499388E-3</v>
      </c>
      <c r="F7240">
        <f>100*Comuni[[#This Row],[Popolazione2011]]/(SUMIFS($D$2:$D$7916,$B$2:$B$7916,"Sicilia"))</f>
        <v>5.5707644999784124E-2</v>
      </c>
      <c r="G7240" t="b">
        <f>IF(Comuni[[#This Row],[Popolazione2011]]&gt;300000,"MAGGIORE")</f>
        <v>0</v>
      </c>
      <c r="H7240">
        <f>100*Comuni[[#This Row],[Popolazione2011]]/(SUMIFS($D$2:$D$7916,$B$2:$B$7916,"Piemonte"))</f>
        <v>6.3864657339875466E-2</v>
      </c>
      <c r="I7240" s="1" t="str">
        <f>_xlfn.XLOOKUP(Comuni[[#This Row],[Regione]],Ripartizione_geografica[Regione],Ripartizione_geografica[Ripartizione geografica],,0)</f>
        <v>Isole</v>
      </c>
      <c r="J7240" s="1">
        <f>_xlfn.XLOOKUP(Comuni[[#This Row],[Regione]],Table_0[Regione],Table_0[Totale contagiati],,0)</f>
        <v>1833392</v>
      </c>
      <c r="K7240" s="1">
        <f>_xlfn.XLOOKUP(Comuni[[#This Row],[Regione]],Table_0[Regione],Table_0[Guariti],,0)</f>
        <v>1818423</v>
      </c>
      <c r="L7240" s="1">
        <f>_xlfn.XLOOKUP(Comuni[[#This Row],[Regione]],Table_0[Regione],Table_0[Deceduti],,0)</f>
        <v>12944</v>
      </c>
    </row>
    <row r="7241" spans="1:12" x14ac:dyDescent="0.25">
      <c r="A7241" s="1" t="s">
        <v>7352</v>
      </c>
      <c r="B7241" s="1" t="s">
        <v>7258</v>
      </c>
      <c r="C7241" s="1" t="s">
        <v>7284</v>
      </c>
      <c r="D7241">
        <v>450</v>
      </c>
      <c r="E7241">
        <f>100*Comuni[[#This Row],[Popolazione2011]]/$D$7916</f>
        <v>7.8517389289826792E-4</v>
      </c>
      <c r="F7241">
        <f>100*Comuni[[#This Row],[Popolazione2011]]/(SUMIFS($D$2:$D$7916,$B$2:$B$7916,"Sicilia"))</f>
        <v>8.9947758341954991E-3</v>
      </c>
      <c r="G7241" t="b">
        <f>IF(Comuni[[#This Row],[Popolazione2011]]&gt;300000,"MAGGIORE")</f>
        <v>0</v>
      </c>
      <c r="H7241">
        <f>100*Comuni[[#This Row],[Popolazione2011]]/(SUMIFS($D$2:$D$7916,$B$2:$B$7916,"Piemonte"))</f>
        <v>1.0311839182972357E-2</v>
      </c>
      <c r="I7241" s="1" t="str">
        <f>_xlfn.XLOOKUP(Comuni[[#This Row],[Regione]],Ripartizione_geografica[Regione],Ripartizione_geografica[Ripartizione geografica],,0)</f>
        <v>Isole</v>
      </c>
      <c r="J7241" s="1">
        <f>_xlfn.XLOOKUP(Comuni[[#This Row],[Regione]],Table_0[Regione],Table_0[Totale contagiati],,0)</f>
        <v>1833392</v>
      </c>
      <c r="K7241" s="1">
        <f>_xlfn.XLOOKUP(Comuni[[#This Row],[Regione]],Table_0[Regione],Table_0[Guariti],,0)</f>
        <v>1818423</v>
      </c>
      <c r="L7241" s="1">
        <f>_xlfn.XLOOKUP(Comuni[[#This Row],[Regione]],Table_0[Regione],Table_0[Deceduti],,0)</f>
        <v>12944</v>
      </c>
    </row>
    <row r="7242" spans="1:12" x14ac:dyDescent="0.25">
      <c r="A7242" s="1" t="s">
        <v>7353</v>
      </c>
      <c r="B7242" s="1" t="s">
        <v>7258</v>
      </c>
      <c r="C7242" s="1" t="s">
        <v>7284</v>
      </c>
      <c r="D7242">
        <v>26201</v>
      </c>
      <c r="E7242">
        <f>100*Comuni[[#This Row],[Popolazione2011]]/$D$7916</f>
        <v>4.5716313706283374E-2</v>
      </c>
      <c r="F7242">
        <f>100*Comuni[[#This Row],[Popolazione2011]]/(SUMIFS($D$2:$D$7916,$B$2:$B$7916,"Sicilia"))</f>
        <v>0.52371582584834731</v>
      </c>
      <c r="G7242" t="b">
        <f>IF(Comuni[[#This Row],[Popolazione2011]]&gt;300000,"MAGGIORE")</f>
        <v>0</v>
      </c>
      <c r="H7242">
        <f>100*Comuni[[#This Row],[Popolazione2011]]/(SUMIFS($D$2:$D$7916,$B$2:$B$7916,"Piemonte"))</f>
        <v>0.60040110762901944</v>
      </c>
      <c r="I7242" s="1" t="str">
        <f>_xlfn.XLOOKUP(Comuni[[#This Row],[Regione]],Ripartizione_geografica[Regione],Ripartizione_geografica[Ripartizione geografica],,0)</f>
        <v>Isole</v>
      </c>
      <c r="J7242" s="1">
        <f>_xlfn.XLOOKUP(Comuni[[#This Row],[Regione]],Table_0[Regione],Table_0[Totale contagiati],,0)</f>
        <v>1833392</v>
      </c>
      <c r="K7242" s="1">
        <f>_xlfn.XLOOKUP(Comuni[[#This Row],[Regione]],Table_0[Regione],Table_0[Guariti],,0)</f>
        <v>1818423</v>
      </c>
      <c r="L7242" s="1">
        <f>_xlfn.XLOOKUP(Comuni[[#This Row],[Regione]],Table_0[Regione],Table_0[Deceduti],,0)</f>
        <v>12944</v>
      </c>
    </row>
    <row r="7243" spans="1:12" x14ac:dyDescent="0.25">
      <c r="A7243" s="1" t="s">
        <v>7354</v>
      </c>
      <c r="B7243" s="1" t="s">
        <v>7258</v>
      </c>
      <c r="C7243" s="1" t="s">
        <v>7284</v>
      </c>
      <c r="D7243">
        <v>11985</v>
      </c>
      <c r="E7243">
        <f>100*Comuni[[#This Row],[Popolazione2011]]/$D$7916</f>
        <v>2.0911798014190536E-2</v>
      </c>
      <c r="F7243">
        <f>100*Comuni[[#This Row],[Popolazione2011]]/(SUMIFS($D$2:$D$7916,$B$2:$B$7916,"Sicilia"))</f>
        <v>0.23956086305074012</v>
      </c>
      <c r="G7243" t="b">
        <f>IF(Comuni[[#This Row],[Popolazione2011]]&gt;300000,"MAGGIORE")</f>
        <v>0</v>
      </c>
      <c r="H7243">
        <f>100*Comuni[[#This Row],[Popolazione2011]]/(SUMIFS($D$2:$D$7916,$B$2:$B$7916,"Piemonte"))</f>
        <v>0.27463865023983047</v>
      </c>
      <c r="I7243" s="1" t="str">
        <f>_xlfn.XLOOKUP(Comuni[[#This Row],[Regione]],Ripartizione_geografica[Regione],Ripartizione_geografica[Ripartizione geografica],,0)</f>
        <v>Isole</v>
      </c>
      <c r="J7243" s="1">
        <f>_xlfn.XLOOKUP(Comuni[[#This Row],[Regione]],Table_0[Regione],Table_0[Totale contagiati],,0)</f>
        <v>1833392</v>
      </c>
      <c r="K7243" s="1">
        <f>_xlfn.XLOOKUP(Comuni[[#This Row],[Regione]],Table_0[Regione],Table_0[Guariti],,0)</f>
        <v>1818423</v>
      </c>
      <c r="L7243" s="1">
        <f>_xlfn.XLOOKUP(Comuni[[#This Row],[Regione]],Table_0[Regione],Table_0[Deceduti],,0)</f>
        <v>12944</v>
      </c>
    </row>
    <row r="7244" spans="1:12" x14ac:dyDescent="0.25">
      <c r="A7244" s="1" t="s">
        <v>7355</v>
      </c>
      <c r="B7244" s="1" t="s">
        <v>7258</v>
      </c>
      <c r="C7244" s="1" t="s">
        <v>7284</v>
      </c>
      <c r="D7244">
        <v>4141</v>
      </c>
      <c r="E7244">
        <f>100*Comuni[[#This Row],[Popolazione2011]]/$D$7916</f>
        <v>7.2253446455371722E-3</v>
      </c>
      <c r="F7244">
        <f>100*Comuni[[#This Row],[Popolazione2011]]/(SUMIFS($D$2:$D$7916,$B$2:$B$7916,"Sicilia"))</f>
        <v>8.2771926065341256E-2</v>
      </c>
      <c r="G7244" t="b">
        <f>IF(Comuni[[#This Row],[Popolazione2011]]&gt;300000,"MAGGIORE")</f>
        <v>0</v>
      </c>
      <c r="H7244">
        <f>100*Comuni[[#This Row],[Popolazione2011]]/(SUMIFS($D$2:$D$7916,$B$2:$B$7916,"Piemonte"))</f>
        <v>9.4891835681530076E-2</v>
      </c>
      <c r="I7244" s="1" t="str">
        <f>_xlfn.XLOOKUP(Comuni[[#This Row],[Regione]],Ripartizione_geografica[Regione],Ripartizione_geografica[Ripartizione geografica],,0)</f>
        <v>Isole</v>
      </c>
      <c r="J7244" s="1">
        <f>_xlfn.XLOOKUP(Comuni[[#This Row],[Regione]],Table_0[Regione],Table_0[Totale contagiati],,0)</f>
        <v>1833392</v>
      </c>
      <c r="K7244" s="1">
        <f>_xlfn.XLOOKUP(Comuni[[#This Row],[Regione]],Table_0[Regione],Table_0[Guariti],,0)</f>
        <v>1818423</v>
      </c>
      <c r="L7244" s="1">
        <f>_xlfn.XLOOKUP(Comuni[[#This Row],[Regione]],Table_0[Regione],Table_0[Deceduti],,0)</f>
        <v>12944</v>
      </c>
    </row>
    <row r="7245" spans="1:12" x14ac:dyDescent="0.25">
      <c r="A7245" s="1" t="s">
        <v>7356</v>
      </c>
      <c r="B7245" s="1" t="s">
        <v>7258</v>
      </c>
      <c r="C7245" s="1" t="s">
        <v>7284</v>
      </c>
      <c r="D7245">
        <v>10360</v>
      </c>
      <c r="E7245">
        <f>100*Comuni[[#This Row],[Popolazione2011]]/$D$7916</f>
        <v>1.8076447845391235E-2</v>
      </c>
      <c r="F7245">
        <f>100*Comuni[[#This Row],[Popolazione2011]]/(SUMIFS($D$2:$D$7916,$B$2:$B$7916,"Sicilia"))</f>
        <v>0.20707972809392305</v>
      </c>
      <c r="G7245" t="b">
        <f>IF(Comuni[[#This Row],[Popolazione2011]]&gt;300000,"MAGGIORE")</f>
        <v>0</v>
      </c>
      <c r="H7245">
        <f>100*Comuni[[#This Row],[Popolazione2011]]/(SUMIFS($D$2:$D$7916,$B$2:$B$7916,"Piemonte"))</f>
        <v>0.23740145319020806</v>
      </c>
      <c r="I7245" s="1" t="str">
        <f>_xlfn.XLOOKUP(Comuni[[#This Row],[Regione]],Ripartizione_geografica[Regione],Ripartizione_geografica[Ripartizione geografica],,0)</f>
        <v>Isole</v>
      </c>
      <c r="J7245" s="1">
        <f>_xlfn.XLOOKUP(Comuni[[#This Row],[Regione]],Table_0[Regione],Table_0[Totale contagiati],,0)</f>
        <v>1833392</v>
      </c>
      <c r="K7245" s="1">
        <f>_xlfn.XLOOKUP(Comuni[[#This Row],[Regione]],Table_0[Regione],Table_0[Guariti],,0)</f>
        <v>1818423</v>
      </c>
      <c r="L7245" s="1">
        <f>_xlfn.XLOOKUP(Comuni[[#This Row],[Regione]],Table_0[Regione],Table_0[Deceduti],,0)</f>
        <v>12944</v>
      </c>
    </row>
    <row r="7246" spans="1:12" x14ac:dyDescent="0.25">
      <c r="A7246" s="1" t="s">
        <v>7357</v>
      </c>
      <c r="B7246" s="1" t="s">
        <v>7258</v>
      </c>
      <c r="C7246" s="1" t="s">
        <v>7284</v>
      </c>
      <c r="D7246">
        <v>3211</v>
      </c>
      <c r="E7246">
        <f>100*Comuni[[#This Row],[Popolazione2011]]/$D$7916</f>
        <v>5.6026519335474183E-3</v>
      </c>
      <c r="F7246">
        <f>100*Comuni[[#This Row],[Popolazione2011]]/(SUMIFS($D$2:$D$7916,$B$2:$B$7916,"Sicilia"))</f>
        <v>6.4182722674670553E-2</v>
      </c>
      <c r="G7246" t="b">
        <f>IF(Comuni[[#This Row],[Popolazione2011]]&gt;300000,"MAGGIORE")</f>
        <v>0</v>
      </c>
      <c r="H7246">
        <f>100*Comuni[[#This Row],[Popolazione2011]]/(SUMIFS($D$2:$D$7916,$B$2:$B$7916,"Piemonte"))</f>
        <v>7.3580701370053875E-2</v>
      </c>
      <c r="I7246" s="1" t="str">
        <f>_xlfn.XLOOKUP(Comuni[[#This Row],[Regione]],Ripartizione_geografica[Regione],Ripartizione_geografica[Ripartizione geografica],,0)</f>
        <v>Isole</v>
      </c>
      <c r="J7246" s="1">
        <f>_xlfn.XLOOKUP(Comuni[[#This Row],[Regione]],Table_0[Regione],Table_0[Totale contagiati],,0)</f>
        <v>1833392</v>
      </c>
      <c r="K7246" s="1">
        <f>_xlfn.XLOOKUP(Comuni[[#This Row],[Regione]],Table_0[Regione],Table_0[Guariti],,0)</f>
        <v>1818423</v>
      </c>
      <c r="L7246" s="1">
        <f>_xlfn.XLOOKUP(Comuni[[#This Row],[Regione]],Table_0[Regione],Table_0[Deceduti],,0)</f>
        <v>12944</v>
      </c>
    </row>
    <row r="7247" spans="1:12" x14ac:dyDescent="0.25">
      <c r="A7247" s="1" t="s">
        <v>7358</v>
      </c>
      <c r="B7247" s="1" t="s">
        <v>7258</v>
      </c>
      <c r="C7247" s="1" t="s">
        <v>7284</v>
      </c>
      <c r="D7247">
        <v>1287</v>
      </c>
      <c r="E7247">
        <f>100*Comuni[[#This Row],[Popolazione2011]]/$D$7916</f>
        <v>2.2455973336890462E-3</v>
      </c>
      <c r="F7247">
        <f>100*Comuni[[#This Row],[Popolazione2011]]/(SUMIFS($D$2:$D$7916,$B$2:$B$7916,"Sicilia"))</f>
        <v>2.5725058885799127E-2</v>
      </c>
      <c r="G7247" t="b">
        <f>IF(Comuni[[#This Row],[Popolazione2011]]&gt;300000,"MAGGIORE")</f>
        <v>0</v>
      </c>
      <c r="H7247">
        <f>100*Comuni[[#This Row],[Popolazione2011]]/(SUMIFS($D$2:$D$7916,$B$2:$B$7916,"Piemonte"))</f>
        <v>2.9491860063300943E-2</v>
      </c>
      <c r="I7247" s="1" t="str">
        <f>_xlfn.XLOOKUP(Comuni[[#This Row],[Regione]],Ripartizione_geografica[Regione],Ripartizione_geografica[Ripartizione geografica],,0)</f>
        <v>Isole</v>
      </c>
      <c r="J7247" s="1">
        <f>_xlfn.XLOOKUP(Comuni[[#This Row],[Regione]],Table_0[Regione],Table_0[Totale contagiati],,0)</f>
        <v>1833392</v>
      </c>
      <c r="K7247" s="1">
        <f>_xlfn.XLOOKUP(Comuni[[#This Row],[Regione]],Table_0[Regione],Table_0[Guariti],,0)</f>
        <v>1818423</v>
      </c>
      <c r="L7247" s="1">
        <f>_xlfn.XLOOKUP(Comuni[[#This Row],[Regione]],Table_0[Regione],Table_0[Deceduti],,0)</f>
        <v>12944</v>
      </c>
    </row>
    <row r="7248" spans="1:12" x14ac:dyDescent="0.25">
      <c r="A7248" s="1" t="s">
        <v>7359</v>
      </c>
      <c r="B7248" s="1" t="s">
        <v>7258</v>
      </c>
      <c r="C7248" s="1" t="s">
        <v>7284</v>
      </c>
      <c r="D7248">
        <v>3747</v>
      </c>
      <c r="E7248">
        <f>100*Comuni[[#This Row],[Popolazione2011]]/$D$7916</f>
        <v>6.5378812815329104E-3</v>
      </c>
      <c r="F7248">
        <f>100*Comuni[[#This Row],[Popolazione2011]]/(SUMIFS($D$2:$D$7916,$B$2:$B$7916,"Sicilia"))</f>
        <v>7.4896500112734521E-2</v>
      </c>
      <c r="G7248" t="b">
        <f>IF(Comuni[[#This Row],[Popolazione2011]]&gt;300000,"MAGGIORE")</f>
        <v>0</v>
      </c>
      <c r="H7248">
        <f>100*Comuni[[#This Row],[Popolazione2011]]/(SUMIFS($D$2:$D$7916,$B$2:$B$7916,"Piemonte"))</f>
        <v>8.5863247596883172E-2</v>
      </c>
      <c r="I7248" s="1" t="str">
        <f>_xlfn.XLOOKUP(Comuni[[#This Row],[Regione]],Ripartizione_geografica[Regione],Ripartizione_geografica[Ripartizione geografica],,0)</f>
        <v>Isole</v>
      </c>
      <c r="J7248" s="1">
        <f>_xlfn.XLOOKUP(Comuni[[#This Row],[Regione]],Table_0[Regione],Table_0[Totale contagiati],,0)</f>
        <v>1833392</v>
      </c>
      <c r="K7248" s="1">
        <f>_xlfn.XLOOKUP(Comuni[[#This Row],[Regione]],Table_0[Regione],Table_0[Guariti],,0)</f>
        <v>1818423</v>
      </c>
      <c r="L7248" s="1">
        <f>_xlfn.XLOOKUP(Comuni[[#This Row],[Regione]],Table_0[Regione],Table_0[Deceduti],,0)</f>
        <v>12944</v>
      </c>
    </row>
    <row r="7249" spans="1:12" x14ac:dyDescent="0.25">
      <c r="A7249" s="1" t="s">
        <v>7360</v>
      </c>
      <c r="B7249" s="1" t="s">
        <v>7258</v>
      </c>
      <c r="C7249" s="1" t="s">
        <v>7284</v>
      </c>
      <c r="D7249">
        <v>2080</v>
      </c>
      <c r="E7249">
        <f>100*Comuni[[#This Row],[Popolazione2011]]/$D$7916</f>
        <v>3.6292482160631048E-3</v>
      </c>
      <c r="F7249">
        <f>100*Comuni[[#This Row],[Popolazione2011]]/(SUMIFS($D$2:$D$7916,$B$2:$B$7916,"Sicilia"))</f>
        <v>4.1575852744725861E-2</v>
      </c>
      <c r="G7249" t="b">
        <f>IF(Comuni[[#This Row],[Popolazione2011]]&gt;300000,"MAGGIORE")</f>
        <v>0</v>
      </c>
      <c r="H7249">
        <f>100*Comuni[[#This Row],[Popolazione2011]]/(SUMIFS($D$2:$D$7916,$B$2:$B$7916,"Piemonte"))</f>
        <v>4.7663612223516678E-2</v>
      </c>
      <c r="I7249" s="1" t="str">
        <f>_xlfn.XLOOKUP(Comuni[[#This Row],[Regione]],Ripartizione_geografica[Regione],Ripartizione_geografica[Ripartizione geografica],,0)</f>
        <v>Isole</v>
      </c>
      <c r="J7249" s="1">
        <f>_xlfn.XLOOKUP(Comuni[[#This Row],[Regione]],Table_0[Regione],Table_0[Totale contagiati],,0)</f>
        <v>1833392</v>
      </c>
      <c r="K7249" s="1">
        <f>_xlfn.XLOOKUP(Comuni[[#This Row],[Regione]],Table_0[Regione],Table_0[Guariti],,0)</f>
        <v>1818423</v>
      </c>
      <c r="L7249" s="1">
        <f>_xlfn.XLOOKUP(Comuni[[#This Row],[Regione]],Table_0[Regione],Table_0[Deceduti],,0)</f>
        <v>12944</v>
      </c>
    </row>
    <row r="7250" spans="1:12" x14ac:dyDescent="0.25">
      <c r="A7250" s="1" t="s">
        <v>7361</v>
      </c>
      <c r="B7250" s="1" t="s">
        <v>7258</v>
      </c>
      <c r="C7250" s="1" t="s">
        <v>7284</v>
      </c>
      <c r="D7250">
        <v>2948</v>
      </c>
      <c r="E7250">
        <f>100*Comuni[[#This Row],[Popolazione2011]]/$D$7916</f>
        <v>5.1437614139202082E-3</v>
      </c>
      <c r="F7250">
        <f>100*Comuni[[#This Row],[Popolazione2011]]/(SUMIFS($D$2:$D$7916,$B$2:$B$7916,"Sicilia"))</f>
        <v>5.892577590935185E-2</v>
      </c>
      <c r="G7250" t="b">
        <f>IF(Comuni[[#This Row],[Popolazione2011]]&gt;300000,"MAGGIORE")</f>
        <v>0</v>
      </c>
      <c r="H7250">
        <f>100*Comuni[[#This Row],[Popolazione2011]]/(SUMIFS($D$2:$D$7916,$B$2:$B$7916,"Piemonte"))</f>
        <v>6.7554004247561139E-2</v>
      </c>
      <c r="I7250" s="1" t="str">
        <f>_xlfn.XLOOKUP(Comuni[[#This Row],[Regione]],Ripartizione_geografica[Regione],Ripartizione_geografica[Ripartizione geografica],,0)</f>
        <v>Isole</v>
      </c>
      <c r="J7250" s="1">
        <f>_xlfn.XLOOKUP(Comuni[[#This Row],[Regione]],Table_0[Regione],Table_0[Totale contagiati],,0)</f>
        <v>1833392</v>
      </c>
      <c r="K7250" s="1">
        <f>_xlfn.XLOOKUP(Comuni[[#This Row],[Regione]],Table_0[Regione],Table_0[Guariti],,0)</f>
        <v>1818423</v>
      </c>
      <c r="L7250" s="1">
        <f>_xlfn.XLOOKUP(Comuni[[#This Row],[Regione]],Table_0[Regione],Table_0[Deceduti],,0)</f>
        <v>12944</v>
      </c>
    </row>
    <row r="7251" spans="1:12" x14ac:dyDescent="0.25">
      <c r="A7251" s="1" t="s">
        <v>7362</v>
      </c>
      <c r="B7251" s="1" t="s">
        <v>7258</v>
      </c>
      <c r="C7251" s="1" t="s">
        <v>7284</v>
      </c>
      <c r="D7251">
        <v>19819</v>
      </c>
      <c r="E7251">
        <f>100*Comuni[[#This Row],[Popolazione2011]]/$D$7916</f>
        <v>3.4580803074112827E-2</v>
      </c>
      <c r="F7251">
        <f>100*Comuni[[#This Row],[Popolazione2011]]/(SUMIFS($D$2:$D$7916,$B$2:$B$7916,"Sicilia"))</f>
        <v>0.39614991612871242</v>
      </c>
      <c r="G7251" t="b">
        <f>IF(Comuni[[#This Row],[Popolazione2011]]&gt;300000,"MAGGIORE")</f>
        <v>0</v>
      </c>
      <c r="H7251">
        <f>100*Comuni[[#This Row],[Popolazione2011]]/(SUMIFS($D$2:$D$7916,$B$2:$B$7916,"Piemonte"))</f>
        <v>0.45415631281628704</v>
      </c>
      <c r="I7251" s="1" t="str">
        <f>_xlfn.XLOOKUP(Comuni[[#This Row],[Regione]],Ripartizione_geografica[Regione],Ripartizione_geografica[Ripartizione geografica],,0)</f>
        <v>Isole</v>
      </c>
      <c r="J7251" s="1">
        <f>_xlfn.XLOOKUP(Comuni[[#This Row],[Regione]],Table_0[Regione],Table_0[Totale contagiati],,0)</f>
        <v>1833392</v>
      </c>
      <c r="K7251" s="1">
        <f>_xlfn.XLOOKUP(Comuni[[#This Row],[Regione]],Table_0[Regione],Table_0[Guariti],,0)</f>
        <v>1818423</v>
      </c>
      <c r="L7251" s="1">
        <f>_xlfn.XLOOKUP(Comuni[[#This Row],[Regione]],Table_0[Regione],Table_0[Deceduti],,0)</f>
        <v>12944</v>
      </c>
    </row>
    <row r="7252" spans="1:12" x14ac:dyDescent="0.25">
      <c r="A7252" s="1" t="s">
        <v>7363</v>
      </c>
      <c r="B7252" s="1" t="s">
        <v>7258</v>
      </c>
      <c r="C7252" s="1" t="s">
        <v>7284</v>
      </c>
      <c r="D7252">
        <v>3377</v>
      </c>
      <c r="E7252">
        <f>100*Comuni[[#This Row],[Popolazione2011]]/$D$7916</f>
        <v>5.8922938584832236E-3</v>
      </c>
      <c r="F7252">
        <f>100*Comuni[[#This Row],[Popolazione2011]]/(SUMIFS($D$2:$D$7916,$B$2:$B$7916,"Sicilia"))</f>
        <v>6.7500795537951561E-2</v>
      </c>
      <c r="G7252" t="b">
        <f>IF(Comuni[[#This Row],[Popolazione2011]]&gt;300000,"MAGGIORE")</f>
        <v>0</v>
      </c>
      <c r="H7252">
        <f>100*Comuni[[#This Row],[Popolazione2011]]/(SUMIFS($D$2:$D$7916,$B$2:$B$7916,"Piemonte"))</f>
        <v>7.7384624268661453E-2</v>
      </c>
      <c r="I7252" s="1" t="str">
        <f>_xlfn.XLOOKUP(Comuni[[#This Row],[Regione]],Ripartizione_geografica[Regione],Ripartizione_geografica[Ripartizione geografica],,0)</f>
        <v>Isole</v>
      </c>
      <c r="J7252" s="1">
        <f>_xlfn.XLOOKUP(Comuni[[#This Row],[Regione]],Table_0[Regione],Table_0[Totale contagiati],,0)</f>
        <v>1833392</v>
      </c>
      <c r="K7252" s="1">
        <f>_xlfn.XLOOKUP(Comuni[[#This Row],[Regione]],Table_0[Regione],Table_0[Guariti],,0)</f>
        <v>1818423</v>
      </c>
      <c r="L7252" s="1">
        <f>_xlfn.XLOOKUP(Comuni[[#This Row],[Regione]],Table_0[Regione],Table_0[Deceduti],,0)</f>
        <v>12944</v>
      </c>
    </row>
    <row r="7253" spans="1:12" x14ac:dyDescent="0.25">
      <c r="A7253" s="1" t="s">
        <v>7364</v>
      </c>
      <c r="B7253" s="1" t="s">
        <v>7258</v>
      </c>
      <c r="C7253" s="1" t="s">
        <v>7284</v>
      </c>
      <c r="D7253">
        <v>627</v>
      </c>
      <c r="E7253">
        <f>100*Comuni[[#This Row],[Popolazione2011]]/$D$7916</f>
        <v>1.0940089574382533E-3</v>
      </c>
      <c r="F7253">
        <f>100*Comuni[[#This Row],[Popolazione2011]]/(SUMIFS($D$2:$D$7916,$B$2:$B$7916,"Sicilia"))</f>
        <v>1.253272099564573E-2</v>
      </c>
      <c r="G7253" t="b">
        <f>IF(Comuni[[#This Row],[Popolazione2011]]&gt;300000,"MAGGIORE")</f>
        <v>0</v>
      </c>
      <c r="H7253">
        <f>100*Comuni[[#This Row],[Popolazione2011]]/(SUMIFS($D$2:$D$7916,$B$2:$B$7916,"Piemonte"))</f>
        <v>1.4367829261608152E-2</v>
      </c>
      <c r="I7253" s="1" t="str">
        <f>_xlfn.XLOOKUP(Comuni[[#This Row],[Regione]],Ripartizione_geografica[Regione],Ripartizione_geografica[Ripartizione geografica],,0)</f>
        <v>Isole</v>
      </c>
      <c r="J7253" s="1">
        <f>_xlfn.XLOOKUP(Comuni[[#This Row],[Regione]],Table_0[Regione],Table_0[Totale contagiati],,0)</f>
        <v>1833392</v>
      </c>
      <c r="K7253" s="1">
        <f>_xlfn.XLOOKUP(Comuni[[#This Row],[Regione]],Table_0[Regione],Table_0[Guariti],,0)</f>
        <v>1818423</v>
      </c>
      <c r="L7253" s="1">
        <f>_xlfn.XLOOKUP(Comuni[[#This Row],[Regione]],Table_0[Regione],Table_0[Deceduti],,0)</f>
        <v>12944</v>
      </c>
    </row>
    <row r="7254" spans="1:12" x14ac:dyDescent="0.25">
      <c r="A7254" s="1" t="s">
        <v>7365</v>
      </c>
      <c r="B7254" s="1" t="s">
        <v>7258</v>
      </c>
      <c r="C7254" s="1" t="s">
        <v>7284</v>
      </c>
      <c r="D7254">
        <v>1083</v>
      </c>
      <c r="E7254">
        <f>100*Comuni[[#This Row],[Popolazione2011]]/$D$7916</f>
        <v>1.8896518355751648E-3</v>
      </c>
      <c r="F7254">
        <f>100*Comuni[[#This Row],[Popolazione2011]]/(SUMIFS($D$2:$D$7916,$B$2:$B$7916,"Sicilia"))</f>
        <v>2.1647427174297167E-2</v>
      </c>
      <c r="G7254" t="b">
        <f>IF(Comuni[[#This Row],[Popolazione2011]]&gt;300000,"MAGGIORE")</f>
        <v>0</v>
      </c>
      <c r="H7254">
        <f>100*Comuni[[#This Row],[Popolazione2011]]/(SUMIFS($D$2:$D$7916,$B$2:$B$7916,"Piemonte"))</f>
        <v>2.4817159633686806E-2</v>
      </c>
      <c r="I7254" s="1" t="str">
        <f>_xlfn.XLOOKUP(Comuni[[#This Row],[Regione]],Ripartizione_geografica[Regione],Ripartizione_geografica[Ripartizione geografica],,0)</f>
        <v>Isole</v>
      </c>
      <c r="J7254" s="1">
        <f>_xlfn.XLOOKUP(Comuni[[#This Row],[Regione]],Table_0[Regione],Table_0[Totale contagiati],,0)</f>
        <v>1833392</v>
      </c>
      <c r="K7254" s="1">
        <f>_xlfn.XLOOKUP(Comuni[[#This Row],[Regione]],Table_0[Regione],Table_0[Guariti],,0)</f>
        <v>1818423</v>
      </c>
      <c r="L7254" s="1">
        <f>_xlfn.XLOOKUP(Comuni[[#This Row],[Regione]],Table_0[Regione],Table_0[Deceduti],,0)</f>
        <v>12944</v>
      </c>
    </row>
    <row r="7255" spans="1:12" x14ac:dyDescent="0.25">
      <c r="A7255" s="1" t="s">
        <v>7366</v>
      </c>
      <c r="B7255" s="1" t="s">
        <v>7258</v>
      </c>
      <c r="C7255" s="1" t="s">
        <v>7367</v>
      </c>
      <c r="D7255">
        <v>2072</v>
      </c>
      <c r="E7255">
        <f>100*Comuni[[#This Row],[Popolazione2011]]/$D$7916</f>
        <v>3.615289569078247E-3</v>
      </c>
      <c r="F7255">
        <f>100*Comuni[[#This Row],[Popolazione2011]]/(SUMIFS($D$2:$D$7916,$B$2:$B$7916,"Sicilia"))</f>
        <v>4.141594561878461E-2</v>
      </c>
      <c r="G7255" t="b">
        <f>IF(Comuni[[#This Row],[Popolazione2011]]&gt;300000,"MAGGIORE")</f>
        <v>0</v>
      </c>
      <c r="H7255">
        <f>100*Comuni[[#This Row],[Popolazione2011]]/(SUMIFS($D$2:$D$7916,$B$2:$B$7916,"Piemonte"))</f>
        <v>4.7480290638041614E-2</v>
      </c>
      <c r="I7255" s="1" t="str">
        <f>_xlfn.XLOOKUP(Comuni[[#This Row],[Regione]],Ripartizione_geografica[Regione],Ripartizione_geografica[Ripartizione geografica],,0)</f>
        <v>Isole</v>
      </c>
      <c r="J7255" s="1">
        <f>_xlfn.XLOOKUP(Comuni[[#This Row],[Regione]],Table_0[Regione],Table_0[Totale contagiati],,0)</f>
        <v>1833392</v>
      </c>
      <c r="K7255" s="1">
        <f>_xlfn.XLOOKUP(Comuni[[#This Row],[Regione]],Table_0[Regione],Table_0[Guariti],,0)</f>
        <v>1818423</v>
      </c>
      <c r="L7255" s="1">
        <f>_xlfn.XLOOKUP(Comuni[[#This Row],[Regione]],Table_0[Regione],Table_0[Deceduti],,0)</f>
        <v>12944</v>
      </c>
    </row>
    <row r="7256" spans="1:12" x14ac:dyDescent="0.25">
      <c r="A7256" s="1" t="s">
        <v>7368</v>
      </c>
      <c r="B7256" s="1" t="s">
        <v>7258</v>
      </c>
      <c r="C7256" s="1" t="s">
        <v>7367</v>
      </c>
      <c r="D7256">
        <v>823</v>
      </c>
      <c r="E7256">
        <f>100*Comuni[[#This Row],[Popolazione2011]]/$D$7916</f>
        <v>1.4359958085672765E-3</v>
      </c>
      <c r="F7256">
        <f>100*Comuni[[#This Row],[Popolazione2011]]/(SUMIFS($D$2:$D$7916,$B$2:$B$7916,"Sicilia"))</f>
        <v>1.6450445581206435E-2</v>
      </c>
      <c r="G7256" t="b">
        <f>IF(Comuni[[#This Row],[Popolazione2011]]&gt;300000,"MAGGIORE")</f>
        <v>0</v>
      </c>
      <c r="H7256">
        <f>100*Comuni[[#This Row],[Popolazione2011]]/(SUMIFS($D$2:$D$7916,$B$2:$B$7916,"Piemonte"))</f>
        <v>1.8859208105747222E-2</v>
      </c>
      <c r="I7256" s="1" t="str">
        <f>_xlfn.XLOOKUP(Comuni[[#This Row],[Regione]],Ripartizione_geografica[Regione],Ripartizione_geografica[Ripartizione geografica],,0)</f>
        <v>Isole</v>
      </c>
      <c r="J7256" s="1">
        <f>_xlfn.XLOOKUP(Comuni[[#This Row],[Regione]],Table_0[Regione],Table_0[Totale contagiati],,0)</f>
        <v>1833392</v>
      </c>
      <c r="K7256" s="1">
        <f>_xlfn.XLOOKUP(Comuni[[#This Row],[Regione]],Table_0[Regione],Table_0[Guariti],,0)</f>
        <v>1818423</v>
      </c>
      <c r="L7256" s="1">
        <f>_xlfn.XLOOKUP(Comuni[[#This Row],[Regione]],Table_0[Regione],Table_0[Deceduti],,0)</f>
        <v>12944</v>
      </c>
    </row>
    <row r="7257" spans="1:12" x14ac:dyDescent="0.25">
      <c r="A7257" s="1" t="s">
        <v>7369</v>
      </c>
      <c r="B7257" s="1" t="s">
        <v>7258</v>
      </c>
      <c r="C7257" s="1" t="s">
        <v>7367</v>
      </c>
      <c r="D7257">
        <v>2567</v>
      </c>
      <c r="E7257">
        <f>100*Comuni[[#This Row],[Popolazione2011]]/$D$7916</f>
        <v>4.4789808512663417E-3</v>
      </c>
      <c r="F7257">
        <f>100*Comuni[[#This Row],[Popolazione2011]]/(SUMIFS($D$2:$D$7916,$B$2:$B$7916,"Sicilia"))</f>
        <v>5.1310199036399662E-2</v>
      </c>
      <c r="G7257" t="b">
        <f>IF(Comuni[[#This Row],[Popolazione2011]]&gt;300000,"MAGGIORE")</f>
        <v>0</v>
      </c>
      <c r="H7257">
        <f>100*Comuni[[#This Row],[Popolazione2011]]/(SUMIFS($D$2:$D$7916,$B$2:$B$7916,"Piemonte"))</f>
        <v>5.8823313739311205E-2</v>
      </c>
      <c r="I7257" s="1" t="str">
        <f>_xlfn.XLOOKUP(Comuni[[#This Row],[Regione]],Ripartizione_geografica[Regione],Ripartizione_geografica[Ripartizione geografica],,0)</f>
        <v>Isole</v>
      </c>
      <c r="J7257" s="1">
        <f>_xlfn.XLOOKUP(Comuni[[#This Row],[Regione]],Table_0[Regione],Table_0[Totale contagiati],,0)</f>
        <v>1833392</v>
      </c>
      <c r="K7257" s="1">
        <f>_xlfn.XLOOKUP(Comuni[[#This Row],[Regione]],Table_0[Regione],Table_0[Guariti],,0)</f>
        <v>1818423</v>
      </c>
      <c r="L7257" s="1">
        <f>_xlfn.XLOOKUP(Comuni[[#This Row],[Regione]],Table_0[Regione],Table_0[Deceduti],,0)</f>
        <v>12944</v>
      </c>
    </row>
    <row r="7258" spans="1:12" x14ac:dyDescent="0.25">
      <c r="A7258" s="1" t="s">
        <v>7370</v>
      </c>
      <c r="B7258" s="1" t="s">
        <v>7258</v>
      </c>
      <c r="C7258" s="1" t="s">
        <v>7367</v>
      </c>
      <c r="D7258">
        <v>992</v>
      </c>
      <c r="E7258">
        <f>100*Comuni[[#This Row],[Popolazione2011]]/$D$7916</f>
        <v>1.7308722261224038E-3</v>
      </c>
      <c r="F7258">
        <f>100*Comuni[[#This Row],[Popolazione2011]]/(SUMIFS($D$2:$D$7916,$B$2:$B$7916,"Sicilia"))</f>
        <v>1.9828483616715412E-2</v>
      </c>
      <c r="G7258" t="b">
        <f>IF(Comuni[[#This Row],[Popolazione2011]]&gt;300000,"MAGGIORE")</f>
        <v>0</v>
      </c>
      <c r="H7258">
        <f>100*Comuni[[#This Row],[Popolazione2011]]/(SUMIFS($D$2:$D$7916,$B$2:$B$7916,"Piemonte"))</f>
        <v>2.2731876598907953E-2</v>
      </c>
      <c r="I7258" s="1" t="str">
        <f>_xlfn.XLOOKUP(Comuni[[#This Row],[Regione]],Ripartizione_geografica[Regione],Ripartizione_geografica[Ripartizione geografica],,0)</f>
        <v>Isole</v>
      </c>
      <c r="J7258" s="1">
        <f>_xlfn.XLOOKUP(Comuni[[#This Row],[Regione]],Table_0[Regione],Table_0[Totale contagiati],,0)</f>
        <v>1833392</v>
      </c>
      <c r="K7258" s="1">
        <f>_xlfn.XLOOKUP(Comuni[[#This Row],[Regione]],Table_0[Regione],Table_0[Guariti],,0)</f>
        <v>1818423</v>
      </c>
      <c r="L7258" s="1">
        <f>_xlfn.XLOOKUP(Comuni[[#This Row],[Regione]],Table_0[Regione],Table_0[Deceduti],,0)</f>
        <v>12944</v>
      </c>
    </row>
    <row r="7259" spans="1:12" x14ac:dyDescent="0.25">
      <c r="A7259" s="1" t="s">
        <v>7371</v>
      </c>
      <c r="B7259" s="1" t="s">
        <v>7258</v>
      </c>
      <c r="C7259" s="1" t="s">
        <v>7367</v>
      </c>
      <c r="D7259">
        <v>41632</v>
      </c>
      <c r="E7259">
        <f>100*Comuni[[#This Row],[Popolazione2011]]/$D$7916</f>
        <v>7.2640798909201526E-2</v>
      </c>
      <c r="F7259">
        <f>100*Comuni[[#This Row],[Popolazione2011]]/(SUMIFS($D$2:$D$7916,$B$2:$B$7916,"Sicilia"))</f>
        <v>0.8321566833982823</v>
      </c>
      <c r="G7259" t="b">
        <f>IF(Comuni[[#This Row],[Popolazione2011]]&gt;300000,"MAGGIORE")</f>
        <v>0</v>
      </c>
      <c r="H7259">
        <f>100*Comuni[[#This Row],[Popolazione2011]]/(SUMIFS($D$2:$D$7916,$B$2:$B$7916,"Piemonte"))</f>
        <v>0.95400553081223383</v>
      </c>
      <c r="I7259" s="1" t="str">
        <f>_xlfn.XLOOKUP(Comuni[[#This Row],[Regione]],Ripartizione_geografica[Regione],Ripartizione_geografica[Ripartizione geografica],,0)</f>
        <v>Isole</v>
      </c>
      <c r="J7259" s="1">
        <f>_xlfn.XLOOKUP(Comuni[[#This Row],[Regione]],Table_0[Regione],Table_0[Totale contagiati],,0)</f>
        <v>1833392</v>
      </c>
      <c r="K7259" s="1">
        <f>_xlfn.XLOOKUP(Comuni[[#This Row],[Regione]],Table_0[Regione],Table_0[Guariti],,0)</f>
        <v>1818423</v>
      </c>
      <c r="L7259" s="1">
        <f>_xlfn.XLOOKUP(Comuni[[#This Row],[Regione]],Table_0[Regione],Table_0[Deceduti],,0)</f>
        <v>12944</v>
      </c>
    </row>
    <row r="7260" spans="1:12" x14ac:dyDescent="0.25">
      <c r="A7260" s="1" t="s">
        <v>7372</v>
      </c>
      <c r="B7260" s="1" t="s">
        <v>7258</v>
      </c>
      <c r="C7260" s="1" t="s">
        <v>7367</v>
      </c>
      <c r="D7260">
        <v>679</v>
      </c>
      <c r="E7260">
        <f>100*Comuni[[#This Row],[Popolazione2011]]/$D$7916</f>
        <v>1.1847401628398309E-3</v>
      </c>
      <c r="F7260">
        <f>100*Comuni[[#This Row],[Popolazione2011]]/(SUMIFS($D$2:$D$7916,$B$2:$B$7916,"Sicilia"))</f>
        <v>1.3572117314263875E-2</v>
      </c>
      <c r="G7260" t="b">
        <f>IF(Comuni[[#This Row],[Popolazione2011]]&gt;300000,"MAGGIORE")</f>
        <v>0</v>
      </c>
      <c r="H7260">
        <f>100*Comuni[[#This Row],[Popolazione2011]]/(SUMIFS($D$2:$D$7916,$B$2:$B$7916,"Piemonte"))</f>
        <v>1.5559419567196069E-2</v>
      </c>
      <c r="I7260" s="1" t="str">
        <f>_xlfn.XLOOKUP(Comuni[[#This Row],[Regione]],Ripartizione_geografica[Regione],Ripartizione_geografica[Ripartizione geografica],,0)</f>
        <v>Isole</v>
      </c>
      <c r="J7260" s="1">
        <f>_xlfn.XLOOKUP(Comuni[[#This Row],[Regione]],Table_0[Regione],Table_0[Totale contagiati],,0)</f>
        <v>1833392</v>
      </c>
      <c r="K7260" s="1">
        <f>_xlfn.XLOOKUP(Comuni[[#This Row],[Regione]],Table_0[Regione],Table_0[Guariti],,0)</f>
        <v>1818423</v>
      </c>
      <c r="L7260" s="1">
        <f>_xlfn.XLOOKUP(Comuni[[#This Row],[Regione]],Table_0[Regione],Table_0[Deceduti],,0)</f>
        <v>12944</v>
      </c>
    </row>
    <row r="7261" spans="1:12" x14ac:dyDescent="0.25">
      <c r="A7261" s="1" t="s">
        <v>7373</v>
      </c>
      <c r="B7261" s="1" t="s">
        <v>7258</v>
      </c>
      <c r="C7261" s="1" t="s">
        <v>7367</v>
      </c>
      <c r="D7261">
        <v>5826</v>
      </c>
      <c r="E7261">
        <f>100*Comuni[[#This Row],[Popolazione2011]]/$D$7916</f>
        <v>1.0165384666722909E-2</v>
      </c>
      <c r="F7261">
        <f>100*Comuni[[#This Row],[Popolazione2011]]/(SUMIFS($D$2:$D$7916,$B$2:$B$7916,"Sicilia"))</f>
        <v>0.11645236446671774</v>
      </c>
      <c r="G7261" t="b">
        <f>IF(Comuni[[#This Row],[Popolazione2011]]&gt;300000,"MAGGIORE")</f>
        <v>0</v>
      </c>
      <c r="H7261">
        <f>100*Comuni[[#This Row],[Popolazione2011]]/(SUMIFS($D$2:$D$7916,$B$2:$B$7916,"Piemonte"))</f>
        <v>0.13350394462221546</v>
      </c>
      <c r="I7261" s="1" t="str">
        <f>_xlfn.XLOOKUP(Comuni[[#This Row],[Regione]],Ripartizione_geografica[Regione],Ripartizione_geografica[Ripartizione geografica],,0)</f>
        <v>Isole</v>
      </c>
      <c r="J7261" s="1">
        <f>_xlfn.XLOOKUP(Comuni[[#This Row],[Regione]],Table_0[Regione],Table_0[Totale contagiati],,0)</f>
        <v>1833392</v>
      </c>
      <c r="K7261" s="1">
        <f>_xlfn.XLOOKUP(Comuni[[#This Row],[Regione]],Table_0[Regione],Table_0[Guariti],,0)</f>
        <v>1818423</v>
      </c>
      <c r="L7261" s="1">
        <f>_xlfn.XLOOKUP(Comuni[[#This Row],[Regione]],Table_0[Regione],Table_0[Deceduti],,0)</f>
        <v>12944</v>
      </c>
    </row>
    <row r="7262" spans="1:12" x14ac:dyDescent="0.25">
      <c r="A7262" s="1" t="s">
        <v>7374</v>
      </c>
      <c r="B7262" s="1" t="s">
        <v>7258</v>
      </c>
      <c r="C7262" s="1" t="s">
        <v>7367</v>
      </c>
      <c r="D7262">
        <v>3347</v>
      </c>
      <c r="E7262">
        <f>100*Comuni[[#This Row],[Popolazione2011]]/$D$7916</f>
        <v>5.8399489322900058E-3</v>
      </c>
      <c r="F7262">
        <f>100*Comuni[[#This Row],[Popolazione2011]]/(SUMIFS($D$2:$D$7916,$B$2:$B$7916,"Sicilia"))</f>
        <v>6.690114381567186E-2</v>
      </c>
      <c r="G7262" t="b">
        <f>IF(Comuni[[#This Row],[Popolazione2011]]&gt;300000,"MAGGIORE")</f>
        <v>0</v>
      </c>
      <c r="H7262">
        <f>100*Comuni[[#This Row],[Popolazione2011]]/(SUMIFS($D$2:$D$7916,$B$2:$B$7916,"Piemonte"))</f>
        <v>7.6697168323129963E-2</v>
      </c>
      <c r="I7262" s="1" t="str">
        <f>_xlfn.XLOOKUP(Comuni[[#This Row],[Regione]],Ripartizione_geografica[Regione],Ripartizione_geografica[Ripartizione geografica],,0)</f>
        <v>Isole</v>
      </c>
      <c r="J7262" s="1">
        <f>_xlfn.XLOOKUP(Comuni[[#This Row],[Regione]],Table_0[Regione],Table_0[Totale contagiati],,0)</f>
        <v>1833392</v>
      </c>
      <c r="K7262" s="1">
        <f>_xlfn.XLOOKUP(Comuni[[#This Row],[Regione]],Table_0[Regione],Table_0[Guariti],,0)</f>
        <v>1818423</v>
      </c>
      <c r="L7262" s="1">
        <f>_xlfn.XLOOKUP(Comuni[[#This Row],[Regione]],Table_0[Regione],Table_0[Deceduti],,0)</f>
        <v>12944</v>
      </c>
    </row>
    <row r="7263" spans="1:12" x14ac:dyDescent="0.25">
      <c r="A7263" s="1" t="s">
        <v>7375</v>
      </c>
      <c r="B7263" s="1" t="s">
        <v>7258</v>
      </c>
      <c r="C7263" s="1" t="s">
        <v>7367</v>
      </c>
      <c r="D7263">
        <v>13260</v>
      </c>
      <c r="E7263">
        <f>100*Comuni[[#This Row],[Popolazione2011]]/$D$7916</f>
        <v>2.3136457377402293E-2</v>
      </c>
      <c r="F7263">
        <f>100*Comuni[[#This Row],[Popolazione2011]]/(SUMIFS($D$2:$D$7916,$B$2:$B$7916,"Sicilia"))</f>
        <v>0.26504606124762736</v>
      </c>
      <c r="G7263" t="b">
        <f>IF(Comuni[[#This Row],[Popolazione2011]]&gt;300000,"MAGGIORE")</f>
        <v>0</v>
      </c>
      <c r="H7263">
        <f>100*Comuni[[#This Row],[Popolazione2011]]/(SUMIFS($D$2:$D$7916,$B$2:$B$7916,"Piemonte"))</f>
        <v>0.30385552792491882</v>
      </c>
      <c r="I7263" s="1" t="str">
        <f>_xlfn.XLOOKUP(Comuni[[#This Row],[Regione]],Ripartizione_geografica[Regione],Ripartizione_geografica[Ripartizione geografica],,0)</f>
        <v>Isole</v>
      </c>
      <c r="J7263" s="1">
        <f>_xlfn.XLOOKUP(Comuni[[#This Row],[Regione]],Table_0[Regione],Table_0[Totale contagiati],,0)</f>
        <v>1833392</v>
      </c>
      <c r="K7263" s="1">
        <f>_xlfn.XLOOKUP(Comuni[[#This Row],[Regione]],Table_0[Regione],Table_0[Guariti],,0)</f>
        <v>1818423</v>
      </c>
      <c r="L7263" s="1">
        <f>_xlfn.XLOOKUP(Comuni[[#This Row],[Regione]],Table_0[Regione],Table_0[Deceduti],,0)</f>
        <v>12944</v>
      </c>
    </row>
    <row r="7264" spans="1:12" x14ac:dyDescent="0.25">
      <c r="A7264" s="1" t="s">
        <v>7376</v>
      </c>
      <c r="B7264" s="1" t="s">
        <v>7258</v>
      </c>
      <c r="C7264" s="1" t="s">
        <v>7367</v>
      </c>
      <c r="D7264">
        <v>4516</v>
      </c>
      <c r="E7264">
        <f>100*Comuni[[#This Row],[Popolazione2011]]/$D$7916</f>
        <v>7.8796562229523949E-3</v>
      </c>
      <c r="F7264">
        <f>100*Comuni[[#This Row],[Popolazione2011]]/(SUMIFS($D$2:$D$7916,$B$2:$B$7916,"Sicilia"))</f>
        <v>9.0267572593837497E-2</v>
      </c>
      <c r="G7264" t="b">
        <f>IF(Comuni[[#This Row],[Popolazione2011]]&gt;300000,"MAGGIORE")</f>
        <v>0</v>
      </c>
      <c r="H7264">
        <f>100*Comuni[[#This Row],[Popolazione2011]]/(SUMIFS($D$2:$D$7916,$B$2:$B$7916,"Piemonte"))</f>
        <v>0.1034850350006737</v>
      </c>
      <c r="I7264" s="1" t="str">
        <f>_xlfn.XLOOKUP(Comuni[[#This Row],[Regione]],Ripartizione_geografica[Regione],Ripartizione_geografica[Ripartizione geografica],,0)</f>
        <v>Isole</v>
      </c>
      <c r="J7264" s="1">
        <f>_xlfn.XLOOKUP(Comuni[[#This Row],[Regione]],Table_0[Regione],Table_0[Totale contagiati],,0)</f>
        <v>1833392</v>
      </c>
      <c r="K7264" s="1">
        <f>_xlfn.XLOOKUP(Comuni[[#This Row],[Regione]],Table_0[Regione],Table_0[Guariti],,0)</f>
        <v>1818423</v>
      </c>
      <c r="L7264" s="1">
        <f>_xlfn.XLOOKUP(Comuni[[#This Row],[Regione]],Table_0[Regione],Table_0[Deceduti],,0)</f>
        <v>12944</v>
      </c>
    </row>
    <row r="7265" spans="1:12" x14ac:dyDescent="0.25">
      <c r="A7265" s="1" t="s">
        <v>7377</v>
      </c>
      <c r="B7265" s="1" t="s">
        <v>7258</v>
      </c>
      <c r="C7265" s="1" t="s">
        <v>7367</v>
      </c>
      <c r="D7265">
        <v>3463</v>
      </c>
      <c r="E7265">
        <f>100*Comuni[[#This Row],[Popolazione2011]]/$D$7916</f>
        <v>6.0423493135704481E-3</v>
      </c>
      <c r="F7265">
        <f>100*Comuni[[#This Row],[Popolazione2011]]/(SUMIFS($D$2:$D$7916,$B$2:$B$7916,"Sicilia"))</f>
        <v>6.9219797141820028E-2</v>
      </c>
      <c r="G7265" t="b">
        <f>IF(Comuni[[#This Row],[Popolazione2011]]&gt;300000,"MAGGIORE")</f>
        <v>0</v>
      </c>
      <c r="H7265">
        <f>100*Comuni[[#This Row],[Popolazione2011]]/(SUMIFS($D$2:$D$7916,$B$2:$B$7916,"Piemonte"))</f>
        <v>7.9355331312518387E-2</v>
      </c>
      <c r="I7265" s="1" t="str">
        <f>_xlfn.XLOOKUP(Comuni[[#This Row],[Regione]],Ripartizione_geografica[Regione],Ripartizione_geografica[Ripartizione geografica],,0)</f>
        <v>Isole</v>
      </c>
      <c r="J7265" s="1">
        <f>_xlfn.XLOOKUP(Comuni[[#This Row],[Regione]],Table_0[Regione],Table_0[Totale contagiati],,0)</f>
        <v>1833392</v>
      </c>
      <c r="K7265" s="1">
        <f>_xlfn.XLOOKUP(Comuni[[#This Row],[Regione]],Table_0[Regione],Table_0[Guariti],,0)</f>
        <v>1818423</v>
      </c>
      <c r="L7265" s="1">
        <f>_xlfn.XLOOKUP(Comuni[[#This Row],[Regione]],Table_0[Regione],Table_0[Deceduti],,0)</f>
        <v>12944</v>
      </c>
    </row>
    <row r="7266" spans="1:12" x14ac:dyDescent="0.25">
      <c r="A7266" s="1" t="s">
        <v>7378</v>
      </c>
      <c r="B7266" s="1" t="s">
        <v>7258</v>
      </c>
      <c r="C7266" s="1" t="s">
        <v>7367</v>
      </c>
      <c r="D7266">
        <v>907</v>
      </c>
      <c r="E7266">
        <f>100*Comuni[[#This Row],[Popolazione2011]]/$D$7916</f>
        <v>1.5825616019082866E-3</v>
      </c>
      <c r="F7266">
        <f>100*Comuni[[#This Row],[Popolazione2011]]/(SUMIFS($D$2:$D$7916,$B$2:$B$7916,"Sicilia"))</f>
        <v>1.8129470403589594E-2</v>
      </c>
      <c r="G7266" t="b">
        <f>IF(Comuni[[#This Row],[Popolazione2011]]&gt;300000,"MAGGIORE")</f>
        <v>0</v>
      </c>
      <c r="H7266">
        <f>100*Comuni[[#This Row],[Popolazione2011]]/(SUMIFS($D$2:$D$7916,$B$2:$B$7916,"Piemonte"))</f>
        <v>2.0784084753235395E-2</v>
      </c>
      <c r="I7266" s="1" t="str">
        <f>_xlfn.XLOOKUP(Comuni[[#This Row],[Regione]],Ripartizione_geografica[Regione],Ripartizione_geografica[Ripartizione geografica],,0)</f>
        <v>Isole</v>
      </c>
      <c r="J7266" s="1">
        <f>_xlfn.XLOOKUP(Comuni[[#This Row],[Regione]],Table_0[Regione],Table_0[Totale contagiati],,0)</f>
        <v>1833392</v>
      </c>
      <c r="K7266" s="1">
        <f>_xlfn.XLOOKUP(Comuni[[#This Row],[Regione]],Table_0[Regione],Table_0[Guariti],,0)</f>
        <v>1818423</v>
      </c>
      <c r="L7266" s="1">
        <f>_xlfn.XLOOKUP(Comuni[[#This Row],[Regione]],Table_0[Regione],Table_0[Deceduti],,0)</f>
        <v>12944</v>
      </c>
    </row>
    <row r="7267" spans="1:12" x14ac:dyDescent="0.25">
      <c r="A7267" s="1" t="s">
        <v>7379</v>
      </c>
      <c r="B7267" s="1" t="s">
        <v>7258</v>
      </c>
      <c r="C7267" s="1" t="s">
        <v>7367</v>
      </c>
      <c r="D7267">
        <v>1366</v>
      </c>
      <c r="E7267">
        <f>100*Comuni[[#This Row],[Popolazione2011]]/$D$7916</f>
        <v>2.38343897266452E-3</v>
      </c>
      <c r="F7267">
        <f>100*Comuni[[#This Row],[Popolazione2011]]/(SUMIFS($D$2:$D$7916,$B$2:$B$7916,"Sicilia"))</f>
        <v>2.7304141754469005E-2</v>
      </c>
      <c r="G7267" t="b">
        <f>IF(Comuni[[#This Row],[Popolazione2011]]&gt;300000,"MAGGIORE")</f>
        <v>0</v>
      </c>
      <c r="H7267">
        <f>100*Comuni[[#This Row],[Popolazione2011]]/(SUMIFS($D$2:$D$7916,$B$2:$B$7916,"Piemonte"))</f>
        <v>3.1302160719867203E-2</v>
      </c>
      <c r="I7267" s="1" t="str">
        <f>_xlfn.XLOOKUP(Comuni[[#This Row],[Regione]],Ripartizione_geografica[Regione],Ripartizione_geografica[Ripartizione geografica],,0)</f>
        <v>Isole</v>
      </c>
      <c r="J7267" s="1">
        <f>_xlfn.XLOOKUP(Comuni[[#This Row],[Regione]],Table_0[Regione],Table_0[Totale contagiati],,0)</f>
        <v>1833392</v>
      </c>
      <c r="K7267" s="1">
        <f>_xlfn.XLOOKUP(Comuni[[#This Row],[Regione]],Table_0[Regione],Table_0[Guariti],,0)</f>
        <v>1818423</v>
      </c>
      <c r="L7267" s="1">
        <f>_xlfn.XLOOKUP(Comuni[[#This Row],[Regione]],Table_0[Regione],Table_0[Deceduti],,0)</f>
        <v>12944</v>
      </c>
    </row>
    <row r="7268" spans="1:12" x14ac:dyDescent="0.25">
      <c r="A7268" s="1" t="s">
        <v>7380</v>
      </c>
      <c r="B7268" s="1" t="s">
        <v>7258</v>
      </c>
      <c r="C7268" s="1" t="s">
        <v>7367</v>
      </c>
      <c r="D7268">
        <v>3295</v>
      </c>
      <c r="E7268">
        <f>100*Comuni[[#This Row],[Popolazione2011]]/$D$7916</f>
        <v>5.749217726888428E-3</v>
      </c>
      <c r="F7268">
        <f>100*Comuni[[#This Row],[Popolazione2011]]/(SUMIFS($D$2:$D$7916,$B$2:$B$7916,"Sicilia"))</f>
        <v>6.5861747497053716E-2</v>
      </c>
      <c r="G7268" t="b">
        <f>IF(Comuni[[#This Row],[Popolazione2011]]&gt;300000,"MAGGIORE")</f>
        <v>0</v>
      </c>
      <c r="H7268">
        <f>100*Comuni[[#This Row],[Popolazione2011]]/(SUMIFS($D$2:$D$7916,$B$2:$B$7916,"Piemonte"))</f>
        <v>7.5505578017542041E-2</v>
      </c>
      <c r="I7268" s="1" t="str">
        <f>_xlfn.XLOOKUP(Comuni[[#This Row],[Regione]],Ripartizione_geografica[Regione],Ripartizione_geografica[Ripartizione geografica],,0)</f>
        <v>Isole</v>
      </c>
      <c r="J7268" s="1">
        <f>_xlfn.XLOOKUP(Comuni[[#This Row],[Regione]],Table_0[Regione],Table_0[Totale contagiati],,0)</f>
        <v>1833392</v>
      </c>
      <c r="K7268" s="1">
        <f>_xlfn.XLOOKUP(Comuni[[#This Row],[Regione]],Table_0[Regione],Table_0[Guariti],,0)</f>
        <v>1818423</v>
      </c>
      <c r="L7268" s="1">
        <f>_xlfn.XLOOKUP(Comuni[[#This Row],[Regione]],Table_0[Regione],Table_0[Deceduti],,0)</f>
        <v>12944</v>
      </c>
    </row>
    <row r="7269" spans="1:12" x14ac:dyDescent="0.25">
      <c r="A7269" s="1" t="s">
        <v>7381</v>
      </c>
      <c r="B7269" s="1" t="s">
        <v>7258</v>
      </c>
      <c r="C7269" s="1" t="s">
        <v>7367</v>
      </c>
      <c r="D7269">
        <v>1073</v>
      </c>
      <c r="E7269">
        <f>100*Comuni[[#This Row],[Popolazione2011]]/$D$7916</f>
        <v>1.872203526844092E-3</v>
      </c>
      <c r="F7269">
        <f>100*Comuni[[#This Row],[Popolazione2011]]/(SUMIFS($D$2:$D$7916,$B$2:$B$7916,"Sicilia"))</f>
        <v>2.1447543266870601E-2</v>
      </c>
      <c r="G7269" t="b">
        <f>IF(Comuni[[#This Row],[Popolazione2011]]&gt;300000,"MAGGIORE")</f>
        <v>0</v>
      </c>
      <c r="H7269">
        <f>100*Comuni[[#This Row],[Popolazione2011]]/(SUMIFS($D$2:$D$7916,$B$2:$B$7916,"Piemonte"))</f>
        <v>2.4588007651842977E-2</v>
      </c>
      <c r="I7269" s="1" t="str">
        <f>_xlfn.XLOOKUP(Comuni[[#This Row],[Regione]],Ripartizione_geografica[Regione],Ripartizione_geografica[Ripartizione geografica],,0)</f>
        <v>Isole</v>
      </c>
      <c r="J7269" s="1">
        <f>_xlfn.XLOOKUP(Comuni[[#This Row],[Regione]],Table_0[Regione],Table_0[Totale contagiati],,0)</f>
        <v>1833392</v>
      </c>
      <c r="K7269" s="1">
        <f>_xlfn.XLOOKUP(Comuni[[#This Row],[Regione]],Table_0[Regione],Table_0[Guariti],,0)</f>
        <v>1818423</v>
      </c>
      <c r="L7269" s="1">
        <f>_xlfn.XLOOKUP(Comuni[[#This Row],[Regione]],Table_0[Regione],Table_0[Deceduti],,0)</f>
        <v>12944</v>
      </c>
    </row>
    <row r="7270" spans="1:12" x14ac:dyDescent="0.25">
      <c r="A7270" s="1" t="s">
        <v>7382</v>
      </c>
      <c r="B7270" s="1" t="s">
        <v>7258</v>
      </c>
      <c r="C7270" s="1" t="s">
        <v>7367</v>
      </c>
      <c r="D7270">
        <v>2548</v>
      </c>
      <c r="E7270">
        <f>100*Comuni[[#This Row],[Popolazione2011]]/$D$7916</f>
        <v>4.4458290646773035E-3</v>
      </c>
      <c r="F7270">
        <f>100*Comuni[[#This Row],[Popolazione2011]]/(SUMIFS($D$2:$D$7916,$B$2:$B$7916,"Sicilia"))</f>
        <v>5.0930419612289182E-2</v>
      </c>
      <c r="G7270" t="b">
        <f>IF(Comuni[[#This Row],[Popolazione2011]]&gt;300000,"MAGGIORE")</f>
        <v>0</v>
      </c>
      <c r="H7270">
        <f>100*Comuni[[#This Row],[Popolazione2011]]/(SUMIFS($D$2:$D$7916,$B$2:$B$7916,"Piemonte"))</f>
        <v>5.8387924973807931E-2</v>
      </c>
      <c r="I7270" s="1" t="str">
        <f>_xlfn.XLOOKUP(Comuni[[#This Row],[Regione]],Ripartizione_geografica[Regione],Ripartizione_geografica[Ripartizione geografica],,0)</f>
        <v>Isole</v>
      </c>
      <c r="J7270" s="1">
        <f>_xlfn.XLOOKUP(Comuni[[#This Row],[Regione]],Table_0[Regione],Table_0[Totale contagiati],,0)</f>
        <v>1833392</v>
      </c>
      <c r="K7270" s="1">
        <f>_xlfn.XLOOKUP(Comuni[[#This Row],[Regione]],Table_0[Regione],Table_0[Guariti],,0)</f>
        <v>1818423</v>
      </c>
      <c r="L7270" s="1">
        <f>_xlfn.XLOOKUP(Comuni[[#This Row],[Regione]],Table_0[Regione],Table_0[Deceduti],,0)</f>
        <v>12944</v>
      </c>
    </row>
    <row r="7271" spans="1:12" x14ac:dyDescent="0.25">
      <c r="A7271" s="1" t="s">
        <v>7383</v>
      </c>
      <c r="B7271" s="1" t="s">
        <v>7258</v>
      </c>
      <c r="C7271" s="1" t="s">
        <v>7367</v>
      </c>
      <c r="D7271">
        <v>2572</v>
      </c>
      <c r="E7271">
        <f>100*Comuni[[#This Row],[Popolazione2011]]/$D$7916</f>
        <v>4.4877050056318776E-3</v>
      </c>
      <c r="F7271">
        <f>100*Comuni[[#This Row],[Popolazione2011]]/(SUMIFS($D$2:$D$7916,$B$2:$B$7916,"Sicilia"))</f>
        <v>5.1410140990112943E-2</v>
      </c>
      <c r="G7271" t="b">
        <f>IF(Comuni[[#This Row],[Popolazione2011]]&gt;300000,"MAGGIORE")</f>
        <v>0</v>
      </c>
      <c r="H7271">
        <f>100*Comuni[[#This Row],[Popolazione2011]]/(SUMIFS($D$2:$D$7916,$B$2:$B$7916,"Piemonte"))</f>
        <v>5.8937889730233124E-2</v>
      </c>
      <c r="I7271" s="1" t="str">
        <f>_xlfn.XLOOKUP(Comuni[[#This Row],[Regione]],Ripartizione_geografica[Regione],Ripartizione_geografica[Ripartizione geografica],,0)</f>
        <v>Isole</v>
      </c>
      <c r="J7271" s="1">
        <f>_xlfn.XLOOKUP(Comuni[[#This Row],[Regione]],Table_0[Regione],Table_0[Totale contagiati],,0)</f>
        <v>1833392</v>
      </c>
      <c r="K7271" s="1">
        <f>_xlfn.XLOOKUP(Comuni[[#This Row],[Regione]],Table_0[Regione],Table_0[Guariti],,0)</f>
        <v>1818423</v>
      </c>
      <c r="L7271" s="1">
        <f>_xlfn.XLOOKUP(Comuni[[#This Row],[Regione]],Table_0[Regione],Table_0[Deceduti],,0)</f>
        <v>12944</v>
      </c>
    </row>
    <row r="7272" spans="1:12" x14ac:dyDescent="0.25">
      <c r="A7272" s="1" t="s">
        <v>7384</v>
      </c>
      <c r="B7272" s="1" t="s">
        <v>7258</v>
      </c>
      <c r="C7272" s="1" t="s">
        <v>7367</v>
      </c>
      <c r="D7272">
        <v>481</v>
      </c>
      <c r="E7272">
        <f>100*Comuni[[#This Row],[Popolazione2011]]/$D$7916</f>
        <v>8.3926364996459303E-4</v>
      </c>
      <c r="F7272">
        <f>100*Comuni[[#This Row],[Popolazione2011]]/(SUMIFS($D$2:$D$7916,$B$2:$B$7916,"Sicilia"))</f>
        <v>9.6144159472178557E-3</v>
      </c>
      <c r="G7272" t="b">
        <f>IF(Comuni[[#This Row],[Popolazione2011]]&gt;300000,"MAGGIORE")</f>
        <v>0</v>
      </c>
      <c r="H7272">
        <f>100*Comuni[[#This Row],[Popolazione2011]]/(SUMIFS($D$2:$D$7916,$B$2:$B$7916,"Piemonte"))</f>
        <v>1.1022210326688231E-2</v>
      </c>
      <c r="I7272" s="1" t="str">
        <f>_xlfn.XLOOKUP(Comuni[[#This Row],[Regione]],Ripartizione_geografica[Regione],Ripartizione_geografica[Ripartizione geografica],,0)</f>
        <v>Isole</v>
      </c>
      <c r="J7272" s="1">
        <f>_xlfn.XLOOKUP(Comuni[[#This Row],[Regione]],Table_0[Regione],Table_0[Totale contagiati],,0)</f>
        <v>1833392</v>
      </c>
      <c r="K7272" s="1">
        <f>_xlfn.XLOOKUP(Comuni[[#This Row],[Regione]],Table_0[Regione],Table_0[Guariti],,0)</f>
        <v>1818423</v>
      </c>
      <c r="L7272" s="1">
        <f>_xlfn.XLOOKUP(Comuni[[#This Row],[Regione]],Table_0[Regione],Table_0[Deceduti],,0)</f>
        <v>12944</v>
      </c>
    </row>
    <row r="7273" spans="1:12" x14ac:dyDescent="0.25">
      <c r="A7273" s="1" t="s">
        <v>7385</v>
      </c>
      <c r="B7273" s="1" t="s">
        <v>7258</v>
      </c>
      <c r="C7273" s="1" t="s">
        <v>7367</v>
      </c>
      <c r="D7273">
        <v>2874</v>
      </c>
      <c r="E7273">
        <f>100*Comuni[[#This Row],[Popolazione2011]]/$D$7916</f>
        <v>5.0146439293102711E-3</v>
      </c>
      <c r="F7273">
        <f>100*Comuni[[#This Row],[Popolazione2011]]/(SUMIFS($D$2:$D$7916,$B$2:$B$7916,"Sicilia"))</f>
        <v>5.7446634994395257E-2</v>
      </c>
      <c r="G7273" t="b">
        <f>IF(Comuni[[#This Row],[Popolazione2011]]&gt;300000,"MAGGIORE")</f>
        <v>0</v>
      </c>
      <c r="H7273">
        <f>100*Comuni[[#This Row],[Popolazione2011]]/(SUMIFS($D$2:$D$7916,$B$2:$B$7916,"Piemonte"))</f>
        <v>6.5858279581916798E-2</v>
      </c>
      <c r="I7273" s="1" t="str">
        <f>_xlfn.XLOOKUP(Comuni[[#This Row],[Regione]],Ripartizione_geografica[Regione],Ripartizione_geografica[Ripartizione geografica],,0)</f>
        <v>Isole</v>
      </c>
      <c r="J7273" s="1">
        <f>_xlfn.XLOOKUP(Comuni[[#This Row],[Regione]],Table_0[Regione],Table_0[Totale contagiati],,0)</f>
        <v>1833392</v>
      </c>
      <c r="K7273" s="1">
        <f>_xlfn.XLOOKUP(Comuni[[#This Row],[Regione]],Table_0[Regione],Table_0[Guariti],,0)</f>
        <v>1818423</v>
      </c>
      <c r="L7273" s="1">
        <f>_xlfn.XLOOKUP(Comuni[[#This Row],[Regione]],Table_0[Regione],Table_0[Deceduti],,0)</f>
        <v>12944</v>
      </c>
    </row>
    <row r="7274" spans="1:12" x14ac:dyDescent="0.25">
      <c r="A7274" s="1" t="s">
        <v>7386</v>
      </c>
      <c r="B7274" s="1" t="s">
        <v>7258</v>
      </c>
      <c r="C7274" s="1" t="s">
        <v>7367</v>
      </c>
      <c r="D7274">
        <v>1566</v>
      </c>
      <c r="E7274">
        <f>100*Comuni[[#This Row],[Popolazione2011]]/$D$7916</f>
        <v>2.7324051472859723E-3</v>
      </c>
      <c r="F7274">
        <f>100*Comuni[[#This Row],[Popolazione2011]]/(SUMIFS($D$2:$D$7916,$B$2:$B$7916,"Sicilia"))</f>
        <v>3.1301819903000336E-2</v>
      </c>
      <c r="G7274" t="b">
        <f>IF(Comuni[[#This Row],[Popolazione2011]]&gt;300000,"MAGGIORE")</f>
        <v>0</v>
      </c>
      <c r="H7274">
        <f>100*Comuni[[#This Row],[Popolazione2011]]/(SUMIFS($D$2:$D$7916,$B$2:$B$7916,"Piemonte"))</f>
        <v>3.5885200356743807E-2</v>
      </c>
      <c r="I7274" s="1" t="str">
        <f>_xlfn.XLOOKUP(Comuni[[#This Row],[Regione]],Ripartizione_geografica[Regione],Ripartizione_geografica[Ripartizione geografica],,0)</f>
        <v>Isole</v>
      </c>
      <c r="J7274" s="1">
        <f>_xlfn.XLOOKUP(Comuni[[#This Row],[Regione]],Table_0[Regione],Table_0[Totale contagiati],,0)</f>
        <v>1833392</v>
      </c>
      <c r="K7274" s="1">
        <f>_xlfn.XLOOKUP(Comuni[[#This Row],[Regione]],Table_0[Regione],Table_0[Guariti],,0)</f>
        <v>1818423</v>
      </c>
      <c r="L7274" s="1">
        <f>_xlfn.XLOOKUP(Comuni[[#This Row],[Regione]],Table_0[Regione],Table_0[Deceduti],,0)</f>
        <v>12944</v>
      </c>
    </row>
    <row r="7275" spans="1:12" x14ac:dyDescent="0.25">
      <c r="A7275" s="1" t="s">
        <v>7387</v>
      </c>
      <c r="B7275" s="1" t="s">
        <v>7258</v>
      </c>
      <c r="C7275" s="1" t="s">
        <v>7367</v>
      </c>
      <c r="D7275">
        <v>1559</v>
      </c>
      <c r="E7275">
        <f>100*Comuni[[#This Row],[Popolazione2011]]/$D$7916</f>
        <v>2.7201913311742216E-3</v>
      </c>
      <c r="F7275">
        <f>100*Comuni[[#This Row],[Popolazione2011]]/(SUMIFS($D$2:$D$7916,$B$2:$B$7916,"Sicilia"))</f>
        <v>3.116190116780174E-2</v>
      </c>
      <c r="G7275" t="b">
        <f>IF(Comuni[[#This Row],[Popolazione2011]]&gt;300000,"MAGGIORE")</f>
        <v>0</v>
      </c>
      <c r="H7275">
        <f>100*Comuni[[#This Row],[Popolazione2011]]/(SUMIFS($D$2:$D$7916,$B$2:$B$7916,"Piemonte"))</f>
        <v>3.5724793969453127E-2</v>
      </c>
      <c r="I7275" s="1" t="str">
        <f>_xlfn.XLOOKUP(Comuni[[#This Row],[Regione]],Ripartizione_geografica[Regione],Ripartizione_geografica[Ripartizione geografica],,0)</f>
        <v>Isole</v>
      </c>
      <c r="J7275" s="1">
        <f>_xlfn.XLOOKUP(Comuni[[#This Row],[Regione]],Table_0[Regione],Table_0[Totale contagiati],,0)</f>
        <v>1833392</v>
      </c>
      <c r="K7275" s="1">
        <f>_xlfn.XLOOKUP(Comuni[[#This Row],[Regione]],Table_0[Regione],Table_0[Guariti],,0)</f>
        <v>1818423</v>
      </c>
      <c r="L7275" s="1">
        <f>_xlfn.XLOOKUP(Comuni[[#This Row],[Regione]],Table_0[Regione],Table_0[Deceduti],,0)</f>
        <v>12944</v>
      </c>
    </row>
    <row r="7276" spans="1:12" x14ac:dyDescent="0.25">
      <c r="A7276" s="1" t="s">
        <v>7388</v>
      </c>
      <c r="B7276" s="1" t="s">
        <v>7258</v>
      </c>
      <c r="C7276" s="1" t="s">
        <v>7367</v>
      </c>
      <c r="D7276">
        <v>516</v>
      </c>
      <c r="E7276">
        <f>100*Comuni[[#This Row],[Popolazione2011]]/$D$7916</f>
        <v>9.0033273052334722E-4</v>
      </c>
      <c r="F7276">
        <f>100*Comuni[[#This Row],[Popolazione2011]]/(SUMIFS($D$2:$D$7916,$B$2:$B$7916,"Sicilia"))</f>
        <v>1.031400962321084E-2</v>
      </c>
      <c r="G7276" t="b">
        <f>IF(Comuni[[#This Row],[Popolazione2011]]&gt;300000,"MAGGIORE")</f>
        <v>0</v>
      </c>
      <c r="H7276">
        <f>100*Comuni[[#This Row],[Popolazione2011]]/(SUMIFS($D$2:$D$7916,$B$2:$B$7916,"Piemonte"))</f>
        <v>1.1824242263141637E-2</v>
      </c>
      <c r="I7276" s="1" t="str">
        <f>_xlfn.XLOOKUP(Comuni[[#This Row],[Regione]],Ripartizione_geografica[Regione],Ripartizione_geografica[Ripartizione geografica],,0)</f>
        <v>Isole</v>
      </c>
      <c r="J7276" s="1">
        <f>_xlfn.XLOOKUP(Comuni[[#This Row],[Regione]],Table_0[Regione],Table_0[Totale contagiati],,0)</f>
        <v>1833392</v>
      </c>
      <c r="K7276" s="1">
        <f>_xlfn.XLOOKUP(Comuni[[#This Row],[Regione]],Table_0[Regione],Table_0[Guariti],,0)</f>
        <v>1818423</v>
      </c>
      <c r="L7276" s="1">
        <f>_xlfn.XLOOKUP(Comuni[[#This Row],[Regione]],Table_0[Regione],Table_0[Deceduti],,0)</f>
        <v>12944</v>
      </c>
    </row>
    <row r="7277" spans="1:12" x14ac:dyDescent="0.25">
      <c r="A7277" s="1" t="s">
        <v>7389</v>
      </c>
      <c r="B7277" s="1" t="s">
        <v>7258</v>
      </c>
      <c r="C7277" s="1" t="s">
        <v>7367</v>
      </c>
      <c r="D7277">
        <v>1090</v>
      </c>
      <c r="E7277">
        <f>100*Comuni[[#This Row],[Popolazione2011]]/$D$7916</f>
        <v>1.9018656516869156E-3</v>
      </c>
      <c r="F7277">
        <f>100*Comuni[[#This Row],[Popolazione2011]]/(SUMIFS($D$2:$D$7916,$B$2:$B$7916,"Sicilia"))</f>
        <v>2.1787345909495767E-2</v>
      </c>
      <c r="G7277" t="b">
        <f>IF(Comuni[[#This Row],[Popolazione2011]]&gt;300000,"MAGGIORE")</f>
        <v>0</v>
      </c>
      <c r="H7277">
        <f>100*Comuni[[#This Row],[Popolazione2011]]/(SUMIFS($D$2:$D$7916,$B$2:$B$7916,"Piemonte"))</f>
        <v>2.497756602097749E-2</v>
      </c>
      <c r="I7277" s="1" t="str">
        <f>_xlfn.XLOOKUP(Comuni[[#This Row],[Regione]],Ripartizione_geografica[Regione],Ripartizione_geografica[Ripartizione geografica],,0)</f>
        <v>Isole</v>
      </c>
      <c r="J7277" s="1">
        <f>_xlfn.XLOOKUP(Comuni[[#This Row],[Regione]],Table_0[Regione],Table_0[Totale contagiati],,0)</f>
        <v>1833392</v>
      </c>
      <c r="K7277" s="1">
        <f>_xlfn.XLOOKUP(Comuni[[#This Row],[Regione]],Table_0[Regione],Table_0[Guariti],,0)</f>
        <v>1818423</v>
      </c>
      <c r="L7277" s="1">
        <f>_xlfn.XLOOKUP(Comuni[[#This Row],[Regione]],Table_0[Regione],Table_0[Deceduti],,0)</f>
        <v>12944</v>
      </c>
    </row>
    <row r="7278" spans="1:12" x14ac:dyDescent="0.25">
      <c r="A7278" s="1" t="s">
        <v>7390</v>
      </c>
      <c r="B7278" s="1" t="s">
        <v>7258</v>
      </c>
      <c r="C7278" s="1" t="s">
        <v>7367</v>
      </c>
      <c r="D7278">
        <v>878</v>
      </c>
      <c r="E7278">
        <f>100*Comuni[[#This Row],[Popolazione2011]]/$D$7916</f>
        <v>1.531961506588176E-3</v>
      </c>
      <c r="F7278">
        <f>100*Comuni[[#This Row],[Popolazione2011]]/(SUMIFS($D$2:$D$7916,$B$2:$B$7916,"Sicilia"))</f>
        <v>1.7549807072052552E-2</v>
      </c>
      <c r="G7278" t="b">
        <f>IF(Comuni[[#This Row],[Popolazione2011]]&gt;300000,"MAGGIORE")</f>
        <v>0</v>
      </c>
      <c r="H7278">
        <f>100*Comuni[[#This Row],[Popolazione2011]]/(SUMIFS($D$2:$D$7916,$B$2:$B$7916,"Piemonte"))</f>
        <v>2.0119544005888289E-2</v>
      </c>
      <c r="I7278" s="1" t="str">
        <f>_xlfn.XLOOKUP(Comuni[[#This Row],[Regione]],Ripartizione_geografica[Regione],Ripartizione_geografica[Ripartizione geografica],,0)</f>
        <v>Isole</v>
      </c>
      <c r="J7278" s="1">
        <f>_xlfn.XLOOKUP(Comuni[[#This Row],[Regione]],Table_0[Regione],Table_0[Totale contagiati],,0)</f>
        <v>1833392</v>
      </c>
      <c r="K7278" s="1">
        <f>_xlfn.XLOOKUP(Comuni[[#This Row],[Regione]],Table_0[Regione],Table_0[Guariti],,0)</f>
        <v>1818423</v>
      </c>
      <c r="L7278" s="1">
        <f>_xlfn.XLOOKUP(Comuni[[#This Row],[Regione]],Table_0[Regione],Table_0[Deceduti],,0)</f>
        <v>12944</v>
      </c>
    </row>
    <row r="7279" spans="1:12" x14ac:dyDescent="0.25">
      <c r="A7279" s="1" t="s">
        <v>7391</v>
      </c>
      <c r="B7279" s="1" t="s">
        <v>7258</v>
      </c>
      <c r="C7279" s="1" t="s">
        <v>7367</v>
      </c>
      <c r="D7279">
        <v>3901</v>
      </c>
      <c r="E7279">
        <f>100*Comuni[[#This Row],[Popolazione2011]]/$D$7916</f>
        <v>6.8065852359914291E-3</v>
      </c>
      <c r="F7279">
        <f>100*Comuni[[#This Row],[Popolazione2011]]/(SUMIFS($D$2:$D$7916,$B$2:$B$7916,"Sicilia"))</f>
        <v>7.7974712287103648E-2</v>
      </c>
      <c r="G7279" t="b">
        <f>IF(Comuni[[#This Row],[Popolazione2011]]&gt;300000,"MAGGIORE")</f>
        <v>0</v>
      </c>
      <c r="H7279">
        <f>100*Comuni[[#This Row],[Popolazione2011]]/(SUMIFS($D$2:$D$7916,$B$2:$B$7916,"Piemonte"))</f>
        <v>8.9392188117278157E-2</v>
      </c>
      <c r="I7279" s="1" t="str">
        <f>_xlfn.XLOOKUP(Comuni[[#This Row],[Regione]],Ripartizione_geografica[Regione],Ripartizione_geografica[Ripartizione geografica],,0)</f>
        <v>Isole</v>
      </c>
      <c r="J7279" s="1">
        <f>_xlfn.XLOOKUP(Comuni[[#This Row],[Regione]],Table_0[Regione],Table_0[Totale contagiati],,0)</f>
        <v>1833392</v>
      </c>
      <c r="K7279" s="1">
        <f>_xlfn.XLOOKUP(Comuni[[#This Row],[Regione]],Table_0[Regione],Table_0[Guariti],,0)</f>
        <v>1818423</v>
      </c>
      <c r="L7279" s="1">
        <f>_xlfn.XLOOKUP(Comuni[[#This Row],[Regione]],Table_0[Regione],Table_0[Deceduti],,0)</f>
        <v>12944</v>
      </c>
    </row>
    <row r="7280" spans="1:12" x14ac:dyDescent="0.25">
      <c r="A7280" s="1" t="s">
        <v>7392</v>
      </c>
      <c r="B7280" s="1" t="s">
        <v>7258</v>
      </c>
      <c r="C7280" s="1" t="s">
        <v>7367</v>
      </c>
      <c r="D7280">
        <v>755</v>
      </c>
      <c r="E7280">
        <f>100*Comuni[[#This Row],[Popolazione2011]]/$D$7916</f>
        <v>1.3173473091959828E-3</v>
      </c>
      <c r="F7280">
        <f>100*Comuni[[#This Row],[Popolazione2011]]/(SUMIFS($D$2:$D$7916,$B$2:$B$7916,"Sicilia"))</f>
        <v>1.5091235010705781E-2</v>
      </c>
      <c r="G7280" t="b">
        <f>IF(Comuni[[#This Row],[Popolazione2011]]&gt;300000,"MAGGIORE")</f>
        <v>0</v>
      </c>
      <c r="H7280">
        <f>100*Comuni[[#This Row],[Popolazione2011]]/(SUMIFS($D$2:$D$7916,$B$2:$B$7916,"Piemonte"))</f>
        <v>1.7300974629209178E-2</v>
      </c>
      <c r="I7280" s="1" t="str">
        <f>_xlfn.XLOOKUP(Comuni[[#This Row],[Regione]],Ripartizione_geografica[Regione],Ripartizione_geografica[Ripartizione geografica],,0)</f>
        <v>Isole</v>
      </c>
      <c r="J7280" s="1">
        <f>_xlfn.XLOOKUP(Comuni[[#This Row],[Regione]],Table_0[Regione],Table_0[Totale contagiati],,0)</f>
        <v>1833392</v>
      </c>
      <c r="K7280" s="1">
        <f>_xlfn.XLOOKUP(Comuni[[#This Row],[Regione]],Table_0[Regione],Table_0[Guariti],,0)</f>
        <v>1818423</v>
      </c>
      <c r="L7280" s="1">
        <f>_xlfn.XLOOKUP(Comuni[[#This Row],[Regione]],Table_0[Regione],Table_0[Deceduti],,0)</f>
        <v>12944</v>
      </c>
    </row>
    <row r="7281" spans="1:12" x14ac:dyDescent="0.25">
      <c r="A7281" s="1" t="s">
        <v>7393</v>
      </c>
      <c r="B7281" s="1" t="s">
        <v>7258</v>
      </c>
      <c r="C7281" s="1" t="s">
        <v>7367</v>
      </c>
      <c r="D7281">
        <v>3428</v>
      </c>
      <c r="E7281">
        <f>100*Comuni[[#This Row],[Popolazione2011]]/$D$7916</f>
        <v>5.9812802330116944E-3</v>
      </c>
      <c r="F7281">
        <f>100*Comuni[[#This Row],[Popolazione2011]]/(SUMIFS($D$2:$D$7916,$B$2:$B$7916,"Sicilia"))</f>
        <v>6.8520203465827045E-2</v>
      </c>
      <c r="G7281" t="b">
        <f>IF(Comuni[[#This Row],[Popolazione2011]]&gt;300000,"MAGGIORE")</f>
        <v>0</v>
      </c>
      <c r="H7281">
        <f>100*Comuni[[#This Row],[Popolazione2011]]/(SUMIFS($D$2:$D$7916,$B$2:$B$7916,"Piemonte"))</f>
        <v>7.8553299376064978E-2</v>
      </c>
      <c r="I7281" s="1" t="str">
        <f>_xlfn.XLOOKUP(Comuni[[#This Row],[Regione]],Ripartizione_geografica[Regione],Ripartizione_geografica[Ripartizione geografica],,0)</f>
        <v>Isole</v>
      </c>
      <c r="J7281" s="1">
        <f>_xlfn.XLOOKUP(Comuni[[#This Row],[Regione]],Table_0[Regione],Table_0[Totale contagiati],,0)</f>
        <v>1833392</v>
      </c>
      <c r="K7281" s="1">
        <f>_xlfn.XLOOKUP(Comuni[[#This Row],[Regione]],Table_0[Regione],Table_0[Guariti],,0)</f>
        <v>1818423</v>
      </c>
      <c r="L7281" s="1">
        <f>_xlfn.XLOOKUP(Comuni[[#This Row],[Regione]],Table_0[Regione],Table_0[Deceduti],,0)</f>
        <v>12944</v>
      </c>
    </row>
    <row r="7282" spans="1:12" x14ac:dyDescent="0.25">
      <c r="A7282" s="1" t="s">
        <v>7394</v>
      </c>
      <c r="B7282" s="1" t="s">
        <v>7258</v>
      </c>
      <c r="C7282" s="1" t="s">
        <v>7367</v>
      </c>
      <c r="D7282">
        <v>3665</v>
      </c>
      <c r="E7282">
        <f>100*Comuni[[#This Row],[Popolazione2011]]/$D$7916</f>
        <v>6.3948051499381148E-3</v>
      </c>
      <c r="F7282">
        <f>100*Comuni[[#This Row],[Popolazione2011]]/(SUMIFS($D$2:$D$7916,$B$2:$B$7916,"Sicilia"))</f>
        <v>7.3257452071836676E-2</v>
      </c>
      <c r="G7282" t="b">
        <f>IF(Comuni[[#This Row],[Popolazione2011]]&gt;300000,"MAGGIORE")</f>
        <v>0</v>
      </c>
      <c r="H7282">
        <f>100*Comuni[[#This Row],[Popolazione2011]]/(SUMIFS($D$2:$D$7916,$B$2:$B$7916,"Piemonte"))</f>
        <v>8.3984201345763759E-2</v>
      </c>
      <c r="I7282" s="1" t="str">
        <f>_xlfn.XLOOKUP(Comuni[[#This Row],[Regione]],Ripartizione_geografica[Regione],Ripartizione_geografica[Ripartizione geografica],,0)</f>
        <v>Isole</v>
      </c>
      <c r="J7282" s="1">
        <f>_xlfn.XLOOKUP(Comuni[[#This Row],[Regione]],Table_0[Regione],Table_0[Totale contagiati],,0)</f>
        <v>1833392</v>
      </c>
      <c r="K7282" s="1">
        <f>_xlfn.XLOOKUP(Comuni[[#This Row],[Regione]],Table_0[Regione],Table_0[Guariti],,0)</f>
        <v>1818423</v>
      </c>
      <c r="L7282" s="1">
        <f>_xlfn.XLOOKUP(Comuni[[#This Row],[Regione]],Table_0[Regione],Table_0[Deceduti],,0)</f>
        <v>12944</v>
      </c>
    </row>
    <row r="7283" spans="1:12" x14ac:dyDescent="0.25">
      <c r="A7283" s="1" t="s">
        <v>7395</v>
      </c>
      <c r="B7283" s="1" t="s">
        <v>7258</v>
      </c>
      <c r="C7283" s="1" t="s">
        <v>7367</v>
      </c>
      <c r="D7283">
        <v>3138</v>
      </c>
      <c r="E7283">
        <f>100*Comuni[[#This Row],[Popolazione2011]]/$D$7916</f>
        <v>5.4752792798105883E-3</v>
      </c>
      <c r="F7283">
        <f>100*Comuni[[#This Row],[Popolazione2011]]/(SUMIFS($D$2:$D$7916,$B$2:$B$7916,"Sicilia"))</f>
        <v>6.2723570150456612E-2</v>
      </c>
      <c r="G7283" t="b">
        <f>IF(Comuni[[#This Row],[Popolazione2011]]&gt;300000,"MAGGIORE")</f>
        <v>0</v>
      </c>
      <c r="H7283">
        <f>100*Comuni[[#This Row],[Popolazione2011]]/(SUMIFS($D$2:$D$7916,$B$2:$B$7916,"Piemonte"))</f>
        <v>7.1907891902593904E-2</v>
      </c>
      <c r="I7283" s="1" t="str">
        <f>_xlfn.XLOOKUP(Comuni[[#This Row],[Regione]],Ripartizione_geografica[Regione],Ripartizione_geografica[Ripartizione geografica],,0)</f>
        <v>Isole</v>
      </c>
      <c r="J7283" s="1">
        <f>_xlfn.XLOOKUP(Comuni[[#This Row],[Regione]],Table_0[Regione],Table_0[Totale contagiati],,0)</f>
        <v>1833392</v>
      </c>
      <c r="K7283" s="1">
        <f>_xlfn.XLOOKUP(Comuni[[#This Row],[Regione]],Table_0[Regione],Table_0[Guariti],,0)</f>
        <v>1818423</v>
      </c>
      <c r="L7283" s="1">
        <f>_xlfn.XLOOKUP(Comuni[[#This Row],[Regione]],Table_0[Regione],Table_0[Deceduti],,0)</f>
        <v>12944</v>
      </c>
    </row>
    <row r="7284" spans="1:12" x14ac:dyDescent="0.25">
      <c r="A7284" s="1" t="s">
        <v>7396</v>
      </c>
      <c r="B7284" s="1" t="s">
        <v>7258</v>
      </c>
      <c r="C7284" s="1" t="s">
        <v>7367</v>
      </c>
      <c r="D7284">
        <v>2794</v>
      </c>
      <c r="E7284">
        <f>100*Comuni[[#This Row],[Popolazione2011]]/$D$7916</f>
        <v>4.8750574594616904E-3</v>
      </c>
      <c r="F7284">
        <f>100*Comuni[[#This Row],[Popolazione2011]]/(SUMIFS($D$2:$D$7916,$B$2:$B$7916,"Sicilia"))</f>
        <v>5.5847563734982723E-2</v>
      </c>
      <c r="G7284" t="b">
        <f>IF(Comuni[[#This Row],[Popolazione2011]]&gt;300000,"MAGGIORE")</f>
        <v>0</v>
      </c>
      <c r="H7284">
        <f>100*Comuni[[#This Row],[Popolazione2011]]/(SUMIFS($D$2:$D$7916,$B$2:$B$7916,"Piemonte"))</f>
        <v>6.4025063727166154E-2</v>
      </c>
      <c r="I7284" s="1" t="str">
        <f>_xlfn.XLOOKUP(Comuni[[#This Row],[Regione]],Ripartizione_geografica[Regione],Ripartizione_geografica[Ripartizione geografica],,0)</f>
        <v>Isole</v>
      </c>
      <c r="J7284" s="1">
        <f>_xlfn.XLOOKUP(Comuni[[#This Row],[Regione]],Table_0[Regione],Table_0[Totale contagiati],,0)</f>
        <v>1833392</v>
      </c>
      <c r="K7284" s="1">
        <f>_xlfn.XLOOKUP(Comuni[[#This Row],[Regione]],Table_0[Regione],Table_0[Guariti],,0)</f>
        <v>1818423</v>
      </c>
      <c r="L7284" s="1">
        <f>_xlfn.XLOOKUP(Comuni[[#This Row],[Regione]],Table_0[Regione],Table_0[Deceduti],,0)</f>
        <v>12944</v>
      </c>
    </row>
    <row r="7285" spans="1:12" x14ac:dyDescent="0.25">
      <c r="A7285" s="1" t="s">
        <v>7397</v>
      </c>
      <c r="B7285" s="1" t="s">
        <v>7258</v>
      </c>
      <c r="C7285" s="1" t="s">
        <v>7367</v>
      </c>
      <c r="D7285">
        <v>381</v>
      </c>
      <c r="E7285">
        <f>100*Comuni[[#This Row],[Popolazione2011]]/$D$7916</f>
        <v>6.6478056265386687E-4</v>
      </c>
      <c r="F7285">
        <f>100*Comuni[[#This Row],[Popolazione2011]]/(SUMIFS($D$2:$D$7916,$B$2:$B$7916,"Sicilia"))</f>
        <v>7.6155768729521895E-3</v>
      </c>
      <c r="G7285" t="b">
        <f>IF(Comuni[[#This Row],[Popolazione2011]]&gt;300000,"MAGGIORE")</f>
        <v>0</v>
      </c>
      <c r="H7285">
        <f>100*Comuni[[#This Row],[Popolazione2011]]/(SUMIFS($D$2:$D$7916,$B$2:$B$7916,"Piemonte"))</f>
        <v>8.7306905082499293E-3</v>
      </c>
      <c r="I7285" s="1" t="str">
        <f>_xlfn.XLOOKUP(Comuni[[#This Row],[Regione]],Ripartizione_geografica[Regione],Ripartizione_geografica[Ripartizione geografica],,0)</f>
        <v>Isole</v>
      </c>
      <c r="J7285" s="1">
        <f>_xlfn.XLOOKUP(Comuni[[#This Row],[Regione]],Table_0[Regione],Table_0[Totale contagiati],,0)</f>
        <v>1833392</v>
      </c>
      <c r="K7285" s="1">
        <f>_xlfn.XLOOKUP(Comuni[[#This Row],[Regione]],Table_0[Regione],Table_0[Guariti],,0)</f>
        <v>1818423</v>
      </c>
      <c r="L7285" s="1">
        <f>_xlfn.XLOOKUP(Comuni[[#This Row],[Regione]],Table_0[Regione],Table_0[Deceduti],,0)</f>
        <v>12944</v>
      </c>
    </row>
    <row r="7286" spans="1:12" x14ac:dyDescent="0.25">
      <c r="A7286" s="1" t="s">
        <v>7398</v>
      </c>
      <c r="B7286" s="1" t="s">
        <v>7258</v>
      </c>
      <c r="C7286" s="1" t="s">
        <v>7367</v>
      </c>
      <c r="D7286">
        <v>9268</v>
      </c>
      <c r="E7286">
        <f>100*Comuni[[#This Row],[Popolazione2011]]/$D$7916</f>
        <v>1.6171092531958104E-2</v>
      </c>
      <c r="F7286">
        <f>100*Comuni[[#This Row],[Popolazione2011]]/(SUMIFS($D$2:$D$7916,$B$2:$B$7916,"Sicilia"))</f>
        <v>0.18525240540294197</v>
      </c>
      <c r="G7286" t="b">
        <f>IF(Comuni[[#This Row],[Popolazione2011]]&gt;300000,"MAGGIORE")</f>
        <v>0</v>
      </c>
      <c r="H7286">
        <f>100*Comuni[[#This Row],[Popolazione2011]]/(SUMIFS($D$2:$D$7916,$B$2:$B$7916,"Piemonte"))</f>
        <v>0.21237805677286181</v>
      </c>
      <c r="I7286" s="1" t="str">
        <f>_xlfn.XLOOKUP(Comuni[[#This Row],[Regione]],Ripartizione_geografica[Regione],Ripartizione_geografica[Ripartizione geografica],,0)</f>
        <v>Isole</v>
      </c>
      <c r="J7286" s="1">
        <f>_xlfn.XLOOKUP(Comuni[[#This Row],[Regione]],Table_0[Regione],Table_0[Totale contagiati],,0)</f>
        <v>1833392</v>
      </c>
      <c r="K7286" s="1">
        <f>_xlfn.XLOOKUP(Comuni[[#This Row],[Regione]],Table_0[Regione],Table_0[Guariti],,0)</f>
        <v>1818423</v>
      </c>
      <c r="L7286" s="1">
        <f>_xlfn.XLOOKUP(Comuni[[#This Row],[Regione]],Table_0[Regione],Table_0[Deceduti],,0)</f>
        <v>12944</v>
      </c>
    </row>
    <row r="7287" spans="1:12" x14ac:dyDescent="0.25">
      <c r="A7287" s="1" t="s">
        <v>7399</v>
      </c>
      <c r="B7287" s="1" t="s">
        <v>7258</v>
      </c>
      <c r="C7287" s="1" t="s">
        <v>7367</v>
      </c>
      <c r="D7287">
        <v>7114</v>
      </c>
      <c r="E7287">
        <f>100*Comuni[[#This Row],[Popolazione2011]]/$D$7916</f>
        <v>1.2412726831285062E-2</v>
      </c>
      <c r="F7287">
        <f>100*Comuni[[#This Row],[Popolazione2011]]/(SUMIFS($D$2:$D$7916,$B$2:$B$7916,"Sicilia"))</f>
        <v>0.14219741174325951</v>
      </c>
      <c r="G7287" t="b">
        <f>IF(Comuni[[#This Row],[Popolazione2011]]&gt;300000,"MAGGIORE")</f>
        <v>0</v>
      </c>
      <c r="H7287">
        <f>100*Comuni[[#This Row],[Popolazione2011]]/(SUMIFS($D$2:$D$7916,$B$2:$B$7916,"Piemonte"))</f>
        <v>0.16301871988370079</v>
      </c>
      <c r="I7287" s="1" t="str">
        <f>_xlfn.XLOOKUP(Comuni[[#This Row],[Regione]],Ripartizione_geografica[Regione],Ripartizione_geografica[Ripartizione geografica],,0)</f>
        <v>Isole</v>
      </c>
      <c r="J7287" s="1">
        <f>_xlfn.XLOOKUP(Comuni[[#This Row],[Regione]],Table_0[Regione],Table_0[Totale contagiati],,0)</f>
        <v>1833392</v>
      </c>
      <c r="K7287" s="1">
        <f>_xlfn.XLOOKUP(Comuni[[#This Row],[Regione]],Table_0[Regione],Table_0[Guariti],,0)</f>
        <v>1818423</v>
      </c>
      <c r="L7287" s="1">
        <f>_xlfn.XLOOKUP(Comuni[[#This Row],[Regione]],Table_0[Regione],Table_0[Deceduti],,0)</f>
        <v>12944</v>
      </c>
    </row>
    <row r="7288" spans="1:12" x14ac:dyDescent="0.25">
      <c r="A7288" s="1" t="s">
        <v>7400</v>
      </c>
      <c r="B7288" s="1" t="s">
        <v>7258</v>
      </c>
      <c r="C7288" s="1" t="s">
        <v>7367</v>
      </c>
      <c r="D7288">
        <v>1522</v>
      </c>
      <c r="E7288">
        <f>100*Comuni[[#This Row],[Popolazione2011]]/$D$7916</f>
        <v>2.6556325888692526E-3</v>
      </c>
      <c r="F7288">
        <f>100*Comuni[[#This Row],[Popolazione2011]]/(SUMIFS($D$2:$D$7916,$B$2:$B$7916,"Sicilia"))</f>
        <v>3.0422330710323443E-2</v>
      </c>
      <c r="G7288" t="b">
        <f>IF(Comuni[[#This Row],[Popolazione2011]]&gt;300000,"MAGGIORE")</f>
        <v>0</v>
      </c>
      <c r="H7288">
        <f>100*Comuni[[#This Row],[Popolazione2011]]/(SUMIFS($D$2:$D$7916,$B$2:$B$7916,"Piemonte"))</f>
        <v>3.4876931636630949E-2</v>
      </c>
      <c r="I7288" s="1" t="str">
        <f>_xlfn.XLOOKUP(Comuni[[#This Row],[Regione]],Ripartizione_geografica[Regione],Ripartizione_geografica[Ripartizione geografica],,0)</f>
        <v>Isole</v>
      </c>
      <c r="J7288" s="1">
        <f>_xlfn.XLOOKUP(Comuni[[#This Row],[Regione]],Table_0[Regione],Table_0[Totale contagiati],,0)</f>
        <v>1833392</v>
      </c>
      <c r="K7288" s="1">
        <f>_xlfn.XLOOKUP(Comuni[[#This Row],[Regione]],Table_0[Regione],Table_0[Guariti],,0)</f>
        <v>1818423</v>
      </c>
      <c r="L7288" s="1">
        <f>_xlfn.XLOOKUP(Comuni[[#This Row],[Regione]],Table_0[Regione],Table_0[Deceduti],,0)</f>
        <v>12944</v>
      </c>
    </row>
    <row r="7289" spans="1:12" x14ac:dyDescent="0.25">
      <c r="A7289" s="1" t="s">
        <v>7401</v>
      </c>
      <c r="B7289" s="1" t="s">
        <v>7258</v>
      </c>
      <c r="C7289" s="1" t="s">
        <v>7367</v>
      </c>
      <c r="D7289">
        <v>1834</v>
      </c>
      <c r="E7289">
        <f>100*Comuni[[#This Row],[Popolazione2011]]/$D$7916</f>
        <v>3.2000198212787183E-3</v>
      </c>
      <c r="F7289">
        <f>100*Comuni[[#This Row],[Popolazione2011]]/(SUMIFS($D$2:$D$7916,$B$2:$B$7916,"Sicilia"))</f>
        <v>3.6658708622032327E-2</v>
      </c>
      <c r="G7289" t="b">
        <f>IF(Comuni[[#This Row],[Popolazione2011]]&gt;300000,"MAGGIORE")</f>
        <v>0</v>
      </c>
      <c r="H7289">
        <f>100*Comuni[[#This Row],[Popolazione2011]]/(SUMIFS($D$2:$D$7916,$B$2:$B$7916,"Piemonte"))</f>
        <v>4.2026473470158456E-2</v>
      </c>
      <c r="I7289" s="1" t="str">
        <f>_xlfn.XLOOKUP(Comuni[[#This Row],[Regione]],Ripartizione_geografica[Regione],Ripartizione_geografica[Ripartizione geografica],,0)</f>
        <v>Isole</v>
      </c>
      <c r="J7289" s="1">
        <f>_xlfn.XLOOKUP(Comuni[[#This Row],[Regione]],Table_0[Regione],Table_0[Totale contagiati],,0)</f>
        <v>1833392</v>
      </c>
      <c r="K7289" s="1">
        <f>_xlfn.XLOOKUP(Comuni[[#This Row],[Regione]],Table_0[Regione],Table_0[Guariti],,0)</f>
        <v>1818423</v>
      </c>
      <c r="L7289" s="1">
        <f>_xlfn.XLOOKUP(Comuni[[#This Row],[Regione]],Table_0[Regione],Table_0[Deceduti],,0)</f>
        <v>12944</v>
      </c>
    </row>
    <row r="7290" spans="1:12" x14ac:dyDescent="0.25">
      <c r="A7290" s="1" t="s">
        <v>7402</v>
      </c>
      <c r="B7290" s="1" t="s">
        <v>7258</v>
      </c>
      <c r="C7290" s="1" t="s">
        <v>7367</v>
      </c>
      <c r="D7290">
        <v>1663</v>
      </c>
      <c r="E7290">
        <f>100*Comuni[[#This Row],[Popolazione2011]]/$D$7916</f>
        <v>2.9016537419773768E-3</v>
      </c>
      <c r="F7290">
        <f>100*Comuni[[#This Row],[Popolazione2011]]/(SUMIFS($D$2:$D$7916,$B$2:$B$7916,"Sicilia"))</f>
        <v>3.3240693805038031E-2</v>
      </c>
      <c r="G7290" t="b">
        <f>IF(Comuni[[#This Row],[Popolazione2011]]&gt;300000,"MAGGIORE")</f>
        <v>0</v>
      </c>
      <c r="H7290">
        <f>100*Comuni[[#This Row],[Popolazione2011]]/(SUMIFS($D$2:$D$7916,$B$2:$B$7916,"Piemonte"))</f>
        <v>3.8107974580628957E-2</v>
      </c>
      <c r="I7290" s="1" t="str">
        <f>_xlfn.XLOOKUP(Comuni[[#This Row],[Regione]],Ripartizione_geografica[Regione],Ripartizione_geografica[Ripartizione geografica],,0)</f>
        <v>Isole</v>
      </c>
      <c r="J7290" s="1">
        <f>_xlfn.XLOOKUP(Comuni[[#This Row],[Regione]],Table_0[Regione],Table_0[Totale contagiati],,0)</f>
        <v>1833392</v>
      </c>
      <c r="K7290" s="1">
        <f>_xlfn.XLOOKUP(Comuni[[#This Row],[Regione]],Table_0[Regione],Table_0[Guariti],,0)</f>
        <v>1818423</v>
      </c>
      <c r="L7290" s="1">
        <f>_xlfn.XLOOKUP(Comuni[[#This Row],[Regione]],Table_0[Regione],Table_0[Deceduti],,0)</f>
        <v>12944</v>
      </c>
    </row>
    <row r="7291" spans="1:12" x14ac:dyDescent="0.25">
      <c r="A7291" s="1" t="s">
        <v>7403</v>
      </c>
      <c r="B7291" s="1" t="s">
        <v>7258</v>
      </c>
      <c r="C7291" s="1" t="s">
        <v>7367</v>
      </c>
      <c r="D7291">
        <v>702</v>
      </c>
      <c r="E7291">
        <f>100*Comuni[[#This Row],[Popolazione2011]]/$D$7916</f>
        <v>1.224871272921298E-3</v>
      </c>
      <c r="F7291">
        <f>100*Comuni[[#This Row],[Popolazione2011]]/(SUMIFS($D$2:$D$7916,$B$2:$B$7916,"Sicilia"))</f>
        <v>1.4031850301344979E-2</v>
      </c>
      <c r="G7291" t="b">
        <f>IF(Comuni[[#This Row],[Popolazione2011]]&gt;300000,"MAGGIORE")</f>
        <v>0</v>
      </c>
      <c r="H7291">
        <f>100*Comuni[[#This Row],[Popolazione2011]]/(SUMIFS($D$2:$D$7916,$B$2:$B$7916,"Piemonte"))</f>
        <v>1.6086469125436879E-2</v>
      </c>
      <c r="I7291" s="1" t="str">
        <f>_xlfn.XLOOKUP(Comuni[[#This Row],[Regione]],Ripartizione_geografica[Regione],Ripartizione_geografica[Ripartizione geografica],,0)</f>
        <v>Isole</v>
      </c>
      <c r="J7291" s="1">
        <f>_xlfn.XLOOKUP(Comuni[[#This Row],[Regione]],Table_0[Regione],Table_0[Totale contagiati],,0)</f>
        <v>1833392</v>
      </c>
      <c r="K7291" s="1">
        <f>_xlfn.XLOOKUP(Comuni[[#This Row],[Regione]],Table_0[Regione],Table_0[Guariti],,0)</f>
        <v>1818423</v>
      </c>
      <c r="L7291" s="1">
        <f>_xlfn.XLOOKUP(Comuni[[#This Row],[Regione]],Table_0[Regione],Table_0[Deceduti],,0)</f>
        <v>12944</v>
      </c>
    </row>
    <row r="7292" spans="1:12" x14ac:dyDescent="0.25">
      <c r="A7292" s="1" t="s">
        <v>7404</v>
      </c>
      <c r="B7292" s="1" t="s">
        <v>7258</v>
      </c>
      <c r="C7292" s="1" t="s">
        <v>7367</v>
      </c>
      <c r="D7292">
        <v>2699</v>
      </c>
      <c r="E7292">
        <f>100*Comuni[[#This Row],[Popolazione2011]]/$D$7916</f>
        <v>4.7092985265165003E-3</v>
      </c>
      <c r="F7292">
        <f>100*Comuni[[#This Row],[Popolazione2011]]/(SUMIFS($D$2:$D$7916,$B$2:$B$7916,"Sicilia"))</f>
        <v>5.3948666614430339E-2</v>
      </c>
      <c r="G7292" t="b">
        <f>IF(Comuni[[#This Row],[Popolazione2011]]&gt;300000,"MAGGIORE")</f>
        <v>0</v>
      </c>
      <c r="H7292">
        <f>100*Comuni[[#This Row],[Popolazione2011]]/(SUMIFS($D$2:$D$7916,$B$2:$B$7916,"Piemonte"))</f>
        <v>6.1848119899649764E-2</v>
      </c>
      <c r="I7292" s="1" t="str">
        <f>_xlfn.XLOOKUP(Comuni[[#This Row],[Regione]],Ripartizione_geografica[Regione],Ripartizione_geografica[Ripartizione geografica],,0)</f>
        <v>Isole</v>
      </c>
      <c r="J7292" s="1">
        <f>_xlfn.XLOOKUP(Comuni[[#This Row],[Regione]],Table_0[Regione],Table_0[Totale contagiati],,0)</f>
        <v>1833392</v>
      </c>
      <c r="K7292" s="1">
        <f>_xlfn.XLOOKUP(Comuni[[#This Row],[Regione]],Table_0[Regione],Table_0[Guariti],,0)</f>
        <v>1818423</v>
      </c>
      <c r="L7292" s="1">
        <f>_xlfn.XLOOKUP(Comuni[[#This Row],[Regione]],Table_0[Regione],Table_0[Deceduti],,0)</f>
        <v>12944</v>
      </c>
    </row>
    <row r="7293" spans="1:12" x14ac:dyDescent="0.25">
      <c r="A7293" s="1" t="s">
        <v>7405</v>
      </c>
      <c r="B7293" s="1" t="s">
        <v>7258</v>
      </c>
      <c r="C7293" s="1" t="s">
        <v>7367</v>
      </c>
      <c r="D7293">
        <v>1771</v>
      </c>
      <c r="E7293">
        <f>100*Comuni[[#This Row],[Popolazione2011]]/$D$7916</f>
        <v>3.0900954762729609E-3</v>
      </c>
      <c r="F7293">
        <f>100*Comuni[[#This Row],[Popolazione2011]]/(SUMIFS($D$2:$D$7916,$B$2:$B$7916,"Sicilia"))</f>
        <v>3.5399440005244955E-2</v>
      </c>
      <c r="G7293" t="b">
        <f>IF(Comuni[[#This Row],[Popolazione2011]]&gt;300000,"MAGGIORE")</f>
        <v>0</v>
      </c>
      <c r="H7293">
        <f>100*Comuni[[#This Row],[Popolazione2011]]/(SUMIFS($D$2:$D$7916,$B$2:$B$7916,"Piemonte"))</f>
        <v>4.0582815984542324E-2</v>
      </c>
      <c r="I7293" s="1" t="str">
        <f>_xlfn.XLOOKUP(Comuni[[#This Row],[Regione]],Ripartizione_geografica[Regione],Ripartizione_geografica[Ripartizione geografica],,0)</f>
        <v>Isole</v>
      </c>
      <c r="J7293" s="1">
        <f>_xlfn.XLOOKUP(Comuni[[#This Row],[Regione]],Table_0[Regione],Table_0[Totale contagiati],,0)</f>
        <v>1833392</v>
      </c>
      <c r="K7293" s="1">
        <f>_xlfn.XLOOKUP(Comuni[[#This Row],[Regione]],Table_0[Regione],Table_0[Guariti],,0)</f>
        <v>1818423</v>
      </c>
      <c r="L7293" s="1">
        <f>_xlfn.XLOOKUP(Comuni[[#This Row],[Regione]],Table_0[Regione],Table_0[Deceduti],,0)</f>
        <v>12944</v>
      </c>
    </row>
    <row r="7294" spans="1:12" x14ac:dyDescent="0.25">
      <c r="A7294" s="1" t="s">
        <v>7406</v>
      </c>
      <c r="B7294" s="1" t="s">
        <v>7258</v>
      </c>
      <c r="C7294" s="1" t="s">
        <v>7367</v>
      </c>
      <c r="D7294">
        <v>900</v>
      </c>
      <c r="E7294">
        <f>100*Comuni[[#This Row],[Popolazione2011]]/$D$7916</f>
        <v>1.5703477857965358E-3</v>
      </c>
      <c r="F7294">
        <f>100*Comuni[[#This Row],[Popolazione2011]]/(SUMIFS($D$2:$D$7916,$B$2:$B$7916,"Sicilia"))</f>
        <v>1.7989551668390998E-2</v>
      </c>
      <c r="G7294" t="b">
        <f>IF(Comuni[[#This Row],[Popolazione2011]]&gt;300000,"MAGGIORE")</f>
        <v>0</v>
      </c>
      <c r="H7294">
        <f>100*Comuni[[#This Row],[Popolazione2011]]/(SUMIFS($D$2:$D$7916,$B$2:$B$7916,"Piemonte"))</f>
        <v>2.0623678365944715E-2</v>
      </c>
      <c r="I7294" s="1" t="str">
        <f>_xlfn.XLOOKUP(Comuni[[#This Row],[Regione]],Ripartizione_geografica[Regione],Ripartizione_geografica[Ripartizione geografica],,0)</f>
        <v>Isole</v>
      </c>
      <c r="J7294" s="1">
        <f>_xlfn.XLOOKUP(Comuni[[#This Row],[Regione]],Table_0[Regione],Table_0[Totale contagiati],,0)</f>
        <v>1833392</v>
      </c>
      <c r="K7294" s="1">
        <f>_xlfn.XLOOKUP(Comuni[[#This Row],[Regione]],Table_0[Regione],Table_0[Guariti],,0)</f>
        <v>1818423</v>
      </c>
      <c r="L7294" s="1">
        <f>_xlfn.XLOOKUP(Comuni[[#This Row],[Regione]],Table_0[Regione],Table_0[Deceduti],,0)</f>
        <v>12944</v>
      </c>
    </row>
    <row r="7295" spans="1:12" x14ac:dyDescent="0.25">
      <c r="A7295" s="1" t="s">
        <v>7407</v>
      </c>
      <c r="B7295" s="1" t="s">
        <v>7258</v>
      </c>
      <c r="C7295" s="1" t="s">
        <v>7367</v>
      </c>
      <c r="D7295">
        <v>11642</v>
      </c>
      <c r="E7295">
        <f>100*Comuni[[#This Row],[Popolazione2011]]/$D$7916</f>
        <v>2.0313321024714743E-2</v>
      </c>
      <c r="F7295">
        <f>100*Comuni[[#This Row],[Popolazione2011]]/(SUMIFS($D$2:$D$7916,$B$2:$B$7916,"Sicilia"))</f>
        <v>0.23270484502600888</v>
      </c>
      <c r="G7295" t="b">
        <f>IF(Comuni[[#This Row],[Popolazione2011]]&gt;300000,"MAGGIORE")</f>
        <v>0</v>
      </c>
      <c r="H7295">
        <f>100*Comuni[[#This Row],[Popolazione2011]]/(SUMIFS($D$2:$D$7916,$B$2:$B$7916,"Piemonte"))</f>
        <v>0.26677873726258711</v>
      </c>
      <c r="I7295" s="1" t="str">
        <f>_xlfn.XLOOKUP(Comuni[[#This Row],[Regione]],Ripartizione_geografica[Regione],Ripartizione_geografica[Ripartizione geografica],,0)</f>
        <v>Isole</v>
      </c>
      <c r="J7295" s="1">
        <f>_xlfn.XLOOKUP(Comuni[[#This Row],[Regione]],Table_0[Regione],Table_0[Totale contagiati],,0)</f>
        <v>1833392</v>
      </c>
      <c r="K7295" s="1">
        <f>_xlfn.XLOOKUP(Comuni[[#This Row],[Regione]],Table_0[Regione],Table_0[Guariti],,0)</f>
        <v>1818423</v>
      </c>
      <c r="L7295" s="1">
        <f>_xlfn.XLOOKUP(Comuni[[#This Row],[Regione]],Table_0[Regione],Table_0[Deceduti],,0)</f>
        <v>12944</v>
      </c>
    </row>
    <row r="7296" spans="1:12" x14ac:dyDescent="0.25">
      <c r="A7296" s="1" t="s">
        <v>7408</v>
      </c>
      <c r="B7296" s="1" t="s">
        <v>7258</v>
      </c>
      <c r="C7296" s="1" t="s">
        <v>7367</v>
      </c>
      <c r="D7296">
        <v>1562</v>
      </c>
      <c r="E7296">
        <f>100*Comuni[[#This Row],[Popolazione2011]]/$D$7916</f>
        <v>2.7254258237935434E-3</v>
      </c>
      <c r="F7296">
        <f>100*Comuni[[#This Row],[Popolazione2011]]/(SUMIFS($D$2:$D$7916,$B$2:$B$7916,"Sicilia"))</f>
        <v>3.122186634002971E-2</v>
      </c>
      <c r="G7296" t="b">
        <f>IF(Comuni[[#This Row],[Popolazione2011]]&gt;300000,"MAGGIORE")</f>
        <v>0</v>
      </c>
      <c r="H7296">
        <f>100*Comuni[[#This Row],[Popolazione2011]]/(SUMIFS($D$2:$D$7916,$B$2:$B$7916,"Piemonte"))</f>
        <v>3.5793539564006271E-2</v>
      </c>
      <c r="I7296" s="1" t="str">
        <f>_xlfn.XLOOKUP(Comuni[[#This Row],[Regione]],Ripartizione_geografica[Regione],Ripartizione_geografica[Ripartizione geografica],,0)</f>
        <v>Isole</v>
      </c>
      <c r="J7296" s="1">
        <f>_xlfn.XLOOKUP(Comuni[[#This Row],[Regione]],Table_0[Regione],Table_0[Totale contagiati],,0)</f>
        <v>1833392</v>
      </c>
      <c r="K7296" s="1">
        <f>_xlfn.XLOOKUP(Comuni[[#This Row],[Regione]],Table_0[Regione],Table_0[Guariti],,0)</f>
        <v>1818423</v>
      </c>
      <c r="L7296" s="1">
        <f>_xlfn.XLOOKUP(Comuni[[#This Row],[Regione]],Table_0[Regione],Table_0[Deceduti],,0)</f>
        <v>12944</v>
      </c>
    </row>
    <row r="7297" spans="1:12" x14ac:dyDescent="0.25">
      <c r="A7297" s="1" t="s">
        <v>7409</v>
      </c>
      <c r="B7297" s="1" t="s">
        <v>7258</v>
      </c>
      <c r="C7297" s="1" t="s">
        <v>7367</v>
      </c>
      <c r="D7297">
        <v>988</v>
      </c>
      <c r="E7297">
        <f>100*Comuni[[#This Row],[Popolazione2011]]/$D$7916</f>
        <v>1.7238929026299748E-3</v>
      </c>
      <c r="F7297">
        <f>100*Comuni[[#This Row],[Popolazione2011]]/(SUMIFS($D$2:$D$7916,$B$2:$B$7916,"Sicilia"))</f>
        <v>1.9748530053744787E-2</v>
      </c>
      <c r="G7297" t="b">
        <f>IF(Comuni[[#This Row],[Popolazione2011]]&gt;300000,"MAGGIORE")</f>
        <v>0</v>
      </c>
      <c r="H7297">
        <f>100*Comuni[[#This Row],[Popolazione2011]]/(SUMIFS($D$2:$D$7916,$B$2:$B$7916,"Piemonte"))</f>
        <v>2.264021580617042E-2</v>
      </c>
      <c r="I7297" s="1" t="str">
        <f>_xlfn.XLOOKUP(Comuni[[#This Row],[Regione]],Ripartizione_geografica[Regione],Ripartizione_geografica[Ripartizione geografica],,0)</f>
        <v>Isole</v>
      </c>
      <c r="J7297" s="1">
        <f>_xlfn.XLOOKUP(Comuni[[#This Row],[Regione]],Table_0[Regione],Table_0[Totale contagiati],,0)</f>
        <v>1833392</v>
      </c>
      <c r="K7297" s="1">
        <f>_xlfn.XLOOKUP(Comuni[[#This Row],[Regione]],Table_0[Regione],Table_0[Guariti],,0)</f>
        <v>1818423</v>
      </c>
      <c r="L7297" s="1">
        <f>_xlfn.XLOOKUP(Comuni[[#This Row],[Regione]],Table_0[Regione],Table_0[Deceduti],,0)</f>
        <v>12944</v>
      </c>
    </row>
    <row r="7298" spans="1:12" x14ac:dyDescent="0.25">
      <c r="A7298" s="1" t="s">
        <v>7410</v>
      </c>
      <c r="B7298" s="1" t="s">
        <v>7258</v>
      </c>
      <c r="C7298" s="1" t="s">
        <v>7367</v>
      </c>
      <c r="D7298">
        <v>794</v>
      </c>
      <c r="E7298">
        <f>100*Comuni[[#This Row],[Popolazione2011]]/$D$7916</f>
        <v>1.385395713247166E-3</v>
      </c>
      <c r="F7298">
        <f>100*Comuni[[#This Row],[Popolazione2011]]/(SUMIFS($D$2:$D$7916,$B$2:$B$7916,"Sicilia"))</f>
        <v>1.5870782249669393E-2</v>
      </c>
      <c r="G7298" t="b">
        <f>IF(Comuni[[#This Row],[Popolazione2011]]&gt;300000,"MAGGIORE")</f>
        <v>0</v>
      </c>
      <c r="H7298">
        <f>100*Comuni[[#This Row],[Popolazione2011]]/(SUMIFS($D$2:$D$7916,$B$2:$B$7916,"Piemonte"))</f>
        <v>1.8194667358400116E-2</v>
      </c>
      <c r="I7298" s="1" t="str">
        <f>_xlfn.XLOOKUP(Comuni[[#This Row],[Regione]],Ripartizione_geografica[Regione],Ripartizione_geografica[Ripartizione geografica],,0)</f>
        <v>Isole</v>
      </c>
      <c r="J7298" s="1">
        <f>_xlfn.XLOOKUP(Comuni[[#This Row],[Regione]],Table_0[Regione],Table_0[Totale contagiati],,0)</f>
        <v>1833392</v>
      </c>
      <c r="K7298" s="1">
        <f>_xlfn.XLOOKUP(Comuni[[#This Row],[Regione]],Table_0[Regione],Table_0[Guariti],,0)</f>
        <v>1818423</v>
      </c>
      <c r="L7298" s="1">
        <f>_xlfn.XLOOKUP(Comuni[[#This Row],[Regione]],Table_0[Regione],Table_0[Deceduti],,0)</f>
        <v>12944</v>
      </c>
    </row>
    <row r="7299" spans="1:12" x14ac:dyDescent="0.25">
      <c r="A7299" s="1" t="s">
        <v>7411</v>
      </c>
      <c r="B7299" s="1" t="s">
        <v>7258</v>
      </c>
      <c r="C7299" s="1" t="s">
        <v>7367</v>
      </c>
      <c r="D7299">
        <v>629</v>
      </c>
      <c r="E7299">
        <f>100*Comuni[[#This Row],[Popolazione2011]]/$D$7916</f>
        <v>1.0974986191844677E-3</v>
      </c>
      <c r="F7299">
        <f>100*Comuni[[#This Row],[Popolazione2011]]/(SUMIFS($D$2:$D$7916,$B$2:$B$7916,"Sicilia"))</f>
        <v>1.2572697777131043E-2</v>
      </c>
      <c r="G7299" t="b">
        <f>IF(Comuni[[#This Row],[Popolazione2011]]&gt;300000,"MAGGIORE")</f>
        <v>0</v>
      </c>
      <c r="H7299">
        <f>100*Comuni[[#This Row],[Popolazione2011]]/(SUMIFS($D$2:$D$7916,$B$2:$B$7916,"Piemonte"))</f>
        <v>1.4413659657976918E-2</v>
      </c>
      <c r="I7299" s="1" t="str">
        <f>_xlfn.XLOOKUP(Comuni[[#This Row],[Regione]],Ripartizione_geografica[Regione],Ripartizione_geografica[Ripartizione geografica],,0)</f>
        <v>Isole</v>
      </c>
      <c r="J7299" s="1">
        <f>_xlfn.XLOOKUP(Comuni[[#This Row],[Regione]],Table_0[Regione],Table_0[Totale contagiati],,0)</f>
        <v>1833392</v>
      </c>
      <c r="K7299" s="1">
        <f>_xlfn.XLOOKUP(Comuni[[#This Row],[Regione]],Table_0[Regione],Table_0[Guariti],,0)</f>
        <v>1818423</v>
      </c>
      <c r="L7299" s="1">
        <f>_xlfn.XLOOKUP(Comuni[[#This Row],[Regione]],Table_0[Regione],Table_0[Deceduti],,0)</f>
        <v>12944</v>
      </c>
    </row>
    <row r="7300" spans="1:12" x14ac:dyDescent="0.25">
      <c r="A7300" s="1" t="s">
        <v>7412</v>
      </c>
      <c r="B7300" s="1" t="s">
        <v>7258</v>
      </c>
      <c r="C7300" s="1" t="s">
        <v>7367</v>
      </c>
      <c r="D7300">
        <v>1567</v>
      </c>
      <c r="E7300">
        <f>100*Comuni[[#This Row],[Popolazione2011]]/$D$7916</f>
        <v>2.7341499781590797E-3</v>
      </c>
      <c r="F7300">
        <f>100*Comuni[[#This Row],[Popolazione2011]]/(SUMIFS($D$2:$D$7916,$B$2:$B$7916,"Sicilia"))</f>
        <v>3.1321808293742995E-2</v>
      </c>
      <c r="G7300" t="b">
        <f>IF(Comuni[[#This Row],[Popolazione2011]]&gt;300000,"MAGGIORE")</f>
        <v>0</v>
      </c>
      <c r="H7300">
        <f>100*Comuni[[#This Row],[Popolazione2011]]/(SUMIFS($D$2:$D$7916,$B$2:$B$7916,"Piemonte"))</f>
        <v>3.5908115554928191E-2</v>
      </c>
      <c r="I7300" s="1" t="str">
        <f>_xlfn.XLOOKUP(Comuni[[#This Row],[Regione]],Ripartizione_geografica[Regione],Ripartizione_geografica[Ripartizione geografica],,0)</f>
        <v>Isole</v>
      </c>
      <c r="J7300" s="1">
        <f>_xlfn.XLOOKUP(Comuni[[#This Row],[Regione]],Table_0[Regione],Table_0[Totale contagiati],,0)</f>
        <v>1833392</v>
      </c>
      <c r="K7300" s="1">
        <f>_xlfn.XLOOKUP(Comuni[[#This Row],[Regione]],Table_0[Regione],Table_0[Guariti],,0)</f>
        <v>1818423</v>
      </c>
      <c r="L7300" s="1">
        <f>_xlfn.XLOOKUP(Comuni[[#This Row],[Regione]],Table_0[Regione],Table_0[Deceduti],,0)</f>
        <v>12944</v>
      </c>
    </row>
    <row r="7301" spans="1:12" x14ac:dyDescent="0.25">
      <c r="A7301" s="1" t="s">
        <v>7413</v>
      </c>
      <c r="B7301" s="1" t="s">
        <v>7258</v>
      </c>
      <c r="C7301" s="1" t="s">
        <v>7367</v>
      </c>
      <c r="D7301">
        <v>2396</v>
      </c>
      <c r="E7301">
        <f>100*Comuni[[#This Row],[Popolazione2011]]/$D$7916</f>
        <v>4.1806147719649998E-3</v>
      </c>
      <c r="F7301">
        <f>100*Comuni[[#This Row],[Popolazione2011]]/(SUMIFS($D$2:$D$7916,$B$2:$B$7916,"Sicilia"))</f>
        <v>4.7892184219405366E-2</v>
      </c>
      <c r="G7301" t="b">
        <f>IF(Comuni[[#This Row],[Popolazione2011]]&gt;300000,"MAGGIORE")</f>
        <v>0</v>
      </c>
      <c r="H7301">
        <f>100*Comuni[[#This Row],[Popolazione2011]]/(SUMIFS($D$2:$D$7916,$B$2:$B$7916,"Piemonte"))</f>
        <v>5.4904814849781707E-2</v>
      </c>
      <c r="I7301" s="1" t="str">
        <f>_xlfn.XLOOKUP(Comuni[[#This Row],[Regione]],Ripartizione_geografica[Regione],Ripartizione_geografica[Ripartizione geografica],,0)</f>
        <v>Isole</v>
      </c>
      <c r="J7301" s="1">
        <f>_xlfn.XLOOKUP(Comuni[[#This Row],[Regione]],Table_0[Regione],Table_0[Totale contagiati],,0)</f>
        <v>1833392</v>
      </c>
      <c r="K7301" s="1">
        <f>_xlfn.XLOOKUP(Comuni[[#This Row],[Regione]],Table_0[Regione],Table_0[Guariti],,0)</f>
        <v>1818423</v>
      </c>
      <c r="L7301" s="1">
        <f>_xlfn.XLOOKUP(Comuni[[#This Row],[Regione]],Table_0[Regione],Table_0[Deceduti],,0)</f>
        <v>12944</v>
      </c>
    </row>
    <row r="7302" spans="1:12" x14ac:dyDescent="0.25">
      <c r="A7302" s="1" t="s">
        <v>7414</v>
      </c>
      <c r="B7302" s="1" t="s">
        <v>7258</v>
      </c>
      <c r="C7302" s="1" t="s">
        <v>7367</v>
      </c>
      <c r="D7302">
        <v>243262</v>
      </c>
      <c r="E7302">
        <f>100*Comuni[[#This Row],[Popolazione2011]]/$D$7916</f>
        <v>0.42445104785381876</v>
      </c>
      <c r="F7302">
        <f>100*Comuni[[#This Row],[Popolazione2011]]/(SUMIFS($D$2:$D$7916,$B$2:$B$7916,"Sicilia"))</f>
        <v>4.8624159088401457</v>
      </c>
      <c r="G7302" t="b">
        <f>IF(Comuni[[#This Row],[Popolazione2011]]&gt;300000,"MAGGIORE")</f>
        <v>0</v>
      </c>
      <c r="H7302">
        <f>100*Comuni[[#This Row],[Popolazione2011]]/(SUMIFS($D$2:$D$7916,$B$2:$B$7916,"Piemonte"))</f>
        <v>5.5743969407293816</v>
      </c>
      <c r="I7302" s="1" t="str">
        <f>_xlfn.XLOOKUP(Comuni[[#This Row],[Regione]],Ripartizione_geografica[Regione],Ripartizione_geografica[Ripartizione geografica],,0)</f>
        <v>Isole</v>
      </c>
      <c r="J7302" s="1">
        <f>_xlfn.XLOOKUP(Comuni[[#This Row],[Regione]],Table_0[Regione],Table_0[Totale contagiati],,0)</f>
        <v>1833392</v>
      </c>
      <c r="K7302" s="1">
        <f>_xlfn.XLOOKUP(Comuni[[#This Row],[Regione]],Table_0[Regione],Table_0[Guariti],,0)</f>
        <v>1818423</v>
      </c>
      <c r="L7302" s="1">
        <f>_xlfn.XLOOKUP(Comuni[[#This Row],[Regione]],Table_0[Regione],Table_0[Deceduti],,0)</f>
        <v>12944</v>
      </c>
    </row>
    <row r="7303" spans="1:12" x14ac:dyDescent="0.25">
      <c r="A7303" s="1" t="s">
        <v>7415</v>
      </c>
      <c r="B7303" s="1" t="s">
        <v>7258</v>
      </c>
      <c r="C7303" s="1" t="s">
        <v>7367</v>
      </c>
      <c r="D7303">
        <v>32146</v>
      </c>
      <c r="E7303">
        <f>100*Comuni[[#This Row],[Popolazione2011]]/$D$7916</f>
        <v>5.6089333246906042E-2</v>
      </c>
      <c r="F7303">
        <f>100*Comuni[[#This Row],[Popolazione2011]]/(SUMIFS($D$2:$D$7916,$B$2:$B$7916,"Sicilia"))</f>
        <v>0.64254680881344117</v>
      </c>
      <c r="G7303" t="b">
        <f>IF(Comuni[[#This Row],[Popolazione2011]]&gt;300000,"MAGGIORE")</f>
        <v>0</v>
      </c>
      <c r="H7303">
        <f>100*Comuni[[#This Row],[Popolazione2011]]/(SUMIFS($D$2:$D$7916,$B$2:$B$7916,"Piemonte"))</f>
        <v>0.73663196083517646</v>
      </c>
      <c r="I7303" s="1" t="str">
        <f>_xlfn.XLOOKUP(Comuni[[#This Row],[Regione]],Ripartizione_geografica[Regione],Ripartizione_geografica[Ripartizione geografica],,0)</f>
        <v>Isole</v>
      </c>
      <c r="J7303" s="1">
        <f>_xlfn.XLOOKUP(Comuni[[#This Row],[Regione]],Table_0[Regione],Table_0[Totale contagiati],,0)</f>
        <v>1833392</v>
      </c>
      <c r="K7303" s="1">
        <f>_xlfn.XLOOKUP(Comuni[[#This Row],[Regione]],Table_0[Regione],Table_0[Guariti],,0)</f>
        <v>1818423</v>
      </c>
      <c r="L7303" s="1">
        <f>_xlfn.XLOOKUP(Comuni[[#This Row],[Regione]],Table_0[Regione],Table_0[Deceduti],,0)</f>
        <v>12944</v>
      </c>
    </row>
    <row r="7304" spans="1:12" x14ac:dyDescent="0.25">
      <c r="A7304" s="1" t="s">
        <v>7416</v>
      </c>
      <c r="B7304" s="1" t="s">
        <v>7258</v>
      </c>
      <c r="C7304" s="1" t="s">
        <v>7367</v>
      </c>
      <c r="D7304">
        <v>1334</v>
      </c>
      <c r="E7304">
        <f>100*Comuni[[#This Row],[Popolazione2011]]/$D$7916</f>
        <v>2.3276043847250873E-3</v>
      </c>
      <c r="F7304">
        <f>100*Comuni[[#This Row],[Popolazione2011]]/(SUMIFS($D$2:$D$7916,$B$2:$B$7916,"Sicilia"))</f>
        <v>2.666451325070399E-2</v>
      </c>
      <c r="G7304" t="b">
        <f>IF(Comuni[[#This Row],[Popolazione2011]]&gt;300000,"MAGGIORE")</f>
        <v>0</v>
      </c>
      <c r="H7304">
        <f>100*Comuni[[#This Row],[Popolazione2011]]/(SUMIFS($D$2:$D$7916,$B$2:$B$7916,"Piemonte"))</f>
        <v>3.0568874377966945E-2</v>
      </c>
      <c r="I7304" s="1" t="str">
        <f>_xlfn.XLOOKUP(Comuni[[#This Row],[Regione]],Ripartizione_geografica[Regione],Ripartizione_geografica[Ripartizione geografica],,0)</f>
        <v>Isole</v>
      </c>
      <c r="J7304" s="1">
        <f>_xlfn.XLOOKUP(Comuni[[#This Row],[Regione]],Table_0[Regione],Table_0[Totale contagiati],,0)</f>
        <v>1833392</v>
      </c>
      <c r="K7304" s="1">
        <f>_xlfn.XLOOKUP(Comuni[[#This Row],[Regione]],Table_0[Regione],Table_0[Guariti],,0)</f>
        <v>1818423</v>
      </c>
      <c r="L7304" s="1">
        <f>_xlfn.XLOOKUP(Comuni[[#This Row],[Regione]],Table_0[Regione],Table_0[Deceduti],,0)</f>
        <v>12944</v>
      </c>
    </row>
    <row r="7305" spans="1:12" x14ac:dyDescent="0.25">
      <c r="A7305" s="1" t="s">
        <v>7417</v>
      </c>
      <c r="B7305" s="1" t="s">
        <v>7258</v>
      </c>
      <c r="C7305" s="1" t="s">
        <v>7367</v>
      </c>
      <c r="D7305">
        <v>1000</v>
      </c>
      <c r="E7305">
        <f>100*Comuni[[#This Row],[Popolazione2011]]/$D$7916</f>
        <v>1.744830873107262E-3</v>
      </c>
      <c r="F7305">
        <f>100*Comuni[[#This Row],[Popolazione2011]]/(SUMIFS($D$2:$D$7916,$B$2:$B$7916,"Sicilia"))</f>
        <v>1.9988390742656664E-2</v>
      </c>
      <c r="G7305" t="b">
        <f>IF(Comuni[[#This Row],[Popolazione2011]]&gt;300000,"MAGGIORE")</f>
        <v>0</v>
      </c>
      <c r="H7305">
        <f>100*Comuni[[#This Row],[Popolazione2011]]/(SUMIFS($D$2:$D$7916,$B$2:$B$7916,"Piemonte"))</f>
        <v>2.2915198184383017E-2</v>
      </c>
      <c r="I7305" s="1" t="str">
        <f>_xlfn.XLOOKUP(Comuni[[#This Row],[Regione]],Ripartizione_geografica[Regione],Ripartizione_geografica[Ripartizione geografica],,0)</f>
        <v>Isole</v>
      </c>
      <c r="J7305" s="1">
        <f>_xlfn.XLOOKUP(Comuni[[#This Row],[Regione]],Table_0[Regione],Table_0[Totale contagiati],,0)</f>
        <v>1833392</v>
      </c>
      <c r="K7305" s="1">
        <f>_xlfn.XLOOKUP(Comuni[[#This Row],[Regione]],Table_0[Regione],Table_0[Guariti],,0)</f>
        <v>1818423</v>
      </c>
      <c r="L7305" s="1">
        <f>_xlfn.XLOOKUP(Comuni[[#This Row],[Regione]],Table_0[Regione],Table_0[Deceduti],,0)</f>
        <v>12944</v>
      </c>
    </row>
    <row r="7306" spans="1:12" x14ac:dyDescent="0.25">
      <c r="A7306" s="1" t="s">
        <v>7418</v>
      </c>
      <c r="B7306" s="1" t="s">
        <v>7258</v>
      </c>
      <c r="C7306" s="1" t="s">
        <v>7367</v>
      </c>
      <c r="D7306">
        <v>5014</v>
      </c>
      <c r="E7306">
        <f>100*Comuni[[#This Row],[Popolazione2011]]/$D$7916</f>
        <v>8.7485819977598123E-3</v>
      </c>
      <c r="F7306">
        <f>100*Comuni[[#This Row],[Popolazione2011]]/(SUMIFS($D$2:$D$7916,$B$2:$B$7916,"Sicilia"))</f>
        <v>0.10022179118368052</v>
      </c>
      <c r="G7306" t="b">
        <f>IF(Comuni[[#This Row],[Popolazione2011]]&gt;300000,"MAGGIORE")</f>
        <v>0</v>
      </c>
      <c r="H7306">
        <f>100*Comuni[[#This Row],[Popolazione2011]]/(SUMIFS($D$2:$D$7916,$B$2:$B$7916,"Piemonte"))</f>
        <v>0.11489680369649645</v>
      </c>
      <c r="I7306" s="1" t="str">
        <f>_xlfn.XLOOKUP(Comuni[[#This Row],[Regione]],Ripartizione_geografica[Regione],Ripartizione_geografica[Ripartizione geografica],,0)</f>
        <v>Isole</v>
      </c>
      <c r="J7306" s="1">
        <f>_xlfn.XLOOKUP(Comuni[[#This Row],[Regione]],Table_0[Regione],Table_0[Totale contagiati],,0)</f>
        <v>1833392</v>
      </c>
      <c r="K7306" s="1">
        <f>_xlfn.XLOOKUP(Comuni[[#This Row],[Regione]],Table_0[Regione],Table_0[Guariti],,0)</f>
        <v>1818423</v>
      </c>
      <c r="L7306" s="1">
        <f>_xlfn.XLOOKUP(Comuni[[#This Row],[Regione]],Table_0[Regione],Table_0[Deceduti],,0)</f>
        <v>12944</v>
      </c>
    </row>
    <row r="7307" spans="1:12" x14ac:dyDescent="0.25">
      <c r="A7307" s="1" t="s">
        <v>7419</v>
      </c>
      <c r="B7307" s="1" t="s">
        <v>7258</v>
      </c>
      <c r="C7307" s="1" t="s">
        <v>7367</v>
      </c>
      <c r="D7307">
        <v>756</v>
      </c>
      <c r="E7307">
        <f>100*Comuni[[#This Row],[Popolazione2011]]/$D$7916</f>
        <v>1.31909214006909E-3</v>
      </c>
      <c r="F7307">
        <f>100*Comuni[[#This Row],[Popolazione2011]]/(SUMIFS($D$2:$D$7916,$B$2:$B$7916,"Sicilia"))</f>
        <v>1.5111223401448439E-2</v>
      </c>
      <c r="G7307" t="b">
        <f>IF(Comuni[[#This Row],[Popolazione2011]]&gt;300000,"MAGGIORE")</f>
        <v>0</v>
      </c>
      <c r="H7307">
        <f>100*Comuni[[#This Row],[Popolazione2011]]/(SUMIFS($D$2:$D$7916,$B$2:$B$7916,"Piemonte"))</f>
        <v>1.7323889827393562E-2</v>
      </c>
      <c r="I7307" s="1" t="str">
        <f>_xlfn.XLOOKUP(Comuni[[#This Row],[Regione]],Ripartizione_geografica[Regione],Ripartizione_geografica[Ripartizione geografica],,0)</f>
        <v>Isole</v>
      </c>
      <c r="J7307" s="1">
        <f>_xlfn.XLOOKUP(Comuni[[#This Row],[Regione]],Table_0[Regione],Table_0[Totale contagiati],,0)</f>
        <v>1833392</v>
      </c>
      <c r="K7307" s="1">
        <f>_xlfn.XLOOKUP(Comuni[[#This Row],[Regione]],Table_0[Regione],Table_0[Guariti],,0)</f>
        <v>1818423</v>
      </c>
      <c r="L7307" s="1">
        <f>_xlfn.XLOOKUP(Comuni[[#This Row],[Regione]],Table_0[Regione],Table_0[Deceduti],,0)</f>
        <v>12944</v>
      </c>
    </row>
    <row r="7308" spans="1:12" x14ac:dyDescent="0.25">
      <c r="A7308" s="1" t="s">
        <v>7420</v>
      </c>
      <c r="B7308" s="1" t="s">
        <v>7258</v>
      </c>
      <c r="C7308" s="1" t="s">
        <v>7367</v>
      </c>
      <c r="D7308">
        <v>2880</v>
      </c>
      <c r="E7308">
        <f>100*Comuni[[#This Row],[Popolazione2011]]/$D$7916</f>
        <v>5.0251129145489149E-3</v>
      </c>
      <c r="F7308">
        <f>100*Comuni[[#This Row],[Popolazione2011]]/(SUMIFS($D$2:$D$7916,$B$2:$B$7916,"Sicilia"))</f>
        <v>5.7566565338851197E-2</v>
      </c>
      <c r="G7308" t="b">
        <f>IF(Comuni[[#This Row],[Popolazione2011]]&gt;300000,"MAGGIORE")</f>
        <v>0</v>
      </c>
      <c r="H7308">
        <f>100*Comuni[[#This Row],[Popolazione2011]]/(SUMIFS($D$2:$D$7916,$B$2:$B$7916,"Piemonte"))</f>
        <v>6.5995770771023088E-2</v>
      </c>
      <c r="I7308" s="1" t="str">
        <f>_xlfn.XLOOKUP(Comuni[[#This Row],[Regione]],Ripartizione_geografica[Regione],Ripartizione_geografica[Ripartizione geografica],,0)</f>
        <v>Isole</v>
      </c>
      <c r="J7308" s="1">
        <f>_xlfn.XLOOKUP(Comuni[[#This Row],[Regione]],Table_0[Regione],Table_0[Totale contagiati],,0)</f>
        <v>1833392</v>
      </c>
      <c r="K7308" s="1">
        <f>_xlfn.XLOOKUP(Comuni[[#This Row],[Regione]],Table_0[Regione],Table_0[Guariti],,0)</f>
        <v>1818423</v>
      </c>
      <c r="L7308" s="1">
        <f>_xlfn.XLOOKUP(Comuni[[#This Row],[Regione]],Table_0[Regione],Table_0[Deceduti],,0)</f>
        <v>12944</v>
      </c>
    </row>
    <row r="7309" spans="1:12" x14ac:dyDescent="0.25">
      <c r="A7309" s="1" t="s">
        <v>7421</v>
      </c>
      <c r="B7309" s="1" t="s">
        <v>7258</v>
      </c>
      <c r="C7309" s="1" t="s">
        <v>7367</v>
      </c>
      <c r="D7309">
        <v>653</v>
      </c>
      <c r="E7309">
        <f>100*Comuni[[#This Row],[Popolazione2011]]/$D$7916</f>
        <v>1.139374560139042E-3</v>
      </c>
      <c r="F7309">
        <f>100*Comuni[[#This Row],[Popolazione2011]]/(SUMIFS($D$2:$D$7916,$B$2:$B$7916,"Sicilia"))</f>
        <v>1.3052419154954802E-2</v>
      </c>
      <c r="G7309" t="b">
        <f>IF(Comuni[[#This Row],[Popolazione2011]]&gt;300000,"MAGGIORE")</f>
        <v>0</v>
      </c>
      <c r="H7309">
        <f>100*Comuni[[#This Row],[Popolazione2011]]/(SUMIFS($D$2:$D$7916,$B$2:$B$7916,"Piemonte"))</f>
        <v>1.496362441440211E-2</v>
      </c>
      <c r="I7309" s="1" t="str">
        <f>_xlfn.XLOOKUP(Comuni[[#This Row],[Regione]],Ripartizione_geografica[Regione],Ripartizione_geografica[Ripartizione geografica],,0)</f>
        <v>Isole</v>
      </c>
      <c r="J7309" s="1">
        <f>_xlfn.XLOOKUP(Comuni[[#This Row],[Regione]],Table_0[Regione],Table_0[Totale contagiati],,0)</f>
        <v>1833392</v>
      </c>
      <c r="K7309" s="1">
        <f>_xlfn.XLOOKUP(Comuni[[#This Row],[Regione]],Table_0[Regione],Table_0[Guariti],,0)</f>
        <v>1818423</v>
      </c>
      <c r="L7309" s="1">
        <f>_xlfn.XLOOKUP(Comuni[[#This Row],[Regione]],Table_0[Regione],Table_0[Deceduti],,0)</f>
        <v>12944</v>
      </c>
    </row>
    <row r="7310" spans="1:12" x14ac:dyDescent="0.25">
      <c r="A7310" s="1" t="s">
        <v>7422</v>
      </c>
      <c r="B7310" s="1" t="s">
        <v>7258</v>
      </c>
      <c r="C7310" s="1" t="s">
        <v>7367</v>
      </c>
      <c r="D7310">
        <v>1631</v>
      </c>
      <c r="E7310">
        <f>100*Comuni[[#This Row],[Popolazione2011]]/$D$7916</f>
        <v>2.8458191540379442E-3</v>
      </c>
      <c r="F7310">
        <f>100*Comuni[[#This Row],[Popolazione2011]]/(SUMIFS($D$2:$D$7916,$B$2:$B$7916,"Sicilia"))</f>
        <v>3.2601065301273019E-2</v>
      </c>
      <c r="G7310" t="b">
        <f>IF(Comuni[[#This Row],[Popolazione2011]]&gt;300000,"MAGGIORE")</f>
        <v>0</v>
      </c>
      <c r="H7310">
        <f>100*Comuni[[#This Row],[Popolazione2011]]/(SUMIFS($D$2:$D$7916,$B$2:$B$7916,"Piemonte"))</f>
        <v>3.73746882387287E-2</v>
      </c>
      <c r="I7310" s="1" t="str">
        <f>_xlfn.XLOOKUP(Comuni[[#This Row],[Regione]],Ripartizione_geografica[Regione],Ripartizione_geografica[Ripartizione geografica],,0)</f>
        <v>Isole</v>
      </c>
      <c r="J7310" s="1">
        <f>_xlfn.XLOOKUP(Comuni[[#This Row],[Regione]],Table_0[Regione],Table_0[Totale contagiati],,0)</f>
        <v>1833392</v>
      </c>
      <c r="K7310" s="1">
        <f>_xlfn.XLOOKUP(Comuni[[#This Row],[Regione]],Table_0[Regione],Table_0[Guariti],,0)</f>
        <v>1818423</v>
      </c>
      <c r="L7310" s="1">
        <f>_xlfn.XLOOKUP(Comuni[[#This Row],[Regione]],Table_0[Regione],Table_0[Deceduti],,0)</f>
        <v>12944</v>
      </c>
    </row>
    <row r="7311" spans="1:12" x14ac:dyDescent="0.25">
      <c r="A7311" s="1" t="s">
        <v>7423</v>
      </c>
      <c r="B7311" s="1" t="s">
        <v>7258</v>
      </c>
      <c r="C7311" s="1" t="s">
        <v>7367</v>
      </c>
      <c r="D7311">
        <v>2420</v>
      </c>
      <c r="E7311">
        <f>100*Comuni[[#This Row],[Popolazione2011]]/$D$7916</f>
        <v>4.2224907129195738E-3</v>
      </c>
      <c r="F7311">
        <f>100*Comuni[[#This Row],[Popolazione2011]]/(SUMIFS($D$2:$D$7916,$B$2:$B$7916,"Sicilia"))</f>
        <v>4.8371905597229127E-2</v>
      </c>
      <c r="G7311" t="b">
        <f>IF(Comuni[[#This Row],[Popolazione2011]]&gt;300000,"MAGGIORE")</f>
        <v>0</v>
      </c>
      <c r="H7311">
        <f>100*Comuni[[#This Row],[Popolazione2011]]/(SUMIFS($D$2:$D$7916,$B$2:$B$7916,"Piemonte"))</f>
        <v>5.54547796062069E-2</v>
      </c>
      <c r="I7311" s="1" t="str">
        <f>_xlfn.XLOOKUP(Comuni[[#This Row],[Regione]],Ripartizione_geografica[Regione],Ripartizione_geografica[Ripartizione geografica],,0)</f>
        <v>Isole</v>
      </c>
      <c r="J7311" s="1">
        <f>_xlfn.XLOOKUP(Comuni[[#This Row],[Regione]],Table_0[Regione],Table_0[Totale contagiati],,0)</f>
        <v>1833392</v>
      </c>
      <c r="K7311" s="1">
        <f>_xlfn.XLOOKUP(Comuni[[#This Row],[Regione]],Table_0[Regione],Table_0[Guariti],,0)</f>
        <v>1818423</v>
      </c>
      <c r="L7311" s="1">
        <f>_xlfn.XLOOKUP(Comuni[[#This Row],[Regione]],Table_0[Regione],Table_0[Deceduti],,0)</f>
        <v>12944</v>
      </c>
    </row>
    <row r="7312" spans="1:12" x14ac:dyDescent="0.25">
      <c r="A7312" s="1" t="s">
        <v>7424</v>
      </c>
      <c r="B7312" s="1" t="s">
        <v>7258</v>
      </c>
      <c r="C7312" s="1" t="s">
        <v>7367</v>
      </c>
      <c r="D7312">
        <v>882</v>
      </c>
      <c r="E7312">
        <f>100*Comuni[[#This Row],[Popolazione2011]]/$D$7916</f>
        <v>1.5389408300806051E-3</v>
      </c>
      <c r="F7312">
        <f>100*Comuni[[#This Row],[Popolazione2011]]/(SUMIFS($D$2:$D$7916,$B$2:$B$7916,"Sicilia"))</f>
        <v>1.7629760635023178E-2</v>
      </c>
      <c r="G7312" t="b">
        <f>IF(Comuni[[#This Row],[Popolazione2011]]&gt;300000,"MAGGIORE")</f>
        <v>0</v>
      </c>
      <c r="H7312">
        <f>100*Comuni[[#This Row],[Popolazione2011]]/(SUMIFS($D$2:$D$7916,$B$2:$B$7916,"Piemonte"))</f>
        <v>2.0211204798625822E-2</v>
      </c>
      <c r="I7312" s="1" t="str">
        <f>_xlfn.XLOOKUP(Comuni[[#This Row],[Regione]],Ripartizione_geografica[Regione],Ripartizione_geografica[Ripartizione geografica],,0)</f>
        <v>Isole</v>
      </c>
      <c r="J7312" s="1">
        <f>_xlfn.XLOOKUP(Comuni[[#This Row],[Regione]],Table_0[Regione],Table_0[Totale contagiati],,0)</f>
        <v>1833392</v>
      </c>
      <c r="K7312" s="1">
        <f>_xlfn.XLOOKUP(Comuni[[#This Row],[Regione]],Table_0[Regione],Table_0[Guariti],,0)</f>
        <v>1818423</v>
      </c>
      <c r="L7312" s="1">
        <f>_xlfn.XLOOKUP(Comuni[[#This Row],[Regione]],Table_0[Regione],Table_0[Deceduti],,0)</f>
        <v>12944</v>
      </c>
    </row>
    <row r="7313" spans="1:12" x14ac:dyDescent="0.25">
      <c r="A7313" s="1" t="s">
        <v>7425</v>
      </c>
      <c r="B7313" s="1" t="s">
        <v>7258</v>
      </c>
      <c r="C7313" s="1" t="s">
        <v>7367</v>
      </c>
      <c r="D7313">
        <v>828</v>
      </c>
      <c r="E7313">
        <f>100*Comuni[[#This Row],[Popolazione2011]]/$D$7916</f>
        <v>1.444719962932813E-3</v>
      </c>
      <c r="F7313">
        <f>100*Comuni[[#This Row],[Popolazione2011]]/(SUMIFS($D$2:$D$7916,$B$2:$B$7916,"Sicilia"))</f>
        <v>1.6550387534919719E-2</v>
      </c>
      <c r="G7313" t="b">
        <f>IF(Comuni[[#This Row],[Popolazione2011]]&gt;300000,"MAGGIORE")</f>
        <v>0</v>
      </c>
      <c r="H7313">
        <f>100*Comuni[[#This Row],[Popolazione2011]]/(SUMIFS($D$2:$D$7916,$B$2:$B$7916,"Piemonte"))</f>
        <v>1.8973784096669138E-2</v>
      </c>
      <c r="I7313" s="1" t="str">
        <f>_xlfn.XLOOKUP(Comuni[[#This Row],[Regione]],Ripartizione_geografica[Regione],Ripartizione_geografica[Ripartizione geografica],,0)</f>
        <v>Isole</v>
      </c>
      <c r="J7313" s="1">
        <f>_xlfn.XLOOKUP(Comuni[[#This Row],[Regione]],Table_0[Regione],Table_0[Totale contagiati],,0)</f>
        <v>1833392</v>
      </c>
      <c r="K7313" s="1">
        <f>_xlfn.XLOOKUP(Comuni[[#This Row],[Regione]],Table_0[Regione],Table_0[Guariti],,0)</f>
        <v>1818423</v>
      </c>
      <c r="L7313" s="1">
        <f>_xlfn.XLOOKUP(Comuni[[#This Row],[Regione]],Table_0[Regione],Table_0[Deceduti],,0)</f>
        <v>12944</v>
      </c>
    </row>
    <row r="7314" spans="1:12" x14ac:dyDescent="0.25">
      <c r="A7314" s="1" t="s">
        <v>7426</v>
      </c>
      <c r="B7314" s="1" t="s">
        <v>7258</v>
      </c>
      <c r="C7314" s="1" t="s">
        <v>7367</v>
      </c>
      <c r="D7314">
        <v>4015</v>
      </c>
      <c r="E7314">
        <f>100*Comuni[[#This Row],[Popolazione2011]]/$D$7916</f>
        <v>7.0054959555256573E-3</v>
      </c>
      <c r="F7314">
        <f>100*Comuni[[#This Row],[Popolazione2011]]/(SUMIFS($D$2:$D$7916,$B$2:$B$7916,"Sicilia"))</f>
        <v>8.0253388831766512E-2</v>
      </c>
      <c r="G7314" t="b">
        <f>IF(Comuni[[#This Row],[Popolazione2011]]&gt;300000,"MAGGIORE")</f>
        <v>0</v>
      </c>
      <c r="H7314">
        <f>100*Comuni[[#This Row],[Popolazione2011]]/(SUMIFS($D$2:$D$7916,$B$2:$B$7916,"Piemonte"))</f>
        <v>9.2004520710297813E-2</v>
      </c>
      <c r="I7314" s="1" t="str">
        <f>_xlfn.XLOOKUP(Comuni[[#This Row],[Regione]],Ripartizione_geografica[Regione],Ripartizione_geografica[Ripartizione geografica],,0)</f>
        <v>Isole</v>
      </c>
      <c r="J7314" s="1">
        <f>_xlfn.XLOOKUP(Comuni[[#This Row],[Regione]],Table_0[Regione],Table_0[Totale contagiati],,0)</f>
        <v>1833392</v>
      </c>
      <c r="K7314" s="1">
        <f>_xlfn.XLOOKUP(Comuni[[#This Row],[Regione]],Table_0[Regione],Table_0[Guariti],,0)</f>
        <v>1818423</v>
      </c>
      <c r="L7314" s="1">
        <f>_xlfn.XLOOKUP(Comuni[[#This Row],[Regione]],Table_0[Regione],Table_0[Deceduti],,0)</f>
        <v>12944</v>
      </c>
    </row>
    <row r="7315" spans="1:12" x14ac:dyDescent="0.25">
      <c r="A7315" s="1" t="s">
        <v>7427</v>
      </c>
      <c r="B7315" s="1" t="s">
        <v>7258</v>
      </c>
      <c r="C7315" s="1" t="s">
        <v>7367</v>
      </c>
      <c r="D7315">
        <v>3723</v>
      </c>
      <c r="E7315">
        <f>100*Comuni[[#This Row],[Popolazione2011]]/$D$7916</f>
        <v>6.4960053405783364E-3</v>
      </c>
      <c r="F7315">
        <f>100*Comuni[[#This Row],[Popolazione2011]]/(SUMIFS($D$2:$D$7916,$B$2:$B$7916,"Sicilia"))</f>
        <v>7.441677873491076E-2</v>
      </c>
      <c r="G7315" t="b">
        <f>IF(Comuni[[#This Row],[Popolazione2011]]&gt;300000,"MAGGIORE")</f>
        <v>0</v>
      </c>
      <c r="H7315">
        <f>100*Comuni[[#This Row],[Popolazione2011]]/(SUMIFS($D$2:$D$7916,$B$2:$B$7916,"Piemonte"))</f>
        <v>8.5313282840457971E-2</v>
      </c>
      <c r="I7315" s="1" t="str">
        <f>_xlfn.XLOOKUP(Comuni[[#This Row],[Regione]],Ripartizione_geografica[Regione],Ripartizione_geografica[Ripartizione geografica],,0)</f>
        <v>Isole</v>
      </c>
      <c r="J7315" s="1">
        <f>_xlfn.XLOOKUP(Comuni[[#This Row],[Regione]],Table_0[Regione],Table_0[Totale contagiati],,0)</f>
        <v>1833392</v>
      </c>
      <c r="K7315" s="1">
        <f>_xlfn.XLOOKUP(Comuni[[#This Row],[Regione]],Table_0[Regione],Table_0[Guariti],,0)</f>
        <v>1818423</v>
      </c>
      <c r="L7315" s="1">
        <f>_xlfn.XLOOKUP(Comuni[[#This Row],[Regione]],Table_0[Regione],Table_0[Deceduti],,0)</f>
        <v>12944</v>
      </c>
    </row>
    <row r="7316" spans="1:12" x14ac:dyDescent="0.25">
      <c r="A7316" s="1" t="s">
        <v>7428</v>
      </c>
      <c r="B7316" s="1" t="s">
        <v>7258</v>
      </c>
      <c r="C7316" s="1" t="s">
        <v>7367</v>
      </c>
      <c r="D7316">
        <v>1413</v>
      </c>
      <c r="E7316">
        <f>100*Comuni[[#This Row],[Popolazione2011]]/$D$7916</f>
        <v>2.4654460237005611E-3</v>
      </c>
      <c r="F7316">
        <f>100*Comuni[[#This Row],[Popolazione2011]]/(SUMIFS($D$2:$D$7916,$B$2:$B$7916,"Sicilia"))</f>
        <v>2.8243596119373868E-2</v>
      </c>
      <c r="G7316" t="b">
        <f>IF(Comuni[[#This Row],[Popolazione2011]]&gt;300000,"MAGGIORE")</f>
        <v>0</v>
      </c>
      <c r="H7316">
        <f>100*Comuni[[#This Row],[Popolazione2011]]/(SUMIFS($D$2:$D$7916,$B$2:$B$7916,"Piemonte"))</f>
        <v>3.2379175034533206E-2</v>
      </c>
      <c r="I7316" s="1" t="str">
        <f>_xlfn.XLOOKUP(Comuni[[#This Row],[Regione]],Ripartizione_geografica[Regione],Ripartizione_geografica[Ripartizione geografica],,0)</f>
        <v>Isole</v>
      </c>
      <c r="J7316" s="1">
        <f>_xlfn.XLOOKUP(Comuni[[#This Row],[Regione]],Table_0[Regione],Table_0[Totale contagiati],,0)</f>
        <v>1833392</v>
      </c>
      <c r="K7316" s="1">
        <f>_xlfn.XLOOKUP(Comuni[[#This Row],[Regione]],Table_0[Regione],Table_0[Guariti],,0)</f>
        <v>1818423</v>
      </c>
      <c r="L7316" s="1">
        <f>_xlfn.XLOOKUP(Comuni[[#This Row],[Regione]],Table_0[Regione],Table_0[Deceduti],,0)</f>
        <v>12944</v>
      </c>
    </row>
    <row r="7317" spans="1:12" x14ac:dyDescent="0.25">
      <c r="A7317" s="1" t="s">
        <v>7429</v>
      </c>
      <c r="B7317" s="1" t="s">
        <v>7258</v>
      </c>
      <c r="C7317" s="1" t="s">
        <v>7367</v>
      </c>
      <c r="D7317">
        <v>2157</v>
      </c>
      <c r="E7317">
        <f>100*Comuni[[#This Row],[Popolazione2011]]/$D$7916</f>
        <v>3.7636001932923641E-3</v>
      </c>
      <c r="F7317">
        <f>100*Comuni[[#This Row],[Popolazione2011]]/(SUMIFS($D$2:$D$7916,$B$2:$B$7916,"Sicilia"))</f>
        <v>4.3114958831910424E-2</v>
      </c>
      <c r="G7317" t="b">
        <f>IF(Comuni[[#This Row],[Popolazione2011]]&gt;300000,"MAGGIORE")</f>
        <v>0</v>
      </c>
      <c r="H7317">
        <f>100*Comuni[[#This Row],[Popolazione2011]]/(SUMIFS($D$2:$D$7916,$B$2:$B$7916,"Piemonte"))</f>
        <v>4.9428082483714171E-2</v>
      </c>
      <c r="I7317" s="1" t="str">
        <f>_xlfn.XLOOKUP(Comuni[[#This Row],[Regione]],Ripartizione_geografica[Regione],Ripartizione_geografica[Ripartizione geografica],,0)</f>
        <v>Isole</v>
      </c>
      <c r="J7317" s="1">
        <f>_xlfn.XLOOKUP(Comuni[[#This Row],[Regione]],Table_0[Regione],Table_0[Totale contagiati],,0)</f>
        <v>1833392</v>
      </c>
      <c r="K7317" s="1">
        <f>_xlfn.XLOOKUP(Comuni[[#This Row],[Regione]],Table_0[Regione],Table_0[Guariti],,0)</f>
        <v>1818423</v>
      </c>
      <c r="L7317" s="1">
        <f>_xlfn.XLOOKUP(Comuni[[#This Row],[Regione]],Table_0[Regione],Table_0[Deceduti],,0)</f>
        <v>12944</v>
      </c>
    </row>
    <row r="7318" spans="1:12" x14ac:dyDescent="0.25">
      <c r="A7318" s="1" t="s">
        <v>7430</v>
      </c>
      <c r="B7318" s="1" t="s">
        <v>7258</v>
      </c>
      <c r="C7318" s="1" t="s">
        <v>7367</v>
      </c>
      <c r="D7318">
        <v>6388</v>
      </c>
      <c r="E7318">
        <f>100*Comuni[[#This Row],[Popolazione2011]]/$D$7916</f>
        <v>1.114597961740919E-2</v>
      </c>
      <c r="F7318">
        <f>100*Comuni[[#This Row],[Popolazione2011]]/(SUMIFS($D$2:$D$7916,$B$2:$B$7916,"Sicilia"))</f>
        <v>0.12768584006409078</v>
      </c>
      <c r="G7318" t="b">
        <f>IF(Comuni[[#This Row],[Popolazione2011]]&gt;300000,"MAGGIORE")</f>
        <v>0</v>
      </c>
      <c r="H7318">
        <f>100*Comuni[[#This Row],[Popolazione2011]]/(SUMIFS($D$2:$D$7916,$B$2:$B$7916,"Piemonte"))</f>
        <v>0.14638228600183872</v>
      </c>
      <c r="I7318" s="1" t="str">
        <f>_xlfn.XLOOKUP(Comuni[[#This Row],[Regione]],Ripartizione_geografica[Regione],Ripartizione_geografica[Ripartizione geografica],,0)</f>
        <v>Isole</v>
      </c>
      <c r="J7318" s="1">
        <f>_xlfn.XLOOKUP(Comuni[[#This Row],[Regione]],Table_0[Regione],Table_0[Totale contagiati],,0)</f>
        <v>1833392</v>
      </c>
      <c r="K7318" s="1">
        <f>_xlfn.XLOOKUP(Comuni[[#This Row],[Regione]],Table_0[Regione],Table_0[Guariti],,0)</f>
        <v>1818423</v>
      </c>
      <c r="L7318" s="1">
        <f>_xlfn.XLOOKUP(Comuni[[#This Row],[Regione]],Table_0[Regione],Table_0[Deceduti],,0)</f>
        <v>12944</v>
      </c>
    </row>
    <row r="7319" spans="1:12" x14ac:dyDescent="0.25">
      <c r="A7319" s="1" t="s">
        <v>7431</v>
      </c>
      <c r="B7319" s="1" t="s">
        <v>7258</v>
      </c>
      <c r="C7319" s="1" t="s">
        <v>7367</v>
      </c>
      <c r="D7319">
        <v>1230</v>
      </c>
      <c r="E7319">
        <f>100*Comuni[[#This Row],[Popolazione2011]]/$D$7916</f>
        <v>2.1461419739219321E-3</v>
      </c>
      <c r="F7319">
        <f>100*Comuni[[#This Row],[Popolazione2011]]/(SUMIFS($D$2:$D$7916,$B$2:$B$7916,"Sicilia"))</f>
        <v>2.4585720613467699E-2</v>
      </c>
      <c r="G7319" t="b">
        <f>IF(Comuni[[#This Row],[Popolazione2011]]&gt;300000,"MAGGIORE")</f>
        <v>0</v>
      </c>
      <c r="H7319">
        <f>100*Comuni[[#This Row],[Popolazione2011]]/(SUMIFS($D$2:$D$7916,$B$2:$B$7916,"Piemonte"))</f>
        <v>2.8185693766791111E-2</v>
      </c>
      <c r="I7319" s="1" t="str">
        <f>_xlfn.XLOOKUP(Comuni[[#This Row],[Regione]],Ripartizione_geografica[Regione],Ripartizione_geografica[Ripartizione geografica],,0)</f>
        <v>Isole</v>
      </c>
      <c r="J7319" s="1">
        <f>_xlfn.XLOOKUP(Comuni[[#This Row],[Regione]],Table_0[Regione],Table_0[Totale contagiati],,0)</f>
        <v>1833392</v>
      </c>
      <c r="K7319" s="1">
        <f>_xlfn.XLOOKUP(Comuni[[#This Row],[Regione]],Table_0[Regione],Table_0[Guariti],,0)</f>
        <v>1818423</v>
      </c>
      <c r="L7319" s="1">
        <f>_xlfn.XLOOKUP(Comuni[[#This Row],[Regione]],Table_0[Regione],Table_0[Deceduti],,0)</f>
        <v>12944</v>
      </c>
    </row>
    <row r="7320" spans="1:12" x14ac:dyDescent="0.25">
      <c r="A7320" s="1" t="s">
        <v>7432</v>
      </c>
      <c r="B7320" s="1" t="s">
        <v>7258</v>
      </c>
      <c r="C7320" s="1" t="s">
        <v>7367</v>
      </c>
      <c r="D7320">
        <v>13325</v>
      </c>
      <c r="E7320">
        <f>100*Comuni[[#This Row],[Popolazione2011]]/$D$7916</f>
        <v>2.3249871384154266E-2</v>
      </c>
      <c r="F7320">
        <f>100*Comuni[[#This Row],[Popolazione2011]]/(SUMIFS($D$2:$D$7916,$B$2:$B$7916,"Sicilia"))</f>
        <v>0.26634530664590006</v>
      </c>
      <c r="G7320" t="b">
        <f>IF(Comuni[[#This Row],[Popolazione2011]]&gt;300000,"MAGGIORE")</f>
        <v>0</v>
      </c>
      <c r="H7320">
        <f>100*Comuni[[#This Row],[Popolazione2011]]/(SUMIFS($D$2:$D$7916,$B$2:$B$7916,"Piemonte"))</f>
        <v>0.30534501580690371</v>
      </c>
      <c r="I7320" s="1" t="str">
        <f>_xlfn.XLOOKUP(Comuni[[#This Row],[Regione]],Ripartizione_geografica[Regione],Ripartizione_geografica[Ripartizione geografica],,0)</f>
        <v>Isole</v>
      </c>
      <c r="J7320" s="1">
        <f>_xlfn.XLOOKUP(Comuni[[#This Row],[Regione]],Table_0[Regione],Table_0[Totale contagiati],,0)</f>
        <v>1833392</v>
      </c>
      <c r="K7320" s="1">
        <f>_xlfn.XLOOKUP(Comuni[[#This Row],[Regione]],Table_0[Regione],Table_0[Guariti],,0)</f>
        <v>1818423</v>
      </c>
      <c r="L7320" s="1">
        <f>_xlfn.XLOOKUP(Comuni[[#This Row],[Regione]],Table_0[Regione],Table_0[Deceduti],,0)</f>
        <v>12944</v>
      </c>
    </row>
    <row r="7321" spans="1:12" x14ac:dyDescent="0.25">
      <c r="A7321" s="1" t="s">
        <v>7433</v>
      </c>
      <c r="B7321" s="1" t="s">
        <v>7258</v>
      </c>
      <c r="C7321" s="1" t="s">
        <v>7367</v>
      </c>
      <c r="D7321">
        <v>1433</v>
      </c>
      <c r="E7321">
        <f>100*Comuni[[#This Row],[Popolazione2011]]/$D$7916</f>
        <v>2.5003426411627063E-3</v>
      </c>
      <c r="F7321">
        <f>100*Comuni[[#This Row],[Popolazione2011]]/(SUMIFS($D$2:$D$7916,$B$2:$B$7916,"Sicilia"))</f>
        <v>2.8643363934226999E-2</v>
      </c>
      <c r="G7321" t="b">
        <f>IF(Comuni[[#This Row],[Popolazione2011]]&gt;300000,"MAGGIORE")</f>
        <v>0</v>
      </c>
      <c r="H7321">
        <f>100*Comuni[[#This Row],[Popolazione2011]]/(SUMIFS($D$2:$D$7916,$B$2:$B$7916,"Piemonte"))</f>
        <v>3.2837478998220863E-2</v>
      </c>
      <c r="I7321" s="1" t="str">
        <f>_xlfn.XLOOKUP(Comuni[[#This Row],[Regione]],Ripartizione_geografica[Regione],Ripartizione_geografica[Ripartizione geografica],,0)</f>
        <v>Isole</v>
      </c>
      <c r="J7321" s="1">
        <f>_xlfn.XLOOKUP(Comuni[[#This Row],[Regione]],Table_0[Regione],Table_0[Totale contagiati],,0)</f>
        <v>1833392</v>
      </c>
      <c r="K7321" s="1">
        <f>_xlfn.XLOOKUP(Comuni[[#This Row],[Regione]],Table_0[Regione],Table_0[Guariti],,0)</f>
        <v>1818423</v>
      </c>
      <c r="L7321" s="1">
        <f>_xlfn.XLOOKUP(Comuni[[#This Row],[Regione]],Table_0[Regione],Table_0[Deceduti],,0)</f>
        <v>12944</v>
      </c>
    </row>
    <row r="7322" spans="1:12" x14ac:dyDescent="0.25">
      <c r="A7322" s="1" t="s">
        <v>7434</v>
      </c>
      <c r="B7322" s="1" t="s">
        <v>7258</v>
      </c>
      <c r="C7322" s="1" t="s">
        <v>7367</v>
      </c>
      <c r="D7322">
        <v>3964</v>
      </c>
      <c r="E7322">
        <f>100*Comuni[[#This Row],[Popolazione2011]]/$D$7916</f>
        <v>6.9165095809971865E-3</v>
      </c>
      <c r="F7322">
        <f>100*Comuni[[#This Row],[Popolazione2011]]/(SUMIFS($D$2:$D$7916,$B$2:$B$7916,"Sicilia"))</f>
        <v>7.9233980903891027E-2</v>
      </c>
      <c r="G7322" t="b">
        <f>IF(Comuni[[#This Row],[Popolazione2011]]&gt;300000,"MAGGIORE")</f>
        <v>0</v>
      </c>
      <c r="H7322">
        <f>100*Comuni[[#This Row],[Popolazione2011]]/(SUMIFS($D$2:$D$7916,$B$2:$B$7916,"Piemonte"))</f>
        <v>9.0835845602894275E-2</v>
      </c>
      <c r="I7322" s="1" t="str">
        <f>_xlfn.XLOOKUP(Comuni[[#This Row],[Regione]],Ripartizione_geografica[Regione],Ripartizione_geografica[Ripartizione geografica],,0)</f>
        <v>Isole</v>
      </c>
      <c r="J7322" s="1">
        <f>_xlfn.XLOOKUP(Comuni[[#This Row],[Regione]],Table_0[Regione],Table_0[Totale contagiati],,0)</f>
        <v>1833392</v>
      </c>
      <c r="K7322" s="1">
        <f>_xlfn.XLOOKUP(Comuni[[#This Row],[Regione]],Table_0[Regione],Table_0[Guariti],,0)</f>
        <v>1818423</v>
      </c>
      <c r="L7322" s="1">
        <f>_xlfn.XLOOKUP(Comuni[[#This Row],[Regione]],Table_0[Regione],Table_0[Deceduti],,0)</f>
        <v>12944</v>
      </c>
    </row>
    <row r="7323" spans="1:12" x14ac:dyDescent="0.25">
      <c r="A7323" s="1" t="s">
        <v>7435</v>
      </c>
      <c r="B7323" s="1" t="s">
        <v>7258</v>
      </c>
      <c r="C7323" s="1" t="s">
        <v>7367</v>
      </c>
      <c r="D7323">
        <v>1139</v>
      </c>
      <c r="E7323">
        <f>100*Comuni[[#This Row],[Popolazione2011]]/$D$7916</f>
        <v>1.9873623644691713E-3</v>
      </c>
      <c r="F7323">
        <f>100*Comuni[[#This Row],[Popolazione2011]]/(SUMIFS($D$2:$D$7916,$B$2:$B$7916,"Sicilia"))</f>
        <v>2.276677705588594E-2</v>
      </c>
      <c r="G7323" t="b">
        <f>IF(Comuni[[#This Row],[Popolazione2011]]&gt;300000,"MAGGIORE")</f>
        <v>0</v>
      </c>
      <c r="H7323">
        <f>100*Comuni[[#This Row],[Popolazione2011]]/(SUMIFS($D$2:$D$7916,$B$2:$B$7916,"Piemonte"))</f>
        <v>2.6100410732012257E-2</v>
      </c>
      <c r="I7323" s="1" t="str">
        <f>_xlfn.XLOOKUP(Comuni[[#This Row],[Regione]],Ripartizione_geografica[Regione],Ripartizione_geografica[Ripartizione geografica],,0)</f>
        <v>Isole</v>
      </c>
      <c r="J7323" s="1">
        <f>_xlfn.XLOOKUP(Comuni[[#This Row],[Regione]],Table_0[Regione],Table_0[Totale contagiati],,0)</f>
        <v>1833392</v>
      </c>
      <c r="K7323" s="1">
        <f>_xlfn.XLOOKUP(Comuni[[#This Row],[Regione]],Table_0[Regione],Table_0[Guariti],,0)</f>
        <v>1818423</v>
      </c>
      <c r="L7323" s="1">
        <f>_xlfn.XLOOKUP(Comuni[[#This Row],[Regione]],Table_0[Regione],Table_0[Deceduti],,0)</f>
        <v>12944</v>
      </c>
    </row>
    <row r="7324" spans="1:12" x14ac:dyDescent="0.25">
      <c r="A7324" s="1" t="s">
        <v>7436</v>
      </c>
      <c r="B7324" s="1" t="s">
        <v>7258</v>
      </c>
      <c r="C7324" s="1" t="s">
        <v>7367</v>
      </c>
      <c r="D7324">
        <v>829</v>
      </c>
      <c r="E7324">
        <f>100*Comuni[[#This Row],[Popolazione2011]]/$D$7916</f>
        <v>1.4464647938059203E-3</v>
      </c>
      <c r="F7324">
        <f>100*Comuni[[#This Row],[Popolazione2011]]/(SUMIFS($D$2:$D$7916,$B$2:$B$7916,"Sicilia"))</f>
        <v>1.6570375925662375E-2</v>
      </c>
      <c r="G7324" t="b">
        <f>IF(Comuni[[#This Row],[Popolazione2011]]&gt;300000,"MAGGIORE")</f>
        <v>0</v>
      </c>
      <c r="H7324">
        <f>100*Comuni[[#This Row],[Popolazione2011]]/(SUMIFS($D$2:$D$7916,$B$2:$B$7916,"Piemonte"))</f>
        <v>1.8996699294853522E-2</v>
      </c>
      <c r="I7324" s="1" t="str">
        <f>_xlfn.XLOOKUP(Comuni[[#This Row],[Regione]],Ripartizione_geografica[Regione],Ripartizione_geografica[Ripartizione geografica],,0)</f>
        <v>Isole</v>
      </c>
      <c r="J7324" s="1">
        <f>_xlfn.XLOOKUP(Comuni[[#This Row],[Regione]],Table_0[Regione],Table_0[Totale contagiati],,0)</f>
        <v>1833392</v>
      </c>
      <c r="K7324" s="1">
        <f>_xlfn.XLOOKUP(Comuni[[#This Row],[Regione]],Table_0[Regione],Table_0[Guariti],,0)</f>
        <v>1818423</v>
      </c>
      <c r="L7324" s="1">
        <f>_xlfn.XLOOKUP(Comuni[[#This Row],[Regione]],Table_0[Regione],Table_0[Deceduti],,0)</f>
        <v>12944</v>
      </c>
    </row>
    <row r="7325" spans="1:12" x14ac:dyDescent="0.25">
      <c r="A7325" s="1" t="s">
        <v>7437</v>
      </c>
      <c r="B7325" s="1" t="s">
        <v>7258</v>
      </c>
      <c r="C7325" s="1" t="s">
        <v>7367</v>
      </c>
      <c r="D7325">
        <v>228</v>
      </c>
      <c r="E7325">
        <f>100*Comuni[[#This Row],[Popolazione2011]]/$D$7916</f>
        <v>3.9782143906845572E-4</v>
      </c>
      <c r="F7325">
        <f>100*Comuni[[#This Row],[Popolazione2011]]/(SUMIFS($D$2:$D$7916,$B$2:$B$7916,"Sicilia"))</f>
        <v>4.5573530893257197E-3</v>
      </c>
      <c r="G7325" t="b">
        <f>IF(Comuni[[#This Row],[Popolazione2011]]&gt;300000,"MAGGIORE")</f>
        <v>0</v>
      </c>
      <c r="H7325">
        <f>100*Comuni[[#This Row],[Popolazione2011]]/(SUMIFS($D$2:$D$7916,$B$2:$B$7916,"Piemonte"))</f>
        <v>5.2246651860393279E-3</v>
      </c>
      <c r="I7325" s="1" t="str">
        <f>_xlfn.XLOOKUP(Comuni[[#This Row],[Regione]],Ripartizione_geografica[Regione],Ripartizione_geografica[Ripartizione geografica],,0)</f>
        <v>Isole</v>
      </c>
      <c r="J7325" s="1">
        <f>_xlfn.XLOOKUP(Comuni[[#This Row],[Regione]],Table_0[Regione],Table_0[Totale contagiati],,0)</f>
        <v>1833392</v>
      </c>
      <c r="K7325" s="1">
        <f>_xlfn.XLOOKUP(Comuni[[#This Row],[Regione]],Table_0[Regione],Table_0[Guariti],,0)</f>
        <v>1818423</v>
      </c>
      <c r="L7325" s="1">
        <f>_xlfn.XLOOKUP(Comuni[[#This Row],[Regione]],Table_0[Regione],Table_0[Deceduti],,0)</f>
        <v>12944</v>
      </c>
    </row>
    <row r="7326" spans="1:12" x14ac:dyDescent="0.25">
      <c r="A7326" s="1" t="s">
        <v>7438</v>
      </c>
      <c r="B7326" s="1" t="s">
        <v>7258</v>
      </c>
      <c r="C7326" s="1" t="s">
        <v>7367</v>
      </c>
      <c r="D7326">
        <v>4105</v>
      </c>
      <c r="E7326">
        <f>100*Comuni[[#This Row],[Popolazione2011]]/$D$7916</f>
        <v>7.1625307341053107E-3</v>
      </c>
      <c r="F7326">
        <f>100*Comuni[[#This Row],[Popolazione2011]]/(SUMIFS($D$2:$D$7916,$B$2:$B$7916,"Sicilia"))</f>
        <v>8.2052343998605615E-2</v>
      </c>
      <c r="G7326" t="b">
        <f>IF(Comuni[[#This Row],[Popolazione2011]]&gt;300000,"MAGGIORE")</f>
        <v>0</v>
      </c>
      <c r="H7326">
        <f>100*Comuni[[#This Row],[Popolazione2011]]/(SUMIFS($D$2:$D$7916,$B$2:$B$7916,"Piemonte"))</f>
        <v>9.4066888546892283E-2</v>
      </c>
      <c r="I7326" s="1" t="str">
        <f>_xlfn.XLOOKUP(Comuni[[#This Row],[Regione]],Ripartizione_geografica[Regione],Ripartizione_geografica[Ripartizione geografica],,0)</f>
        <v>Isole</v>
      </c>
      <c r="J7326" s="1">
        <f>_xlfn.XLOOKUP(Comuni[[#This Row],[Regione]],Table_0[Regione],Table_0[Totale contagiati],,0)</f>
        <v>1833392</v>
      </c>
      <c r="K7326" s="1">
        <f>_xlfn.XLOOKUP(Comuni[[#This Row],[Regione]],Table_0[Regione],Table_0[Guariti],,0)</f>
        <v>1818423</v>
      </c>
      <c r="L7326" s="1">
        <f>_xlfn.XLOOKUP(Comuni[[#This Row],[Regione]],Table_0[Regione],Table_0[Deceduti],,0)</f>
        <v>12944</v>
      </c>
    </row>
    <row r="7327" spans="1:12" x14ac:dyDescent="0.25">
      <c r="A7327" s="1" t="s">
        <v>7439</v>
      </c>
      <c r="B7327" s="1" t="s">
        <v>7258</v>
      </c>
      <c r="C7327" s="1" t="s">
        <v>7367</v>
      </c>
      <c r="D7327">
        <v>1149</v>
      </c>
      <c r="E7327">
        <f>100*Comuni[[#This Row],[Popolazione2011]]/$D$7916</f>
        <v>2.0048106732002439E-3</v>
      </c>
      <c r="F7327">
        <f>100*Comuni[[#This Row],[Popolazione2011]]/(SUMIFS($D$2:$D$7916,$B$2:$B$7916,"Sicilia"))</f>
        <v>2.2966660963312509E-2</v>
      </c>
      <c r="G7327" t="b">
        <f>IF(Comuni[[#This Row],[Popolazione2011]]&gt;300000,"MAGGIORE")</f>
        <v>0</v>
      </c>
      <c r="H7327">
        <f>100*Comuni[[#This Row],[Popolazione2011]]/(SUMIFS($D$2:$D$7916,$B$2:$B$7916,"Piemonte"))</f>
        <v>2.6329562713856086E-2</v>
      </c>
      <c r="I7327" s="1" t="str">
        <f>_xlfn.XLOOKUP(Comuni[[#This Row],[Regione]],Ripartizione_geografica[Regione],Ripartizione_geografica[Ripartizione geografica],,0)</f>
        <v>Isole</v>
      </c>
      <c r="J7327" s="1">
        <f>_xlfn.XLOOKUP(Comuni[[#This Row],[Regione]],Table_0[Regione],Table_0[Totale contagiati],,0)</f>
        <v>1833392</v>
      </c>
      <c r="K7327" s="1">
        <f>_xlfn.XLOOKUP(Comuni[[#This Row],[Regione]],Table_0[Regione],Table_0[Guariti],,0)</f>
        <v>1818423</v>
      </c>
      <c r="L7327" s="1">
        <f>_xlfn.XLOOKUP(Comuni[[#This Row],[Regione]],Table_0[Regione],Table_0[Deceduti],,0)</f>
        <v>12944</v>
      </c>
    </row>
    <row r="7328" spans="1:12" x14ac:dyDescent="0.25">
      <c r="A7328" s="1" t="s">
        <v>7440</v>
      </c>
      <c r="B7328" s="1" t="s">
        <v>7258</v>
      </c>
      <c r="C7328" s="1" t="s">
        <v>7367</v>
      </c>
      <c r="D7328">
        <v>711</v>
      </c>
      <c r="E7328">
        <f>100*Comuni[[#This Row],[Popolazione2011]]/$D$7916</f>
        <v>1.2405747507792633E-3</v>
      </c>
      <c r="F7328">
        <f>100*Comuni[[#This Row],[Popolazione2011]]/(SUMIFS($D$2:$D$7916,$B$2:$B$7916,"Sicilia"))</f>
        <v>1.4211745818028889E-2</v>
      </c>
      <c r="G7328" t="b">
        <f>IF(Comuni[[#This Row],[Popolazione2011]]&gt;300000,"MAGGIORE")</f>
        <v>0</v>
      </c>
      <c r="H7328">
        <f>100*Comuni[[#This Row],[Popolazione2011]]/(SUMIFS($D$2:$D$7916,$B$2:$B$7916,"Piemonte"))</f>
        <v>1.6292705909096327E-2</v>
      </c>
      <c r="I7328" s="1" t="str">
        <f>_xlfn.XLOOKUP(Comuni[[#This Row],[Regione]],Ripartizione_geografica[Regione],Ripartizione_geografica[Ripartizione geografica],,0)</f>
        <v>Isole</v>
      </c>
      <c r="J7328" s="1">
        <f>_xlfn.XLOOKUP(Comuni[[#This Row],[Regione]],Table_0[Regione],Table_0[Totale contagiati],,0)</f>
        <v>1833392</v>
      </c>
      <c r="K7328" s="1">
        <f>_xlfn.XLOOKUP(Comuni[[#This Row],[Regione]],Table_0[Regione],Table_0[Guariti],,0)</f>
        <v>1818423</v>
      </c>
      <c r="L7328" s="1">
        <f>_xlfn.XLOOKUP(Comuni[[#This Row],[Regione]],Table_0[Regione],Table_0[Deceduti],,0)</f>
        <v>12944</v>
      </c>
    </row>
    <row r="7329" spans="1:12" x14ac:dyDescent="0.25">
      <c r="A7329" s="1" t="s">
        <v>7441</v>
      </c>
      <c r="B7329" s="1" t="s">
        <v>7258</v>
      </c>
      <c r="C7329" s="1" t="s">
        <v>7367</v>
      </c>
      <c r="D7329">
        <v>2130</v>
      </c>
      <c r="E7329">
        <f>100*Comuni[[#This Row],[Popolazione2011]]/$D$7916</f>
        <v>3.7164897597184682E-3</v>
      </c>
      <c r="F7329">
        <f>100*Comuni[[#This Row],[Popolazione2011]]/(SUMIFS($D$2:$D$7916,$B$2:$B$7916,"Sicilia"))</f>
        <v>4.2575272281858693E-2</v>
      </c>
      <c r="G7329" t="b">
        <f>IF(Comuni[[#This Row],[Popolazione2011]]&gt;300000,"MAGGIORE")</f>
        <v>0</v>
      </c>
      <c r="H7329">
        <f>100*Comuni[[#This Row],[Popolazione2011]]/(SUMIFS($D$2:$D$7916,$B$2:$B$7916,"Piemonte"))</f>
        <v>4.8809372132735826E-2</v>
      </c>
      <c r="I7329" s="1" t="str">
        <f>_xlfn.XLOOKUP(Comuni[[#This Row],[Regione]],Ripartizione_geografica[Regione],Ripartizione_geografica[Ripartizione geografica],,0)</f>
        <v>Isole</v>
      </c>
      <c r="J7329" s="1">
        <f>_xlfn.XLOOKUP(Comuni[[#This Row],[Regione]],Table_0[Regione],Table_0[Totale contagiati],,0)</f>
        <v>1833392</v>
      </c>
      <c r="K7329" s="1">
        <f>_xlfn.XLOOKUP(Comuni[[#This Row],[Regione]],Table_0[Regione],Table_0[Guariti],,0)</f>
        <v>1818423</v>
      </c>
      <c r="L7329" s="1">
        <f>_xlfn.XLOOKUP(Comuni[[#This Row],[Regione]],Table_0[Regione],Table_0[Deceduti],,0)</f>
        <v>12944</v>
      </c>
    </row>
    <row r="7330" spans="1:12" x14ac:dyDescent="0.25">
      <c r="A7330" s="1" t="s">
        <v>7442</v>
      </c>
      <c r="B7330" s="1" t="s">
        <v>7258</v>
      </c>
      <c r="C7330" s="1" t="s">
        <v>7367</v>
      </c>
      <c r="D7330">
        <v>6541</v>
      </c>
      <c r="E7330">
        <f>100*Comuni[[#This Row],[Popolazione2011]]/$D$7916</f>
        <v>1.14129387409946E-2</v>
      </c>
      <c r="F7330">
        <f>100*Comuni[[#This Row],[Popolazione2011]]/(SUMIFS($D$2:$D$7916,$B$2:$B$7916,"Sicilia"))</f>
        <v>0.13074406384771725</v>
      </c>
      <c r="G7330" t="b">
        <f>IF(Comuni[[#This Row],[Popolazione2011]]&gt;300000,"MAGGIORE")</f>
        <v>0</v>
      </c>
      <c r="H7330">
        <f>100*Comuni[[#This Row],[Popolazione2011]]/(SUMIFS($D$2:$D$7916,$B$2:$B$7916,"Piemonte"))</f>
        <v>0.14988831132404931</v>
      </c>
      <c r="I7330" s="1" t="str">
        <f>_xlfn.XLOOKUP(Comuni[[#This Row],[Regione]],Ripartizione_geografica[Regione],Ripartizione_geografica[Ripartizione geografica],,0)</f>
        <v>Isole</v>
      </c>
      <c r="J7330" s="1">
        <f>_xlfn.XLOOKUP(Comuni[[#This Row],[Regione]],Table_0[Regione],Table_0[Totale contagiati],,0)</f>
        <v>1833392</v>
      </c>
      <c r="K7330" s="1">
        <f>_xlfn.XLOOKUP(Comuni[[#This Row],[Regione]],Table_0[Regione],Table_0[Guariti],,0)</f>
        <v>1818423</v>
      </c>
      <c r="L7330" s="1">
        <f>_xlfn.XLOOKUP(Comuni[[#This Row],[Regione]],Table_0[Regione],Table_0[Deceduti],,0)</f>
        <v>12944</v>
      </c>
    </row>
    <row r="7331" spans="1:12" x14ac:dyDescent="0.25">
      <c r="A7331" s="1" t="s">
        <v>7443</v>
      </c>
      <c r="B7331" s="1" t="s">
        <v>7258</v>
      </c>
      <c r="C7331" s="1" t="s">
        <v>7367</v>
      </c>
      <c r="D7331">
        <v>7065</v>
      </c>
      <c r="E7331">
        <f>100*Comuni[[#This Row],[Popolazione2011]]/$D$7916</f>
        <v>1.2327230118502806E-2</v>
      </c>
      <c r="F7331">
        <f>100*Comuni[[#This Row],[Popolazione2011]]/(SUMIFS($D$2:$D$7916,$B$2:$B$7916,"Sicilia"))</f>
        <v>0.14121798059686932</v>
      </c>
      <c r="G7331" t="b">
        <f>IF(Comuni[[#This Row],[Popolazione2011]]&gt;300000,"MAGGIORE")</f>
        <v>0</v>
      </c>
      <c r="H7331">
        <f>100*Comuni[[#This Row],[Popolazione2011]]/(SUMIFS($D$2:$D$7916,$B$2:$B$7916,"Piemonte"))</f>
        <v>0.16189587517266602</v>
      </c>
      <c r="I7331" s="1" t="str">
        <f>_xlfn.XLOOKUP(Comuni[[#This Row],[Regione]],Ripartizione_geografica[Regione],Ripartizione_geografica[Ripartizione geografica],,0)</f>
        <v>Isole</v>
      </c>
      <c r="J7331" s="1">
        <f>_xlfn.XLOOKUP(Comuni[[#This Row],[Regione]],Table_0[Regione],Table_0[Totale contagiati],,0)</f>
        <v>1833392</v>
      </c>
      <c r="K7331" s="1">
        <f>_xlfn.XLOOKUP(Comuni[[#This Row],[Regione]],Table_0[Regione],Table_0[Guariti],,0)</f>
        <v>1818423</v>
      </c>
      <c r="L7331" s="1">
        <f>_xlfn.XLOOKUP(Comuni[[#This Row],[Regione]],Table_0[Regione],Table_0[Deceduti],,0)</f>
        <v>12944</v>
      </c>
    </row>
    <row r="7332" spans="1:12" x14ac:dyDescent="0.25">
      <c r="A7332" s="1" t="s">
        <v>7444</v>
      </c>
      <c r="B7332" s="1" t="s">
        <v>7258</v>
      </c>
      <c r="C7332" s="1" t="s">
        <v>7367</v>
      </c>
      <c r="D7332">
        <v>3942</v>
      </c>
      <c r="E7332">
        <f>100*Comuni[[#This Row],[Popolazione2011]]/$D$7916</f>
        <v>6.8781233017888264E-3</v>
      </c>
      <c r="F7332">
        <f>100*Comuni[[#This Row],[Popolazione2011]]/(SUMIFS($D$2:$D$7916,$B$2:$B$7916,"Sicilia"))</f>
        <v>7.879423630755257E-2</v>
      </c>
      <c r="G7332" t="b">
        <f>IF(Comuni[[#This Row],[Popolazione2011]]&gt;300000,"MAGGIORE")</f>
        <v>0</v>
      </c>
      <c r="H7332">
        <f>100*Comuni[[#This Row],[Popolazione2011]]/(SUMIFS($D$2:$D$7916,$B$2:$B$7916,"Piemonte"))</f>
        <v>9.0331711242837856E-2</v>
      </c>
      <c r="I7332" s="1" t="str">
        <f>_xlfn.XLOOKUP(Comuni[[#This Row],[Regione]],Ripartizione_geografica[Regione],Ripartizione_geografica[Ripartizione geografica],,0)</f>
        <v>Isole</v>
      </c>
      <c r="J7332" s="1">
        <f>_xlfn.XLOOKUP(Comuni[[#This Row],[Regione]],Table_0[Regione],Table_0[Totale contagiati],,0)</f>
        <v>1833392</v>
      </c>
      <c r="K7332" s="1">
        <f>_xlfn.XLOOKUP(Comuni[[#This Row],[Regione]],Table_0[Regione],Table_0[Guariti],,0)</f>
        <v>1818423</v>
      </c>
      <c r="L7332" s="1">
        <f>_xlfn.XLOOKUP(Comuni[[#This Row],[Regione]],Table_0[Regione],Table_0[Deceduti],,0)</f>
        <v>12944</v>
      </c>
    </row>
    <row r="7333" spans="1:12" x14ac:dyDescent="0.25">
      <c r="A7333" s="1" t="s">
        <v>7445</v>
      </c>
      <c r="B7333" s="1" t="s">
        <v>7258</v>
      </c>
      <c r="C7333" s="1" t="s">
        <v>7367</v>
      </c>
      <c r="D7333">
        <v>2083</v>
      </c>
      <c r="E7333">
        <f>100*Comuni[[#This Row],[Popolazione2011]]/$D$7916</f>
        <v>3.6344827086824266E-3</v>
      </c>
      <c r="F7333">
        <f>100*Comuni[[#This Row],[Popolazione2011]]/(SUMIFS($D$2:$D$7916,$B$2:$B$7916,"Sicilia"))</f>
        <v>4.1635817916953831E-2</v>
      </c>
      <c r="G7333" t="b">
        <f>IF(Comuni[[#This Row],[Popolazione2011]]&gt;300000,"MAGGIORE")</f>
        <v>0</v>
      </c>
      <c r="H7333">
        <f>100*Comuni[[#This Row],[Popolazione2011]]/(SUMIFS($D$2:$D$7916,$B$2:$B$7916,"Piemonte"))</f>
        <v>4.7732357818069823E-2</v>
      </c>
      <c r="I7333" s="1" t="str">
        <f>_xlfn.XLOOKUP(Comuni[[#This Row],[Regione]],Ripartizione_geografica[Regione],Ripartizione_geografica[Ripartizione geografica],,0)</f>
        <v>Isole</v>
      </c>
      <c r="J7333" s="1">
        <f>_xlfn.XLOOKUP(Comuni[[#This Row],[Regione]],Table_0[Regione],Table_0[Totale contagiati],,0)</f>
        <v>1833392</v>
      </c>
      <c r="K7333" s="1">
        <f>_xlfn.XLOOKUP(Comuni[[#This Row],[Regione]],Table_0[Regione],Table_0[Guariti],,0)</f>
        <v>1818423</v>
      </c>
      <c r="L7333" s="1">
        <f>_xlfn.XLOOKUP(Comuni[[#This Row],[Regione]],Table_0[Regione],Table_0[Deceduti],,0)</f>
        <v>12944</v>
      </c>
    </row>
    <row r="7334" spans="1:12" x14ac:dyDescent="0.25">
      <c r="A7334" s="1" t="s">
        <v>7446</v>
      </c>
      <c r="B7334" s="1" t="s">
        <v>7258</v>
      </c>
      <c r="C7334" s="1" t="s">
        <v>7367</v>
      </c>
      <c r="D7334">
        <v>2911</v>
      </c>
      <c r="E7334">
        <f>100*Comuni[[#This Row],[Popolazione2011]]/$D$7916</f>
        <v>5.0792026716152397E-3</v>
      </c>
      <c r="F7334">
        <f>100*Comuni[[#This Row],[Popolazione2011]]/(SUMIFS($D$2:$D$7916,$B$2:$B$7916,"Sicilia"))</f>
        <v>5.818620545187355E-2</v>
      </c>
      <c r="G7334" t="b">
        <f>IF(Comuni[[#This Row],[Popolazione2011]]&gt;300000,"MAGGIORE")</f>
        <v>0</v>
      </c>
      <c r="H7334">
        <f>100*Comuni[[#This Row],[Popolazione2011]]/(SUMIFS($D$2:$D$7916,$B$2:$B$7916,"Piemonte"))</f>
        <v>6.6706141914738962E-2</v>
      </c>
      <c r="I7334" s="1" t="str">
        <f>_xlfn.XLOOKUP(Comuni[[#This Row],[Regione]],Ripartizione_geografica[Regione],Ripartizione_geografica[Ripartizione geografica],,0)</f>
        <v>Isole</v>
      </c>
      <c r="J7334" s="1">
        <f>_xlfn.XLOOKUP(Comuni[[#This Row],[Regione]],Table_0[Regione],Table_0[Totale contagiati],,0)</f>
        <v>1833392</v>
      </c>
      <c r="K7334" s="1">
        <f>_xlfn.XLOOKUP(Comuni[[#This Row],[Regione]],Table_0[Regione],Table_0[Guariti],,0)</f>
        <v>1818423</v>
      </c>
      <c r="L7334" s="1">
        <f>_xlfn.XLOOKUP(Comuni[[#This Row],[Regione]],Table_0[Regione],Table_0[Deceduti],,0)</f>
        <v>12944</v>
      </c>
    </row>
    <row r="7335" spans="1:12" x14ac:dyDescent="0.25">
      <c r="A7335" s="1" t="s">
        <v>7447</v>
      </c>
      <c r="B7335" s="1" t="s">
        <v>7258</v>
      </c>
      <c r="C7335" s="1" t="s">
        <v>7367</v>
      </c>
      <c r="D7335">
        <v>3082</v>
      </c>
      <c r="E7335">
        <f>100*Comuni[[#This Row],[Popolazione2011]]/$D$7916</f>
        <v>5.3775687509165816E-3</v>
      </c>
      <c r="F7335">
        <f>100*Comuni[[#This Row],[Popolazione2011]]/(SUMIFS($D$2:$D$7916,$B$2:$B$7916,"Sicilia"))</f>
        <v>6.1604220268867839E-2</v>
      </c>
      <c r="G7335" t="b">
        <f>IF(Comuni[[#This Row],[Popolazione2011]]&gt;300000,"MAGGIORE")</f>
        <v>0</v>
      </c>
      <c r="H7335">
        <f>100*Comuni[[#This Row],[Popolazione2011]]/(SUMIFS($D$2:$D$7916,$B$2:$B$7916,"Piemonte"))</f>
        <v>7.062464080426846E-2</v>
      </c>
      <c r="I7335" s="1" t="str">
        <f>_xlfn.XLOOKUP(Comuni[[#This Row],[Regione]],Ripartizione_geografica[Regione],Ripartizione_geografica[Ripartizione geografica],,0)</f>
        <v>Isole</v>
      </c>
      <c r="J7335" s="1">
        <f>_xlfn.XLOOKUP(Comuni[[#This Row],[Regione]],Table_0[Regione],Table_0[Totale contagiati],,0)</f>
        <v>1833392</v>
      </c>
      <c r="K7335" s="1">
        <f>_xlfn.XLOOKUP(Comuni[[#This Row],[Regione]],Table_0[Regione],Table_0[Guariti],,0)</f>
        <v>1818423</v>
      </c>
      <c r="L7335" s="1">
        <f>_xlfn.XLOOKUP(Comuni[[#This Row],[Regione]],Table_0[Regione],Table_0[Deceduti],,0)</f>
        <v>12944</v>
      </c>
    </row>
    <row r="7336" spans="1:12" x14ac:dyDescent="0.25">
      <c r="A7336" s="1" t="s">
        <v>7448</v>
      </c>
      <c r="B7336" s="1" t="s">
        <v>7258</v>
      </c>
      <c r="C7336" s="1" t="s">
        <v>7367</v>
      </c>
      <c r="D7336">
        <v>1378</v>
      </c>
      <c r="E7336">
        <f>100*Comuni[[#This Row],[Popolazione2011]]/$D$7916</f>
        <v>2.404376943141807E-3</v>
      </c>
      <c r="F7336">
        <f>100*Comuni[[#This Row],[Popolazione2011]]/(SUMIFS($D$2:$D$7916,$B$2:$B$7916,"Sicilia"))</f>
        <v>2.7544002443380886E-2</v>
      </c>
      <c r="G7336" t="b">
        <f>IF(Comuni[[#This Row],[Popolazione2011]]&gt;300000,"MAGGIORE")</f>
        <v>0</v>
      </c>
      <c r="H7336">
        <f>100*Comuni[[#This Row],[Popolazione2011]]/(SUMIFS($D$2:$D$7916,$B$2:$B$7916,"Piemonte"))</f>
        <v>3.1577143098079796E-2</v>
      </c>
      <c r="I7336" s="1" t="str">
        <f>_xlfn.XLOOKUP(Comuni[[#This Row],[Regione]],Ripartizione_geografica[Regione],Ripartizione_geografica[Ripartizione geografica],,0)</f>
        <v>Isole</v>
      </c>
      <c r="J7336" s="1">
        <f>_xlfn.XLOOKUP(Comuni[[#This Row],[Regione]],Table_0[Regione],Table_0[Totale contagiati],,0)</f>
        <v>1833392</v>
      </c>
      <c r="K7336" s="1">
        <f>_xlfn.XLOOKUP(Comuni[[#This Row],[Regione]],Table_0[Regione],Table_0[Guariti],,0)</f>
        <v>1818423</v>
      </c>
      <c r="L7336" s="1">
        <f>_xlfn.XLOOKUP(Comuni[[#This Row],[Regione]],Table_0[Regione],Table_0[Deceduti],,0)</f>
        <v>12944</v>
      </c>
    </row>
    <row r="7337" spans="1:12" x14ac:dyDescent="0.25">
      <c r="A7337" s="1" t="s">
        <v>7449</v>
      </c>
      <c r="B7337" s="1" t="s">
        <v>7258</v>
      </c>
      <c r="C7337" s="1" t="s">
        <v>7367</v>
      </c>
      <c r="D7337">
        <v>1067</v>
      </c>
      <c r="E7337">
        <f>100*Comuni[[#This Row],[Popolazione2011]]/$D$7916</f>
        <v>1.8617345416054485E-3</v>
      </c>
      <c r="F7337">
        <f>100*Comuni[[#This Row],[Popolazione2011]]/(SUMIFS($D$2:$D$7916,$B$2:$B$7916,"Sicilia"))</f>
        <v>2.1327612922414661E-2</v>
      </c>
      <c r="G7337" t="b">
        <f>IF(Comuni[[#This Row],[Popolazione2011]]&gt;300000,"MAGGIORE")</f>
        <v>0</v>
      </c>
      <c r="H7337">
        <f>100*Comuni[[#This Row],[Popolazione2011]]/(SUMIFS($D$2:$D$7916,$B$2:$B$7916,"Piemonte"))</f>
        <v>2.4450516462736681E-2</v>
      </c>
      <c r="I7337" s="1" t="str">
        <f>_xlfn.XLOOKUP(Comuni[[#This Row],[Regione]],Ripartizione_geografica[Regione],Ripartizione_geografica[Ripartizione geografica],,0)</f>
        <v>Isole</v>
      </c>
      <c r="J7337" s="1">
        <f>_xlfn.XLOOKUP(Comuni[[#This Row],[Regione]],Table_0[Regione],Table_0[Totale contagiati],,0)</f>
        <v>1833392</v>
      </c>
      <c r="K7337" s="1">
        <f>_xlfn.XLOOKUP(Comuni[[#This Row],[Regione]],Table_0[Regione],Table_0[Guariti],,0)</f>
        <v>1818423</v>
      </c>
      <c r="L7337" s="1">
        <f>_xlfn.XLOOKUP(Comuni[[#This Row],[Regione]],Table_0[Regione],Table_0[Deceduti],,0)</f>
        <v>12944</v>
      </c>
    </row>
    <row r="7338" spans="1:12" x14ac:dyDescent="0.25">
      <c r="A7338" s="1" t="s">
        <v>7450</v>
      </c>
      <c r="B7338" s="1" t="s">
        <v>7258</v>
      </c>
      <c r="C7338" s="1" t="s">
        <v>7367</v>
      </c>
      <c r="D7338">
        <v>12803</v>
      </c>
      <c r="E7338">
        <f>100*Comuni[[#This Row],[Popolazione2011]]/$D$7916</f>
        <v>2.2339069668392275E-2</v>
      </c>
      <c r="F7338">
        <f>100*Comuni[[#This Row],[Popolazione2011]]/(SUMIFS($D$2:$D$7916,$B$2:$B$7916,"Sicilia"))</f>
        <v>0.25591136667823328</v>
      </c>
      <c r="G7338" t="b">
        <f>IF(Comuni[[#This Row],[Popolazione2011]]&gt;300000,"MAGGIORE")</f>
        <v>0</v>
      </c>
      <c r="H7338">
        <f>100*Comuni[[#This Row],[Popolazione2011]]/(SUMIFS($D$2:$D$7916,$B$2:$B$7916,"Piemonte"))</f>
        <v>0.29338328235465577</v>
      </c>
      <c r="I7338" s="1" t="str">
        <f>_xlfn.XLOOKUP(Comuni[[#This Row],[Regione]],Ripartizione_geografica[Regione],Ripartizione_geografica[Ripartizione geografica],,0)</f>
        <v>Isole</v>
      </c>
      <c r="J7338" s="1">
        <f>_xlfn.XLOOKUP(Comuni[[#This Row],[Regione]],Table_0[Regione],Table_0[Totale contagiati],,0)</f>
        <v>1833392</v>
      </c>
      <c r="K7338" s="1">
        <f>_xlfn.XLOOKUP(Comuni[[#This Row],[Regione]],Table_0[Regione],Table_0[Guariti],,0)</f>
        <v>1818423</v>
      </c>
      <c r="L7338" s="1">
        <f>_xlfn.XLOOKUP(Comuni[[#This Row],[Regione]],Table_0[Regione],Table_0[Deceduti],,0)</f>
        <v>12944</v>
      </c>
    </row>
    <row r="7339" spans="1:12" x14ac:dyDescent="0.25">
      <c r="A7339" s="1" t="s">
        <v>7451</v>
      </c>
      <c r="B7339" s="1" t="s">
        <v>7258</v>
      </c>
      <c r="C7339" s="1" t="s">
        <v>7367</v>
      </c>
      <c r="D7339">
        <v>1497</v>
      </c>
      <c r="E7339">
        <f>100*Comuni[[#This Row],[Popolazione2011]]/$D$7916</f>
        <v>2.6120118170415711E-3</v>
      </c>
      <c r="F7339">
        <f>100*Comuni[[#This Row],[Popolazione2011]]/(SUMIFS($D$2:$D$7916,$B$2:$B$7916,"Sicilia"))</f>
        <v>2.9922620941757027E-2</v>
      </c>
      <c r="G7339" t="b">
        <f>IF(Comuni[[#This Row],[Popolazione2011]]&gt;300000,"MAGGIORE")</f>
        <v>0</v>
      </c>
      <c r="H7339">
        <f>100*Comuni[[#This Row],[Popolazione2011]]/(SUMIFS($D$2:$D$7916,$B$2:$B$7916,"Piemonte"))</f>
        <v>3.4304051682021379E-2</v>
      </c>
      <c r="I7339" s="1" t="str">
        <f>_xlfn.XLOOKUP(Comuni[[#This Row],[Regione]],Ripartizione_geografica[Regione],Ripartizione_geografica[Ripartizione geografica],,0)</f>
        <v>Isole</v>
      </c>
      <c r="J7339" s="1">
        <f>_xlfn.XLOOKUP(Comuni[[#This Row],[Regione]],Table_0[Regione],Table_0[Totale contagiati],,0)</f>
        <v>1833392</v>
      </c>
      <c r="K7339" s="1">
        <f>_xlfn.XLOOKUP(Comuni[[#This Row],[Regione]],Table_0[Regione],Table_0[Guariti],,0)</f>
        <v>1818423</v>
      </c>
      <c r="L7339" s="1">
        <f>_xlfn.XLOOKUP(Comuni[[#This Row],[Regione]],Table_0[Regione],Table_0[Deceduti],,0)</f>
        <v>12944</v>
      </c>
    </row>
    <row r="7340" spans="1:12" x14ac:dyDescent="0.25">
      <c r="A7340" s="1" t="s">
        <v>7452</v>
      </c>
      <c r="B7340" s="1" t="s">
        <v>7258</v>
      </c>
      <c r="C7340" s="1" t="s">
        <v>7367</v>
      </c>
      <c r="D7340">
        <v>4744</v>
      </c>
      <c r="E7340">
        <f>100*Comuni[[#This Row],[Popolazione2011]]/$D$7916</f>
        <v>8.2774776620208514E-3</v>
      </c>
      <c r="F7340">
        <f>100*Comuni[[#This Row],[Popolazione2011]]/(SUMIFS($D$2:$D$7916,$B$2:$B$7916,"Sicilia"))</f>
        <v>9.4824925683163225E-2</v>
      </c>
      <c r="G7340" t="b">
        <f>IF(Comuni[[#This Row],[Popolazione2011]]&gt;300000,"MAGGIORE")</f>
        <v>0</v>
      </c>
      <c r="H7340">
        <f>100*Comuni[[#This Row],[Popolazione2011]]/(SUMIFS($D$2:$D$7916,$B$2:$B$7916,"Piemonte"))</f>
        <v>0.10870970018671304</v>
      </c>
      <c r="I7340" s="1" t="str">
        <f>_xlfn.XLOOKUP(Comuni[[#This Row],[Regione]],Ripartizione_geografica[Regione],Ripartizione_geografica[Ripartizione geografica],,0)</f>
        <v>Isole</v>
      </c>
      <c r="J7340" s="1">
        <f>_xlfn.XLOOKUP(Comuni[[#This Row],[Regione]],Table_0[Regione],Table_0[Totale contagiati],,0)</f>
        <v>1833392</v>
      </c>
      <c r="K7340" s="1">
        <f>_xlfn.XLOOKUP(Comuni[[#This Row],[Regione]],Table_0[Regione],Table_0[Guariti],,0)</f>
        <v>1818423</v>
      </c>
      <c r="L7340" s="1">
        <f>_xlfn.XLOOKUP(Comuni[[#This Row],[Regione]],Table_0[Regione],Table_0[Deceduti],,0)</f>
        <v>12944</v>
      </c>
    </row>
    <row r="7341" spans="1:12" x14ac:dyDescent="0.25">
      <c r="A7341" s="1" t="s">
        <v>7453</v>
      </c>
      <c r="B7341" s="1" t="s">
        <v>7258</v>
      </c>
      <c r="C7341" s="1" t="s">
        <v>7367</v>
      </c>
      <c r="D7341">
        <v>892</v>
      </c>
      <c r="E7341">
        <f>100*Comuni[[#This Row],[Popolazione2011]]/$D$7916</f>
        <v>1.5563891388116777E-3</v>
      </c>
      <c r="F7341">
        <f>100*Comuni[[#This Row],[Popolazione2011]]/(SUMIFS($D$2:$D$7916,$B$2:$B$7916,"Sicilia"))</f>
        <v>1.7829644542449744E-2</v>
      </c>
      <c r="G7341" t="b">
        <f>IF(Comuni[[#This Row],[Popolazione2011]]&gt;300000,"MAGGIORE")</f>
        <v>0</v>
      </c>
      <c r="H7341">
        <f>100*Comuni[[#This Row],[Popolazione2011]]/(SUMIFS($D$2:$D$7916,$B$2:$B$7916,"Piemonte"))</f>
        <v>2.0440356780469651E-2</v>
      </c>
      <c r="I7341" s="1" t="str">
        <f>_xlfn.XLOOKUP(Comuni[[#This Row],[Regione]],Ripartizione_geografica[Regione],Ripartizione_geografica[Ripartizione geografica],,0)</f>
        <v>Isole</v>
      </c>
      <c r="J7341" s="1">
        <f>_xlfn.XLOOKUP(Comuni[[#This Row],[Regione]],Table_0[Regione],Table_0[Totale contagiati],,0)</f>
        <v>1833392</v>
      </c>
      <c r="K7341" s="1">
        <f>_xlfn.XLOOKUP(Comuni[[#This Row],[Regione]],Table_0[Regione],Table_0[Guariti],,0)</f>
        <v>1818423</v>
      </c>
      <c r="L7341" s="1">
        <f>_xlfn.XLOOKUP(Comuni[[#This Row],[Regione]],Table_0[Regione],Table_0[Deceduti],,0)</f>
        <v>12944</v>
      </c>
    </row>
    <row r="7342" spans="1:12" x14ac:dyDescent="0.25">
      <c r="A7342" s="1" t="s">
        <v>7454</v>
      </c>
      <c r="B7342" s="1" t="s">
        <v>7258</v>
      </c>
      <c r="C7342" s="1" t="s">
        <v>7367</v>
      </c>
      <c r="D7342">
        <v>3297</v>
      </c>
      <c r="E7342">
        <f>100*Comuni[[#This Row],[Popolazione2011]]/$D$7916</f>
        <v>5.7527073886346428E-3</v>
      </c>
      <c r="F7342">
        <f>100*Comuni[[#This Row],[Popolazione2011]]/(SUMIFS($D$2:$D$7916,$B$2:$B$7916,"Sicilia"))</f>
        <v>6.590172427853902E-2</v>
      </c>
      <c r="G7342" t="b">
        <f>IF(Comuni[[#This Row],[Popolazione2011]]&gt;300000,"MAGGIORE")</f>
        <v>0</v>
      </c>
      <c r="H7342">
        <f>100*Comuni[[#This Row],[Popolazione2011]]/(SUMIFS($D$2:$D$7916,$B$2:$B$7916,"Piemonte"))</f>
        <v>7.5551408413910809E-2</v>
      </c>
      <c r="I7342" s="1" t="str">
        <f>_xlfn.XLOOKUP(Comuni[[#This Row],[Regione]],Ripartizione_geografica[Regione],Ripartizione_geografica[Ripartizione geografica],,0)</f>
        <v>Isole</v>
      </c>
      <c r="J7342" s="1">
        <f>_xlfn.XLOOKUP(Comuni[[#This Row],[Regione]],Table_0[Regione],Table_0[Totale contagiati],,0)</f>
        <v>1833392</v>
      </c>
      <c r="K7342" s="1">
        <f>_xlfn.XLOOKUP(Comuni[[#This Row],[Regione]],Table_0[Regione],Table_0[Guariti],,0)</f>
        <v>1818423</v>
      </c>
      <c r="L7342" s="1">
        <f>_xlfn.XLOOKUP(Comuni[[#This Row],[Regione]],Table_0[Regione],Table_0[Deceduti],,0)</f>
        <v>12944</v>
      </c>
    </row>
    <row r="7343" spans="1:12" x14ac:dyDescent="0.25">
      <c r="A7343" s="1" t="s">
        <v>7455</v>
      </c>
      <c r="B7343" s="1" t="s">
        <v>7258</v>
      </c>
      <c r="C7343" s="1" t="s">
        <v>7367</v>
      </c>
      <c r="D7343">
        <v>9240</v>
      </c>
      <c r="E7343">
        <f>100*Comuni[[#This Row],[Popolazione2011]]/$D$7916</f>
        <v>1.6122237267511101E-2</v>
      </c>
      <c r="F7343">
        <f>100*Comuni[[#This Row],[Popolazione2011]]/(SUMIFS($D$2:$D$7916,$B$2:$B$7916,"Sicilia"))</f>
        <v>0.1846927304621476</v>
      </c>
      <c r="G7343" t="b">
        <f>IF(Comuni[[#This Row],[Popolazione2011]]&gt;300000,"MAGGIORE")</f>
        <v>0</v>
      </c>
      <c r="H7343">
        <f>100*Comuni[[#This Row],[Popolazione2011]]/(SUMIFS($D$2:$D$7916,$B$2:$B$7916,"Piemonte"))</f>
        <v>0.21173643122369909</v>
      </c>
      <c r="I7343" s="1" t="str">
        <f>_xlfn.XLOOKUP(Comuni[[#This Row],[Regione]],Ripartizione_geografica[Regione],Ripartizione_geografica[Ripartizione geografica],,0)</f>
        <v>Isole</v>
      </c>
      <c r="J7343" s="1">
        <f>_xlfn.XLOOKUP(Comuni[[#This Row],[Regione]],Table_0[Regione],Table_0[Totale contagiati],,0)</f>
        <v>1833392</v>
      </c>
      <c r="K7343" s="1">
        <f>_xlfn.XLOOKUP(Comuni[[#This Row],[Regione]],Table_0[Regione],Table_0[Guariti],,0)</f>
        <v>1818423</v>
      </c>
      <c r="L7343" s="1">
        <f>_xlfn.XLOOKUP(Comuni[[#This Row],[Regione]],Table_0[Regione],Table_0[Deceduti],,0)</f>
        <v>12944</v>
      </c>
    </row>
    <row r="7344" spans="1:12" x14ac:dyDescent="0.25">
      <c r="A7344" s="1" t="s">
        <v>7456</v>
      </c>
      <c r="B7344" s="1" t="s">
        <v>7258</v>
      </c>
      <c r="C7344" s="1" t="s">
        <v>7367</v>
      </c>
      <c r="D7344">
        <v>1421</v>
      </c>
      <c r="E7344">
        <f>100*Comuni[[#This Row],[Popolazione2011]]/$D$7916</f>
        <v>2.4794046706854193E-3</v>
      </c>
      <c r="F7344">
        <f>100*Comuni[[#This Row],[Popolazione2011]]/(SUMIFS($D$2:$D$7916,$B$2:$B$7916,"Sicilia"))</f>
        <v>2.8403503245315122E-2</v>
      </c>
      <c r="G7344" t="b">
        <f>IF(Comuni[[#This Row],[Popolazione2011]]&gt;300000,"MAGGIORE")</f>
        <v>0</v>
      </c>
      <c r="H7344">
        <f>100*Comuni[[#This Row],[Popolazione2011]]/(SUMIFS($D$2:$D$7916,$B$2:$B$7916,"Piemonte"))</f>
        <v>3.256249662000827E-2</v>
      </c>
      <c r="I7344" s="1" t="str">
        <f>_xlfn.XLOOKUP(Comuni[[#This Row],[Regione]],Ripartizione_geografica[Regione],Ripartizione_geografica[Ripartizione geografica],,0)</f>
        <v>Isole</v>
      </c>
      <c r="J7344" s="1">
        <f>_xlfn.XLOOKUP(Comuni[[#This Row],[Regione]],Table_0[Regione],Table_0[Totale contagiati],,0)</f>
        <v>1833392</v>
      </c>
      <c r="K7344" s="1">
        <f>_xlfn.XLOOKUP(Comuni[[#This Row],[Regione]],Table_0[Regione],Table_0[Guariti],,0)</f>
        <v>1818423</v>
      </c>
      <c r="L7344" s="1">
        <f>_xlfn.XLOOKUP(Comuni[[#This Row],[Regione]],Table_0[Regione],Table_0[Deceduti],,0)</f>
        <v>12944</v>
      </c>
    </row>
    <row r="7345" spans="1:12" x14ac:dyDescent="0.25">
      <c r="A7345" s="1" t="s">
        <v>7457</v>
      </c>
      <c r="B7345" s="1" t="s">
        <v>7258</v>
      </c>
      <c r="C7345" s="1" t="s">
        <v>7367</v>
      </c>
      <c r="D7345">
        <v>4674</v>
      </c>
      <c r="E7345">
        <f>100*Comuni[[#This Row],[Popolazione2011]]/$D$7916</f>
        <v>8.1553395009033424E-3</v>
      </c>
      <c r="F7345">
        <f>100*Comuni[[#This Row],[Popolazione2011]]/(SUMIFS($D$2:$D$7916,$B$2:$B$7916,"Sicilia"))</f>
        <v>9.3425738331177247E-2</v>
      </c>
      <c r="G7345" t="b">
        <f>IF(Comuni[[#This Row],[Popolazione2011]]&gt;300000,"MAGGIORE")</f>
        <v>0</v>
      </c>
      <c r="H7345">
        <f>100*Comuni[[#This Row],[Popolazione2011]]/(SUMIFS($D$2:$D$7916,$B$2:$B$7916,"Piemonte"))</f>
        <v>0.10710563631380622</v>
      </c>
      <c r="I7345" s="1" t="str">
        <f>_xlfn.XLOOKUP(Comuni[[#This Row],[Regione]],Ripartizione_geografica[Regione],Ripartizione_geografica[Ripartizione geografica],,0)</f>
        <v>Isole</v>
      </c>
      <c r="J7345" s="1">
        <f>_xlfn.XLOOKUP(Comuni[[#This Row],[Regione]],Table_0[Regione],Table_0[Totale contagiati],,0)</f>
        <v>1833392</v>
      </c>
      <c r="K7345" s="1">
        <f>_xlfn.XLOOKUP(Comuni[[#This Row],[Regione]],Table_0[Regione],Table_0[Guariti],,0)</f>
        <v>1818423</v>
      </c>
      <c r="L7345" s="1">
        <f>_xlfn.XLOOKUP(Comuni[[#This Row],[Regione]],Table_0[Regione],Table_0[Deceduti],,0)</f>
        <v>12944</v>
      </c>
    </row>
    <row r="7346" spans="1:12" x14ac:dyDescent="0.25">
      <c r="A7346" s="1" t="s">
        <v>7458</v>
      </c>
      <c r="B7346" s="1" t="s">
        <v>7258</v>
      </c>
      <c r="C7346" s="1" t="s">
        <v>7367</v>
      </c>
      <c r="D7346">
        <v>4078</v>
      </c>
      <c r="E7346">
        <f>100*Comuni[[#This Row],[Popolazione2011]]/$D$7916</f>
        <v>7.1154203005314148E-3</v>
      </c>
      <c r="F7346">
        <f>100*Comuni[[#This Row],[Popolazione2011]]/(SUMIFS($D$2:$D$7916,$B$2:$B$7916,"Sicilia"))</f>
        <v>8.1512657448553877E-2</v>
      </c>
      <c r="G7346" t="b">
        <f>IF(Comuni[[#This Row],[Popolazione2011]]&gt;300000,"MAGGIORE")</f>
        <v>0</v>
      </c>
      <c r="H7346">
        <f>100*Comuni[[#This Row],[Popolazione2011]]/(SUMIFS($D$2:$D$7916,$B$2:$B$7916,"Piemonte"))</f>
        <v>9.3448178195913945E-2</v>
      </c>
      <c r="I7346" s="1" t="str">
        <f>_xlfn.XLOOKUP(Comuni[[#This Row],[Regione]],Ripartizione_geografica[Regione],Ripartizione_geografica[Ripartizione geografica],,0)</f>
        <v>Isole</v>
      </c>
      <c r="J7346" s="1">
        <f>_xlfn.XLOOKUP(Comuni[[#This Row],[Regione]],Table_0[Regione],Table_0[Totale contagiati],,0)</f>
        <v>1833392</v>
      </c>
      <c r="K7346" s="1">
        <f>_xlfn.XLOOKUP(Comuni[[#This Row],[Regione]],Table_0[Regione],Table_0[Guariti],,0)</f>
        <v>1818423</v>
      </c>
      <c r="L7346" s="1">
        <f>_xlfn.XLOOKUP(Comuni[[#This Row],[Regione]],Table_0[Regione],Table_0[Deceduti],,0)</f>
        <v>12944</v>
      </c>
    </row>
    <row r="7347" spans="1:12" x14ac:dyDescent="0.25">
      <c r="A7347" s="1" t="s">
        <v>7459</v>
      </c>
      <c r="B7347" s="1" t="s">
        <v>7258</v>
      </c>
      <c r="C7347" s="1" t="s">
        <v>7367</v>
      </c>
      <c r="D7347">
        <v>1766</v>
      </c>
      <c r="E7347">
        <f>100*Comuni[[#This Row],[Popolazione2011]]/$D$7916</f>
        <v>3.0813713219074246E-3</v>
      </c>
      <c r="F7347">
        <f>100*Comuni[[#This Row],[Popolazione2011]]/(SUMIFS($D$2:$D$7916,$B$2:$B$7916,"Sicilia"))</f>
        <v>3.5299498051531673E-2</v>
      </c>
      <c r="G7347" t="b">
        <f>IF(Comuni[[#This Row],[Popolazione2011]]&gt;300000,"MAGGIORE")</f>
        <v>0</v>
      </c>
      <c r="H7347">
        <f>100*Comuni[[#This Row],[Popolazione2011]]/(SUMIFS($D$2:$D$7916,$B$2:$B$7916,"Piemonte"))</f>
        <v>4.0468239993620411E-2</v>
      </c>
      <c r="I7347" s="1" t="str">
        <f>_xlfn.XLOOKUP(Comuni[[#This Row],[Regione]],Ripartizione_geografica[Regione],Ripartizione_geografica[Ripartizione geografica],,0)</f>
        <v>Isole</v>
      </c>
      <c r="J7347" s="1">
        <f>_xlfn.XLOOKUP(Comuni[[#This Row],[Regione]],Table_0[Regione],Table_0[Totale contagiati],,0)</f>
        <v>1833392</v>
      </c>
      <c r="K7347" s="1">
        <f>_xlfn.XLOOKUP(Comuni[[#This Row],[Regione]],Table_0[Regione],Table_0[Guariti],,0)</f>
        <v>1818423</v>
      </c>
      <c r="L7347" s="1">
        <f>_xlfn.XLOOKUP(Comuni[[#This Row],[Regione]],Table_0[Regione],Table_0[Deceduti],,0)</f>
        <v>12944</v>
      </c>
    </row>
    <row r="7348" spans="1:12" x14ac:dyDescent="0.25">
      <c r="A7348" s="1" t="s">
        <v>7460</v>
      </c>
      <c r="B7348" s="1" t="s">
        <v>7258</v>
      </c>
      <c r="C7348" s="1" t="s">
        <v>7367</v>
      </c>
      <c r="D7348">
        <v>2249</v>
      </c>
      <c r="E7348">
        <f>100*Comuni[[#This Row],[Popolazione2011]]/$D$7916</f>
        <v>3.9241246336182319E-3</v>
      </c>
      <c r="F7348">
        <f>100*Comuni[[#This Row],[Popolazione2011]]/(SUMIFS($D$2:$D$7916,$B$2:$B$7916,"Sicilia"))</f>
        <v>4.4953890780234838E-2</v>
      </c>
      <c r="G7348" t="b">
        <f>IF(Comuni[[#This Row],[Popolazione2011]]&gt;300000,"MAGGIORE")</f>
        <v>0</v>
      </c>
      <c r="H7348">
        <f>100*Comuni[[#This Row],[Popolazione2011]]/(SUMIFS($D$2:$D$7916,$B$2:$B$7916,"Piemonte"))</f>
        <v>5.1536280716677409E-2</v>
      </c>
      <c r="I7348" s="1" t="str">
        <f>_xlfn.XLOOKUP(Comuni[[#This Row],[Regione]],Ripartizione_geografica[Regione],Ripartizione_geografica[Ripartizione geografica],,0)</f>
        <v>Isole</v>
      </c>
      <c r="J7348" s="1">
        <f>_xlfn.XLOOKUP(Comuni[[#This Row],[Regione]],Table_0[Regione],Table_0[Totale contagiati],,0)</f>
        <v>1833392</v>
      </c>
      <c r="K7348" s="1">
        <f>_xlfn.XLOOKUP(Comuni[[#This Row],[Regione]],Table_0[Regione],Table_0[Guariti],,0)</f>
        <v>1818423</v>
      </c>
      <c r="L7348" s="1">
        <f>_xlfn.XLOOKUP(Comuni[[#This Row],[Regione]],Table_0[Regione],Table_0[Deceduti],,0)</f>
        <v>12944</v>
      </c>
    </row>
    <row r="7349" spans="1:12" x14ac:dyDescent="0.25">
      <c r="A7349" s="1" t="s">
        <v>7461</v>
      </c>
      <c r="B7349" s="1" t="s">
        <v>7258</v>
      </c>
      <c r="C7349" s="1" t="s">
        <v>7367</v>
      </c>
      <c r="D7349">
        <v>2760</v>
      </c>
      <c r="E7349">
        <f>100*Comuni[[#This Row],[Popolazione2011]]/$D$7916</f>
        <v>4.8157332097760429E-3</v>
      </c>
      <c r="F7349">
        <f>100*Comuni[[#This Row],[Popolazione2011]]/(SUMIFS($D$2:$D$7916,$B$2:$B$7916,"Sicilia"))</f>
        <v>5.5167958449732393E-2</v>
      </c>
      <c r="G7349" t="b">
        <f>IF(Comuni[[#This Row],[Popolazione2011]]&gt;300000,"MAGGIORE")</f>
        <v>0</v>
      </c>
      <c r="H7349">
        <f>100*Comuni[[#This Row],[Popolazione2011]]/(SUMIFS($D$2:$D$7916,$B$2:$B$7916,"Piemonte"))</f>
        <v>6.3245946988897128E-2</v>
      </c>
      <c r="I7349" s="1" t="str">
        <f>_xlfn.XLOOKUP(Comuni[[#This Row],[Regione]],Ripartizione_geografica[Regione],Ripartizione_geografica[Ripartizione geografica],,0)</f>
        <v>Isole</v>
      </c>
      <c r="J7349" s="1">
        <f>_xlfn.XLOOKUP(Comuni[[#This Row],[Regione]],Table_0[Regione],Table_0[Totale contagiati],,0)</f>
        <v>1833392</v>
      </c>
      <c r="K7349" s="1">
        <f>_xlfn.XLOOKUP(Comuni[[#This Row],[Regione]],Table_0[Regione],Table_0[Guariti],,0)</f>
        <v>1818423</v>
      </c>
      <c r="L7349" s="1">
        <f>_xlfn.XLOOKUP(Comuni[[#This Row],[Regione]],Table_0[Regione],Table_0[Deceduti],,0)</f>
        <v>12944</v>
      </c>
    </row>
    <row r="7350" spans="1:12" x14ac:dyDescent="0.25">
      <c r="A7350" s="1" t="s">
        <v>7462</v>
      </c>
      <c r="B7350" s="1" t="s">
        <v>7258</v>
      </c>
      <c r="C7350" s="1" t="s">
        <v>7367</v>
      </c>
      <c r="D7350">
        <v>5091</v>
      </c>
      <c r="E7350">
        <f>100*Comuni[[#This Row],[Popolazione2011]]/$D$7916</f>
        <v>8.8829339749890712E-3</v>
      </c>
      <c r="F7350">
        <f>100*Comuni[[#This Row],[Popolazione2011]]/(SUMIFS($D$2:$D$7916,$B$2:$B$7916,"Sicilia"))</f>
        <v>0.10176089727086508</v>
      </c>
      <c r="G7350" t="b">
        <f>IF(Comuni[[#This Row],[Popolazione2011]]&gt;300000,"MAGGIORE")</f>
        <v>0</v>
      </c>
      <c r="H7350">
        <f>100*Comuni[[#This Row],[Popolazione2011]]/(SUMIFS($D$2:$D$7916,$B$2:$B$7916,"Piemonte"))</f>
        <v>0.11666127395669394</v>
      </c>
      <c r="I7350" s="1" t="str">
        <f>_xlfn.XLOOKUP(Comuni[[#This Row],[Regione]],Ripartizione_geografica[Regione],Ripartizione_geografica[Ripartizione geografica],,0)</f>
        <v>Isole</v>
      </c>
      <c r="J7350" s="1">
        <f>_xlfn.XLOOKUP(Comuni[[#This Row],[Regione]],Table_0[Regione],Table_0[Totale contagiati],,0)</f>
        <v>1833392</v>
      </c>
      <c r="K7350" s="1">
        <f>_xlfn.XLOOKUP(Comuni[[#This Row],[Regione]],Table_0[Regione],Table_0[Guariti],,0)</f>
        <v>1818423</v>
      </c>
      <c r="L7350" s="1">
        <f>_xlfn.XLOOKUP(Comuni[[#This Row],[Regione]],Table_0[Regione],Table_0[Deceduti],,0)</f>
        <v>12944</v>
      </c>
    </row>
    <row r="7351" spans="1:12" x14ac:dyDescent="0.25">
      <c r="A7351" s="1" t="s">
        <v>7463</v>
      </c>
      <c r="B7351" s="1" t="s">
        <v>7258</v>
      </c>
      <c r="C7351" s="1" t="s">
        <v>7367</v>
      </c>
      <c r="D7351">
        <v>11084</v>
      </c>
      <c r="E7351">
        <f>100*Comuni[[#This Row],[Popolazione2011]]/$D$7916</f>
        <v>1.9339705397520893E-2</v>
      </c>
      <c r="F7351">
        <f>100*Comuni[[#This Row],[Popolazione2011]]/(SUMIFS($D$2:$D$7916,$B$2:$B$7916,"Sicilia"))</f>
        <v>0.22155132299160649</v>
      </c>
      <c r="G7351" t="b">
        <f>IF(Comuni[[#This Row],[Popolazione2011]]&gt;300000,"MAGGIORE")</f>
        <v>0</v>
      </c>
      <c r="H7351">
        <f>100*Comuni[[#This Row],[Popolazione2011]]/(SUMIFS($D$2:$D$7916,$B$2:$B$7916,"Piemonte"))</f>
        <v>0.25399205667570135</v>
      </c>
      <c r="I7351" s="1" t="str">
        <f>_xlfn.XLOOKUP(Comuni[[#This Row],[Regione]],Ripartizione_geografica[Regione],Ripartizione_geografica[Ripartizione geografica],,0)</f>
        <v>Isole</v>
      </c>
      <c r="J7351" s="1">
        <f>_xlfn.XLOOKUP(Comuni[[#This Row],[Regione]],Table_0[Regione],Table_0[Totale contagiati],,0)</f>
        <v>1833392</v>
      </c>
      <c r="K7351" s="1">
        <f>_xlfn.XLOOKUP(Comuni[[#This Row],[Regione]],Table_0[Regione],Table_0[Guariti],,0)</f>
        <v>1818423</v>
      </c>
      <c r="L7351" s="1">
        <f>_xlfn.XLOOKUP(Comuni[[#This Row],[Regione]],Table_0[Regione],Table_0[Deceduti],,0)</f>
        <v>12944</v>
      </c>
    </row>
    <row r="7352" spans="1:12" x14ac:dyDescent="0.25">
      <c r="A7352" s="1" t="s">
        <v>7464</v>
      </c>
      <c r="B7352" s="1" t="s">
        <v>7258</v>
      </c>
      <c r="C7352" s="1" t="s">
        <v>7367</v>
      </c>
      <c r="D7352">
        <v>7426</v>
      </c>
      <c r="E7352">
        <f>100*Comuni[[#This Row],[Popolazione2011]]/$D$7916</f>
        <v>1.2957114063694528E-2</v>
      </c>
      <c r="F7352">
        <f>100*Comuni[[#This Row],[Popolazione2011]]/(SUMIFS($D$2:$D$7916,$B$2:$B$7916,"Sicilia"))</f>
        <v>0.1484337896549684</v>
      </c>
      <c r="G7352" t="b">
        <f>IF(Comuni[[#This Row],[Popolazione2011]]&gt;300000,"MAGGIORE")</f>
        <v>0</v>
      </c>
      <c r="H7352">
        <f>100*Comuni[[#This Row],[Popolazione2011]]/(SUMIFS($D$2:$D$7916,$B$2:$B$7916,"Piemonte"))</f>
        <v>0.17016826171722829</v>
      </c>
      <c r="I7352" s="1" t="str">
        <f>_xlfn.XLOOKUP(Comuni[[#This Row],[Regione]],Ripartizione_geografica[Regione],Ripartizione_geografica[Ripartizione geografica],,0)</f>
        <v>Isole</v>
      </c>
      <c r="J7352" s="1">
        <f>_xlfn.XLOOKUP(Comuni[[#This Row],[Regione]],Table_0[Regione],Table_0[Totale contagiati],,0)</f>
        <v>1833392</v>
      </c>
      <c r="K7352" s="1">
        <f>_xlfn.XLOOKUP(Comuni[[#This Row],[Regione]],Table_0[Regione],Table_0[Guariti],,0)</f>
        <v>1818423</v>
      </c>
      <c r="L7352" s="1">
        <f>_xlfn.XLOOKUP(Comuni[[#This Row],[Regione]],Table_0[Regione],Table_0[Deceduti],,0)</f>
        <v>12944</v>
      </c>
    </row>
    <row r="7353" spans="1:12" x14ac:dyDescent="0.25">
      <c r="A7353" s="1" t="s">
        <v>7465</v>
      </c>
      <c r="B7353" s="1" t="s">
        <v>7258</v>
      </c>
      <c r="C7353" s="1" t="s">
        <v>7367</v>
      </c>
      <c r="D7353">
        <v>6732</v>
      </c>
      <c r="E7353">
        <f>100*Comuni[[#This Row],[Popolazione2011]]/$D$7916</f>
        <v>1.1746201437758088E-2</v>
      </c>
      <c r="F7353">
        <f>100*Comuni[[#This Row],[Popolazione2011]]/(SUMIFS($D$2:$D$7916,$B$2:$B$7916,"Sicilia"))</f>
        <v>0.13456184647956468</v>
      </c>
      <c r="G7353" t="b">
        <f>IF(Comuni[[#This Row],[Popolazione2011]]&gt;300000,"MAGGIORE")</f>
        <v>0</v>
      </c>
      <c r="H7353">
        <f>100*Comuni[[#This Row],[Popolazione2011]]/(SUMIFS($D$2:$D$7916,$B$2:$B$7916,"Piemonte"))</f>
        <v>0.15426511417726646</v>
      </c>
      <c r="I7353" s="1" t="str">
        <f>_xlfn.XLOOKUP(Comuni[[#This Row],[Regione]],Ripartizione_geografica[Regione],Ripartizione_geografica[Ripartizione geografica],,0)</f>
        <v>Isole</v>
      </c>
      <c r="J7353" s="1">
        <f>_xlfn.XLOOKUP(Comuni[[#This Row],[Regione]],Table_0[Regione],Table_0[Totale contagiati],,0)</f>
        <v>1833392</v>
      </c>
      <c r="K7353" s="1">
        <f>_xlfn.XLOOKUP(Comuni[[#This Row],[Regione]],Table_0[Regione],Table_0[Guariti],,0)</f>
        <v>1818423</v>
      </c>
      <c r="L7353" s="1">
        <f>_xlfn.XLOOKUP(Comuni[[#This Row],[Regione]],Table_0[Regione],Table_0[Deceduti],,0)</f>
        <v>12944</v>
      </c>
    </row>
    <row r="7354" spans="1:12" x14ac:dyDescent="0.25">
      <c r="A7354" s="1" t="s">
        <v>7466</v>
      </c>
      <c r="B7354" s="1" t="s">
        <v>7258</v>
      </c>
      <c r="C7354" s="1" t="s">
        <v>7367</v>
      </c>
      <c r="D7354">
        <v>933</v>
      </c>
      <c r="E7354">
        <f>100*Comuni[[#This Row],[Popolazione2011]]/$D$7916</f>
        <v>1.6279272046090755E-3</v>
      </c>
      <c r="F7354">
        <f>100*Comuni[[#This Row],[Popolazione2011]]/(SUMIFS($D$2:$D$7916,$B$2:$B$7916,"Sicilia"))</f>
        <v>1.8649168562898669E-2</v>
      </c>
      <c r="G7354" t="b">
        <f>IF(Comuni[[#This Row],[Popolazione2011]]&gt;300000,"MAGGIORE")</f>
        <v>0</v>
      </c>
      <c r="H7354">
        <f>100*Comuni[[#This Row],[Popolazione2011]]/(SUMIFS($D$2:$D$7916,$B$2:$B$7916,"Piemonte"))</f>
        <v>2.1379879906029357E-2</v>
      </c>
      <c r="I7354" s="1" t="str">
        <f>_xlfn.XLOOKUP(Comuni[[#This Row],[Regione]],Ripartizione_geografica[Regione],Ripartizione_geografica[Ripartizione geografica],,0)</f>
        <v>Isole</v>
      </c>
      <c r="J7354" s="1">
        <f>_xlfn.XLOOKUP(Comuni[[#This Row],[Regione]],Table_0[Regione],Table_0[Totale contagiati],,0)</f>
        <v>1833392</v>
      </c>
      <c r="K7354" s="1">
        <f>_xlfn.XLOOKUP(Comuni[[#This Row],[Regione]],Table_0[Regione],Table_0[Guariti],,0)</f>
        <v>1818423</v>
      </c>
      <c r="L7354" s="1">
        <f>_xlfn.XLOOKUP(Comuni[[#This Row],[Regione]],Table_0[Regione],Table_0[Deceduti],,0)</f>
        <v>12944</v>
      </c>
    </row>
    <row r="7355" spans="1:12" x14ac:dyDescent="0.25">
      <c r="A7355" s="1" t="s">
        <v>7467</v>
      </c>
      <c r="B7355" s="1" t="s">
        <v>7258</v>
      </c>
      <c r="C7355" s="1" t="s">
        <v>7367</v>
      </c>
      <c r="D7355">
        <v>3051</v>
      </c>
      <c r="E7355">
        <f>100*Comuni[[#This Row],[Popolazione2011]]/$D$7916</f>
        <v>5.323478993850256E-3</v>
      </c>
      <c r="F7355">
        <f>100*Comuni[[#This Row],[Popolazione2011]]/(SUMIFS($D$2:$D$7916,$B$2:$B$7916,"Sicilia"))</f>
        <v>6.0984580155845486E-2</v>
      </c>
      <c r="G7355" t="b">
        <f>IF(Comuni[[#This Row],[Popolazione2011]]&gt;300000,"MAGGIORE")</f>
        <v>0</v>
      </c>
      <c r="H7355">
        <f>100*Comuni[[#This Row],[Popolazione2011]]/(SUMIFS($D$2:$D$7916,$B$2:$B$7916,"Piemonte"))</f>
        <v>6.9914269660552586E-2</v>
      </c>
      <c r="I7355" s="1" t="str">
        <f>_xlfn.XLOOKUP(Comuni[[#This Row],[Regione]],Ripartizione_geografica[Regione],Ripartizione_geografica[Ripartizione geografica],,0)</f>
        <v>Isole</v>
      </c>
      <c r="J7355" s="1">
        <f>_xlfn.XLOOKUP(Comuni[[#This Row],[Regione]],Table_0[Regione],Table_0[Totale contagiati],,0)</f>
        <v>1833392</v>
      </c>
      <c r="K7355" s="1">
        <f>_xlfn.XLOOKUP(Comuni[[#This Row],[Regione]],Table_0[Regione],Table_0[Guariti],,0)</f>
        <v>1818423</v>
      </c>
      <c r="L7355" s="1">
        <f>_xlfn.XLOOKUP(Comuni[[#This Row],[Regione]],Table_0[Regione],Table_0[Deceduti],,0)</f>
        <v>12944</v>
      </c>
    </row>
    <row r="7356" spans="1:12" x14ac:dyDescent="0.25">
      <c r="A7356" s="1" t="s">
        <v>7468</v>
      </c>
      <c r="B7356" s="1" t="s">
        <v>7258</v>
      </c>
      <c r="C7356" s="1" t="s">
        <v>7367</v>
      </c>
      <c r="D7356">
        <v>1105</v>
      </c>
      <c r="E7356">
        <f>100*Comuni[[#This Row],[Popolazione2011]]/$D$7916</f>
        <v>1.9280381147835245E-3</v>
      </c>
      <c r="F7356">
        <f>100*Comuni[[#This Row],[Popolazione2011]]/(SUMIFS($D$2:$D$7916,$B$2:$B$7916,"Sicilia"))</f>
        <v>2.2087171770635614E-2</v>
      </c>
      <c r="G7356" t="b">
        <f>IF(Comuni[[#This Row],[Popolazione2011]]&gt;300000,"MAGGIORE")</f>
        <v>0</v>
      </c>
      <c r="H7356">
        <f>100*Comuni[[#This Row],[Popolazione2011]]/(SUMIFS($D$2:$D$7916,$B$2:$B$7916,"Piemonte"))</f>
        <v>2.5321293993743235E-2</v>
      </c>
      <c r="I7356" s="1" t="str">
        <f>_xlfn.XLOOKUP(Comuni[[#This Row],[Regione]],Ripartizione_geografica[Regione],Ripartizione_geografica[Ripartizione geografica],,0)</f>
        <v>Isole</v>
      </c>
      <c r="J7356" s="1">
        <f>_xlfn.XLOOKUP(Comuni[[#This Row],[Regione]],Table_0[Regione],Table_0[Totale contagiati],,0)</f>
        <v>1833392</v>
      </c>
      <c r="K7356" s="1">
        <f>_xlfn.XLOOKUP(Comuni[[#This Row],[Regione]],Table_0[Regione],Table_0[Guariti],,0)</f>
        <v>1818423</v>
      </c>
      <c r="L7356" s="1">
        <f>_xlfn.XLOOKUP(Comuni[[#This Row],[Regione]],Table_0[Regione],Table_0[Deceduti],,0)</f>
        <v>12944</v>
      </c>
    </row>
    <row r="7357" spans="1:12" x14ac:dyDescent="0.25">
      <c r="A7357" s="1" t="s">
        <v>7469</v>
      </c>
      <c r="B7357" s="1" t="s">
        <v>7258</v>
      </c>
      <c r="C7357" s="1" t="s">
        <v>7367</v>
      </c>
      <c r="D7357">
        <v>1352</v>
      </c>
      <c r="E7357">
        <f>100*Comuni[[#This Row],[Popolazione2011]]/$D$7916</f>
        <v>2.3590113404410181E-3</v>
      </c>
      <c r="F7357">
        <f>100*Comuni[[#This Row],[Popolazione2011]]/(SUMIFS($D$2:$D$7916,$B$2:$B$7916,"Sicilia"))</f>
        <v>2.702430428407181E-2</v>
      </c>
      <c r="G7357" t="b">
        <f>IF(Comuni[[#This Row],[Popolazione2011]]&gt;300000,"MAGGIORE")</f>
        <v>0</v>
      </c>
      <c r="H7357">
        <f>100*Comuni[[#This Row],[Popolazione2011]]/(SUMIFS($D$2:$D$7916,$B$2:$B$7916,"Piemonte"))</f>
        <v>3.0981347945285839E-2</v>
      </c>
      <c r="I7357" s="1" t="str">
        <f>_xlfn.XLOOKUP(Comuni[[#This Row],[Regione]],Ripartizione_geografica[Regione],Ripartizione_geografica[Ripartizione geografica],,0)</f>
        <v>Isole</v>
      </c>
      <c r="J7357" s="1">
        <f>_xlfn.XLOOKUP(Comuni[[#This Row],[Regione]],Table_0[Regione],Table_0[Totale contagiati],,0)</f>
        <v>1833392</v>
      </c>
      <c r="K7357" s="1">
        <f>_xlfn.XLOOKUP(Comuni[[#This Row],[Regione]],Table_0[Regione],Table_0[Guariti],,0)</f>
        <v>1818423</v>
      </c>
      <c r="L7357" s="1">
        <f>_xlfn.XLOOKUP(Comuni[[#This Row],[Regione]],Table_0[Regione],Table_0[Deceduti],,0)</f>
        <v>12944</v>
      </c>
    </row>
    <row r="7358" spans="1:12" x14ac:dyDescent="0.25">
      <c r="A7358" s="1" t="s">
        <v>7470</v>
      </c>
      <c r="B7358" s="1" t="s">
        <v>7258</v>
      </c>
      <c r="C7358" s="1" t="s">
        <v>7367</v>
      </c>
      <c r="D7358">
        <v>3855</v>
      </c>
      <c r="E7358">
        <f>100*Comuni[[#This Row],[Popolazione2011]]/$D$7916</f>
        <v>6.726323015828495E-3</v>
      </c>
      <c r="F7358">
        <f>100*Comuni[[#This Row],[Popolazione2011]]/(SUMIFS($D$2:$D$7916,$B$2:$B$7916,"Sicilia"))</f>
        <v>7.7055246312941444E-2</v>
      </c>
      <c r="G7358" t="b">
        <f>IF(Comuni[[#This Row],[Popolazione2011]]&gt;300000,"MAGGIORE")</f>
        <v>0</v>
      </c>
      <c r="H7358">
        <f>100*Comuni[[#This Row],[Popolazione2011]]/(SUMIFS($D$2:$D$7916,$B$2:$B$7916,"Piemonte"))</f>
        <v>8.8338089000796538E-2</v>
      </c>
      <c r="I7358" s="1" t="str">
        <f>_xlfn.XLOOKUP(Comuni[[#This Row],[Regione]],Ripartizione_geografica[Regione],Ripartizione_geografica[Ripartizione geografica],,0)</f>
        <v>Isole</v>
      </c>
      <c r="J7358" s="1">
        <f>_xlfn.XLOOKUP(Comuni[[#This Row],[Regione]],Table_0[Regione],Table_0[Totale contagiati],,0)</f>
        <v>1833392</v>
      </c>
      <c r="K7358" s="1">
        <f>_xlfn.XLOOKUP(Comuni[[#This Row],[Regione]],Table_0[Regione],Table_0[Guariti],,0)</f>
        <v>1818423</v>
      </c>
      <c r="L7358" s="1">
        <f>_xlfn.XLOOKUP(Comuni[[#This Row],[Regione]],Table_0[Regione],Table_0[Deceduti],,0)</f>
        <v>12944</v>
      </c>
    </row>
    <row r="7359" spans="1:12" x14ac:dyDescent="0.25">
      <c r="A7359" s="1" t="s">
        <v>7471</v>
      </c>
      <c r="B7359" s="1" t="s">
        <v>7258</v>
      </c>
      <c r="C7359" s="1" t="s">
        <v>7367</v>
      </c>
      <c r="D7359">
        <v>8748</v>
      </c>
      <c r="E7359">
        <f>100*Comuni[[#This Row],[Popolazione2011]]/$D$7916</f>
        <v>1.5263780477942327E-2</v>
      </c>
      <c r="F7359">
        <f>100*Comuni[[#This Row],[Popolazione2011]]/(SUMIFS($D$2:$D$7916,$B$2:$B$7916,"Sicilia"))</f>
        <v>0.1748584422167605</v>
      </c>
      <c r="G7359" t="b">
        <f>IF(Comuni[[#This Row],[Popolazione2011]]&gt;300000,"MAGGIORE")</f>
        <v>0</v>
      </c>
      <c r="H7359">
        <f>100*Comuni[[#This Row],[Popolazione2011]]/(SUMIFS($D$2:$D$7916,$B$2:$B$7916,"Piemonte"))</f>
        <v>0.20046215371698264</v>
      </c>
      <c r="I7359" s="1" t="str">
        <f>_xlfn.XLOOKUP(Comuni[[#This Row],[Regione]],Ripartizione_geografica[Regione],Ripartizione_geografica[Ripartizione geografica],,0)</f>
        <v>Isole</v>
      </c>
      <c r="J7359" s="1">
        <f>_xlfn.XLOOKUP(Comuni[[#This Row],[Regione]],Table_0[Regione],Table_0[Totale contagiati],,0)</f>
        <v>1833392</v>
      </c>
      <c r="K7359" s="1">
        <f>_xlfn.XLOOKUP(Comuni[[#This Row],[Regione]],Table_0[Regione],Table_0[Guariti],,0)</f>
        <v>1818423</v>
      </c>
      <c r="L7359" s="1">
        <f>_xlfn.XLOOKUP(Comuni[[#This Row],[Regione]],Table_0[Regione],Table_0[Deceduti],,0)</f>
        <v>12944</v>
      </c>
    </row>
    <row r="7360" spans="1:12" x14ac:dyDescent="0.25">
      <c r="A7360" s="1" t="s">
        <v>7472</v>
      </c>
      <c r="B7360" s="1" t="s">
        <v>7258</v>
      </c>
      <c r="C7360" s="1" t="s">
        <v>7367</v>
      </c>
      <c r="D7360">
        <v>7213</v>
      </c>
      <c r="E7360">
        <f>100*Comuni[[#This Row],[Popolazione2011]]/$D$7916</f>
        <v>1.258546508772268E-2</v>
      </c>
      <c r="F7360">
        <f>100*Comuni[[#This Row],[Popolazione2011]]/(SUMIFS($D$2:$D$7916,$B$2:$B$7916,"Sicilia"))</f>
        <v>0.14417626242678253</v>
      </c>
      <c r="G7360" t="b">
        <f>IF(Comuni[[#This Row],[Popolazione2011]]&gt;300000,"MAGGIORE")</f>
        <v>0</v>
      </c>
      <c r="H7360">
        <f>100*Comuni[[#This Row],[Popolazione2011]]/(SUMIFS($D$2:$D$7916,$B$2:$B$7916,"Piemonte"))</f>
        <v>0.1652873245039547</v>
      </c>
      <c r="I7360" s="1" t="str">
        <f>_xlfn.XLOOKUP(Comuni[[#This Row],[Regione]],Ripartizione_geografica[Regione],Ripartizione_geografica[Ripartizione geografica],,0)</f>
        <v>Isole</v>
      </c>
      <c r="J7360" s="1">
        <f>_xlfn.XLOOKUP(Comuni[[#This Row],[Regione]],Table_0[Regione],Table_0[Totale contagiati],,0)</f>
        <v>1833392</v>
      </c>
      <c r="K7360" s="1">
        <f>_xlfn.XLOOKUP(Comuni[[#This Row],[Regione]],Table_0[Regione],Table_0[Guariti],,0)</f>
        <v>1818423</v>
      </c>
      <c r="L7360" s="1">
        <f>_xlfn.XLOOKUP(Comuni[[#This Row],[Regione]],Table_0[Regione],Table_0[Deceduti],,0)</f>
        <v>12944</v>
      </c>
    </row>
    <row r="7361" spans="1:12" x14ac:dyDescent="0.25">
      <c r="A7361" s="1" t="s">
        <v>7473</v>
      </c>
      <c r="B7361" s="1" t="s">
        <v>7258</v>
      </c>
      <c r="C7361" s="1" t="s">
        <v>7367</v>
      </c>
      <c r="D7361">
        <v>5744</v>
      </c>
      <c r="E7361">
        <f>100*Comuni[[#This Row],[Popolazione2011]]/$D$7916</f>
        <v>1.0022308535128113E-2</v>
      </c>
      <c r="F7361">
        <f>100*Comuni[[#This Row],[Popolazione2011]]/(SUMIFS($D$2:$D$7916,$B$2:$B$7916,"Sicilia"))</f>
        <v>0.11481331642581988</v>
      </c>
      <c r="G7361" t="b">
        <f>IF(Comuni[[#This Row],[Popolazione2011]]&gt;300000,"MAGGIORE")</f>
        <v>0</v>
      </c>
      <c r="H7361">
        <f>100*Comuni[[#This Row],[Popolazione2011]]/(SUMIFS($D$2:$D$7916,$B$2:$B$7916,"Piemonte"))</f>
        <v>0.13162489837109606</v>
      </c>
      <c r="I7361" s="1" t="str">
        <f>_xlfn.XLOOKUP(Comuni[[#This Row],[Regione]],Ripartizione_geografica[Regione],Ripartizione_geografica[Ripartizione geografica],,0)</f>
        <v>Isole</v>
      </c>
      <c r="J7361" s="1">
        <f>_xlfn.XLOOKUP(Comuni[[#This Row],[Regione]],Table_0[Regione],Table_0[Totale contagiati],,0)</f>
        <v>1833392</v>
      </c>
      <c r="K7361" s="1">
        <f>_xlfn.XLOOKUP(Comuni[[#This Row],[Regione]],Table_0[Regione],Table_0[Guariti],,0)</f>
        <v>1818423</v>
      </c>
      <c r="L7361" s="1">
        <f>_xlfn.XLOOKUP(Comuni[[#This Row],[Regione]],Table_0[Regione],Table_0[Deceduti],,0)</f>
        <v>12944</v>
      </c>
    </row>
    <row r="7362" spans="1:12" x14ac:dyDescent="0.25">
      <c r="A7362" s="1" t="s">
        <v>7474</v>
      </c>
      <c r="B7362" s="1" t="s">
        <v>7258</v>
      </c>
      <c r="C7362" s="1" t="s">
        <v>7367</v>
      </c>
      <c r="D7362">
        <v>4240</v>
      </c>
      <c r="E7362">
        <f>100*Comuni[[#This Row],[Popolazione2011]]/$D$7916</f>
        <v>7.3980829019747911E-3</v>
      </c>
      <c r="F7362">
        <f>100*Comuni[[#This Row],[Popolazione2011]]/(SUMIFS($D$2:$D$7916,$B$2:$B$7916,"Sicilia"))</f>
        <v>8.4750776748864262E-2</v>
      </c>
      <c r="G7362" t="b">
        <f>IF(Comuni[[#This Row],[Popolazione2011]]&gt;300000,"MAGGIORE")</f>
        <v>0</v>
      </c>
      <c r="H7362">
        <f>100*Comuni[[#This Row],[Popolazione2011]]/(SUMIFS($D$2:$D$7916,$B$2:$B$7916,"Piemonte"))</f>
        <v>9.7160440301783987E-2</v>
      </c>
      <c r="I7362" s="1" t="str">
        <f>_xlfn.XLOOKUP(Comuni[[#This Row],[Regione]],Ripartizione_geografica[Regione],Ripartizione_geografica[Ripartizione geografica],,0)</f>
        <v>Isole</v>
      </c>
      <c r="J7362" s="1">
        <f>_xlfn.XLOOKUP(Comuni[[#This Row],[Regione]],Table_0[Regione],Table_0[Totale contagiati],,0)</f>
        <v>1833392</v>
      </c>
      <c r="K7362" s="1">
        <f>_xlfn.XLOOKUP(Comuni[[#This Row],[Regione]],Table_0[Regione],Table_0[Guariti],,0)</f>
        <v>1818423</v>
      </c>
      <c r="L7362" s="1">
        <f>_xlfn.XLOOKUP(Comuni[[#This Row],[Regione]],Table_0[Regione],Table_0[Deceduti],,0)</f>
        <v>12944</v>
      </c>
    </row>
    <row r="7363" spans="1:12" x14ac:dyDescent="0.25">
      <c r="A7363" s="1" t="s">
        <v>7475</v>
      </c>
      <c r="B7363" s="1" t="s">
        <v>7258</v>
      </c>
      <c r="C7363" s="1" t="s">
        <v>7476</v>
      </c>
      <c r="D7363">
        <v>58323</v>
      </c>
      <c r="E7363">
        <f>100*Comuni[[#This Row],[Popolazione2011]]/$D$7916</f>
        <v>0.10176377101223484</v>
      </c>
      <c r="F7363">
        <f>100*Comuni[[#This Row],[Popolazione2011]]/(SUMIFS($D$2:$D$7916,$B$2:$B$7916,"Sicilia"))</f>
        <v>1.1657829132839648</v>
      </c>
      <c r="G7363" t="b">
        <f>IF(Comuni[[#This Row],[Popolazione2011]]&gt;300000,"MAGGIORE")</f>
        <v>0</v>
      </c>
      <c r="H7363">
        <f>100*Comuni[[#This Row],[Popolazione2011]]/(SUMIFS($D$2:$D$7916,$B$2:$B$7916,"Piemonte"))</f>
        <v>1.3364831037077707</v>
      </c>
      <c r="I7363" s="1" t="str">
        <f>_xlfn.XLOOKUP(Comuni[[#This Row],[Regione]],Ripartizione_geografica[Regione],Ripartizione_geografica[Ripartizione geografica],,0)</f>
        <v>Isole</v>
      </c>
      <c r="J7363" s="1">
        <f>_xlfn.XLOOKUP(Comuni[[#This Row],[Regione]],Table_0[Regione],Table_0[Totale contagiati],,0)</f>
        <v>1833392</v>
      </c>
      <c r="K7363" s="1">
        <f>_xlfn.XLOOKUP(Comuni[[#This Row],[Regione]],Table_0[Regione],Table_0[Guariti],,0)</f>
        <v>1818423</v>
      </c>
      <c r="L7363" s="1">
        <f>_xlfn.XLOOKUP(Comuni[[#This Row],[Regione]],Table_0[Regione],Table_0[Deceduti],,0)</f>
        <v>12944</v>
      </c>
    </row>
    <row r="7364" spans="1:12" x14ac:dyDescent="0.25">
      <c r="A7364" s="1" t="s">
        <v>7477</v>
      </c>
      <c r="B7364" s="1" t="s">
        <v>7258</v>
      </c>
      <c r="C7364" s="1" t="s">
        <v>7476</v>
      </c>
      <c r="D7364">
        <v>3118</v>
      </c>
      <c r="E7364">
        <f>100*Comuni[[#This Row],[Popolazione2011]]/$D$7916</f>
        <v>5.4403826623484431E-3</v>
      </c>
      <c r="F7364">
        <f>100*Comuni[[#This Row],[Popolazione2011]]/(SUMIFS($D$2:$D$7916,$B$2:$B$7916,"Sicilia"))</f>
        <v>6.232380233560348E-2</v>
      </c>
      <c r="G7364" t="b">
        <f>IF(Comuni[[#This Row],[Popolazione2011]]&gt;300000,"MAGGIORE")</f>
        <v>0</v>
      </c>
      <c r="H7364">
        <f>100*Comuni[[#This Row],[Popolazione2011]]/(SUMIFS($D$2:$D$7916,$B$2:$B$7916,"Piemonte"))</f>
        <v>7.1449587938906253E-2</v>
      </c>
      <c r="I7364" s="1" t="str">
        <f>_xlfn.XLOOKUP(Comuni[[#This Row],[Regione]],Ripartizione_geografica[Regione],Ripartizione_geografica[Ripartizione geografica],,0)</f>
        <v>Isole</v>
      </c>
      <c r="J7364" s="1">
        <f>_xlfn.XLOOKUP(Comuni[[#This Row],[Regione]],Table_0[Regione],Table_0[Totale contagiati],,0)</f>
        <v>1833392</v>
      </c>
      <c r="K7364" s="1">
        <f>_xlfn.XLOOKUP(Comuni[[#This Row],[Regione]],Table_0[Regione],Table_0[Guariti],,0)</f>
        <v>1818423</v>
      </c>
      <c r="L7364" s="1">
        <f>_xlfn.XLOOKUP(Comuni[[#This Row],[Regione]],Table_0[Regione],Table_0[Deceduti],,0)</f>
        <v>12944</v>
      </c>
    </row>
    <row r="7365" spans="1:12" x14ac:dyDescent="0.25">
      <c r="A7365" s="1" t="s">
        <v>7478</v>
      </c>
      <c r="B7365" s="1" t="s">
        <v>7258</v>
      </c>
      <c r="C7365" s="1" t="s">
        <v>7476</v>
      </c>
      <c r="D7365">
        <v>9493</v>
      </c>
      <c r="E7365">
        <f>100*Comuni[[#This Row],[Popolazione2011]]/$D$7916</f>
        <v>1.6563679478407239E-2</v>
      </c>
      <c r="F7365">
        <f>100*Comuni[[#This Row],[Popolazione2011]]/(SUMIFS($D$2:$D$7916,$B$2:$B$7916,"Sicilia"))</f>
        <v>0.18974979332003972</v>
      </c>
      <c r="G7365" t="b">
        <f>IF(Comuni[[#This Row],[Popolazione2011]]&gt;300000,"MAGGIORE")</f>
        <v>0</v>
      </c>
      <c r="H7365">
        <f>100*Comuni[[#This Row],[Popolazione2011]]/(SUMIFS($D$2:$D$7916,$B$2:$B$7916,"Piemonte"))</f>
        <v>0.21753397636434799</v>
      </c>
      <c r="I7365" s="1" t="str">
        <f>_xlfn.XLOOKUP(Comuni[[#This Row],[Regione]],Ripartizione_geografica[Regione],Ripartizione_geografica[Ripartizione geografica],,0)</f>
        <v>Isole</v>
      </c>
      <c r="J7365" s="1">
        <f>_xlfn.XLOOKUP(Comuni[[#This Row],[Regione]],Table_0[Regione],Table_0[Totale contagiati],,0)</f>
        <v>1833392</v>
      </c>
      <c r="K7365" s="1">
        <f>_xlfn.XLOOKUP(Comuni[[#This Row],[Regione]],Table_0[Regione],Table_0[Guariti],,0)</f>
        <v>1818423</v>
      </c>
      <c r="L7365" s="1">
        <f>_xlfn.XLOOKUP(Comuni[[#This Row],[Regione]],Table_0[Regione],Table_0[Deceduti],,0)</f>
        <v>12944</v>
      </c>
    </row>
    <row r="7366" spans="1:12" x14ac:dyDescent="0.25">
      <c r="A7366" s="1" t="s">
        <v>7479</v>
      </c>
      <c r="B7366" s="1" t="s">
        <v>7258</v>
      </c>
      <c r="C7366" s="1" t="s">
        <v>7476</v>
      </c>
      <c r="D7366">
        <v>3882</v>
      </c>
      <c r="E7366">
        <f>100*Comuni[[#This Row],[Popolazione2011]]/$D$7916</f>
        <v>6.7734334494023909E-3</v>
      </c>
      <c r="F7366">
        <f>100*Comuni[[#This Row],[Popolazione2011]]/(SUMIFS($D$2:$D$7916,$B$2:$B$7916,"Sicilia"))</f>
        <v>7.7594932862993168E-2</v>
      </c>
      <c r="G7366" t="b">
        <f>IF(Comuni[[#This Row],[Popolazione2011]]&gt;300000,"MAGGIORE")</f>
        <v>0</v>
      </c>
      <c r="H7366">
        <f>100*Comuni[[#This Row],[Popolazione2011]]/(SUMIFS($D$2:$D$7916,$B$2:$B$7916,"Piemonte"))</f>
        <v>8.8956799351774876E-2</v>
      </c>
      <c r="I7366" s="1" t="str">
        <f>_xlfn.XLOOKUP(Comuni[[#This Row],[Regione]],Ripartizione_geografica[Regione],Ripartizione_geografica[Ripartizione geografica],,0)</f>
        <v>Isole</v>
      </c>
      <c r="J7366" s="1">
        <f>_xlfn.XLOOKUP(Comuni[[#This Row],[Regione]],Table_0[Regione],Table_0[Totale contagiati],,0)</f>
        <v>1833392</v>
      </c>
      <c r="K7366" s="1">
        <f>_xlfn.XLOOKUP(Comuni[[#This Row],[Regione]],Table_0[Regione],Table_0[Guariti],,0)</f>
        <v>1818423</v>
      </c>
      <c r="L7366" s="1">
        <f>_xlfn.XLOOKUP(Comuni[[#This Row],[Regione]],Table_0[Regione],Table_0[Deceduti],,0)</f>
        <v>12944</v>
      </c>
    </row>
    <row r="7367" spans="1:12" x14ac:dyDescent="0.25">
      <c r="A7367" s="1" t="s">
        <v>7480</v>
      </c>
      <c r="B7367" s="1" t="s">
        <v>7258</v>
      </c>
      <c r="C7367" s="1" t="s">
        <v>7476</v>
      </c>
      <c r="D7367">
        <v>2780</v>
      </c>
      <c r="E7367">
        <f>100*Comuni[[#This Row],[Popolazione2011]]/$D$7916</f>
        <v>4.8506298272381881E-3</v>
      </c>
      <c r="F7367">
        <f>100*Comuni[[#This Row],[Popolazione2011]]/(SUMIFS($D$2:$D$7916,$B$2:$B$7916,"Sicilia"))</f>
        <v>5.5567726264585532E-2</v>
      </c>
      <c r="G7367" t="b">
        <f>IF(Comuni[[#This Row],[Popolazione2011]]&gt;300000,"MAGGIORE")</f>
        <v>0</v>
      </c>
      <c r="H7367">
        <f>100*Comuni[[#This Row],[Popolazione2011]]/(SUMIFS($D$2:$D$7916,$B$2:$B$7916,"Piemonte"))</f>
        <v>6.3704250952584793E-2</v>
      </c>
      <c r="I7367" s="1" t="str">
        <f>_xlfn.XLOOKUP(Comuni[[#This Row],[Regione]],Ripartizione_geografica[Regione],Ripartizione_geografica[Ripartizione geografica],,0)</f>
        <v>Isole</v>
      </c>
      <c r="J7367" s="1">
        <f>_xlfn.XLOOKUP(Comuni[[#This Row],[Regione]],Table_0[Regione],Table_0[Totale contagiati],,0)</f>
        <v>1833392</v>
      </c>
      <c r="K7367" s="1">
        <f>_xlfn.XLOOKUP(Comuni[[#This Row],[Regione]],Table_0[Regione],Table_0[Guariti],,0)</f>
        <v>1818423</v>
      </c>
      <c r="L7367" s="1">
        <f>_xlfn.XLOOKUP(Comuni[[#This Row],[Regione]],Table_0[Regione],Table_0[Deceduti],,0)</f>
        <v>12944</v>
      </c>
    </row>
    <row r="7368" spans="1:12" x14ac:dyDescent="0.25">
      <c r="A7368" s="1" t="s">
        <v>7481</v>
      </c>
      <c r="B7368" s="1" t="s">
        <v>7258</v>
      </c>
      <c r="C7368" s="1" t="s">
        <v>7476</v>
      </c>
      <c r="D7368">
        <v>1375</v>
      </c>
      <c r="E7368">
        <f>100*Comuni[[#This Row],[Popolazione2011]]/$D$7916</f>
        <v>2.3991424505224851E-3</v>
      </c>
      <c r="F7368">
        <f>100*Comuni[[#This Row],[Popolazione2011]]/(SUMIFS($D$2:$D$7916,$B$2:$B$7916,"Sicilia"))</f>
        <v>2.7484037271152915E-2</v>
      </c>
      <c r="G7368" t="b">
        <f>IF(Comuni[[#This Row],[Popolazione2011]]&gt;300000,"MAGGIORE")</f>
        <v>0</v>
      </c>
      <c r="H7368">
        <f>100*Comuni[[#This Row],[Popolazione2011]]/(SUMIFS($D$2:$D$7916,$B$2:$B$7916,"Piemonte"))</f>
        <v>3.1508397503526651E-2</v>
      </c>
      <c r="I7368" s="1" t="str">
        <f>_xlfn.XLOOKUP(Comuni[[#This Row],[Regione]],Ripartizione_geografica[Regione],Ripartizione_geografica[Ripartizione geografica],,0)</f>
        <v>Isole</v>
      </c>
      <c r="J7368" s="1">
        <f>_xlfn.XLOOKUP(Comuni[[#This Row],[Regione]],Table_0[Regione],Table_0[Totale contagiati],,0)</f>
        <v>1833392</v>
      </c>
      <c r="K7368" s="1">
        <f>_xlfn.XLOOKUP(Comuni[[#This Row],[Regione]],Table_0[Regione],Table_0[Guariti],,0)</f>
        <v>1818423</v>
      </c>
      <c r="L7368" s="1">
        <f>_xlfn.XLOOKUP(Comuni[[#This Row],[Regione]],Table_0[Regione],Table_0[Deceduti],,0)</f>
        <v>12944</v>
      </c>
    </row>
    <row r="7369" spans="1:12" x14ac:dyDescent="0.25">
      <c r="A7369" s="1" t="s">
        <v>7482</v>
      </c>
      <c r="B7369" s="1" t="s">
        <v>7258</v>
      </c>
      <c r="C7369" s="1" t="s">
        <v>7476</v>
      </c>
      <c r="D7369">
        <v>3907</v>
      </c>
      <c r="E7369">
        <f>100*Comuni[[#This Row],[Popolazione2011]]/$D$7916</f>
        <v>6.8170542212300728E-3</v>
      </c>
      <c r="F7369">
        <f>100*Comuni[[#This Row],[Popolazione2011]]/(SUMIFS($D$2:$D$7916,$B$2:$B$7916,"Sicilia"))</f>
        <v>7.8094642631559588E-2</v>
      </c>
      <c r="G7369" t="b">
        <f>IF(Comuni[[#This Row],[Popolazione2011]]&gt;300000,"MAGGIORE")</f>
        <v>0</v>
      </c>
      <c r="H7369">
        <f>100*Comuni[[#This Row],[Popolazione2011]]/(SUMIFS($D$2:$D$7916,$B$2:$B$7916,"Piemonte"))</f>
        <v>8.9529679306384446E-2</v>
      </c>
      <c r="I7369" s="1" t="str">
        <f>_xlfn.XLOOKUP(Comuni[[#This Row],[Regione]],Ripartizione_geografica[Regione],Ripartizione_geografica[Ripartizione geografica],,0)</f>
        <v>Isole</v>
      </c>
      <c r="J7369" s="1">
        <f>_xlfn.XLOOKUP(Comuni[[#This Row],[Regione]],Table_0[Regione],Table_0[Totale contagiati],,0)</f>
        <v>1833392</v>
      </c>
      <c r="K7369" s="1">
        <f>_xlfn.XLOOKUP(Comuni[[#This Row],[Regione]],Table_0[Regione],Table_0[Guariti],,0)</f>
        <v>1818423</v>
      </c>
      <c r="L7369" s="1">
        <f>_xlfn.XLOOKUP(Comuni[[#This Row],[Regione]],Table_0[Regione],Table_0[Deceduti],,0)</f>
        <v>12944</v>
      </c>
    </row>
    <row r="7370" spans="1:12" x14ac:dyDescent="0.25">
      <c r="A7370" s="1" t="s">
        <v>7483</v>
      </c>
      <c r="B7370" s="1" t="s">
        <v>7258</v>
      </c>
      <c r="C7370" s="1" t="s">
        <v>7476</v>
      </c>
      <c r="D7370">
        <v>2163</v>
      </c>
      <c r="E7370">
        <f>100*Comuni[[#This Row],[Popolazione2011]]/$D$7916</f>
        <v>3.7740691785310078E-3</v>
      </c>
      <c r="F7370">
        <f>100*Comuni[[#This Row],[Popolazione2011]]/(SUMIFS($D$2:$D$7916,$B$2:$B$7916,"Sicilia"))</f>
        <v>4.3234889176366365E-2</v>
      </c>
      <c r="G7370" t="b">
        <f>IF(Comuni[[#This Row],[Popolazione2011]]&gt;300000,"MAGGIORE")</f>
        <v>0</v>
      </c>
      <c r="H7370">
        <f>100*Comuni[[#This Row],[Popolazione2011]]/(SUMIFS($D$2:$D$7916,$B$2:$B$7916,"Piemonte"))</f>
        <v>4.9565573672820468E-2</v>
      </c>
      <c r="I7370" s="1" t="str">
        <f>_xlfn.XLOOKUP(Comuni[[#This Row],[Regione]],Ripartizione_geografica[Regione],Ripartizione_geografica[Ripartizione geografica],,0)</f>
        <v>Isole</v>
      </c>
      <c r="J7370" s="1">
        <f>_xlfn.XLOOKUP(Comuni[[#This Row],[Regione]],Table_0[Regione],Table_0[Totale contagiati],,0)</f>
        <v>1833392</v>
      </c>
      <c r="K7370" s="1">
        <f>_xlfn.XLOOKUP(Comuni[[#This Row],[Regione]],Table_0[Regione],Table_0[Guariti],,0)</f>
        <v>1818423</v>
      </c>
      <c r="L7370" s="1">
        <f>_xlfn.XLOOKUP(Comuni[[#This Row],[Regione]],Table_0[Regione],Table_0[Deceduti],,0)</f>
        <v>12944</v>
      </c>
    </row>
    <row r="7371" spans="1:12" x14ac:dyDescent="0.25">
      <c r="A7371" s="1" t="s">
        <v>7484</v>
      </c>
      <c r="B7371" s="1" t="s">
        <v>7258</v>
      </c>
      <c r="C7371" s="1" t="s">
        <v>7476</v>
      </c>
      <c r="D7371">
        <v>6275</v>
      </c>
      <c r="E7371">
        <f>100*Comuni[[#This Row],[Popolazione2011]]/$D$7916</f>
        <v>1.0948813728748069E-2</v>
      </c>
      <c r="F7371">
        <f>100*Comuni[[#This Row],[Popolazione2011]]/(SUMIFS($D$2:$D$7916,$B$2:$B$7916,"Sicilia"))</f>
        <v>0.12542715191017056</v>
      </c>
      <c r="G7371" t="b">
        <f>IF(Comuni[[#This Row],[Popolazione2011]]&gt;300000,"MAGGIORE")</f>
        <v>0</v>
      </c>
      <c r="H7371">
        <f>100*Comuni[[#This Row],[Popolazione2011]]/(SUMIFS($D$2:$D$7916,$B$2:$B$7916,"Piemonte"))</f>
        <v>0.14379286860700344</v>
      </c>
      <c r="I7371" s="1" t="str">
        <f>_xlfn.XLOOKUP(Comuni[[#This Row],[Regione]],Ripartizione_geografica[Regione],Ripartizione_geografica[Ripartizione geografica],,0)</f>
        <v>Isole</v>
      </c>
      <c r="J7371" s="1">
        <f>_xlfn.XLOOKUP(Comuni[[#This Row],[Regione]],Table_0[Regione],Table_0[Totale contagiati],,0)</f>
        <v>1833392</v>
      </c>
      <c r="K7371" s="1">
        <f>_xlfn.XLOOKUP(Comuni[[#This Row],[Regione]],Table_0[Regione],Table_0[Guariti],,0)</f>
        <v>1818423</v>
      </c>
      <c r="L7371" s="1">
        <f>_xlfn.XLOOKUP(Comuni[[#This Row],[Regione]],Table_0[Regione],Table_0[Deceduti],,0)</f>
        <v>12944</v>
      </c>
    </row>
    <row r="7372" spans="1:12" x14ac:dyDescent="0.25">
      <c r="A7372" s="1" t="s">
        <v>7485</v>
      </c>
      <c r="B7372" s="1" t="s">
        <v>7258</v>
      </c>
      <c r="C7372" s="1" t="s">
        <v>7476</v>
      </c>
      <c r="D7372">
        <v>10438</v>
      </c>
      <c r="E7372">
        <f>100*Comuni[[#This Row],[Popolazione2011]]/$D$7916</f>
        <v>1.82125446534936E-2</v>
      </c>
      <c r="F7372">
        <f>100*Comuni[[#This Row],[Popolazione2011]]/(SUMIFS($D$2:$D$7916,$B$2:$B$7916,"Sicilia"))</f>
        <v>0.20863882257185026</v>
      </c>
      <c r="G7372" t="b">
        <f>IF(Comuni[[#This Row],[Popolazione2011]]&gt;300000,"MAGGIORE")</f>
        <v>0</v>
      </c>
      <c r="H7372">
        <f>100*Comuni[[#This Row],[Popolazione2011]]/(SUMIFS($D$2:$D$7916,$B$2:$B$7916,"Piemonte"))</f>
        <v>0.23918883864858995</v>
      </c>
      <c r="I7372" s="1" t="str">
        <f>_xlfn.XLOOKUP(Comuni[[#This Row],[Regione]],Ripartizione_geografica[Regione],Ripartizione_geografica[Ripartizione geografica],,0)</f>
        <v>Isole</v>
      </c>
      <c r="J7372" s="1">
        <f>_xlfn.XLOOKUP(Comuni[[#This Row],[Regione]],Table_0[Regione],Table_0[Totale contagiati],,0)</f>
        <v>1833392</v>
      </c>
      <c r="K7372" s="1">
        <f>_xlfn.XLOOKUP(Comuni[[#This Row],[Regione]],Table_0[Regione],Table_0[Guariti],,0)</f>
        <v>1818423</v>
      </c>
      <c r="L7372" s="1">
        <f>_xlfn.XLOOKUP(Comuni[[#This Row],[Regione]],Table_0[Regione],Table_0[Deceduti],,0)</f>
        <v>12944</v>
      </c>
    </row>
    <row r="7373" spans="1:12" x14ac:dyDescent="0.25">
      <c r="A7373" s="1" t="s">
        <v>7486</v>
      </c>
      <c r="B7373" s="1" t="s">
        <v>7258</v>
      </c>
      <c r="C7373" s="1" t="s">
        <v>7476</v>
      </c>
      <c r="D7373">
        <v>34863</v>
      </c>
      <c r="E7373">
        <f>100*Comuni[[#This Row],[Popolazione2011]]/$D$7916</f>
        <v>6.0830038729138475E-2</v>
      </c>
      <c r="F7373">
        <f>100*Comuni[[#This Row],[Popolazione2011]]/(SUMIFS($D$2:$D$7916,$B$2:$B$7916,"Sicilia"))</f>
        <v>0.6968552664612393</v>
      </c>
      <c r="G7373" t="b">
        <f>IF(Comuni[[#This Row],[Popolazione2011]]&gt;300000,"MAGGIORE")</f>
        <v>0</v>
      </c>
      <c r="H7373">
        <f>100*Comuni[[#This Row],[Popolazione2011]]/(SUMIFS($D$2:$D$7916,$B$2:$B$7916,"Piemonte"))</f>
        <v>0.79889255430214512</v>
      </c>
      <c r="I7373" s="1" t="str">
        <f>_xlfn.XLOOKUP(Comuni[[#This Row],[Regione]],Ripartizione_geografica[Regione],Ripartizione_geografica[Ripartizione geografica],,0)</f>
        <v>Isole</v>
      </c>
      <c r="J7373" s="1">
        <f>_xlfn.XLOOKUP(Comuni[[#This Row],[Regione]],Table_0[Regione],Table_0[Totale contagiati],,0)</f>
        <v>1833392</v>
      </c>
      <c r="K7373" s="1">
        <f>_xlfn.XLOOKUP(Comuni[[#This Row],[Regione]],Table_0[Regione],Table_0[Guariti],,0)</f>
        <v>1818423</v>
      </c>
      <c r="L7373" s="1">
        <f>_xlfn.XLOOKUP(Comuni[[#This Row],[Regione]],Table_0[Regione],Table_0[Deceduti],,0)</f>
        <v>12944</v>
      </c>
    </row>
    <row r="7374" spans="1:12" x14ac:dyDescent="0.25">
      <c r="A7374" s="1" t="s">
        <v>7487</v>
      </c>
      <c r="B7374" s="1" t="s">
        <v>7258</v>
      </c>
      <c r="C7374" s="1" t="s">
        <v>7476</v>
      </c>
      <c r="D7374">
        <v>8422</v>
      </c>
      <c r="E7374">
        <f>100*Comuni[[#This Row],[Popolazione2011]]/$D$7916</f>
        <v>1.4694965613309361E-2</v>
      </c>
      <c r="F7374">
        <f>100*Comuni[[#This Row],[Popolazione2011]]/(SUMIFS($D$2:$D$7916,$B$2:$B$7916,"Sicilia"))</f>
        <v>0.16834222683465444</v>
      </c>
      <c r="G7374" t="b">
        <f>IF(Comuni[[#This Row],[Popolazione2011]]&gt;300000,"MAGGIORE")</f>
        <v>0</v>
      </c>
      <c r="H7374">
        <f>100*Comuni[[#This Row],[Popolazione2011]]/(SUMIFS($D$2:$D$7916,$B$2:$B$7916,"Piemonte"))</f>
        <v>0.19299179910887376</v>
      </c>
      <c r="I7374" s="1" t="str">
        <f>_xlfn.XLOOKUP(Comuni[[#This Row],[Regione]],Ripartizione_geografica[Regione],Ripartizione_geografica[Ripartizione geografica],,0)</f>
        <v>Isole</v>
      </c>
      <c r="J7374" s="1">
        <f>_xlfn.XLOOKUP(Comuni[[#This Row],[Regione]],Table_0[Regione],Table_0[Totale contagiati],,0)</f>
        <v>1833392</v>
      </c>
      <c r="K7374" s="1">
        <f>_xlfn.XLOOKUP(Comuni[[#This Row],[Regione]],Table_0[Regione],Table_0[Guariti],,0)</f>
        <v>1818423</v>
      </c>
      <c r="L7374" s="1">
        <f>_xlfn.XLOOKUP(Comuni[[#This Row],[Regione]],Table_0[Regione],Table_0[Deceduti],,0)</f>
        <v>12944</v>
      </c>
    </row>
    <row r="7375" spans="1:12" x14ac:dyDescent="0.25">
      <c r="A7375" s="1" t="s">
        <v>7488</v>
      </c>
      <c r="B7375" s="1" t="s">
        <v>7258</v>
      </c>
      <c r="C7375" s="1" t="s">
        <v>7476</v>
      </c>
      <c r="D7375">
        <v>3020</v>
      </c>
      <c r="E7375">
        <f>100*Comuni[[#This Row],[Popolazione2011]]/$D$7916</f>
        <v>5.2693892367839312E-3</v>
      </c>
      <c r="F7375">
        <f>100*Comuni[[#This Row],[Popolazione2011]]/(SUMIFS($D$2:$D$7916,$B$2:$B$7916,"Sicilia"))</f>
        <v>6.0364940042823126E-2</v>
      </c>
      <c r="G7375" t="b">
        <f>IF(Comuni[[#This Row],[Popolazione2011]]&gt;300000,"MAGGIORE")</f>
        <v>0</v>
      </c>
      <c r="H7375">
        <f>100*Comuni[[#This Row],[Popolazione2011]]/(SUMIFS($D$2:$D$7916,$B$2:$B$7916,"Piemonte"))</f>
        <v>6.9203898516836712E-2</v>
      </c>
      <c r="I7375" s="1" t="str">
        <f>_xlfn.XLOOKUP(Comuni[[#This Row],[Regione]],Ripartizione_geografica[Regione],Ripartizione_geografica[Ripartizione geografica],,0)</f>
        <v>Isole</v>
      </c>
      <c r="J7375" s="1">
        <f>_xlfn.XLOOKUP(Comuni[[#This Row],[Regione]],Table_0[Regione],Table_0[Totale contagiati],,0)</f>
        <v>1833392</v>
      </c>
      <c r="K7375" s="1">
        <f>_xlfn.XLOOKUP(Comuni[[#This Row],[Regione]],Table_0[Regione],Table_0[Guariti],,0)</f>
        <v>1818423</v>
      </c>
      <c r="L7375" s="1">
        <f>_xlfn.XLOOKUP(Comuni[[#This Row],[Regione]],Table_0[Regione],Table_0[Deceduti],,0)</f>
        <v>12944</v>
      </c>
    </row>
    <row r="7376" spans="1:12" x14ac:dyDescent="0.25">
      <c r="A7376" s="1" t="s">
        <v>7489</v>
      </c>
      <c r="B7376" s="1" t="s">
        <v>7258</v>
      </c>
      <c r="C7376" s="1" t="s">
        <v>7476</v>
      </c>
      <c r="D7376">
        <v>3975</v>
      </c>
      <c r="E7376">
        <f>100*Comuni[[#This Row],[Popolazione2011]]/$D$7916</f>
        <v>6.9357027206013661E-3</v>
      </c>
      <c r="F7376">
        <f>100*Comuni[[#This Row],[Popolazione2011]]/(SUMIFS($D$2:$D$7916,$B$2:$B$7916,"Sicilia"))</f>
        <v>7.9453853202060248E-2</v>
      </c>
      <c r="G7376" t="b">
        <f>IF(Comuni[[#This Row],[Popolazione2011]]&gt;300000,"MAGGIORE")</f>
        <v>0</v>
      </c>
      <c r="H7376">
        <f>100*Comuni[[#This Row],[Popolazione2011]]/(SUMIFS($D$2:$D$7916,$B$2:$B$7916,"Piemonte"))</f>
        <v>9.1087912782922498E-2</v>
      </c>
      <c r="I7376" s="1" t="str">
        <f>_xlfn.XLOOKUP(Comuni[[#This Row],[Regione]],Ripartizione_geografica[Regione],Ripartizione_geografica[Ripartizione geografica],,0)</f>
        <v>Isole</v>
      </c>
      <c r="J7376" s="1">
        <f>_xlfn.XLOOKUP(Comuni[[#This Row],[Regione]],Table_0[Regione],Table_0[Totale contagiati],,0)</f>
        <v>1833392</v>
      </c>
      <c r="K7376" s="1">
        <f>_xlfn.XLOOKUP(Comuni[[#This Row],[Regione]],Table_0[Regione],Table_0[Guariti],,0)</f>
        <v>1818423</v>
      </c>
      <c r="L7376" s="1">
        <f>_xlfn.XLOOKUP(Comuni[[#This Row],[Regione]],Table_0[Regione],Table_0[Deceduti],,0)</f>
        <v>12944</v>
      </c>
    </row>
    <row r="7377" spans="1:12" x14ac:dyDescent="0.25">
      <c r="A7377" s="1" t="s">
        <v>7490</v>
      </c>
      <c r="B7377" s="1" t="s">
        <v>7258</v>
      </c>
      <c r="C7377" s="1" t="s">
        <v>7476</v>
      </c>
      <c r="D7377">
        <v>3517</v>
      </c>
      <c r="E7377">
        <f>100*Comuni[[#This Row],[Popolazione2011]]/$D$7916</f>
        <v>6.1365701807182408E-3</v>
      </c>
      <c r="F7377">
        <f>100*Comuni[[#This Row],[Popolazione2011]]/(SUMIFS($D$2:$D$7916,$B$2:$B$7916,"Sicilia"))</f>
        <v>7.0299170241923489E-2</v>
      </c>
      <c r="G7377" t="b">
        <f>IF(Comuni[[#This Row],[Popolazione2011]]&gt;300000,"MAGGIORE")</f>
        <v>0</v>
      </c>
      <c r="H7377">
        <f>100*Comuni[[#This Row],[Popolazione2011]]/(SUMIFS($D$2:$D$7916,$B$2:$B$7916,"Piemonte"))</f>
        <v>8.0592752014475078E-2</v>
      </c>
      <c r="I7377" s="1" t="str">
        <f>_xlfn.XLOOKUP(Comuni[[#This Row],[Regione]],Ripartizione_geografica[Regione],Ripartizione_geografica[Ripartizione geografica],,0)</f>
        <v>Isole</v>
      </c>
      <c r="J7377" s="1">
        <f>_xlfn.XLOOKUP(Comuni[[#This Row],[Regione]],Table_0[Regione],Table_0[Totale contagiati],,0)</f>
        <v>1833392</v>
      </c>
      <c r="K7377" s="1">
        <f>_xlfn.XLOOKUP(Comuni[[#This Row],[Regione]],Table_0[Regione],Table_0[Guariti],,0)</f>
        <v>1818423</v>
      </c>
      <c r="L7377" s="1">
        <f>_xlfn.XLOOKUP(Comuni[[#This Row],[Regione]],Table_0[Regione],Table_0[Deceduti],,0)</f>
        <v>12944</v>
      </c>
    </row>
    <row r="7378" spans="1:12" x14ac:dyDescent="0.25">
      <c r="A7378" s="1" t="s">
        <v>7491</v>
      </c>
      <c r="B7378" s="1" t="s">
        <v>7258</v>
      </c>
      <c r="C7378" s="1" t="s">
        <v>7476</v>
      </c>
      <c r="D7378">
        <v>944</v>
      </c>
      <c r="E7378">
        <f>100*Comuni[[#This Row],[Popolazione2011]]/$D$7916</f>
        <v>1.6471203442132553E-3</v>
      </c>
      <c r="F7378">
        <f>100*Comuni[[#This Row],[Popolazione2011]]/(SUMIFS($D$2:$D$7916,$B$2:$B$7916,"Sicilia"))</f>
        <v>1.8869040861067891E-2</v>
      </c>
      <c r="G7378" t="b">
        <f>IF(Comuni[[#This Row],[Popolazione2011]]&gt;300000,"MAGGIORE")</f>
        <v>0</v>
      </c>
      <c r="H7378">
        <f>100*Comuni[[#This Row],[Popolazione2011]]/(SUMIFS($D$2:$D$7916,$B$2:$B$7916,"Piemonte"))</f>
        <v>2.1631947086057569E-2</v>
      </c>
      <c r="I7378" s="1" t="str">
        <f>_xlfn.XLOOKUP(Comuni[[#This Row],[Regione]],Ripartizione_geografica[Regione],Ripartizione_geografica[Ripartizione geografica],,0)</f>
        <v>Isole</v>
      </c>
      <c r="J7378" s="1">
        <f>_xlfn.XLOOKUP(Comuni[[#This Row],[Regione]],Table_0[Regione],Table_0[Totale contagiati],,0)</f>
        <v>1833392</v>
      </c>
      <c r="K7378" s="1">
        <f>_xlfn.XLOOKUP(Comuni[[#This Row],[Regione]],Table_0[Regione],Table_0[Guariti],,0)</f>
        <v>1818423</v>
      </c>
      <c r="L7378" s="1">
        <f>_xlfn.XLOOKUP(Comuni[[#This Row],[Regione]],Table_0[Regione],Table_0[Deceduti],,0)</f>
        <v>12944</v>
      </c>
    </row>
    <row r="7379" spans="1:12" x14ac:dyDescent="0.25">
      <c r="A7379" s="1" t="s">
        <v>7492</v>
      </c>
      <c r="B7379" s="1" t="s">
        <v>7258</v>
      </c>
      <c r="C7379" s="1" t="s">
        <v>7476</v>
      </c>
      <c r="D7379">
        <v>32972</v>
      </c>
      <c r="E7379">
        <f>100*Comuni[[#This Row],[Popolazione2011]]/$D$7916</f>
        <v>5.7530563548092641E-2</v>
      </c>
      <c r="F7379">
        <f>100*Comuni[[#This Row],[Popolazione2011]]/(SUMIFS($D$2:$D$7916,$B$2:$B$7916,"Sicilia"))</f>
        <v>0.65905721956687557</v>
      </c>
      <c r="G7379" t="b">
        <f>IF(Comuni[[#This Row],[Popolazione2011]]&gt;300000,"MAGGIORE")</f>
        <v>0</v>
      </c>
      <c r="H7379">
        <f>100*Comuni[[#This Row],[Popolazione2011]]/(SUMIFS($D$2:$D$7916,$B$2:$B$7916,"Piemonte"))</f>
        <v>0.75555991453547688</v>
      </c>
      <c r="I7379" s="1" t="str">
        <f>_xlfn.XLOOKUP(Comuni[[#This Row],[Regione]],Ripartizione_geografica[Regione],Ripartizione_geografica[Ripartizione geografica],,0)</f>
        <v>Isole</v>
      </c>
      <c r="J7379" s="1">
        <f>_xlfn.XLOOKUP(Comuni[[#This Row],[Regione]],Table_0[Regione],Table_0[Totale contagiati],,0)</f>
        <v>1833392</v>
      </c>
      <c r="K7379" s="1">
        <f>_xlfn.XLOOKUP(Comuni[[#This Row],[Regione]],Table_0[Regione],Table_0[Guariti],,0)</f>
        <v>1818423</v>
      </c>
      <c r="L7379" s="1">
        <f>_xlfn.XLOOKUP(Comuni[[#This Row],[Regione]],Table_0[Regione],Table_0[Deceduti],,0)</f>
        <v>12944</v>
      </c>
    </row>
    <row r="7380" spans="1:12" x14ac:dyDescent="0.25">
      <c r="A7380" s="1" t="s">
        <v>7493</v>
      </c>
      <c r="B7380" s="1" t="s">
        <v>7258</v>
      </c>
      <c r="C7380" s="1" t="s">
        <v>7476</v>
      </c>
      <c r="D7380">
        <v>5839</v>
      </c>
      <c r="E7380">
        <f>100*Comuni[[#This Row],[Popolazione2011]]/$D$7916</f>
        <v>1.0188067468073303E-2</v>
      </c>
      <c r="F7380">
        <f>100*Comuni[[#This Row],[Popolazione2011]]/(SUMIFS($D$2:$D$7916,$B$2:$B$7916,"Sicilia"))</f>
        <v>0.11671221354637226</v>
      </c>
      <c r="G7380" t="b">
        <f>IF(Comuni[[#This Row],[Popolazione2011]]&gt;300000,"MAGGIORE")</f>
        <v>0</v>
      </c>
      <c r="H7380">
        <f>100*Comuni[[#This Row],[Popolazione2011]]/(SUMIFS($D$2:$D$7916,$B$2:$B$7916,"Piemonte"))</f>
        <v>0.13380184219861244</v>
      </c>
      <c r="I7380" s="1" t="str">
        <f>_xlfn.XLOOKUP(Comuni[[#This Row],[Regione]],Ripartizione_geografica[Regione],Ripartizione_geografica[Ripartizione geografica],,0)</f>
        <v>Isole</v>
      </c>
      <c r="J7380" s="1">
        <f>_xlfn.XLOOKUP(Comuni[[#This Row],[Regione]],Table_0[Regione],Table_0[Totale contagiati],,0)</f>
        <v>1833392</v>
      </c>
      <c r="K7380" s="1">
        <f>_xlfn.XLOOKUP(Comuni[[#This Row],[Regione]],Table_0[Regione],Table_0[Guariti],,0)</f>
        <v>1818423</v>
      </c>
      <c r="L7380" s="1">
        <f>_xlfn.XLOOKUP(Comuni[[#This Row],[Regione]],Table_0[Regione],Table_0[Deceduti],,0)</f>
        <v>12944</v>
      </c>
    </row>
    <row r="7381" spans="1:12" x14ac:dyDescent="0.25">
      <c r="A7381" s="1" t="s">
        <v>7494</v>
      </c>
      <c r="B7381" s="1" t="s">
        <v>7258</v>
      </c>
      <c r="C7381" s="1" t="s">
        <v>7476</v>
      </c>
      <c r="D7381">
        <v>1210</v>
      </c>
      <c r="E7381">
        <f>100*Comuni[[#This Row],[Popolazione2011]]/$D$7916</f>
        <v>2.1112453564597869E-3</v>
      </c>
      <c r="F7381">
        <f>100*Comuni[[#This Row],[Popolazione2011]]/(SUMIFS($D$2:$D$7916,$B$2:$B$7916,"Sicilia"))</f>
        <v>2.4185952798614564E-2</v>
      </c>
      <c r="G7381" t="b">
        <f>IF(Comuni[[#This Row],[Popolazione2011]]&gt;300000,"MAGGIORE")</f>
        <v>0</v>
      </c>
      <c r="H7381">
        <f>100*Comuni[[#This Row],[Popolazione2011]]/(SUMIFS($D$2:$D$7916,$B$2:$B$7916,"Piemonte"))</f>
        <v>2.772738980310345E-2</v>
      </c>
      <c r="I7381" s="1" t="str">
        <f>_xlfn.XLOOKUP(Comuni[[#This Row],[Regione]],Ripartizione_geografica[Regione],Ripartizione_geografica[Ripartizione geografica],,0)</f>
        <v>Isole</v>
      </c>
      <c r="J7381" s="1">
        <f>_xlfn.XLOOKUP(Comuni[[#This Row],[Regione]],Table_0[Regione],Table_0[Totale contagiati],,0)</f>
        <v>1833392</v>
      </c>
      <c r="K7381" s="1">
        <f>_xlfn.XLOOKUP(Comuni[[#This Row],[Regione]],Table_0[Regione],Table_0[Guariti],,0)</f>
        <v>1818423</v>
      </c>
      <c r="L7381" s="1">
        <f>_xlfn.XLOOKUP(Comuni[[#This Row],[Regione]],Table_0[Regione],Table_0[Deceduti],,0)</f>
        <v>12944</v>
      </c>
    </row>
    <row r="7382" spans="1:12" x14ac:dyDescent="0.25">
      <c r="A7382" s="1" t="s">
        <v>7495</v>
      </c>
      <c r="B7382" s="1" t="s">
        <v>7258</v>
      </c>
      <c r="C7382" s="1" t="s">
        <v>7476</v>
      </c>
      <c r="D7382">
        <v>6105</v>
      </c>
      <c r="E7382">
        <f>100*Comuni[[#This Row],[Popolazione2011]]/$D$7916</f>
        <v>1.0652192480319834E-2</v>
      </c>
      <c r="F7382">
        <f>100*Comuni[[#This Row],[Popolazione2011]]/(SUMIFS($D$2:$D$7916,$B$2:$B$7916,"Sicilia"))</f>
        <v>0.12202912548391893</v>
      </c>
      <c r="G7382" t="b">
        <f>IF(Comuni[[#This Row],[Popolazione2011]]&gt;300000,"MAGGIORE")</f>
        <v>0</v>
      </c>
      <c r="H7382">
        <f>100*Comuni[[#This Row],[Popolazione2011]]/(SUMIFS($D$2:$D$7916,$B$2:$B$7916,"Piemonte"))</f>
        <v>0.13989728491565831</v>
      </c>
      <c r="I7382" s="1" t="str">
        <f>_xlfn.XLOOKUP(Comuni[[#This Row],[Regione]],Ripartizione_geografica[Regione],Ripartizione_geografica[Ripartizione geografica],,0)</f>
        <v>Isole</v>
      </c>
      <c r="J7382" s="1">
        <f>_xlfn.XLOOKUP(Comuni[[#This Row],[Regione]],Table_0[Regione],Table_0[Totale contagiati],,0)</f>
        <v>1833392</v>
      </c>
      <c r="K7382" s="1">
        <f>_xlfn.XLOOKUP(Comuni[[#This Row],[Regione]],Table_0[Regione],Table_0[Guariti],,0)</f>
        <v>1818423</v>
      </c>
      <c r="L7382" s="1">
        <f>_xlfn.XLOOKUP(Comuni[[#This Row],[Regione]],Table_0[Regione],Table_0[Deceduti],,0)</f>
        <v>12944</v>
      </c>
    </row>
    <row r="7383" spans="1:12" x14ac:dyDescent="0.25">
      <c r="A7383" s="1" t="s">
        <v>7496</v>
      </c>
      <c r="B7383" s="1" t="s">
        <v>7258</v>
      </c>
      <c r="C7383" s="1" t="s">
        <v>7476</v>
      </c>
      <c r="D7383">
        <v>38125</v>
      </c>
      <c r="E7383">
        <f>100*Comuni[[#This Row],[Popolazione2011]]/$D$7916</f>
        <v>6.6521677037214358E-2</v>
      </c>
      <c r="F7383">
        <f>100*Comuni[[#This Row],[Popolazione2011]]/(SUMIFS($D$2:$D$7916,$B$2:$B$7916,"Sicilia"))</f>
        <v>0.76205739706378539</v>
      </c>
      <c r="G7383" t="b">
        <f>IF(Comuni[[#This Row],[Popolazione2011]]&gt;300000,"MAGGIORE")</f>
        <v>0</v>
      </c>
      <c r="H7383">
        <f>100*Comuni[[#This Row],[Popolazione2011]]/(SUMIFS($D$2:$D$7916,$B$2:$B$7916,"Piemonte"))</f>
        <v>0.8736419307796025</v>
      </c>
      <c r="I7383" s="1" t="str">
        <f>_xlfn.XLOOKUP(Comuni[[#This Row],[Regione]],Ripartizione_geografica[Regione],Ripartizione_geografica[Ripartizione geografica],,0)</f>
        <v>Isole</v>
      </c>
      <c r="J7383" s="1">
        <f>_xlfn.XLOOKUP(Comuni[[#This Row],[Regione]],Table_0[Regione],Table_0[Totale contagiati],,0)</f>
        <v>1833392</v>
      </c>
      <c r="K7383" s="1">
        <f>_xlfn.XLOOKUP(Comuni[[#This Row],[Regione]],Table_0[Regione],Table_0[Guariti],,0)</f>
        <v>1818423</v>
      </c>
      <c r="L7383" s="1">
        <f>_xlfn.XLOOKUP(Comuni[[#This Row],[Regione]],Table_0[Regione],Table_0[Deceduti],,0)</f>
        <v>12944</v>
      </c>
    </row>
    <row r="7384" spans="1:12" x14ac:dyDescent="0.25">
      <c r="A7384" s="1" t="s">
        <v>7497</v>
      </c>
      <c r="B7384" s="1" t="s">
        <v>7258</v>
      </c>
      <c r="C7384" s="1" t="s">
        <v>7476</v>
      </c>
      <c r="D7384">
        <v>1917</v>
      </c>
      <c r="E7384">
        <f>100*Comuni[[#This Row],[Popolazione2011]]/$D$7916</f>
        <v>3.3448407837466214E-3</v>
      </c>
      <c r="F7384">
        <f>100*Comuni[[#This Row],[Popolazione2011]]/(SUMIFS($D$2:$D$7916,$B$2:$B$7916,"Sicilia"))</f>
        <v>3.8317745053672823E-2</v>
      </c>
      <c r="G7384" t="b">
        <f>IF(Comuni[[#This Row],[Popolazione2011]]&gt;300000,"MAGGIORE")</f>
        <v>0</v>
      </c>
      <c r="H7384">
        <f>100*Comuni[[#This Row],[Popolazione2011]]/(SUMIFS($D$2:$D$7916,$B$2:$B$7916,"Piemonte"))</f>
        <v>4.3928434919462245E-2</v>
      </c>
      <c r="I7384" s="1" t="str">
        <f>_xlfn.XLOOKUP(Comuni[[#This Row],[Regione]],Ripartizione_geografica[Regione],Ripartizione_geografica[Ripartizione geografica],,0)</f>
        <v>Isole</v>
      </c>
      <c r="J7384" s="1">
        <f>_xlfn.XLOOKUP(Comuni[[#This Row],[Regione]],Table_0[Regione],Table_0[Totale contagiati],,0)</f>
        <v>1833392</v>
      </c>
      <c r="K7384" s="1">
        <f>_xlfn.XLOOKUP(Comuni[[#This Row],[Regione]],Table_0[Regione],Table_0[Guariti],,0)</f>
        <v>1818423</v>
      </c>
      <c r="L7384" s="1">
        <f>_xlfn.XLOOKUP(Comuni[[#This Row],[Regione]],Table_0[Regione],Table_0[Deceduti],,0)</f>
        <v>12944</v>
      </c>
    </row>
    <row r="7385" spans="1:12" x14ac:dyDescent="0.25">
      <c r="A7385" s="1" t="s">
        <v>7498</v>
      </c>
      <c r="B7385" s="1" t="s">
        <v>7258</v>
      </c>
      <c r="C7385" s="1" t="s">
        <v>7476</v>
      </c>
      <c r="D7385">
        <v>12711</v>
      </c>
      <c r="E7385">
        <f>100*Comuni[[#This Row],[Popolazione2011]]/$D$7916</f>
        <v>2.2178545228066407E-2</v>
      </c>
      <c r="F7385">
        <f>100*Comuni[[#This Row],[Popolazione2011]]/(SUMIFS($D$2:$D$7916,$B$2:$B$7916,"Sicilia"))</f>
        <v>0.25407243472990887</v>
      </c>
      <c r="G7385" t="b">
        <f>IF(Comuni[[#This Row],[Popolazione2011]]&gt;300000,"MAGGIORE")</f>
        <v>0</v>
      </c>
      <c r="H7385">
        <f>100*Comuni[[#This Row],[Popolazione2011]]/(SUMIFS($D$2:$D$7916,$B$2:$B$7916,"Piemonte"))</f>
        <v>0.29127508412169256</v>
      </c>
      <c r="I7385" s="1" t="str">
        <f>_xlfn.XLOOKUP(Comuni[[#This Row],[Regione]],Ripartizione_geografica[Regione],Ripartizione_geografica[Ripartizione geografica],,0)</f>
        <v>Isole</v>
      </c>
      <c r="J7385" s="1">
        <f>_xlfn.XLOOKUP(Comuni[[#This Row],[Regione]],Table_0[Regione],Table_0[Totale contagiati],,0)</f>
        <v>1833392</v>
      </c>
      <c r="K7385" s="1">
        <f>_xlfn.XLOOKUP(Comuni[[#This Row],[Regione]],Table_0[Regione],Table_0[Guariti],,0)</f>
        <v>1818423</v>
      </c>
      <c r="L7385" s="1">
        <f>_xlfn.XLOOKUP(Comuni[[#This Row],[Regione]],Table_0[Regione],Table_0[Deceduti],,0)</f>
        <v>12944</v>
      </c>
    </row>
    <row r="7386" spans="1:12" x14ac:dyDescent="0.25">
      <c r="A7386" s="1" t="s">
        <v>7499</v>
      </c>
      <c r="B7386" s="1" t="s">
        <v>7258</v>
      </c>
      <c r="C7386" s="1" t="s">
        <v>7476</v>
      </c>
      <c r="D7386">
        <v>2543</v>
      </c>
      <c r="E7386">
        <f>100*Comuni[[#This Row],[Popolazione2011]]/$D$7916</f>
        <v>4.4371049103117677E-3</v>
      </c>
      <c r="F7386">
        <f>100*Comuni[[#This Row],[Popolazione2011]]/(SUMIFS($D$2:$D$7916,$B$2:$B$7916,"Sicilia"))</f>
        <v>5.0830477658575901E-2</v>
      </c>
      <c r="G7386" t="b">
        <f>IF(Comuni[[#This Row],[Popolazione2011]]&gt;300000,"MAGGIORE")</f>
        <v>0</v>
      </c>
      <c r="H7386">
        <f>100*Comuni[[#This Row],[Popolazione2011]]/(SUMIFS($D$2:$D$7916,$B$2:$B$7916,"Piemonte"))</f>
        <v>5.8273348982886011E-2</v>
      </c>
      <c r="I7386" s="1" t="str">
        <f>_xlfn.XLOOKUP(Comuni[[#This Row],[Regione]],Ripartizione_geografica[Regione],Ripartizione_geografica[Ripartizione geografica],,0)</f>
        <v>Isole</v>
      </c>
      <c r="J7386" s="1">
        <f>_xlfn.XLOOKUP(Comuni[[#This Row],[Regione]],Table_0[Regione],Table_0[Totale contagiati],,0)</f>
        <v>1833392</v>
      </c>
      <c r="K7386" s="1">
        <f>_xlfn.XLOOKUP(Comuni[[#This Row],[Regione]],Table_0[Regione],Table_0[Guariti],,0)</f>
        <v>1818423</v>
      </c>
      <c r="L7386" s="1">
        <f>_xlfn.XLOOKUP(Comuni[[#This Row],[Regione]],Table_0[Regione],Table_0[Deceduti],,0)</f>
        <v>12944</v>
      </c>
    </row>
    <row r="7387" spans="1:12" x14ac:dyDescent="0.25">
      <c r="A7387" s="1" t="s">
        <v>7500</v>
      </c>
      <c r="B7387" s="1" t="s">
        <v>7258</v>
      </c>
      <c r="C7387" s="1" t="s">
        <v>7476</v>
      </c>
      <c r="D7387">
        <v>3015</v>
      </c>
      <c r="E7387">
        <f>100*Comuni[[#This Row],[Popolazione2011]]/$D$7916</f>
        <v>5.2606650824183953E-3</v>
      </c>
      <c r="F7387">
        <f>100*Comuni[[#This Row],[Popolazione2011]]/(SUMIFS($D$2:$D$7916,$B$2:$B$7916,"Sicilia"))</f>
        <v>6.0264998089109845E-2</v>
      </c>
      <c r="G7387" t="b">
        <f>IF(Comuni[[#This Row],[Popolazione2011]]&gt;300000,"MAGGIORE")</f>
        <v>0</v>
      </c>
      <c r="H7387">
        <f>100*Comuni[[#This Row],[Popolazione2011]]/(SUMIFS($D$2:$D$7916,$B$2:$B$7916,"Piemonte"))</f>
        <v>6.9089322525914793E-2</v>
      </c>
      <c r="I7387" s="1" t="str">
        <f>_xlfn.XLOOKUP(Comuni[[#This Row],[Regione]],Ripartizione_geografica[Regione],Ripartizione_geografica[Ripartizione geografica],,0)</f>
        <v>Isole</v>
      </c>
      <c r="J7387" s="1">
        <f>_xlfn.XLOOKUP(Comuni[[#This Row],[Regione]],Table_0[Regione],Table_0[Totale contagiati],,0)</f>
        <v>1833392</v>
      </c>
      <c r="K7387" s="1">
        <f>_xlfn.XLOOKUP(Comuni[[#This Row],[Regione]],Table_0[Regione],Table_0[Guariti],,0)</f>
        <v>1818423</v>
      </c>
      <c r="L7387" s="1">
        <f>_xlfn.XLOOKUP(Comuni[[#This Row],[Regione]],Table_0[Regione],Table_0[Deceduti],,0)</f>
        <v>12944</v>
      </c>
    </row>
    <row r="7388" spans="1:12" x14ac:dyDescent="0.25">
      <c r="A7388" s="1" t="s">
        <v>7501</v>
      </c>
      <c r="B7388" s="1" t="s">
        <v>7258</v>
      </c>
      <c r="C7388" s="1" t="s">
        <v>7476</v>
      </c>
      <c r="D7388">
        <v>8103</v>
      </c>
      <c r="E7388">
        <f>100*Comuni[[#This Row],[Popolazione2011]]/$D$7916</f>
        <v>1.4138364564788144E-2</v>
      </c>
      <c r="F7388">
        <f>100*Comuni[[#This Row],[Popolazione2011]]/(SUMIFS($D$2:$D$7916,$B$2:$B$7916,"Sicilia"))</f>
        <v>0.16196593018774696</v>
      </c>
      <c r="G7388" t="b">
        <f>IF(Comuni[[#This Row],[Popolazione2011]]&gt;300000,"MAGGIORE")</f>
        <v>0</v>
      </c>
      <c r="H7388">
        <f>100*Comuni[[#This Row],[Popolazione2011]]/(SUMIFS($D$2:$D$7916,$B$2:$B$7916,"Piemonte"))</f>
        <v>0.18568185088805558</v>
      </c>
      <c r="I7388" s="1" t="str">
        <f>_xlfn.XLOOKUP(Comuni[[#This Row],[Regione]],Ripartizione_geografica[Regione],Ripartizione_geografica[Ripartizione geografica],,0)</f>
        <v>Isole</v>
      </c>
      <c r="J7388" s="1">
        <f>_xlfn.XLOOKUP(Comuni[[#This Row],[Regione]],Table_0[Regione],Table_0[Totale contagiati],,0)</f>
        <v>1833392</v>
      </c>
      <c r="K7388" s="1">
        <f>_xlfn.XLOOKUP(Comuni[[#This Row],[Regione]],Table_0[Regione],Table_0[Guariti],,0)</f>
        <v>1818423</v>
      </c>
      <c r="L7388" s="1">
        <f>_xlfn.XLOOKUP(Comuni[[#This Row],[Regione]],Table_0[Regione],Table_0[Deceduti],,0)</f>
        <v>12944</v>
      </c>
    </row>
    <row r="7389" spans="1:12" x14ac:dyDescent="0.25">
      <c r="A7389" s="1" t="s">
        <v>7502</v>
      </c>
      <c r="B7389" s="1" t="s">
        <v>7258</v>
      </c>
      <c r="C7389" s="1" t="s">
        <v>7476</v>
      </c>
      <c r="D7389">
        <v>23643</v>
      </c>
      <c r="E7389">
        <f>100*Comuni[[#This Row],[Popolazione2011]]/$D$7916</f>
        <v>4.1253036332874998E-2</v>
      </c>
      <c r="F7389">
        <f>100*Comuni[[#This Row],[Popolazione2011]]/(SUMIFS($D$2:$D$7916,$B$2:$B$7916,"Sicilia"))</f>
        <v>0.47258552232863155</v>
      </c>
      <c r="G7389" t="b">
        <f>IF(Comuni[[#This Row],[Popolazione2011]]&gt;300000,"MAGGIORE")</f>
        <v>0</v>
      </c>
      <c r="H7389">
        <f>100*Comuni[[#This Row],[Popolazione2011]]/(SUMIFS($D$2:$D$7916,$B$2:$B$7916,"Piemonte"))</f>
        <v>0.54178403067336767</v>
      </c>
      <c r="I7389" s="1" t="str">
        <f>_xlfn.XLOOKUP(Comuni[[#This Row],[Regione]],Ripartizione_geografica[Regione],Ripartizione_geografica[Ripartizione geografica],,0)</f>
        <v>Isole</v>
      </c>
      <c r="J7389" s="1">
        <f>_xlfn.XLOOKUP(Comuni[[#This Row],[Regione]],Table_0[Regione],Table_0[Totale contagiati],,0)</f>
        <v>1833392</v>
      </c>
      <c r="K7389" s="1">
        <f>_xlfn.XLOOKUP(Comuni[[#This Row],[Regione]],Table_0[Regione],Table_0[Guariti],,0)</f>
        <v>1818423</v>
      </c>
      <c r="L7389" s="1">
        <f>_xlfn.XLOOKUP(Comuni[[#This Row],[Regione]],Table_0[Regione],Table_0[Deceduti],,0)</f>
        <v>12944</v>
      </c>
    </row>
    <row r="7390" spans="1:12" x14ac:dyDescent="0.25">
      <c r="A7390" s="1" t="s">
        <v>7503</v>
      </c>
      <c r="B7390" s="1" t="s">
        <v>7258</v>
      </c>
      <c r="C7390" s="1" t="s">
        <v>7476</v>
      </c>
      <c r="D7390">
        <v>16841</v>
      </c>
      <c r="E7390">
        <f>100*Comuni[[#This Row],[Popolazione2011]]/$D$7916</f>
        <v>2.9384696733999398E-2</v>
      </c>
      <c r="F7390">
        <f>100*Comuni[[#This Row],[Popolazione2011]]/(SUMIFS($D$2:$D$7916,$B$2:$B$7916,"Sicilia"))</f>
        <v>0.33662448849708088</v>
      </c>
      <c r="G7390" t="b">
        <f>IF(Comuni[[#This Row],[Popolazione2011]]&gt;300000,"MAGGIORE")</f>
        <v>0</v>
      </c>
      <c r="H7390">
        <f>100*Comuni[[#This Row],[Popolazione2011]]/(SUMIFS($D$2:$D$7916,$B$2:$B$7916,"Piemonte"))</f>
        <v>0.38591485262319442</v>
      </c>
      <c r="I7390" s="1" t="str">
        <f>_xlfn.XLOOKUP(Comuni[[#This Row],[Regione]],Ripartizione_geografica[Regione],Ripartizione_geografica[Ripartizione geografica],,0)</f>
        <v>Isole</v>
      </c>
      <c r="J7390" s="1">
        <f>_xlfn.XLOOKUP(Comuni[[#This Row],[Regione]],Table_0[Regione],Table_0[Totale contagiati],,0)</f>
        <v>1833392</v>
      </c>
      <c r="K7390" s="1">
        <f>_xlfn.XLOOKUP(Comuni[[#This Row],[Regione]],Table_0[Regione],Table_0[Guariti],,0)</f>
        <v>1818423</v>
      </c>
      <c r="L7390" s="1">
        <f>_xlfn.XLOOKUP(Comuni[[#This Row],[Regione]],Table_0[Regione],Table_0[Deceduti],,0)</f>
        <v>12944</v>
      </c>
    </row>
    <row r="7391" spans="1:12" x14ac:dyDescent="0.25">
      <c r="A7391" s="1" t="s">
        <v>7504</v>
      </c>
      <c r="B7391" s="1" t="s">
        <v>7258</v>
      </c>
      <c r="C7391" s="1" t="s">
        <v>7476</v>
      </c>
      <c r="D7391">
        <v>8345</v>
      </c>
      <c r="E7391">
        <f>100*Comuni[[#This Row],[Popolazione2011]]/$D$7916</f>
        <v>1.4560613636080102E-2</v>
      </c>
      <c r="F7391">
        <f>100*Comuni[[#This Row],[Popolazione2011]]/(SUMIFS($D$2:$D$7916,$B$2:$B$7916,"Sicilia"))</f>
        <v>0.16680312074746986</v>
      </c>
      <c r="G7391" t="b">
        <f>IF(Comuni[[#This Row],[Popolazione2011]]&gt;300000,"MAGGIORE")</f>
        <v>0</v>
      </c>
      <c r="H7391">
        <f>100*Comuni[[#This Row],[Popolazione2011]]/(SUMIFS($D$2:$D$7916,$B$2:$B$7916,"Piemonte"))</f>
        <v>0.19122732884867627</v>
      </c>
      <c r="I7391" s="1" t="str">
        <f>_xlfn.XLOOKUP(Comuni[[#This Row],[Regione]],Ripartizione_geografica[Regione],Ripartizione_geografica[Ripartizione geografica],,0)</f>
        <v>Isole</v>
      </c>
      <c r="J7391" s="1">
        <f>_xlfn.XLOOKUP(Comuni[[#This Row],[Regione]],Table_0[Regione],Table_0[Totale contagiati],,0)</f>
        <v>1833392</v>
      </c>
      <c r="K7391" s="1">
        <f>_xlfn.XLOOKUP(Comuni[[#This Row],[Regione]],Table_0[Regione],Table_0[Guariti],,0)</f>
        <v>1818423</v>
      </c>
      <c r="L7391" s="1">
        <f>_xlfn.XLOOKUP(Comuni[[#This Row],[Regione]],Table_0[Regione],Table_0[Deceduti],,0)</f>
        <v>12944</v>
      </c>
    </row>
    <row r="7392" spans="1:12" x14ac:dyDescent="0.25">
      <c r="A7392" s="1" t="s">
        <v>7505</v>
      </c>
      <c r="B7392" s="1" t="s">
        <v>7258</v>
      </c>
      <c r="C7392" s="1" t="s">
        <v>7476</v>
      </c>
      <c r="D7392">
        <v>12837</v>
      </c>
      <c r="E7392">
        <f>100*Comuni[[#This Row],[Popolazione2011]]/$D$7916</f>
        <v>2.2398393918077922E-2</v>
      </c>
      <c r="F7392">
        <f>100*Comuni[[#This Row],[Popolazione2011]]/(SUMIFS($D$2:$D$7916,$B$2:$B$7916,"Sicilia"))</f>
        <v>0.25659097196348363</v>
      </c>
      <c r="G7392" t="b">
        <f>IF(Comuni[[#This Row],[Popolazione2011]]&gt;300000,"MAGGIORE")</f>
        <v>0</v>
      </c>
      <c r="H7392">
        <f>100*Comuni[[#This Row],[Popolazione2011]]/(SUMIFS($D$2:$D$7916,$B$2:$B$7916,"Piemonte"))</f>
        <v>0.2941623990929248</v>
      </c>
      <c r="I7392" s="1" t="str">
        <f>_xlfn.XLOOKUP(Comuni[[#This Row],[Regione]],Ripartizione_geografica[Regione],Ripartizione_geografica[Ripartizione geografica],,0)</f>
        <v>Isole</v>
      </c>
      <c r="J7392" s="1">
        <f>_xlfn.XLOOKUP(Comuni[[#This Row],[Regione]],Table_0[Regione],Table_0[Totale contagiati],,0)</f>
        <v>1833392</v>
      </c>
      <c r="K7392" s="1">
        <f>_xlfn.XLOOKUP(Comuni[[#This Row],[Regione]],Table_0[Regione],Table_0[Guariti],,0)</f>
        <v>1818423</v>
      </c>
      <c r="L7392" s="1">
        <f>_xlfn.XLOOKUP(Comuni[[#This Row],[Regione]],Table_0[Regione],Table_0[Deceduti],,0)</f>
        <v>12944</v>
      </c>
    </row>
    <row r="7393" spans="1:12" x14ac:dyDescent="0.25">
      <c r="A7393" s="1" t="s">
        <v>7506</v>
      </c>
      <c r="B7393" s="1" t="s">
        <v>7258</v>
      </c>
      <c r="C7393" s="1" t="s">
        <v>7476</v>
      </c>
      <c r="D7393">
        <v>12128</v>
      </c>
      <c r="E7393">
        <f>100*Comuni[[#This Row],[Popolazione2011]]/$D$7916</f>
        <v>2.1161308829044875E-2</v>
      </c>
      <c r="F7393">
        <f>100*Comuni[[#This Row],[Popolazione2011]]/(SUMIFS($D$2:$D$7916,$B$2:$B$7916,"Sicilia"))</f>
        <v>0.24241920292694003</v>
      </c>
      <c r="G7393" t="b">
        <f>IF(Comuni[[#This Row],[Popolazione2011]]&gt;300000,"MAGGIORE")</f>
        <v>0</v>
      </c>
      <c r="H7393">
        <f>100*Comuni[[#This Row],[Popolazione2011]]/(SUMIFS($D$2:$D$7916,$B$2:$B$7916,"Piemonte"))</f>
        <v>0.27791552358019722</v>
      </c>
      <c r="I7393" s="1" t="str">
        <f>_xlfn.XLOOKUP(Comuni[[#This Row],[Regione]],Ripartizione_geografica[Regione],Ripartizione_geografica[Ripartizione geografica],,0)</f>
        <v>Isole</v>
      </c>
      <c r="J7393" s="1">
        <f>_xlfn.XLOOKUP(Comuni[[#This Row],[Regione]],Table_0[Regione],Table_0[Totale contagiati],,0)</f>
        <v>1833392</v>
      </c>
      <c r="K7393" s="1">
        <f>_xlfn.XLOOKUP(Comuni[[#This Row],[Regione]],Table_0[Regione],Table_0[Guariti],,0)</f>
        <v>1818423</v>
      </c>
      <c r="L7393" s="1">
        <f>_xlfn.XLOOKUP(Comuni[[#This Row],[Regione]],Table_0[Regione],Table_0[Deceduti],,0)</f>
        <v>12944</v>
      </c>
    </row>
    <row r="7394" spans="1:12" x14ac:dyDescent="0.25">
      <c r="A7394" s="1" t="s">
        <v>7507</v>
      </c>
      <c r="B7394" s="1" t="s">
        <v>7258</v>
      </c>
      <c r="C7394" s="1" t="s">
        <v>7476</v>
      </c>
      <c r="D7394">
        <v>4487</v>
      </c>
      <c r="E7394">
        <f>100*Comuni[[#This Row],[Popolazione2011]]/$D$7916</f>
        <v>7.8290561276322841E-3</v>
      </c>
      <c r="F7394">
        <f>100*Comuni[[#This Row],[Popolazione2011]]/(SUMIFS($D$2:$D$7916,$B$2:$B$7916,"Sicilia"))</f>
        <v>8.9687909262300455E-2</v>
      </c>
      <c r="G7394" t="b">
        <f>IF(Comuni[[#This Row],[Popolazione2011]]&gt;300000,"MAGGIORE")</f>
        <v>0</v>
      </c>
      <c r="H7394">
        <f>100*Comuni[[#This Row],[Popolazione2011]]/(SUMIFS($D$2:$D$7916,$B$2:$B$7916,"Piemonte"))</f>
        <v>0.10282049425332659</v>
      </c>
      <c r="I7394" s="1" t="str">
        <f>_xlfn.XLOOKUP(Comuni[[#This Row],[Regione]],Ripartizione_geografica[Regione],Ripartizione_geografica[Ripartizione geografica],,0)</f>
        <v>Isole</v>
      </c>
      <c r="J7394" s="1">
        <f>_xlfn.XLOOKUP(Comuni[[#This Row],[Regione]],Table_0[Regione],Table_0[Totale contagiati],,0)</f>
        <v>1833392</v>
      </c>
      <c r="K7394" s="1">
        <f>_xlfn.XLOOKUP(Comuni[[#This Row],[Regione]],Table_0[Regione],Table_0[Guariti],,0)</f>
        <v>1818423</v>
      </c>
      <c r="L7394" s="1">
        <f>_xlfn.XLOOKUP(Comuni[[#This Row],[Regione]],Table_0[Regione],Table_0[Deceduti],,0)</f>
        <v>12944</v>
      </c>
    </row>
    <row r="7395" spans="1:12" x14ac:dyDescent="0.25">
      <c r="A7395" s="1" t="s">
        <v>7508</v>
      </c>
      <c r="B7395" s="1" t="s">
        <v>7258</v>
      </c>
      <c r="C7395" s="1" t="s">
        <v>7476</v>
      </c>
      <c r="D7395">
        <v>19302</v>
      </c>
      <c r="E7395">
        <f>100*Comuni[[#This Row],[Popolazione2011]]/$D$7916</f>
        <v>3.3678725512716369E-2</v>
      </c>
      <c r="F7395">
        <f>100*Comuni[[#This Row],[Popolazione2011]]/(SUMIFS($D$2:$D$7916,$B$2:$B$7916,"Sicilia"))</f>
        <v>0.38581591811475896</v>
      </c>
      <c r="G7395" t="b">
        <f>IF(Comuni[[#This Row],[Popolazione2011]]&gt;300000,"MAGGIORE")</f>
        <v>0</v>
      </c>
      <c r="H7395">
        <f>100*Comuni[[#This Row],[Popolazione2011]]/(SUMIFS($D$2:$D$7916,$B$2:$B$7916,"Piemonte"))</f>
        <v>0.44230915535496101</v>
      </c>
      <c r="I7395" s="1" t="str">
        <f>_xlfn.XLOOKUP(Comuni[[#This Row],[Regione]],Ripartizione_geografica[Regione],Ripartizione_geografica[Ripartizione geografica],,0)</f>
        <v>Isole</v>
      </c>
      <c r="J7395" s="1">
        <f>_xlfn.XLOOKUP(Comuni[[#This Row],[Regione]],Table_0[Regione],Table_0[Totale contagiati],,0)</f>
        <v>1833392</v>
      </c>
      <c r="K7395" s="1">
        <f>_xlfn.XLOOKUP(Comuni[[#This Row],[Regione]],Table_0[Regione],Table_0[Guariti],,0)</f>
        <v>1818423</v>
      </c>
      <c r="L7395" s="1">
        <f>_xlfn.XLOOKUP(Comuni[[#This Row],[Regione]],Table_0[Regione],Table_0[Deceduti],,0)</f>
        <v>12944</v>
      </c>
    </row>
    <row r="7396" spans="1:12" x14ac:dyDescent="0.25">
      <c r="A7396" s="1" t="s">
        <v>7509</v>
      </c>
      <c r="B7396" s="1" t="s">
        <v>7258</v>
      </c>
      <c r="C7396" s="1" t="s">
        <v>7476</v>
      </c>
      <c r="D7396">
        <v>6114</v>
      </c>
      <c r="E7396">
        <f>100*Comuni[[#This Row],[Popolazione2011]]/$D$7916</f>
        <v>1.0667895958177799E-2</v>
      </c>
      <c r="F7396">
        <f>100*Comuni[[#This Row],[Popolazione2011]]/(SUMIFS($D$2:$D$7916,$B$2:$B$7916,"Sicilia"))</f>
        <v>0.12220902100060285</v>
      </c>
      <c r="G7396" t="b">
        <f>IF(Comuni[[#This Row],[Popolazione2011]]&gt;300000,"MAGGIORE")</f>
        <v>0</v>
      </c>
      <c r="H7396">
        <f>100*Comuni[[#This Row],[Popolazione2011]]/(SUMIFS($D$2:$D$7916,$B$2:$B$7916,"Piemonte"))</f>
        <v>0.14010352169931778</v>
      </c>
      <c r="I7396" s="1" t="str">
        <f>_xlfn.XLOOKUP(Comuni[[#This Row],[Regione]],Ripartizione_geografica[Regione],Ripartizione_geografica[Ripartizione geografica],,0)</f>
        <v>Isole</v>
      </c>
      <c r="J7396" s="1">
        <f>_xlfn.XLOOKUP(Comuni[[#This Row],[Regione]],Table_0[Regione],Table_0[Totale contagiati],,0)</f>
        <v>1833392</v>
      </c>
      <c r="K7396" s="1">
        <f>_xlfn.XLOOKUP(Comuni[[#This Row],[Regione]],Table_0[Regione],Table_0[Guariti],,0)</f>
        <v>1818423</v>
      </c>
      <c r="L7396" s="1">
        <f>_xlfn.XLOOKUP(Comuni[[#This Row],[Regione]],Table_0[Regione],Table_0[Deceduti],,0)</f>
        <v>12944</v>
      </c>
    </row>
    <row r="7397" spans="1:12" x14ac:dyDescent="0.25">
      <c r="A7397" s="1" t="s">
        <v>7510</v>
      </c>
      <c r="B7397" s="1" t="s">
        <v>7258</v>
      </c>
      <c r="C7397" s="1" t="s">
        <v>7476</v>
      </c>
      <c r="D7397">
        <v>3501</v>
      </c>
      <c r="E7397">
        <f>100*Comuni[[#This Row],[Popolazione2011]]/$D$7916</f>
        <v>6.1086528867485244E-3</v>
      </c>
      <c r="F7397">
        <f>100*Comuni[[#This Row],[Popolazione2011]]/(SUMIFS($D$2:$D$7916,$B$2:$B$7916,"Sicilia"))</f>
        <v>6.9979355990040987E-2</v>
      </c>
      <c r="G7397" t="b">
        <f>IF(Comuni[[#This Row],[Popolazione2011]]&gt;300000,"MAGGIORE")</f>
        <v>0</v>
      </c>
      <c r="H7397">
        <f>100*Comuni[[#This Row],[Popolazione2011]]/(SUMIFS($D$2:$D$7916,$B$2:$B$7916,"Piemonte"))</f>
        <v>8.0226108843524949E-2</v>
      </c>
      <c r="I7397" s="1" t="str">
        <f>_xlfn.XLOOKUP(Comuni[[#This Row],[Regione]],Ripartizione_geografica[Regione],Ripartizione_geografica[Ripartizione geografica],,0)</f>
        <v>Isole</v>
      </c>
      <c r="J7397" s="1">
        <f>_xlfn.XLOOKUP(Comuni[[#This Row],[Regione]],Table_0[Regione],Table_0[Totale contagiati],,0)</f>
        <v>1833392</v>
      </c>
      <c r="K7397" s="1">
        <f>_xlfn.XLOOKUP(Comuni[[#This Row],[Regione]],Table_0[Regione],Table_0[Guariti],,0)</f>
        <v>1818423</v>
      </c>
      <c r="L7397" s="1">
        <f>_xlfn.XLOOKUP(Comuni[[#This Row],[Regione]],Table_0[Regione],Table_0[Deceduti],,0)</f>
        <v>12944</v>
      </c>
    </row>
    <row r="7398" spans="1:12" x14ac:dyDescent="0.25">
      <c r="A7398" s="1" t="s">
        <v>7511</v>
      </c>
      <c r="B7398" s="1" t="s">
        <v>7258</v>
      </c>
      <c r="C7398" s="1" t="s">
        <v>7476</v>
      </c>
      <c r="D7398">
        <v>8127</v>
      </c>
      <c r="E7398">
        <f>100*Comuni[[#This Row],[Popolazione2011]]/$D$7916</f>
        <v>1.4180240505742719E-2</v>
      </c>
      <c r="F7398">
        <f>100*Comuni[[#This Row],[Popolazione2011]]/(SUMIFS($D$2:$D$7916,$B$2:$B$7916,"Sicilia"))</f>
        <v>0.16244565156557073</v>
      </c>
      <c r="G7398" t="b">
        <f>IF(Comuni[[#This Row],[Popolazione2011]]&gt;300000,"MAGGIORE")</f>
        <v>0</v>
      </c>
      <c r="H7398">
        <f>100*Comuni[[#This Row],[Popolazione2011]]/(SUMIFS($D$2:$D$7916,$B$2:$B$7916,"Piemonte"))</f>
        <v>0.18623181564448077</v>
      </c>
      <c r="I7398" s="1" t="str">
        <f>_xlfn.XLOOKUP(Comuni[[#This Row],[Regione]],Ripartizione_geografica[Regione],Ripartizione_geografica[Ripartizione geografica],,0)</f>
        <v>Isole</v>
      </c>
      <c r="J7398" s="1">
        <f>_xlfn.XLOOKUP(Comuni[[#This Row],[Regione]],Table_0[Regione],Table_0[Totale contagiati],,0)</f>
        <v>1833392</v>
      </c>
      <c r="K7398" s="1">
        <f>_xlfn.XLOOKUP(Comuni[[#This Row],[Regione]],Table_0[Regione],Table_0[Guariti],,0)</f>
        <v>1818423</v>
      </c>
      <c r="L7398" s="1">
        <f>_xlfn.XLOOKUP(Comuni[[#This Row],[Regione]],Table_0[Regione],Table_0[Deceduti],,0)</f>
        <v>12944</v>
      </c>
    </row>
    <row r="7399" spans="1:12" x14ac:dyDescent="0.25">
      <c r="A7399" s="1" t="s">
        <v>7512</v>
      </c>
      <c r="B7399" s="1" t="s">
        <v>7258</v>
      </c>
      <c r="C7399" s="1" t="s">
        <v>7476</v>
      </c>
      <c r="D7399">
        <v>2608</v>
      </c>
      <c r="E7399">
        <f>100*Comuni[[#This Row],[Popolazione2011]]/$D$7916</f>
        <v>4.5505189170637391E-3</v>
      </c>
      <c r="F7399">
        <f>100*Comuni[[#This Row],[Popolazione2011]]/(SUMIFS($D$2:$D$7916,$B$2:$B$7916,"Sicilia"))</f>
        <v>5.2129723056848584E-2</v>
      </c>
      <c r="G7399" t="b">
        <f>IF(Comuni[[#This Row],[Popolazione2011]]&gt;300000,"MAGGIORE")</f>
        <v>0</v>
      </c>
      <c r="H7399">
        <f>100*Comuni[[#This Row],[Popolazione2011]]/(SUMIFS($D$2:$D$7916,$B$2:$B$7916,"Piemonte"))</f>
        <v>5.9762836864870911E-2</v>
      </c>
      <c r="I7399" s="1" t="str">
        <f>_xlfn.XLOOKUP(Comuni[[#This Row],[Regione]],Ripartizione_geografica[Regione],Ripartizione_geografica[Ripartizione geografica],,0)</f>
        <v>Isole</v>
      </c>
      <c r="J7399" s="1">
        <f>_xlfn.XLOOKUP(Comuni[[#This Row],[Regione]],Table_0[Regione],Table_0[Totale contagiati],,0)</f>
        <v>1833392</v>
      </c>
      <c r="K7399" s="1">
        <f>_xlfn.XLOOKUP(Comuni[[#This Row],[Regione]],Table_0[Regione],Table_0[Guariti],,0)</f>
        <v>1818423</v>
      </c>
      <c r="L7399" s="1">
        <f>_xlfn.XLOOKUP(Comuni[[#This Row],[Regione]],Table_0[Regione],Table_0[Deceduti],,0)</f>
        <v>12944</v>
      </c>
    </row>
    <row r="7400" spans="1:12" x14ac:dyDescent="0.25">
      <c r="A7400" s="1" t="s">
        <v>7513</v>
      </c>
      <c r="B7400" s="1" t="s">
        <v>7258</v>
      </c>
      <c r="C7400" s="1" t="s">
        <v>7476</v>
      </c>
      <c r="D7400">
        <v>6544</v>
      </c>
      <c r="E7400">
        <f>100*Comuni[[#This Row],[Popolazione2011]]/$D$7916</f>
        <v>1.1418173233613922E-2</v>
      </c>
      <c r="F7400">
        <f>100*Comuni[[#This Row],[Popolazione2011]]/(SUMIFS($D$2:$D$7916,$B$2:$B$7916,"Sicilia"))</f>
        <v>0.13080402901994523</v>
      </c>
      <c r="G7400" t="b">
        <f>IF(Comuni[[#This Row],[Popolazione2011]]&gt;300000,"MAGGIORE")</f>
        <v>0</v>
      </c>
      <c r="H7400">
        <f>100*Comuni[[#This Row],[Popolazione2011]]/(SUMIFS($D$2:$D$7916,$B$2:$B$7916,"Piemonte"))</f>
        <v>0.14995705691860248</v>
      </c>
      <c r="I7400" s="1" t="str">
        <f>_xlfn.XLOOKUP(Comuni[[#This Row],[Regione]],Ripartizione_geografica[Regione],Ripartizione_geografica[Ripartizione geografica],,0)</f>
        <v>Isole</v>
      </c>
      <c r="J7400" s="1">
        <f>_xlfn.XLOOKUP(Comuni[[#This Row],[Regione]],Table_0[Regione],Table_0[Totale contagiati],,0)</f>
        <v>1833392</v>
      </c>
      <c r="K7400" s="1">
        <f>_xlfn.XLOOKUP(Comuni[[#This Row],[Regione]],Table_0[Regione],Table_0[Guariti],,0)</f>
        <v>1818423</v>
      </c>
      <c r="L7400" s="1">
        <f>_xlfn.XLOOKUP(Comuni[[#This Row],[Regione]],Table_0[Regione],Table_0[Deceduti],,0)</f>
        <v>12944</v>
      </c>
    </row>
    <row r="7401" spans="1:12" x14ac:dyDescent="0.25">
      <c r="A7401" s="1" t="s">
        <v>7514</v>
      </c>
      <c r="B7401" s="1" t="s">
        <v>7258</v>
      </c>
      <c r="C7401" s="1" t="s">
        <v>7476</v>
      </c>
      <c r="D7401">
        <v>1471</v>
      </c>
      <c r="E7401">
        <f>100*Comuni[[#This Row],[Popolazione2011]]/$D$7916</f>
        <v>2.5666462143407822E-3</v>
      </c>
      <c r="F7401">
        <f>100*Comuni[[#This Row],[Popolazione2011]]/(SUMIFS($D$2:$D$7916,$B$2:$B$7916,"Sicilia"))</f>
        <v>2.9402922782447955E-2</v>
      </c>
      <c r="G7401" t="b">
        <f>IF(Comuni[[#This Row],[Popolazione2011]]&gt;300000,"MAGGIORE")</f>
        <v>0</v>
      </c>
      <c r="H7401">
        <f>100*Comuni[[#This Row],[Popolazione2011]]/(SUMIFS($D$2:$D$7916,$B$2:$B$7916,"Piemonte"))</f>
        <v>3.3708256529227418E-2</v>
      </c>
      <c r="I7401" s="1" t="str">
        <f>_xlfn.XLOOKUP(Comuni[[#This Row],[Regione]],Ripartizione_geografica[Regione],Ripartizione_geografica[Ripartizione geografica],,0)</f>
        <v>Isole</v>
      </c>
      <c r="J7401" s="1">
        <f>_xlfn.XLOOKUP(Comuni[[#This Row],[Regione]],Table_0[Regione],Table_0[Totale contagiati],,0)</f>
        <v>1833392</v>
      </c>
      <c r="K7401" s="1">
        <f>_xlfn.XLOOKUP(Comuni[[#This Row],[Regione]],Table_0[Regione],Table_0[Guariti],,0)</f>
        <v>1818423</v>
      </c>
      <c r="L7401" s="1">
        <f>_xlfn.XLOOKUP(Comuni[[#This Row],[Regione]],Table_0[Regione],Table_0[Deceduti],,0)</f>
        <v>12944</v>
      </c>
    </row>
    <row r="7402" spans="1:12" x14ac:dyDescent="0.25">
      <c r="A7402" s="1" t="s">
        <v>7515</v>
      </c>
      <c r="B7402" s="1" t="s">
        <v>7258</v>
      </c>
      <c r="C7402" s="1" t="s">
        <v>7476</v>
      </c>
      <c r="D7402">
        <v>4897</v>
      </c>
      <c r="E7402">
        <f>100*Comuni[[#This Row],[Popolazione2011]]/$D$7916</f>
        <v>8.5444367856062613E-3</v>
      </c>
      <c r="F7402">
        <f>100*Comuni[[#This Row],[Popolazione2011]]/(SUMIFS($D$2:$D$7916,$B$2:$B$7916,"Sicilia"))</f>
        <v>9.7883149466789693E-2</v>
      </c>
      <c r="G7402" t="b">
        <f>IF(Comuni[[#This Row],[Popolazione2011]]&gt;300000,"MAGGIORE")</f>
        <v>0</v>
      </c>
      <c r="H7402">
        <f>100*Comuni[[#This Row],[Popolazione2011]]/(SUMIFS($D$2:$D$7916,$B$2:$B$7916,"Piemonte"))</f>
        <v>0.11221572550892364</v>
      </c>
      <c r="I7402" s="1" t="str">
        <f>_xlfn.XLOOKUP(Comuni[[#This Row],[Regione]],Ripartizione_geografica[Regione],Ripartizione_geografica[Ripartizione geografica],,0)</f>
        <v>Isole</v>
      </c>
      <c r="J7402" s="1">
        <f>_xlfn.XLOOKUP(Comuni[[#This Row],[Regione]],Table_0[Regione],Table_0[Totale contagiati],,0)</f>
        <v>1833392</v>
      </c>
      <c r="K7402" s="1">
        <f>_xlfn.XLOOKUP(Comuni[[#This Row],[Regione]],Table_0[Regione],Table_0[Guariti],,0)</f>
        <v>1818423</v>
      </c>
      <c r="L7402" s="1">
        <f>_xlfn.XLOOKUP(Comuni[[#This Row],[Regione]],Table_0[Regione],Table_0[Deceduti],,0)</f>
        <v>12944</v>
      </c>
    </row>
    <row r="7403" spans="1:12" x14ac:dyDescent="0.25">
      <c r="A7403" s="1" t="s">
        <v>7516</v>
      </c>
      <c r="B7403" s="1" t="s">
        <v>7258</v>
      </c>
      <c r="C7403" s="1" t="s">
        <v>7476</v>
      </c>
      <c r="D7403">
        <v>40899</v>
      </c>
      <c r="E7403">
        <f>100*Comuni[[#This Row],[Popolazione2011]]/$D$7916</f>
        <v>7.1361837879213907E-2</v>
      </c>
      <c r="F7403">
        <f>100*Comuni[[#This Row],[Popolazione2011]]/(SUMIFS($D$2:$D$7916,$B$2:$B$7916,"Sicilia"))</f>
        <v>0.817505192983915</v>
      </c>
      <c r="G7403" t="b">
        <f>IF(Comuni[[#This Row],[Popolazione2011]]&gt;300000,"MAGGIORE")</f>
        <v>0</v>
      </c>
      <c r="H7403">
        <f>100*Comuni[[#This Row],[Popolazione2011]]/(SUMIFS($D$2:$D$7916,$B$2:$B$7916,"Piemonte"))</f>
        <v>0.93720869054308098</v>
      </c>
      <c r="I7403" s="1" t="str">
        <f>_xlfn.XLOOKUP(Comuni[[#This Row],[Regione]],Ripartizione_geografica[Regione],Ripartizione_geografica[Ripartizione geografica],,0)</f>
        <v>Isole</v>
      </c>
      <c r="J7403" s="1">
        <f>_xlfn.XLOOKUP(Comuni[[#This Row],[Regione]],Table_0[Regione],Table_0[Totale contagiati],,0)</f>
        <v>1833392</v>
      </c>
      <c r="K7403" s="1">
        <f>_xlfn.XLOOKUP(Comuni[[#This Row],[Regione]],Table_0[Regione],Table_0[Guariti],,0)</f>
        <v>1818423</v>
      </c>
      <c r="L7403" s="1">
        <f>_xlfn.XLOOKUP(Comuni[[#This Row],[Regione]],Table_0[Regione],Table_0[Deceduti],,0)</f>
        <v>12944</v>
      </c>
    </row>
    <row r="7404" spans="1:12" x14ac:dyDescent="0.25">
      <c r="A7404" s="1" t="s">
        <v>7517</v>
      </c>
      <c r="B7404" s="1" t="s">
        <v>7258</v>
      </c>
      <c r="C7404" s="1" t="s">
        <v>7476</v>
      </c>
      <c r="D7404">
        <v>4632</v>
      </c>
      <c r="E7404">
        <f>100*Comuni[[#This Row],[Popolazione2011]]/$D$7916</f>
        <v>8.082056604232838E-3</v>
      </c>
      <c r="F7404">
        <f>100*Comuni[[#This Row],[Popolazione2011]]/(SUMIFS($D$2:$D$7916,$B$2:$B$7916,"Sicilia"))</f>
        <v>9.2586225919985679E-2</v>
      </c>
      <c r="G7404" t="b">
        <f>IF(Comuni[[#This Row],[Popolazione2011]]&gt;300000,"MAGGIORE")</f>
        <v>0</v>
      </c>
      <c r="H7404">
        <f>100*Comuni[[#This Row],[Popolazione2011]]/(SUMIFS($D$2:$D$7916,$B$2:$B$7916,"Piemonte"))</f>
        <v>0.10614319799006214</v>
      </c>
      <c r="I7404" s="1" t="str">
        <f>_xlfn.XLOOKUP(Comuni[[#This Row],[Regione]],Ripartizione_geografica[Regione],Ripartizione_geografica[Ripartizione geografica],,0)</f>
        <v>Isole</v>
      </c>
      <c r="J7404" s="1">
        <f>_xlfn.XLOOKUP(Comuni[[#This Row],[Regione]],Table_0[Regione],Table_0[Totale contagiati],,0)</f>
        <v>1833392</v>
      </c>
      <c r="K7404" s="1">
        <f>_xlfn.XLOOKUP(Comuni[[#This Row],[Regione]],Table_0[Regione],Table_0[Guariti],,0)</f>
        <v>1818423</v>
      </c>
      <c r="L7404" s="1">
        <f>_xlfn.XLOOKUP(Comuni[[#This Row],[Regione]],Table_0[Regione],Table_0[Deceduti],,0)</f>
        <v>12944</v>
      </c>
    </row>
    <row r="7405" spans="1:12" x14ac:dyDescent="0.25">
      <c r="A7405" s="1" t="s">
        <v>7518</v>
      </c>
      <c r="B7405" s="1" t="s">
        <v>7258</v>
      </c>
      <c r="C7405" s="1" t="s">
        <v>7476</v>
      </c>
      <c r="D7405">
        <v>1426</v>
      </c>
      <c r="E7405">
        <f>100*Comuni[[#This Row],[Popolazione2011]]/$D$7916</f>
        <v>2.4881288250509555E-3</v>
      </c>
      <c r="F7405">
        <f>100*Comuni[[#This Row],[Popolazione2011]]/(SUMIFS($D$2:$D$7916,$B$2:$B$7916,"Sicilia"))</f>
        <v>2.8503445199028404E-2</v>
      </c>
      <c r="G7405" t="b">
        <f>IF(Comuni[[#This Row],[Popolazione2011]]&gt;300000,"MAGGIORE")</f>
        <v>0</v>
      </c>
      <c r="H7405">
        <f>100*Comuni[[#This Row],[Popolazione2011]]/(SUMIFS($D$2:$D$7916,$B$2:$B$7916,"Piemonte"))</f>
        <v>3.2677072610930183E-2</v>
      </c>
      <c r="I7405" s="1" t="str">
        <f>_xlfn.XLOOKUP(Comuni[[#This Row],[Regione]],Ripartizione_geografica[Regione],Ripartizione_geografica[Ripartizione geografica],,0)</f>
        <v>Isole</v>
      </c>
      <c r="J7405" s="1">
        <f>_xlfn.XLOOKUP(Comuni[[#This Row],[Regione]],Table_0[Regione],Table_0[Totale contagiati],,0)</f>
        <v>1833392</v>
      </c>
      <c r="K7405" s="1">
        <f>_xlfn.XLOOKUP(Comuni[[#This Row],[Regione]],Table_0[Regione],Table_0[Guariti],,0)</f>
        <v>1818423</v>
      </c>
      <c r="L7405" s="1">
        <f>_xlfn.XLOOKUP(Comuni[[#This Row],[Regione]],Table_0[Regione],Table_0[Deceduti],,0)</f>
        <v>12944</v>
      </c>
    </row>
    <row r="7406" spans="1:12" x14ac:dyDescent="0.25">
      <c r="A7406" s="1" t="s">
        <v>7519</v>
      </c>
      <c r="B7406" s="1" t="s">
        <v>7258</v>
      </c>
      <c r="C7406" s="1" t="s">
        <v>7520</v>
      </c>
      <c r="D7406">
        <v>1041</v>
      </c>
      <c r="E7406">
        <f>100*Comuni[[#This Row],[Popolazione2011]]/$D$7916</f>
        <v>1.8163689389046598E-3</v>
      </c>
      <c r="F7406">
        <f>100*Comuni[[#This Row],[Popolazione2011]]/(SUMIFS($D$2:$D$7916,$B$2:$B$7916,"Sicilia"))</f>
        <v>2.0807914763105589E-2</v>
      </c>
      <c r="G7406" t="b">
        <f>IF(Comuni[[#This Row],[Popolazione2011]]&gt;300000,"MAGGIORE")</f>
        <v>0</v>
      </c>
      <c r="H7406">
        <f>100*Comuni[[#This Row],[Popolazione2011]]/(SUMIFS($D$2:$D$7916,$B$2:$B$7916,"Piemonte"))</f>
        <v>2.385472130994272E-2</v>
      </c>
      <c r="I7406" s="1" t="str">
        <f>_xlfn.XLOOKUP(Comuni[[#This Row],[Regione]],Ripartizione_geografica[Regione],Ripartizione_geografica[Ripartizione geografica],,0)</f>
        <v>Isole</v>
      </c>
      <c r="J7406" s="1">
        <f>_xlfn.XLOOKUP(Comuni[[#This Row],[Regione]],Table_0[Regione],Table_0[Totale contagiati],,0)</f>
        <v>1833392</v>
      </c>
      <c r="K7406" s="1">
        <f>_xlfn.XLOOKUP(Comuni[[#This Row],[Regione]],Table_0[Regione],Table_0[Guariti],,0)</f>
        <v>1818423</v>
      </c>
      <c r="L7406" s="1">
        <f>_xlfn.XLOOKUP(Comuni[[#This Row],[Regione]],Table_0[Regione],Table_0[Deceduti],,0)</f>
        <v>12944</v>
      </c>
    </row>
    <row r="7407" spans="1:12" x14ac:dyDescent="0.25">
      <c r="A7407" s="1" t="s">
        <v>7521</v>
      </c>
      <c r="B7407" s="1" t="s">
        <v>7258</v>
      </c>
      <c r="C7407" s="1" t="s">
        <v>7520</v>
      </c>
      <c r="D7407">
        <v>610</v>
      </c>
      <c r="E7407">
        <f>100*Comuni[[#This Row],[Popolazione2011]]/$D$7916</f>
        <v>1.0643468325954298E-3</v>
      </c>
      <c r="F7407">
        <f>100*Comuni[[#This Row],[Popolazione2011]]/(SUMIFS($D$2:$D$7916,$B$2:$B$7916,"Sicilia"))</f>
        <v>1.2192918353020566E-2</v>
      </c>
      <c r="G7407" t="b">
        <f>IF(Comuni[[#This Row],[Popolazione2011]]&gt;300000,"MAGGIORE")</f>
        <v>0</v>
      </c>
      <c r="H7407">
        <f>100*Comuni[[#This Row],[Popolazione2011]]/(SUMIFS($D$2:$D$7916,$B$2:$B$7916,"Piemonte"))</f>
        <v>1.3978270892473641E-2</v>
      </c>
      <c r="I7407" s="1" t="str">
        <f>_xlfn.XLOOKUP(Comuni[[#This Row],[Regione]],Ripartizione_geografica[Regione],Ripartizione_geografica[Ripartizione geografica],,0)</f>
        <v>Isole</v>
      </c>
      <c r="J7407" s="1">
        <f>_xlfn.XLOOKUP(Comuni[[#This Row],[Regione]],Table_0[Regione],Table_0[Totale contagiati],,0)</f>
        <v>1833392</v>
      </c>
      <c r="K7407" s="1">
        <f>_xlfn.XLOOKUP(Comuni[[#This Row],[Regione]],Table_0[Regione],Table_0[Guariti],,0)</f>
        <v>1818423</v>
      </c>
      <c r="L7407" s="1">
        <f>_xlfn.XLOOKUP(Comuni[[#This Row],[Regione]],Table_0[Regione],Table_0[Deceduti],,0)</f>
        <v>12944</v>
      </c>
    </row>
    <row r="7408" spans="1:12" x14ac:dyDescent="0.25">
      <c r="A7408" s="1" t="s">
        <v>7522</v>
      </c>
      <c r="B7408" s="1" t="s">
        <v>7258</v>
      </c>
      <c r="C7408" s="1" t="s">
        <v>7520</v>
      </c>
      <c r="D7408">
        <v>4937</v>
      </c>
      <c r="E7408">
        <f>100*Comuni[[#This Row],[Popolazione2011]]/$D$7916</f>
        <v>8.6142300205305517E-3</v>
      </c>
      <c r="F7408">
        <f>100*Comuni[[#This Row],[Popolazione2011]]/(SUMIFS($D$2:$D$7916,$B$2:$B$7916,"Sicilia"))</f>
        <v>9.8682685096495956E-2</v>
      </c>
      <c r="G7408" t="b">
        <f>IF(Comuni[[#This Row],[Popolazione2011]]&gt;300000,"MAGGIORE")</f>
        <v>0</v>
      </c>
      <c r="H7408">
        <f>100*Comuni[[#This Row],[Popolazione2011]]/(SUMIFS($D$2:$D$7916,$B$2:$B$7916,"Piemonte"))</f>
        <v>0.11313233343629896</v>
      </c>
      <c r="I7408" s="1" t="str">
        <f>_xlfn.XLOOKUP(Comuni[[#This Row],[Regione]],Ripartizione_geografica[Regione],Ripartizione_geografica[Ripartizione geografica],,0)</f>
        <v>Isole</v>
      </c>
      <c r="J7408" s="1">
        <f>_xlfn.XLOOKUP(Comuni[[#This Row],[Regione]],Table_0[Regione],Table_0[Totale contagiati],,0)</f>
        <v>1833392</v>
      </c>
      <c r="K7408" s="1">
        <f>_xlfn.XLOOKUP(Comuni[[#This Row],[Regione]],Table_0[Regione],Table_0[Guariti],,0)</f>
        <v>1818423</v>
      </c>
      <c r="L7408" s="1">
        <f>_xlfn.XLOOKUP(Comuni[[#This Row],[Regione]],Table_0[Regione],Table_0[Deceduti],,0)</f>
        <v>12944</v>
      </c>
    </row>
    <row r="7409" spans="1:12" x14ac:dyDescent="0.25">
      <c r="A7409" s="1" t="s">
        <v>7523</v>
      </c>
      <c r="B7409" s="1" t="s">
        <v>7258</v>
      </c>
      <c r="C7409" s="1" t="s">
        <v>7520</v>
      </c>
      <c r="D7409">
        <v>61711</v>
      </c>
      <c r="E7409">
        <f>100*Comuni[[#This Row],[Popolazione2011]]/$D$7916</f>
        <v>0.10767525801032224</v>
      </c>
      <c r="F7409">
        <f>100*Comuni[[#This Row],[Popolazione2011]]/(SUMIFS($D$2:$D$7916,$B$2:$B$7916,"Sicilia"))</f>
        <v>1.2335035811200854</v>
      </c>
      <c r="G7409" t="b">
        <f>IF(Comuni[[#This Row],[Popolazione2011]]&gt;300000,"MAGGIORE")</f>
        <v>0</v>
      </c>
      <c r="H7409">
        <f>100*Comuni[[#This Row],[Popolazione2011]]/(SUMIFS($D$2:$D$7916,$B$2:$B$7916,"Piemonte"))</f>
        <v>1.4141197951564604</v>
      </c>
      <c r="I7409" s="1" t="str">
        <f>_xlfn.XLOOKUP(Comuni[[#This Row],[Regione]],Ripartizione_geografica[Regione],Ripartizione_geografica[Ripartizione geografica],,0)</f>
        <v>Isole</v>
      </c>
      <c r="J7409" s="1">
        <f>_xlfn.XLOOKUP(Comuni[[#This Row],[Regione]],Table_0[Regione],Table_0[Totale contagiati],,0)</f>
        <v>1833392</v>
      </c>
      <c r="K7409" s="1">
        <f>_xlfn.XLOOKUP(Comuni[[#This Row],[Regione]],Table_0[Regione],Table_0[Guariti],,0)</f>
        <v>1818423</v>
      </c>
      <c r="L7409" s="1">
        <f>_xlfn.XLOOKUP(Comuni[[#This Row],[Regione]],Table_0[Regione],Table_0[Deceduti],,0)</f>
        <v>12944</v>
      </c>
    </row>
    <row r="7410" spans="1:12" x14ac:dyDescent="0.25">
      <c r="A7410" s="1" t="s">
        <v>7524</v>
      </c>
      <c r="B7410" s="1" t="s">
        <v>7258</v>
      </c>
      <c r="C7410" s="1" t="s">
        <v>7520</v>
      </c>
      <c r="D7410">
        <v>3218</v>
      </c>
      <c r="E7410">
        <f>100*Comuni[[#This Row],[Popolazione2011]]/$D$7916</f>
        <v>5.6148657496591691E-3</v>
      </c>
      <c r="F7410">
        <f>100*Comuni[[#This Row],[Popolazione2011]]/(SUMIFS($D$2:$D$7916,$B$2:$B$7916,"Sicilia"))</f>
        <v>6.4322641409869152E-2</v>
      </c>
      <c r="G7410" t="b">
        <f>IF(Comuni[[#This Row],[Popolazione2011]]&gt;300000,"MAGGIORE")</f>
        <v>0</v>
      </c>
      <c r="H7410">
        <f>100*Comuni[[#This Row],[Popolazione2011]]/(SUMIFS($D$2:$D$7916,$B$2:$B$7916,"Piemonte"))</f>
        <v>7.3741107757344548E-2</v>
      </c>
      <c r="I7410" s="1" t="str">
        <f>_xlfn.XLOOKUP(Comuni[[#This Row],[Regione]],Ripartizione_geografica[Regione],Ripartizione_geografica[Ripartizione geografica],,0)</f>
        <v>Isole</v>
      </c>
      <c r="J7410" s="1">
        <f>_xlfn.XLOOKUP(Comuni[[#This Row],[Regione]],Table_0[Regione],Table_0[Totale contagiati],,0)</f>
        <v>1833392</v>
      </c>
      <c r="K7410" s="1">
        <f>_xlfn.XLOOKUP(Comuni[[#This Row],[Regione]],Table_0[Regione],Table_0[Guariti],,0)</f>
        <v>1818423</v>
      </c>
      <c r="L7410" s="1">
        <f>_xlfn.XLOOKUP(Comuni[[#This Row],[Regione]],Table_0[Regione],Table_0[Deceduti],,0)</f>
        <v>12944</v>
      </c>
    </row>
    <row r="7411" spans="1:12" x14ac:dyDescent="0.25">
      <c r="A7411" s="1" t="s">
        <v>7525</v>
      </c>
      <c r="B7411" s="1" t="s">
        <v>7258</v>
      </c>
      <c r="C7411" s="1" t="s">
        <v>7520</v>
      </c>
      <c r="D7411">
        <v>4325</v>
      </c>
      <c r="E7411">
        <f>100*Comuni[[#This Row],[Popolazione2011]]/$D$7916</f>
        <v>7.5463935261889077E-3</v>
      </c>
      <c r="F7411">
        <f>100*Comuni[[#This Row],[Popolazione2011]]/(SUMIFS($D$2:$D$7916,$B$2:$B$7916,"Sicilia"))</f>
        <v>8.644978996199007E-2</v>
      </c>
      <c r="G7411" t="b">
        <f>IF(Comuni[[#This Row],[Popolazione2011]]&gt;300000,"MAGGIORE")</f>
        <v>0</v>
      </c>
      <c r="H7411">
        <f>100*Comuni[[#This Row],[Popolazione2011]]/(SUMIFS($D$2:$D$7916,$B$2:$B$7916,"Piemonte"))</f>
        <v>9.9108232147456551E-2</v>
      </c>
      <c r="I7411" s="1" t="str">
        <f>_xlfn.XLOOKUP(Comuni[[#This Row],[Regione]],Ripartizione_geografica[Regione],Ripartizione_geografica[Ripartizione geografica],,0)</f>
        <v>Isole</v>
      </c>
      <c r="J7411" s="1">
        <f>_xlfn.XLOOKUP(Comuni[[#This Row],[Regione]],Table_0[Regione],Table_0[Totale contagiati],,0)</f>
        <v>1833392</v>
      </c>
      <c r="K7411" s="1">
        <f>_xlfn.XLOOKUP(Comuni[[#This Row],[Regione]],Table_0[Regione],Table_0[Guariti],,0)</f>
        <v>1818423</v>
      </c>
      <c r="L7411" s="1">
        <f>_xlfn.XLOOKUP(Comuni[[#This Row],[Regione]],Table_0[Regione],Table_0[Deceduti],,0)</f>
        <v>12944</v>
      </c>
    </row>
    <row r="7412" spans="1:12" x14ac:dyDescent="0.25">
      <c r="A7412" s="1" t="s">
        <v>7526</v>
      </c>
      <c r="B7412" s="1" t="s">
        <v>7258</v>
      </c>
      <c r="C7412" s="1" t="s">
        <v>7520</v>
      </c>
      <c r="D7412">
        <v>75668</v>
      </c>
      <c r="E7412">
        <f>100*Comuni[[#This Row],[Popolazione2011]]/$D$7916</f>
        <v>0.13202786250628029</v>
      </c>
      <c r="F7412">
        <f>100*Comuni[[#This Row],[Popolazione2011]]/(SUMIFS($D$2:$D$7916,$B$2:$B$7916,"Sicilia"))</f>
        <v>1.5124815507153446</v>
      </c>
      <c r="G7412" t="b">
        <f>IF(Comuni[[#This Row],[Popolazione2011]]&gt;300000,"MAGGIORE")</f>
        <v>0</v>
      </c>
      <c r="H7412">
        <f>100*Comuni[[#This Row],[Popolazione2011]]/(SUMIFS($D$2:$D$7916,$B$2:$B$7916,"Piemonte"))</f>
        <v>1.7339472162158942</v>
      </c>
      <c r="I7412" s="1" t="str">
        <f>_xlfn.XLOOKUP(Comuni[[#This Row],[Regione]],Ripartizione_geografica[Regione],Ripartizione_geografica[Ripartizione geografica],,0)</f>
        <v>Isole</v>
      </c>
      <c r="J7412" s="1">
        <f>_xlfn.XLOOKUP(Comuni[[#This Row],[Regione]],Table_0[Regione],Table_0[Totale contagiati],,0)</f>
        <v>1833392</v>
      </c>
      <c r="K7412" s="1">
        <f>_xlfn.XLOOKUP(Comuni[[#This Row],[Regione]],Table_0[Regione],Table_0[Guariti],,0)</f>
        <v>1818423</v>
      </c>
      <c r="L7412" s="1">
        <f>_xlfn.XLOOKUP(Comuni[[#This Row],[Regione]],Table_0[Regione],Table_0[Deceduti],,0)</f>
        <v>12944</v>
      </c>
    </row>
    <row r="7413" spans="1:12" x14ac:dyDescent="0.25">
      <c r="A7413" s="1" t="s">
        <v>7527</v>
      </c>
      <c r="B7413" s="1" t="s">
        <v>7258</v>
      </c>
      <c r="C7413" s="1" t="s">
        <v>7520</v>
      </c>
      <c r="D7413">
        <v>2006</v>
      </c>
      <c r="E7413">
        <f>100*Comuni[[#This Row],[Popolazione2011]]/$D$7916</f>
        <v>3.5001307314531677E-3</v>
      </c>
      <c r="F7413">
        <f>100*Comuni[[#This Row],[Popolazione2011]]/(SUMIFS($D$2:$D$7916,$B$2:$B$7916,"Sicilia"))</f>
        <v>4.0096711829769267E-2</v>
      </c>
      <c r="G7413" t="b">
        <f>IF(Comuni[[#This Row],[Popolazione2011]]&gt;300000,"MAGGIORE")</f>
        <v>0</v>
      </c>
      <c r="H7413">
        <f>100*Comuni[[#This Row],[Popolazione2011]]/(SUMIFS($D$2:$D$7916,$B$2:$B$7916,"Piemonte"))</f>
        <v>4.5967887557872331E-2</v>
      </c>
      <c r="I7413" s="1" t="str">
        <f>_xlfn.XLOOKUP(Comuni[[#This Row],[Regione]],Ripartizione_geografica[Regione],Ripartizione_geografica[Ripartizione geografica],,0)</f>
        <v>Isole</v>
      </c>
      <c r="J7413" s="1">
        <f>_xlfn.XLOOKUP(Comuni[[#This Row],[Regione]],Table_0[Regione],Table_0[Totale contagiati],,0)</f>
        <v>1833392</v>
      </c>
      <c r="K7413" s="1">
        <f>_xlfn.XLOOKUP(Comuni[[#This Row],[Regione]],Table_0[Regione],Table_0[Guariti],,0)</f>
        <v>1818423</v>
      </c>
      <c r="L7413" s="1">
        <f>_xlfn.XLOOKUP(Comuni[[#This Row],[Regione]],Table_0[Regione],Table_0[Deceduti],,0)</f>
        <v>12944</v>
      </c>
    </row>
    <row r="7414" spans="1:12" x14ac:dyDescent="0.25">
      <c r="A7414" s="1" t="s">
        <v>7528</v>
      </c>
      <c r="B7414" s="1" t="s">
        <v>7258</v>
      </c>
      <c r="C7414" s="1" t="s">
        <v>7520</v>
      </c>
      <c r="D7414">
        <v>12333</v>
      </c>
      <c r="E7414">
        <f>100*Comuni[[#This Row],[Popolazione2011]]/$D$7916</f>
        <v>2.1518999158031862E-2</v>
      </c>
      <c r="F7414">
        <f>100*Comuni[[#This Row],[Popolazione2011]]/(SUMIFS($D$2:$D$7916,$B$2:$B$7916,"Sicilia"))</f>
        <v>0.24651682302918465</v>
      </c>
      <c r="G7414" t="b">
        <f>IF(Comuni[[#This Row],[Popolazione2011]]&gt;300000,"MAGGIORE")</f>
        <v>0</v>
      </c>
      <c r="H7414">
        <f>100*Comuni[[#This Row],[Popolazione2011]]/(SUMIFS($D$2:$D$7916,$B$2:$B$7916,"Piemonte"))</f>
        <v>0.28261313920799574</v>
      </c>
      <c r="I7414" s="1" t="str">
        <f>_xlfn.XLOOKUP(Comuni[[#This Row],[Regione]],Ripartizione_geografica[Regione],Ripartizione_geografica[Ripartizione geografica],,0)</f>
        <v>Isole</v>
      </c>
      <c r="J7414" s="1">
        <f>_xlfn.XLOOKUP(Comuni[[#This Row],[Regione]],Table_0[Regione],Table_0[Totale contagiati],,0)</f>
        <v>1833392</v>
      </c>
      <c r="K7414" s="1">
        <f>_xlfn.XLOOKUP(Comuni[[#This Row],[Regione]],Table_0[Regione],Table_0[Guariti],,0)</f>
        <v>1818423</v>
      </c>
      <c r="L7414" s="1">
        <f>_xlfn.XLOOKUP(Comuni[[#This Row],[Regione]],Table_0[Regione],Table_0[Deceduti],,0)</f>
        <v>12944</v>
      </c>
    </row>
    <row r="7415" spans="1:12" x14ac:dyDescent="0.25">
      <c r="A7415" s="1" t="s">
        <v>7529</v>
      </c>
      <c r="B7415" s="1" t="s">
        <v>7258</v>
      </c>
      <c r="C7415" s="1" t="s">
        <v>7520</v>
      </c>
      <c r="D7415">
        <v>3178</v>
      </c>
      <c r="E7415">
        <f>100*Comuni[[#This Row],[Popolazione2011]]/$D$7916</f>
        <v>5.5450725147348787E-3</v>
      </c>
      <c r="F7415">
        <f>100*Comuni[[#This Row],[Popolazione2011]]/(SUMIFS($D$2:$D$7916,$B$2:$B$7916,"Sicilia"))</f>
        <v>6.3523105780162875E-2</v>
      </c>
      <c r="G7415" t="b">
        <f>IF(Comuni[[#This Row],[Popolazione2011]]&gt;300000,"MAGGIORE")</f>
        <v>0</v>
      </c>
      <c r="H7415">
        <f>100*Comuni[[#This Row],[Popolazione2011]]/(SUMIFS($D$2:$D$7916,$B$2:$B$7916,"Piemonte"))</f>
        <v>7.2824499829969233E-2</v>
      </c>
      <c r="I7415" s="1" t="str">
        <f>_xlfn.XLOOKUP(Comuni[[#This Row],[Regione]],Ripartizione_geografica[Regione],Ripartizione_geografica[Ripartizione geografica],,0)</f>
        <v>Isole</v>
      </c>
      <c r="J7415" s="1">
        <f>_xlfn.XLOOKUP(Comuni[[#This Row],[Regione]],Table_0[Regione],Table_0[Totale contagiati],,0)</f>
        <v>1833392</v>
      </c>
      <c r="K7415" s="1">
        <f>_xlfn.XLOOKUP(Comuni[[#This Row],[Regione]],Table_0[Regione],Table_0[Guariti],,0)</f>
        <v>1818423</v>
      </c>
      <c r="L7415" s="1">
        <f>_xlfn.XLOOKUP(Comuni[[#This Row],[Regione]],Table_0[Regione],Table_0[Deceduti],,0)</f>
        <v>12944</v>
      </c>
    </row>
    <row r="7416" spans="1:12" x14ac:dyDescent="0.25">
      <c r="A7416" s="1" t="s">
        <v>7530</v>
      </c>
      <c r="B7416" s="1" t="s">
        <v>7258</v>
      </c>
      <c r="C7416" s="1" t="s">
        <v>7520</v>
      </c>
      <c r="D7416">
        <v>1643</v>
      </c>
      <c r="E7416">
        <f>100*Comuni[[#This Row],[Popolazione2011]]/$D$7916</f>
        <v>2.8667571245152316E-3</v>
      </c>
      <c r="F7416">
        <f>100*Comuni[[#This Row],[Popolazione2011]]/(SUMIFS($D$2:$D$7916,$B$2:$B$7916,"Sicilia"))</f>
        <v>3.2840925990184899E-2</v>
      </c>
      <c r="G7416" t="b">
        <f>IF(Comuni[[#This Row],[Popolazione2011]]&gt;300000,"MAGGIORE")</f>
        <v>0</v>
      </c>
      <c r="H7416">
        <f>100*Comuni[[#This Row],[Popolazione2011]]/(SUMIFS($D$2:$D$7916,$B$2:$B$7916,"Piemonte"))</f>
        <v>3.76496706169413E-2</v>
      </c>
      <c r="I7416" s="1" t="str">
        <f>_xlfn.XLOOKUP(Comuni[[#This Row],[Regione]],Ripartizione_geografica[Regione],Ripartizione_geografica[Ripartizione geografica],,0)</f>
        <v>Isole</v>
      </c>
      <c r="J7416" s="1">
        <f>_xlfn.XLOOKUP(Comuni[[#This Row],[Regione]],Table_0[Regione],Table_0[Totale contagiati],,0)</f>
        <v>1833392</v>
      </c>
      <c r="K7416" s="1">
        <f>_xlfn.XLOOKUP(Comuni[[#This Row],[Regione]],Table_0[Regione],Table_0[Guariti],,0)</f>
        <v>1818423</v>
      </c>
      <c r="L7416" s="1">
        <f>_xlfn.XLOOKUP(Comuni[[#This Row],[Regione]],Table_0[Regione],Table_0[Deceduti],,0)</f>
        <v>12944</v>
      </c>
    </row>
    <row r="7417" spans="1:12" x14ac:dyDescent="0.25">
      <c r="A7417" s="1" t="s">
        <v>7531</v>
      </c>
      <c r="B7417" s="1" t="s">
        <v>7258</v>
      </c>
      <c r="C7417" s="1" t="s">
        <v>7520</v>
      </c>
      <c r="D7417">
        <v>11010</v>
      </c>
      <c r="E7417">
        <f>100*Comuni[[#This Row],[Popolazione2011]]/$D$7916</f>
        <v>1.9210587912910953E-2</v>
      </c>
      <c r="F7417">
        <f>100*Comuni[[#This Row],[Popolazione2011]]/(SUMIFS($D$2:$D$7916,$B$2:$B$7916,"Sicilia"))</f>
        <v>0.22007218207664989</v>
      </c>
      <c r="G7417" t="b">
        <f>IF(Comuni[[#This Row],[Popolazione2011]]&gt;300000,"MAGGIORE")</f>
        <v>0</v>
      </c>
      <c r="H7417">
        <f>100*Comuni[[#This Row],[Popolazione2011]]/(SUMIFS($D$2:$D$7916,$B$2:$B$7916,"Piemonte"))</f>
        <v>0.25229633201005702</v>
      </c>
      <c r="I7417" s="1" t="str">
        <f>_xlfn.XLOOKUP(Comuni[[#This Row],[Regione]],Ripartizione_geografica[Regione],Ripartizione_geografica[Ripartizione geografica],,0)</f>
        <v>Isole</v>
      </c>
      <c r="J7417" s="1">
        <f>_xlfn.XLOOKUP(Comuni[[#This Row],[Regione]],Table_0[Regione],Table_0[Totale contagiati],,0)</f>
        <v>1833392</v>
      </c>
      <c r="K7417" s="1">
        <f>_xlfn.XLOOKUP(Comuni[[#This Row],[Regione]],Table_0[Regione],Table_0[Guariti],,0)</f>
        <v>1818423</v>
      </c>
      <c r="L7417" s="1">
        <f>_xlfn.XLOOKUP(Comuni[[#This Row],[Regione]],Table_0[Regione],Table_0[Deceduti],,0)</f>
        <v>12944</v>
      </c>
    </row>
    <row r="7418" spans="1:12" x14ac:dyDescent="0.25">
      <c r="A7418" s="1" t="s">
        <v>7532</v>
      </c>
      <c r="B7418" s="1" t="s">
        <v>7258</v>
      </c>
      <c r="C7418" s="1" t="s">
        <v>7520</v>
      </c>
      <c r="D7418">
        <v>27975</v>
      </c>
      <c r="E7418">
        <f>100*Comuni[[#This Row],[Popolazione2011]]/$D$7916</f>
        <v>4.8811643675175653E-2</v>
      </c>
      <c r="F7418">
        <f>100*Comuni[[#This Row],[Popolazione2011]]/(SUMIFS($D$2:$D$7916,$B$2:$B$7916,"Sicilia"))</f>
        <v>0.55917523102582023</v>
      </c>
      <c r="G7418" t="b">
        <f>IF(Comuni[[#This Row],[Popolazione2011]]&gt;300000,"MAGGIORE")</f>
        <v>0</v>
      </c>
      <c r="H7418">
        <f>100*Comuni[[#This Row],[Popolazione2011]]/(SUMIFS($D$2:$D$7916,$B$2:$B$7916,"Piemonte"))</f>
        <v>0.64105266920811488</v>
      </c>
      <c r="I7418" s="1" t="str">
        <f>_xlfn.XLOOKUP(Comuni[[#This Row],[Regione]],Ripartizione_geografica[Regione],Ripartizione_geografica[Ripartizione geografica],,0)</f>
        <v>Isole</v>
      </c>
      <c r="J7418" s="1">
        <f>_xlfn.XLOOKUP(Comuni[[#This Row],[Regione]],Table_0[Regione],Table_0[Totale contagiati],,0)</f>
        <v>1833392</v>
      </c>
      <c r="K7418" s="1">
        <f>_xlfn.XLOOKUP(Comuni[[#This Row],[Regione]],Table_0[Regione],Table_0[Guariti],,0)</f>
        <v>1818423</v>
      </c>
      <c r="L7418" s="1">
        <f>_xlfn.XLOOKUP(Comuni[[#This Row],[Regione]],Table_0[Regione],Table_0[Deceduti],,0)</f>
        <v>12944</v>
      </c>
    </row>
    <row r="7419" spans="1:12" x14ac:dyDescent="0.25">
      <c r="A7419" s="1" t="s">
        <v>7533</v>
      </c>
      <c r="B7419" s="1" t="s">
        <v>7258</v>
      </c>
      <c r="C7419" s="1" t="s">
        <v>7520</v>
      </c>
      <c r="D7419">
        <v>2139</v>
      </c>
      <c r="E7419">
        <f>100*Comuni[[#This Row],[Popolazione2011]]/$D$7916</f>
        <v>3.7321932375764333E-3</v>
      </c>
      <c r="F7419">
        <f>100*Comuni[[#This Row],[Popolazione2011]]/(SUMIFS($D$2:$D$7916,$B$2:$B$7916,"Sicilia"))</f>
        <v>4.2755167798542604E-2</v>
      </c>
      <c r="G7419" t="b">
        <f>IF(Comuni[[#This Row],[Popolazione2011]]&gt;300000,"MAGGIORE")</f>
        <v>0</v>
      </c>
      <c r="H7419">
        <f>100*Comuni[[#This Row],[Popolazione2011]]/(SUMIFS($D$2:$D$7916,$B$2:$B$7916,"Piemonte"))</f>
        <v>4.9015608916395274E-2</v>
      </c>
      <c r="I7419" s="1" t="str">
        <f>_xlfn.XLOOKUP(Comuni[[#This Row],[Regione]],Ripartizione_geografica[Regione],Ripartizione_geografica[Ripartizione geografica],,0)</f>
        <v>Isole</v>
      </c>
      <c r="J7419" s="1">
        <f>_xlfn.XLOOKUP(Comuni[[#This Row],[Regione]],Table_0[Regione],Table_0[Totale contagiati],,0)</f>
        <v>1833392</v>
      </c>
      <c r="K7419" s="1">
        <f>_xlfn.XLOOKUP(Comuni[[#This Row],[Regione]],Table_0[Regione],Table_0[Guariti],,0)</f>
        <v>1818423</v>
      </c>
      <c r="L7419" s="1">
        <f>_xlfn.XLOOKUP(Comuni[[#This Row],[Regione]],Table_0[Regione],Table_0[Deceduti],,0)</f>
        <v>12944</v>
      </c>
    </row>
    <row r="7420" spans="1:12" x14ac:dyDescent="0.25">
      <c r="A7420" s="1" t="s">
        <v>7534</v>
      </c>
      <c r="B7420" s="1" t="s">
        <v>7258</v>
      </c>
      <c r="C7420" s="1" t="s">
        <v>7520</v>
      </c>
      <c r="D7420">
        <v>11814</v>
      </c>
      <c r="E7420">
        <f>100*Comuni[[#This Row],[Popolazione2011]]/$D$7916</f>
        <v>2.0613431934889192E-2</v>
      </c>
      <c r="F7420">
        <f>100*Comuni[[#This Row],[Popolazione2011]]/(SUMIFS($D$2:$D$7916,$B$2:$B$7916,"Sicilia"))</f>
        <v>0.23614284823374584</v>
      </c>
      <c r="G7420" t="b">
        <f>IF(Comuni[[#This Row],[Popolazione2011]]&gt;300000,"MAGGIORE")</f>
        <v>0</v>
      </c>
      <c r="H7420">
        <f>100*Comuni[[#This Row],[Popolazione2011]]/(SUMIFS($D$2:$D$7916,$B$2:$B$7916,"Piemonte"))</f>
        <v>0.27072015135030097</v>
      </c>
      <c r="I7420" s="1" t="str">
        <f>_xlfn.XLOOKUP(Comuni[[#This Row],[Regione]],Ripartizione_geografica[Regione],Ripartizione_geografica[Ripartizione geografica],,0)</f>
        <v>Isole</v>
      </c>
      <c r="J7420" s="1">
        <f>_xlfn.XLOOKUP(Comuni[[#This Row],[Regione]],Table_0[Regione],Table_0[Totale contagiati],,0)</f>
        <v>1833392</v>
      </c>
      <c r="K7420" s="1">
        <f>_xlfn.XLOOKUP(Comuni[[#This Row],[Regione]],Table_0[Regione],Table_0[Guariti],,0)</f>
        <v>1818423</v>
      </c>
      <c r="L7420" s="1">
        <f>_xlfn.XLOOKUP(Comuni[[#This Row],[Regione]],Table_0[Regione],Table_0[Deceduti],,0)</f>
        <v>12944</v>
      </c>
    </row>
    <row r="7421" spans="1:12" x14ac:dyDescent="0.25">
      <c r="A7421" s="1" t="s">
        <v>7535</v>
      </c>
      <c r="B7421" s="1" t="s">
        <v>7258</v>
      </c>
      <c r="C7421" s="1" t="s">
        <v>7520</v>
      </c>
      <c r="D7421">
        <v>23424</v>
      </c>
      <c r="E7421">
        <f>100*Comuni[[#This Row],[Popolazione2011]]/$D$7916</f>
        <v>4.0870918371664504E-2</v>
      </c>
      <c r="F7421">
        <f>100*Comuni[[#This Row],[Popolazione2011]]/(SUMIFS($D$2:$D$7916,$B$2:$B$7916,"Sicilia"))</f>
        <v>0.46820806475598969</v>
      </c>
      <c r="G7421" t="b">
        <f>IF(Comuni[[#This Row],[Popolazione2011]]&gt;300000,"MAGGIORE")</f>
        <v>0</v>
      </c>
      <c r="H7421">
        <f>100*Comuni[[#This Row],[Popolazione2011]]/(SUMIFS($D$2:$D$7916,$B$2:$B$7916,"Piemonte"))</f>
        <v>0.5367656022709878</v>
      </c>
      <c r="I7421" s="1" t="str">
        <f>_xlfn.XLOOKUP(Comuni[[#This Row],[Regione]],Ripartizione_geografica[Regione],Ripartizione_geografica[Ripartizione geografica],,0)</f>
        <v>Isole</v>
      </c>
      <c r="J7421" s="1">
        <f>_xlfn.XLOOKUP(Comuni[[#This Row],[Regione]],Table_0[Regione],Table_0[Totale contagiati],,0)</f>
        <v>1833392</v>
      </c>
      <c r="K7421" s="1">
        <f>_xlfn.XLOOKUP(Comuni[[#This Row],[Regione]],Table_0[Regione],Table_0[Guariti],,0)</f>
        <v>1818423</v>
      </c>
      <c r="L7421" s="1">
        <f>_xlfn.XLOOKUP(Comuni[[#This Row],[Regione]],Table_0[Regione],Table_0[Deceduti],,0)</f>
        <v>12944</v>
      </c>
    </row>
    <row r="7422" spans="1:12" x14ac:dyDescent="0.25">
      <c r="A7422" s="1" t="s">
        <v>7536</v>
      </c>
      <c r="B7422" s="1" t="s">
        <v>7258</v>
      </c>
      <c r="C7422" s="1" t="s">
        <v>7520</v>
      </c>
      <c r="D7422">
        <v>5727</v>
      </c>
      <c r="E7422">
        <f>100*Comuni[[#This Row],[Popolazione2011]]/$D$7916</f>
        <v>9.9926464102852892E-3</v>
      </c>
      <c r="F7422">
        <f>100*Comuni[[#This Row],[Popolazione2011]]/(SUMIFS($D$2:$D$7916,$B$2:$B$7916,"Sicilia"))</f>
        <v>0.11447351378319472</v>
      </c>
      <c r="G7422" t="b">
        <f>IF(Comuni[[#This Row],[Popolazione2011]]&gt;300000,"MAGGIORE")</f>
        <v>0</v>
      </c>
      <c r="H7422">
        <f>100*Comuni[[#This Row],[Popolazione2011]]/(SUMIFS($D$2:$D$7916,$B$2:$B$7916,"Piemonte"))</f>
        <v>0.13123534000196155</v>
      </c>
      <c r="I7422" s="1" t="str">
        <f>_xlfn.XLOOKUP(Comuni[[#This Row],[Regione]],Ripartizione_geografica[Regione],Ripartizione_geografica[Ripartizione geografica],,0)</f>
        <v>Isole</v>
      </c>
      <c r="J7422" s="1">
        <f>_xlfn.XLOOKUP(Comuni[[#This Row],[Regione]],Table_0[Regione],Table_0[Totale contagiati],,0)</f>
        <v>1833392</v>
      </c>
      <c r="K7422" s="1">
        <f>_xlfn.XLOOKUP(Comuni[[#This Row],[Regione]],Table_0[Regione],Table_0[Guariti],,0)</f>
        <v>1818423</v>
      </c>
      <c r="L7422" s="1">
        <f>_xlfn.XLOOKUP(Comuni[[#This Row],[Regione]],Table_0[Regione],Table_0[Deceduti],,0)</f>
        <v>12944</v>
      </c>
    </row>
    <row r="7423" spans="1:12" x14ac:dyDescent="0.25">
      <c r="A7423" s="1" t="s">
        <v>7537</v>
      </c>
      <c r="B7423" s="1" t="s">
        <v>7258</v>
      </c>
      <c r="C7423" s="1" t="s">
        <v>7520</v>
      </c>
      <c r="D7423">
        <v>6265</v>
      </c>
      <c r="E7423">
        <f>100*Comuni[[#This Row],[Popolazione2011]]/$D$7916</f>
        <v>1.0931365420016997E-2</v>
      </c>
      <c r="F7423">
        <f>100*Comuni[[#This Row],[Popolazione2011]]/(SUMIFS($D$2:$D$7916,$B$2:$B$7916,"Sicilia"))</f>
        <v>0.125227268002744</v>
      </c>
      <c r="G7423" t="b">
        <f>IF(Comuni[[#This Row],[Popolazione2011]]&gt;300000,"MAGGIORE")</f>
        <v>0</v>
      </c>
      <c r="H7423">
        <f>100*Comuni[[#This Row],[Popolazione2011]]/(SUMIFS($D$2:$D$7916,$B$2:$B$7916,"Piemonte"))</f>
        <v>0.1435637166251596</v>
      </c>
      <c r="I7423" s="1" t="str">
        <f>_xlfn.XLOOKUP(Comuni[[#This Row],[Regione]],Ripartizione_geografica[Regione],Ripartizione_geografica[Ripartizione geografica],,0)</f>
        <v>Isole</v>
      </c>
      <c r="J7423" s="1">
        <f>_xlfn.XLOOKUP(Comuni[[#This Row],[Regione]],Table_0[Regione],Table_0[Totale contagiati],,0)</f>
        <v>1833392</v>
      </c>
      <c r="K7423" s="1">
        <f>_xlfn.XLOOKUP(Comuni[[#This Row],[Regione]],Table_0[Regione],Table_0[Guariti],,0)</f>
        <v>1818423</v>
      </c>
      <c r="L7423" s="1">
        <f>_xlfn.XLOOKUP(Comuni[[#This Row],[Regione]],Table_0[Regione],Table_0[Deceduti],,0)</f>
        <v>12944</v>
      </c>
    </row>
    <row r="7424" spans="1:12" x14ac:dyDescent="0.25">
      <c r="A7424" s="1" t="s">
        <v>7538</v>
      </c>
      <c r="B7424" s="1" t="s">
        <v>7258</v>
      </c>
      <c r="C7424" s="1" t="s">
        <v>7520</v>
      </c>
      <c r="D7424">
        <v>7267</v>
      </c>
      <c r="E7424">
        <f>100*Comuni[[#This Row],[Popolazione2011]]/$D$7916</f>
        <v>1.2679685954870472E-2</v>
      </c>
      <c r="F7424">
        <f>100*Comuni[[#This Row],[Popolazione2011]]/(SUMIFS($D$2:$D$7916,$B$2:$B$7916,"Sicilia"))</f>
        <v>0.14525563552688597</v>
      </c>
      <c r="G7424" t="b">
        <f>IF(Comuni[[#This Row],[Popolazione2011]]&gt;300000,"MAGGIORE")</f>
        <v>0</v>
      </c>
      <c r="H7424">
        <f>100*Comuni[[#This Row],[Popolazione2011]]/(SUMIFS($D$2:$D$7916,$B$2:$B$7916,"Piemonte"))</f>
        <v>0.1665247452059114</v>
      </c>
      <c r="I7424" s="1" t="str">
        <f>_xlfn.XLOOKUP(Comuni[[#This Row],[Regione]],Ripartizione_geografica[Regione],Ripartizione_geografica[Ripartizione geografica],,0)</f>
        <v>Isole</v>
      </c>
      <c r="J7424" s="1">
        <f>_xlfn.XLOOKUP(Comuni[[#This Row],[Regione]],Table_0[Regione],Table_0[Totale contagiati],,0)</f>
        <v>1833392</v>
      </c>
      <c r="K7424" s="1">
        <f>_xlfn.XLOOKUP(Comuni[[#This Row],[Regione]],Table_0[Regione],Table_0[Guariti],,0)</f>
        <v>1818423</v>
      </c>
      <c r="L7424" s="1">
        <f>_xlfn.XLOOKUP(Comuni[[#This Row],[Regione]],Table_0[Regione],Table_0[Deceduti],,0)</f>
        <v>12944</v>
      </c>
    </row>
    <row r="7425" spans="1:12" x14ac:dyDescent="0.25">
      <c r="A7425" s="1" t="s">
        <v>7539</v>
      </c>
      <c r="B7425" s="1" t="s">
        <v>7258</v>
      </c>
      <c r="C7425" s="1" t="s">
        <v>7520</v>
      </c>
      <c r="D7425">
        <v>1436</v>
      </c>
      <c r="E7425">
        <f>100*Comuni[[#This Row],[Popolazione2011]]/$D$7916</f>
        <v>2.5055771337820281E-3</v>
      </c>
      <c r="F7425">
        <f>100*Comuni[[#This Row],[Popolazione2011]]/(SUMIFS($D$2:$D$7916,$B$2:$B$7916,"Sicilia"))</f>
        <v>2.8703329106454969E-2</v>
      </c>
      <c r="G7425" t="b">
        <f>IF(Comuni[[#This Row],[Popolazione2011]]&gt;300000,"MAGGIORE")</f>
        <v>0</v>
      </c>
      <c r="H7425">
        <f>100*Comuni[[#This Row],[Popolazione2011]]/(SUMIFS($D$2:$D$7916,$B$2:$B$7916,"Piemonte"))</f>
        <v>3.2906224592774015E-2</v>
      </c>
      <c r="I7425" s="1" t="str">
        <f>_xlfn.XLOOKUP(Comuni[[#This Row],[Regione]],Ripartizione_geografica[Regione],Ripartizione_geografica[Ripartizione geografica],,0)</f>
        <v>Isole</v>
      </c>
      <c r="J7425" s="1">
        <f>_xlfn.XLOOKUP(Comuni[[#This Row],[Regione]],Table_0[Regione],Table_0[Totale contagiati],,0)</f>
        <v>1833392</v>
      </c>
      <c r="K7425" s="1">
        <f>_xlfn.XLOOKUP(Comuni[[#This Row],[Regione]],Table_0[Regione],Table_0[Guariti],,0)</f>
        <v>1818423</v>
      </c>
      <c r="L7425" s="1">
        <f>_xlfn.XLOOKUP(Comuni[[#This Row],[Regione]],Table_0[Regione],Table_0[Deceduti],,0)</f>
        <v>12944</v>
      </c>
    </row>
    <row r="7426" spans="1:12" x14ac:dyDescent="0.25">
      <c r="A7426" s="1" t="s">
        <v>7540</v>
      </c>
      <c r="B7426" s="1" t="s">
        <v>7258</v>
      </c>
      <c r="C7426" s="1" t="s">
        <v>7520</v>
      </c>
      <c r="D7426">
        <v>3641</v>
      </c>
      <c r="E7426">
        <f>100*Comuni[[#This Row],[Popolazione2011]]/$D$7916</f>
        <v>6.3529292089835408E-3</v>
      </c>
      <c r="F7426">
        <f>100*Comuni[[#This Row],[Popolazione2011]]/(SUMIFS($D$2:$D$7916,$B$2:$B$7916,"Sicilia"))</f>
        <v>7.2777730694012915E-2</v>
      </c>
      <c r="G7426" t="b">
        <f>IF(Comuni[[#This Row],[Popolazione2011]]&gt;300000,"MAGGIORE")</f>
        <v>0</v>
      </c>
      <c r="H7426">
        <f>100*Comuni[[#This Row],[Popolazione2011]]/(SUMIFS($D$2:$D$7916,$B$2:$B$7916,"Piemonte"))</f>
        <v>8.3434236589338573E-2</v>
      </c>
      <c r="I7426" s="1" t="str">
        <f>_xlfn.XLOOKUP(Comuni[[#This Row],[Regione]],Ripartizione_geografica[Regione],Ripartizione_geografica[Ripartizione geografica],,0)</f>
        <v>Isole</v>
      </c>
      <c r="J7426" s="1">
        <f>_xlfn.XLOOKUP(Comuni[[#This Row],[Regione]],Table_0[Regione],Table_0[Totale contagiati],,0)</f>
        <v>1833392</v>
      </c>
      <c r="K7426" s="1">
        <f>_xlfn.XLOOKUP(Comuni[[#This Row],[Regione]],Table_0[Regione],Table_0[Guariti],,0)</f>
        <v>1818423</v>
      </c>
      <c r="L7426" s="1">
        <f>_xlfn.XLOOKUP(Comuni[[#This Row],[Regione]],Table_0[Regione],Table_0[Deceduti],,0)</f>
        <v>12944</v>
      </c>
    </row>
    <row r="7427" spans="1:12" x14ac:dyDescent="0.25">
      <c r="A7427" s="1" t="s">
        <v>7541</v>
      </c>
      <c r="B7427" s="1" t="s">
        <v>7258</v>
      </c>
      <c r="C7427" s="1" t="s">
        <v>7520</v>
      </c>
      <c r="D7427">
        <v>1731</v>
      </c>
      <c r="E7427">
        <f>100*Comuni[[#This Row],[Popolazione2011]]/$D$7916</f>
        <v>3.0203022413486705E-3</v>
      </c>
      <c r="F7427">
        <f>100*Comuni[[#This Row],[Popolazione2011]]/(SUMIFS($D$2:$D$7916,$B$2:$B$7916,"Sicilia"))</f>
        <v>3.4599904375538684E-2</v>
      </c>
      <c r="G7427" t="b">
        <f>IF(Comuni[[#This Row],[Popolazione2011]]&gt;300000,"MAGGIORE")</f>
        <v>0</v>
      </c>
      <c r="H7427">
        <f>100*Comuni[[#This Row],[Popolazione2011]]/(SUMIFS($D$2:$D$7916,$B$2:$B$7916,"Piemonte"))</f>
        <v>3.9666208057167002E-2</v>
      </c>
      <c r="I7427" s="1" t="str">
        <f>_xlfn.XLOOKUP(Comuni[[#This Row],[Regione]],Ripartizione_geografica[Regione],Ripartizione_geografica[Ripartizione geografica],,0)</f>
        <v>Isole</v>
      </c>
      <c r="J7427" s="1">
        <f>_xlfn.XLOOKUP(Comuni[[#This Row],[Regione]],Table_0[Regione],Table_0[Totale contagiati],,0)</f>
        <v>1833392</v>
      </c>
      <c r="K7427" s="1">
        <f>_xlfn.XLOOKUP(Comuni[[#This Row],[Regione]],Table_0[Regione],Table_0[Guariti],,0)</f>
        <v>1818423</v>
      </c>
      <c r="L7427" s="1">
        <f>_xlfn.XLOOKUP(Comuni[[#This Row],[Regione]],Table_0[Regione],Table_0[Deceduti],,0)</f>
        <v>12944</v>
      </c>
    </row>
    <row r="7428" spans="1:12" x14ac:dyDescent="0.25">
      <c r="A7428" s="1" t="s">
        <v>7542</v>
      </c>
      <c r="B7428" s="1" t="s">
        <v>7258</v>
      </c>
      <c r="C7428" s="1" t="s">
        <v>7543</v>
      </c>
      <c r="D7428">
        <v>8484</v>
      </c>
      <c r="E7428">
        <f>100*Comuni[[#This Row],[Popolazione2011]]/$D$7916</f>
        <v>1.480314512744201E-2</v>
      </c>
      <c r="F7428">
        <f>100*Comuni[[#This Row],[Popolazione2011]]/(SUMIFS($D$2:$D$7916,$B$2:$B$7916,"Sicilia"))</f>
        <v>0.16958150706069913</v>
      </c>
      <c r="G7428" t="b">
        <f>IF(Comuni[[#This Row],[Popolazione2011]]&gt;300000,"MAGGIORE")</f>
        <v>0</v>
      </c>
      <c r="H7428">
        <f>100*Comuni[[#This Row],[Popolazione2011]]/(SUMIFS($D$2:$D$7916,$B$2:$B$7916,"Piemonte"))</f>
        <v>0.19441254139630551</v>
      </c>
      <c r="I7428" s="1" t="str">
        <f>_xlfn.XLOOKUP(Comuni[[#This Row],[Regione]],Ripartizione_geografica[Regione],Ripartizione_geografica[Ripartizione geografica],,0)</f>
        <v>Isole</v>
      </c>
      <c r="J7428" s="1">
        <f>_xlfn.XLOOKUP(Comuni[[#This Row],[Regione]],Table_0[Regione],Table_0[Totale contagiati],,0)</f>
        <v>1833392</v>
      </c>
      <c r="K7428" s="1">
        <f>_xlfn.XLOOKUP(Comuni[[#This Row],[Regione]],Table_0[Regione],Table_0[Guariti],,0)</f>
        <v>1818423</v>
      </c>
      <c r="L7428" s="1">
        <f>_xlfn.XLOOKUP(Comuni[[#This Row],[Regione]],Table_0[Regione],Table_0[Deceduti],,0)</f>
        <v>12944</v>
      </c>
    </row>
    <row r="7429" spans="1:12" x14ac:dyDescent="0.25">
      <c r="A7429" s="1" t="s">
        <v>7544</v>
      </c>
      <c r="B7429" s="1" t="s">
        <v>7258</v>
      </c>
      <c r="C7429" s="1" t="s">
        <v>7543</v>
      </c>
      <c r="D7429">
        <v>4929</v>
      </c>
      <c r="E7429">
        <f>100*Comuni[[#This Row],[Popolazione2011]]/$D$7916</f>
        <v>8.600271373545694E-3</v>
      </c>
      <c r="F7429">
        <f>100*Comuni[[#This Row],[Popolazione2011]]/(SUMIFS($D$2:$D$7916,$B$2:$B$7916,"Sicilia"))</f>
        <v>9.8522777970554698E-2</v>
      </c>
      <c r="G7429" t="b">
        <f>IF(Comuni[[#This Row],[Popolazione2011]]&gt;300000,"MAGGIORE")</f>
        <v>0</v>
      </c>
      <c r="H7429">
        <f>100*Comuni[[#This Row],[Popolazione2011]]/(SUMIFS($D$2:$D$7916,$B$2:$B$7916,"Piemonte"))</f>
        <v>0.1129490118508239</v>
      </c>
      <c r="I7429" s="1" t="str">
        <f>_xlfn.XLOOKUP(Comuni[[#This Row],[Regione]],Ripartizione_geografica[Regione],Ripartizione_geografica[Ripartizione geografica],,0)</f>
        <v>Isole</v>
      </c>
      <c r="J7429" s="1">
        <f>_xlfn.XLOOKUP(Comuni[[#This Row],[Regione]],Table_0[Regione],Table_0[Totale contagiati],,0)</f>
        <v>1833392</v>
      </c>
      <c r="K7429" s="1">
        <f>_xlfn.XLOOKUP(Comuni[[#This Row],[Regione]],Table_0[Regione],Table_0[Guariti],,0)</f>
        <v>1818423</v>
      </c>
      <c r="L7429" s="1">
        <f>_xlfn.XLOOKUP(Comuni[[#This Row],[Regione]],Table_0[Regione],Table_0[Deceduti],,0)</f>
        <v>12944</v>
      </c>
    </row>
    <row r="7430" spans="1:12" x14ac:dyDescent="0.25">
      <c r="A7430" s="1" t="s">
        <v>7545</v>
      </c>
      <c r="B7430" s="1" t="s">
        <v>7258</v>
      </c>
      <c r="C7430" s="1" t="s">
        <v>7543</v>
      </c>
      <c r="D7430">
        <v>5366</v>
      </c>
      <c r="E7430">
        <f>100*Comuni[[#This Row],[Popolazione2011]]/$D$7916</f>
        <v>9.362762465093568E-3</v>
      </c>
      <c r="F7430">
        <f>100*Comuni[[#This Row],[Popolazione2011]]/(SUMIFS($D$2:$D$7916,$B$2:$B$7916,"Sicilia"))</f>
        <v>0.10725770472509566</v>
      </c>
      <c r="G7430" t="b">
        <f>IF(Comuni[[#This Row],[Popolazione2011]]&gt;300000,"MAGGIORE")</f>
        <v>0</v>
      </c>
      <c r="H7430">
        <f>100*Comuni[[#This Row],[Popolazione2011]]/(SUMIFS($D$2:$D$7916,$B$2:$B$7916,"Piemonte"))</f>
        <v>0.12296295345739927</v>
      </c>
      <c r="I7430" s="1" t="str">
        <f>_xlfn.XLOOKUP(Comuni[[#This Row],[Regione]],Ripartizione_geografica[Regione],Ripartizione_geografica[Ripartizione geografica],,0)</f>
        <v>Isole</v>
      </c>
      <c r="J7430" s="1">
        <f>_xlfn.XLOOKUP(Comuni[[#This Row],[Regione]],Table_0[Regione],Table_0[Totale contagiati],,0)</f>
        <v>1833392</v>
      </c>
      <c r="K7430" s="1">
        <f>_xlfn.XLOOKUP(Comuni[[#This Row],[Regione]],Table_0[Regione],Table_0[Guariti],,0)</f>
        <v>1818423</v>
      </c>
      <c r="L7430" s="1">
        <f>_xlfn.XLOOKUP(Comuni[[#This Row],[Regione]],Table_0[Regione],Table_0[Deceduti],,0)</f>
        <v>12944</v>
      </c>
    </row>
    <row r="7431" spans="1:12" x14ac:dyDescent="0.25">
      <c r="A7431" s="1" t="s">
        <v>7546</v>
      </c>
      <c r="B7431" s="1" t="s">
        <v>7258</v>
      </c>
      <c r="C7431" s="1" t="s">
        <v>7543</v>
      </c>
      <c r="D7431">
        <v>13977</v>
      </c>
      <c r="E7431">
        <f>100*Comuni[[#This Row],[Popolazione2011]]/$D$7916</f>
        <v>2.4387501113420199E-2</v>
      </c>
      <c r="F7431">
        <f>100*Comuni[[#This Row],[Popolazione2011]]/(SUMIFS($D$2:$D$7916,$B$2:$B$7916,"Sicilia"))</f>
        <v>0.27937773741011218</v>
      </c>
      <c r="G7431" t="b">
        <f>IF(Comuni[[#This Row],[Popolazione2011]]&gt;300000,"MAGGIORE")</f>
        <v>0</v>
      </c>
      <c r="H7431">
        <f>100*Comuni[[#This Row],[Popolazione2011]]/(SUMIFS($D$2:$D$7916,$B$2:$B$7916,"Piemonte"))</f>
        <v>0.32028572502312141</v>
      </c>
      <c r="I7431" s="1" t="str">
        <f>_xlfn.XLOOKUP(Comuni[[#This Row],[Regione]],Ripartizione_geografica[Regione],Ripartizione_geografica[Ripartizione geografica],,0)</f>
        <v>Isole</v>
      </c>
      <c r="J7431" s="1">
        <f>_xlfn.XLOOKUP(Comuni[[#This Row],[Regione]],Table_0[Regione],Table_0[Totale contagiati],,0)</f>
        <v>1833392</v>
      </c>
      <c r="K7431" s="1">
        <f>_xlfn.XLOOKUP(Comuni[[#This Row],[Regione]],Table_0[Regione],Table_0[Guariti],,0)</f>
        <v>1818423</v>
      </c>
      <c r="L7431" s="1">
        <f>_xlfn.XLOOKUP(Comuni[[#This Row],[Regione]],Table_0[Regione],Table_0[Deceduti],,0)</f>
        <v>12944</v>
      </c>
    </row>
    <row r="7432" spans="1:12" x14ac:dyDescent="0.25">
      <c r="A7432" s="1" t="s">
        <v>7547</v>
      </c>
      <c r="B7432" s="1" t="s">
        <v>7258</v>
      </c>
      <c r="C7432" s="1" t="s">
        <v>7543</v>
      </c>
      <c r="D7432">
        <v>4628</v>
      </c>
      <c r="E7432">
        <f>100*Comuni[[#This Row],[Popolazione2011]]/$D$7916</f>
        <v>8.0750772807404083E-3</v>
      </c>
      <c r="F7432">
        <f>100*Comuni[[#This Row],[Popolazione2011]]/(SUMIFS($D$2:$D$7916,$B$2:$B$7916,"Sicilia"))</f>
        <v>9.2506272357015043E-2</v>
      </c>
      <c r="G7432" t="b">
        <f>IF(Comuni[[#This Row],[Popolazione2011]]&gt;300000,"MAGGIORE")</f>
        <v>0</v>
      </c>
      <c r="H7432">
        <f>100*Comuni[[#This Row],[Popolazione2011]]/(SUMIFS($D$2:$D$7916,$B$2:$B$7916,"Piemonte"))</f>
        <v>0.1060515371973246</v>
      </c>
      <c r="I7432" s="1" t="str">
        <f>_xlfn.XLOOKUP(Comuni[[#This Row],[Regione]],Ripartizione_geografica[Regione],Ripartizione_geografica[Ripartizione geografica],,0)</f>
        <v>Isole</v>
      </c>
      <c r="J7432" s="1">
        <f>_xlfn.XLOOKUP(Comuni[[#This Row],[Regione]],Table_0[Regione],Table_0[Totale contagiati],,0)</f>
        <v>1833392</v>
      </c>
      <c r="K7432" s="1">
        <f>_xlfn.XLOOKUP(Comuni[[#This Row],[Regione]],Table_0[Regione],Table_0[Guariti],,0)</f>
        <v>1818423</v>
      </c>
      <c r="L7432" s="1">
        <f>_xlfn.XLOOKUP(Comuni[[#This Row],[Regione]],Table_0[Regione],Table_0[Deceduti],,0)</f>
        <v>12944</v>
      </c>
    </row>
    <row r="7433" spans="1:12" x14ac:dyDescent="0.25">
      <c r="A7433" s="1" t="s">
        <v>7548</v>
      </c>
      <c r="B7433" s="1" t="s">
        <v>7258</v>
      </c>
      <c r="C7433" s="1" t="s">
        <v>7543</v>
      </c>
      <c r="D7433">
        <v>4999</v>
      </c>
      <c r="E7433">
        <f>100*Comuni[[#This Row],[Popolazione2011]]/$D$7916</f>
        <v>8.722409534663203E-3</v>
      </c>
      <c r="F7433">
        <f>100*Comuni[[#This Row],[Popolazione2011]]/(SUMIFS($D$2:$D$7916,$B$2:$B$7916,"Sicilia"))</f>
        <v>9.9921965322540662E-2</v>
      </c>
      <c r="G7433" t="b">
        <f>IF(Comuni[[#This Row],[Popolazione2011]]&gt;300000,"MAGGIORE")</f>
        <v>0</v>
      </c>
      <c r="H7433">
        <f>100*Comuni[[#This Row],[Popolazione2011]]/(SUMIFS($D$2:$D$7916,$B$2:$B$7916,"Piemonte"))</f>
        <v>0.1145530757237307</v>
      </c>
      <c r="I7433" s="1" t="str">
        <f>_xlfn.XLOOKUP(Comuni[[#This Row],[Regione]],Ripartizione_geografica[Regione],Ripartizione_geografica[Ripartizione geografica],,0)</f>
        <v>Isole</v>
      </c>
      <c r="J7433" s="1">
        <f>_xlfn.XLOOKUP(Comuni[[#This Row],[Regione]],Table_0[Regione],Table_0[Totale contagiati],,0)</f>
        <v>1833392</v>
      </c>
      <c r="K7433" s="1">
        <f>_xlfn.XLOOKUP(Comuni[[#This Row],[Regione]],Table_0[Regione],Table_0[Guariti],,0)</f>
        <v>1818423</v>
      </c>
      <c r="L7433" s="1">
        <f>_xlfn.XLOOKUP(Comuni[[#This Row],[Regione]],Table_0[Regione],Table_0[Deceduti],,0)</f>
        <v>12944</v>
      </c>
    </row>
    <row r="7434" spans="1:12" x14ac:dyDescent="0.25">
      <c r="A7434" s="1" t="s">
        <v>7549</v>
      </c>
      <c r="B7434" s="1" t="s">
        <v>7258</v>
      </c>
      <c r="C7434" s="1" t="s">
        <v>7543</v>
      </c>
      <c r="D7434">
        <v>5599</v>
      </c>
      <c r="E7434">
        <f>100*Comuni[[#This Row],[Popolazione2011]]/$D$7916</f>
        <v>9.7693080585275604E-3</v>
      </c>
      <c r="F7434">
        <f>100*Comuni[[#This Row],[Popolazione2011]]/(SUMIFS($D$2:$D$7916,$B$2:$B$7916,"Sicilia"))</f>
        <v>0.11191499976813467</v>
      </c>
      <c r="G7434" t="b">
        <f>IF(Comuni[[#This Row],[Popolazione2011]]&gt;300000,"MAGGIORE")</f>
        <v>0</v>
      </c>
      <c r="H7434">
        <f>100*Comuni[[#This Row],[Popolazione2011]]/(SUMIFS($D$2:$D$7916,$B$2:$B$7916,"Piemonte"))</f>
        <v>0.12830219463436052</v>
      </c>
      <c r="I7434" s="1" t="str">
        <f>_xlfn.XLOOKUP(Comuni[[#This Row],[Regione]],Ripartizione_geografica[Regione],Ripartizione_geografica[Ripartizione geografica],,0)</f>
        <v>Isole</v>
      </c>
      <c r="J7434" s="1">
        <f>_xlfn.XLOOKUP(Comuni[[#This Row],[Regione]],Table_0[Regione],Table_0[Totale contagiati],,0)</f>
        <v>1833392</v>
      </c>
      <c r="K7434" s="1">
        <f>_xlfn.XLOOKUP(Comuni[[#This Row],[Regione]],Table_0[Regione],Table_0[Guariti],,0)</f>
        <v>1818423</v>
      </c>
      <c r="L7434" s="1">
        <f>_xlfn.XLOOKUP(Comuni[[#This Row],[Regione]],Table_0[Regione],Table_0[Deceduti],,0)</f>
        <v>12944</v>
      </c>
    </row>
    <row r="7435" spans="1:12" x14ac:dyDescent="0.25">
      <c r="A7435" s="1" t="s">
        <v>7550</v>
      </c>
      <c r="B7435" s="1" t="s">
        <v>7258</v>
      </c>
      <c r="C7435" s="1" t="s">
        <v>7543</v>
      </c>
      <c r="D7435">
        <v>2150</v>
      </c>
      <c r="E7435">
        <f>100*Comuni[[#This Row],[Popolazione2011]]/$D$7916</f>
        <v>3.7513863771806133E-3</v>
      </c>
      <c r="F7435">
        <f>100*Comuni[[#This Row],[Popolazione2011]]/(SUMIFS($D$2:$D$7916,$B$2:$B$7916,"Sicilia"))</f>
        <v>4.2975040096711832E-2</v>
      </c>
      <c r="G7435" t="b">
        <f>IF(Comuni[[#This Row],[Popolazione2011]]&gt;300000,"MAGGIORE")</f>
        <v>0</v>
      </c>
      <c r="H7435">
        <f>100*Comuni[[#This Row],[Popolazione2011]]/(SUMIFS($D$2:$D$7916,$B$2:$B$7916,"Piemonte"))</f>
        <v>4.9267676096423491E-2</v>
      </c>
      <c r="I7435" s="1" t="str">
        <f>_xlfn.XLOOKUP(Comuni[[#This Row],[Regione]],Ripartizione_geografica[Regione],Ripartizione_geografica[Ripartizione geografica],,0)</f>
        <v>Isole</v>
      </c>
      <c r="J7435" s="1">
        <f>_xlfn.XLOOKUP(Comuni[[#This Row],[Regione]],Table_0[Regione],Table_0[Totale contagiati],,0)</f>
        <v>1833392</v>
      </c>
      <c r="K7435" s="1">
        <f>_xlfn.XLOOKUP(Comuni[[#This Row],[Regione]],Table_0[Regione],Table_0[Guariti],,0)</f>
        <v>1818423</v>
      </c>
      <c r="L7435" s="1">
        <f>_xlfn.XLOOKUP(Comuni[[#This Row],[Regione]],Table_0[Regione],Table_0[Deceduti],,0)</f>
        <v>12944</v>
      </c>
    </row>
    <row r="7436" spans="1:12" x14ac:dyDescent="0.25">
      <c r="A7436" s="1" t="s">
        <v>7551</v>
      </c>
      <c r="B7436" s="1" t="s">
        <v>7258</v>
      </c>
      <c r="C7436" s="1" t="s">
        <v>7543</v>
      </c>
      <c r="D7436">
        <v>27894</v>
      </c>
      <c r="E7436">
        <f>100*Comuni[[#This Row],[Popolazione2011]]/$D$7916</f>
        <v>4.8670312374453968E-2</v>
      </c>
      <c r="F7436">
        <f>100*Comuni[[#This Row],[Popolazione2011]]/(SUMIFS($D$2:$D$7916,$B$2:$B$7916,"Sicilia"))</f>
        <v>0.55755617137566504</v>
      </c>
      <c r="G7436" t="b">
        <f>IF(Comuni[[#This Row],[Popolazione2011]]&gt;300000,"MAGGIORE")</f>
        <v>0</v>
      </c>
      <c r="H7436">
        <f>100*Comuni[[#This Row],[Popolazione2011]]/(SUMIFS($D$2:$D$7916,$B$2:$B$7916,"Piemonte"))</f>
        <v>0.63919653815517985</v>
      </c>
      <c r="I7436" s="1" t="str">
        <f>_xlfn.XLOOKUP(Comuni[[#This Row],[Regione]],Ripartizione_geografica[Regione],Ripartizione_geografica[Ripartizione geografica],,0)</f>
        <v>Isole</v>
      </c>
      <c r="J7436" s="1">
        <f>_xlfn.XLOOKUP(Comuni[[#This Row],[Regione]],Table_0[Regione],Table_0[Totale contagiati],,0)</f>
        <v>1833392</v>
      </c>
      <c r="K7436" s="1">
        <f>_xlfn.XLOOKUP(Comuni[[#This Row],[Regione]],Table_0[Regione],Table_0[Guariti],,0)</f>
        <v>1818423</v>
      </c>
      <c r="L7436" s="1">
        <f>_xlfn.XLOOKUP(Comuni[[#This Row],[Regione]],Table_0[Regione],Table_0[Deceduti],,0)</f>
        <v>12944</v>
      </c>
    </row>
    <row r="7437" spans="1:12" x14ac:dyDescent="0.25">
      <c r="A7437" s="1" t="s">
        <v>7552</v>
      </c>
      <c r="B7437" s="1" t="s">
        <v>7258</v>
      </c>
      <c r="C7437" s="1" t="s">
        <v>7543</v>
      </c>
      <c r="D7437">
        <v>3722</v>
      </c>
      <c r="E7437">
        <f>100*Comuni[[#This Row],[Popolazione2011]]/$D$7916</f>
        <v>6.4942605097052294E-3</v>
      </c>
      <c r="F7437">
        <f>100*Comuni[[#This Row],[Popolazione2011]]/(SUMIFS($D$2:$D$7916,$B$2:$B$7916,"Sicilia"))</f>
        <v>7.4396790344168101E-2</v>
      </c>
      <c r="G7437" t="b">
        <f>IF(Comuni[[#This Row],[Popolazione2011]]&gt;300000,"MAGGIORE")</f>
        <v>0</v>
      </c>
      <c r="H7437">
        <f>100*Comuni[[#This Row],[Popolazione2011]]/(SUMIFS($D$2:$D$7916,$B$2:$B$7916,"Piemonte"))</f>
        <v>8.5290367642273587E-2</v>
      </c>
      <c r="I7437" s="1" t="str">
        <f>_xlfn.XLOOKUP(Comuni[[#This Row],[Regione]],Ripartizione_geografica[Regione],Ripartizione_geografica[Ripartizione geografica],,0)</f>
        <v>Isole</v>
      </c>
      <c r="J7437" s="1">
        <f>_xlfn.XLOOKUP(Comuni[[#This Row],[Regione]],Table_0[Regione],Table_0[Totale contagiati],,0)</f>
        <v>1833392</v>
      </c>
      <c r="K7437" s="1">
        <f>_xlfn.XLOOKUP(Comuni[[#This Row],[Regione]],Table_0[Regione],Table_0[Guariti],,0)</f>
        <v>1818423</v>
      </c>
      <c r="L7437" s="1">
        <f>_xlfn.XLOOKUP(Comuni[[#This Row],[Regione]],Table_0[Regione],Table_0[Deceduti],,0)</f>
        <v>12944</v>
      </c>
    </row>
    <row r="7438" spans="1:12" x14ac:dyDescent="0.25">
      <c r="A7438" s="1" t="s">
        <v>7553</v>
      </c>
      <c r="B7438" s="1" t="s">
        <v>7258</v>
      </c>
      <c r="C7438" s="1" t="s">
        <v>7543</v>
      </c>
      <c r="D7438">
        <v>13878</v>
      </c>
      <c r="E7438">
        <f>100*Comuni[[#This Row],[Popolazione2011]]/$D$7916</f>
        <v>2.4214762856982583E-2</v>
      </c>
      <c r="F7438">
        <f>100*Comuni[[#This Row],[Popolazione2011]]/(SUMIFS($D$2:$D$7916,$B$2:$B$7916,"Sicilia"))</f>
        <v>0.27739888672658919</v>
      </c>
      <c r="G7438" t="b">
        <f>IF(Comuni[[#This Row],[Popolazione2011]]&gt;300000,"MAGGIORE")</f>
        <v>0</v>
      </c>
      <c r="H7438">
        <f>100*Comuni[[#This Row],[Popolazione2011]]/(SUMIFS($D$2:$D$7916,$B$2:$B$7916,"Piemonte"))</f>
        <v>0.3180171204028675</v>
      </c>
      <c r="I7438" s="1" t="str">
        <f>_xlfn.XLOOKUP(Comuni[[#This Row],[Regione]],Ripartizione_geografica[Regione],Ripartizione_geografica[Ripartizione geografica],,0)</f>
        <v>Isole</v>
      </c>
      <c r="J7438" s="1">
        <f>_xlfn.XLOOKUP(Comuni[[#This Row],[Regione]],Table_0[Regione],Table_0[Totale contagiati],,0)</f>
        <v>1833392</v>
      </c>
      <c r="K7438" s="1">
        <f>_xlfn.XLOOKUP(Comuni[[#This Row],[Regione]],Table_0[Regione],Table_0[Guariti],,0)</f>
        <v>1818423</v>
      </c>
      <c r="L7438" s="1">
        <f>_xlfn.XLOOKUP(Comuni[[#This Row],[Regione]],Table_0[Regione],Table_0[Deceduti],,0)</f>
        <v>12944</v>
      </c>
    </row>
    <row r="7439" spans="1:12" x14ac:dyDescent="0.25">
      <c r="A7439" s="1" t="s">
        <v>7554</v>
      </c>
      <c r="B7439" s="1" t="s">
        <v>7258</v>
      </c>
      <c r="C7439" s="1" t="s">
        <v>7543</v>
      </c>
      <c r="D7439">
        <v>14272</v>
      </c>
      <c r="E7439">
        <f>100*Comuni[[#This Row],[Popolazione2011]]/$D$7916</f>
        <v>2.4902226220986843E-2</v>
      </c>
      <c r="F7439">
        <f>100*Comuni[[#This Row],[Popolazione2011]]/(SUMIFS($D$2:$D$7916,$B$2:$B$7916,"Sicilia"))</f>
        <v>0.2852743126791959</v>
      </c>
      <c r="G7439" t="b">
        <f>IF(Comuni[[#This Row],[Popolazione2011]]&gt;300000,"MAGGIORE")</f>
        <v>0</v>
      </c>
      <c r="H7439">
        <f>100*Comuni[[#This Row],[Popolazione2011]]/(SUMIFS($D$2:$D$7916,$B$2:$B$7916,"Piemonte"))</f>
        <v>0.32704570848751441</v>
      </c>
      <c r="I7439" s="1" t="str">
        <f>_xlfn.XLOOKUP(Comuni[[#This Row],[Regione]],Ripartizione_geografica[Regione],Ripartizione_geografica[Ripartizione geografica],,0)</f>
        <v>Isole</v>
      </c>
      <c r="J7439" s="1">
        <f>_xlfn.XLOOKUP(Comuni[[#This Row],[Regione]],Table_0[Regione],Table_0[Totale contagiati],,0)</f>
        <v>1833392</v>
      </c>
      <c r="K7439" s="1">
        <f>_xlfn.XLOOKUP(Comuni[[#This Row],[Regione]],Table_0[Regione],Table_0[Guariti],,0)</f>
        <v>1818423</v>
      </c>
      <c r="L7439" s="1">
        <f>_xlfn.XLOOKUP(Comuni[[#This Row],[Regione]],Table_0[Regione],Table_0[Deceduti],,0)</f>
        <v>12944</v>
      </c>
    </row>
    <row r="7440" spans="1:12" x14ac:dyDescent="0.25">
      <c r="A7440" s="1" t="s">
        <v>7555</v>
      </c>
      <c r="B7440" s="1" t="s">
        <v>7258</v>
      </c>
      <c r="C7440" s="1" t="s">
        <v>7543</v>
      </c>
      <c r="D7440">
        <v>2969</v>
      </c>
      <c r="E7440">
        <f>100*Comuni[[#This Row],[Popolazione2011]]/$D$7916</f>
        <v>5.1804028622554612E-3</v>
      </c>
      <c r="F7440">
        <f>100*Comuni[[#This Row],[Popolazione2011]]/(SUMIFS($D$2:$D$7916,$B$2:$B$7916,"Sicilia"))</f>
        <v>5.9345532114947641E-2</v>
      </c>
      <c r="G7440" t="b">
        <f>IF(Comuni[[#This Row],[Popolazione2011]]&gt;300000,"MAGGIORE")</f>
        <v>0</v>
      </c>
      <c r="H7440">
        <f>100*Comuni[[#This Row],[Popolazione2011]]/(SUMIFS($D$2:$D$7916,$B$2:$B$7916,"Piemonte"))</f>
        <v>6.8035223409433174E-2</v>
      </c>
      <c r="I7440" s="1" t="str">
        <f>_xlfn.XLOOKUP(Comuni[[#This Row],[Regione]],Ripartizione_geografica[Regione],Ripartizione_geografica[Ripartizione geografica],,0)</f>
        <v>Isole</v>
      </c>
      <c r="J7440" s="1">
        <f>_xlfn.XLOOKUP(Comuni[[#This Row],[Regione]],Table_0[Regione],Table_0[Totale contagiati],,0)</f>
        <v>1833392</v>
      </c>
      <c r="K7440" s="1">
        <f>_xlfn.XLOOKUP(Comuni[[#This Row],[Regione]],Table_0[Regione],Table_0[Guariti],,0)</f>
        <v>1818423</v>
      </c>
      <c r="L7440" s="1">
        <f>_xlfn.XLOOKUP(Comuni[[#This Row],[Regione]],Table_0[Regione],Table_0[Deceduti],,0)</f>
        <v>12944</v>
      </c>
    </row>
    <row r="7441" spans="1:12" x14ac:dyDescent="0.25">
      <c r="A7441" s="1" t="s">
        <v>7556</v>
      </c>
      <c r="B7441" s="1" t="s">
        <v>7258</v>
      </c>
      <c r="C7441" s="1" t="s">
        <v>7543</v>
      </c>
      <c r="D7441">
        <v>22196</v>
      </c>
      <c r="E7441">
        <f>100*Comuni[[#This Row],[Popolazione2011]]/$D$7916</f>
        <v>3.8728266059488786E-2</v>
      </c>
      <c r="F7441">
        <f>100*Comuni[[#This Row],[Popolazione2011]]/(SUMIFS($D$2:$D$7916,$B$2:$B$7916,"Sicilia"))</f>
        <v>0.44366232092400731</v>
      </c>
      <c r="G7441" t="b">
        <f>IF(Comuni[[#This Row],[Popolazione2011]]&gt;300000,"MAGGIORE")</f>
        <v>0</v>
      </c>
      <c r="H7441">
        <f>100*Comuni[[#This Row],[Popolazione2011]]/(SUMIFS($D$2:$D$7916,$B$2:$B$7916,"Piemonte"))</f>
        <v>0.5086257389005655</v>
      </c>
      <c r="I7441" s="1" t="str">
        <f>_xlfn.XLOOKUP(Comuni[[#This Row],[Regione]],Ripartizione_geografica[Regione],Ripartizione_geografica[Ripartizione geografica],,0)</f>
        <v>Isole</v>
      </c>
      <c r="J7441" s="1">
        <f>_xlfn.XLOOKUP(Comuni[[#This Row],[Regione]],Table_0[Regione],Table_0[Totale contagiati],,0)</f>
        <v>1833392</v>
      </c>
      <c r="K7441" s="1">
        <f>_xlfn.XLOOKUP(Comuni[[#This Row],[Regione]],Table_0[Regione],Table_0[Guariti],,0)</f>
        <v>1818423</v>
      </c>
      <c r="L7441" s="1">
        <f>_xlfn.XLOOKUP(Comuni[[#This Row],[Regione]],Table_0[Regione],Table_0[Deceduti],,0)</f>
        <v>12944</v>
      </c>
    </row>
    <row r="7442" spans="1:12" x14ac:dyDescent="0.25">
      <c r="A7442" s="1" t="s">
        <v>7557</v>
      </c>
      <c r="B7442" s="1" t="s">
        <v>7258</v>
      </c>
      <c r="C7442" s="1" t="s">
        <v>7543</v>
      </c>
      <c r="D7442">
        <v>7227</v>
      </c>
      <c r="E7442">
        <f>100*Comuni[[#This Row],[Popolazione2011]]/$D$7916</f>
        <v>1.2609892719946182E-2</v>
      </c>
      <c r="F7442">
        <f>100*Comuni[[#This Row],[Popolazione2011]]/(SUMIFS($D$2:$D$7916,$B$2:$B$7916,"Sicilia"))</f>
        <v>0.14445609989717972</v>
      </c>
      <c r="G7442" t="b">
        <f>IF(Comuni[[#This Row],[Popolazione2011]]&gt;300000,"MAGGIORE")</f>
        <v>0</v>
      </c>
      <c r="H7442">
        <f>100*Comuni[[#This Row],[Popolazione2011]]/(SUMIFS($D$2:$D$7916,$B$2:$B$7916,"Piemonte"))</f>
        <v>0.16560813727853607</v>
      </c>
      <c r="I7442" s="1" t="str">
        <f>_xlfn.XLOOKUP(Comuni[[#This Row],[Regione]],Ripartizione_geografica[Regione],Ripartizione_geografica[Ripartizione geografica],,0)</f>
        <v>Isole</v>
      </c>
      <c r="J7442" s="1">
        <f>_xlfn.XLOOKUP(Comuni[[#This Row],[Regione]],Table_0[Regione],Table_0[Totale contagiati],,0)</f>
        <v>1833392</v>
      </c>
      <c r="K7442" s="1">
        <f>_xlfn.XLOOKUP(Comuni[[#This Row],[Regione]],Table_0[Regione],Table_0[Guariti],,0)</f>
        <v>1818423</v>
      </c>
      <c r="L7442" s="1">
        <f>_xlfn.XLOOKUP(Comuni[[#This Row],[Regione]],Table_0[Regione],Table_0[Deceduti],,0)</f>
        <v>12944</v>
      </c>
    </row>
    <row r="7443" spans="1:12" x14ac:dyDescent="0.25">
      <c r="A7443" s="1" t="s">
        <v>7558</v>
      </c>
      <c r="B7443" s="1" t="s">
        <v>7258</v>
      </c>
      <c r="C7443" s="1" t="s">
        <v>7543</v>
      </c>
      <c r="D7443">
        <v>7388</v>
      </c>
      <c r="E7443">
        <f>100*Comuni[[#This Row],[Popolazione2011]]/$D$7916</f>
        <v>1.2890810490516451E-2</v>
      </c>
      <c r="F7443">
        <f>100*Comuni[[#This Row],[Popolazione2011]]/(SUMIFS($D$2:$D$7916,$B$2:$B$7916,"Sicilia"))</f>
        <v>0.14767423080674744</v>
      </c>
      <c r="G7443" t="b">
        <f>IF(Comuni[[#This Row],[Popolazione2011]]&gt;300000,"MAGGIORE")</f>
        <v>0</v>
      </c>
      <c r="H7443">
        <f>100*Comuni[[#This Row],[Popolazione2011]]/(SUMIFS($D$2:$D$7916,$B$2:$B$7916,"Piemonte"))</f>
        <v>0.16929748418622173</v>
      </c>
      <c r="I7443" s="1" t="str">
        <f>_xlfn.XLOOKUP(Comuni[[#This Row],[Regione]],Ripartizione_geografica[Regione],Ripartizione_geografica[Ripartizione geografica],,0)</f>
        <v>Isole</v>
      </c>
      <c r="J7443" s="1">
        <f>_xlfn.XLOOKUP(Comuni[[#This Row],[Regione]],Table_0[Regione],Table_0[Totale contagiati],,0)</f>
        <v>1833392</v>
      </c>
      <c r="K7443" s="1">
        <f>_xlfn.XLOOKUP(Comuni[[#This Row],[Regione]],Table_0[Regione],Table_0[Guariti],,0)</f>
        <v>1818423</v>
      </c>
      <c r="L7443" s="1">
        <f>_xlfn.XLOOKUP(Comuni[[#This Row],[Regione]],Table_0[Regione],Table_0[Deceduti],,0)</f>
        <v>12944</v>
      </c>
    </row>
    <row r="7444" spans="1:12" x14ac:dyDescent="0.25">
      <c r="A7444" s="1" t="s">
        <v>7559</v>
      </c>
      <c r="B7444" s="1" t="s">
        <v>7258</v>
      </c>
      <c r="C7444" s="1" t="s">
        <v>7543</v>
      </c>
      <c r="D7444">
        <v>833</v>
      </c>
      <c r="E7444">
        <f>100*Comuni[[#This Row],[Popolazione2011]]/$D$7916</f>
        <v>1.4534441172983493E-3</v>
      </c>
      <c r="F7444">
        <f>100*Comuni[[#This Row],[Popolazione2011]]/(SUMIFS($D$2:$D$7916,$B$2:$B$7916,"Sicilia"))</f>
        <v>1.6650329488633001E-2</v>
      </c>
      <c r="G7444" t="b">
        <f>IF(Comuni[[#This Row],[Popolazione2011]]&gt;300000,"MAGGIORE")</f>
        <v>0</v>
      </c>
      <c r="H7444">
        <f>100*Comuni[[#This Row],[Popolazione2011]]/(SUMIFS($D$2:$D$7916,$B$2:$B$7916,"Piemonte"))</f>
        <v>1.9088360087591055E-2</v>
      </c>
      <c r="I7444" s="1" t="str">
        <f>_xlfn.XLOOKUP(Comuni[[#This Row],[Regione]],Ripartizione_geografica[Regione],Ripartizione_geografica[Ripartizione geografica],,0)</f>
        <v>Isole</v>
      </c>
      <c r="J7444" s="1">
        <f>_xlfn.XLOOKUP(Comuni[[#This Row],[Regione]],Table_0[Regione],Table_0[Totale contagiati],,0)</f>
        <v>1833392</v>
      </c>
      <c r="K7444" s="1">
        <f>_xlfn.XLOOKUP(Comuni[[#This Row],[Regione]],Table_0[Regione],Table_0[Guariti],,0)</f>
        <v>1818423</v>
      </c>
      <c r="L7444" s="1">
        <f>_xlfn.XLOOKUP(Comuni[[#This Row],[Regione]],Table_0[Regione],Table_0[Deceduti],,0)</f>
        <v>12944</v>
      </c>
    </row>
    <row r="7445" spans="1:12" x14ac:dyDescent="0.25">
      <c r="A7445" s="1" t="s">
        <v>7560</v>
      </c>
      <c r="B7445" s="1" t="s">
        <v>7258</v>
      </c>
      <c r="C7445" s="1" t="s">
        <v>7543</v>
      </c>
      <c r="D7445">
        <v>9628</v>
      </c>
      <c r="E7445">
        <f>100*Comuni[[#This Row],[Popolazione2011]]/$D$7916</f>
        <v>1.6799231646276717E-2</v>
      </c>
      <c r="F7445">
        <f>100*Comuni[[#This Row],[Popolazione2011]]/(SUMIFS($D$2:$D$7916,$B$2:$B$7916,"Sicilia"))</f>
        <v>0.19244822607029838</v>
      </c>
      <c r="G7445" t="b">
        <f>IF(Comuni[[#This Row],[Popolazione2011]]&gt;300000,"MAGGIORE")</f>
        <v>0</v>
      </c>
      <c r="H7445">
        <f>100*Comuni[[#This Row],[Popolazione2011]]/(SUMIFS($D$2:$D$7916,$B$2:$B$7916,"Piemonte"))</f>
        <v>0.22062752811923969</v>
      </c>
      <c r="I7445" s="1" t="str">
        <f>_xlfn.XLOOKUP(Comuni[[#This Row],[Regione]],Ripartizione_geografica[Regione],Ripartizione_geografica[Ripartizione geografica],,0)</f>
        <v>Isole</v>
      </c>
      <c r="J7445" s="1">
        <f>_xlfn.XLOOKUP(Comuni[[#This Row],[Regione]],Table_0[Regione],Table_0[Totale contagiati],,0)</f>
        <v>1833392</v>
      </c>
      <c r="K7445" s="1">
        <f>_xlfn.XLOOKUP(Comuni[[#This Row],[Regione]],Table_0[Regione],Table_0[Guariti],,0)</f>
        <v>1818423</v>
      </c>
      <c r="L7445" s="1">
        <f>_xlfn.XLOOKUP(Comuni[[#This Row],[Regione]],Table_0[Regione],Table_0[Deceduti],,0)</f>
        <v>12944</v>
      </c>
    </row>
    <row r="7446" spans="1:12" x14ac:dyDescent="0.25">
      <c r="A7446" s="1" t="s">
        <v>7561</v>
      </c>
      <c r="B7446" s="1" t="s">
        <v>7258</v>
      </c>
      <c r="C7446" s="1" t="s">
        <v>7543</v>
      </c>
      <c r="D7446">
        <v>8182</v>
      </c>
      <c r="E7446">
        <f>100*Comuni[[#This Row],[Popolazione2011]]/$D$7916</f>
        <v>1.4276206203763618E-2</v>
      </c>
      <c r="F7446">
        <f>100*Comuni[[#This Row],[Popolazione2011]]/(SUMIFS($D$2:$D$7916,$B$2:$B$7916,"Sicilia"))</f>
        <v>0.16354501305641683</v>
      </c>
      <c r="G7446" t="b">
        <f>IF(Comuni[[#This Row],[Popolazione2011]]&gt;300000,"MAGGIORE")</f>
        <v>0</v>
      </c>
      <c r="H7446">
        <f>100*Comuni[[#This Row],[Popolazione2011]]/(SUMIFS($D$2:$D$7916,$B$2:$B$7916,"Piemonte"))</f>
        <v>0.18749215154462184</v>
      </c>
      <c r="I7446" s="1" t="str">
        <f>_xlfn.XLOOKUP(Comuni[[#This Row],[Regione]],Ripartizione_geografica[Regione],Ripartizione_geografica[Ripartizione geografica],,0)</f>
        <v>Isole</v>
      </c>
      <c r="J7446" s="1">
        <f>_xlfn.XLOOKUP(Comuni[[#This Row],[Regione]],Table_0[Regione],Table_0[Totale contagiati],,0)</f>
        <v>1833392</v>
      </c>
      <c r="K7446" s="1">
        <f>_xlfn.XLOOKUP(Comuni[[#This Row],[Regione]],Table_0[Regione],Table_0[Guariti],,0)</f>
        <v>1818423</v>
      </c>
      <c r="L7446" s="1">
        <f>_xlfn.XLOOKUP(Comuni[[#This Row],[Regione]],Table_0[Regione],Table_0[Deceduti],,0)</f>
        <v>12944</v>
      </c>
    </row>
    <row r="7447" spans="1:12" x14ac:dyDescent="0.25">
      <c r="A7447" s="1" t="s">
        <v>7562</v>
      </c>
      <c r="B7447" s="1" t="s">
        <v>7258</v>
      </c>
      <c r="C7447" s="1" t="s">
        <v>7543</v>
      </c>
      <c r="D7447">
        <v>5130</v>
      </c>
      <c r="E7447">
        <f>100*Comuni[[#This Row],[Popolazione2011]]/$D$7916</f>
        <v>8.9509823790402537E-3</v>
      </c>
      <c r="F7447">
        <f>100*Comuni[[#This Row],[Popolazione2011]]/(SUMIFS($D$2:$D$7916,$B$2:$B$7916,"Sicilia"))</f>
        <v>0.10254044450982869</v>
      </c>
      <c r="G7447" t="b">
        <f>IF(Comuni[[#This Row],[Popolazione2011]]&gt;300000,"MAGGIORE")</f>
        <v>0</v>
      </c>
      <c r="H7447">
        <f>100*Comuni[[#This Row],[Popolazione2011]]/(SUMIFS($D$2:$D$7916,$B$2:$B$7916,"Piemonte"))</f>
        <v>0.11755496668588487</v>
      </c>
      <c r="I7447" s="1" t="str">
        <f>_xlfn.XLOOKUP(Comuni[[#This Row],[Regione]],Ripartizione_geografica[Regione],Ripartizione_geografica[Ripartizione geografica],,0)</f>
        <v>Isole</v>
      </c>
      <c r="J7447" s="1">
        <f>_xlfn.XLOOKUP(Comuni[[#This Row],[Regione]],Table_0[Regione],Table_0[Totale contagiati],,0)</f>
        <v>1833392</v>
      </c>
      <c r="K7447" s="1">
        <f>_xlfn.XLOOKUP(Comuni[[#This Row],[Regione]],Table_0[Regione],Table_0[Guariti],,0)</f>
        <v>1818423</v>
      </c>
      <c r="L7447" s="1">
        <f>_xlfn.XLOOKUP(Comuni[[#This Row],[Regione]],Table_0[Regione],Table_0[Deceduti],,0)</f>
        <v>12944</v>
      </c>
    </row>
    <row r="7448" spans="1:12" x14ac:dyDescent="0.25">
      <c r="A7448" s="1" t="s">
        <v>7563</v>
      </c>
      <c r="B7448" s="1" t="s">
        <v>7258</v>
      </c>
      <c r="C7448" s="1" t="s">
        <v>7564</v>
      </c>
      <c r="D7448">
        <v>3200</v>
      </c>
      <c r="E7448">
        <f>100*Comuni[[#This Row],[Popolazione2011]]/$D$7916</f>
        <v>5.5834587939432388E-3</v>
      </c>
      <c r="F7448">
        <f>100*Comuni[[#This Row],[Popolazione2011]]/(SUMIFS($D$2:$D$7916,$B$2:$B$7916,"Sicilia"))</f>
        <v>6.3962850376501332E-2</v>
      </c>
      <c r="G7448" t="b">
        <f>IF(Comuni[[#This Row],[Popolazione2011]]&gt;300000,"MAGGIORE")</f>
        <v>0</v>
      </c>
      <c r="H7448">
        <f>100*Comuni[[#This Row],[Popolazione2011]]/(SUMIFS($D$2:$D$7916,$B$2:$B$7916,"Piemonte"))</f>
        <v>7.3328634190025652E-2</v>
      </c>
      <c r="I7448" s="1" t="str">
        <f>_xlfn.XLOOKUP(Comuni[[#This Row],[Regione]],Ripartizione_geografica[Regione],Ripartizione_geografica[Ripartizione geografica],,0)</f>
        <v>Isole</v>
      </c>
      <c r="J7448" s="1">
        <f>_xlfn.XLOOKUP(Comuni[[#This Row],[Regione]],Table_0[Regione],Table_0[Totale contagiati],,0)</f>
        <v>1833392</v>
      </c>
      <c r="K7448" s="1">
        <f>_xlfn.XLOOKUP(Comuni[[#This Row],[Regione]],Table_0[Regione],Table_0[Guariti],,0)</f>
        <v>1818423</v>
      </c>
      <c r="L7448" s="1">
        <f>_xlfn.XLOOKUP(Comuni[[#This Row],[Regione]],Table_0[Regione],Table_0[Deceduti],,0)</f>
        <v>12944</v>
      </c>
    </row>
    <row r="7449" spans="1:12" x14ac:dyDescent="0.25">
      <c r="A7449" s="1" t="s">
        <v>7565</v>
      </c>
      <c r="B7449" s="1" t="s">
        <v>7258</v>
      </c>
      <c r="C7449" s="1" t="s">
        <v>7564</v>
      </c>
      <c r="D7449">
        <v>18122</v>
      </c>
      <c r="E7449">
        <f>100*Comuni[[#This Row],[Popolazione2011]]/$D$7916</f>
        <v>3.1619825082449801E-2</v>
      </c>
      <c r="F7449">
        <f>100*Comuni[[#This Row],[Popolazione2011]]/(SUMIFS($D$2:$D$7916,$B$2:$B$7916,"Sicilia"))</f>
        <v>0.3622296170384241</v>
      </c>
      <c r="G7449" t="b">
        <f>IF(Comuni[[#This Row],[Popolazione2011]]&gt;300000,"MAGGIORE")</f>
        <v>0</v>
      </c>
      <c r="H7449">
        <f>100*Comuni[[#This Row],[Popolazione2011]]/(SUMIFS($D$2:$D$7916,$B$2:$B$7916,"Piemonte"))</f>
        <v>0.41526922149738904</v>
      </c>
      <c r="I7449" s="1" t="str">
        <f>_xlfn.XLOOKUP(Comuni[[#This Row],[Regione]],Ripartizione_geografica[Regione],Ripartizione_geografica[Ripartizione geografica],,0)</f>
        <v>Isole</v>
      </c>
      <c r="J7449" s="1">
        <f>_xlfn.XLOOKUP(Comuni[[#This Row],[Regione]],Table_0[Regione],Table_0[Totale contagiati],,0)</f>
        <v>1833392</v>
      </c>
      <c r="K7449" s="1">
        <f>_xlfn.XLOOKUP(Comuni[[#This Row],[Regione]],Table_0[Regione],Table_0[Guariti],,0)</f>
        <v>1818423</v>
      </c>
      <c r="L7449" s="1">
        <f>_xlfn.XLOOKUP(Comuni[[#This Row],[Regione]],Table_0[Regione],Table_0[Deceduti],,0)</f>
        <v>12944</v>
      </c>
    </row>
    <row r="7450" spans="1:12" x14ac:dyDescent="0.25">
      <c r="A7450" s="1" t="s">
        <v>7566</v>
      </c>
      <c r="B7450" s="1" t="s">
        <v>7258</v>
      </c>
      <c r="C7450" s="1" t="s">
        <v>7564</v>
      </c>
      <c r="D7450">
        <v>28749</v>
      </c>
      <c r="E7450">
        <f>100*Comuni[[#This Row],[Popolazione2011]]/$D$7916</f>
        <v>5.0162142770960677E-2</v>
      </c>
      <c r="F7450">
        <f>100*Comuni[[#This Row],[Popolazione2011]]/(SUMIFS($D$2:$D$7916,$B$2:$B$7916,"Sicilia"))</f>
        <v>0.57464624546063647</v>
      </c>
      <c r="G7450" t="b">
        <f>IF(Comuni[[#This Row],[Popolazione2011]]&gt;300000,"MAGGIORE")</f>
        <v>0</v>
      </c>
      <c r="H7450">
        <f>100*Comuni[[#This Row],[Popolazione2011]]/(SUMIFS($D$2:$D$7916,$B$2:$B$7916,"Piemonte"))</f>
        <v>0.6587890326028274</v>
      </c>
      <c r="I7450" s="1" t="str">
        <f>_xlfn.XLOOKUP(Comuni[[#This Row],[Regione]],Ripartizione_geografica[Regione],Ripartizione_geografica[Ripartizione geografica],,0)</f>
        <v>Isole</v>
      </c>
      <c r="J7450" s="1">
        <f>_xlfn.XLOOKUP(Comuni[[#This Row],[Regione]],Table_0[Regione],Table_0[Totale contagiati],,0)</f>
        <v>1833392</v>
      </c>
      <c r="K7450" s="1">
        <f>_xlfn.XLOOKUP(Comuni[[#This Row],[Regione]],Table_0[Regione],Table_0[Guariti],,0)</f>
        <v>1818423</v>
      </c>
      <c r="L7450" s="1">
        <f>_xlfn.XLOOKUP(Comuni[[#This Row],[Regione]],Table_0[Regione],Table_0[Deceduti],,0)</f>
        <v>12944</v>
      </c>
    </row>
    <row r="7451" spans="1:12" x14ac:dyDescent="0.25">
      <c r="A7451" s="1" t="s">
        <v>7567</v>
      </c>
      <c r="B7451" s="1" t="s">
        <v>7258</v>
      </c>
      <c r="C7451" s="1" t="s">
        <v>7564</v>
      </c>
      <c r="D7451">
        <v>51456</v>
      </c>
      <c r="E7451">
        <f>100*Comuni[[#This Row],[Popolazione2011]]/$D$7916</f>
        <v>8.9782017406607267E-2</v>
      </c>
      <c r="F7451">
        <f>100*Comuni[[#This Row],[Popolazione2011]]/(SUMIFS($D$2:$D$7916,$B$2:$B$7916,"Sicilia"))</f>
        <v>1.0285226340541413</v>
      </c>
      <c r="G7451" t="b">
        <f>IF(Comuni[[#This Row],[Popolazione2011]]&gt;300000,"MAGGIORE")</f>
        <v>0</v>
      </c>
      <c r="H7451">
        <f>100*Comuni[[#This Row],[Popolazione2011]]/(SUMIFS($D$2:$D$7916,$B$2:$B$7916,"Piemonte"))</f>
        <v>1.1791244377756125</v>
      </c>
      <c r="I7451" s="1" t="str">
        <f>_xlfn.XLOOKUP(Comuni[[#This Row],[Regione]],Ripartizione_geografica[Regione],Ripartizione_geografica[Ripartizione geografica],,0)</f>
        <v>Isole</v>
      </c>
      <c r="J7451" s="1">
        <f>_xlfn.XLOOKUP(Comuni[[#This Row],[Regione]],Table_0[Regione],Table_0[Totale contagiati],,0)</f>
        <v>1833392</v>
      </c>
      <c r="K7451" s="1">
        <f>_xlfn.XLOOKUP(Comuni[[#This Row],[Regione]],Table_0[Regione],Table_0[Guariti],,0)</f>
        <v>1818423</v>
      </c>
      <c r="L7451" s="1">
        <f>_xlfn.XLOOKUP(Comuni[[#This Row],[Regione]],Table_0[Regione],Table_0[Deceduti],,0)</f>
        <v>12944</v>
      </c>
    </row>
    <row r="7452" spans="1:12" x14ac:dyDescent="0.25">
      <c r="A7452" s="1" t="s">
        <v>7568</v>
      </c>
      <c r="B7452" s="1" t="s">
        <v>7258</v>
      </c>
      <c r="C7452" s="1" t="s">
        <v>7564</v>
      </c>
      <c r="D7452">
        <v>17270</v>
      </c>
      <c r="E7452">
        <f>100*Comuni[[#This Row],[Popolazione2011]]/$D$7916</f>
        <v>3.0133229178562416E-2</v>
      </c>
      <c r="F7452">
        <f>100*Comuni[[#This Row],[Popolazione2011]]/(SUMIFS($D$2:$D$7916,$B$2:$B$7916,"Sicilia"))</f>
        <v>0.34519950812568062</v>
      </c>
      <c r="G7452" t="b">
        <f>IF(Comuni[[#This Row],[Popolazione2011]]&gt;300000,"MAGGIORE")</f>
        <v>0</v>
      </c>
      <c r="H7452">
        <f>100*Comuni[[#This Row],[Popolazione2011]]/(SUMIFS($D$2:$D$7916,$B$2:$B$7916,"Piemonte"))</f>
        <v>0.39574547264429472</v>
      </c>
      <c r="I7452" s="1" t="str">
        <f>_xlfn.XLOOKUP(Comuni[[#This Row],[Regione]],Ripartizione_geografica[Regione],Ripartizione_geografica[Ripartizione geografica],,0)</f>
        <v>Isole</v>
      </c>
      <c r="J7452" s="1">
        <f>_xlfn.XLOOKUP(Comuni[[#This Row],[Regione]],Table_0[Regione],Table_0[Totale contagiati],,0)</f>
        <v>1833392</v>
      </c>
      <c r="K7452" s="1">
        <f>_xlfn.XLOOKUP(Comuni[[#This Row],[Regione]],Table_0[Regione],Table_0[Guariti],,0)</f>
        <v>1818423</v>
      </c>
      <c r="L7452" s="1">
        <f>_xlfn.XLOOKUP(Comuni[[#This Row],[Regione]],Table_0[Regione],Table_0[Deceduti],,0)</f>
        <v>12944</v>
      </c>
    </row>
    <row r="7453" spans="1:12" x14ac:dyDescent="0.25">
      <c r="A7453" s="1" t="s">
        <v>7569</v>
      </c>
      <c r="B7453" s="1" t="s">
        <v>7258</v>
      </c>
      <c r="C7453" s="1" t="s">
        <v>7564</v>
      </c>
      <c r="D7453">
        <v>35549</v>
      </c>
      <c r="E7453">
        <f>100*Comuni[[#This Row],[Popolazione2011]]/$D$7916</f>
        <v>6.2026992708090055E-2</v>
      </c>
      <c r="F7453">
        <f>100*Comuni[[#This Row],[Popolazione2011]]/(SUMIFS($D$2:$D$7916,$B$2:$B$7916,"Sicilia"))</f>
        <v>0.71056730251070177</v>
      </c>
      <c r="G7453" t="b">
        <f>IF(Comuni[[#This Row],[Popolazione2011]]&gt;300000,"MAGGIORE")</f>
        <v>0</v>
      </c>
      <c r="H7453">
        <f>100*Comuni[[#This Row],[Popolazione2011]]/(SUMIFS($D$2:$D$7916,$B$2:$B$7916,"Piemonte"))</f>
        <v>0.81461238025663185</v>
      </c>
      <c r="I7453" s="1" t="str">
        <f>_xlfn.XLOOKUP(Comuni[[#This Row],[Regione]],Ripartizione_geografica[Regione],Ripartizione_geografica[Ripartizione geografica],,0)</f>
        <v>Isole</v>
      </c>
      <c r="J7453" s="1">
        <f>_xlfn.XLOOKUP(Comuni[[#This Row],[Regione]],Table_0[Regione],Table_0[Totale contagiati],,0)</f>
        <v>1833392</v>
      </c>
      <c r="K7453" s="1">
        <f>_xlfn.XLOOKUP(Comuni[[#This Row],[Regione]],Table_0[Regione],Table_0[Guariti],,0)</f>
        <v>1818423</v>
      </c>
      <c r="L7453" s="1">
        <f>_xlfn.XLOOKUP(Comuni[[#This Row],[Regione]],Table_0[Regione],Table_0[Deceduti],,0)</f>
        <v>12944</v>
      </c>
    </row>
    <row r="7454" spans="1:12" x14ac:dyDescent="0.25">
      <c r="A7454" s="1" t="s">
        <v>7570</v>
      </c>
      <c r="B7454" s="1" t="s">
        <v>7258</v>
      </c>
      <c r="C7454" s="1" t="s">
        <v>7564</v>
      </c>
      <c r="D7454">
        <v>26378</v>
      </c>
      <c r="E7454">
        <f>100*Comuni[[#This Row],[Popolazione2011]]/$D$7916</f>
        <v>4.6025148770823358E-2</v>
      </c>
      <c r="F7454">
        <f>100*Comuni[[#This Row],[Popolazione2011]]/(SUMIFS($D$2:$D$7916,$B$2:$B$7916,"Sicilia"))</f>
        <v>0.52725377100979753</v>
      </c>
      <c r="G7454" t="b">
        <f>IF(Comuni[[#This Row],[Popolazione2011]]&gt;300000,"MAGGIORE")</f>
        <v>0</v>
      </c>
      <c r="H7454">
        <f>100*Comuni[[#This Row],[Popolazione2011]]/(SUMIFS($D$2:$D$7916,$B$2:$B$7916,"Piemonte"))</f>
        <v>0.60445709770765521</v>
      </c>
      <c r="I7454" s="1" t="str">
        <f>_xlfn.XLOOKUP(Comuni[[#This Row],[Regione]],Ripartizione_geografica[Regione],Ripartizione_geografica[Ripartizione geografica],,0)</f>
        <v>Isole</v>
      </c>
      <c r="J7454" s="1">
        <f>_xlfn.XLOOKUP(Comuni[[#This Row],[Regione]],Table_0[Regione],Table_0[Totale contagiati],,0)</f>
        <v>1833392</v>
      </c>
      <c r="K7454" s="1">
        <f>_xlfn.XLOOKUP(Comuni[[#This Row],[Regione]],Table_0[Regione],Table_0[Guariti],,0)</f>
        <v>1818423</v>
      </c>
      <c r="L7454" s="1">
        <f>_xlfn.XLOOKUP(Comuni[[#This Row],[Regione]],Table_0[Regione],Table_0[Deceduti],,0)</f>
        <v>12944</v>
      </c>
    </row>
    <row r="7455" spans="1:12" x14ac:dyDescent="0.25">
      <c r="A7455" s="1" t="s">
        <v>7571</v>
      </c>
      <c r="B7455" s="1" t="s">
        <v>7258</v>
      </c>
      <c r="C7455" s="1" t="s">
        <v>7564</v>
      </c>
      <c r="D7455">
        <v>23703</v>
      </c>
      <c r="E7455">
        <f>100*Comuni[[#This Row],[Popolazione2011]]/$D$7916</f>
        <v>4.1357726185261429E-2</v>
      </c>
      <c r="F7455">
        <f>100*Comuni[[#This Row],[Popolazione2011]]/(SUMIFS($D$2:$D$7916,$B$2:$B$7916,"Sicilia"))</f>
        <v>0.47378482577319092</v>
      </c>
      <c r="G7455" t="b">
        <f>IF(Comuni[[#This Row],[Popolazione2011]]&gt;300000,"MAGGIORE")</f>
        <v>0</v>
      </c>
      <c r="H7455">
        <f>100*Comuni[[#This Row],[Popolazione2011]]/(SUMIFS($D$2:$D$7916,$B$2:$B$7916,"Piemonte"))</f>
        <v>0.54315894256443065</v>
      </c>
      <c r="I7455" s="1" t="str">
        <f>_xlfn.XLOOKUP(Comuni[[#This Row],[Regione]],Ripartizione_geografica[Regione],Ripartizione_geografica[Ripartizione geografica],,0)</f>
        <v>Isole</v>
      </c>
      <c r="J7455" s="1">
        <f>_xlfn.XLOOKUP(Comuni[[#This Row],[Regione]],Table_0[Regione],Table_0[Totale contagiati],,0)</f>
        <v>1833392</v>
      </c>
      <c r="K7455" s="1">
        <f>_xlfn.XLOOKUP(Comuni[[#This Row],[Regione]],Table_0[Regione],Table_0[Guariti],,0)</f>
        <v>1818423</v>
      </c>
      <c r="L7455" s="1">
        <f>_xlfn.XLOOKUP(Comuni[[#This Row],[Regione]],Table_0[Regione],Table_0[Deceduti],,0)</f>
        <v>12944</v>
      </c>
    </row>
    <row r="7456" spans="1:12" x14ac:dyDescent="0.25">
      <c r="A7456" s="1" t="s">
        <v>7572</v>
      </c>
      <c r="B7456" s="1" t="s">
        <v>7258</v>
      </c>
      <c r="C7456" s="1" t="s">
        <v>7564</v>
      </c>
      <c r="D7456">
        <v>19234</v>
      </c>
      <c r="E7456">
        <f>100*Comuni[[#This Row],[Popolazione2011]]/$D$7916</f>
        <v>3.3560077013345076E-2</v>
      </c>
      <c r="F7456">
        <f>100*Comuni[[#This Row],[Popolazione2011]]/(SUMIFS($D$2:$D$7916,$B$2:$B$7916,"Sicilia"))</f>
        <v>0.38445670754425831</v>
      </c>
      <c r="G7456" t="b">
        <f>IF(Comuni[[#This Row],[Popolazione2011]]&gt;300000,"MAGGIORE")</f>
        <v>0</v>
      </c>
      <c r="H7456">
        <f>100*Comuni[[#This Row],[Popolazione2011]]/(SUMIFS($D$2:$D$7916,$B$2:$B$7916,"Piemonte"))</f>
        <v>0.44075092187842296</v>
      </c>
      <c r="I7456" s="1" t="str">
        <f>_xlfn.XLOOKUP(Comuni[[#This Row],[Regione]],Ripartizione_geografica[Regione],Ripartizione_geografica[Ripartizione geografica],,0)</f>
        <v>Isole</v>
      </c>
      <c r="J7456" s="1">
        <f>_xlfn.XLOOKUP(Comuni[[#This Row],[Regione]],Table_0[Regione],Table_0[Totale contagiati],,0)</f>
        <v>1833392</v>
      </c>
      <c r="K7456" s="1">
        <f>_xlfn.XLOOKUP(Comuni[[#This Row],[Regione]],Table_0[Regione],Table_0[Guariti],,0)</f>
        <v>1818423</v>
      </c>
      <c r="L7456" s="1">
        <f>_xlfn.XLOOKUP(Comuni[[#This Row],[Regione]],Table_0[Regione],Table_0[Deceduti],,0)</f>
        <v>12944</v>
      </c>
    </row>
    <row r="7457" spans="1:12" x14ac:dyDescent="0.25">
      <c r="A7457" s="1" t="s">
        <v>7573</v>
      </c>
      <c r="B7457" s="1" t="s">
        <v>7258</v>
      </c>
      <c r="C7457" s="1" t="s">
        <v>7564</v>
      </c>
      <c r="D7457">
        <v>5383</v>
      </c>
      <c r="E7457">
        <f>100*Comuni[[#This Row],[Popolazione2011]]/$D$7916</f>
        <v>9.3924245899363913E-3</v>
      </c>
      <c r="F7457">
        <f>100*Comuni[[#This Row],[Popolazione2011]]/(SUMIFS($D$2:$D$7916,$B$2:$B$7916,"Sicilia"))</f>
        <v>0.10759750736772082</v>
      </c>
      <c r="G7457" t="b">
        <f>IF(Comuni[[#This Row],[Popolazione2011]]&gt;300000,"MAGGIORE")</f>
        <v>0</v>
      </c>
      <c r="H7457">
        <f>100*Comuni[[#This Row],[Popolazione2011]]/(SUMIFS($D$2:$D$7916,$B$2:$B$7916,"Piemonte"))</f>
        <v>0.12335251182653378</v>
      </c>
      <c r="I7457" s="1" t="str">
        <f>_xlfn.XLOOKUP(Comuni[[#This Row],[Regione]],Ripartizione_geografica[Regione],Ripartizione_geografica[Ripartizione geografica],,0)</f>
        <v>Isole</v>
      </c>
      <c r="J7457" s="1">
        <f>_xlfn.XLOOKUP(Comuni[[#This Row],[Regione]],Table_0[Regione],Table_0[Totale contagiati],,0)</f>
        <v>1833392</v>
      </c>
      <c r="K7457" s="1">
        <f>_xlfn.XLOOKUP(Comuni[[#This Row],[Regione]],Table_0[Regione],Table_0[Guariti],,0)</f>
        <v>1818423</v>
      </c>
      <c r="L7457" s="1">
        <f>_xlfn.XLOOKUP(Comuni[[#This Row],[Regione]],Table_0[Regione],Table_0[Deceduti],,0)</f>
        <v>12944</v>
      </c>
    </row>
    <row r="7458" spans="1:12" x14ac:dyDescent="0.25">
      <c r="A7458" s="1" t="s">
        <v>7574</v>
      </c>
      <c r="B7458" s="1" t="s">
        <v>7258</v>
      </c>
      <c r="C7458" s="1" t="s">
        <v>7564</v>
      </c>
      <c r="D7458">
        <v>38123</v>
      </c>
      <c r="E7458">
        <f>100*Comuni[[#This Row],[Popolazione2011]]/$D$7916</f>
        <v>6.6518187375468149E-2</v>
      </c>
      <c r="F7458">
        <f>100*Comuni[[#This Row],[Popolazione2011]]/(SUMIFS($D$2:$D$7916,$B$2:$B$7916,"Sicilia"))</f>
        <v>0.76201742028230002</v>
      </c>
      <c r="G7458" t="b">
        <f>IF(Comuni[[#This Row],[Popolazione2011]]&gt;300000,"MAGGIORE")</f>
        <v>0</v>
      </c>
      <c r="H7458">
        <f>100*Comuni[[#This Row],[Popolazione2011]]/(SUMIFS($D$2:$D$7916,$B$2:$B$7916,"Piemonte"))</f>
        <v>0.87359610038323376</v>
      </c>
      <c r="I7458" s="1" t="str">
        <f>_xlfn.XLOOKUP(Comuni[[#This Row],[Regione]],Ripartizione_geografica[Regione],Ripartizione_geografica[Ripartizione geografica],,0)</f>
        <v>Isole</v>
      </c>
      <c r="J7458" s="1">
        <f>_xlfn.XLOOKUP(Comuni[[#This Row],[Regione]],Table_0[Regione],Table_0[Totale contagiati],,0)</f>
        <v>1833392</v>
      </c>
      <c r="K7458" s="1">
        <f>_xlfn.XLOOKUP(Comuni[[#This Row],[Regione]],Table_0[Regione],Table_0[Guariti],,0)</f>
        <v>1818423</v>
      </c>
      <c r="L7458" s="1">
        <f>_xlfn.XLOOKUP(Comuni[[#This Row],[Regione]],Table_0[Regione],Table_0[Deceduti],,0)</f>
        <v>12944</v>
      </c>
    </row>
    <row r="7459" spans="1:12" x14ac:dyDescent="0.25">
      <c r="A7459" s="1" t="s">
        <v>7575</v>
      </c>
      <c r="B7459" s="1" t="s">
        <v>7258</v>
      </c>
      <c r="C7459" s="1" t="s">
        <v>7564</v>
      </c>
      <c r="D7459">
        <v>4476</v>
      </c>
      <c r="E7459">
        <f>100*Comuni[[#This Row],[Popolazione2011]]/$D$7916</f>
        <v>7.8098629880281045E-3</v>
      </c>
      <c r="F7459">
        <f>100*Comuni[[#This Row],[Popolazione2011]]/(SUMIFS($D$2:$D$7916,$B$2:$B$7916,"Sicilia"))</f>
        <v>8.9468036964131234E-2</v>
      </c>
      <c r="G7459" t="b">
        <f>IF(Comuni[[#This Row],[Popolazione2011]]&gt;300000,"MAGGIORE")</f>
        <v>0</v>
      </c>
      <c r="H7459">
        <f>100*Comuni[[#This Row],[Popolazione2011]]/(SUMIFS($D$2:$D$7916,$B$2:$B$7916,"Piemonte"))</f>
        <v>0.10256842707329838</v>
      </c>
      <c r="I7459" s="1" t="str">
        <f>_xlfn.XLOOKUP(Comuni[[#This Row],[Regione]],Ripartizione_geografica[Regione],Ripartizione_geografica[Ripartizione geografica],,0)</f>
        <v>Isole</v>
      </c>
      <c r="J7459" s="1">
        <f>_xlfn.XLOOKUP(Comuni[[#This Row],[Regione]],Table_0[Regione],Table_0[Totale contagiati],,0)</f>
        <v>1833392</v>
      </c>
      <c r="K7459" s="1">
        <f>_xlfn.XLOOKUP(Comuni[[#This Row],[Regione]],Table_0[Regione],Table_0[Guariti],,0)</f>
        <v>1818423</v>
      </c>
      <c r="L7459" s="1">
        <f>_xlfn.XLOOKUP(Comuni[[#This Row],[Regione]],Table_0[Regione],Table_0[Deceduti],,0)</f>
        <v>12944</v>
      </c>
    </row>
    <row r="7460" spans="1:12" x14ac:dyDescent="0.25">
      <c r="A7460" s="1" t="s">
        <v>7576</v>
      </c>
      <c r="B7460" s="1" t="s">
        <v>7258</v>
      </c>
      <c r="C7460" s="1" t="s">
        <v>7564</v>
      </c>
      <c r="D7460">
        <v>4748</v>
      </c>
      <c r="E7460">
        <f>100*Comuni[[#This Row],[Popolazione2011]]/$D$7916</f>
        <v>8.2844569855132794E-3</v>
      </c>
      <c r="F7460">
        <f>100*Comuni[[#This Row],[Popolazione2011]]/(SUMIFS($D$2:$D$7916,$B$2:$B$7916,"Sicilia"))</f>
        <v>9.4904879246133847E-2</v>
      </c>
      <c r="G7460" t="b">
        <f>IF(Comuni[[#This Row],[Popolazione2011]]&gt;300000,"MAGGIORE")</f>
        <v>0</v>
      </c>
      <c r="H7460">
        <f>100*Comuni[[#This Row],[Popolazione2011]]/(SUMIFS($D$2:$D$7916,$B$2:$B$7916,"Piemonte"))</f>
        <v>0.10880136097945056</v>
      </c>
      <c r="I7460" s="1" t="str">
        <f>_xlfn.XLOOKUP(Comuni[[#This Row],[Regione]],Ripartizione_geografica[Regione],Ripartizione_geografica[Ripartizione geografica],,0)</f>
        <v>Isole</v>
      </c>
      <c r="J7460" s="1">
        <f>_xlfn.XLOOKUP(Comuni[[#This Row],[Regione]],Table_0[Regione],Table_0[Totale contagiati],,0)</f>
        <v>1833392</v>
      </c>
      <c r="K7460" s="1">
        <f>_xlfn.XLOOKUP(Comuni[[#This Row],[Regione]],Table_0[Regione],Table_0[Guariti],,0)</f>
        <v>1818423</v>
      </c>
      <c r="L7460" s="1">
        <f>_xlfn.XLOOKUP(Comuni[[#This Row],[Regione]],Table_0[Regione],Table_0[Deceduti],,0)</f>
        <v>12944</v>
      </c>
    </row>
    <row r="7461" spans="1:12" x14ac:dyDescent="0.25">
      <c r="A7461" s="1" t="s">
        <v>7577</v>
      </c>
      <c r="B7461" s="1" t="s">
        <v>7258</v>
      </c>
      <c r="C7461" s="1" t="s">
        <v>7564</v>
      </c>
      <c r="D7461">
        <v>3298</v>
      </c>
      <c r="E7461">
        <f>100*Comuni[[#This Row],[Popolazione2011]]/$D$7916</f>
        <v>5.7544522195077498E-3</v>
      </c>
      <c r="F7461">
        <f>100*Comuni[[#This Row],[Popolazione2011]]/(SUMIFS($D$2:$D$7916,$B$2:$B$7916,"Sicilia"))</f>
        <v>6.5921712669281679E-2</v>
      </c>
      <c r="G7461" t="b">
        <f>IF(Comuni[[#This Row],[Popolazione2011]]&gt;300000,"MAGGIORE")</f>
        <v>0</v>
      </c>
      <c r="H7461">
        <f>100*Comuni[[#This Row],[Popolazione2011]]/(SUMIFS($D$2:$D$7916,$B$2:$B$7916,"Piemonte"))</f>
        <v>7.5574323612095193E-2</v>
      </c>
      <c r="I7461" s="1" t="str">
        <f>_xlfn.XLOOKUP(Comuni[[#This Row],[Regione]],Ripartizione_geografica[Regione],Ripartizione_geografica[Ripartizione geografica],,0)</f>
        <v>Isole</v>
      </c>
      <c r="J7461" s="1">
        <f>_xlfn.XLOOKUP(Comuni[[#This Row],[Regione]],Table_0[Regione],Table_0[Totale contagiati],,0)</f>
        <v>1833392</v>
      </c>
      <c r="K7461" s="1">
        <f>_xlfn.XLOOKUP(Comuni[[#This Row],[Regione]],Table_0[Regione],Table_0[Guariti],,0)</f>
        <v>1818423</v>
      </c>
      <c r="L7461" s="1">
        <f>_xlfn.XLOOKUP(Comuni[[#This Row],[Regione]],Table_0[Regione],Table_0[Deceduti],,0)</f>
        <v>12944</v>
      </c>
    </row>
    <row r="7462" spans="1:12" x14ac:dyDescent="0.25">
      <c r="A7462" s="1" t="s">
        <v>7578</v>
      </c>
      <c r="B7462" s="1" t="s">
        <v>7258</v>
      </c>
      <c r="C7462" s="1" t="s">
        <v>7564</v>
      </c>
      <c r="D7462">
        <v>293902</v>
      </c>
      <c r="E7462">
        <f>100*Comuni[[#This Row],[Popolazione2011]]/$D$7916</f>
        <v>0.51280928326797048</v>
      </c>
      <c r="F7462">
        <f>100*Comuni[[#This Row],[Popolazione2011]]/(SUMIFS($D$2:$D$7916,$B$2:$B$7916,"Sicilia"))</f>
        <v>5.8746280160482796</v>
      </c>
      <c r="G7462" t="b">
        <f>IF(Comuni[[#This Row],[Popolazione2011]]&gt;300000,"MAGGIORE")</f>
        <v>0</v>
      </c>
      <c r="H7462">
        <f>100*Comuni[[#This Row],[Popolazione2011]]/(SUMIFS($D$2:$D$7916,$B$2:$B$7916,"Piemonte"))</f>
        <v>6.734822576786538</v>
      </c>
      <c r="I7462" s="1" t="str">
        <f>_xlfn.XLOOKUP(Comuni[[#This Row],[Regione]],Ripartizione_geografica[Regione],Ripartizione_geografica[Ripartizione geografica],,0)</f>
        <v>Isole</v>
      </c>
      <c r="J7462" s="1">
        <f>_xlfn.XLOOKUP(Comuni[[#This Row],[Regione]],Table_0[Regione],Table_0[Totale contagiati],,0)</f>
        <v>1833392</v>
      </c>
      <c r="K7462" s="1">
        <f>_xlfn.XLOOKUP(Comuni[[#This Row],[Regione]],Table_0[Regione],Table_0[Guariti],,0)</f>
        <v>1818423</v>
      </c>
      <c r="L7462" s="1">
        <f>_xlfn.XLOOKUP(Comuni[[#This Row],[Regione]],Table_0[Regione],Table_0[Deceduti],,0)</f>
        <v>12944</v>
      </c>
    </row>
    <row r="7463" spans="1:12" x14ac:dyDescent="0.25">
      <c r="A7463" s="1" t="s">
        <v>7579</v>
      </c>
      <c r="B7463" s="1" t="s">
        <v>7258</v>
      </c>
      <c r="C7463" s="1" t="s">
        <v>7564</v>
      </c>
      <c r="D7463">
        <v>9690</v>
      </c>
      <c r="E7463">
        <f>100*Comuni[[#This Row],[Popolazione2011]]/$D$7916</f>
        <v>1.6907411160409367E-2</v>
      </c>
      <c r="F7463">
        <f>100*Comuni[[#This Row],[Popolazione2011]]/(SUMIFS($D$2:$D$7916,$B$2:$B$7916,"Sicilia"))</f>
        <v>0.19368750629634307</v>
      </c>
      <c r="G7463" t="b">
        <f>IF(Comuni[[#This Row],[Popolazione2011]]&gt;300000,"MAGGIORE")</f>
        <v>0</v>
      </c>
      <c r="H7463">
        <f>100*Comuni[[#This Row],[Popolazione2011]]/(SUMIFS($D$2:$D$7916,$B$2:$B$7916,"Piemonte"))</f>
        <v>0.22204827040667144</v>
      </c>
      <c r="I7463" s="1" t="str">
        <f>_xlfn.XLOOKUP(Comuni[[#This Row],[Regione]],Ripartizione_geografica[Regione],Ripartizione_geografica[Ripartizione geografica],,0)</f>
        <v>Isole</v>
      </c>
      <c r="J7463" s="1">
        <f>_xlfn.XLOOKUP(Comuni[[#This Row],[Regione]],Table_0[Regione],Table_0[Totale contagiati],,0)</f>
        <v>1833392</v>
      </c>
      <c r="K7463" s="1">
        <f>_xlfn.XLOOKUP(Comuni[[#This Row],[Regione]],Table_0[Regione],Table_0[Guariti],,0)</f>
        <v>1818423</v>
      </c>
      <c r="L7463" s="1">
        <f>_xlfn.XLOOKUP(Comuni[[#This Row],[Regione]],Table_0[Regione],Table_0[Deceduti],,0)</f>
        <v>12944</v>
      </c>
    </row>
    <row r="7464" spans="1:12" x14ac:dyDescent="0.25">
      <c r="A7464" s="1" t="s">
        <v>7580</v>
      </c>
      <c r="B7464" s="1" t="s">
        <v>7258</v>
      </c>
      <c r="C7464" s="1" t="s">
        <v>7564</v>
      </c>
      <c r="D7464">
        <v>28114</v>
      </c>
      <c r="E7464">
        <f>100*Comuni[[#This Row],[Popolazione2011]]/$D$7916</f>
        <v>4.9054175166537567E-2</v>
      </c>
      <c r="F7464">
        <f>100*Comuni[[#This Row],[Popolazione2011]]/(SUMIFS($D$2:$D$7916,$B$2:$B$7916,"Sicilia"))</f>
        <v>0.56195361733904947</v>
      </c>
      <c r="G7464" t="b">
        <f>IF(Comuni[[#This Row],[Popolazione2011]]&gt;300000,"MAGGIORE")</f>
        <v>0</v>
      </c>
      <c r="H7464">
        <f>100*Comuni[[#This Row],[Popolazione2011]]/(SUMIFS($D$2:$D$7916,$B$2:$B$7916,"Piemonte"))</f>
        <v>0.64423788175574415</v>
      </c>
      <c r="I7464" s="1" t="str">
        <f>_xlfn.XLOOKUP(Comuni[[#This Row],[Regione]],Ripartizione_geografica[Regione],Ripartizione_geografica[Ripartizione geografica],,0)</f>
        <v>Isole</v>
      </c>
      <c r="J7464" s="1">
        <f>_xlfn.XLOOKUP(Comuni[[#This Row],[Regione]],Table_0[Regione],Table_0[Totale contagiati],,0)</f>
        <v>1833392</v>
      </c>
      <c r="K7464" s="1">
        <f>_xlfn.XLOOKUP(Comuni[[#This Row],[Regione]],Table_0[Regione],Table_0[Guariti],,0)</f>
        <v>1818423</v>
      </c>
      <c r="L7464" s="1">
        <f>_xlfn.XLOOKUP(Comuni[[#This Row],[Regione]],Table_0[Regione],Table_0[Deceduti],,0)</f>
        <v>12944</v>
      </c>
    </row>
    <row r="7465" spans="1:12" x14ac:dyDescent="0.25">
      <c r="A7465" s="1" t="s">
        <v>7581</v>
      </c>
      <c r="B7465" s="1" t="s">
        <v>7258</v>
      </c>
      <c r="C7465" s="1" t="s">
        <v>7564</v>
      </c>
      <c r="D7465">
        <v>13064</v>
      </c>
      <c r="E7465">
        <f>100*Comuni[[#This Row],[Popolazione2011]]/$D$7916</f>
        <v>2.2794470526273272E-2</v>
      </c>
      <c r="F7465">
        <f>100*Comuni[[#This Row],[Popolazione2011]]/(SUMIFS($D$2:$D$7916,$B$2:$B$7916,"Sicilia"))</f>
        <v>0.2611283366620667</v>
      </c>
      <c r="G7465" t="b">
        <f>IF(Comuni[[#This Row],[Popolazione2011]]&gt;300000,"MAGGIORE")</f>
        <v>0</v>
      </c>
      <c r="H7465">
        <f>100*Comuni[[#This Row],[Popolazione2011]]/(SUMIFS($D$2:$D$7916,$B$2:$B$7916,"Piemonte"))</f>
        <v>0.29936414908077974</v>
      </c>
      <c r="I7465" s="1" t="str">
        <f>_xlfn.XLOOKUP(Comuni[[#This Row],[Regione]],Ripartizione_geografica[Regione],Ripartizione_geografica[Ripartizione geografica],,0)</f>
        <v>Isole</v>
      </c>
      <c r="J7465" s="1">
        <f>_xlfn.XLOOKUP(Comuni[[#This Row],[Regione]],Table_0[Regione],Table_0[Totale contagiati],,0)</f>
        <v>1833392</v>
      </c>
      <c r="K7465" s="1">
        <f>_xlfn.XLOOKUP(Comuni[[#This Row],[Regione]],Table_0[Regione],Table_0[Guariti],,0)</f>
        <v>1818423</v>
      </c>
      <c r="L7465" s="1">
        <f>_xlfn.XLOOKUP(Comuni[[#This Row],[Regione]],Table_0[Regione],Table_0[Deceduti],,0)</f>
        <v>12944</v>
      </c>
    </row>
    <row r="7466" spans="1:12" x14ac:dyDescent="0.25">
      <c r="A7466" s="1" t="s">
        <v>7582</v>
      </c>
      <c r="B7466" s="1" t="s">
        <v>7258</v>
      </c>
      <c r="C7466" s="1" t="s">
        <v>7564</v>
      </c>
      <c r="D7466">
        <v>26543</v>
      </c>
      <c r="E7466">
        <f>100*Comuni[[#This Row],[Popolazione2011]]/$D$7916</f>
        <v>4.6313045864886056E-2</v>
      </c>
      <c r="F7466">
        <f>100*Comuni[[#This Row],[Popolazione2011]]/(SUMIFS($D$2:$D$7916,$B$2:$B$7916,"Sicilia"))</f>
        <v>0.53055185548233585</v>
      </c>
      <c r="G7466" t="b">
        <f>IF(Comuni[[#This Row],[Popolazione2011]]&gt;300000,"MAGGIORE")</f>
        <v>0</v>
      </c>
      <c r="H7466">
        <f>100*Comuni[[#This Row],[Popolazione2011]]/(SUMIFS($D$2:$D$7916,$B$2:$B$7916,"Piemonte"))</f>
        <v>0.60823810540807843</v>
      </c>
      <c r="I7466" s="1" t="str">
        <f>_xlfn.XLOOKUP(Comuni[[#This Row],[Regione]],Ripartizione_geografica[Regione],Ripartizione_geografica[Ripartizione geografica],,0)</f>
        <v>Isole</v>
      </c>
      <c r="J7466" s="1">
        <f>_xlfn.XLOOKUP(Comuni[[#This Row],[Regione]],Table_0[Regione],Table_0[Totale contagiati],,0)</f>
        <v>1833392</v>
      </c>
      <c r="K7466" s="1">
        <f>_xlfn.XLOOKUP(Comuni[[#This Row],[Regione]],Table_0[Regione],Table_0[Guariti],,0)</f>
        <v>1818423</v>
      </c>
      <c r="L7466" s="1">
        <f>_xlfn.XLOOKUP(Comuni[[#This Row],[Regione]],Table_0[Regione],Table_0[Deceduti],,0)</f>
        <v>12944</v>
      </c>
    </row>
    <row r="7467" spans="1:12" x14ac:dyDescent="0.25">
      <c r="A7467" s="1" t="s">
        <v>7583</v>
      </c>
      <c r="B7467" s="1" t="s">
        <v>7258</v>
      </c>
      <c r="C7467" s="1" t="s">
        <v>7564</v>
      </c>
      <c r="D7467">
        <v>3047</v>
      </c>
      <c r="E7467">
        <f>100*Comuni[[#This Row],[Popolazione2011]]/$D$7916</f>
        <v>5.3164996703578271E-3</v>
      </c>
      <c r="F7467">
        <f>100*Comuni[[#This Row],[Popolazione2011]]/(SUMIFS($D$2:$D$7916,$B$2:$B$7916,"Sicilia"))</f>
        <v>6.0904626592874857E-2</v>
      </c>
      <c r="G7467" t="b">
        <f>IF(Comuni[[#This Row],[Popolazione2011]]&gt;300000,"MAGGIORE")</f>
        <v>0</v>
      </c>
      <c r="H7467">
        <f>100*Comuni[[#This Row],[Popolazione2011]]/(SUMIFS($D$2:$D$7916,$B$2:$B$7916,"Piemonte"))</f>
        <v>6.982260886781505E-2</v>
      </c>
      <c r="I7467" s="1" t="str">
        <f>_xlfn.XLOOKUP(Comuni[[#This Row],[Regione]],Ripartizione_geografica[Regione],Ripartizione_geografica[Ripartizione geografica],,0)</f>
        <v>Isole</v>
      </c>
      <c r="J7467" s="1">
        <f>_xlfn.XLOOKUP(Comuni[[#This Row],[Regione]],Table_0[Regione],Table_0[Totale contagiati],,0)</f>
        <v>1833392</v>
      </c>
      <c r="K7467" s="1">
        <f>_xlfn.XLOOKUP(Comuni[[#This Row],[Regione]],Table_0[Regione],Table_0[Guariti],,0)</f>
        <v>1818423</v>
      </c>
      <c r="L7467" s="1">
        <f>_xlfn.XLOOKUP(Comuni[[#This Row],[Regione]],Table_0[Regione],Table_0[Deceduti],,0)</f>
        <v>12944</v>
      </c>
    </row>
    <row r="7468" spans="1:12" x14ac:dyDescent="0.25">
      <c r="A7468" s="1" t="s">
        <v>7584</v>
      </c>
      <c r="B7468" s="1" t="s">
        <v>7258</v>
      </c>
      <c r="C7468" s="1" t="s">
        <v>7564</v>
      </c>
      <c r="D7468">
        <v>5416</v>
      </c>
      <c r="E7468">
        <f>100*Comuni[[#This Row],[Popolazione2011]]/$D$7916</f>
        <v>9.4500040087489318E-3</v>
      </c>
      <c r="F7468">
        <f>100*Comuni[[#This Row],[Popolazione2011]]/(SUMIFS($D$2:$D$7916,$B$2:$B$7916,"Sicilia"))</f>
        <v>0.1082571242622285</v>
      </c>
      <c r="G7468" t="b">
        <f>IF(Comuni[[#This Row],[Popolazione2011]]&gt;300000,"MAGGIORE")</f>
        <v>0</v>
      </c>
      <c r="H7468">
        <f>100*Comuni[[#This Row],[Popolazione2011]]/(SUMIFS($D$2:$D$7916,$B$2:$B$7916,"Piemonte"))</f>
        <v>0.12410871336661843</v>
      </c>
      <c r="I7468" s="1" t="str">
        <f>_xlfn.XLOOKUP(Comuni[[#This Row],[Regione]],Ripartizione_geografica[Regione],Ripartizione_geografica[Ripartizione geografica],,0)</f>
        <v>Isole</v>
      </c>
      <c r="J7468" s="1">
        <f>_xlfn.XLOOKUP(Comuni[[#This Row],[Regione]],Table_0[Regione],Table_0[Totale contagiati],,0)</f>
        <v>1833392</v>
      </c>
      <c r="K7468" s="1">
        <f>_xlfn.XLOOKUP(Comuni[[#This Row],[Regione]],Table_0[Regione],Table_0[Guariti],,0)</f>
        <v>1818423</v>
      </c>
      <c r="L7468" s="1">
        <f>_xlfn.XLOOKUP(Comuni[[#This Row],[Regione]],Table_0[Regione],Table_0[Deceduti],,0)</f>
        <v>12944</v>
      </c>
    </row>
    <row r="7469" spans="1:12" x14ac:dyDescent="0.25">
      <c r="A7469" s="1" t="s">
        <v>7585</v>
      </c>
      <c r="B7469" s="1" t="s">
        <v>7258</v>
      </c>
      <c r="C7469" s="1" t="s">
        <v>7564</v>
      </c>
      <c r="D7469">
        <v>4015</v>
      </c>
      <c r="E7469">
        <f>100*Comuni[[#This Row],[Popolazione2011]]/$D$7916</f>
        <v>7.0054959555256573E-3</v>
      </c>
      <c r="F7469">
        <f>100*Comuni[[#This Row],[Popolazione2011]]/(SUMIFS($D$2:$D$7916,$B$2:$B$7916,"Sicilia"))</f>
        <v>8.0253388831766512E-2</v>
      </c>
      <c r="G7469" t="b">
        <f>IF(Comuni[[#This Row],[Popolazione2011]]&gt;300000,"MAGGIORE")</f>
        <v>0</v>
      </c>
      <c r="H7469">
        <f>100*Comuni[[#This Row],[Popolazione2011]]/(SUMIFS($D$2:$D$7916,$B$2:$B$7916,"Piemonte"))</f>
        <v>9.2004520710297813E-2</v>
      </c>
      <c r="I7469" s="1" t="str">
        <f>_xlfn.XLOOKUP(Comuni[[#This Row],[Regione]],Ripartizione_geografica[Regione],Ripartizione_geografica[Ripartizione geografica],,0)</f>
        <v>Isole</v>
      </c>
      <c r="J7469" s="1">
        <f>_xlfn.XLOOKUP(Comuni[[#This Row],[Regione]],Table_0[Regione],Table_0[Totale contagiati],,0)</f>
        <v>1833392</v>
      </c>
      <c r="K7469" s="1">
        <f>_xlfn.XLOOKUP(Comuni[[#This Row],[Regione]],Table_0[Regione],Table_0[Guariti],,0)</f>
        <v>1818423</v>
      </c>
      <c r="L7469" s="1">
        <f>_xlfn.XLOOKUP(Comuni[[#This Row],[Regione]],Table_0[Regione],Table_0[Deceduti],,0)</f>
        <v>12944</v>
      </c>
    </row>
    <row r="7470" spans="1:12" x14ac:dyDescent="0.25">
      <c r="A7470" s="1" t="s">
        <v>7586</v>
      </c>
      <c r="B7470" s="1" t="s">
        <v>7258</v>
      </c>
      <c r="C7470" s="1" t="s">
        <v>7564</v>
      </c>
      <c r="D7470">
        <v>13792</v>
      </c>
      <c r="E7470">
        <f>100*Comuni[[#This Row],[Popolazione2011]]/$D$7916</f>
        <v>2.4064707401895358E-2</v>
      </c>
      <c r="F7470">
        <f>100*Comuni[[#This Row],[Popolazione2011]]/(SUMIFS($D$2:$D$7916,$B$2:$B$7916,"Sicilia"))</f>
        <v>0.27567988512272074</v>
      </c>
      <c r="G7470" t="b">
        <f>IF(Comuni[[#This Row],[Popolazione2011]]&gt;300000,"MAGGIORE")</f>
        <v>0</v>
      </c>
      <c r="H7470">
        <f>100*Comuni[[#This Row],[Popolazione2011]]/(SUMIFS($D$2:$D$7916,$B$2:$B$7916,"Piemonte"))</f>
        <v>0.31604641335901057</v>
      </c>
      <c r="I7470" s="1" t="str">
        <f>_xlfn.XLOOKUP(Comuni[[#This Row],[Regione]],Ripartizione_geografica[Regione],Ripartizione_geografica[Ripartizione geografica],,0)</f>
        <v>Isole</v>
      </c>
      <c r="J7470" s="1">
        <f>_xlfn.XLOOKUP(Comuni[[#This Row],[Regione]],Table_0[Regione],Table_0[Totale contagiati],,0)</f>
        <v>1833392</v>
      </c>
      <c r="K7470" s="1">
        <f>_xlfn.XLOOKUP(Comuni[[#This Row],[Regione]],Table_0[Regione],Table_0[Guariti],,0)</f>
        <v>1818423</v>
      </c>
      <c r="L7470" s="1">
        <f>_xlfn.XLOOKUP(Comuni[[#This Row],[Regione]],Table_0[Regione],Table_0[Deceduti],,0)</f>
        <v>12944</v>
      </c>
    </row>
    <row r="7471" spans="1:12" x14ac:dyDescent="0.25">
      <c r="A7471" s="1" t="s">
        <v>7587</v>
      </c>
      <c r="B7471" s="1" t="s">
        <v>7258</v>
      </c>
      <c r="C7471" s="1" t="s">
        <v>7564</v>
      </c>
      <c r="D7471">
        <v>29984</v>
      </c>
      <c r="E7471">
        <f>100*Comuni[[#This Row],[Popolazione2011]]/$D$7916</f>
        <v>5.2317008899248146E-2</v>
      </c>
      <c r="F7471">
        <f>100*Comuni[[#This Row],[Popolazione2011]]/(SUMIFS($D$2:$D$7916,$B$2:$B$7916,"Sicilia"))</f>
        <v>0.59933190802781744</v>
      </c>
      <c r="G7471" t="b">
        <f>IF(Comuni[[#This Row],[Popolazione2011]]&gt;300000,"MAGGIORE")</f>
        <v>0</v>
      </c>
      <c r="H7471">
        <f>100*Comuni[[#This Row],[Popolazione2011]]/(SUMIFS($D$2:$D$7916,$B$2:$B$7916,"Piemonte"))</f>
        <v>0.68708930236054044</v>
      </c>
      <c r="I7471" s="1" t="str">
        <f>_xlfn.XLOOKUP(Comuni[[#This Row],[Regione]],Ripartizione_geografica[Regione],Ripartizione_geografica[Ripartizione geografica],,0)</f>
        <v>Isole</v>
      </c>
      <c r="J7471" s="1">
        <f>_xlfn.XLOOKUP(Comuni[[#This Row],[Regione]],Table_0[Regione],Table_0[Totale contagiati],,0)</f>
        <v>1833392</v>
      </c>
      <c r="K7471" s="1">
        <f>_xlfn.XLOOKUP(Comuni[[#This Row],[Regione]],Table_0[Regione],Table_0[Guariti],,0)</f>
        <v>1818423</v>
      </c>
      <c r="L7471" s="1">
        <f>_xlfn.XLOOKUP(Comuni[[#This Row],[Regione]],Table_0[Regione],Table_0[Deceduti],,0)</f>
        <v>12944</v>
      </c>
    </row>
    <row r="7472" spans="1:12" x14ac:dyDescent="0.25">
      <c r="A7472" s="1" t="s">
        <v>7588</v>
      </c>
      <c r="B7472" s="1" t="s">
        <v>7258</v>
      </c>
      <c r="C7472" s="1" t="s">
        <v>7564</v>
      </c>
      <c r="D7472">
        <v>7807</v>
      </c>
      <c r="E7472">
        <f>100*Comuni[[#This Row],[Popolazione2011]]/$D$7916</f>
        <v>1.3621894626348394E-2</v>
      </c>
      <c r="F7472">
        <f>100*Comuni[[#This Row],[Popolazione2011]]/(SUMIFS($D$2:$D$7916,$B$2:$B$7916,"Sicilia"))</f>
        <v>0.15604936652792059</v>
      </c>
      <c r="G7472" t="b">
        <f>IF(Comuni[[#This Row],[Popolazione2011]]&gt;300000,"MAGGIORE")</f>
        <v>0</v>
      </c>
      <c r="H7472">
        <f>100*Comuni[[#This Row],[Popolazione2011]]/(SUMIFS($D$2:$D$7916,$B$2:$B$7916,"Piemonte"))</f>
        <v>0.17889895222547822</v>
      </c>
      <c r="I7472" s="1" t="str">
        <f>_xlfn.XLOOKUP(Comuni[[#This Row],[Regione]],Ripartizione_geografica[Regione],Ripartizione_geografica[Ripartizione geografica],,0)</f>
        <v>Isole</v>
      </c>
      <c r="J7472" s="1">
        <f>_xlfn.XLOOKUP(Comuni[[#This Row],[Regione]],Table_0[Regione],Table_0[Totale contagiati],,0)</f>
        <v>1833392</v>
      </c>
      <c r="K7472" s="1">
        <f>_xlfn.XLOOKUP(Comuni[[#This Row],[Regione]],Table_0[Regione],Table_0[Guariti],,0)</f>
        <v>1818423</v>
      </c>
      <c r="L7472" s="1">
        <f>_xlfn.XLOOKUP(Comuni[[#This Row],[Regione]],Table_0[Regione],Table_0[Deceduti],,0)</f>
        <v>12944</v>
      </c>
    </row>
    <row r="7473" spans="1:12" x14ac:dyDescent="0.25">
      <c r="A7473" s="1" t="s">
        <v>7589</v>
      </c>
      <c r="B7473" s="1" t="s">
        <v>7258</v>
      </c>
      <c r="C7473" s="1" t="s">
        <v>7564</v>
      </c>
      <c r="D7473">
        <v>1065</v>
      </c>
      <c r="E7473">
        <f>100*Comuni[[#This Row],[Popolazione2011]]/$D$7916</f>
        <v>1.8582448798592341E-3</v>
      </c>
      <c r="F7473">
        <f>100*Comuni[[#This Row],[Popolazione2011]]/(SUMIFS($D$2:$D$7916,$B$2:$B$7916,"Sicilia"))</f>
        <v>2.1287636140929347E-2</v>
      </c>
      <c r="G7473" t="b">
        <f>IF(Comuni[[#This Row],[Popolazione2011]]&gt;300000,"MAGGIORE")</f>
        <v>0</v>
      </c>
      <c r="H7473">
        <f>100*Comuni[[#This Row],[Popolazione2011]]/(SUMIFS($D$2:$D$7916,$B$2:$B$7916,"Piemonte"))</f>
        <v>2.4404686066367913E-2</v>
      </c>
      <c r="I7473" s="1" t="str">
        <f>_xlfn.XLOOKUP(Comuni[[#This Row],[Regione]],Ripartizione_geografica[Regione],Ripartizione_geografica[Ripartizione geografica],,0)</f>
        <v>Isole</v>
      </c>
      <c r="J7473" s="1">
        <f>_xlfn.XLOOKUP(Comuni[[#This Row],[Regione]],Table_0[Regione],Table_0[Totale contagiati],,0)</f>
        <v>1833392</v>
      </c>
      <c r="K7473" s="1">
        <f>_xlfn.XLOOKUP(Comuni[[#This Row],[Regione]],Table_0[Regione],Table_0[Guariti],,0)</f>
        <v>1818423</v>
      </c>
      <c r="L7473" s="1">
        <f>_xlfn.XLOOKUP(Comuni[[#This Row],[Regione]],Table_0[Regione],Table_0[Deceduti],,0)</f>
        <v>12944</v>
      </c>
    </row>
    <row r="7474" spans="1:12" x14ac:dyDescent="0.25">
      <c r="A7474" s="1" t="s">
        <v>7590</v>
      </c>
      <c r="B7474" s="1" t="s">
        <v>7258</v>
      </c>
      <c r="C7474" s="1" t="s">
        <v>7564</v>
      </c>
      <c r="D7474">
        <v>5216</v>
      </c>
      <c r="E7474">
        <f>100*Comuni[[#This Row],[Popolazione2011]]/$D$7916</f>
        <v>9.1010378341274782E-3</v>
      </c>
      <c r="F7474">
        <f>100*Comuni[[#This Row],[Popolazione2011]]/(SUMIFS($D$2:$D$7916,$B$2:$B$7916,"Sicilia"))</f>
        <v>0.10425944611369717</v>
      </c>
      <c r="G7474" t="b">
        <f>IF(Comuni[[#This Row],[Popolazione2011]]&gt;300000,"MAGGIORE")</f>
        <v>0</v>
      </c>
      <c r="H7474">
        <f>100*Comuni[[#This Row],[Popolazione2011]]/(SUMIFS($D$2:$D$7916,$B$2:$B$7916,"Piemonte"))</f>
        <v>0.11952567372974182</v>
      </c>
      <c r="I7474" s="1" t="str">
        <f>_xlfn.XLOOKUP(Comuni[[#This Row],[Regione]],Ripartizione_geografica[Regione],Ripartizione_geografica[Ripartizione geografica],,0)</f>
        <v>Isole</v>
      </c>
      <c r="J7474" s="1">
        <f>_xlfn.XLOOKUP(Comuni[[#This Row],[Regione]],Table_0[Regione],Table_0[Totale contagiati],,0)</f>
        <v>1833392</v>
      </c>
      <c r="K7474" s="1">
        <f>_xlfn.XLOOKUP(Comuni[[#This Row],[Regione]],Table_0[Regione],Table_0[Guariti],,0)</f>
        <v>1818423</v>
      </c>
      <c r="L7474" s="1">
        <f>_xlfn.XLOOKUP(Comuni[[#This Row],[Regione]],Table_0[Regione],Table_0[Deceduti],,0)</f>
        <v>12944</v>
      </c>
    </row>
    <row r="7475" spans="1:12" x14ac:dyDescent="0.25">
      <c r="A7475" s="1" t="s">
        <v>7591</v>
      </c>
      <c r="B7475" s="1" t="s">
        <v>7258</v>
      </c>
      <c r="C7475" s="1" t="s">
        <v>7564</v>
      </c>
      <c r="D7475">
        <v>5191</v>
      </c>
      <c r="E7475">
        <f>100*Comuni[[#This Row],[Popolazione2011]]/$D$7916</f>
        <v>9.0574170622997972E-3</v>
      </c>
      <c r="F7475">
        <f>100*Comuni[[#This Row],[Popolazione2011]]/(SUMIFS($D$2:$D$7916,$B$2:$B$7916,"Sicilia"))</f>
        <v>0.10375973634513075</v>
      </c>
      <c r="G7475" t="b">
        <f>IF(Comuni[[#This Row],[Popolazione2011]]&gt;300000,"MAGGIORE")</f>
        <v>0</v>
      </c>
      <c r="H7475">
        <f>100*Comuni[[#This Row],[Popolazione2011]]/(SUMIFS($D$2:$D$7916,$B$2:$B$7916,"Piemonte"))</f>
        <v>0.11895279377513224</v>
      </c>
      <c r="I7475" s="1" t="str">
        <f>_xlfn.XLOOKUP(Comuni[[#This Row],[Regione]],Ripartizione_geografica[Regione],Ripartizione_geografica[Ripartizione geografica],,0)</f>
        <v>Isole</v>
      </c>
      <c r="J7475" s="1">
        <f>_xlfn.XLOOKUP(Comuni[[#This Row],[Regione]],Table_0[Regione],Table_0[Totale contagiati],,0)</f>
        <v>1833392</v>
      </c>
      <c r="K7475" s="1">
        <f>_xlfn.XLOOKUP(Comuni[[#This Row],[Regione]],Table_0[Regione],Table_0[Guariti],,0)</f>
        <v>1818423</v>
      </c>
      <c r="L7475" s="1">
        <f>_xlfn.XLOOKUP(Comuni[[#This Row],[Regione]],Table_0[Regione],Table_0[Deceduti],,0)</f>
        <v>12944</v>
      </c>
    </row>
    <row r="7476" spans="1:12" x14ac:dyDescent="0.25">
      <c r="A7476" s="1" t="s">
        <v>7592</v>
      </c>
      <c r="B7476" s="1" t="s">
        <v>7258</v>
      </c>
      <c r="C7476" s="1" t="s">
        <v>7564</v>
      </c>
      <c r="D7476">
        <v>47356</v>
      </c>
      <c r="E7476">
        <f>100*Comuni[[#This Row],[Popolazione2011]]/$D$7916</f>
        <v>8.2628210826867499E-2</v>
      </c>
      <c r="F7476">
        <f>100*Comuni[[#This Row],[Popolazione2011]]/(SUMIFS($D$2:$D$7916,$B$2:$B$7916,"Sicilia"))</f>
        <v>0.94657023200924906</v>
      </c>
      <c r="G7476" t="b">
        <f>IF(Comuni[[#This Row],[Popolazione2011]]&gt;300000,"MAGGIORE")</f>
        <v>0</v>
      </c>
      <c r="H7476">
        <f>100*Comuni[[#This Row],[Popolazione2011]]/(SUMIFS($D$2:$D$7916,$B$2:$B$7916,"Piemonte"))</f>
        <v>1.0851721252196422</v>
      </c>
      <c r="I7476" s="1" t="str">
        <f>_xlfn.XLOOKUP(Comuni[[#This Row],[Regione]],Ripartizione_geografica[Regione],Ripartizione_geografica[Ripartizione geografica],,0)</f>
        <v>Isole</v>
      </c>
      <c r="J7476" s="1">
        <f>_xlfn.XLOOKUP(Comuni[[#This Row],[Regione]],Table_0[Regione],Table_0[Totale contagiati],,0)</f>
        <v>1833392</v>
      </c>
      <c r="K7476" s="1">
        <f>_xlfn.XLOOKUP(Comuni[[#This Row],[Regione]],Table_0[Regione],Table_0[Guariti],,0)</f>
        <v>1818423</v>
      </c>
      <c r="L7476" s="1">
        <f>_xlfn.XLOOKUP(Comuni[[#This Row],[Regione]],Table_0[Regione],Table_0[Deceduti],,0)</f>
        <v>12944</v>
      </c>
    </row>
    <row r="7477" spans="1:12" x14ac:dyDescent="0.25">
      <c r="A7477" s="1" t="s">
        <v>7593</v>
      </c>
      <c r="B7477" s="1" t="s">
        <v>7258</v>
      </c>
      <c r="C7477" s="1" t="s">
        <v>7564</v>
      </c>
      <c r="D7477">
        <v>11394</v>
      </c>
      <c r="E7477">
        <f>100*Comuni[[#This Row],[Popolazione2011]]/$D$7916</f>
        <v>1.9880602968184145E-2</v>
      </c>
      <c r="F7477">
        <f>100*Comuni[[#This Row],[Popolazione2011]]/(SUMIFS($D$2:$D$7916,$B$2:$B$7916,"Sicilia"))</f>
        <v>0.22774772412183003</v>
      </c>
      <c r="G7477" t="b">
        <f>IF(Comuni[[#This Row],[Popolazione2011]]&gt;300000,"MAGGIORE")</f>
        <v>0</v>
      </c>
      <c r="H7477">
        <f>100*Comuni[[#This Row],[Popolazione2011]]/(SUMIFS($D$2:$D$7916,$B$2:$B$7916,"Piemonte"))</f>
        <v>0.26109576811286012</v>
      </c>
      <c r="I7477" s="1" t="str">
        <f>_xlfn.XLOOKUP(Comuni[[#This Row],[Regione]],Ripartizione_geografica[Regione],Ripartizione_geografica[Ripartizione geografica],,0)</f>
        <v>Isole</v>
      </c>
      <c r="J7477" s="1">
        <f>_xlfn.XLOOKUP(Comuni[[#This Row],[Regione]],Table_0[Regione],Table_0[Totale contagiati],,0)</f>
        <v>1833392</v>
      </c>
      <c r="K7477" s="1">
        <f>_xlfn.XLOOKUP(Comuni[[#This Row],[Regione]],Table_0[Regione],Table_0[Guariti],,0)</f>
        <v>1818423</v>
      </c>
      <c r="L7477" s="1">
        <f>_xlfn.XLOOKUP(Comuni[[#This Row],[Regione]],Table_0[Regione],Table_0[Deceduti],,0)</f>
        <v>12944</v>
      </c>
    </row>
    <row r="7478" spans="1:12" x14ac:dyDescent="0.25">
      <c r="A7478" s="1" t="s">
        <v>7594</v>
      </c>
      <c r="B7478" s="1" t="s">
        <v>7258</v>
      </c>
      <c r="C7478" s="1" t="s">
        <v>7564</v>
      </c>
      <c r="D7478">
        <v>7156</v>
      </c>
      <c r="E7478">
        <f>100*Comuni[[#This Row],[Popolazione2011]]/$D$7916</f>
        <v>1.2486009727955567E-2</v>
      </c>
      <c r="F7478">
        <f>100*Comuni[[#This Row],[Popolazione2011]]/(SUMIFS($D$2:$D$7916,$B$2:$B$7916,"Sicilia"))</f>
        <v>0.1430369241544511</v>
      </c>
      <c r="G7478" t="b">
        <f>IF(Comuni[[#This Row],[Popolazione2011]]&gt;300000,"MAGGIORE")</f>
        <v>0</v>
      </c>
      <c r="H7478">
        <f>100*Comuni[[#This Row],[Popolazione2011]]/(SUMIFS($D$2:$D$7916,$B$2:$B$7916,"Piemonte"))</f>
        <v>0.16398115820744488</v>
      </c>
      <c r="I7478" s="1" t="str">
        <f>_xlfn.XLOOKUP(Comuni[[#This Row],[Regione]],Ripartizione_geografica[Regione],Ripartizione_geografica[Ripartizione geografica],,0)</f>
        <v>Isole</v>
      </c>
      <c r="J7478" s="1">
        <f>_xlfn.XLOOKUP(Comuni[[#This Row],[Regione]],Table_0[Regione],Table_0[Totale contagiati],,0)</f>
        <v>1833392</v>
      </c>
      <c r="K7478" s="1">
        <f>_xlfn.XLOOKUP(Comuni[[#This Row],[Regione]],Table_0[Regione],Table_0[Guariti],,0)</f>
        <v>1818423</v>
      </c>
      <c r="L7478" s="1">
        <f>_xlfn.XLOOKUP(Comuni[[#This Row],[Regione]],Table_0[Regione],Table_0[Deceduti],,0)</f>
        <v>12944</v>
      </c>
    </row>
    <row r="7479" spans="1:12" x14ac:dyDescent="0.25">
      <c r="A7479" s="1" t="s">
        <v>7595</v>
      </c>
      <c r="B7479" s="1" t="s">
        <v>7258</v>
      </c>
      <c r="C7479" s="1" t="s">
        <v>7564</v>
      </c>
      <c r="D7479">
        <v>16540</v>
      </c>
      <c r="E7479">
        <f>100*Comuni[[#This Row],[Popolazione2011]]/$D$7916</f>
        <v>2.8859502641194114E-2</v>
      </c>
      <c r="F7479">
        <f>100*Comuni[[#This Row],[Popolazione2011]]/(SUMIFS($D$2:$D$7916,$B$2:$B$7916,"Sicilia"))</f>
        <v>0.33060798288354126</v>
      </c>
      <c r="G7479" t="b">
        <f>IF(Comuni[[#This Row],[Popolazione2011]]&gt;300000,"MAGGIORE")</f>
        <v>0</v>
      </c>
      <c r="H7479">
        <f>100*Comuni[[#This Row],[Popolazione2011]]/(SUMIFS($D$2:$D$7916,$B$2:$B$7916,"Piemonte"))</f>
        <v>0.37901737796969509</v>
      </c>
      <c r="I7479" s="1" t="str">
        <f>_xlfn.XLOOKUP(Comuni[[#This Row],[Regione]],Ripartizione_geografica[Regione],Ripartizione_geografica[Ripartizione geografica],,0)</f>
        <v>Isole</v>
      </c>
      <c r="J7479" s="1">
        <f>_xlfn.XLOOKUP(Comuni[[#This Row],[Regione]],Table_0[Regione],Table_0[Totale contagiati],,0)</f>
        <v>1833392</v>
      </c>
      <c r="K7479" s="1">
        <f>_xlfn.XLOOKUP(Comuni[[#This Row],[Regione]],Table_0[Regione],Table_0[Guariti],,0)</f>
        <v>1818423</v>
      </c>
      <c r="L7479" s="1">
        <f>_xlfn.XLOOKUP(Comuni[[#This Row],[Regione]],Table_0[Regione],Table_0[Deceduti],,0)</f>
        <v>12944</v>
      </c>
    </row>
    <row r="7480" spans="1:12" x14ac:dyDescent="0.25">
      <c r="A7480" s="1" t="s">
        <v>7596</v>
      </c>
      <c r="B7480" s="1" t="s">
        <v>7258</v>
      </c>
      <c r="C7480" s="1" t="s">
        <v>7564</v>
      </c>
      <c r="D7480">
        <v>47870</v>
      </c>
      <c r="E7480">
        <f>100*Comuni[[#This Row],[Popolazione2011]]/$D$7916</f>
        <v>8.352505389564463E-2</v>
      </c>
      <c r="F7480">
        <f>100*Comuni[[#This Row],[Popolazione2011]]/(SUMIFS($D$2:$D$7916,$B$2:$B$7916,"Sicilia"))</f>
        <v>0.95684426485097451</v>
      </c>
      <c r="G7480" t="b">
        <f>IF(Comuni[[#This Row],[Popolazione2011]]&gt;300000,"MAGGIORE")</f>
        <v>0</v>
      </c>
      <c r="H7480">
        <f>100*Comuni[[#This Row],[Popolazione2011]]/(SUMIFS($D$2:$D$7916,$B$2:$B$7916,"Piemonte"))</f>
        <v>1.096950537086415</v>
      </c>
      <c r="I7480" s="1" t="str">
        <f>_xlfn.XLOOKUP(Comuni[[#This Row],[Regione]],Ripartizione_geografica[Regione],Ripartizione_geografica[Ripartizione geografica],,0)</f>
        <v>Isole</v>
      </c>
      <c r="J7480" s="1">
        <f>_xlfn.XLOOKUP(Comuni[[#This Row],[Regione]],Table_0[Regione],Table_0[Totale contagiati],,0)</f>
        <v>1833392</v>
      </c>
      <c r="K7480" s="1">
        <f>_xlfn.XLOOKUP(Comuni[[#This Row],[Regione]],Table_0[Regione],Table_0[Guariti],,0)</f>
        <v>1818423</v>
      </c>
      <c r="L7480" s="1">
        <f>_xlfn.XLOOKUP(Comuni[[#This Row],[Regione]],Table_0[Regione],Table_0[Deceduti],,0)</f>
        <v>12944</v>
      </c>
    </row>
    <row r="7481" spans="1:12" x14ac:dyDescent="0.25">
      <c r="A7481" s="1" t="s">
        <v>7597</v>
      </c>
      <c r="B7481" s="1" t="s">
        <v>7258</v>
      </c>
      <c r="C7481" s="1" t="s">
        <v>7564</v>
      </c>
      <c r="D7481">
        <v>12896</v>
      </c>
      <c r="E7481">
        <f>100*Comuni[[#This Row],[Popolazione2011]]/$D$7916</f>
        <v>2.2501338939591251E-2</v>
      </c>
      <c r="F7481">
        <f>100*Comuni[[#This Row],[Popolazione2011]]/(SUMIFS($D$2:$D$7916,$B$2:$B$7916,"Sicilia"))</f>
        <v>0.25777028701730037</v>
      </c>
      <c r="G7481" t="b">
        <f>IF(Comuni[[#This Row],[Popolazione2011]]&gt;300000,"MAGGIORE")</f>
        <v>0</v>
      </c>
      <c r="H7481">
        <f>100*Comuni[[#This Row],[Popolazione2011]]/(SUMIFS($D$2:$D$7916,$B$2:$B$7916,"Piemonte"))</f>
        <v>0.29551439578580341</v>
      </c>
      <c r="I7481" s="1" t="str">
        <f>_xlfn.XLOOKUP(Comuni[[#This Row],[Regione]],Ripartizione_geografica[Regione],Ripartizione_geografica[Ripartizione geografica],,0)</f>
        <v>Isole</v>
      </c>
      <c r="J7481" s="1">
        <f>_xlfn.XLOOKUP(Comuni[[#This Row],[Regione]],Table_0[Regione],Table_0[Totale contagiati],,0)</f>
        <v>1833392</v>
      </c>
      <c r="K7481" s="1">
        <f>_xlfn.XLOOKUP(Comuni[[#This Row],[Regione]],Table_0[Regione],Table_0[Guariti],,0)</f>
        <v>1818423</v>
      </c>
      <c r="L7481" s="1">
        <f>_xlfn.XLOOKUP(Comuni[[#This Row],[Regione]],Table_0[Regione],Table_0[Deceduti],,0)</f>
        <v>12944</v>
      </c>
    </row>
    <row r="7482" spans="1:12" x14ac:dyDescent="0.25">
      <c r="A7482" s="1" t="s">
        <v>7598</v>
      </c>
      <c r="B7482" s="1" t="s">
        <v>7258</v>
      </c>
      <c r="C7482" s="1" t="s">
        <v>7564</v>
      </c>
      <c r="D7482">
        <v>4079</v>
      </c>
      <c r="E7482">
        <f>100*Comuni[[#This Row],[Popolazione2011]]/$D$7916</f>
        <v>7.1171651314045218E-3</v>
      </c>
      <c r="F7482">
        <f>100*Comuni[[#This Row],[Popolazione2011]]/(SUMIFS($D$2:$D$7916,$B$2:$B$7916,"Sicilia"))</f>
        <v>8.1532645839296536E-2</v>
      </c>
      <c r="G7482" t="b">
        <f>IF(Comuni[[#This Row],[Popolazione2011]]&gt;300000,"MAGGIORE")</f>
        <v>0</v>
      </c>
      <c r="H7482">
        <f>100*Comuni[[#This Row],[Popolazione2011]]/(SUMIFS($D$2:$D$7916,$B$2:$B$7916,"Piemonte"))</f>
        <v>9.3471093394098329E-2</v>
      </c>
      <c r="I7482" s="1" t="str">
        <f>_xlfn.XLOOKUP(Comuni[[#This Row],[Regione]],Ripartizione_geografica[Regione],Ripartizione_geografica[Ripartizione geografica],,0)</f>
        <v>Isole</v>
      </c>
      <c r="J7482" s="1">
        <f>_xlfn.XLOOKUP(Comuni[[#This Row],[Regione]],Table_0[Regione],Table_0[Totale contagiati],,0)</f>
        <v>1833392</v>
      </c>
      <c r="K7482" s="1">
        <f>_xlfn.XLOOKUP(Comuni[[#This Row],[Regione]],Table_0[Regione],Table_0[Guariti],,0)</f>
        <v>1818423</v>
      </c>
      <c r="L7482" s="1">
        <f>_xlfn.XLOOKUP(Comuni[[#This Row],[Regione]],Table_0[Regione],Table_0[Deceduti],,0)</f>
        <v>12944</v>
      </c>
    </row>
    <row r="7483" spans="1:12" x14ac:dyDescent="0.25">
      <c r="A7483" s="1" t="s">
        <v>7599</v>
      </c>
      <c r="B7483" s="1" t="s">
        <v>7258</v>
      </c>
      <c r="C7483" s="1" t="s">
        <v>7564</v>
      </c>
      <c r="D7483">
        <v>3280</v>
      </c>
      <c r="E7483">
        <f>100*Comuni[[#This Row],[Popolazione2011]]/$D$7916</f>
        <v>5.7230452637918195E-3</v>
      </c>
      <c r="F7483">
        <f>100*Comuni[[#This Row],[Popolazione2011]]/(SUMIFS($D$2:$D$7916,$B$2:$B$7916,"Sicilia"))</f>
        <v>6.5561921635913858E-2</v>
      </c>
      <c r="G7483" t="b">
        <f>IF(Comuni[[#This Row],[Popolazione2011]]&gt;300000,"MAGGIORE")</f>
        <v>0</v>
      </c>
      <c r="H7483">
        <f>100*Comuni[[#This Row],[Popolazione2011]]/(SUMIFS($D$2:$D$7916,$B$2:$B$7916,"Piemonte"))</f>
        <v>7.5161850044776296E-2</v>
      </c>
      <c r="I7483" s="1" t="str">
        <f>_xlfn.XLOOKUP(Comuni[[#This Row],[Regione]],Ripartizione_geografica[Regione],Ripartizione_geografica[Ripartizione geografica],,0)</f>
        <v>Isole</v>
      </c>
      <c r="J7483" s="1">
        <f>_xlfn.XLOOKUP(Comuni[[#This Row],[Regione]],Table_0[Regione],Table_0[Totale contagiati],,0)</f>
        <v>1833392</v>
      </c>
      <c r="K7483" s="1">
        <f>_xlfn.XLOOKUP(Comuni[[#This Row],[Regione]],Table_0[Regione],Table_0[Guariti],,0)</f>
        <v>1818423</v>
      </c>
      <c r="L7483" s="1">
        <f>_xlfn.XLOOKUP(Comuni[[#This Row],[Regione]],Table_0[Regione],Table_0[Deceduti],,0)</f>
        <v>12944</v>
      </c>
    </row>
    <row r="7484" spans="1:12" x14ac:dyDescent="0.25">
      <c r="A7484" s="1" t="s">
        <v>7600</v>
      </c>
      <c r="B7484" s="1" t="s">
        <v>7258</v>
      </c>
      <c r="C7484" s="1" t="s">
        <v>7564</v>
      </c>
      <c r="D7484">
        <v>10775</v>
      </c>
      <c r="E7484">
        <f>100*Comuni[[#This Row],[Popolazione2011]]/$D$7916</f>
        <v>1.8800552657730746E-2</v>
      </c>
      <c r="F7484">
        <f>100*Comuni[[#This Row],[Popolazione2011]]/(SUMIFS($D$2:$D$7916,$B$2:$B$7916,"Sicilia"))</f>
        <v>0.21537491025212557</v>
      </c>
      <c r="G7484" t="b">
        <f>IF(Comuni[[#This Row],[Popolazione2011]]&gt;300000,"MAGGIORE")</f>
        <v>0</v>
      </c>
      <c r="H7484">
        <f>100*Comuni[[#This Row],[Popolazione2011]]/(SUMIFS($D$2:$D$7916,$B$2:$B$7916,"Piemonte"))</f>
        <v>0.24691126043672701</v>
      </c>
      <c r="I7484" s="1" t="str">
        <f>_xlfn.XLOOKUP(Comuni[[#This Row],[Regione]],Ripartizione_geografica[Regione],Ripartizione_geografica[Ripartizione geografica],,0)</f>
        <v>Isole</v>
      </c>
      <c r="J7484" s="1">
        <f>_xlfn.XLOOKUP(Comuni[[#This Row],[Regione]],Table_0[Regione],Table_0[Totale contagiati],,0)</f>
        <v>1833392</v>
      </c>
      <c r="K7484" s="1">
        <f>_xlfn.XLOOKUP(Comuni[[#This Row],[Regione]],Table_0[Regione],Table_0[Guariti],,0)</f>
        <v>1818423</v>
      </c>
      <c r="L7484" s="1">
        <f>_xlfn.XLOOKUP(Comuni[[#This Row],[Regione]],Table_0[Regione],Table_0[Deceduti],,0)</f>
        <v>12944</v>
      </c>
    </row>
    <row r="7485" spans="1:12" x14ac:dyDescent="0.25">
      <c r="A7485" s="1" t="s">
        <v>7601</v>
      </c>
      <c r="B7485" s="1" t="s">
        <v>7258</v>
      </c>
      <c r="C7485" s="1" t="s">
        <v>7564</v>
      </c>
      <c r="D7485">
        <v>11108</v>
      </c>
      <c r="E7485">
        <f>100*Comuni[[#This Row],[Popolazione2011]]/$D$7916</f>
        <v>1.9381581338475465E-2</v>
      </c>
      <c r="F7485">
        <f>100*Comuni[[#This Row],[Popolazione2011]]/(SUMIFS($D$2:$D$7916,$B$2:$B$7916,"Sicilia"))</f>
        <v>0.22203104436943025</v>
      </c>
      <c r="G7485" t="b">
        <f>IF(Comuni[[#This Row],[Popolazione2011]]&gt;300000,"MAGGIORE")</f>
        <v>0</v>
      </c>
      <c r="H7485">
        <f>100*Comuni[[#This Row],[Popolazione2011]]/(SUMIFS($D$2:$D$7916,$B$2:$B$7916,"Piemonte"))</f>
        <v>0.25454202143212656</v>
      </c>
      <c r="I7485" s="1" t="str">
        <f>_xlfn.XLOOKUP(Comuni[[#This Row],[Regione]],Ripartizione_geografica[Regione],Ripartizione_geografica[Ripartizione geografica],,0)</f>
        <v>Isole</v>
      </c>
      <c r="J7485" s="1">
        <f>_xlfn.XLOOKUP(Comuni[[#This Row],[Regione]],Table_0[Regione],Table_0[Totale contagiati],,0)</f>
        <v>1833392</v>
      </c>
      <c r="K7485" s="1">
        <f>_xlfn.XLOOKUP(Comuni[[#This Row],[Regione]],Table_0[Regione],Table_0[Guariti],,0)</f>
        <v>1818423</v>
      </c>
      <c r="L7485" s="1">
        <f>_xlfn.XLOOKUP(Comuni[[#This Row],[Regione]],Table_0[Regione],Table_0[Deceduti],,0)</f>
        <v>12944</v>
      </c>
    </row>
    <row r="7486" spans="1:12" x14ac:dyDescent="0.25">
      <c r="A7486" s="1" t="s">
        <v>7602</v>
      </c>
      <c r="B7486" s="1" t="s">
        <v>7258</v>
      </c>
      <c r="C7486" s="1" t="s">
        <v>7564</v>
      </c>
      <c r="D7486">
        <v>14181</v>
      </c>
      <c r="E7486">
        <f>100*Comuni[[#This Row],[Popolazione2011]]/$D$7916</f>
        <v>2.4743446611534083E-2</v>
      </c>
      <c r="F7486">
        <f>100*Comuni[[#This Row],[Popolazione2011]]/(SUMIFS($D$2:$D$7916,$B$2:$B$7916,"Sicilia"))</f>
        <v>0.28345536912161418</v>
      </c>
      <c r="G7486" t="b">
        <f>IF(Comuni[[#This Row],[Popolazione2011]]&gt;300000,"MAGGIORE")</f>
        <v>0</v>
      </c>
      <c r="H7486">
        <f>100*Comuni[[#This Row],[Popolazione2011]]/(SUMIFS($D$2:$D$7916,$B$2:$B$7916,"Piemonte"))</f>
        <v>0.32496042545273557</v>
      </c>
      <c r="I7486" s="1" t="str">
        <f>_xlfn.XLOOKUP(Comuni[[#This Row],[Regione]],Ripartizione_geografica[Regione],Ripartizione_geografica[Ripartizione geografica],,0)</f>
        <v>Isole</v>
      </c>
      <c r="J7486" s="1">
        <f>_xlfn.XLOOKUP(Comuni[[#This Row],[Regione]],Table_0[Regione],Table_0[Totale contagiati],,0)</f>
        <v>1833392</v>
      </c>
      <c r="K7486" s="1">
        <f>_xlfn.XLOOKUP(Comuni[[#This Row],[Regione]],Table_0[Regione],Table_0[Guariti],,0)</f>
        <v>1818423</v>
      </c>
      <c r="L7486" s="1">
        <f>_xlfn.XLOOKUP(Comuni[[#This Row],[Regione]],Table_0[Regione],Table_0[Deceduti],,0)</f>
        <v>12944</v>
      </c>
    </row>
    <row r="7487" spans="1:12" x14ac:dyDescent="0.25">
      <c r="A7487" s="1" t="s">
        <v>7603</v>
      </c>
      <c r="B7487" s="1" t="s">
        <v>7258</v>
      </c>
      <c r="C7487" s="1" t="s">
        <v>7564</v>
      </c>
      <c r="D7487">
        <v>2790</v>
      </c>
      <c r="E7487">
        <f>100*Comuni[[#This Row],[Popolazione2011]]/$D$7916</f>
        <v>4.8680781359692607E-3</v>
      </c>
      <c r="F7487">
        <f>100*Comuni[[#This Row],[Popolazione2011]]/(SUMIFS($D$2:$D$7916,$B$2:$B$7916,"Sicilia"))</f>
        <v>5.5767610172012094E-2</v>
      </c>
      <c r="G7487" t="b">
        <f>IF(Comuni[[#This Row],[Popolazione2011]]&gt;300000,"MAGGIORE")</f>
        <v>0</v>
      </c>
      <c r="H7487">
        <f>100*Comuni[[#This Row],[Popolazione2011]]/(SUMIFS($D$2:$D$7916,$B$2:$B$7916,"Piemonte"))</f>
        <v>6.3933402934428618E-2</v>
      </c>
      <c r="I7487" s="1" t="str">
        <f>_xlfn.XLOOKUP(Comuni[[#This Row],[Regione]],Ripartizione_geografica[Regione],Ripartizione_geografica[Ripartizione geografica],,0)</f>
        <v>Isole</v>
      </c>
      <c r="J7487" s="1">
        <f>_xlfn.XLOOKUP(Comuni[[#This Row],[Regione]],Table_0[Regione],Table_0[Totale contagiati],,0)</f>
        <v>1833392</v>
      </c>
      <c r="K7487" s="1">
        <f>_xlfn.XLOOKUP(Comuni[[#This Row],[Regione]],Table_0[Regione],Table_0[Guariti],,0)</f>
        <v>1818423</v>
      </c>
      <c r="L7487" s="1">
        <f>_xlfn.XLOOKUP(Comuni[[#This Row],[Regione]],Table_0[Regione],Table_0[Deceduti],,0)</f>
        <v>12944</v>
      </c>
    </row>
    <row r="7488" spans="1:12" x14ac:dyDescent="0.25">
      <c r="A7488" s="1" t="s">
        <v>7604</v>
      </c>
      <c r="B7488" s="1" t="s">
        <v>7258</v>
      </c>
      <c r="C7488" s="1" t="s">
        <v>7564</v>
      </c>
      <c r="D7488">
        <v>22049</v>
      </c>
      <c r="E7488">
        <f>100*Comuni[[#This Row],[Popolazione2011]]/$D$7916</f>
        <v>3.8471775921142017E-2</v>
      </c>
      <c r="F7488">
        <f>100*Comuni[[#This Row],[Popolazione2011]]/(SUMIFS($D$2:$D$7916,$B$2:$B$7916,"Sicilia"))</f>
        <v>0.4407240274848368</v>
      </c>
      <c r="G7488" t="b">
        <f>IF(Comuni[[#This Row],[Popolazione2011]]&gt;300000,"MAGGIORE")</f>
        <v>0</v>
      </c>
      <c r="H7488">
        <f>100*Comuni[[#This Row],[Popolazione2011]]/(SUMIFS($D$2:$D$7916,$B$2:$B$7916,"Piemonte"))</f>
        <v>0.50525720476746117</v>
      </c>
      <c r="I7488" s="1" t="str">
        <f>_xlfn.XLOOKUP(Comuni[[#This Row],[Regione]],Ripartizione_geografica[Regione],Ripartizione_geografica[Ripartizione geografica],,0)</f>
        <v>Isole</v>
      </c>
      <c r="J7488" s="1">
        <f>_xlfn.XLOOKUP(Comuni[[#This Row],[Regione]],Table_0[Regione],Table_0[Totale contagiati],,0)</f>
        <v>1833392</v>
      </c>
      <c r="K7488" s="1">
        <f>_xlfn.XLOOKUP(Comuni[[#This Row],[Regione]],Table_0[Regione],Table_0[Guariti],,0)</f>
        <v>1818423</v>
      </c>
      <c r="L7488" s="1">
        <f>_xlfn.XLOOKUP(Comuni[[#This Row],[Regione]],Table_0[Regione],Table_0[Deceduti],,0)</f>
        <v>12944</v>
      </c>
    </row>
    <row r="7489" spans="1:12" x14ac:dyDescent="0.25">
      <c r="A7489" s="1" t="s">
        <v>7605</v>
      </c>
      <c r="B7489" s="1" t="s">
        <v>7258</v>
      </c>
      <c r="C7489" s="1" t="s">
        <v>7564</v>
      </c>
      <c r="D7489">
        <v>11497</v>
      </c>
      <c r="E7489">
        <f>100*Comuni[[#This Row],[Popolazione2011]]/$D$7916</f>
        <v>2.0060320548114192E-2</v>
      </c>
      <c r="F7489">
        <f>100*Comuni[[#This Row],[Popolazione2011]]/(SUMIFS($D$2:$D$7916,$B$2:$B$7916,"Sicilia"))</f>
        <v>0.22980652836832369</v>
      </c>
      <c r="G7489" t="b">
        <f>IF(Comuni[[#This Row],[Popolazione2011]]&gt;300000,"MAGGIORE")</f>
        <v>0</v>
      </c>
      <c r="H7489">
        <f>100*Comuni[[#This Row],[Popolazione2011]]/(SUMIFS($D$2:$D$7916,$B$2:$B$7916,"Piemonte"))</f>
        <v>0.26345603352585156</v>
      </c>
      <c r="I7489" s="1" t="str">
        <f>_xlfn.XLOOKUP(Comuni[[#This Row],[Regione]],Ripartizione_geografica[Regione],Ripartizione_geografica[Ripartizione geografica],,0)</f>
        <v>Isole</v>
      </c>
      <c r="J7489" s="1">
        <f>_xlfn.XLOOKUP(Comuni[[#This Row],[Regione]],Table_0[Regione],Table_0[Totale contagiati],,0)</f>
        <v>1833392</v>
      </c>
      <c r="K7489" s="1">
        <f>_xlfn.XLOOKUP(Comuni[[#This Row],[Regione]],Table_0[Regione],Table_0[Guariti],,0)</f>
        <v>1818423</v>
      </c>
      <c r="L7489" s="1">
        <f>_xlfn.XLOOKUP(Comuni[[#This Row],[Regione]],Table_0[Regione],Table_0[Deceduti],,0)</f>
        <v>12944</v>
      </c>
    </row>
    <row r="7490" spans="1:12" x14ac:dyDescent="0.25">
      <c r="A7490" s="1" t="s">
        <v>7606</v>
      </c>
      <c r="B7490" s="1" t="s">
        <v>7258</v>
      </c>
      <c r="C7490" s="1" t="s">
        <v>7564</v>
      </c>
      <c r="D7490">
        <v>3463</v>
      </c>
      <c r="E7490">
        <f>100*Comuni[[#This Row],[Popolazione2011]]/$D$7916</f>
        <v>6.0423493135704481E-3</v>
      </c>
      <c r="F7490">
        <f>100*Comuni[[#This Row],[Popolazione2011]]/(SUMIFS($D$2:$D$7916,$B$2:$B$7916,"Sicilia"))</f>
        <v>6.9219797141820028E-2</v>
      </c>
      <c r="G7490" t="b">
        <f>IF(Comuni[[#This Row],[Popolazione2011]]&gt;300000,"MAGGIORE")</f>
        <v>0</v>
      </c>
      <c r="H7490">
        <f>100*Comuni[[#This Row],[Popolazione2011]]/(SUMIFS($D$2:$D$7916,$B$2:$B$7916,"Piemonte"))</f>
        <v>7.9355331312518387E-2</v>
      </c>
      <c r="I7490" s="1" t="str">
        <f>_xlfn.XLOOKUP(Comuni[[#This Row],[Regione]],Ripartizione_geografica[Regione],Ripartizione_geografica[Ripartizione geografica],,0)</f>
        <v>Isole</v>
      </c>
      <c r="J7490" s="1">
        <f>_xlfn.XLOOKUP(Comuni[[#This Row],[Regione]],Table_0[Regione],Table_0[Totale contagiati],,0)</f>
        <v>1833392</v>
      </c>
      <c r="K7490" s="1">
        <f>_xlfn.XLOOKUP(Comuni[[#This Row],[Regione]],Table_0[Regione],Table_0[Guariti],,0)</f>
        <v>1818423</v>
      </c>
      <c r="L7490" s="1">
        <f>_xlfn.XLOOKUP(Comuni[[#This Row],[Regione]],Table_0[Regione],Table_0[Deceduti],,0)</f>
        <v>12944</v>
      </c>
    </row>
    <row r="7491" spans="1:12" x14ac:dyDescent="0.25">
      <c r="A7491" s="1" t="s">
        <v>7607</v>
      </c>
      <c r="B7491" s="1" t="s">
        <v>7258</v>
      </c>
      <c r="C7491" s="1" t="s">
        <v>7564</v>
      </c>
      <c r="D7491">
        <v>7102</v>
      </c>
      <c r="E7491">
        <f>100*Comuni[[#This Row],[Popolazione2011]]/$D$7916</f>
        <v>1.2391788860807775E-2</v>
      </c>
      <c r="F7491">
        <f>100*Comuni[[#This Row],[Popolazione2011]]/(SUMIFS($D$2:$D$7916,$B$2:$B$7916,"Sicilia"))</f>
        <v>0.14195755105434762</v>
      </c>
      <c r="G7491" t="b">
        <f>IF(Comuni[[#This Row],[Popolazione2011]]&gt;300000,"MAGGIORE")</f>
        <v>0</v>
      </c>
      <c r="H7491">
        <f>100*Comuni[[#This Row],[Popolazione2011]]/(SUMIFS($D$2:$D$7916,$B$2:$B$7916,"Piemonte"))</f>
        <v>0.16274373750548818</v>
      </c>
      <c r="I7491" s="1" t="str">
        <f>_xlfn.XLOOKUP(Comuni[[#This Row],[Regione]],Ripartizione_geografica[Regione],Ripartizione_geografica[Ripartizione geografica],,0)</f>
        <v>Isole</v>
      </c>
      <c r="J7491" s="1">
        <f>_xlfn.XLOOKUP(Comuni[[#This Row],[Regione]],Table_0[Regione],Table_0[Totale contagiati],,0)</f>
        <v>1833392</v>
      </c>
      <c r="K7491" s="1">
        <f>_xlfn.XLOOKUP(Comuni[[#This Row],[Regione]],Table_0[Regione],Table_0[Guariti],,0)</f>
        <v>1818423</v>
      </c>
      <c r="L7491" s="1">
        <f>_xlfn.XLOOKUP(Comuni[[#This Row],[Regione]],Table_0[Regione],Table_0[Deceduti],,0)</f>
        <v>12944</v>
      </c>
    </row>
    <row r="7492" spans="1:12" x14ac:dyDescent="0.25">
      <c r="A7492" s="1" t="s">
        <v>7608</v>
      </c>
      <c r="B7492" s="1" t="s">
        <v>7258</v>
      </c>
      <c r="C7492" s="1" t="s">
        <v>7564</v>
      </c>
      <c r="D7492">
        <v>9829</v>
      </c>
      <c r="E7492">
        <f>100*Comuni[[#This Row],[Popolazione2011]]/$D$7916</f>
        <v>1.7149942651771277E-2</v>
      </c>
      <c r="F7492">
        <f>100*Comuni[[#This Row],[Popolazione2011]]/(SUMIFS($D$2:$D$7916,$B$2:$B$7916,"Sicilia"))</f>
        <v>0.19646589260957237</v>
      </c>
      <c r="G7492" t="b">
        <f>IF(Comuni[[#This Row],[Popolazione2011]]&gt;300000,"MAGGIORE")</f>
        <v>0</v>
      </c>
      <c r="H7492">
        <f>100*Comuni[[#This Row],[Popolazione2011]]/(SUMIFS($D$2:$D$7916,$B$2:$B$7916,"Piemonte"))</f>
        <v>0.22523348295430068</v>
      </c>
      <c r="I7492" s="1" t="str">
        <f>_xlfn.XLOOKUP(Comuni[[#This Row],[Regione]],Ripartizione_geografica[Regione],Ripartizione_geografica[Ripartizione geografica],,0)</f>
        <v>Isole</v>
      </c>
      <c r="J7492" s="1">
        <f>_xlfn.XLOOKUP(Comuni[[#This Row],[Regione]],Table_0[Regione],Table_0[Totale contagiati],,0)</f>
        <v>1833392</v>
      </c>
      <c r="K7492" s="1">
        <f>_xlfn.XLOOKUP(Comuni[[#This Row],[Regione]],Table_0[Regione],Table_0[Guariti],,0)</f>
        <v>1818423</v>
      </c>
      <c r="L7492" s="1">
        <f>_xlfn.XLOOKUP(Comuni[[#This Row],[Regione]],Table_0[Regione],Table_0[Deceduti],,0)</f>
        <v>12944</v>
      </c>
    </row>
    <row r="7493" spans="1:12" x14ac:dyDescent="0.25">
      <c r="A7493" s="1" t="s">
        <v>7609</v>
      </c>
      <c r="B7493" s="1" t="s">
        <v>7258</v>
      </c>
      <c r="C7493" s="1" t="s">
        <v>7564</v>
      </c>
      <c r="D7493">
        <v>1631</v>
      </c>
      <c r="E7493">
        <f>100*Comuni[[#This Row],[Popolazione2011]]/$D$7916</f>
        <v>2.8458191540379442E-3</v>
      </c>
      <c r="F7493">
        <f>100*Comuni[[#This Row],[Popolazione2011]]/(SUMIFS($D$2:$D$7916,$B$2:$B$7916,"Sicilia"))</f>
        <v>3.2601065301273019E-2</v>
      </c>
      <c r="G7493" t="b">
        <f>IF(Comuni[[#This Row],[Popolazione2011]]&gt;300000,"MAGGIORE")</f>
        <v>0</v>
      </c>
      <c r="H7493">
        <f>100*Comuni[[#This Row],[Popolazione2011]]/(SUMIFS($D$2:$D$7916,$B$2:$B$7916,"Piemonte"))</f>
        <v>3.73746882387287E-2</v>
      </c>
      <c r="I7493" s="1" t="str">
        <f>_xlfn.XLOOKUP(Comuni[[#This Row],[Regione]],Ripartizione_geografica[Regione],Ripartizione_geografica[Ripartizione geografica],,0)</f>
        <v>Isole</v>
      </c>
      <c r="J7493" s="1">
        <f>_xlfn.XLOOKUP(Comuni[[#This Row],[Regione]],Table_0[Regione],Table_0[Totale contagiati],,0)</f>
        <v>1833392</v>
      </c>
      <c r="K7493" s="1">
        <f>_xlfn.XLOOKUP(Comuni[[#This Row],[Regione]],Table_0[Regione],Table_0[Guariti],,0)</f>
        <v>1818423</v>
      </c>
      <c r="L7493" s="1">
        <f>_xlfn.XLOOKUP(Comuni[[#This Row],[Regione]],Table_0[Regione],Table_0[Deceduti],,0)</f>
        <v>12944</v>
      </c>
    </row>
    <row r="7494" spans="1:12" x14ac:dyDescent="0.25">
      <c r="A7494" s="1" t="s">
        <v>7610</v>
      </c>
      <c r="B7494" s="1" t="s">
        <v>7258</v>
      </c>
      <c r="C7494" s="1" t="s">
        <v>7564</v>
      </c>
      <c r="D7494">
        <v>7322</v>
      </c>
      <c r="E7494">
        <f>100*Comuni[[#This Row],[Popolazione2011]]/$D$7916</f>
        <v>1.2775651652891372E-2</v>
      </c>
      <c r="F7494">
        <f>100*Comuni[[#This Row],[Popolazione2011]]/(SUMIFS($D$2:$D$7916,$B$2:$B$7916,"Sicilia"))</f>
        <v>0.14635499701773211</v>
      </c>
      <c r="G7494" t="b">
        <f>IF(Comuni[[#This Row],[Popolazione2011]]&gt;300000,"MAGGIORE")</f>
        <v>0</v>
      </c>
      <c r="H7494">
        <f>100*Comuni[[#This Row],[Popolazione2011]]/(SUMIFS($D$2:$D$7916,$B$2:$B$7916,"Piemonte"))</f>
        <v>0.16778508110605245</v>
      </c>
      <c r="I7494" s="1" t="str">
        <f>_xlfn.XLOOKUP(Comuni[[#This Row],[Regione]],Ripartizione_geografica[Regione],Ripartizione_geografica[Ripartizione geografica],,0)</f>
        <v>Isole</v>
      </c>
      <c r="J7494" s="1">
        <f>_xlfn.XLOOKUP(Comuni[[#This Row],[Regione]],Table_0[Regione],Table_0[Totale contagiati],,0)</f>
        <v>1833392</v>
      </c>
      <c r="K7494" s="1">
        <f>_xlfn.XLOOKUP(Comuni[[#This Row],[Regione]],Table_0[Regione],Table_0[Guariti],,0)</f>
        <v>1818423</v>
      </c>
      <c r="L7494" s="1">
        <f>_xlfn.XLOOKUP(Comuni[[#This Row],[Regione]],Table_0[Regione],Table_0[Deceduti],,0)</f>
        <v>12944</v>
      </c>
    </row>
    <row r="7495" spans="1:12" x14ac:dyDescent="0.25">
      <c r="A7495" s="1" t="s">
        <v>7611</v>
      </c>
      <c r="B7495" s="1" t="s">
        <v>7258</v>
      </c>
      <c r="C7495" s="1" t="s">
        <v>7564</v>
      </c>
      <c r="D7495">
        <v>8351</v>
      </c>
      <c r="E7495">
        <f>100*Comuni[[#This Row],[Popolazione2011]]/$D$7916</f>
        <v>1.4571082621318746E-2</v>
      </c>
      <c r="F7495">
        <f>100*Comuni[[#This Row],[Popolazione2011]]/(SUMIFS($D$2:$D$7916,$B$2:$B$7916,"Sicilia"))</f>
        <v>0.16692305109192582</v>
      </c>
      <c r="G7495" t="b">
        <f>IF(Comuni[[#This Row],[Popolazione2011]]&gt;300000,"MAGGIORE")</f>
        <v>0</v>
      </c>
      <c r="H7495">
        <f>100*Comuni[[#This Row],[Popolazione2011]]/(SUMIFS($D$2:$D$7916,$B$2:$B$7916,"Piemonte"))</f>
        <v>0.19136482003778257</v>
      </c>
      <c r="I7495" s="1" t="str">
        <f>_xlfn.XLOOKUP(Comuni[[#This Row],[Regione]],Ripartizione_geografica[Regione],Ripartizione_geografica[Ripartizione geografica],,0)</f>
        <v>Isole</v>
      </c>
      <c r="J7495" s="1">
        <f>_xlfn.XLOOKUP(Comuni[[#This Row],[Regione]],Table_0[Regione],Table_0[Totale contagiati],,0)</f>
        <v>1833392</v>
      </c>
      <c r="K7495" s="1">
        <f>_xlfn.XLOOKUP(Comuni[[#This Row],[Regione]],Table_0[Regione],Table_0[Guariti],,0)</f>
        <v>1818423</v>
      </c>
      <c r="L7495" s="1">
        <f>_xlfn.XLOOKUP(Comuni[[#This Row],[Regione]],Table_0[Regione],Table_0[Deceduti],,0)</f>
        <v>12944</v>
      </c>
    </row>
    <row r="7496" spans="1:12" x14ac:dyDescent="0.25">
      <c r="A7496" s="1" t="s">
        <v>7612</v>
      </c>
      <c r="B7496" s="1" t="s">
        <v>7258</v>
      </c>
      <c r="C7496" s="1" t="s">
        <v>7564</v>
      </c>
      <c r="D7496">
        <v>17185</v>
      </c>
      <c r="E7496">
        <f>100*Comuni[[#This Row],[Popolazione2011]]/$D$7916</f>
        <v>2.9984918554348296E-2</v>
      </c>
      <c r="F7496">
        <f>100*Comuni[[#This Row],[Popolazione2011]]/(SUMIFS($D$2:$D$7916,$B$2:$B$7916,"Sicilia"))</f>
        <v>0.3435004949125548</v>
      </c>
      <c r="G7496" t="b">
        <f>IF(Comuni[[#This Row],[Popolazione2011]]&gt;300000,"MAGGIORE")</f>
        <v>0</v>
      </c>
      <c r="H7496">
        <f>100*Comuni[[#This Row],[Popolazione2011]]/(SUMIFS($D$2:$D$7916,$B$2:$B$7916,"Piemonte"))</f>
        <v>0.39379768079862215</v>
      </c>
      <c r="I7496" s="1" t="str">
        <f>_xlfn.XLOOKUP(Comuni[[#This Row],[Regione]],Ripartizione_geografica[Regione],Ripartizione_geografica[Ripartizione geografica],,0)</f>
        <v>Isole</v>
      </c>
      <c r="J7496" s="1">
        <f>_xlfn.XLOOKUP(Comuni[[#This Row],[Regione]],Table_0[Regione],Table_0[Totale contagiati],,0)</f>
        <v>1833392</v>
      </c>
      <c r="K7496" s="1">
        <f>_xlfn.XLOOKUP(Comuni[[#This Row],[Regione]],Table_0[Regione],Table_0[Guariti],,0)</f>
        <v>1818423</v>
      </c>
      <c r="L7496" s="1">
        <f>_xlfn.XLOOKUP(Comuni[[#This Row],[Regione]],Table_0[Regione],Table_0[Deceduti],,0)</f>
        <v>12944</v>
      </c>
    </row>
    <row r="7497" spans="1:12" x14ac:dyDescent="0.25">
      <c r="A7497" s="1" t="s">
        <v>7613</v>
      </c>
      <c r="B7497" s="1" t="s">
        <v>7258</v>
      </c>
      <c r="C7497" s="1" t="s">
        <v>7564</v>
      </c>
      <c r="D7497">
        <v>10482</v>
      </c>
      <c r="E7497">
        <f>100*Comuni[[#This Row],[Popolazione2011]]/$D$7916</f>
        <v>1.8289317211910319E-2</v>
      </c>
      <c r="F7497">
        <f>100*Comuni[[#This Row],[Popolazione2011]]/(SUMIFS($D$2:$D$7916,$B$2:$B$7916,"Sicilia"))</f>
        <v>0.20951831176452718</v>
      </c>
      <c r="G7497" t="b">
        <f>IF(Comuni[[#This Row],[Popolazione2011]]&gt;300000,"MAGGIORE")</f>
        <v>0</v>
      </c>
      <c r="H7497">
        <f>100*Comuni[[#This Row],[Popolazione2011]]/(SUMIFS($D$2:$D$7916,$B$2:$B$7916,"Piemonte"))</f>
        <v>0.24019710736870278</v>
      </c>
      <c r="I7497" s="1" t="str">
        <f>_xlfn.XLOOKUP(Comuni[[#This Row],[Regione]],Ripartizione_geografica[Regione],Ripartizione_geografica[Ripartizione geografica],,0)</f>
        <v>Isole</v>
      </c>
      <c r="J7497" s="1">
        <f>_xlfn.XLOOKUP(Comuni[[#This Row],[Regione]],Table_0[Regione],Table_0[Totale contagiati],,0)</f>
        <v>1833392</v>
      </c>
      <c r="K7497" s="1">
        <f>_xlfn.XLOOKUP(Comuni[[#This Row],[Regione]],Table_0[Regione],Table_0[Guariti],,0)</f>
        <v>1818423</v>
      </c>
      <c r="L7497" s="1">
        <f>_xlfn.XLOOKUP(Comuni[[#This Row],[Regione]],Table_0[Regione],Table_0[Deceduti],,0)</f>
        <v>12944</v>
      </c>
    </row>
    <row r="7498" spans="1:12" x14ac:dyDescent="0.25">
      <c r="A7498" s="1" t="s">
        <v>7614</v>
      </c>
      <c r="B7498" s="1" t="s">
        <v>7258</v>
      </c>
      <c r="C7498" s="1" t="s">
        <v>7564</v>
      </c>
      <c r="D7498">
        <v>21032</v>
      </c>
      <c r="E7498">
        <f>100*Comuni[[#This Row],[Popolazione2011]]/$D$7916</f>
        <v>3.6697282923191937E-2</v>
      </c>
      <c r="F7498">
        <f>100*Comuni[[#This Row],[Popolazione2011]]/(SUMIFS($D$2:$D$7916,$B$2:$B$7916,"Sicilia"))</f>
        <v>0.420395834099555</v>
      </c>
      <c r="G7498" t="b">
        <f>IF(Comuni[[#This Row],[Popolazione2011]]&gt;300000,"MAGGIORE")</f>
        <v>0</v>
      </c>
      <c r="H7498">
        <f>100*Comuni[[#This Row],[Popolazione2011]]/(SUMIFS($D$2:$D$7916,$B$2:$B$7916,"Piemonte"))</f>
        <v>0.48195244821394362</v>
      </c>
      <c r="I7498" s="1" t="str">
        <f>_xlfn.XLOOKUP(Comuni[[#This Row],[Regione]],Ripartizione_geografica[Regione],Ripartizione_geografica[Ripartizione geografica],,0)</f>
        <v>Isole</v>
      </c>
      <c r="J7498" s="1">
        <f>_xlfn.XLOOKUP(Comuni[[#This Row],[Regione]],Table_0[Regione],Table_0[Totale contagiati],,0)</f>
        <v>1833392</v>
      </c>
      <c r="K7498" s="1">
        <f>_xlfn.XLOOKUP(Comuni[[#This Row],[Regione]],Table_0[Regione],Table_0[Guariti],,0)</f>
        <v>1818423</v>
      </c>
      <c r="L7498" s="1">
        <f>_xlfn.XLOOKUP(Comuni[[#This Row],[Regione]],Table_0[Regione],Table_0[Deceduti],,0)</f>
        <v>12944</v>
      </c>
    </row>
    <row r="7499" spans="1:12" x14ac:dyDescent="0.25">
      <c r="A7499" s="1" t="s">
        <v>7615</v>
      </c>
      <c r="B7499" s="1" t="s">
        <v>7258</v>
      </c>
      <c r="C7499" s="1" t="s">
        <v>7564</v>
      </c>
      <c r="D7499">
        <v>7714</v>
      </c>
      <c r="E7499">
        <f>100*Comuni[[#This Row],[Popolazione2011]]/$D$7916</f>
        <v>1.345962535514942E-2</v>
      </c>
      <c r="F7499">
        <f>100*Comuni[[#This Row],[Popolazione2011]]/(SUMIFS($D$2:$D$7916,$B$2:$B$7916,"Sicilia"))</f>
        <v>0.15419044618885352</v>
      </c>
      <c r="G7499" t="b">
        <f>IF(Comuni[[#This Row],[Popolazione2011]]&gt;300000,"MAGGIORE")</f>
        <v>0</v>
      </c>
      <c r="H7499">
        <f>100*Comuni[[#This Row],[Popolazione2011]]/(SUMIFS($D$2:$D$7916,$B$2:$B$7916,"Piemonte"))</f>
        <v>0.17676783879433058</v>
      </c>
      <c r="I7499" s="1" t="str">
        <f>_xlfn.XLOOKUP(Comuni[[#This Row],[Regione]],Ripartizione_geografica[Regione],Ripartizione_geografica[Ripartizione geografica],,0)</f>
        <v>Isole</v>
      </c>
      <c r="J7499" s="1">
        <f>_xlfn.XLOOKUP(Comuni[[#This Row],[Regione]],Table_0[Regione],Table_0[Totale contagiati],,0)</f>
        <v>1833392</v>
      </c>
      <c r="K7499" s="1">
        <f>_xlfn.XLOOKUP(Comuni[[#This Row],[Regione]],Table_0[Regione],Table_0[Guariti],,0)</f>
        <v>1818423</v>
      </c>
      <c r="L7499" s="1">
        <f>_xlfn.XLOOKUP(Comuni[[#This Row],[Regione]],Table_0[Regione],Table_0[Deceduti],,0)</f>
        <v>12944</v>
      </c>
    </row>
    <row r="7500" spans="1:12" x14ac:dyDescent="0.25">
      <c r="A7500" s="1" t="s">
        <v>7616</v>
      </c>
      <c r="B7500" s="1" t="s">
        <v>7258</v>
      </c>
      <c r="C7500" s="1" t="s">
        <v>7564</v>
      </c>
      <c r="D7500">
        <v>8155</v>
      </c>
      <c r="E7500">
        <f>100*Comuni[[#This Row],[Popolazione2011]]/$D$7916</f>
        <v>1.4229095770189722E-2</v>
      </c>
      <c r="F7500">
        <f>100*Comuni[[#This Row],[Popolazione2011]]/(SUMIFS($D$2:$D$7916,$B$2:$B$7916,"Sicilia"))</f>
        <v>0.16300532650636509</v>
      </c>
      <c r="G7500" t="b">
        <f>IF(Comuni[[#This Row],[Popolazione2011]]&gt;300000,"MAGGIORE")</f>
        <v>0</v>
      </c>
      <c r="H7500">
        <f>100*Comuni[[#This Row],[Popolazione2011]]/(SUMIFS($D$2:$D$7916,$B$2:$B$7916,"Piemonte"))</f>
        <v>0.18687344119364352</v>
      </c>
      <c r="I7500" s="1" t="str">
        <f>_xlfn.XLOOKUP(Comuni[[#This Row],[Regione]],Ripartizione_geografica[Regione],Ripartizione_geografica[Ripartizione geografica],,0)</f>
        <v>Isole</v>
      </c>
      <c r="J7500" s="1">
        <f>_xlfn.XLOOKUP(Comuni[[#This Row],[Regione]],Table_0[Regione],Table_0[Totale contagiati],,0)</f>
        <v>1833392</v>
      </c>
      <c r="K7500" s="1">
        <f>_xlfn.XLOOKUP(Comuni[[#This Row],[Regione]],Table_0[Regione],Table_0[Guariti],,0)</f>
        <v>1818423</v>
      </c>
      <c r="L7500" s="1">
        <f>_xlfn.XLOOKUP(Comuni[[#This Row],[Regione]],Table_0[Regione],Table_0[Deceduti],,0)</f>
        <v>12944</v>
      </c>
    </row>
    <row r="7501" spans="1:12" x14ac:dyDescent="0.25">
      <c r="A7501" s="1" t="s">
        <v>7617</v>
      </c>
      <c r="B7501" s="1" t="s">
        <v>7258</v>
      </c>
      <c r="C7501" s="1" t="s">
        <v>7564</v>
      </c>
      <c r="D7501">
        <v>6409</v>
      </c>
      <c r="E7501">
        <f>100*Comuni[[#This Row],[Popolazione2011]]/$D$7916</f>
        <v>1.1182621065744441E-2</v>
      </c>
      <c r="F7501">
        <f>100*Comuni[[#This Row],[Popolazione2011]]/(SUMIFS($D$2:$D$7916,$B$2:$B$7916,"Sicilia"))</f>
        <v>0.12810559626968657</v>
      </c>
      <c r="G7501" t="b">
        <f>IF(Comuni[[#This Row],[Popolazione2011]]&gt;300000,"MAGGIORE")</f>
        <v>0</v>
      </c>
      <c r="H7501">
        <f>100*Comuni[[#This Row],[Popolazione2011]]/(SUMIFS($D$2:$D$7916,$B$2:$B$7916,"Piemonte"))</f>
        <v>0.14686350516371077</v>
      </c>
      <c r="I7501" s="1" t="str">
        <f>_xlfn.XLOOKUP(Comuni[[#This Row],[Regione]],Ripartizione_geografica[Regione],Ripartizione_geografica[Ripartizione geografica],,0)</f>
        <v>Isole</v>
      </c>
      <c r="J7501" s="1">
        <f>_xlfn.XLOOKUP(Comuni[[#This Row],[Regione]],Table_0[Regione],Table_0[Totale contagiati],,0)</f>
        <v>1833392</v>
      </c>
      <c r="K7501" s="1">
        <f>_xlfn.XLOOKUP(Comuni[[#This Row],[Regione]],Table_0[Regione],Table_0[Guariti],,0)</f>
        <v>1818423</v>
      </c>
      <c r="L7501" s="1">
        <f>_xlfn.XLOOKUP(Comuni[[#This Row],[Regione]],Table_0[Regione],Table_0[Deceduti],,0)</f>
        <v>12944</v>
      </c>
    </row>
    <row r="7502" spans="1:12" x14ac:dyDescent="0.25">
      <c r="A7502" s="1" t="s">
        <v>7618</v>
      </c>
      <c r="B7502" s="1" t="s">
        <v>7258</v>
      </c>
      <c r="C7502" s="1" t="s">
        <v>7564</v>
      </c>
      <c r="D7502">
        <v>9249</v>
      </c>
      <c r="E7502">
        <f>100*Comuni[[#This Row],[Popolazione2011]]/$D$7916</f>
        <v>1.6137940745369065E-2</v>
      </c>
      <c r="F7502">
        <f>100*Comuni[[#This Row],[Popolazione2011]]/(SUMIFS($D$2:$D$7916,$B$2:$B$7916,"Sicilia"))</f>
        <v>0.1848726259788315</v>
      </c>
      <c r="G7502" t="b">
        <f>IF(Comuni[[#This Row],[Popolazione2011]]&gt;300000,"MAGGIORE")</f>
        <v>0</v>
      </c>
      <c r="H7502">
        <f>100*Comuni[[#This Row],[Popolazione2011]]/(SUMIFS($D$2:$D$7916,$B$2:$B$7916,"Piemonte"))</f>
        <v>0.21194266800735853</v>
      </c>
      <c r="I7502" s="1" t="str">
        <f>_xlfn.XLOOKUP(Comuni[[#This Row],[Regione]],Ripartizione_geografica[Regione],Ripartizione_geografica[Ripartizione geografica],,0)</f>
        <v>Isole</v>
      </c>
      <c r="J7502" s="1">
        <f>_xlfn.XLOOKUP(Comuni[[#This Row],[Regione]],Table_0[Regione],Table_0[Totale contagiati],,0)</f>
        <v>1833392</v>
      </c>
      <c r="K7502" s="1">
        <f>_xlfn.XLOOKUP(Comuni[[#This Row],[Regione]],Table_0[Regione],Table_0[Guariti],,0)</f>
        <v>1818423</v>
      </c>
      <c r="L7502" s="1">
        <f>_xlfn.XLOOKUP(Comuni[[#This Row],[Regione]],Table_0[Regione],Table_0[Deceduti],,0)</f>
        <v>12944</v>
      </c>
    </row>
    <row r="7503" spans="1:12" x14ac:dyDescent="0.25">
      <c r="A7503" s="1" t="s">
        <v>7619</v>
      </c>
      <c r="B7503" s="1" t="s">
        <v>7258</v>
      </c>
      <c r="C7503" s="1" t="s">
        <v>7564</v>
      </c>
      <c r="D7503">
        <v>3989</v>
      </c>
      <c r="E7503">
        <f>100*Comuni[[#This Row],[Popolazione2011]]/$D$7916</f>
        <v>6.9601303528248684E-3</v>
      </c>
      <c r="F7503">
        <f>100*Comuni[[#This Row],[Popolazione2011]]/(SUMIFS($D$2:$D$7916,$B$2:$B$7916,"Sicilia"))</f>
        <v>7.9733690672457433E-2</v>
      </c>
      <c r="G7503" t="b">
        <f>IF(Comuni[[#This Row],[Popolazione2011]]&gt;300000,"MAGGIORE")</f>
        <v>0</v>
      </c>
      <c r="H7503">
        <f>100*Comuni[[#This Row],[Popolazione2011]]/(SUMIFS($D$2:$D$7916,$B$2:$B$7916,"Piemonte"))</f>
        <v>9.1408725557503859E-2</v>
      </c>
      <c r="I7503" s="1" t="str">
        <f>_xlfn.XLOOKUP(Comuni[[#This Row],[Regione]],Ripartizione_geografica[Regione],Ripartizione_geografica[Ripartizione geografica],,0)</f>
        <v>Isole</v>
      </c>
      <c r="J7503" s="1">
        <f>_xlfn.XLOOKUP(Comuni[[#This Row],[Regione]],Table_0[Regione],Table_0[Totale contagiati],,0)</f>
        <v>1833392</v>
      </c>
      <c r="K7503" s="1">
        <f>_xlfn.XLOOKUP(Comuni[[#This Row],[Regione]],Table_0[Regione],Table_0[Guariti],,0)</f>
        <v>1818423</v>
      </c>
      <c r="L7503" s="1">
        <f>_xlfn.XLOOKUP(Comuni[[#This Row],[Regione]],Table_0[Regione],Table_0[Deceduti],,0)</f>
        <v>12944</v>
      </c>
    </row>
    <row r="7504" spans="1:12" x14ac:dyDescent="0.25">
      <c r="A7504" s="1" t="s">
        <v>7620</v>
      </c>
      <c r="B7504" s="1" t="s">
        <v>7258</v>
      </c>
      <c r="C7504" s="1" t="s">
        <v>7564</v>
      </c>
      <c r="D7504">
        <v>3671</v>
      </c>
      <c r="E7504">
        <f>100*Comuni[[#This Row],[Popolazione2011]]/$D$7916</f>
        <v>6.4052741351767585E-3</v>
      </c>
      <c r="F7504">
        <f>100*Comuni[[#This Row],[Popolazione2011]]/(SUMIFS($D$2:$D$7916,$B$2:$B$7916,"Sicilia"))</f>
        <v>7.3377382416292616E-2</v>
      </c>
      <c r="G7504" t="b">
        <f>IF(Comuni[[#This Row],[Popolazione2011]]&gt;300000,"MAGGIORE")</f>
        <v>0</v>
      </c>
      <c r="H7504">
        <f>100*Comuni[[#This Row],[Popolazione2011]]/(SUMIFS($D$2:$D$7916,$B$2:$B$7916,"Piemonte"))</f>
        <v>8.4121692534870063E-2</v>
      </c>
      <c r="I7504" s="1" t="str">
        <f>_xlfn.XLOOKUP(Comuni[[#This Row],[Regione]],Ripartizione_geografica[Regione],Ripartizione_geografica[Ripartizione geografica],,0)</f>
        <v>Isole</v>
      </c>
      <c r="J7504" s="1">
        <f>_xlfn.XLOOKUP(Comuni[[#This Row],[Regione]],Table_0[Regione],Table_0[Totale contagiati],,0)</f>
        <v>1833392</v>
      </c>
      <c r="K7504" s="1">
        <f>_xlfn.XLOOKUP(Comuni[[#This Row],[Regione]],Table_0[Regione],Table_0[Guariti],,0)</f>
        <v>1818423</v>
      </c>
      <c r="L7504" s="1">
        <f>_xlfn.XLOOKUP(Comuni[[#This Row],[Regione]],Table_0[Regione],Table_0[Deceduti],,0)</f>
        <v>12944</v>
      </c>
    </row>
    <row r="7505" spans="1:12" x14ac:dyDescent="0.25">
      <c r="A7505" s="1" t="s">
        <v>7621</v>
      </c>
      <c r="B7505" s="1" t="s">
        <v>7258</v>
      </c>
      <c r="C7505" s="1" t="s">
        <v>7564</v>
      </c>
      <c r="D7505">
        <v>3676</v>
      </c>
      <c r="E7505">
        <f>100*Comuni[[#This Row],[Popolazione2011]]/$D$7916</f>
        <v>6.4139982895422953E-3</v>
      </c>
      <c r="F7505">
        <f>100*Comuni[[#This Row],[Popolazione2011]]/(SUMIFS($D$2:$D$7916,$B$2:$B$7916,"Sicilia"))</f>
        <v>7.3477324370005898E-2</v>
      </c>
      <c r="G7505" t="b">
        <f>IF(Comuni[[#This Row],[Popolazione2011]]&gt;300000,"MAGGIORE")</f>
        <v>0</v>
      </c>
      <c r="H7505">
        <f>100*Comuni[[#This Row],[Popolazione2011]]/(SUMIFS($D$2:$D$7916,$B$2:$B$7916,"Piemonte"))</f>
        <v>8.4236268525791969E-2</v>
      </c>
      <c r="I7505" s="1" t="str">
        <f>_xlfn.XLOOKUP(Comuni[[#This Row],[Regione]],Ripartizione_geografica[Regione],Ripartizione_geografica[Ripartizione geografica],,0)</f>
        <v>Isole</v>
      </c>
      <c r="J7505" s="1">
        <f>_xlfn.XLOOKUP(Comuni[[#This Row],[Regione]],Table_0[Regione],Table_0[Totale contagiati],,0)</f>
        <v>1833392</v>
      </c>
      <c r="K7505" s="1">
        <f>_xlfn.XLOOKUP(Comuni[[#This Row],[Regione]],Table_0[Regione],Table_0[Guariti],,0)</f>
        <v>1818423</v>
      </c>
      <c r="L7505" s="1">
        <f>_xlfn.XLOOKUP(Comuni[[#This Row],[Regione]],Table_0[Regione],Table_0[Deceduti],,0)</f>
        <v>12944</v>
      </c>
    </row>
    <row r="7506" spans="1:12" x14ac:dyDescent="0.25">
      <c r="A7506" s="1" t="s">
        <v>7622</v>
      </c>
      <c r="B7506" s="1" t="s">
        <v>7258</v>
      </c>
      <c r="C7506" s="1" t="s">
        <v>7623</v>
      </c>
      <c r="D7506">
        <v>9574</v>
      </c>
      <c r="E7506">
        <f>100*Comuni[[#This Row],[Popolazione2011]]/$D$7916</f>
        <v>1.6705010779128927E-2</v>
      </c>
      <c r="F7506">
        <f>100*Comuni[[#This Row],[Popolazione2011]]/(SUMIFS($D$2:$D$7916,$B$2:$B$7916,"Sicilia"))</f>
        <v>0.1913688529701949</v>
      </c>
      <c r="G7506" t="b">
        <f>IF(Comuni[[#This Row],[Popolazione2011]]&gt;300000,"MAGGIORE")</f>
        <v>0</v>
      </c>
      <c r="H7506">
        <f>100*Comuni[[#This Row],[Popolazione2011]]/(SUMIFS($D$2:$D$7916,$B$2:$B$7916,"Piemonte"))</f>
        <v>0.21939010741728301</v>
      </c>
      <c r="I7506" s="1" t="str">
        <f>_xlfn.XLOOKUP(Comuni[[#This Row],[Regione]],Ripartizione_geografica[Regione],Ripartizione_geografica[Ripartizione geografica],,0)</f>
        <v>Isole</v>
      </c>
      <c r="J7506" s="1">
        <f>_xlfn.XLOOKUP(Comuni[[#This Row],[Regione]],Table_0[Regione],Table_0[Totale contagiati],,0)</f>
        <v>1833392</v>
      </c>
      <c r="K7506" s="1">
        <f>_xlfn.XLOOKUP(Comuni[[#This Row],[Regione]],Table_0[Regione],Table_0[Guariti],,0)</f>
        <v>1818423</v>
      </c>
      <c r="L7506" s="1">
        <f>_xlfn.XLOOKUP(Comuni[[#This Row],[Regione]],Table_0[Regione],Table_0[Deceduti],,0)</f>
        <v>12944</v>
      </c>
    </row>
    <row r="7507" spans="1:12" x14ac:dyDescent="0.25">
      <c r="A7507" s="1" t="s">
        <v>7624</v>
      </c>
      <c r="B7507" s="1" t="s">
        <v>7258</v>
      </c>
      <c r="C7507" s="1" t="s">
        <v>7623</v>
      </c>
      <c r="D7507">
        <v>8224</v>
      </c>
      <c r="E7507">
        <f>100*Comuni[[#This Row],[Popolazione2011]]/$D$7916</f>
        <v>1.4349489100434123E-2</v>
      </c>
      <c r="F7507">
        <f>100*Comuni[[#This Row],[Popolazione2011]]/(SUMIFS($D$2:$D$7916,$B$2:$B$7916,"Sicilia"))</f>
        <v>0.1643845254676084</v>
      </c>
      <c r="G7507" t="b">
        <f>IF(Comuni[[#This Row],[Popolazione2011]]&gt;300000,"MAGGIORE")</f>
        <v>0</v>
      </c>
      <c r="H7507">
        <f>100*Comuni[[#This Row],[Popolazione2011]]/(SUMIFS($D$2:$D$7916,$B$2:$B$7916,"Piemonte"))</f>
        <v>0.18845458986836594</v>
      </c>
      <c r="I7507" s="1" t="str">
        <f>_xlfn.XLOOKUP(Comuni[[#This Row],[Regione]],Ripartizione_geografica[Regione],Ripartizione_geografica[Ripartizione geografica],,0)</f>
        <v>Isole</v>
      </c>
      <c r="J7507" s="1">
        <f>_xlfn.XLOOKUP(Comuni[[#This Row],[Regione]],Table_0[Regione],Table_0[Totale contagiati],,0)</f>
        <v>1833392</v>
      </c>
      <c r="K7507" s="1">
        <f>_xlfn.XLOOKUP(Comuni[[#This Row],[Regione]],Table_0[Regione],Table_0[Guariti],,0)</f>
        <v>1818423</v>
      </c>
      <c r="L7507" s="1">
        <f>_xlfn.XLOOKUP(Comuni[[#This Row],[Regione]],Table_0[Regione],Table_0[Deceduti],,0)</f>
        <v>12944</v>
      </c>
    </row>
    <row r="7508" spans="1:12" x14ac:dyDescent="0.25">
      <c r="A7508" s="1" t="s">
        <v>7625</v>
      </c>
      <c r="B7508" s="1" t="s">
        <v>7258</v>
      </c>
      <c r="C7508" s="1" t="s">
        <v>7623</v>
      </c>
      <c r="D7508">
        <v>29184</v>
      </c>
      <c r="E7508">
        <f>100*Comuni[[#This Row],[Popolazione2011]]/$D$7916</f>
        <v>5.0921144200762332E-2</v>
      </c>
      <c r="F7508">
        <f>100*Comuni[[#This Row],[Popolazione2011]]/(SUMIFS($D$2:$D$7916,$B$2:$B$7916,"Sicilia"))</f>
        <v>0.58334119543369212</v>
      </c>
      <c r="G7508" t="b">
        <f>IF(Comuni[[#This Row],[Popolazione2011]]&gt;300000,"MAGGIORE")</f>
        <v>0</v>
      </c>
      <c r="H7508">
        <f>100*Comuni[[#This Row],[Popolazione2011]]/(SUMIFS($D$2:$D$7916,$B$2:$B$7916,"Piemonte"))</f>
        <v>0.66875714381303397</v>
      </c>
      <c r="I7508" s="1" t="str">
        <f>_xlfn.XLOOKUP(Comuni[[#This Row],[Regione]],Ripartizione_geografica[Regione],Ripartizione_geografica[Ripartizione geografica],,0)</f>
        <v>Isole</v>
      </c>
      <c r="J7508" s="1">
        <f>_xlfn.XLOOKUP(Comuni[[#This Row],[Regione]],Table_0[Regione],Table_0[Totale contagiati],,0)</f>
        <v>1833392</v>
      </c>
      <c r="K7508" s="1">
        <f>_xlfn.XLOOKUP(Comuni[[#This Row],[Regione]],Table_0[Regione],Table_0[Guariti],,0)</f>
        <v>1818423</v>
      </c>
      <c r="L7508" s="1">
        <f>_xlfn.XLOOKUP(Comuni[[#This Row],[Regione]],Table_0[Regione],Table_0[Deceduti],,0)</f>
        <v>12944</v>
      </c>
    </row>
    <row r="7509" spans="1:12" x14ac:dyDescent="0.25">
      <c r="A7509" s="1" t="s">
        <v>7626</v>
      </c>
      <c r="B7509" s="1" t="s">
        <v>7258</v>
      </c>
      <c r="C7509" s="1" t="s">
        <v>7623</v>
      </c>
      <c r="D7509">
        <v>3143</v>
      </c>
      <c r="E7509">
        <f>100*Comuni[[#This Row],[Popolazione2011]]/$D$7916</f>
        <v>5.4840034341761242E-3</v>
      </c>
      <c r="F7509">
        <f>100*Comuni[[#This Row],[Popolazione2011]]/(SUMIFS($D$2:$D$7916,$B$2:$B$7916,"Sicilia"))</f>
        <v>6.2823512104169893E-2</v>
      </c>
      <c r="G7509" t="b">
        <f>IF(Comuni[[#This Row],[Popolazione2011]]&gt;300000,"MAGGIORE")</f>
        <v>0</v>
      </c>
      <c r="H7509">
        <f>100*Comuni[[#This Row],[Popolazione2011]]/(SUMIFS($D$2:$D$7916,$B$2:$B$7916,"Piemonte"))</f>
        <v>7.2022467893515824E-2</v>
      </c>
      <c r="I7509" s="1" t="str">
        <f>_xlfn.XLOOKUP(Comuni[[#This Row],[Regione]],Ripartizione_geografica[Regione],Ripartizione_geografica[Ripartizione geografica],,0)</f>
        <v>Isole</v>
      </c>
      <c r="J7509" s="1">
        <f>_xlfn.XLOOKUP(Comuni[[#This Row],[Regione]],Table_0[Regione],Table_0[Totale contagiati],,0)</f>
        <v>1833392</v>
      </c>
      <c r="K7509" s="1">
        <f>_xlfn.XLOOKUP(Comuni[[#This Row],[Regione]],Table_0[Regione],Table_0[Guariti],,0)</f>
        <v>1818423</v>
      </c>
      <c r="L7509" s="1">
        <f>_xlfn.XLOOKUP(Comuni[[#This Row],[Regione]],Table_0[Regione],Table_0[Deceduti],,0)</f>
        <v>12944</v>
      </c>
    </row>
    <row r="7510" spans="1:12" x14ac:dyDescent="0.25">
      <c r="A7510" s="1" t="s">
        <v>7627</v>
      </c>
      <c r="B7510" s="1" t="s">
        <v>7258</v>
      </c>
      <c r="C7510" s="1" t="s">
        <v>7623</v>
      </c>
      <c r="D7510">
        <v>15122</v>
      </c>
      <c r="E7510">
        <f>100*Comuni[[#This Row],[Popolazione2011]]/$D$7916</f>
        <v>2.6385332463128016E-2</v>
      </c>
      <c r="F7510">
        <f>100*Comuni[[#This Row],[Popolazione2011]]/(SUMIFS($D$2:$D$7916,$B$2:$B$7916,"Sicilia"))</f>
        <v>0.30226444481045411</v>
      </c>
      <c r="G7510" t="b">
        <f>IF(Comuni[[#This Row],[Popolazione2011]]&gt;300000,"MAGGIORE")</f>
        <v>0</v>
      </c>
      <c r="H7510">
        <f>100*Comuni[[#This Row],[Popolazione2011]]/(SUMIFS($D$2:$D$7916,$B$2:$B$7916,"Piemonte"))</f>
        <v>0.34652362694423999</v>
      </c>
      <c r="I7510" s="1" t="str">
        <f>_xlfn.XLOOKUP(Comuni[[#This Row],[Regione]],Ripartizione_geografica[Regione],Ripartizione_geografica[Ripartizione geografica],,0)</f>
        <v>Isole</v>
      </c>
      <c r="J7510" s="1">
        <f>_xlfn.XLOOKUP(Comuni[[#This Row],[Regione]],Table_0[Regione],Table_0[Totale contagiati],,0)</f>
        <v>1833392</v>
      </c>
      <c r="K7510" s="1">
        <f>_xlfn.XLOOKUP(Comuni[[#This Row],[Regione]],Table_0[Regione],Table_0[Guariti],,0)</f>
        <v>1818423</v>
      </c>
      <c r="L7510" s="1">
        <f>_xlfn.XLOOKUP(Comuni[[#This Row],[Regione]],Table_0[Regione],Table_0[Deceduti],,0)</f>
        <v>12944</v>
      </c>
    </row>
    <row r="7511" spans="1:12" x14ac:dyDescent="0.25">
      <c r="A7511" s="1" t="s">
        <v>7628</v>
      </c>
      <c r="B7511" s="1" t="s">
        <v>7258</v>
      </c>
      <c r="C7511" s="1" t="s">
        <v>7623</v>
      </c>
      <c r="D7511">
        <v>53959</v>
      </c>
      <c r="E7511">
        <f>100*Comuni[[#This Row],[Popolazione2011]]/$D$7916</f>
        <v>9.4149329081994748E-2</v>
      </c>
      <c r="F7511">
        <f>100*Comuni[[#This Row],[Popolazione2011]]/(SUMIFS($D$2:$D$7916,$B$2:$B$7916,"Sicilia"))</f>
        <v>1.0785535760830109</v>
      </c>
      <c r="G7511" t="b">
        <f>IF(Comuni[[#This Row],[Popolazione2011]]&gt;300000,"MAGGIORE")</f>
        <v>0</v>
      </c>
      <c r="H7511">
        <f>100*Comuni[[#This Row],[Popolazione2011]]/(SUMIFS($D$2:$D$7916,$B$2:$B$7916,"Piemonte"))</f>
        <v>1.2364811788311232</v>
      </c>
      <c r="I7511" s="1" t="str">
        <f>_xlfn.XLOOKUP(Comuni[[#This Row],[Regione]],Ripartizione_geografica[Regione],Ripartizione_geografica[Ripartizione geografica],,0)</f>
        <v>Isole</v>
      </c>
      <c r="J7511" s="1">
        <f>_xlfn.XLOOKUP(Comuni[[#This Row],[Regione]],Table_0[Regione],Table_0[Totale contagiati],,0)</f>
        <v>1833392</v>
      </c>
      <c r="K7511" s="1">
        <f>_xlfn.XLOOKUP(Comuni[[#This Row],[Regione]],Table_0[Regione],Table_0[Guariti],,0)</f>
        <v>1818423</v>
      </c>
      <c r="L7511" s="1">
        <f>_xlfn.XLOOKUP(Comuni[[#This Row],[Regione]],Table_0[Regione],Table_0[Deceduti],,0)</f>
        <v>12944</v>
      </c>
    </row>
    <row r="7512" spans="1:12" x14ac:dyDescent="0.25">
      <c r="A7512" s="1" t="s">
        <v>7629</v>
      </c>
      <c r="B7512" s="1" t="s">
        <v>7258</v>
      </c>
      <c r="C7512" s="1" t="s">
        <v>7623</v>
      </c>
      <c r="D7512">
        <v>3183</v>
      </c>
      <c r="E7512">
        <f>100*Comuni[[#This Row],[Popolazione2011]]/$D$7916</f>
        <v>5.5537966691004146E-3</v>
      </c>
      <c r="F7512">
        <f>100*Comuni[[#This Row],[Popolazione2011]]/(SUMIFS($D$2:$D$7916,$B$2:$B$7916,"Sicilia"))</f>
        <v>6.362304773387617E-2</v>
      </c>
      <c r="G7512" t="b">
        <f>IF(Comuni[[#This Row],[Popolazione2011]]&gt;300000,"MAGGIORE")</f>
        <v>0</v>
      </c>
      <c r="H7512">
        <f>100*Comuni[[#This Row],[Popolazione2011]]/(SUMIFS($D$2:$D$7916,$B$2:$B$7916,"Piemonte"))</f>
        <v>7.2939075820891139E-2</v>
      </c>
      <c r="I7512" s="1" t="str">
        <f>_xlfn.XLOOKUP(Comuni[[#This Row],[Regione]],Ripartizione_geografica[Regione],Ripartizione_geografica[Ripartizione geografica],,0)</f>
        <v>Isole</v>
      </c>
      <c r="J7512" s="1">
        <f>_xlfn.XLOOKUP(Comuni[[#This Row],[Regione]],Table_0[Regione],Table_0[Totale contagiati],,0)</f>
        <v>1833392</v>
      </c>
      <c r="K7512" s="1">
        <f>_xlfn.XLOOKUP(Comuni[[#This Row],[Regione]],Table_0[Regione],Table_0[Guariti],,0)</f>
        <v>1818423</v>
      </c>
      <c r="L7512" s="1">
        <f>_xlfn.XLOOKUP(Comuni[[#This Row],[Regione]],Table_0[Regione],Table_0[Deceduti],,0)</f>
        <v>12944</v>
      </c>
    </row>
    <row r="7513" spans="1:12" x14ac:dyDescent="0.25">
      <c r="A7513" s="1" t="s">
        <v>7630</v>
      </c>
      <c r="B7513" s="1" t="s">
        <v>7258</v>
      </c>
      <c r="C7513" s="1" t="s">
        <v>7623</v>
      </c>
      <c r="D7513">
        <v>18929</v>
      </c>
      <c r="E7513">
        <f>100*Comuni[[#This Row],[Popolazione2011]]/$D$7916</f>
        <v>3.302790359704736E-2</v>
      </c>
      <c r="F7513">
        <f>100*Comuni[[#This Row],[Popolazione2011]]/(SUMIFS($D$2:$D$7916,$B$2:$B$7916,"Sicilia"))</f>
        <v>0.37836024836774801</v>
      </c>
      <c r="G7513" t="b">
        <f>IF(Comuni[[#This Row],[Popolazione2011]]&gt;300000,"MAGGIORE")</f>
        <v>0</v>
      </c>
      <c r="H7513">
        <f>100*Comuni[[#This Row],[Popolazione2011]]/(SUMIFS($D$2:$D$7916,$B$2:$B$7916,"Piemonte"))</f>
        <v>0.43376178643218616</v>
      </c>
      <c r="I7513" s="1" t="str">
        <f>_xlfn.XLOOKUP(Comuni[[#This Row],[Regione]],Ripartizione_geografica[Regione],Ripartizione_geografica[Ripartizione geografica],,0)</f>
        <v>Isole</v>
      </c>
      <c r="J7513" s="1">
        <f>_xlfn.XLOOKUP(Comuni[[#This Row],[Regione]],Table_0[Regione],Table_0[Totale contagiati],,0)</f>
        <v>1833392</v>
      </c>
      <c r="K7513" s="1">
        <f>_xlfn.XLOOKUP(Comuni[[#This Row],[Regione]],Table_0[Regione],Table_0[Guariti],,0)</f>
        <v>1818423</v>
      </c>
      <c r="L7513" s="1">
        <f>_xlfn.XLOOKUP(Comuni[[#This Row],[Regione]],Table_0[Regione],Table_0[Deceduti],,0)</f>
        <v>12944</v>
      </c>
    </row>
    <row r="7514" spans="1:12" x14ac:dyDescent="0.25">
      <c r="A7514" s="1" t="s">
        <v>7631</v>
      </c>
      <c r="B7514" s="1" t="s">
        <v>7258</v>
      </c>
      <c r="C7514" s="1" t="s">
        <v>7623</v>
      </c>
      <c r="D7514">
        <v>69794</v>
      </c>
      <c r="E7514">
        <f>100*Comuni[[#This Row],[Popolazione2011]]/$D$7916</f>
        <v>0.12177872595764824</v>
      </c>
      <c r="F7514">
        <f>100*Comuni[[#This Row],[Popolazione2011]]/(SUMIFS($D$2:$D$7916,$B$2:$B$7916,"Sicilia"))</f>
        <v>1.3950697434929793</v>
      </c>
      <c r="G7514" t="b">
        <f>IF(Comuni[[#This Row],[Popolazione2011]]&gt;300000,"MAGGIORE")</f>
        <v>0</v>
      </c>
      <c r="H7514">
        <f>100*Comuni[[#This Row],[Popolazione2011]]/(SUMIFS($D$2:$D$7916,$B$2:$B$7916,"Piemonte"))</f>
        <v>1.5993433420808283</v>
      </c>
      <c r="I7514" s="1" t="str">
        <f>_xlfn.XLOOKUP(Comuni[[#This Row],[Regione]],Ripartizione_geografica[Regione],Ripartizione_geografica[Ripartizione geografica],,0)</f>
        <v>Isole</v>
      </c>
      <c r="J7514" s="1">
        <f>_xlfn.XLOOKUP(Comuni[[#This Row],[Regione]],Table_0[Regione],Table_0[Totale contagiati],,0)</f>
        <v>1833392</v>
      </c>
      <c r="K7514" s="1">
        <f>_xlfn.XLOOKUP(Comuni[[#This Row],[Regione]],Table_0[Regione],Table_0[Guariti],,0)</f>
        <v>1818423</v>
      </c>
      <c r="L7514" s="1">
        <f>_xlfn.XLOOKUP(Comuni[[#This Row],[Regione]],Table_0[Regione],Table_0[Deceduti],,0)</f>
        <v>12944</v>
      </c>
    </row>
    <row r="7515" spans="1:12" x14ac:dyDescent="0.25">
      <c r="A7515" s="1" t="s">
        <v>7632</v>
      </c>
      <c r="B7515" s="1" t="s">
        <v>7258</v>
      </c>
      <c r="C7515" s="1" t="s">
        <v>7623</v>
      </c>
      <c r="D7515">
        <v>9452</v>
      </c>
      <c r="E7515">
        <f>100*Comuni[[#This Row],[Popolazione2011]]/$D$7916</f>
        <v>1.649214141260984E-2</v>
      </c>
      <c r="F7515">
        <f>100*Comuni[[#This Row],[Popolazione2011]]/(SUMIFS($D$2:$D$7916,$B$2:$B$7916,"Sicilia"))</f>
        <v>0.18893026929959081</v>
      </c>
      <c r="G7515" t="b">
        <f>IF(Comuni[[#This Row],[Popolazione2011]]&gt;300000,"MAGGIORE")</f>
        <v>0</v>
      </c>
      <c r="H7515">
        <f>100*Comuni[[#This Row],[Popolazione2011]]/(SUMIFS($D$2:$D$7916,$B$2:$B$7916,"Piemonte"))</f>
        <v>0.21659445323878829</v>
      </c>
      <c r="I7515" s="1" t="str">
        <f>_xlfn.XLOOKUP(Comuni[[#This Row],[Regione]],Ripartizione_geografica[Regione],Ripartizione_geografica[Ripartizione geografica],,0)</f>
        <v>Isole</v>
      </c>
      <c r="J7515" s="1">
        <f>_xlfn.XLOOKUP(Comuni[[#This Row],[Regione]],Table_0[Regione],Table_0[Totale contagiati],,0)</f>
        <v>1833392</v>
      </c>
      <c r="K7515" s="1">
        <f>_xlfn.XLOOKUP(Comuni[[#This Row],[Regione]],Table_0[Regione],Table_0[Guariti],,0)</f>
        <v>1818423</v>
      </c>
      <c r="L7515" s="1">
        <f>_xlfn.XLOOKUP(Comuni[[#This Row],[Regione]],Table_0[Regione],Table_0[Deceduti],,0)</f>
        <v>12944</v>
      </c>
    </row>
    <row r="7516" spans="1:12" x14ac:dyDescent="0.25">
      <c r="A7516" s="1" t="s">
        <v>7633</v>
      </c>
      <c r="B7516" s="1" t="s">
        <v>7258</v>
      </c>
      <c r="C7516" s="1" t="s">
        <v>7623</v>
      </c>
      <c r="D7516">
        <v>25922</v>
      </c>
      <c r="E7516">
        <f>100*Comuni[[#This Row],[Popolazione2011]]/$D$7916</f>
        <v>4.5229505892686449E-2</v>
      </c>
      <c r="F7516">
        <f>100*Comuni[[#This Row],[Popolazione2011]]/(SUMIFS($D$2:$D$7916,$B$2:$B$7916,"Sicilia"))</f>
        <v>0.51813906483114602</v>
      </c>
      <c r="G7516" t="b">
        <f>IF(Comuni[[#This Row],[Popolazione2011]]&gt;300000,"MAGGIORE")</f>
        <v>0</v>
      </c>
      <c r="H7516">
        <f>100*Comuni[[#This Row],[Popolazione2011]]/(SUMIFS($D$2:$D$7916,$B$2:$B$7916,"Piemonte"))</f>
        <v>0.59400776733557659</v>
      </c>
      <c r="I7516" s="1" t="str">
        <f>_xlfn.XLOOKUP(Comuni[[#This Row],[Regione]],Ripartizione_geografica[Regione],Ripartizione_geografica[Ripartizione geografica],,0)</f>
        <v>Isole</v>
      </c>
      <c r="J7516" s="1">
        <f>_xlfn.XLOOKUP(Comuni[[#This Row],[Regione]],Table_0[Regione],Table_0[Totale contagiati],,0)</f>
        <v>1833392</v>
      </c>
      <c r="K7516" s="1">
        <f>_xlfn.XLOOKUP(Comuni[[#This Row],[Regione]],Table_0[Regione],Table_0[Guariti],,0)</f>
        <v>1818423</v>
      </c>
      <c r="L7516" s="1">
        <f>_xlfn.XLOOKUP(Comuni[[#This Row],[Regione]],Table_0[Regione],Table_0[Deceduti],,0)</f>
        <v>12944</v>
      </c>
    </row>
    <row r="7517" spans="1:12" x14ac:dyDescent="0.25">
      <c r="A7517" s="1" t="s">
        <v>7634</v>
      </c>
      <c r="B7517" s="1" t="s">
        <v>7258</v>
      </c>
      <c r="C7517" s="1" t="s">
        <v>7623</v>
      </c>
      <c r="D7517">
        <v>61006</v>
      </c>
      <c r="E7517">
        <f>100*Comuni[[#This Row],[Popolazione2011]]/$D$7916</f>
        <v>0.10644515224478163</v>
      </c>
      <c r="F7517">
        <f>100*Comuni[[#This Row],[Popolazione2011]]/(SUMIFS($D$2:$D$7916,$B$2:$B$7916,"Sicilia"))</f>
        <v>1.2194117656465124</v>
      </c>
      <c r="G7517" t="b">
        <f>IF(Comuni[[#This Row],[Popolazione2011]]&gt;300000,"MAGGIORE")</f>
        <v>0</v>
      </c>
      <c r="H7517">
        <f>100*Comuni[[#This Row],[Popolazione2011]]/(SUMIFS($D$2:$D$7916,$B$2:$B$7916,"Piemonte"))</f>
        <v>1.3979645804364704</v>
      </c>
      <c r="I7517" s="1" t="str">
        <f>_xlfn.XLOOKUP(Comuni[[#This Row],[Regione]],Ripartizione_geografica[Regione],Ripartizione_geografica[Ripartizione geografica],,0)</f>
        <v>Isole</v>
      </c>
      <c r="J7517" s="1">
        <f>_xlfn.XLOOKUP(Comuni[[#This Row],[Regione]],Table_0[Regione],Table_0[Totale contagiati],,0)</f>
        <v>1833392</v>
      </c>
      <c r="K7517" s="1">
        <f>_xlfn.XLOOKUP(Comuni[[#This Row],[Regione]],Table_0[Regione],Table_0[Guariti],,0)</f>
        <v>1818423</v>
      </c>
      <c r="L7517" s="1">
        <f>_xlfn.XLOOKUP(Comuni[[#This Row],[Regione]],Table_0[Regione],Table_0[Deceduti],,0)</f>
        <v>12944</v>
      </c>
    </row>
    <row r="7518" spans="1:12" x14ac:dyDescent="0.25">
      <c r="A7518" s="1" t="s">
        <v>7635</v>
      </c>
      <c r="B7518" s="1" t="s">
        <v>7258</v>
      </c>
      <c r="C7518" s="1" t="s">
        <v>7636</v>
      </c>
      <c r="D7518">
        <v>36169</v>
      </c>
      <c r="E7518">
        <f>100*Comuni[[#This Row],[Popolazione2011]]/$D$7916</f>
        <v>6.3108787849416564E-2</v>
      </c>
      <c r="F7518">
        <f>100*Comuni[[#This Row],[Popolazione2011]]/(SUMIFS($D$2:$D$7916,$B$2:$B$7916,"Sicilia"))</f>
        <v>0.72296010477114891</v>
      </c>
      <c r="G7518" t="b">
        <f>IF(Comuni[[#This Row],[Popolazione2011]]&gt;300000,"MAGGIORE")</f>
        <v>0</v>
      </c>
      <c r="H7518">
        <f>100*Comuni[[#This Row],[Popolazione2011]]/(SUMIFS($D$2:$D$7916,$B$2:$B$7916,"Piemonte"))</f>
        <v>0.82881980313094938</v>
      </c>
      <c r="I7518" s="1" t="str">
        <f>_xlfn.XLOOKUP(Comuni[[#This Row],[Regione]],Ripartizione_geografica[Regione],Ripartizione_geografica[Ripartizione geografica],,0)</f>
        <v>Isole</v>
      </c>
      <c r="J7518" s="1">
        <f>_xlfn.XLOOKUP(Comuni[[#This Row],[Regione]],Table_0[Regione],Table_0[Totale contagiati],,0)</f>
        <v>1833392</v>
      </c>
      <c r="K7518" s="1">
        <f>_xlfn.XLOOKUP(Comuni[[#This Row],[Regione]],Table_0[Regione],Table_0[Guariti],,0)</f>
        <v>1818423</v>
      </c>
      <c r="L7518" s="1">
        <f>_xlfn.XLOOKUP(Comuni[[#This Row],[Regione]],Table_0[Regione],Table_0[Deceduti],,0)</f>
        <v>12944</v>
      </c>
    </row>
    <row r="7519" spans="1:12" x14ac:dyDescent="0.25">
      <c r="A7519" s="1" t="s">
        <v>7637</v>
      </c>
      <c r="B7519" s="1" t="s">
        <v>7258</v>
      </c>
      <c r="C7519" s="1" t="s">
        <v>7636</v>
      </c>
      <c r="D7519">
        <v>31328</v>
      </c>
      <c r="E7519">
        <f>100*Comuni[[#This Row],[Popolazione2011]]/$D$7916</f>
        <v>5.4662061592704307E-2</v>
      </c>
      <c r="F7519">
        <f>100*Comuni[[#This Row],[Popolazione2011]]/(SUMIFS($D$2:$D$7916,$B$2:$B$7916,"Sicilia"))</f>
        <v>0.62619630518594804</v>
      </c>
      <c r="G7519" t="b">
        <f>IF(Comuni[[#This Row],[Popolazione2011]]&gt;300000,"MAGGIORE")</f>
        <v>0</v>
      </c>
      <c r="H7519">
        <f>100*Comuni[[#This Row],[Popolazione2011]]/(SUMIFS($D$2:$D$7916,$B$2:$B$7916,"Piemonte"))</f>
        <v>0.71788732872035121</v>
      </c>
      <c r="I7519" s="1" t="str">
        <f>_xlfn.XLOOKUP(Comuni[[#This Row],[Regione]],Ripartizione_geografica[Regione],Ripartizione_geografica[Ripartizione geografica],,0)</f>
        <v>Isole</v>
      </c>
      <c r="J7519" s="1">
        <f>_xlfn.XLOOKUP(Comuni[[#This Row],[Regione]],Table_0[Regione],Table_0[Totale contagiati],,0)</f>
        <v>1833392</v>
      </c>
      <c r="K7519" s="1">
        <f>_xlfn.XLOOKUP(Comuni[[#This Row],[Regione]],Table_0[Regione],Table_0[Guariti],,0)</f>
        <v>1818423</v>
      </c>
      <c r="L7519" s="1">
        <f>_xlfn.XLOOKUP(Comuni[[#This Row],[Regione]],Table_0[Regione],Table_0[Deceduti],,0)</f>
        <v>12944</v>
      </c>
    </row>
    <row r="7520" spans="1:12" x14ac:dyDescent="0.25">
      <c r="A7520" s="1" t="s">
        <v>7638</v>
      </c>
      <c r="B7520" s="1" t="s">
        <v>7258</v>
      </c>
      <c r="C7520" s="1" t="s">
        <v>7636</v>
      </c>
      <c r="D7520">
        <v>2133</v>
      </c>
      <c r="E7520">
        <f>100*Comuni[[#This Row],[Popolazione2011]]/$D$7916</f>
        <v>3.72172425233779E-3</v>
      </c>
      <c r="F7520">
        <f>100*Comuni[[#This Row],[Popolazione2011]]/(SUMIFS($D$2:$D$7916,$B$2:$B$7916,"Sicilia"))</f>
        <v>4.2635237454086664E-2</v>
      </c>
      <c r="G7520" t="b">
        <f>IF(Comuni[[#This Row],[Popolazione2011]]&gt;300000,"MAGGIORE")</f>
        <v>0</v>
      </c>
      <c r="H7520">
        <f>100*Comuni[[#This Row],[Popolazione2011]]/(SUMIFS($D$2:$D$7916,$B$2:$B$7916,"Piemonte"))</f>
        <v>4.8878117727288978E-2</v>
      </c>
      <c r="I7520" s="1" t="str">
        <f>_xlfn.XLOOKUP(Comuni[[#This Row],[Regione]],Ripartizione_geografica[Regione],Ripartizione_geografica[Ripartizione geografica],,0)</f>
        <v>Isole</v>
      </c>
      <c r="J7520" s="1">
        <f>_xlfn.XLOOKUP(Comuni[[#This Row],[Regione]],Table_0[Regione],Table_0[Totale contagiati],,0)</f>
        <v>1833392</v>
      </c>
      <c r="K7520" s="1">
        <f>_xlfn.XLOOKUP(Comuni[[#This Row],[Regione]],Table_0[Regione],Table_0[Guariti],,0)</f>
        <v>1818423</v>
      </c>
      <c r="L7520" s="1">
        <f>_xlfn.XLOOKUP(Comuni[[#This Row],[Regione]],Table_0[Regione],Table_0[Deceduti],,0)</f>
        <v>12944</v>
      </c>
    </row>
    <row r="7521" spans="1:12" x14ac:dyDescent="0.25">
      <c r="A7521" s="1" t="s">
        <v>7639</v>
      </c>
      <c r="B7521" s="1" t="s">
        <v>7258</v>
      </c>
      <c r="C7521" s="1" t="s">
        <v>7636</v>
      </c>
      <c r="D7521">
        <v>1128</v>
      </c>
      <c r="E7521">
        <f>100*Comuni[[#This Row],[Popolazione2011]]/$D$7916</f>
        <v>1.9681692248649917E-3</v>
      </c>
      <c r="F7521">
        <f>100*Comuni[[#This Row],[Popolazione2011]]/(SUMIFS($D$2:$D$7916,$B$2:$B$7916,"Sicilia"))</f>
        <v>2.2546904757716719E-2</v>
      </c>
      <c r="G7521" t="b">
        <f>IF(Comuni[[#This Row],[Popolazione2011]]&gt;300000,"MAGGIORE")</f>
        <v>0</v>
      </c>
      <c r="H7521">
        <f>100*Comuni[[#This Row],[Popolazione2011]]/(SUMIFS($D$2:$D$7916,$B$2:$B$7916,"Piemonte"))</f>
        <v>2.5848343551984045E-2</v>
      </c>
      <c r="I7521" s="1" t="str">
        <f>_xlfn.XLOOKUP(Comuni[[#This Row],[Regione]],Ripartizione_geografica[Regione],Ripartizione_geografica[Ripartizione geografica],,0)</f>
        <v>Isole</v>
      </c>
      <c r="J7521" s="1">
        <f>_xlfn.XLOOKUP(Comuni[[#This Row],[Regione]],Table_0[Regione],Table_0[Totale contagiati],,0)</f>
        <v>1833392</v>
      </c>
      <c r="K7521" s="1">
        <f>_xlfn.XLOOKUP(Comuni[[#This Row],[Regione]],Table_0[Regione],Table_0[Guariti],,0)</f>
        <v>1818423</v>
      </c>
      <c r="L7521" s="1">
        <f>_xlfn.XLOOKUP(Comuni[[#This Row],[Regione]],Table_0[Regione],Table_0[Deceduti],,0)</f>
        <v>12944</v>
      </c>
    </row>
    <row r="7522" spans="1:12" x14ac:dyDescent="0.25">
      <c r="A7522" s="1" t="s">
        <v>7640</v>
      </c>
      <c r="B7522" s="1" t="s">
        <v>7258</v>
      </c>
      <c r="C7522" s="1" t="s">
        <v>7636</v>
      </c>
      <c r="D7522">
        <v>7186</v>
      </c>
      <c r="E7522">
        <f>100*Comuni[[#This Row],[Popolazione2011]]/$D$7916</f>
        <v>1.2538354654148785E-2</v>
      </c>
      <c r="F7522">
        <f>100*Comuni[[#This Row],[Popolazione2011]]/(SUMIFS($D$2:$D$7916,$B$2:$B$7916,"Sicilia"))</f>
        <v>0.14363657587673079</v>
      </c>
      <c r="G7522" t="b">
        <f>IF(Comuni[[#This Row],[Popolazione2011]]&gt;300000,"MAGGIORE")</f>
        <v>0</v>
      </c>
      <c r="H7522">
        <f>100*Comuni[[#This Row],[Popolazione2011]]/(SUMIFS($D$2:$D$7916,$B$2:$B$7916,"Piemonte"))</f>
        <v>0.16466861415297637</v>
      </c>
      <c r="I7522" s="1" t="str">
        <f>_xlfn.XLOOKUP(Comuni[[#This Row],[Regione]],Ripartizione_geografica[Regione],Ripartizione_geografica[Ripartizione geografica],,0)</f>
        <v>Isole</v>
      </c>
      <c r="J7522" s="1">
        <f>_xlfn.XLOOKUP(Comuni[[#This Row],[Regione]],Table_0[Regione],Table_0[Totale contagiati],,0)</f>
        <v>1833392</v>
      </c>
      <c r="K7522" s="1">
        <f>_xlfn.XLOOKUP(Comuni[[#This Row],[Regione]],Table_0[Regione],Table_0[Guariti],,0)</f>
        <v>1818423</v>
      </c>
      <c r="L7522" s="1">
        <f>_xlfn.XLOOKUP(Comuni[[#This Row],[Regione]],Table_0[Regione],Table_0[Deceduti],,0)</f>
        <v>12944</v>
      </c>
    </row>
    <row r="7523" spans="1:12" x14ac:dyDescent="0.25">
      <c r="A7523" s="1" t="s">
        <v>7641</v>
      </c>
      <c r="B7523" s="1" t="s">
        <v>7258</v>
      </c>
      <c r="C7523" s="1" t="s">
        <v>7636</v>
      </c>
      <c r="D7523">
        <v>17958</v>
      </c>
      <c r="E7523">
        <f>100*Comuni[[#This Row],[Popolazione2011]]/$D$7916</f>
        <v>3.1333672819260208E-2</v>
      </c>
      <c r="F7523">
        <f>100*Comuni[[#This Row],[Popolazione2011]]/(SUMIFS($D$2:$D$7916,$B$2:$B$7916,"Sicilia"))</f>
        <v>0.35895152095662841</v>
      </c>
      <c r="G7523" t="b">
        <f>IF(Comuni[[#This Row],[Popolazione2011]]&gt;300000,"MAGGIORE")</f>
        <v>0</v>
      </c>
      <c r="H7523">
        <f>100*Comuni[[#This Row],[Popolazione2011]]/(SUMIFS($D$2:$D$7916,$B$2:$B$7916,"Piemonte"))</f>
        <v>0.41151112899515024</v>
      </c>
      <c r="I7523" s="1" t="str">
        <f>_xlfn.XLOOKUP(Comuni[[#This Row],[Regione]],Ripartizione_geografica[Regione],Ripartizione_geografica[Ripartizione geografica],,0)</f>
        <v>Isole</v>
      </c>
      <c r="J7523" s="1">
        <f>_xlfn.XLOOKUP(Comuni[[#This Row],[Regione]],Table_0[Regione],Table_0[Totale contagiati],,0)</f>
        <v>1833392</v>
      </c>
      <c r="K7523" s="1">
        <f>_xlfn.XLOOKUP(Comuni[[#This Row],[Regione]],Table_0[Regione],Table_0[Guariti],,0)</f>
        <v>1818423</v>
      </c>
      <c r="L7523" s="1">
        <f>_xlfn.XLOOKUP(Comuni[[#This Row],[Regione]],Table_0[Regione],Table_0[Deceduti],,0)</f>
        <v>12944</v>
      </c>
    </row>
    <row r="7524" spans="1:12" x14ac:dyDescent="0.25">
      <c r="A7524" s="1" t="s">
        <v>7642</v>
      </c>
      <c r="B7524" s="1" t="s">
        <v>7258</v>
      </c>
      <c r="C7524" s="1" t="s">
        <v>7636</v>
      </c>
      <c r="D7524">
        <v>813</v>
      </c>
      <c r="E7524">
        <f>100*Comuni[[#This Row],[Popolazione2011]]/$D$7916</f>
        <v>1.4185474998362039E-3</v>
      </c>
      <c r="F7524">
        <f>100*Comuni[[#This Row],[Popolazione2011]]/(SUMIFS($D$2:$D$7916,$B$2:$B$7916,"Sicilia"))</f>
        <v>1.6250561673779869E-2</v>
      </c>
      <c r="G7524" t="b">
        <f>IF(Comuni[[#This Row],[Popolazione2011]]&gt;300000,"MAGGIORE")</f>
        <v>0</v>
      </c>
      <c r="H7524">
        <f>100*Comuni[[#This Row],[Popolazione2011]]/(SUMIFS($D$2:$D$7916,$B$2:$B$7916,"Piemonte"))</f>
        <v>1.8630056123903393E-2</v>
      </c>
      <c r="I7524" s="1" t="str">
        <f>_xlfn.XLOOKUP(Comuni[[#This Row],[Regione]],Ripartizione_geografica[Regione],Ripartizione_geografica[Ripartizione geografica],,0)</f>
        <v>Isole</v>
      </c>
      <c r="J7524" s="1">
        <f>_xlfn.XLOOKUP(Comuni[[#This Row],[Regione]],Table_0[Regione],Table_0[Totale contagiati],,0)</f>
        <v>1833392</v>
      </c>
      <c r="K7524" s="1">
        <f>_xlfn.XLOOKUP(Comuni[[#This Row],[Regione]],Table_0[Regione],Table_0[Guariti],,0)</f>
        <v>1818423</v>
      </c>
      <c r="L7524" s="1">
        <f>_xlfn.XLOOKUP(Comuni[[#This Row],[Regione]],Table_0[Regione],Table_0[Deceduti],,0)</f>
        <v>12944</v>
      </c>
    </row>
    <row r="7525" spans="1:12" x14ac:dyDescent="0.25">
      <c r="A7525" s="1" t="s">
        <v>7643</v>
      </c>
      <c r="B7525" s="1" t="s">
        <v>7258</v>
      </c>
      <c r="C7525" s="1" t="s">
        <v>7636</v>
      </c>
      <c r="D7525">
        <v>2600</v>
      </c>
      <c r="E7525">
        <f>100*Comuni[[#This Row],[Popolazione2011]]/$D$7916</f>
        <v>4.5365602700788814E-3</v>
      </c>
      <c r="F7525">
        <f>100*Comuni[[#This Row],[Popolazione2011]]/(SUMIFS($D$2:$D$7916,$B$2:$B$7916,"Sicilia"))</f>
        <v>5.1969815930907326E-2</v>
      </c>
      <c r="G7525" t="b">
        <f>IF(Comuni[[#This Row],[Popolazione2011]]&gt;300000,"MAGGIORE")</f>
        <v>0</v>
      </c>
      <c r="H7525">
        <f>100*Comuni[[#This Row],[Popolazione2011]]/(SUMIFS($D$2:$D$7916,$B$2:$B$7916,"Piemonte"))</f>
        <v>5.9579515279395846E-2</v>
      </c>
      <c r="I7525" s="1" t="str">
        <f>_xlfn.XLOOKUP(Comuni[[#This Row],[Regione]],Ripartizione_geografica[Regione],Ripartizione_geografica[Ripartizione geografica],,0)</f>
        <v>Isole</v>
      </c>
      <c r="J7525" s="1">
        <f>_xlfn.XLOOKUP(Comuni[[#This Row],[Regione]],Table_0[Regione],Table_0[Totale contagiati],,0)</f>
        <v>1833392</v>
      </c>
      <c r="K7525" s="1">
        <f>_xlfn.XLOOKUP(Comuni[[#This Row],[Regione]],Table_0[Regione],Table_0[Guariti],,0)</f>
        <v>1818423</v>
      </c>
      <c r="L7525" s="1">
        <f>_xlfn.XLOOKUP(Comuni[[#This Row],[Regione]],Table_0[Regione],Table_0[Deceduti],,0)</f>
        <v>12944</v>
      </c>
    </row>
    <row r="7526" spans="1:12" x14ac:dyDescent="0.25">
      <c r="A7526" s="1" t="s">
        <v>7644</v>
      </c>
      <c r="B7526" s="1" t="s">
        <v>7258</v>
      </c>
      <c r="C7526" s="1" t="s">
        <v>7636</v>
      </c>
      <c r="D7526">
        <v>22685</v>
      </c>
      <c r="E7526">
        <f>100*Comuni[[#This Row],[Popolazione2011]]/$D$7916</f>
        <v>3.9581488356438238E-2</v>
      </c>
      <c r="F7526">
        <f>100*Comuni[[#This Row],[Popolazione2011]]/(SUMIFS($D$2:$D$7916,$B$2:$B$7916,"Sicilia"))</f>
        <v>0.45343664399716643</v>
      </c>
      <c r="G7526" t="b">
        <f>IF(Comuni[[#This Row],[Popolazione2011]]&gt;300000,"MAGGIORE")</f>
        <v>0</v>
      </c>
      <c r="H7526">
        <f>100*Comuni[[#This Row],[Popolazione2011]]/(SUMIFS($D$2:$D$7916,$B$2:$B$7916,"Piemonte"))</f>
        <v>0.51983127081272873</v>
      </c>
      <c r="I7526" s="1" t="str">
        <f>_xlfn.XLOOKUP(Comuni[[#This Row],[Regione]],Ripartizione_geografica[Regione],Ripartizione_geografica[Ripartizione geografica],,0)</f>
        <v>Isole</v>
      </c>
      <c r="J7526" s="1">
        <f>_xlfn.XLOOKUP(Comuni[[#This Row],[Regione]],Table_0[Regione],Table_0[Totale contagiati],,0)</f>
        <v>1833392</v>
      </c>
      <c r="K7526" s="1">
        <f>_xlfn.XLOOKUP(Comuni[[#This Row],[Regione]],Table_0[Regione],Table_0[Guariti],,0)</f>
        <v>1818423</v>
      </c>
      <c r="L7526" s="1">
        <f>_xlfn.XLOOKUP(Comuni[[#This Row],[Regione]],Table_0[Regione],Table_0[Deceduti],,0)</f>
        <v>12944</v>
      </c>
    </row>
    <row r="7527" spans="1:12" x14ac:dyDescent="0.25">
      <c r="A7527" s="1" t="s">
        <v>7645</v>
      </c>
      <c r="B7527" s="1" t="s">
        <v>7258</v>
      </c>
      <c r="C7527" s="1" t="s">
        <v>7636</v>
      </c>
      <c r="D7527">
        <v>12923</v>
      </c>
      <c r="E7527">
        <f>100*Comuni[[#This Row],[Popolazione2011]]/$D$7916</f>
        <v>2.2548449373165146E-2</v>
      </c>
      <c r="F7527">
        <f>100*Comuni[[#This Row],[Popolazione2011]]/(SUMIFS($D$2:$D$7916,$B$2:$B$7916,"Sicilia"))</f>
        <v>0.25830997356735208</v>
      </c>
      <c r="G7527" t="b">
        <f>IF(Comuni[[#This Row],[Popolazione2011]]&gt;300000,"MAGGIORE")</f>
        <v>0</v>
      </c>
      <c r="H7527">
        <f>100*Comuni[[#This Row],[Popolazione2011]]/(SUMIFS($D$2:$D$7916,$B$2:$B$7916,"Piemonte"))</f>
        <v>0.29613310613678173</v>
      </c>
      <c r="I7527" s="1" t="str">
        <f>_xlfn.XLOOKUP(Comuni[[#This Row],[Regione]],Ripartizione_geografica[Regione],Ripartizione_geografica[Ripartizione geografica],,0)</f>
        <v>Isole</v>
      </c>
      <c r="J7527" s="1">
        <f>_xlfn.XLOOKUP(Comuni[[#This Row],[Regione]],Table_0[Regione],Table_0[Totale contagiati],,0)</f>
        <v>1833392</v>
      </c>
      <c r="K7527" s="1">
        <f>_xlfn.XLOOKUP(Comuni[[#This Row],[Regione]],Table_0[Regione],Table_0[Guariti],,0)</f>
        <v>1818423</v>
      </c>
      <c r="L7527" s="1">
        <f>_xlfn.XLOOKUP(Comuni[[#This Row],[Regione]],Table_0[Regione],Table_0[Deceduti],,0)</f>
        <v>12944</v>
      </c>
    </row>
    <row r="7528" spans="1:12" x14ac:dyDescent="0.25">
      <c r="A7528" s="1" t="s">
        <v>7646</v>
      </c>
      <c r="B7528" s="1" t="s">
        <v>7258</v>
      </c>
      <c r="C7528" s="1" t="s">
        <v>7636</v>
      </c>
      <c r="D7528">
        <v>24484</v>
      </c>
      <c r="E7528">
        <f>100*Comuni[[#This Row],[Popolazione2011]]/$D$7916</f>
        <v>4.2720439097158204E-2</v>
      </c>
      <c r="F7528">
        <f>100*Comuni[[#This Row],[Popolazione2011]]/(SUMIFS($D$2:$D$7916,$B$2:$B$7916,"Sicilia"))</f>
        <v>0.48939575894320581</v>
      </c>
      <c r="G7528" t="b">
        <f>IF(Comuni[[#This Row],[Popolazione2011]]&gt;300000,"MAGGIORE")</f>
        <v>0</v>
      </c>
      <c r="H7528">
        <f>100*Comuni[[#This Row],[Popolazione2011]]/(SUMIFS($D$2:$D$7916,$B$2:$B$7916,"Piemonte"))</f>
        <v>0.56105571234643381</v>
      </c>
      <c r="I7528" s="1" t="str">
        <f>_xlfn.XLOOKUP(Comuni[[#This Row],[Regione]],Ripartizione_geografica[Regione],Ripartizione_geografica[Ripartizione geografica],,0)</f>
        <v>Isole</v>
      </c>
      <c r="J7528" s="1">
        <f>_xlfn.XLOOKUP(Comuni[[#This Row],[Regione]],Table_0[Regione],Table_0[Totale contagiati],,0)</f>
        <v>1833392</v>
      </c>
      <c r="K7528" s="1">
        <f>_xlfn.XLOOKUP(Comuni[[#This Row],[Regione]],Table_0[Regione],Table_0[Guariti],,0)</f>
        <v>1818423</v>
      </c>
      <c r="L7528" s="1">
        <f>_xlfn.XLOOKUP(Comuni[[#This Row],[Regione]],Table_0[Regione],Table_0[Deceduti],,0)</f>
        <v>12944</v>
      </c>
    </row>
    <row r="7529" spans="1:12" x14ac:dyDescent="0.25">
      <c r="A7529" s="1" t="s">
        <v>7647</v>
      </c>
      <c r="B7529" s="1" t="s">
        <v>7258</v>
      </c>
      <c r="C7529" s="1" t="s">
        <v>7636</v>
      </c>
      <c r="D7529">
        <v>13076</v>
      </c>
      <c r="E7529">
        <f>100*Comuni[[#This Row],[Popolazione2011]]/$D$7916</f>
        <v>2.2815408496750556E-2</v>
      </c>
      <c r="F7529">
        <f>100*Comuni[[#This Row],[Popolazione2011]]/(SUMIFS($D$2:$D$7916,$B$2:$B$7916,"Sicilia"))</f>
        <v>0.26136819735097855</v>
      </c>
      <c r="G7529" t="b">
        <f>IF(Comuni[[#This Row],[Popolazione2011]]&gt;300000,"MAGGIORE")</f>
        <v>0</v>
      </c>
      <c r="H7529">
        <f>100*Comuni[[#This Row],[Popolazione2011]]/(SUMIFS($D$2:$D$7916,$B$2:$B$7916,"Piemonte"))</f>
        <v>0.29963913145899235</v>
      </c>
      <c r="I7529" s="1" t="str">
        <f>_xlfn.XLOOKUP(Comuni[[#This Row],[Regione]],Ripartizione_geografica[Regione],Ripartizione_geografica[Ripartizione geografica],,0)</f>
        <v>Isole</v>
      </c>
      <c r="J7529" s="1">
        <f>_xlfn.XLOOKUP(Comuni[[#This Row],[Regione]],Table_0[Regione],Table_0[Totale contagiati],,0)</f>
        <v>1833392</v>
      </c>
      <c r="K7529" s="1">
        <f>_xlfn.XLOOKUP(Comuni[[#This Row],[Regione]],Table_0[Regione],Table_0[Guariti],,0)</f>
        <v>1818423</v>
      </c>
      <c r="L7529" s="1">
        <f>_xlfn.XLOOKUP(Comuni[[#This Row],[Regione]],Table_0[Regione],Table_0[Deceduti],,0)</f>
        <v>12944</v>
      </c>
    </row>
    <row r="7530" spans="1:12" x14ac:dyDescent="0.25">
      <c r="A7530" s="1" t="s">
        <v>7648</v>
      </c>
      <c r="B7530" s="1" t="s">
        <v>7258</v>
      </c>
      <c r="C7530" s="1" t="s">
        <v>7636</v>
      </c>
      <c r="D7530">
        <v>23704</v>
      </c>
      <c r="E7530">
        <f>100*Comuni[[#This Row],[Popolazione2011]]/$D$7916</f>
        <v>4.135947101613454E-2</v>
      </c>
      <c r="F7530">
        <f>100*Comuni[[#This Row],[Popolazione2011]]/(SUMIFS($D$2:$D$7916,$B$2:$B$7916,"Sicilia"))</f>
        <v>0.47380481416393361</v>
      </c>
      <c r="G7530" t="b">
        <f>IF(Comuni[[#This Row],[Popolazione2011]]&gt;300000,"MAGGIORE")</f>
        <v>0</v>
      </c>
      <c r="H7530">
        <f>100*Comuni[[#This Row],[Popolazione2011]]/(SUMIFS($D$2:$D$7916,$B$2:$B$7916,"Piemonte"))</f>
        <v>0.54318185776261507</v>
      </c>
      <c r="I7530" s="1" t="str">
        <f>_xlfn.XLOOKUP(Comuni[[#This Row],[Regione]],Ripartizione_geografica[Regione],Ripartizione_geografica[Ripartizione geografica],,0)</f>
        <v>Isole</v>
      </c>
      <c r="J7530" s="1">
        <f>_xlfn.XLOOKUP(Comuni[[#This Row],[Regione]],Table_0[Regione],Table_0[Totale contagiati],,0)</f>
        <v>1833392</v>
      </c>
      <c r="K7530" s="1">
        <f>_xlfn.XLOOKUP(Comuni[[#This Row],[Regione]],Table_0[Regione],Table_0[Guariti],,0)</f>
        <v>1818423</v>
      </c>
      <c r="L7530" s="1">
        <f>_xlfn.XLOOKUP(Comuni[[#This Row],[Regione]],Table_0[Regione],Table_0[Deceduti],,0)</f>
        <v>12944</v>
      </c>
    </row>
    <row r="7531" spans="1:12" x14ac:dyDescent="0.25">
      <c r="A7531" s="1" t="s">
        <v>7649</v>
      </c>
      <c r="B7531" s="1" t="s">
        <v>7258</v>
      </c>
      <c r="C7531" s="1" t="s">
        <v>7636</v>
      </c>
      <c r="D7531">
        <v>22068</v>
      </c>
      <c r="E7531">
        <f>100*Comuni[[#This Row],[Popolazione2011]]/$D$7916</f>
        <v>3.8504927707731056E-2</v>
      </c>
      <c r="F7531">
        <f>100*Comuni[[#This Row],[Popolazione2011]]/(SUMIFS($D$2:$D$7916,$B$2:$B$7916,"Sicilia"))</f>
        <v>0.44110380690894729</v>
      </c>
      <c r="G7531" t="b">
        <f>IF(Comuni[[#This Row],[Popolazione2011]]&gt;300000,"MAGGIORE")</f>
        <v>0</v>
      </c>
      <c r="H7531">
        <f>100*Comuni[[#This Row],[Popolazione2011]]/(SUMIFS($D$2:$D$7916,$B$2:$B$7916,"Piemonte"))</f>
        <v>0.50569259353296447</v>
      </c>
      <c r="I7531" s="1" t="str">
        <f>_xlfn.XLOOKUP(Comuni[[#This Row],[Regione]],Ripartizione_geografica[Regione],Ripartizione_geografica[Ripartizione geografica],,0)</f>
        <v>Isole</v>
      </c>
      <c r="J7531" s="1">
        <f>_xlfn.XLOOKUP(Comuni[[#This Row],[Regione]],Table_0[Regione],Table_0[Totale contagiati],,0)</f>
        <v>1833392</v>
      </c>
      <c r="K7531" s="1">
        <f>_xlfn.XLOOKUP(Comuni[[#This Row],[Regione]],Table_0[Regione],Table_0[Guariti],,0)</f>
        <v>1818423</v>
      </c>
      <c r="L7531" s="1">
        <f>_xlfn.XLOOKUP(Comuni[[#This Row],[Regione]],Table_0[Regione],Table_0[Deceduti],,0)</f>
        <v>12944</v>
      </c>
    </row>
    <row r="7532" spans="1:12" x14ac:dyDescent="0.25">
      <c r="A7532" s="1" t="s">
        <v>7650</v>
      </c>
      <c r="B7532" s="1" t="s">
        <v>7258</v>
      </c>
      <c r="C7532" s="1" t="s">
        <v>7636</v>
      </c>
      <c r="D7532">
        <v>9091</v>
      </c>
      <c r="E7532">
        <f>100*Comuni[[#This Row],[Popolazione2011]]/$D$7916</f>
        <v>1.5862257467418119E-2</v>
      </c>
      <c r="F7532">
        <f>100*Comuni[[#This Row],[Popolazione2011]]/(SUMIFS($D$2:$D$7916,$B$2:$B$7916,"Sicilia"))</f>
        <v>0.18171446024149174</v>
      </c>
      <c r="G7532" t="b">
        <f>IF(Comuni[[#This Row],[Popolazione2011]]&gt;300000,"MAGGIORE")</f>
        <v>0</v>
      </c>
      <c r="H7532">
        <f>100*Comuni[[#This Row],[Popolazione2011]]/(SUMIFS($D$2:$D$7916,$B$2:$B$7916,"Piemonte"))</f>
        <v>0.20832206669422601</v>
      </c>
      <c r="I7532" s="1" t="str">
        <f>_xlfn.XLOOKUP(Comuni[[#This Row],[Regione]],Ripartizione_geografica[Regione],Ripartizione_geografica[Ripartizione geografica],,0)</f>
        <v>Isole</v>
      </c>
      <c r="J7532" s="1">
        <f>_xlfn.XLOOKUP(Comuni[[#This Row],[Regione]],Table_0[Regione],Table_0[Totale contagiati],,0)</f>
        <v>1833392</v>
      </c>
      <c r="K7532" s="1">
        <f>_xlfn.XLOOKUP(Comuni[[#This Row],[Regione]],Table_0[Regione],Table_0[Guariti],,0)</f>
        <v>1818423</v>
      </c>
      <c r="L7532" s="1">
        <f>_xlfn.XLOOKUP(Comuni[[#This Row],[Regione]],Table_0[Regione],Table_0[Deceduti],,0)</f>
        <v>12944</v>
      </c>
    </row>
    <row r="7533" spans="1:12" x14ac:dyDescent="0.25">
      <c r="A7533" s="1" t="s">
        <v>7651</v>
      </c>
      <c r="B7533" s="1" t="s">
        <v>7258</v>
      </c>
      <c r="C7533" s="1" t="s">
        <v>7636</v>
      </c>
      <c r="D7533">
        <v>21526</v>
      </c>
      <c r="E7533">
        <f>100*Comuni[[#This Row],[Popolazione2011]]/$D$7916</f>
        <v>3.7559229374506925E-2</v>
      </c>
      <c r="F7533">
        <f>100*Comuni[[#This Row],[Popolazione2011]]/(SUMIFS($D$2:$D$7916,$B$2:$B$7916,"Sicilia"))</f>
        <v>0.43027009912642739</v>
      </c>
      <c r="G7533" t="b">
        <f>IF(Comuni[[#This Row],[Popolazione2011]]&gt;300000,"MAGGIORE")</f>
        <v>0</v>
      </c>
      <c r="H7533">
        <f>100*Comuni[[#This Row],[Popolazione2011]]/(SUMIFS($D$2:$D$7916,$B$2:$B$7916,"Piemonte"))</f>
        <v>0.49327255611702886</v>
      </c>
      <c r="I7533" s="1" t="str">
        <f>_xlfn.XLOOKUP(Comuni[[#This Row],[Regione]],Ripartizione_geografica[Regione],Ripartizione_geografica[Ripartizione geografica],,0)</f>
        <v>Isole</v>
      </c>
      <c r="J7533" s="1">
        <f>_xlfn.XLOOKUP(Comuni[[#This Row],[Regione]],Table_0[Regione],Table_0[Totale contagiati],,0)</f>
        <v>1833392</v>
      </c>
      <c r="K7533" s="1">
        <f>_xlfn.XLOOKUP(Comuni[[#This Row],[Regione]],Table_0[Regione],Table_0[Guariti],,0)</f>
        <v>1818423</v>
      </c>
      <c r="L7533" s="1">
        <f>_xlfn.XLOOKUP(Comuni[[#This Row],[Regione]],Table_0[Regione],Table_0[Deceduti],,0)</f>
        <v>12944</v>
      </c>
    </row>
    <row r="7534" spans="1:12" x14ac:dyDescent="0.25">
      <c r="A7534" s="1" t="s">
        <v>7652</v>
      </c>
      <c r="B7534" s="1" t="s">
        <v>7258</v>
      </c>
      <c r="C7534" s="1" t="s">
        <v>7636</v>
      </c>
      <c r="D7534">
        <v>118385</v>
      </c>
      <c r="E7534">
        <f>100*Comuni[[#This Row],[Popolazione2011]]/$D$7916</f>
        <v>0.20656180291280321</v>
      </c>
      <c r="F7534">
        <f>100*Comuni[[#This Row],[Popolazione2011]]/(SUMIFS($D$2:$D$7916,$B$2:$B$7916,"Sicilia"))</f>
        <v>2.3663256380694091</v>
      </c>
      <c r="G7534" t="b">
        <f>IF(Comuni[[#This Row],[Popolazione2011]]&gt;300000,"MAGGIORE")</f>
        <v>0</v>
      </c>
      <c r="H7534">
        <f>100*Comuni[[#This Row],[Popolazione2011]]/(SUMIFS($D$2:$D$7916,$B$2:$B$7916,"Piemonte"))</f>
        <v>2.7128157370581834</v>
      </c>
      <c r="I7534" s="1" t="str">
        <f>_xlfn.XLOOKUP(Comuni[[#This Row],[Regione]],Ripartizione_geografica[Regione],Ripartizione_geografica[Ripartizione geografica],,0)</f>
        <v>Isole</v>
      </c>
      <c r="J7534" s="1">
        <f>_xlfn.XLOOKUP(Comuni[[#This Row],[Regione]],Table_0[Regione],Table_0[Totale contagiati],,0)</f>
        <v>1833392</v>
      </c>
      <c r="K7534" s="1">
        <f>_xlfn.XLOOKUP(Comuni[[#This Row],[Regione]],Table_0[Regione],Table_0[Guariti],,0)</f>
        <v>1818423</v>
      </c>
      <c r="L7534" s="1">
        <f>_xlfn.XLOOKUP(Comuni[[#This Row],[Regione]],Table_0[Regione],Table_0[Deceduti],,0)</f>
        <v>12944</v>
      </c>
    </row>
    <row r="7535" spans="1:12" x14ac:dyDescent="0.25">
      <c r="A7535" s="1" t="s">
        <v>7653</v>
      </c>
      <c r="B7535" s="1" t="s">
        <v>7258</v>
      </c>
      <c r="C7535" s="1" t="s">
        <v>7636</v>
      </c>
      <c r="D7535">
        <v>7853</v>
      </c>
      <c r="E7535">
        <f>100*Comuni[[#This Row],[Popolazione2011]]/$D$7916</f>
        <v>1.3702156846511328E-2</v>
      </c>
      <c r="F7535">
        <f>100*Comuni[[#This Row],[Popolazione2011]]/(SUMIFS($D$2:$D$7916,$B$2:$B$7916,"Sicilia"))</f>
        <v>0.15696883250208279</v>
      </c>
      <c r="G7535" t="b">
        <f>IF(Comuni[[#This Row],[Popolazione2011]]&gt;300000,"MAGGIORE")</f>
        <v>0</v>
      </c>
      <c r="H7535">
        <f>100*Comuni[[#This Row],[Popolazione2011]]/(SUMIFS($D$2:$D$7916,$B$2:$B$7916,"Piemonte"))</f>
        <v>0.17995305134195982</v>
      </c>
      <c r="I7535" s="1" t="str">
        <f>_xlfn.XLOOKUP(Comuni[[#This Row],[Regione]],Ripartizione_geografica[Regione],Ripartizione_geografica[Ripartizione geografica],,0)</f>
        <v>Isole</v>
      </c>
      <c r="J7535" s="1">
        <f>_xlfn.XLOOKUP(Comuni[[#This Row],[Regione]],Table_0[Regione],Table_0[Totale contagiati],,0)</f>
        <v>1833392</v>
      </c>
      <c r="K7535" s="1">
        <f>_xlfn.XLOOKUP(Comuni[[#This Row],[Regione]],Table_0[Regione],Table_0[Guariti],,0)</f>
        <v>1818423</v>
      </c>
      <c r="L7535" s="1">
        <f>_xlfn.XLOOKUP(Comuni[[#This Row],[Regione]],Table_0[Regione],Table_0[Deceduti],,0)</f>
        <v>12944</v>
      </c>
    </row>
    <row r="7536" spans="1:12" x14ac:dyDescent="0.25">
      <c r="A7536" s="1" t="s">
        <v>7654</v>
      </c>
      <c r="B7536" s="1" t="s">
        <v>7258</v>
      </c>
      <c r="C7536" s="1" t="s">
        <v>7636</v>
      </c>
      <c r="D7536">
        <v>8907</v>
      </c>
      <c r="E7536">
        <f>100*Comuni[[#This Row],[Popolazione2011]]/$D$7916</f>
        <v>1.5541208586766383E-2</v>
      </c>
      <c r="F7536">
        <f>100*Comuni[[#This Row],[Popolazione2011]]/(SUMIFS($D$2:$D$7916,$B$2:$B$7916,"Sicilia"))</f>
        <v>0.17803659634484292</v>
      </c>
      <c r="G7536" t="b">
        <f>IF(Comuni[[#This Row],[Popolazione2011]]&gt;300000,"MAGGIORE")</f>
        <v>0</v>
      </c>
      <c r="H7536">
        <f>100*Comuni[[#This Row],[Popolazione2011]]/(SUMIFS($D$2:$D$7916,$B$2:$B$7916,"Piemonte"))</f>
        <v>0.20410567022829953</v>
      </c>
      <c r="I7536" s="1" t="str">
        <f>_xlfn.XLOOKUP(Comuni[[#This Row],[Regione]],Ripartizione_geografica[Regione],Ripartizione_geografica[Ripartizione geografica],,0)</f>
        <v>Isole</v>
      </c>
      <c r="J7536" s="1">
        <f>_xlfn.XLOOKUP(Comuni[[#This Row],[Regione]],Table_0[Regione],Table_0[Totale contagiati],,0)</f>
        <v>1833392</v>
      </c>
      <c r="K7536" s="1">
        <f>_xlfn.XLOOKUP(Comuni[[#This Row],[Regione]],Table_0[Regione],Table_0[Guariti],,0)</f>
        <v>1818423</v>
      </c>
      <c r="L7536" s="1">
        <f>_xlfn.XLOOKUP(Comuni[[#This Row],[Regione]],Table_0[Regione],Table_0[Deceduti],,0)</f>
        <v>12944</v>
      </c>
    </row>
    <row r="7537" spans="1:12" x14ac:dyDescent="0.25">
      <c r="A7537" s="1" t="s">
        <v>7655</v>
      </c>
      <c r="B7537" s="1" t="s">
        <v>7258</v>
      </c>
      <c r="C7537" s="1" t="s">
        <v>7636</v>
      </c>
      <c r="D7537">
        <v>3749</v>
      </c>
      <c r="E7537">
        <f>100*Comuni[[#This Row],[Popolazione2011]]/$D$7916</f>
        <v>6.5413709432791253E-3</v>
      </c>
      <c r="F7537">
        <f>100*Comuni[[#This Row],[Popolazione2011]]/(SUMIFS($D$2:$D$7916,$B$2:$B$7916,"Sicilia"))</f>
        <v>7.4936476894219839E-2</v>
      </c>
      <c r="G7537" t="b">
        <f>IF(Comuni[[#This Row],[Popolazione2011]]&gt;300000,"MAGGIORE")</f>
        <v>0</v>
      </c>
      <c r="H7537">
        <f>100*Comuni[[#This Row],[Popolazione2011]]/(SUMIFS($D$2:$D$7916,$B$2:$B$7916,"Piemonte"))</f>
        <v>8.5909077993251926E-2</v>
      </c>
      <c r="I7537" s="1" t="str">
        <f>_xlfn.XLOOKUP(Comuni[[#This Row],[Regione]],Ripartizione_geografica[Regione],Ripartizione_geografica[Ripartizione geografica],,0)</f>
        <v>Isole</v>
      </c>
      <c r="J7537" s="1">
        <f>_xlfn.XLOOKUP(Comuni[[#This Row],[Regione]],Table_0[Regione],Table_0[Totale contagiati],,0)</f>
        <v>1833392</v>
      </c>
      <c r="K7537" s="1">
        <f>_xlfn.XLOOKUP(Comuni[[#This Row],[Regione]],Table_0[Regione],Table_0[Guariti],,0)</f>
        <v>1818423</v>
      </c>
      <c r="L7537" s="1">
        <f>_xlfn.XLOOKUP(Comuni[[#This Row],[Regione]],Table_0[Regione],Table_0[Deceduti],,0)</f>
        <v>12944</v>
      </c>
    </row>
    <row r="7538" spans="1:12" x14ac:dyDescent="0.25">
      <c r="A7538" s="1" t="s">
        <v>7656</v>
      </c>
      <c r="B7538" s="1" t="s">
        <v>7258</v>
      </c>
      <c r="C7538" s="1" t="s">
        <v>7636</v>
      </c>
      <c r="D7538">
        <v>12167</v>
      </c>
      <c r="E7538">
        <f>100*Comuni[[#This Row],[Popolazione2011]]/$D$7916</f>
        <v>2.1229357233096057E-2</v>
      </c>
      <c r="F7538">
        <f>100*Comuni[[#This Row],[Popolazione2011]]/(SUMIFS($D$2:$D$7916,$B$2:$B$7916,"Sicilia"))</f>
        <v>0.24319875016590364</v>
      </c>
      <c r="G7538" t="b">
        <f>IF(Comuni[[#This Row],[Popolazione2011]]&gt;300000,"MAGGIORE")</f>
        <v>0</v>
      </c>
      <c r="H7538">
        <f>100*Comuni[[#This Row],[Popolazione2011]]/(SUMIFS($D$2:$D$7916,$B$2:$B$7916,"Piemonte"))</f>
        <v>0.27880921630938815</v>
      </c>
      <c r="I7538" s="1" t="str">
        <f>_xlfn.XLOOKUP(Comuni[[#This Row],[Regione]],Ripartizione_geografica[Regione],Ripartizione_geografica[Ripartizione geografica],,0)</f>
        <v>Isole</v>
      </c>
      <c r="J7538" s="1">
        <f>_xlfn.XLOOKUP(Comuni[[#This Row],[Regione]],Table_0[Regione],Table_0[Totale contagiati],,0)</f>
        <v>1833392</v>
      </c>
      <c r="K7538" s="1">
        <f>_xlfn.XLOOKUP(Comuni[[#This Row],[Regione]],Table_0[Regione],Table_0[Guariti],,0)</f>
        <v>1818423</v>
      </c>
      <c r="L7538" s="1">
        <f>_xlfn.XLOOKUP(Comuni[[#This Row],[Regione]],Table_0[Regione],Table_0[Deceduti],,0)</f>
        <v>12944</v>
      </c>
    </row>
    <row r="7539" spans="1:12" x14ac:dyDescent="0.25">
      <c r="A7539" s="1" t="s">
        <v>7657</v>
      </c>
      <c r="B7539" s="1" t="s">
        <v>7658</v>
      </c>
      <c r="C7539" s="1" t="s">
        <v>7659</v>
      </c>
      <c r="D7539">
        <v>1602</v>
      </c>
      <c r="E7539">
        <f>100*Comuni[[#This Row],[Popolazione2011]]/$D$7916</f>
        <v>2.7952190587178338E-3</v>
      </c>
      <c r="F7539">
        <f>100*Comuni[[#This Row],[Popolazione2011]]/(SUMIFS($D$2:$D$7916,$B$2:$B$7916,"Sardegna"))</f>
        <v>9.7720942659400428E-2</v>
      </c>
      <c r="G7539" t="b">
        <f>IF(Comuni[[#This Row],[Popolazione2011]]&gt;300000,"MAGGIORE")</f>
        <v>0</v>
      </c>
      <c r="H7539">
        <f>100*Comuni[[#This Row],[Popolazione2011]]/(SUMIFS($D$2:$D$7916,$B$2:$B$7916,"Piemonte"))</f>
        <v>3.6710147491381594E-2</v>
      </c>
      <c r="I7539" s="1" t="str">
        <f>_xlfn.XLOOKUP(Comuni[[#This Row],[Regione]],Ripartizione_geografica[Regione],Ripartizione_geografica[Ripartizione geografica],,0)</f>
        <v>Isole</v>
      </c>
      <c r="J7539" s="1">
        <f>_xlfn.XLOOKUP(Comuni[[#This Row],[Regione]],Table_0[Regione],Table_0[Totale contagiati],,0)</f>
        <v>525277</v>
      </c>
      <c r="K7539" s="1">
        <f>_xlfn.XLOOKUP(Comuni[[#This Row],[Regione]],Table_0[Regione],Table_0[Guariti],,0)</f>
        <v>513189</v>
      </c>
      <c r="L7539" s="1">
        <f>_xlfn.XLOOKUP(Comuni[[#This Row],[Regione]],Table_0[Regione],Table_0[Deceduti],,0)</f>
        <v>2975</v>
      </c>
    </row>
    <row r="7540" spans="1:12" x14ac:dyDescent="0.25">
      <c r="A7540" s="1" t="s">
        <v>7660</v>
      </c>
      <c r="B7540" s="1" t="s">
        <v>7658</v>
      </c>
      <c r="C7540" s="1" t="s">
        <v>7659</v>
      </c>
      <c r="D7540">
        <v>1947</v>
      </c>
      <c r="E7540">
        <f>100*Comuni[[#This Row],[Popolazione2011]]/$D$7916</f>
        <v>3.3971857099398392E-3</v>
      </c>
      <c r="F7540">
        <f>100*Comuni[[#This Row],[Popolazione2011]]/(SUMIFS($D$2:$D$7916,$B$2:$B$7916,"Sardegna"))</f>
        <v>0.11876571495496419</v>
      </c>
      <c r="G7540" t="b">
        <f>IF(Comuni[[#This Row],[Popolazione2011]]&gt;300000,"MAGGIORE")</f>
        <v>0</v>
      </c>
      <c r="H7540">
        <f>100*Comuni[[#This Row],[Popolazione2011]]/(SUMIFS($D$2:$D$7916,$B$2:$B$7916,"Piemonte"))</f>
        <v>4.4615890864993735E-2</v>
      </c>
      <c r="I7540" s="1" t="str">
        <f>_xlfn.XLOOKUP(Comuni[[#This Row],[Regione]],Ripartizione_geografica[Regione],Ripartizione_geografica[Ripartizione geografica],,0)</f>
        <v>Isole</v>
      </c>
      <c r="J7540" s="1">
        <f>_xlfn.XLOOKUP(Comuni[[#This Row],[Regione]],Table_0[Regione],Table_0[Totale contagiati],,0)</f>
        <v>525277</v>
      </c>
      <c r="K7540" s="1">
        <f>_xlfn.XLOOKUP(Comuni[[#This Row],[Regione]],Table_0[Regione],Table_0[Guariti],,0)</f>
        <v>513189</v>
      </c>
      <c r="L7540" s="1">
        <f>_xlfn.XLOOKUP(Comuni[[#This Row],[Regione]],Table_0[Regione],Table_0[Deceduti],,0)</f>
        <v>2975</v>
      </c>
    </row>
    <row r="7541" spans="1:12" x14ac:dyDescent="0.25">
      <c r="A7541" s="1" t="s">
        <v>7661</v>
      </c>
      <c r="B7541" s="1" t="s">
        <v>7658</v>
      </c>
      <c r="C7541" s="1" t="s">
        <v>7659</v>
      </c>
      <c r="D7541">
        <v>40641</v>
      </c>
      <c r="E7541">
        <f>100*Comuni[[#This Row],[Popolazione2011]]/$D$7916</f>
        <v>7.0911671513952237E-2</v>
      </c>
      <c r="F7541">
        <f>100*Comuni[[#This Row],[Popolazione2011]]/(SUMIFS($D$2:$D$7916,$B$2:$B$7916,"Sardegna"))</f>
        <v>2.4790741764174111</v>
      </c>
      <c r="G7541" t="b">
        <f>IF(Comuni[[#This Row],[Popolazione2011]]&gt;300000,"MAGGIORE")</f>
        <v>0</v>
      </c>
      <c r="H7541">
        <f>100*Comuni[[#This Row],[Popolazione2011]]/(SUMIFS($D$2:$D$7916,$B$2:$B$7916,"Piemonte"))</f>
        <v>0.93129656941151018</v>
      </c>
      <c r="I7541" s="1" t="str">
        <f>_xlfn.XLOOKUP(Comuni[[#This Row],[Regione]],Ripartizione_geografica[Regione],Ripartizione_geografica[Ripartizione geografica],,0)</f>
        <v>Isole</v>
      </c>
      <c r="J7541" s="1">
        <f>_xlfn.XLOOKUP(Comuni[[#This Row],[Regione]],Table_0[Regione],Table_0[Totale contagiati],,0)</f>
        <v>525277</v>
      </c>
      <c r="K7541" s="1">
        <f>_xlfn.XLOOKUP(Comuni[[#This Row],[Regione]],Table_0[Regione],Table_0[Guariti],,0)</f>
        <v>513189</v>
      </c>
      <c r="L7541" s="1">
        <f>_xlfn.XLOOKUP(Comuni[[#This Row],[Regione]],Table_0[Regione],Table_0[Deceduti],,0)</f>
        <v>2975</v>
      </c>
    </row>
    <row r="7542" spans="1:12" x14ac:dyDescent="0.25">
      <c r="A7542" s="1" t="s">
        <v>7662</v>
      </c>
      <c r="B7542" s="1" t="s">
        <v>7658</v>
      </c>
      <c r="C7542" s="1" t="s">
        <v>7659</v>
      </c>
      <c r="D7542">
        <v>673</v>
      </c>
      <c r="E7542">
        <f>100*Comuni[[#This Row],[Popolazione2011]]/$D$7916</f>
        <v>1.1742711776011874E-3</v>
      </c>
      <c r="F7542">
        <f>100*Comuni[[#This Row],[Popolazione2011]]/(SUMIFS($D$2:$D$7916,$B$2:$B$7916,"Sardegna"))</f>
        <v>4.105255581134612E-2</v>
      </c>
      <c r="G7542" t="b">
        <f>IF(Comuni[[#This Row],[Popolazione2011]]&gt;300000,"MAGGIORE")</f>
        <v>0</v>
      </c>
      <c r="H7542">
        <f>100*Comuni[[#This Row],[Popolazione2011]]/(SUMIFS($D$2:$D$7916,$B$2:$B$7916,"Piemonte"))</f>
        <v>1.5421928378089771E-2</v>
      </c>
      <c r="I7542" s="1" t="str">
        <f>_xlfn.XLOOKUP(Comuni[[#This Row],[Regione]],Ripartizione_geografica[Regione],Ripartizione_geografica[Ripartizione geografica],,0)</f>
        <v>Isole</v>
      </c>
      <c r="J7542" s="1">
        <f>_xlfn.XLOOKUP(Comuni[[#This Row],[Regione]],Table_0[Regione],Table_0[Totale contagiati],,0)</f>
        <v>525277</v>
      </c>
      <c r="K7542" s="1">
        <f>_xlfn.XLOOKUP(Comuni[[#This Row],[Regione]],Table_0[Regione],Table_0[Guariti],,0)</f>
        <v>513189</v>
      </c>
      <c r="L7542" s="1">
        <f>_xlfn.XLOOKUP(Comuni[[#This Row],[Regione]],Table_0[Regione],Table_0[Deceduti],,0)</f>
        <v>2975</v>
      </c>
    </row>
    <row r="7543" spans="1:12" x14ac:dyDescent="0.25">
      <c r="A7543" s="1" t="s">
        <v>7663</v>
      </c>
      <c r="B7543" s="1" t="s">
        <v>7658</v>
      </c>
      <c r="C7543" s="1" t="s">
        <v>7659</v>
      </c>
      <c r="D7543">
        <v>800</v>
      </c>
      <c r="E7543">
        <f>100*Comuni[[#This Row],[Popolazione2011]]/$D$7916</f>
        <v>1.3958646984858097E-3</v>
      </c>
      <c r="F7543">
        <f>100*Comuni[[#This Row],[Popolazione2011]]/(SUMIFS($D$2:$D$7916,$B$2:$B$7916,"Sardegna"))</f>
        <v>4.8799471989713072E-2</v>
      </c>
      <c r="G7543" t="b">
        <f>IF(Comuni[[#This Row],[Popolazione2011]]&gt;300000,"MAGGIORE")</f>
        <v>0</v>
      </c>
      <c r="H7543">
        <f>100*Comuni[[#This Row],[Popolazione2011]]/(SUMIFS($D$2:$D$7916,$B$2:$B$7916,"Piemonte"))</f>
        <v>1.8332158547506413E-2</v>
      </c>
      <c r="I7543" s="1" t="str">
        <f>_xlfn.XLOOKUP(Comuni[[#This Row],[Regione]],Ripartizione_geografica[Regione],Ripartizione_geografica[Ripartizione geografica],,0)</f>
        <v>Isole</v>
      </c>
      <c r="J7543" s="1">
        <f>_xlfn.XLOOKUP(Comuni[[#This Row],[Regione]],Table_0[Regione],Table_0[Totale contagiati],,0)</f>
        <v>525277</v>
      </c>
      <c r="K7543" s="1">
        <f>_xlfn.XLOOKUP(Comuni[[#This Row],[Regione]],Table_0[Regione],Table_0[Guariti],,0)</f>
        <v>513189</v>
      </c>
      <c r="L7543" s="1">
        <f>_xlfn.XLOOKUP(Comuni[[#This Row],[Regione]],Table_0[Regione],Table_0[Deceduti],,0)</f>
        <v>2975</v>
      </c>
    </row>
    <row r="7544" spans="1:12" x14ac:dyDescent="0.25">
      <c r="A7544" s="1" t="s">
        <v>7664</v>
      </c>
      <c r="B7544" s="1" t="s">
        <v>7658</v>
      </c>
      <c r="C7544" s="1" t="s">
        <v>7659</v>
      </c>
      <c r="D7544">
        <v>11447</v>
      </c>
      <c r="E7544">
        <f>100*Comuni[[#This Row],[Popolazione2011]]/$D$7916</f>
        <v>1.9973079004458827E-2</v>
      </c>
      <c r="F7544">
        <f>100*Comuni[[#This Row],[Popolazione2011]]/(SUMIFS($D$2:$D$7916,$B$2:$B$7916,"Sardegna"))</f>
        <v>0.69825944483280689</v>
      </c>
      <c r="G7544" t="b">
        <f>IF(Comuni[[#This Row],[Popolazione2011]]&gt;300000,"MAGGIORE")</f>
        <v>0</v>
      </c>
      <c r="H7544">
        <f>100*Comuni[[#This Row],[Popolazione2011]]/(SUMIFS($D$2:$D$7916,$B$2:$B$7916,"Piemonte"))</f>
        <v>0.26231027361663239</v>
      </c>
      <c r="I7544" s="1" t="str">
        <f>_xlfn.XLOOKUP(Comuni[[#This Row],[Regione]],Ripartizione_geografica[Regione],Ripartizione_geografica[Ripartizione geografica],,0)</f>
        <v>Isole</v>
      </c>
      <c r="J7544" s="1">
        <f>_xlfn.XLOOKUP(Comuni[[#This Row],[Regione]],Table_0[Regione],Table_0[Totale contagiati],,0)</f>
        <v>525277</v>
      </c>
      <c r="K7544" s="1">
        <f>_xlfn.XLOOKUP(Comuni[[#This Row],[Regione]],Table_0[Regione],Table_0[Guariti],,0)</f>
        <v>513189</v>
      </c>
      <c r="L7544" s="1">
        <f>_xlfn.XLOOKUP(Comuni[[#This Row],[Regione]],Table_0[Regione],Table_0[Deceduti],,0)</f>
        <v>2975</v>
      </c>
    </row>
    <row r="7545" spans="1:12" x14ac:dyDescent="0.25">
      <c r="A7545" s="1" t="s">
        <v>7665</v>
      </c>
      <c r="B7545" s="1" t="s">
        <v>7658</v>
      </c>
      <c r="C7545" s="1" t="s">
        <v>7659</v>
      </c>
      <c r="D7545">
        <v>610</v>
      </c>
      <c r="E7545">
        <f>100*Comuni[[#This Row],[Popolazione2011]]/$D$7916</f>
        <v>1.0643468325954298E-3</v>
      </c>
      <c r="F7545">
        <f>100*Comuni[[#This Row],[Popolazione2011]]/(SUMIFS($D$2:$D$7916,$B$2:$B$7916,"Sardegna"))</f>
        <v>3.7209597392156214E-2</v>
      </c>
      <c r="G7545" t="b">
        <f>IF(Comuni[[#This Row],[Popolazione2011]]&gt;300000,"MAGGIORE")</f>
        <v>0</v>
      </c>
      <c r="H7545">
        <f>100*Comuni[[#This Row],[Popolazione2011]]/(SUMIFS($D$2:$D$7916,$B$2:$B$7916,"Piemonte"))</f>
        <v>1.3978270892473641E-2</v>
      </c>
      <c r="I7545" s="1" t="str">
        <f>_xlfn.XLOOKUP(Comuni[[#This Row],[Regione]],Ripartizione_geografica[Regione],Ripartizione_geografica[Ripartizione geografica],,0)</f>
        <v>Isole</v>
      </c>
      <c r="J7545" s="1">
        <f>_xlfn.XLOOKUP(Comuni[[#This Row],[Regione]],Table_0[Regione],Table_0[Totale contagiati],,0)</f>
        <v>525277</v>
      </c>
      <c r="K7545" s="1">
        <f>_xlfn.XLOOKUP(Comuni[[#This Row],[Regione]],Table_0[Regione],Table_0[Guariti],,0)</f>
        <v>513189</v>
      </c>
      <c r="L7545" s="1">
        <f>_xlfn.XLOOKUP(Comuni[[#This Row],[Regione]],Table_0[Regione],Table_0[Deceduti],,0)</f>
        <v>2975</v>
      </c>
    </row>
    <row r="7546" spans="1:12" x14ac:dyDescent="0.25">
      <c r="A7546" s="1" t="s">
        <v>7666</v>
      </c>
      <c r="B7546" s="1" t="s">
        <v>7658</v>
      </c>
      <c r="C7546" s="1" t="s">
        <v>7659</v>
      </c>
      <c r="D7546">
        <v>1971</v>
      </c>
      <c r="E7546">
        <f>100*Comuni[[#This Row],[Popolazione2011]]/$D$7916</f>
        <v>3.4390616508944132E-3</v>
      </c>
      <c r="F7546">
        <f>100*Comuni[[#This Row],[Popolazione2011]]/(SUMIFS($D$2:$D$7916,$B$2:$B$7916,"Sardegna"))</f>
        <v>0.12022969911465559</v>
      </c>
      <c r="G7546" t="b">
        <f>IF(Comuni[[#This Row],[Popolazione2011]]&gt;300000,"MAGGIORE")</f>
        <v>0</v>
      </c>
      <c r="H7546">
        <f>100*Comuni[[#This Row],[Popolazione2011]]/(SUMIFS($D$2:$D$7916,$B$2:$B$7916,"Piemonte"))</f>
        <v>4.5165855621418928E-2</v>
      </c>
      <c r="I7546" s="1" t="str">
        <f>_xlfn.XLOOKUP(Comuni[[#This Row],[Regione]],Ripartizione_geografica[Regione],Ripartizione_geografica[Ripartizione geografica],,0)</f>
        <v>Isole</v>
      </c>
      <c r="J7546" s="1">
        <f>_xlfn.XLOOKUP(Comuni[[#This Row],[Regione]],Table_0[Regione],Table_0[Totale contagiati],,0)</f>
        <v>525277</v>
      </c>
      <c r="K7546" s="1">
        <f>_xlfn.XLOOKUP(Comuni[[#This Row],[Regione]],Table_0[Regione],Table_0[Guariti],,0)</f>
        <v>513189</v>
      </c>
      <c r="L7546" s="1">
        <f>_xlfn.XLOOKUP(Comuni[[#This Row],[Regione]],Table_0[Regione],Table_0[Deceduti],,0)</f>
        <v>2975</v>
      </c>
    </row>
    <row r="7547" spans="1:12" x14ac:dyDescent="0.25">
      <c r="A7547" s="1" t="s">
        <v>7667</v>
      </c>
      <c r="B7547" s="1" t="s">
        <v>7658</v>
      </c>
      <c r="C7547" s="1" t="s">
        <v>7659</v>
      </c>
      <c r="D7547">
        <v>2897</v>
      </c>
      <c r="E7547">
        <f>100*Comuni[[#This Row],[Popolazione2011]]/$D$7916</f>
        <v>5.0547750393917382E-3</v>
      </c>
      <c r="F7547">
        <f>100*Comuni[[#This Row],[Popolazione2011]]/(SUMIFS($D$2:$D$7916,$B$2:$B$7916,"Sardegna"))</f>
        <v>0.17671508794274846</v>
      </c>
      <c r="G7547" t="b">
        <f>IF(Comuni[[#This Row],[Popolazione2011]]&gt;300000,"MAGGIORE")</f>
        <v>0</v>
      </c>
      <c r="H7547">
        <f>100*Comuni[[#This Row],[Popolazione2011]]/(SUMIFS($D$2:$D$7916,$B$2:$B$7916,"Piemonte"))</f>
        <v>6.6385329140157601E-2</v>
      </c>
      <c r="I7547" s="1" t="str">
        <f>_xlfn.XLOOKUP(Comuni[[#This Row],[Regione]],Ripartizione_geografica[Regione],Ripartizione_geografica[Ripartizione geografica],,0)</f>
        <v>Isole</v>
      </c>
      <c r="J7547" s="1">
        <f>_xlfn.XLOOKUP(Comuni[[#This Row],[Regione]],Table_0[Regione],Table_0[Totale contagiati],,0)</f>
        <v>525277</v>
      </c>
      <c r="K7547" s="1">
        <f>_xlfn.XLOOKUP(Comuni[[#This Row],[Regione]],Table_0[Regione],Table_0[Guariti],,0)</f>
        <v>513189</v>
      </c>
      <c r="L7547" s="1">
        <f>_xlfn.XLOOKUP(Comuni[[#This Row],[Regione]],Table_0[Regione],Table_0[Deceduti],,0)</f>
        <v>2975</v>
      </c>
    </row>
    <row r="7548" spans="1:12" x14ac:dyDescent="0.25">
      <c r="A7548" s="1" t="s">
        <v>7668</v>
      </c>
      <c r="B7548" s="1" t="s">
        <v>7658</v>
      </c>
      <c r="C7548" s="1" t="s">
        <v>7659</v>
      </c>
      <c r="D7548">
        <v>428</v>
      </c>
      <c r="E7548">
        <f>100*Comuni[[#This Row],[Popolazione2011]]/$D$7916</f>
        <v>7.4678761368990809E-4</v>
      </c>
      <c r="F7548">
        <f>100*Comuni[[#This Row],[Popolazione2011]]/(SUMIFS($D$2:$D$7916,$B$2:$B$7916,"Sardegna"))</f>
        <v>2.6107717514496493E-2</v>
      </c>
      <c r="G7548" t="b">
        <f>IF(Comuni[[#This Row],[Popolazione2011]]&gt;300000,"MAGGIORE")</f>
        <v>0</v>
      </c>
      <c r="H7548">
        <f>100*Comuni[[#This Row],[Popolazione2011]]/(SUMIFS($D$2:$D$7916,$B$2:$B$7916,"Piemonte"))</f>
        <v>9.807704822915932E-3</v>
      </c>
      <c r="I7548" s="1" t="str">
        <f>_xlfn.XLOOKUP(Comuni[[#This Row],[Regione]],Ripartizione_geografica[Regione],Ripartizione_geografica[Ripartizione geografica],,0)</f>
        <v>Isole</v>
      </c>
      <c r="J7548" s="1">
        <f>_xlfn.XLOOKUP(Comuni[[#This Row],[Regione]],Table_0[Regione],Table_0[Totale contagiati],,0)</f>
        <v>525277</v>
      </c>
      <c r="K7548" s="1">
        <f>_xlfn.XLOOKUP(Comuni[[#This Row],[Regione]],Table_0[Regione],Table_0[Guariti],,0)</f>
        <v>513189</v>
      </c>
      <c r="L7548" s="1">
        <f>_xlfn.XLOOKUP(Comuni[[#This Row],[Regione]],Table_0[Regione],Table_0[Deceduti],,0)</f>
        <v>2975</v>
      </c>
    </row>
    <row r="7549" spans="1:12" x14ac:dyDescent="0.25">
      <c r="A7549" s="1" t="s">
        <v>7669</v>
      </c>
      <c r="B7549" s="1" t="s">
        <v>7658</v>
      </c>
      <c r="C7549" s="1" t="s">
        <v>7659</v>
      </c>
      <c r="D7549">
        <v>1021</v>
      </c>
      <c r="E7549">
        <f>100*Comuni[[#This Row],[Popolazione2011]]/$D$7916</f>
        <v>1.7814723214425144E-3</v>
      </c>
      <c r="F7549">
        <f>100*Comuni[[#This Row],[Popolazione2011]]/(SUMIFS($D$2:$D$7916,$B$2:$B$7916,"Sardegna"))</f>
        <v>6.2280326126871309E-2</v>
      </c>
      <c r="G7549" t="b">
        <f>IF(Comuni[[#This Row],[Popolazione2011]]&gt;300000,"MAGGIORE")</f>
        <v>0</v>
      </c>
      <c r="H7549">
        <f>100*Comuni[[#This Row],[Popolazione2011]]/(SUMIFS($D$2:$D$7916,$B$2:$B$7916,"Piemonte"))</f>
        <v>2.3396417346255062E-2</v>
      </c>
      <c r="I7549" s="1" t="str">
        <f>_xlfn.XLOOKUP(Comuni[[#This Row],[Regione]],Ripartizione_geografica[Regione],Ripartizione_geografica[Ripartizione geografica],,0)</f>
        <v>Isole</v>
      </c>
      <c r="J7549" s="1">
        <f>_xlfn.XLOOKUP(Comuni[[#This Row],[Regione]],Table_0[Regione],Table_0[Totale contagiati],,0)</f>
        <v>525277</v>
      </c>
      <c r="K7549" s="1">
        <f>_xlfn.XLOOKUP(Comuni[[#This Row],[Regione]],Table_0[Regione],Table_0[Guariti],,0)</f>
        <v>513189</v>
      </c>
      <c r="L7549" s="1">
        <f>_xlfn.XLOOKUP(Comuni[[#This Row],[Regione]],Table_0[Regione],Table_0[Deceduti],,0)</f>
        <v>2975</v>
      </c>
    </row>
    <row r="7550" spans="1:12" x14ac:dyDescent="0.25">
      <c r="A7550" s="1" t="s">
        <v>7670</v>
      </c>
      <c r="B7550" s="1" t="s">
        <v>7658</v>
      </c>
      <c r="C7550" s="1" t="s">
        <v>7659</v>
      </c>
      <c r="D7550">
        <v>3636</v>
      </c>
      <c r="E7550">
        <f>100*Comuni[[#This Row],[Popolazione2011]]/$D$7916</f>
        <v>6.3442050546180049E-3</v>
      </c>
      <c r="F7550">
        <f>100*Comuni[[#This Row],[Popolazione2011]]/(SUMIFS($D$2:$D$7916,$B$2:$B$7916,"Sardegna"))</f>
        <v>0.2217936001932459</v>
      </c>
      <c r="G7550" t="b">
        <f>IF(Comuni[[#This Row],[Popolazione2011]]&gt;300000,"MAGGIORE")</f>
        <v>0</v>
      </c>
      <c r="H7550">
        <f>100*Comuni[[#This Row],[Popolazione2011]]/(SUMIFS($D$2:$D$7916,$B$2:$B$7916,"Piemonte"))</f>
        <v>8.3319660598416653E-2</v>
      </c>
      <c r="I7550" s="1" t="str">
        <f>_xlfn.XLOOKUP(Comuni[[#This Row],[Regione]],Ripartizione_geografica[Regione],Ripartizione_geografica[Ripartizione geografica],,0)</f>
        <v>Isole</v>
      </c>
      <c r="J7550" s="1">
        <f>_xlfn.XLOOKUP(Comuni[[#This Row],[Regione]],Table_0[Regione],Table_0[Totale contagiati],,0)</f>
        <v>525277</v>
      </c>
      <c r="K7550" s="1">
        <f>_xlfn.XLOOKUP(Comuni[[#This Row],[Regione]],Table_0[Regione],Table_0[Guariti],,0)</f>
        <v>513189</v>
      </c>
      <c r="L7550" s="1">
        <f>_xlfn.XLOOKUP(Comuni[[#This Row],[Regione]],Table_0[Regione],Table_0[Deceduti],,0)</f>
        <v>2975</v>
      </c>
    </row>
    <row r="7551" spans="1:12" x14ac:dyDescent="0.25">
      <c r="A7551" s="1" t="s">
        <v>7671</v>
      </c>
      <c r="B7551" s="1" t="s">
        <v>7658</v>
      </c>
      <c r="C7551" s="1" t="s">
        <v>7659</v>
      </c>
      <c r="D7551">
        <v>3669</v>
      </c>
      <c r="E7551">
        <f>100*Comuni[[#This Row],[Popolazione2011]]/$D$7916</f>
        <v>6.4017844734305445E-3</v>
      </c>
      <c r="F7551">
        <f>100*Comuni[[#This Row],[Popolazione2011]]/(SUMIFS($D$2:$D$7916,$B$2:$B$7916,"Sardegna"))</f>
        <v>0.22380657841282156</v>
      </c>
      <c r="G7551" t="b">
        <f>IF(Comuni[[#This Row],[Popolazione2011]]&gt;300000,"MAGGIORE")</f>
        <v>0</v>
      </c>
      <c r="H7551">
        <f>100*Comuni[[#This Row],[Popolazione2011]]/(SUMIFS($D$2:$D$7916,$B$2:$B$7916,"Piemonte"))</f>
        <v>8.4075862138501295E-2</v>
      </c>
      <c r="I7551" s="1" t="str">
        <f>_xlfn.XLOOKUP(Comuni[[#This Row],[Regione]],Ripartizione_geografica[Regione],Ripartizione_geografica[Ripartizione geografica],,0)</f>
        <v>Isole</v>
      </c>
      <c r="J7551" s="1">
        <f>_xlfn.XLOOKUP(Comuni[[#This Row],[Regione]],Table_0[Regione],Table_0[Totale contagiati],,0)</f>
        <v>525277</v>
      </c>
      <c r="K7551" s="1">
        <f>_xlfn.XLOOKUP(Comuni[[#This Row],[Regione]],Table_0[Regione],Table_0[Guariti],,0)</f>
        <v>513189</v>
      </c>
      <c r="L7551" s="1">
        <f>_xlfn.XLOOKUP(Comuni[[#This Row],[Regione]],Table_0[Regione],Table_0[Deceduti],,0)</f>
        <v>2975</v>
      </c>
    </row>
    <row r="7552" spans="1:12" x14ac:dyDescent="0.25">
      <c r="A7552" s="1" t="s">
        <v>7672</v>
      </c>
      <c r="B7552" s="1" t="s">
        <v>7658</v>
      </c>
      <c r="C7552" s="1" t="s">
        <v>7659</v>
      </c>
      <c r="D7552">
        <v>800</v>
      </c>
      <c r="E7552">
        <f>100*Comuni[[#This Row],[Popolazione2011]]/$D$7916</f>
        <v>1.3958646984858097E-3</v>
      </c>
      <c r="F7552">
        <f>100*Comuni[[#This Row],[Popolazione2011]]/(SUMIFS($D$2:$D$7916,$B$2:$B$7916,"Sardegna"))</f>
        <v>4.8799471989713072E-2</v>
      </c>
      <c r="G7552" t="b">
        <f>IF(Comuni[[#This Row],[Popolazione2011]]&gt;300000,"MAGGIORE")</f>
        <v>0</v>
      </c>
      <c r="H7552">
        <f>100*Comuni[[#This Row],[Popolazione2011]]/(SUMIFS($D$2:$D$7916,$B$2:$B$7916,"Piemonte"))</f>
        <v>1.8332158547506413E-2</v>
      </c>
      <c r="I7552" s="1" t="str">
        <f>_xlfn.XLOOKUP(Comuni[[#This Row],[Regione]],Ripartizione_geografica[Regione],Ripartizione_geografica[Ripartizione geografica],,0)</f>
        <v>Isole</v>
      </c>
      <c r="J7552" s="1">
        <f>_xlfn.XLOOKUP(Comuni[[#This Row],[Regione]],Table_0[Regione],Table_0[Totale contagiati],,0)</f>
        <v>525277</v>
      </c>
      <c r="K7552" s="1">
        <f>_xlfn.XLOOKUP(Comuni[[#This Row],[Regione]],Table_0[Regione],Table_0[Guariti],,0)</f>
        <v>513189</v>
      </c>
      <c r="L7552" s="1">
        <f>_xlfn.XLOOKUP(Comuni[[#This Row],[Regione]],Table_0[Regione],Table_0[Deceduti],,0)</f>
        <v>2975</v>
      </c>
    </row>
    <row r="7553" spans="1:12" x14ac:dyDescent="0.25">
      <c r="A7553" s="1" t="s">
        <v>7673</v>
      </c>
      <c r="B7553" s="1" t="s">
        <v>7658</v>
      </c>
      <c r="C7553" s="1" t="s">
        <v>7659</v>
      </c>
      <c r="D7553">
        <v>285</v>
      </c>
      <c r="E7553">
        <f>100*Comuni[[#This Row],[Popolazione2011]]/$D$7916</f>
        <v>4.9727679883556969E-4</v>
      </c>
      <c r="F7553">
        <f>100*Comuni[[#This Row],[Popolazione2011]]/(SUMIFS($D$2:$D$7916,$B$2:$B$7916,"Sardegna"))</f>
        <v>1.738481189633528E-2</v>
      </c>
      <c r="G7553" t="b">
        <f>IF(Comuni[[#This Row],[Popolazione2011]]&gt;300000,"MAGGIORE")</f>
        <v>0</v>
      </c>
      <c r="H7553">
        <f>100*Comuni[[#This Row],[Popolazione2011]]/(SUMIFS($D$2:$D$7916,$B$2:$B$7916,"Piemonte"))</f>
        <v>6.5308314825491603E-3</v>
      </c>
      <c r="I7553" s="1" t="str">
        <f>_xlfn.XLOOKUP(Comuni[[#This Row],[Regione]],Ripartizione_geografica[Regione],Ripartizione_geografica[Ripartizione geografica],,0)</f>
        <v>Isole</v>
      </c>
      <c r="J7553" s="1">
        <f>_xlfn.XLOOKUP(Comuni[[#This Row],[Regione]],Table_0[Regione],Table_0[Totale contagiati],,0)</f>
        <v>525277</v>
      </c>
      <c r="K7553" s="1">
        <f>_xlfn.XLOOKUP(Comuni[[#This Row],[Regione]],Table_0[Regione],Table_0[Guariti],,0)</f>
        <v>513189</v>
      </c>
      <c r="L7553" s="1">
        <f>_xlfn.XLOOKUP(Comuni[[#This Row],[Regione]],Table_0[Regione],Table_0[Deceduti],,0)</f>
        <v>2975</v>
      </c>
    </row>
    <row r="7554" spans="1:12" x14ac:dyDescent="0.25">
      <c r="A7554" s="1" t="s">
        <v>7674</v>
      </c>
      <c r="B7554" s="1" t="s">
        <v>7658</v>
      </c>
      <c r="C7554" s="1" t="s">
        <v>7659</v>
      </c>
      <c r="D7554">
        <v>736</v>
      </c>
      <c r="E7554">
        <f>100*Comuni[[#This Row],[Popolazione2011]]/$D$7916</f>
        <v>1.2841955226069448E-3</v>
      </c>
      <c r="F7554">
        <f>100*Comuni[[#This Row],[Popolazione2011]]/(SUMIFS($D$2:$D$7916,$B$2:$B$7916,"Sardegna"))</f>
        <v>4.4895514230536025E-2</v>
      </c>
      <c r="G7554" t="b">
        <f>IF(Comuni[[#This Row],[Popolazione2011]]&gt;300000,"MAGGIORE")</f>
        <v>0</v>
      </c>
      <c r="H7554">
        <f>100*Comuni[[#This Row],[Popolazione2011]]/(SUMIFS($D$2:$D$7916,$B$2:$B$7916,"Piemonte"))</f>
        <v>1.6865585863705901E-2</v>
      </c>
      <c r="I7554" s="1" t="str">
        <f>_xlfn.XLOOKUP(Comuni[[#This Row],[Regione]],Ripartizione_geografica[Regione],Ripartizione_geografica[Ripartizione geografica],,0)</f>
        <v>Isole</v>
      </c>
      <c r="J7554" s="1">
        <f>_xlfn.XLOOKUP(Comuni[[#This Row],[Regione]],Table_0[Regione],Table_0[Totale contagiati],,0)</f>
        <v>525277</v>
      </c>
      <c r="K7554" s="1">
        <f>_xlfn.XLOOKUP(Comuni[[#This Row],[Regione]],Table_0[Regione],Table_0[Guariti],,0)</f>
        <v>513189</v>
      </c>
      <c r="L7554" s="1">
        <f>_xlfn.XLOOKUP(Comuni[[#This Row],[Regione]],Table_0[Regione],Table_0[Deceduti],,0)</f>
        <v>2975</v>
      </c>
    </row>
    <row r="7555" spans="1:12" x14ac:dyDescent="0.25">
      <c r="A7555" s="1" t="s">
        <v>7675</v>
      </c>
      <c r="B7555" s="1" t="s">
        <v>7658</v>
      </c>
      <c r="C7555" s="1" t="s">
        <v>7659</v>
      </c>
      <c r="D7555">
        <v>3979</v>
      </c>
      <c r="E7555">
        <f>100*Comuni[[#This Row],[Popolazione2011]]/$D$7916</f>
        <v>6.9426820440937958E-3</v>
      </c>
      <c r="F7555">
        <f>100*Comuni[[#This Row],[Popolazione2011]]/(SUMIFS($D$2:$D$7916,$B$2:$B$7916,"Sardegna"))</f>
        <v>0.2427163738088354</v>
      </c>
      <c r="G7555" t="b">
        <f>IF(Comuni[[#This Row],[Popolazione2011]]&gt;300000,"MAGGIORE")</f>
        <v>0</v>
      </c>
      <c r="H7555">
        <f>100*Comuni[[#This Row],[Popolazione2011]]/(SUMIFS($D$2:$D$7916,$B$2:$B$7916,"Piemonte"))</f>
        <v>9.117957357566002E-2</v>
      </c>
      <c r="I7555" s="1" t="str">
        <f>_xlfn.XLOOKUP(Comuni[[#This Row],[Regione]],Ripartizione_geografica[Regione],Ripartizione_geografica[Ripartizione geografica],,0)</f>
        <v>Isole</v>
      </c>
      <c r="J7555" s="1">
        <f>_xlfn.XLOOKUP(Comuni[[#This Row],[Regione]],Table_0[Regione],Table_0[Totale contagiati],,0)</f>
        <v>525277</v>
      </c>
      <c r="K7555" s="1">
        <f>_xlfn.XLOOKUP(Comuni[[#This Row],[Regione]],Table_0[Regione],Table_0[Guariti],,0)</f>
        <v>513189</v>
      </c>
      <c r="L7555" s="1">
        <f>_xlfn.XLOOKUP(Comuni[[#This Row],[Regione]],Table_0[Regione],Table_0[Deceduti],,0)</f>
        <v>2975</v>
      </c>
    </row>
    <row r="7556" spans="1:12" x14ac:dyDescent="0.25">
      <c r="A7556" s="1" t="s">
        <v>7676</v>
      </c>
      <c r="B7556" s="1" t="s">
        <v>7658</v>
      </c>
      <c r="C7556" s="1" t="s">
        <v>7659</v>
      </c>
      <c r="D7556">
        <v>1046</v>
      </c>
      <c r="E7556">
        <f>100*Comuni[[#This Row],[Popolazione2011]]/$D$7916</f>
        <v>1.8250930932701961E-3</v>
      </c>
      <c r="F7556">
        <f>100*Comuni[[#This Row],[Popolazione2011]]/(SUMIFS($D$2:$D$7916,$B$2:$B$7916,"Sardegna"))</f>
        <v>6.3805309626549844E-2</v>
      </c>
      <c r="G7556" t="b">
        <f>IF(Comuni[[#This Row],[Popolazione2011]]&gt;300000,"MAGGIORE")</f>
        <v>0</v>
      </c>
      <c r="H7556">
        <f>100*Comuni[[#This Row],[Popolazione2011]]/(SUMIFS($D$2:$D$7916,$B$2:$B$7916,"Piemonte"))</f>
        <v>2.3969297300864636E-2</v>
      </c>
      <c r="I7556" s="1" t="str">
        <f>_xlfn.XLOOKUP(Comuni[[#This Row],[Regione]],Ripartizione_geografica[Regione],Ripartizione_geografica[Ripartizione geografica],,0)</f>
        <v>Isole</v>
      </c>
      <c r="J7556" s="1">
        <f>_xlfn.XLOOKUP(Comuni[[#This Row],[Regione]],Table_0[Regione],Table_0[Totale contagiati],,0)</f>
        <v>525277</v>
      </c>
      <c r="K7556" s="1">
        <f>_xlfn.XLOOKUP(Comuni[[#This Row],[Regione]],Table_0[Regione],Table_0[Guariti],,0)</f>
        <v>513189</v>
      </c>
      <c r="L7556" s="1">
        <f>_xlfn.XLOOKUP(Comuni[[#This Row],[Regione]],Table_0[Regione],Table_0[Deceduti],,0)</f>
        <v>2975</v>
      </c>
    </row>
    <row r="7557" spans="1:12" x14ac:dyDescent="0.25">
      <c r="A7557" s="1" t="s">
        <v>7677</v>
      </c>
      <c r="B7557" s="1" t="s">
        <v>7658</v>
      </c>
      <c r="C7557" s="1" t="s">
        <v>7659</v>
      </c>
      <c r="D7557">
        <v>552</v>
      </c>
      <c r="E7557">
        <f>100*Comuni[[#This Row],[Popolazione2011]]/$D$7916</f>
        <v>9.6314664195520862E-4</v>
      </c>
      <c r="F7557">
        <f>100*Comuni[[#This Row],[Popolazione2011]]/(SUMIFS($D$2:$D$7916,$B$2:$B$7916,"Sardegna"))</f>
        <v>3.3671635672902017E-2</v>
      </c>
      <c r="G7557" t="b">
        <f>IF(Comuni[[#This Row],[Popolazione2011]]&gt;300000,"MAGGIORE")</f>
        <v>0</v>
      </c>
      <c r="H7557">
        <f>100*Comuni[[#This Row],[Popolazione2011]]/(SUMIFS($D$2:$D$7916,$B$2:$B$7916,"Piemonte"))</f>
        <v>1.2649189397779426E-2</v>
      </c>
      <c r="I7557" s="1" t="str">
        <f>_xlfn.XLOOKUP(Comuni[[#This Row],[Regione]],Ripartizione_geografica[Regione],Ripartizione_geografica[Ripartizione geografica],,0)</f>
        <v>Isole</v>
      </c>
      <c r="J7557" s="1">
        <f>_xlfn.XLOOKUP(Comuni[[#This Row],[Regione]],Table_0[Regione],Table_0[Totale contagiati],,0)</f>
        <v>525277</v>
      </c>
      <c r="K7557" s="1">
        <f>_xlfn.XLOOKUP(Comuni[[#This Row],[Regione]],Table_0[Regione],Table_0[Guariti],,0)</f>
        <v>513189</v>
      </c>
      <c r="L7557" s="1">
        <f>_xlfn.XLOOKUP(Comuni[[#This Row],[Regione]],Table_0[Regione],Table_0[Deceduti],,0)</f>
        <v>2975</v>
      </c>
    </row>
    <row r="7558" spans="1:12" x14ac:dyDescent="0.25">
      <c r="A7558" s="1" t="s">
        <v>7678</v>
      </c>
      <c r="B7558" s="1" t="s">
        <v>7658</v>
      </c>
      <c r="C7558" s="1" t="s">
        <v>7659</v>
      </c>
      <c r="D7558">
        <v>944</v>
      </c>
      <c r="E7558">
        <f>100*Comuni[[#This Row],[Popolazione2011]]/$D$7916</f>
        <v>1.6471203442132553E-3</v>
      </c>
      <c r="F7558">
        <f>100*Comuni[[#This Row],[Popolazione2011]]/(SUMIFS($D$2:$D$7916,$B$2:$B$7916,"Sardegna"))</f>
        <v>5.7583376947861427E-2</v>
      </c>
      <c r="G7558" t="b">
        <f>IF(Comuni[[#This Row],[Popolazione2011]]&gt;300000,"MAGGIORE")</f>
        <v>0</v>
      </c>
      <c r="H7558">
        <f>100*Comuni[[#This Row],[Popolazione2011]]/(SUMIFS($D$2:$D$7916,$B$2:$B$7916,"Piemonte"))</f>
        <v>2.1631947086057569E-2</v>
      </c>
      <c r="I7558" s="1" t="str">
        <f>_xlfn.XLOOKUP(Comuni[[#This Row],[Regione]],Ripartizione_geografica[Regione],Ripartizione_geografica[Ripartizione geografica],,0)</f>
        <v>Isole</v>
      </c>
      <c r="J7558" s="1">
        <f>_xlfn.XLOOKUP(Comuni[[#This Row],[Regione]],Table_0[Regione],Table_0[Totale contagiati],,0)</f>
        <v>525277</v>
      </c>
      <c r="K7558" s="1">
        <f>_xlfn.XLOOKUP(Comuni[[#This Row],[Regione]],Table_0[Regione],Table_0[Guariti],,0)</f>
        <v>513189</v>
      </c>
      <c r="L7558" s="1">
        <f>_xlfn.XLOOKUP(Comuni[[#This Row],[Regione]],Table_0[Regione],Table_0[Deceduti],,0)</f>
        <v>2975</v>
      </c>
    </row>
    <row r="7559" spans="1:12" x14ac:dyDescent="0.25">
      <c r="A7559" s="1" t="s">
        <v>7679</v>
      </c>
      <c r="B7559" s="1" t="s">
        <v>7658</v>
      </c>
      <c r="C7559" s="1" t="s">
        <v>7659</v>
      </c>
      <c r="D7559">
        <v>4267</v>
      </c>
      <c r="E7559">
        <f>100*Comuni[[#This Row],[Popolazione2011]]/$D$7916</f>
        <v>7.445193335548687E-3</v>
      </c>
      <c r="F7559">
        <f>100*Comuni[[#This Row],[Popolazione2011]]/(SUMIFS($D$2:$D$7916,$B$2:$B$7916,"Sardegna"))</f>
        <v>0.26028418372513207</v>
      </c>
      <c r="G7559" t="b">
        <f>IF(Comuni[[#This Row],[Popolazione2011]]&gt;300000,"MAGGIORE")</f>
        <v>0</v>
      </c>
      <c r="H7559">
        <f>100*Comuni[[#This Row],[Popolazione2011]]/(SUMIFS($D$2:$D$7916,$B$2:$B$7916,"Piemonte"))</f>
        <v>9.7779150652762339E-2</v>
      </c>
      <c r="I7559" s="1" t="str">
        <f>_xlfn.XLOOKUP(Comuni[[#This Row],[Regione]],Ripartizione_geografica[Regione],Ripartizione_geografica[Ripartizione geografica],,0)</f>
        <v>Isole</v>
      </c>
      <c r="J7559" s="1">
        <f>_xlfn.XLOOKUP(Comuni[[#This Row],[Regione]],Table_0[Regione],Table_0[Totale contagiati],,0)</f>
        <v>525277</v>
      </c>
      <c r="K7559" s="1">
        <f>_xlfn.XLOOKUP(Comuni[[#This Row],[Regione]],Table_0[Regione],Table_0[Guariti],,0)</f>
        <v>513189</v>
      </c>
      <c r="L7559" s="1">
        <f>_xlfn.XLOOKUP(Comuni[[#This Row],[Regione]],Table_0[Regione],Table_0[Deceduti],,0)</f>
        <v>2975</v>
      </c>
    </row>
    <row r="7560" spans="1:12" x14ac:dyDescent="0.25">
      <c r="A7560" s="1" t="s">
        <v>7680</v>
      </c>
      <c r="B7560" s="1" t="s">
        <v>7658</v>
      </c>
      <c r="C7560" s="1" t="s">
        <v>7659</v>
      </c>
      <c r="D7560">
        <v>644</v>
      </c>
      <c r="E7560">
        <f>100*Comuni[[#This Row],[Popolazione2011]]/$D$7916</f>
        <v>1.1236710822810768E-3</v>
      </c>
      <c r="F7560">
        <f>100*Comuni[[#This Row],[Popolazione2011]]/(SUMIFS($D$2:$D$7916,$B$2:$B$7916,"Sardegna"))</f>
        <v>3.9283574951719025E-2</v>
      </c>
      <c r="G7560" t="b">
        <f>IF(Comuni[[#This Row],[Popolazione2011]]&gt;300000,"MAGGIORE")</f>
        <v>0</v>
      </c>
      <c r="H7560">
        <f>100*Comuni[[#This Row],[Popolazione2011]]/(SUMIFS($D$2:$D$7916,$B$2:$B$7916,"Piemonte"))</f>
        <v>1.4757387630742663E-2</v>
      </c>
      <c r="I7560" s="1" t="str">
        <f>_xlfn.XLOOKUP(Comuni[[#This Row],[Regione]],Ripartizione_geografica[Regione],Ripartizione_geografica[Ripartizione geografica],,0)</f>
        <v>Isole</v>
      </c>
      <c r="J7560" s="1">
        <f>_xlfn.XLOOKUP(Comuni[[#This Row],[Regione]],Table_0[Regione],Table_0[Totale contagiati],,0)</f>
        <v>525277</v>
      </c>
      <c r="K7560" s="1">
        <f>_xlfn.XLOOKUP(Comuni[[#This Row],[Regione]],Table_0[Regione],Table_0[Guariti],,0)</f>
        <v>513189</v>
      </c>
      <c r="L7560" s="1">
        <f>_xlfn.XLOOKUP(Comuni[[#This Row],[Regione]],Table_0[Regione],Table_0[Deceduti],,0)</f>
        <v>2975</v>
      </c>
    </row>
    <row r="7561" spans="1:12" x14ac:dyDescent="0.25">
      <c r="A7561" s="1" t="s">
        <v>7681</v>
      </c>
      <c r="B7561" s="1" t="s">
        <v>7658</v>
      </c>
      <c r="C7561" s="1" t="s">
        <v>7659</v>
      </c>
      <c r="D7561">
        <v>5737</v>
      </c>
      <c r="E7561">
        <f>100*Comuni[[#This Row],[Popolazione2011]]/$D$7916</f>
        <v>1.0010094719016363E-2</v>
      </c>
      <c r="F7561">
        <f>100*Comuni[[#This Row],[Popolazione2011]]/(SUMIFS($D$2:$D$7916,$B$2:$B$7916,"Sardegna"))</f>
        <v>0.34995321350622988</v>
      </c>
      <c r="G7561" t="b">
        <f>IF(Comuni[[#This Row],[Popolazione2011]]&gt;300000,"MAGGIORE")</f>
        <v>0</v>
      </c>
      <c r="H7561">
        <f>100*Comuni[[#This Row],[Popolazione2011]]/(SUMIFS($D$2:$D$7916,$B$2:$B$7916,"Piemonte"))</f>
        <v>0.13146449198380536</v>
      </c>
      <c r="I7561" s="1" t="str">
        <f>_xlfn.XLOOKUP(Comuni[[#This Row],[Regione]],Ripartizione_geografica[Regione],Ripartizione_geografica[Ripartizione geografica],,0)</f>
        <v>Isole</v>
      </c>
      <c r="J7561" s="1">
        <f>_xlfn.XLOOKUP(Comuni[[#This Row],[Regione]],Table_0[Regione],Table_0[Totale contagiati],,0)</f>
        <v>525277</v>
      </c>
      <c r="K7561" s="1">
        <f>_xlfn.XLOOKUP(Comuni[[#This Row],[Regione]],Table_0[Regione],Table_0[Guariti],,0)</f>
        <v>513189</v>
      </c>
      <c r="L7561" s="1">
        <f>_xlfn.XLOOKUP(Comuni[[#This Row],[Regione]],Table_0[Regione],Table_0[Deceduti],,0)</f>
        <v>2975</v>
      </c>
    </row>
    <row r="7562" spans="1:12" x14ac:dyDescent="0.25">
      <c r="A7562" s="1" t="s">
        <v>7682</v>
      </c>
      <c r="B7562" s="1" t="s">
        <v>7658</v>
      </c>
      <c r="C7562" s="1" t="s">
        <v>7659</v>
      </c>
      <c r="D7562">
        <v>455</v>
      </c>
      <c r="E7562">
        <f>100*Comuni[[#This Row],[Popolazione2011]]/$D$7916</f>
        <v>7.9389804726380422E-4</v>
      </c>
      <c r="F7562">
        <f>100*Comuni[[#This Row],[Popolazione2011]]/(SUMIFS($D$2:$D$7916,$B$2:$B$7916,"Sardegna"))</f>
        <v>2.7754699694149308E-2</v>
      </c>
      <c r="G7562" t="b">
        <f>IF(Comuni[[#This Row],[Popolazione2011]]&gt;300000,"MAGGIORE")</f>
        <v>0</v>
      </c>
      <c r="H7562">
        <f>100*Comuni[[#This Row],[Popolazione2011]]/(SUMIFS($D$2:$D$7916,$B$2:$B$7916,"Piemonte"))</f>
        <v>1.0426415173894274E-2</v>
      </c>
      <c r="I7562" s="1" t="str">
        <f>_xlfn.XLOOKUP(Comuni[[#This Row],[Regione]],Ripartizione_geografica[Regione],Ripartizione_geografica[Ripartizione geografica],,0)</f>
        <v>Isole</v>
      </c>
      <c r="J7562" s="1">
        <f>_xlfn.XLOOKUP(Comuni[[#This Row],[Regione]],Table_0[Regione],Table_0[Totale contagiati],,0)</f>
        <v>525277</v>
      </c>
      <c r="K7562" s="1">
        <f>_xlfn.XLOOKUP(Comuni[[#This Row],[Regione]],Table_0[Regione],Table_0[Guariti],,0)</f>
        <v>513189</v>
      </c>
      <c r="L7562" s="1">
        <f>_xlfn.XLOOKUP(Comuni[[#This Row],[Regione]],Table_0[Regione],Table_0[Deceduti],,0)</f>
        <v>2975</v>
      </c>
    </row>
    <row r="7563" spans="1:12" x14ac:dyDescent="0.25">
      <c r="A7563" s="1" t="s">
        <v>7683</v>
      </c>
      <c r="B7563" s="1" t="s">
        <v>7658</v>
      </c>
      <c r="C7563" s="1" t="s">
        <v>7659</v>
      </c>
      <c r="D7563">
        <v>1735</v>
      </c>
      <c r="E7563">
        <f>100*Comuni[[#This Row],[Popolazione2011]]/$D$7916</f>
        <v>3.0272815648410994E-3</v>
      </c>
      <c r="F7563">
        <f>100*Comuni[[#This Row],[Popolazione2011]]/(SUMIFS($D$2:$D$7916,$B$2:$B$7916,"Sardegna"))</f>
        <v>0.10583385487769022</v>
      </c>
      <c r="G7563" t="b">
        <f>IF(Comuni[[#This Row],[Popolazione2011]]&gt;300000,"MAGGIORE")</f>
        <v>0</v>
      </c>
      <c r="H7563">
        <f>100*Comuni[[#This Row],[Popolazione2011]]/(SUMIFS($D$2:$D$7916,$B$2:$B$7916,"Piemonte"))</f>
        <v>3.9757868849904537E-2</v>
      </c>
      <c r="I7563" s="1" t="str">
        <f>_xlfn.XLOOKUP(Comuni[[#This Row],[Regione]],Ripartizione_geografica[Regione],Ripartizione_geografica[Ripartizione geografica],,0)</f>
        <v>Isole</v>
      </c>
      <c r="J7563" s="1">
        <f>_xlfn.XLOOKUP(Comuni[[#This Row],[Regione]],Table_0[Regione],Table_0[Totale contagiati],,0)</f>
        <v>525277</v>
      </c>
      <c r="K7563" s="1">
        <f>_xlfn.XLOOKUP(Comuni[[#This Row],[Regione]],Table_0[Regione],Table_0[Guariti],,0)</f>
        <v>513189</v>
      </c>
      <c r="L7563" s="1">
        <f>_xlfn.XLOOKUP(Comuni[[#This Row],[Regione]],Table_0[Regione],Table_0[Deceduti],,0)</f>
        <v>2975</v>
      </c>
    </row>
    <row r="7564" spans="1:12" x14ac:dyDescent="0.25">
      <c r="A7564" s="1" t="s">
        <v>7684</v>
      </c>
      <c r="B7564" s="1" t="s">
        <v>7658</v>
      </c>
      <c r="C7564" s="1" t="s">
        <v>7659</v>
      </c>
      <c r="D7564">
        <v>1346</v>
      </c>
      <c r="E7564">
        <f>100*Comuni[[#This Row],[Popolazione2011]]/$D$7916</f>
        <v>2.3485423552023748E-3</v>
      </c>
      <c r="F7564">
        <f>100*Comuni[[#This Row],[Popolazione2011]]/(SUMIFS($D$2:$D$7916,$B$2:$B$7916,"Sardegna"))</f>
        <v>8.210511162269224E-2</v>
      </c>
      <c r="G7564" t="b">
        <f>IF(Comuni[[#This Row],[Popolazione2011]]&gt;300000,"MAGGIORE")</f>
        <v>0</v>
      </c>
      <c r="H7564">
        <f>100*Comuni[[#This Row],[Popolazione2011]]/(SUMIFS($D$2:$D$7916,$B$2:$B$7916,"Piemonte"))</f>
        <v>3.0843856756179542E-2</v>
      </c>
      <c r="I7564" s="1" t="str">
        <f>_xlfn.XLOOKUP(Comuni[[#This Row],[Regione]],Ripartizione_geografica[Regione],Ripartizione_geografica[Ripartizione geografica],,0)</f>
        <v>Isole</v>
      </c>
      <c r="J7564" s="1">
        <f>_xlfn.XLOOKUP(Comuni[[#This Row],[Regione]],Table_0[Regione],Table_0[Totale contagiati],,0)</f>
        <v>525277</v>
      </c>
      <c r="K7564" s="1">
        <f>_xlfn.XLOOKUP(Comuni[[#This Row],[Regione]],Table_0[Regione],Table_0[Guariti],,0)</f>
        <v>513189</v>
      </c>
      <c r="L7564" s="1">
        <f>_xlfn.XLOOKUP(Comuni[[#This Row],[Regione]],Table_0[Regione],Table_0[Deceduti],,0)</f>
        <v>2975</v>
      </c>
    </row>
    <row r="7565" spans="1:12" x14ac:dyDescent="0.25">
      <c r="A7565" s="1" t="s">
        <v>7685</v>
      </c>
      <c r="B7565" s="1" t="s">
        <v>7658</v>
      </c>
      <c r="C7565" s="1" t="s">
        <v>7659</v>
      </c>
      <c r="D7565">
        <v>900</v>
      </c>
      <c r="E7565">
        <f>100*Comuni[[#This Row],[Popolazione2011]]/$D$7916</f>
        <v>1.5703477857965358E-3</v>
      </c>
      <c r="F7565">
        <f>100*Comuni[[#This Row],[Popolazione2011]]/(SUMIFS($D$2:$D$7916,$B$2:$B$7916,"Sardegna"))</f>
        <v>5.4899405988427206E-2</v>
      </c>
      <c r="G7565" t="b">
        <f>IF(Comuni[[#This Row],[Popolazione2011]]&gt;300000,"MAGGIORE")</f>
        <v>0</v>
      </c>
      <c r="H7565">
        <f>100*Comuni[[#This Row],[Popolazione2011]]/(SUMIFS($D$2:$D$7916,$B$2:$B$7916,"Piemonte"))</f>
        <v>2.0623678365944715E-2</v>
      </c>
      <c r="I7565" s="1" t="str">
        <f>_xlfn.XLOOKUP(Comuni[[#This Row],[Regione]],Ripartizione_geografica[Regione],Ripartizione_geografica[Ripartizione geografica],,0)</f>
        <v>Isole</v>
      </c>
      <c r="J7565" s="1">
        <f>_xlfn.XLOOKUP(Comuni[[#This Row],[Regione]],Table_0[Regione],Table_0[Totale contagiati],,0)</f>
        <v>525277</v>
      </c>
      <c r="K7565" s="1">
        <f>_xlfn.XLOOKUP(Comuni[[#This Row],[Regione]],Table_0[Regione],Table_0[Guariti],,0)</f>
        <v>513189</v>
      </c>
      <c r="L7565" s="1">
        <f>_xlfn.XLOOKUP(Comuni[[#This Row],[Regione]],Table_0[Regione],Table_0[Deceduti],,0)</f>
        <v>2975</v>
      </c>
    </row>
    <row r="7566" spans="1:12" x14ac:dyDescent="0.25">
      <c r="A7566" s="1" t="s">
        <v>7686</v>
      </c>
      <c r="B7566" s="1" t="s">
        <v>7658</v>
      </c>
      <c r="C7566" s="1" t="s">
        <v>7659</v>
      </c>
      <c r="D7566">
        <v>412</v>
      </c>
      <c r="E7566">
        <f>100*Comuni[[#This Row],[Popolazione2011]]/$D$7916</f>
        <v>7.1887031972019198E-4</v>
      </c>
      <c r="F7566">
        <f>100*Comuni[[#This Row],[Popolazione2011]]/(SUMIFS($D$2:$D$7916,$B$2:$B$7916,"Sardegna"))</f>
        <v>2.5131728074702233E-2</v>
      </c>
      <c r="G7566" t="b">
        <f>IF(Comuni[[#This Row],[Popolazione2011]]&gt;300000,"MAGGIORE")</f>
        <v>0</v>
      </c>
      <c r="H7566">
        <f>100*Comuni[[#This Row],[Popolazione2011]]/(SUMIFS($D$2:$D$7916,$B$2:$B$7916,"Piemonte"))</f>
        <v>9.4410616519658031E-3</v>
      </c>
      <c r="I7566" s="1" t="str">
        <f>_xlfn.XLOOKUP(Comuni[[#This Row],[Regione]],Ripartizione_geografica[Regione],Ripartizione_geografica[Ripartizione geografica],,0)</f>
        <v>Isole</v>
      </c>
      <c r="J7566" s="1">
        <f>_xlfn.XLOOKUP(Comuni[[#This Row],[Regione]],Table_0[Regione],Table_0[Totale contagiati],,0)</f>
        <v>525277</v>
      </c>
      <c r="K7566" s="1">
        <f>_xlfn.XLOOKUP(Comuni[[#This Row],[Regione]],Table_0[Regione],Table_0[Guariti],,0)</f>
        <v>513189</v>
      </c>
      <c r="L7566" s="1">
        <f>_xlfn.XLOOKUP(Comuni[[#This Row],[Regione]],Table_0[Regione],Table_0[Deceduti],,0)</f>
        <v>2975</v>
      </c>
    </row>
    <row r="7567" spans="1:12" x14ac:dyDescent="0.25">
      <c r="A7567" s="1" t="s">
        <v>7687</v>
      </c>
      <c r="B7567" s="1" t="s">
        <v>7658</v>
      </c>
      <c r="C7567" s="1" t="s">
        <v>7659</v>
      </c>
      <c r="D7567">
        <v>1547</v>
      </c>
      <c r="E7567">
        <f>100*Comuni[[#This Row],[Popolazione2011]]/$D$7916</f>
        <v>2.6992533606969341E-3</v>
      </c>
      <c r="F7567">
        <f>100*Comuni[[#This Row],[Popolazione2011]]/(SUMIFS($D$2:$D$7916,$B$2:$B$7916,"Sardegna"))</f>
        <v>9.4365978960107649E-2</v>
      </c>
      <c r="G7567" t="b">
        <f>IF(Comuni[[#This Row],[Popolazione2011]]&gt;300000,"MAGGIORE")</f>
        <v>0</v>
      </c>
      <c r="H7567">
        <f>100*Comuni[[#This Row],[Popolazione2011]]/(SUMIFS($D$2:$D$7916,$B$2:$B$7916,"Piemonte"))</f>
        <v>3.5449811591240526E-2</v>
      </c>
      <c r="I7567" s="1" t="str">
        <f>_xlfn.XLOOKUP(Comuni[[#This Row],[Regione]],Ripartizione_geografica[Regione],Ripartizione_geografica[Ripartizione geografica],,0)</f>
        <v>Isole</v>
      </c>
      <c r="J7567" s="1">
        <f>_xlfn.XLOOKUP(Comuni[[#This Row],[Regione]],Table_0[Regione],Table_0[Totale contagiati],,0)</f>
        <v>525277</v>
      </c>
      <c r="K7567" s="1">
        <f>_xlfn.XLOOKUP(Comuni[[#This Row],[Regione]],Table_0[Regione],Table_0[Guariti],,0)</f>
        <v>513189</v>
      </c>
      <c r="L7567" s="1">
        <f>_xlfn.XLOOKUP(Comuni[[#This Row],[Regione]],Table_0[Regione],Table_0[Deceduti],,0)</f>
        <v>2975</v>
      </c>
    </row>
    <row r="7568" spans="1:12" x14ac:dyDescent="0.25">
      <c r="A7568" s="1" t="s">
        <v>7688</v>
      </c>
      <c r="B7568" s="1" t="s">
        <v>7658</v>
      </c>
      <c r="C7568" s="1" t="s">
        <v>7659</v>
      </c>
      <c r="D7568">
        <v>586</v>
      </c>
      <c r="E7568">
        <f>100*Comuni[[#This Row],[Popolazione2011]]/$D$7916</f>
        <v>1.0224708916408555E-3</v>
      </c>
      <c r="F7568">
        <f>100*Comuni[[#This Row],[Popolazione2011]]/(SUMIFS($D$2:$D$7916,$B$2:$B$7916,"Sardegna"))</f>
        <v>3.5745613232464828E-2</v>
      </c>
      <c r="G7568" t="b">
        <f>IF(Comuni[[#This Row],[Popolazione2011]]&gt;300000,"MAGGIORE")</f>
        <v>0</v>
      </c>
      <c r="H7568">
        <f>100*Comuni[[#This Row],[Popolazione2011]]/(SUMIFS($D$2:$D$7916,$B$2:$B$7916,"Piemonte"))</f>
        <v>1.3428306136048448E-2</v>
      </c>
      <c r="I7568" s="1" t="str">
        <f>_xlfn.XLOOKUP(Comuni[[#This Row],[Regione]],Ripartizione_geografica[Regione],Ripartizione_geografica[Ripartizione geografica],,0)</f>
        <v>Isole</v>
      </c>
      <c r="J7568" s="1">
        <f>_xlfn.XLOOKUP(Comuni[[#This Row],[Regione]],Table_0[Regione],Table_0[Totale contagiati],,0)</f>
        <v>525277</v>
      </c>
      <c r="K7568" s="1">
        <f>_xlfn.XLOOKUP(Comuni[[#This Row],[Regione]],Table_0[Regione],Table_0[Guariti],,0)</f>
        <v>513189</v>
      </c>
      <c r="L7568" s="1">
        <f>_xlfn.XLOOKUP(Comuni[[#This Row],[Regione]],Table_0[Regione],Table_0[Deceduti],,0)</f>
        <v>2975</v>
      </c>
    </row>
    <row r="7569" spans="1:12" x14ac:dyDescent="0.25">
      <c r="A7569" s="1" t="s">
        <v>7689</v>
      </c>
      <c r="B7569" s="1" t="s">
        <v>7658</v>
      </c>
      <c r="C7569" s="1" t="s">
        <v>7659</v>
      </c>
      <c r="D7569">
        <v>953</v>
      </c>
      <c r="E7569">
        <f>100*Comuni[[#This Row],[Popolazione2011]]/$D$7916</f>
        <v>1.6628238220712207E-3</v>
      </c>
      <c r="F7569">
        <f>100*Comuni[[#This Row],[Popolazione2011]]/(SUMIFS($D$2:$D$7916,$B$2:$B$7916,"Sardegna"))</f>
        <v>5.8132371007745695E-2</v>
      </c>
      <c r="G7569" t="b">
        <f>IF(Comuni[[#This Row],[Popolazione2011]]&gt;300000,"MAGGIORE")</f>
        <v>0</v>
      </c>
      <c r="H7569">
        <f>100*Comuni[[#This Row],[Popolazione2011]]/(SUMIFS($D$2:$D$7916,$B$2:$B$7916,"Piemonte"))</f>
        <v>2.1838183869717014E-2</v>
      </c>
      <c r="I7569" s="1" t="str">
        <f>_xlfn.XLOOKUP(Comuni[[#This Row],[Regione]],Ripartizione_geografica[Regione],Ripartizione_geografica[Ripartizione geografica],,0)</f>
        <v>Isole</v>
      </c>
      <c r="J7569" s="1">
        <f>_xlfn.XLOOKUP(Comuni[[#This Row],[Regione]],Table_0[Regione],Table_0[Totale contagiati],,0)</f>
        <v>525277</v>
      </c>
      <c r="K7569" s="1">
        <f>_xlfn.XLOOKUP(Comuni[[#This Row],[Regione]],Table_0[Regione],Table_0[Guariti],,0)</f>
        <v>513189</v>
      </c>
      <c r="L7569" s="1">
        <f>_xlfn.XLOOKUP(Comuni[[#This Row],[Regione]],Table_0[Regione],Table_0[Deceduti],,0)</f>
        <v>2975</v>
      </c>
    </row>
    <row r="7570" spans="1:12" x14ac:dyDescent="0.25">
      <c r="A7570" s="1" t="s">
        <v>7690</v>
      </c>
      <c r="B7570" s="1" t="s">
        <v>7658</v>
      </c>
      <c r="C7570" s="1" t="s">
        <v>7659</v>
      </c>
      <c r="D7570">
        <v>580</v>
      </c>
      <c r="E7570">
        <f>100*Comuni[[#This Row],[Popolazione2011]]/$D$7916</f>
        <v>1.012001906402212E-3</v>
      </c>
      <c r="F7570">
        <f>100*Comuni[[#This Row],[Popolazione2011]]/(SUMIFS($D$2:$D$7916,$B$2:$B$7916,"Sardegna"))</f>
        <v>3.5379617192541978E-2</v>
      </c>
      <c r="G7570" t="b">
        <f>IF(Comuni[[#This Row],[Popolazione2011]]&gt;300000,"MAGGIORE")</f>
        <v>0</v>
      </c>
      <c r="H7570">
        <f>100*Comuni[[#This Row],[Popolazione2011]]/(SUMIFS($D$2:$D$7916,$B$2:$B$7916,"Piemonte"))</f>
        <v>1.3290814946942149E-2</v>
      </c>
      <c r="I7570" s="1" t="str">
        <f>_xlfn.XLOOKUP(Comuni[[#This Row],[Regione]],Ripartizione_geografica[Regione],Ripartizione_geografica[Ripartizione geografica],,0)</f>
        <v>Isole</v>
      </c>
      <c r="J7570" s="1">
        <f>_xlfn.XLOOKUP(Comuni[[#This Row],[Regione]],Table_0[Regione],Table_0[Totale contagiati],,0)</f>
        <v>525277</v>
      </c>
      <c r="K7570" s="1">
        <f>_xlfn.XLOOKUP(Comuni[[#This Row],[Regione]],Table_0[Regione],Table_0[Guariti],,0)</f>
        <v>513189</v>
      </c>
      <c r="L7570" s="1">
        <f>_xlfn.XLOOKUP(Comuni[[#This Row],[Regione]],Table_0[Regione],Table_0[Deceduti],,0)</f>
        <v>2975</v>
      </c>
    </row>
    <row r="7571" spans="1:12" x14ac:dyDescent="0.25">
      <c r="A7571" s="1" t="s">
        <v>7691</v>
      </c>
      <c r="B7571" s="1" t="s">
        <v>7658</v>
      </c>
      <c r="C7571" s="1" t="s">
        <v>7659</v>
      </c>
      <c r="D7571">
        <v>8868</v>
      </c>
      <c r="E7571">
        <f>100*Comuni[[#This Row],[Popolazione2011]]/$D$7916</f>
        <v>1.5473160182715199E-2</v>
      </c>
      <c r="F7571">
        <f>100*Comuni[[#This Row],[Popolazione2011]]/(SUMIFS($D$2:$D$7916,$B$2:$B$7916,"Sardegna"))</f>
        <v>0.54094214700596943</v>
      </c>
      <c r="G7571" t="b">
        <f>IF(Comuni[[#This Row],[Popolazione2011]]&gt;300000,"MAGGIORE")</f>
        <v>0</v>
      </c>
      <c r="H7571">
        <f>100*Comuni[[#This Row],[Popolazione2011]]/(SUMIFS($D$2:$D$7916,$B$2:$B$7916,"Piemonte"))</f>
        <v>0.2032119774991086</v>
      </c>
      <c r="I7571" s="1" t="str">
        <f>_xlfn.XLOOKUP(Comuni[[#This Row],[Regione]],Ripartizione_geografica[Regione],Ripartizione_geografica[Ripartizione geografica],,0)</f>
        <v>Isole</v>
      </c>
      <c r="J7571" s="1">
        <f>_xlfn.XLOOKUP(Comuni[[#This Row],[Regione]],Table_0[Regione],Table_0[Totale contagiati],,0)</f>
        <v>525277</v>
      </c>
      <c r="K7571" s="1">
        <f>_xlfn.XLOOKUP(Comuni[[#This Row],[Regione]],Table_0[Regione],Table_0[Guariti],,0)</f>
        <v>513189</v>
      </c>
      <c r="L7571" s="1">
        <f>_xlfn.XLOOKUP(Comuni[[#This Row],[Regione]],Table_0[Regione],Table_0[Deceduti],,0)</f>
        <v>2975</v>
      </c>
    </row>
    <row r="7572" spans="1:12" x14ac:dyDescent="0.25">
      <c r="A7572" s="1" t="s">
        <v>7692</v>
      </c>
      <c r="B7572" s="1" t="s">
        <v>7658</v>
      </c>
      <c r="C7572" s="1" t="s">
        <v>7659</v>
      </c>
      <c r="D7572">
        <v>945</v>
      </c>
      <c r="E7572">
        <f>100*Comuni[[#This Row],[Popolazione2011]]/$D$7916</f>
        <v>1.6488651750863625E-3</v>
      </c>
      <c r="F7572">
        <f>100*Comuni[[#This Row],[Popolazione2011]]/(SUMIFS($D$2:$D$7916,$B$2:$B$7916,"Sardegna"))</f>
        <v>5.7644376287848569E-2</v>
      </c>
      <c r="G7572" t="b">
        <f>IF(Comuni[[#This Row],[Popolazione2011]]&gt;300000,"MAGGIORE")</f>
        <v>0</v>
      </c>
      <c r="H7572">
        <f>100*Comuni[[#This Row],[Popolazione2011]]/(SUMIFS($D$2:$D$7916,$B$2:$B$7916,"Piemonte"))</f>
        <v>2.165486228424195E-2</v>
      </c>
      <c r="I7572" s="1" t="str">
        <f>_xlfn.XLOOKUP(Comuni[[#This Row],[Regione]],Ripartizione_geografica[Regione],Ripartizione_geografica[Ripartizione geografica],,0)</f>
        <v>Isole</v>
      </c>
      <c r="J7572" s="1">
        <f>_xlfn.XLOOKUP(Comuni[[#This Row],[Regione]],Table_0[Regione],Table_0[Totale contagiati],,0)</f>
        <v>525277</v>
      </c>
      <c r="K7572" s="1">
        <f>_xlfn.XLOOKUP(Comuni[[#This Row],[Regione]],Table_0[Regione],Table_0[Guariti],,0)</f>
        <v>513189</v>
      </c>
      <c r="L7572" s="1">
        <f>_xlfn.XLOOKUP(Comuni[[#This Row],[Regione]],Table_0[Regione],Table_0[Deceduti],,0)</f>
        <v>2975</v>
      </c>
    </row>
    <row r="7573" spans="1:12" x14ac:dyDescent="0.25">
      <c r="A7573" s="1" t="s">
        <v>7693</v>
      </c>
      <c r="B7573" s="1" t="s">
        <v>7658</v>
      </c>
      <c r="C7573" s="1" t="s">
        <v>7659</v>
      </c>
      <c r="D7573">
        <v>10936</v>
      </c>
      <c r="E7573">
        <f>100*Comuni[[#This Row],[Popolazione2011]]/$D$7916</f>
        <v>1.9081470428301016E-2</v>
      </c>
      <c r="F7573">
        <f>100*Comuni[[#This Row],[Popolazione2011]]/(SUMIFS($D$2:$D$7916,$B$2:$B$7916,"Sardegna"))</f>
        <v>0.66708878209937772</v>
      </c>
      <c r="G7573" t="b">
        <f>IF(Comuni[[#This Row],[Popolazione2011]]&gt;300000,"MAGGIORE")</f>
        <v>0</v>
      </c>
      <c r="H7573">
        <f>100*Comuni[[#This Row],[Popolazione2011]]/(SUMIFS($D$2:$D$7916,$B$2:$B$7916,"Piemonte"))</f>
        <v>0.2506006073444127</v>
      </c>
      <c r="I7573" s="1" t="str">
        <f>_xlfn.XLOOKUP(Comuni[[#This Row],[Regione]],Ripartizione_geografica[Regione],Ripartizione_geografica[Ripartizione geografica],,0)</f>
        <v>Isole</v>
      </c>
      <c r="J7573" s="1">
        <f>_xlfn.XLOOKUP(Comuni[[#This Row],[Regione]],Table_0[Regione],Table_0[Totale contagiati],,0)</f>
        <v>525277</v>
      </c>
      <c r="K7573" s="1">
        <f>_xlfn.XLOOKUP(Comuni[[#This Row],[Regione]],Table_0[Regione],Table_0[Guariti],,0)</f>
        <v>513189</v>
      </c>
      <c r="L7573" s="1">
        <f>_xlfn.XLOOKUP(Comuni[[#This Row],[Regione]],Table_0[Regione],Table_0[Deceduti],,0)</f>
        <v>2975</v>
      </c>
    </row>
    <row r="7574" spans="1:12" x14ac:dyDescent="0.25">
      <c r="A7574" s="1" t="s">
        <v>7694</v>
      </c>
      <c r="B7574" s="1" t="s">
        <v>7658</v>
      </c>
      <c r="C7574" s="1" t="s">
        <v>7659</v>
      </c>
      <c r="D7574">
        <v>1905</v>
      </c>
      <c r="E7574">
        <f>100*Comuni[[#This Row],[Popolazione2011]]/$D$7916</f>
        <v>3.3239028132693339E-3</v>
      </c>
      <c r="F7574">
        <f>100*Comuni[[#This Row],[Popolazione2011]]/(SUMIFS($D$2:$D$7916,$B$2:$B$7916,"Sardegna"))</f>
        <v>0.11620374267550425</v>
      </c>
      <c r="G7574" t="b">
        <f>IF(Comuni[[#This Row],[Popolazione2011]]&gt;300000,"MAGGIORE")</f>
        <v>0</v>
      </c>
      <c r="H7574">
        <f>100*Comuni[[#This Row],[Popolazione2011]]/(SUMIFS($D$2:$D$7916,$B$2:$B$7916,"Piemonte"))</f>
        <v>4.3653452541249652E-2</v>
      </c>
      <c r="I7574" s="1" t="str">
        <f>_xlfn.XLOOKUP(Comuni[[#This Row],[Regione]],Ripartizione_geografica[Regione],Ripartizione_geografica[Ripartizione geografica],,0)</f>
        <v>Isole</v>
      </c>
      <c r="J7574" s="1">
        <f>_xlfn.XLOOKUP(Comuni[[#This Row],[Regione]],Table_0[Regione],Table_0[Totale contagiati],,0)</f>
        <v>525277</v>
      </c>
      <c r="K7574" s="1">
        <f>_xlfn.XLOOKUP(Comuni[[#This Row],[Regione]],Table_0[Regione],Table_0[Guariti],,0)</f>
        <v>513189</v>
      </c>
      <c r="L7574" s="1">
        <f>_xlfn.XLOOKUP(Comuni[[#This Row],[Regione]],Table_0[Regione],Table_0[Deceduti],,0)</f>
        <v>2975</v>
      </c>
    </row>
    <row r="7575" spans="1:12" x14ac:dyDescent="0.25">
      <c r="A7575" s="1" t="s">
        <v>7695</v>
      </c>
      <c r="B7575" s="1" t="s">
        <v>7658</v>
      </c>
      <c r="C7575" s="1" t="s">
        <v>7659</v>
      </c>
      <c r="D7575">
        <v>2651</v>
      </c>
      <c r="E7575">
        <f>100*Comuni[[#This Row],[Popolazione2011]]/$D$7916</f>
        <v>4.6255466446073513E-3</v>
      </c>
      <c r="F7575">
        <f>100*Comuni[[#This Row],[Popolazione2011]]/(SUMIFS($D$2:$D$7916,$B$2:$B$7916,"Sardegna"))</f>
        <v>0.16170925030591168</v>
      </c>
      <c r="G7575" t="b">
        <f>IF(Comuni[[#This Row],[Popolazione2011]]&gt;300000,"MAGGIORE")</f>
        <v>0</v>
      </c>
      <c r="H7575">
        <f>100*Comuni[[#This Row],[Popolazione2011]]/(SUMIFS($D$2:$D$7916,$B$2:$B$7916,"Piemonte"))</f>
        <v>6.0748190386799378E-2</v>
      </c>
      <c r="I7575" s="1" t="str">
        <f>_xlfn.XLOOKUP(Comuni[[#This Row],[Regione]],Ripartizione_geografica[Regione],Ripartizione_geografica[Ripartizione geografica],,0)</f>
        <v>Isole</v>
      </c>
      <c r="J7575" s="1">
        <f>_xlfn.XLOOKUP(Comuni[[#This Row],[Regione]],Table_0[Regione],Table_0[Totale contagiati],,0)</f>
        <v>525277</v>
      </c>
      <c r="K7575" s="1">
        <f>_xlfn.XLOOKUP(Comuni[[#This Row],[Regione]],Table_0[Regione],Table_0[Guariti],,0)</f>
        <v>513189</v>
      </c>
      <c r="L7575" s="1">
        <f>_xlfn.XLOOKUP(Comuni[[#This Row],[Regione]],Table_0[Regione],Table_0[Deceduti],,0)</f>
        <v>2975</v>
      </c>
    </row>
    <row r="7576" spans="1:12" x14ac:dyDescent="0.25">
      <c r="A7576" s="1" t="s">
        <v>7696</v>
      </c>
      <c r="B7576" s="1" t="s">
        <v>7658</v>
      </c>
      <c r="C7576" s="1" t="s">
        <v>7659</v>
      </c>
      <c r="D7576">
        <v>682</v>
      </c>
      <c r="E7576">
        <f>100*Comuni[[#This Row],[Popolazione2011]]/$D$7916</f>
        <v>1.1899746554591528E-3</v>
      </c>
      <c r="F7576">
        <f>100*Comuni[[#This Row],[Popolazione2011]]/(SUMIFS($D$2:$D$7916,$B$2:$B$7916,"Sardegna"))</f>
        <v>4.1601549871230395E-2</v>
      </c>
      <c r="G7576" t="b">
        <f>IF(Comuni[[#This Row],[Popolazione2011]]&gt;300000,"MAGGIORE")</f>
        <v>0</v>
      </c>
      <c r="H7576">
        <f>100*Comuni[[#This Row],[Popolazione2011]]/(SUMIFS($D$2:$D$7916,$B$2:$B$7916,"Piemonte"))</f>
        <v>1.5628165161749218E-2</v>
      </c>
      <c r="I7576" s="1" t="str">
        <f>_xlfn.XLOOKUP(Comuni[[#This Row],[Regione]],Ripartizione_geografica[Regione],Ripartizione_geografica[Ripartizione geografica],,0)</f>
        <v>Isole</v>
      </c>
      <c r="J7576" s="1">
        <f>_xlfn.XLOOKUP(Comuni[[#This Row],[Regione]],Table_0[Regione],Table_0[Totale contagiati],,0)</f>
        <v>525277</v>
      </c>
      <c r="K7576" s="1">
        <f>_xlfn.XLOOKUP(Comuni[[#This Row],[Regione]],Table_0[Regione],Table_0[Guariti],,0)</f>
        <v>513189</v>
      </c>
      <c r="L7576" s="1">
        <f>_xlfn.XLOOKUP(Comuni[[#This Row],[Regione]],Table_0[Regione],Table_0[Deceduti],,0)</f>
        <v>2975</v>
      </c>
    </row>
    <row r="7577" spans="1:12" x14ac:dyDescent="0.25">
      <c r="A7577" s="1" t="s">
        <v>7697</v>
      </c>
      <c r="B7577" s="1" t="s">
        <v>7658</v>
      </c>
      <c r="C7577" s="1" t="s">
        <v>7659</v>
      </c>
      <c r="D7577">
        <v>553</v>
      </c>
      <c r="E7577">
        <f>100*Comuni[[#This Row],[Popolazione2011]]/$D$7916</f>
        <v>9.6489147282831584E-4</v>
      </c>
      <c r="F7577">
        <f>100*Comuni[[#This Row],[Popolazione2011]]/(SUMIFS($D$2:$D$7916,$B$2:$B$7916,"Sardegna"))</f>
        <v>3.3732635012889159E-2</v>
      </c>
      <c r="G7577" t="b">
        <f>IF(Comuni[[#This Row],[Popolazione2011]]&gt;300000,"MAGGIORE")</f>
        <v>0</v>
      </c>
      <c r="H7577">
        <f>100*Comuni[[#This Row],[Popolazione2011]]/(SUMIFS($D$2:$D$7916,$B$2:$B$7916,"Piemonte"))</f>
        <v>1.2672104595963808E-2</v>
      </c>
      <c r="I7577" s="1" t="str">
        <f>_xlfn.XLOOKUP(Comuni[[#This Row],[Regione]],Ripartizione_geografica[Regione],Ripartizione_geografica[Ripartizione geografica],,0)</f>
        <v>Isole</v>
      </c>
      <c r="J7577" s="1">
        <f>_xlfn.XLOOKUP(Comuni[[#This Row],[Regione]],Table_0[Regione],Table_0[Totale contagiati],,0)</f>
        <v>525277</v>
      </c>
      <c r="K7577" s="1">
        <f>_xlfn.XLOOKUP(Comuni[[#This Row],[Regione]],Table_0[Regione],Table_0[Guariti],,0)</f>
        <v>513189</v>
      </c>
      <c r="L7577" s="1">
        <f>_xlfn.XLOOKUP(Comuni[[#This Row],[Regione]],Table_0[Regione],Table_0[Deceduti],,0)</f>
        <v>2975</v>
      </c>
    </row>
    <row r="7578" spans="1:12" x14ac:dyDescent="0.25">
      <c r="A7578" s="1" t="s">
        <v>7698</v>
      </c>
      <c r="B7578" s="1" t="s">
        <v>7658</v>
      </c>
      <c r="C7578" s="1" t="s">
        <v>7659</v>
      </c>
      <c r="D7578">
        <v>117</v>
      </c>
      <c r="E7578">
        <f>100*Comuni[[#This Row],[Popolazione2011]]/$D$7916</f>
        <v>2.0414521215354964E-4</v>
      </c>
      <c r="F7578">
        <f>100*Comuni[[#This Row],[Popolazione2011]]/(SUMIFS($D$2:$D$7916,$B$2:$B$7916,"Sardegna"))</f>
        <v>7.1369227784955367E-3</v>
      </c>
      <c r="G7578" t="b">
        <f>IF(Comuni[[#This Row],[Popolazione2011]]&gt;300000,"MAGGIORE")</f>
        <v>0</v>
      </c>
      <c r="H7578">
        <f>100*Comuni[[#This Row],[Popolazione2011]]/(SUMIFS($D$2:$D$7916,$B$2:$B$7916,"Piemonte"))</f>
        <v>2.6810781875728131E-3</v>
      </c>
      <c r="I7578" s="1" t="str">
        <f>_xlfn.XLOOKUP(Comuni[[#This Row],[Regione]],Ripartizione_geografica[Regione],Ripartizione_geografica[Ripartizione geografica],,0)</f>
        <v>Isole</v>
      </c>
      <c r="J7578" s="1">
        <f>_xlfn.XLOOKUP(Comuni[[#This Row],[Regione]],Table_0[Regione],Table_0[Totale contagiati],,0)</f>
        <v>525277</v>
      </c>
      <c r="K7578" s="1">
        <f>_xlfn.XLOOKUP(Comuni[[#This Row],[Regione]],Table_0[Regione],Table_0[Guariti],,0)</f>
        <v>513189</v>
      </c>
      <c r="L7578" s="1">
        <f>_xlfn.XLOOKUP(Comuni[[#This Row],[Regione]],Table_0[Regione],Table_0[Deceduti],,0)</f>
        <v>2975</v>
      </c>
    </row>
    <row r="7579" spans="1:12" x14ac:dyDescent="0.25">
      <c r="A7579" s="1" t="s">
        <v>7699</v>
      </c>
      <c r="B7579" s="1" t="s">
        <v>7658</v>
      </c>
      <c r="C7579" s="1" t="s">
        <v>7659</v>
      </c>
      <c r="D7579">
        <v>2488</v>
      </c>
      <c r="E7579">
        <f>100*Comuni[[#This Row],[Popolazione2011]]/$D$7916</f>
        <v>4.341139212290868E-3</v>
      </c>
      <c r="F7579">
        <f>100*Comuni[[#This Row],[Popolazione2011]]/(SUMIFS($D$2:$D$7916,$B$2:$B$7916,"Sardegna"))</f>
        <v>0.15176635788800766</v>
      </c>
      <c r="G7579" t="b">
        <f>IF(Comuni[[#This Row],[Popolazione2011]]&gt;300000,"MAGGIORE")</f>
        <v>0</v>
      </c>
      <c r="H7579">
        <f>100*Comuni[[#This Row],[Popolazione2011]]/(SUMIFS($D$2:$D$7916,$B$2:$B$7916,"Piemonte"))</f>
        <v>5.7013013082744944E-2</v>
      </c>
      <c r="I7579" s="1" t="str">
        <f>_xlfn.XLOOKUP(Comuni[[#This Row],[Regione]],Ripartizione_geografica[Regione],Ripartizione_geografica[Ripartizione geografica],,0)</f>
        <v>Isole</v>
      </c>
      <c r="J7579" s="1">
        <f>_xlfn.XLOOKUP(Comuni[[#This Row],[Regione]],Table_0[Regione],Table_0[Totale contagiati],,0)</f>
        <v>525277</v>
      </c>
      <c r="K7579" s="1">
        <f>_xlfn.XLOOKUP(Comuni[[#This Row],[Regione]],Table_0[Regione],Table_0[Guariti],,0)</f>
        <v>513189</v>
      </c>
      <c r="L7579" s="1">
        <f>_xlfn.XLOOKUP(Comuni[[#This Row],[Regione]],Table_0[Regione],Table_0[Deceduti],,0)</f>
        <v>2975</v>
      </c>
    </row>
    <row r="7580" spans="1:12" x14ac:dyDescent="0.25">
      <c r="A7580" s="1" t="s">
        <v>7700</v>
      </c>
      <c r="B7580" s="1" t="s">
        <v>7658</v>
      </c>
      <c r="C7580" s="1" t="s">
        <v>7659</v>
      </c>
      <c r="D7580">
        <v>1945</v>
      </c>
      <c r="E7580">
        <f>100*Comuni[[#This Row],[Popolazione2011]]/$D$7916</f>
        <v>3.3936960481936247E-3</v>
      </c>
      <c r="F7580">
        <f>100*Comuni[[#This Row],[Popolazione2011]]/(SUMIFS($D$2:$D$7916,$B$2:$B$7916,"Sardegna"))</f>
        <v>0.1186437162749899</v>
      </c>
      <c r="G7580" t="b">
        <f>IF(Comuni[[#This Row],[Popolazione2011]]&gt;300000,"MAGGIORE")</f>
        <v>0</v>
      </c>
      <c r="H7580">
        <f>100*Comuni[[#This Row],[Popolazione2011]]/(SUMIFS($D$2:$D$7916,$B$2:$B$7916,"Piemonte"))</f>
        <v>4.4570060468624967E-2</v>
      </c>
      <c r="I7580" s="1" t="str">
        <f>_xlfn.XLOOKUP(Comuni[[#This Row],[Regione]],Ripartizione_geografica[Regione],Ripartizione_geografica[Ripartizione geografica],,0)</f>
        <v>Isole</v>
      </c>
      <c r="J7580" s="1">
        <f>_xlfn.XLOOKUP(Comuni[[#This Row],[Regione]],Table_0[Regione],Table_0[Totale contagiati],,0)</f>
        <v>525277</v>
      </c>
      <c r="K7580" s="1">
        <f>_xlfn.XLOOKUP(Comuni[[#This Row],[Regione]],Table_0[Regione],Table_0[Guariti],,0)</f>
        <v>513189</v>
      </c>
      <c r="L7580" s="1">
        <f>_xlfn.XLOOKUP(Comuni[[#This Row],[Regione]],Table_0[Regione],Table_0[Deceduti],,0)</f>
        <v>2975</v>
      </c>
    </row>
    <row r="7581" spans="1:12" x14ac:dyDescent="0.25">
      <c r="A7581" s="1" t="s">
        <v>7701</v>
      </c>
      <c r="B7581" s="1" t="s">
        <v>7658</v>
      </c>
      <c r="C7581" s="1" t="s">
        <v>7659</v>
      </c>
      <c r="D7581">
        <v>837</v>
      </c>
      <c r="E7581">
        <f>100*Comuni[[#This Row],[Popolazione2011]]/$D$7916</f>
        <v>1.4604234407907782E-3</v>
      </c>
      <c r="F7581">
        <f>100*Comuni[[#This Row],[Popolazione2011]]/(SUMIFS($D$2:$D$7916,$B$2:$B$7916,"Sardegna"))</f>
        <v>5.1056447569237301E-2</v>
      </c>
      <c r="G7581" t="b">
        <f>IF(Comuni[[#This Row],[Popolazione2011]]&gt;300000,"MAGGIORE")</f>
        <v>0</v>
      </c>
      <c r="H7581">
        <f>100*Comuni[[#This Row],[Popolazione2011]]/(SUMIFS($D$2:$D$7916,$B$2:$B$7916,"Piemonte"))</f>
        <v>1.9180020880328587E-2</v>
      </c>
      <c r="I7581" s="1" t="str">
        <f>_xlfn.XLOOKUP(Comuni[[#This Row],[Regione]],Ripartizione_geografica[Regione],Ripartizione_geografica[Ripartizione geografica],,0)</f>
        <v>Isole</v>
      </c>
      <c r="J7581" s="1">
        <f>_xlfn.XLOOKUP(Comuni[[#This Row],[Regione]],Table_0[Regione],Table_0[Totale contagiati],,0)</f>
        <v>525277</v>
      </c>
      <c r="K7581" s="1">
        <f>_xlfn.XLOOKUP(Comuni[[#This Row],[Regione]],Table_0[Regione],Table_0[Guariti],,0)</f>
        <v>513189</v>
      </c>
      <c r="L7581" s="1">
        <f>_xlfn.XLOOKUP(Comuni[[#This Row],[Regione]],Table_0[Regione],Table_0[Deceduti],,0)</f>
        <v>2975</v>
      </c>
    </row>
    <row r="7582" spans="1:12" x14ac:dyDescent="0.25">
      <c r="A7582" s="1" t="s">
        <v>7702</v>
      </c>
      <c r="B7582" s="1" t="s">
        <v>7658</v>
      </c>
      <c r="C7582" s="1" t="s">
        <v>7659</v>
      </c>
      <c r="D7582">
        <v>874</v>
      </c>
      <c r="E7582">
        <f>100*Comuni[[#This Row],[Popolazione2011]]/$D$7916</f>
        <v>1.5249821830957469E-3</v>
      </c>
      <c r="F7582">
        <f>100*Comuni[[#This Row],[Popolazione2011]]/(SUMIFS($D$2:$D$7916,$B$2:$B$7916,"Sardegna"))</f>
        <v>5.331342314876153E-2</v>
      </c>
      <c r="G7582" t="b">
        <f>IF(Comuni[[#This Row],[Popolazione2011]]&gt;300000,"MAGGIORE")</f>
        <v>0</v>
      </c>
      <c r="H7582">
        <f>100*Comuni[[#This Row],[Popolazione2011]]/(SUMIFS($D$2:$D$7916,$B$2:$B$7916,"Piemonte"))</f>
        <v>2.0027883213150757E-2</v>
      </c>
      <c r="I7582" s="1" t="str">
        <f>_xlfn.XLOOKUP(Comuni[[#This Row],[Regione]],Ripartizione_geografica[Regione],Ripartizione_geografica[Ripartizione geografica],,0)</f>
        <v>Isole</v>
      </c>
      <c r="J7582" s="1">
        <f>_xlfn.XLOOKUP(Comuni[[#This Row],[Regione]],Table_0[Regione],Table_0[Totale contagiati],,0)</f>
        <v>525277</v>
      </c>
      <c r="K7582" s="1">
        <f>_xlfn.XLOOKUP(Comuni[[#This Row],[Regione]],Table_0[Regione],Table_0[Guariti],,0)</f>
        <v>513189</v>
      </c>
      <c r="L7582" s="1">
        <f>_xlfn.XLOOKUP(Comuni[[#This Row],[Regione]],Table_0[Regione],Table_0[Deceduti],,0)</f>
        <v>2975</v>
      </c>
    </row>
    <row r="7583" spans="1:12" x14ac:dyDescent="0.25">
      <c r="A7583" s="1" t="s">
        <v>7703</v>
      </c>
      <c r="B7583" s="1" t="s">
        <v>7658</v>
      </c>
      <c r="C7583" s="1" t="s">
        <v>7659</v>
      </c>
      <c r="D7583">
        <v>1427</v>
      </c>
      <c r="E7583">
        <f>100*Comuni[[#This Row],[Popolazione2011]]/$D$7916</f>
        <v>2.489873655924063E-3</v>
      </c>
      <c r="F7583">
        <f>100*Comuni[[#This Row],[Popolazione2011]]/(SUMIFS($D$2:$D$7916,$B$2:$B$7916,"Sardegna"))</f>
        <v>8.7046058161650688E-2</v>
      </c>
      <c r="G7583" t="b">
        <f>IF(Comuni[[#This Row],[Popolazione2011]]&gt;300000,"MAGGIORE")</f>
        <v>0</v>
      </c>
      <c r="H7583">
        <f>100*Comuni[[#This Row],[Popolazione2011]]/(SUMIFS($D$2:$D$7916,$B$2:$B$7916,"Piemonte"))</f>
        <v>3.2699987809114567E-2</v>
      </c>
      <c r="I7583" s="1" t="str">
        <f>_xlfn.XLOOKUP(Comuni[[#This Row],[Regione]],Ripartizione_geografica[Regione],Ripartizione_geografica[Ripartizione geografica],,0)</f>
        <v>Isole</v>
      </c>
      <c r="J7583" s="1">
        <f>_xlfn.XLOOKUP(Comuni[[#This Row],[Regione]],Table_0[Regione],Table_0[Totale contagiati],,0)</f>
        <v>525277</v>
      </c>
      <c r="K7583" s="1">
        <f>_xlfn.XLOOKUP(Comuni[[#This Row],[Regione]],Table_0[Regione],Table_0[Guariti],,0)</f>
        <v>513189</v>
      </c>
      <c r="L7583" s="1">
        <f>_xlfn.XLOOKUP(Comuni[[#This Row],[Regione]],Table_0[Regione],Table_0[Deceduti],,0)</f>
        <v>2975</v>
      </c>
    </row>
    <row r="7584" spans="1:12" x14ac:dyDescent="0.25">
      <c r="A7584" s="1" t="s">
        <v>7704</v>
      </c>
      <c r="B7584" s="1" t="s">
        <v>7658</v>
      </c>
      <c r="C7584" s="1" t="s">
        <v>7659</v>
      </c>
      <c r="D7584">
        <v>2851</v>
      </c>
      <c r="E7584">
        <f>100*Comuni[[#This Row],[Popolazione2011]]/$D$7916</f>
        <v>4.9745128192288041E-3</v>
      </c>
      <c r="F7584">
        <f>100*Comuni[[#This Row],[Popolazione2011]]/(SUMIFS($D$2:$D$7916,$B$2:$B$7916,"Sardegna"))</f>
        <v>0.17390911830333997</v>
      </c>
      <c r="G7584" t="b">
        <f>IF(Comuni[[#This Row],[Popolazione2011]]&gt;300000,"MAGGIORE")</f>
        <v>0</v>
      </c>
      <c r="H7584">
        <f>100*Comuni[[#This Row],[Popolazione2011]]/(SUMIFS($D$2:$D$7916,$B$2:$B$7916,"Piemonte"))</f>
        <v>6.5331230023675982E-2</v>
      </c>
      <c r="I7584" s="1" t="str">
        <f>_xlfn.XLOOKUP(Comuni[[#This Row],[Regione]],Ripartizione_geografica[Regione],Ripartizione_geografica[Ripartizione geografica],,0)</f>
        <v>Isole</v>
      </c>
      <c r="J7584" s="1">
        <f>_xlfn.XLOOKUP(Comuni[[#This Row],[Regione]],Table_0[Regione],Table_0[Totale contagiati],,0)</f>
        <v>525277</v>
      </c>
      <c r="K7584" s="1">
        <f>_xlfn.XLOOKUP(Comuni[[#This Row],[Regione]],Table_0[Regione],Table_0[Guariti],,0)</f>
        <v>513189</v>
      </c>
      <c r="L7584" s="1">
        <f>_xlfn.XLOOKUP(Comuni[[#This Row],[Regione]],Table_0[Regione],Table_0[Deceduti],,0)</f>
        <v>2975</v>
      </c>
    </row>
    <row r="7585" spans="1:12" x14ac:dyDescent="0.25">
      <c r="A7585" s="1" t="s">
        <v>7705</v>
      </c>
      <c r="B7585" s="1" t="s">
        <v>7658</v>
      </c>
      <c r="C7585" s="1" t="s">
        <v>7659</v>
      </c>
      <c r="D7585">
        <v>53307</v>
      </c>
      <c r="E7585">
        <f>100*Comuni[[#This Row],[Popolazione2011]]/$D$7916</f>
        <v>9.3011699352728822E-2</v>
      </c>
      <c r="F7585">
        <f>100*Comuni[[#This Row],[Popolazione2011]]/(SUMIFS($D$2:$D$7916,$B$2:$B$7916,"Sardegna"))</f>
        <v>3.2516918166945432</v>
      </c>
      <c r="G7585" t="b">
        <f>IF(Comuni[[#This Row],[Popolazione2011]]&gt;300000,"MAGGIORE")</f>
        <v>0</v>
      </c>
      <c r="H7585">
        <f>100*Comuni[[#This Row],[Popolazione2011]]/(SUMIFS($D$2:$D$7916,$B$2:$B$7916,"Piemonte"))</f>
        <v>1.2215404696149055</v>
      </c>
      <c r="I7585" s="1" t="str">
        <f>_xlfn.XLOOKUP(Comuni[[#This Row],[Regione]],Ripartizione_geografica[Regione],Ripartizione_geografica[Ripartizione geografica],,0)</f>
        <v>Isole</v>
      </c>
      <c r="J7585" s="1">
        <f>_xlfn.XLOOKUP(Comuni[[#This Row],[Regione]],Table_0[Regione],Table_0[Totale contagiati],,0)</f>
        <v>525277</v>
      </c>
      <c r="K7585" s="1">
        <f>_xlfn.XLOOKUP(Comuni[[#This Row],[Regione]],Table_0[Regione],Table_0[Guariti],,0)</f>
        <v>513189</v>
      </c>
      <c r="L7585" s="1">
        <f>_xlfn.XLOOKUP(Comuni[[#This Row],[Regione]],Table_0[Regione],Table_0[Deceduti],,0)</f>
        <v>2975</v>
      </c>
    </row>
    <row r="7586" spans="1:12" x14ac:dyDescent="0.25">
      <c r="A7586" s="1" t="s">
        <v>7706</v>
      </c>
      <c r="B7586" s="1" t="s">
        <v>7658</v>
      </c>
      <c r="C7586" s="1" t="s">
        <v>7659</v>
      </c>
      <c r="D7586">
        <v>4001</v>
      </c>
      <c r="E7586">
        <f>100*Comuni[[#This Row],[Popolazione2011]]/$D$7916</f>
        <v>6.981068323302155E-3</v>
      </c>
      <c r="F7586">
        <f>100*Comuni[[#This Row],[Popolazione2011]]/(SUMIFS($D$2:$D$7916,$B$2:$B$7916,"Sardegna"))</f>
        <v>0.24405835928855249</v>
      </c>
      <c r="G7586" t="b">
        <f>IF(Comuni[[#This Row],[Popolazione2011]]&gt;300000,"MAGGIORE")</f>
        <v>0</v>
      </c>
      <c r="H7586">
        <f>100*Comuni[[#This Row],[Popolazione2011]]/(SUMIFS($D$2:$D$7916,$B$2:$B$7916,"Piemonte"))</f>
        <v>9.1683707935716452E-2</v>
      </c>
      <c r="I7586" s="1" t="str">
        <f>_xlfn.XLOOKUP(Comuni[[#This Row],[Regione]],Ripartizione_geografica[Regione],Ripartizione_geografica[Ripartizione geografica],,0)</f>
        <v>Isole</v>
      </c>
      <c r="J7586" s="1">
        <f>_xlfn.XLOOKUP(Comuni[[#This Row],[Regione]],Table_0[Regione],Table_0[Totale contagiati],,0)</f>
        <v>525277</v>
      </c>
      <c r="K7586" s="1">
        <f>_xlfn.XLOOKUP(Comuni[[#This Row],[Regione]],Table_0[Regione],Table_0[Guariti],,0)</f>
        <v>513189</v>
      </c>
      <c r="L7586" s="1">
        <f>_xlfn.XLOOKUP(Comuni[[#This Row],[Regione]],Table_0[Regione],Table_0[Deceduti],,0)</f>
        <v>2975</v>
      </c>
    </row>
    <row r="7587" spans="1:12" x14ac:dyDescent="0.25">
      <c r="A7587" s="1" t="s">
        <v>7707</v>
      </c>
      <c r="B7587" s="1" t="s">
        <v>7658</v>
      </c>
      <c r="C7587" s="1" t="s">
        <v>7659</v>
      </c>
      <c r="D7587">
        <v>3436</v>
      </c>
      <c r="E7587">
        <f>100*Comuni[[#This Row],[Popolazione2011]]/$D$7916</f>
        <v>5.9952388799965521E-3</v>
      </c>
      <c r="F7587">
        <f>100*Comuni[[#This Row],[Popolazione2011]]/(SUMIFS($D$2:$D$7916,$B$2:$B$7916,"Sardegna"))</f>
        <v>0.20959373219581764</v>
      </c>
      <c r="G7587" t="b">
        <f>IF(Comuni[[#This Row],[Popolazione2011]]&gt;300000,"MAGGIORE")</f>
        <v>0</v>
      </c>
      <c r="H7587">
        <f>100*Comuni[[#This Row],[Popolazione2011]]/(SUMIFS($D$2:$D$7916,$B$2:$B$7916,"Piemonte"))</f>
        <v>7.8736620961540049E-2</v>
      </c>
      <c r="I7587" s="1" t="str">
        <f>_xlfn.XLOOKUP(Comuni[[#This Row],[Regione]],Ripartizione_geografica[Regione],Ripartizione_geografica[Ripartizione geografica],,0)</f>
        <v>Isole</v>
      </c>
      <c r="J7587" s="1">
        <f>_xlfn.XLOOKUP(Comuni[[#This Row],[Regione]],Table_0[Regione],Table_0[Totale contagiati],,0)</f>
        <v>525277</v>
      </c>
      <c r="K7587" s="1">
        <f>_xlfn.XLOOKUP(Comuni[[#This Row],[Regione]],Table_0[Regione],Table_0[Guariti],,0)</f>
        <v>513189</v>
      </c>
      <c r="L7587" s="1">
        <f>_xlfn.XLOOKUP(Comuni[[#This Row],[Regione]],Table_0[Regione],Table_0[Deceduti],,0)</f>
        <v>2975</v>
      </c>
    </row>
    <row r="7588" spans="1:12" x14ac:dyDescent="0.25">
      <c r="A7588" s="1" t="s">
        <v>7708</v>
      </c>
      <c r="B7588" s="1" t="s">
        <v>7658</v>
      </c>
      <c r="C7588" s="1" t="s">
        <v>7659</v>
      </c>
      <c r="D7588">
        <v>3204</v>
      </c>
      <c r="E7588">
        <f>100*Comuni[[#This Row],[Popolazione2011]]/$D$7916</f>
        <v>5.5904381174356676E-3</v>
      </c>
      <c r="F7588">
        <f>100*Comuni[[#This Row],[Popolazione2011]]/(SUMIFS($D$2:$D$7916,$B$2:$B$7916,"Sardegna"))</f>
        <v>0.19544188531880086</v>
      </c>
      <c r="G7588" t="b">
        <f>IF(Comuni[[#This Row],[Popolazione2011]]&gt;300000,"MAGGIORE")</f>
        <v>0</v>
      </c>
      <c r="H7588">
        <f>100*Comuni[[#This Row],[Popolazione2011]]/(SUMIFS($D$2:$D$7916,$B$2:$B$7916,"Piemonte"))</f>
        <v>7.3420294982763187E-2</v>
      </c>
      <c r="I7588" s="1" t="str">
        <f>_xlfn.XLOOKUP(Comuni[[#This Row],[Regione]],Ripartizione_geografica[Regione],Ripartizione_geografica[Ripartizione geografica],,0)</f>
        <v>Isole</v>
      </c>
      <c r="J7588" s="1">
        <f>_xlfn.XLOOKUP(Comuni[[#This Row],[Regione]],Table_0[Regione],Table_0[Totale contagiati],,0)</f>
        <v>525277</v>
      </c>
      <c r="K7588" s="1">
        <f>_xlfn.XLOOKUP(Comuni[[#This Row],[Regione]],Table_0[Regione],Table_0[Guariti],,0)</f>
        <v>513189</v>
      </c>
      <c r="L7588" s="1">
        <f>_xlfn.XLOOKUP(Comuni[[#This Row],[Regione]],Table_0[Regione],Table_0[Deceduti],,0)</f>
        <v>2975</v>
      </c>
    </row>
    <row r="7589" spans="1:12" x14ac:dyDescent="0.25">
      <c r="A7589" s="1" t="s">
        <v>7709</v>
      </c>
      <c r="B7589" s="1" t="s">
        <v>7658</v>
      </c>
      <c r="C7589" s="1" t="s">
        <v>7659</v>
      </c>
      <c r="D7589">
        <v>5876</v>
      </c>
      <c r="E7589">
        <f>100*Comuni[[#This Row],[Popolazione2011]]/$D$7916</f>
        <v>1.0252626210378271E-2</v>
      </c>
      <c r="F7589">
        <f>100*Comuni[[#This Row],[Popolazione2011]]/(SUMIFS($D$2:$D$7916,$B$2:$B$7916,"Sardegna"))</f>
        <v>0.3584321217644425</v>
      </c>
      <c r="G7589" t="b">
        <f>IF(Comuni[[#This Row],[Popolazione2011]]&gt;300000,"MAGGIORE")</f>
        <v>0</v>
      </c>
      <c r="H7589">
        <f>100*Comuni[[#This Row],[Popolazione2011]]/(SUMIFS($D$2:$D$7916,$B$2:$B$7916,"Piemonte"))</f>
        <v>0.1346497045314346</v>
      </c>
      <c r="I7589" s="1" t="str">
        <f>_xlfn.XLOOKUP(Comuni[[#This Row],[Regione]],Ripartizione_geografica[Regione],Ripartizione_geografica[Ripartizione geografica],,0)</f>
        <v>Isole</v>
      </c>
      <c r="J7589" s="1">
        <f>_xlfn.XLOOKUP(Comuni[[#This Row],[Regione]],Table_0[Regione],Table_0[Totale contagiati],,0)</f>
        <v>525277</v>
      </c>
      <c r="K7589" s="1">
        <f>_xlfn.XLOOKUP(Comuni[[#This Row],[Regione]],Table_0[Regione],Table_0[Guariti],,0)</f>
        <v>513189</v>
      </c>
      <c r="L7589" s="1">
        <f>_xlfn.XLOOKUP(Comuni[[#This Row],[Regione]],Table_0[Regione],Table_0[Deceduti],,0)</f>
        <v>2975</v>
      </c>
    </row>
    <row r="7590" spans="1:12" x14ac:dyDescent="0.25">
      <c r="A7590" s="1" t="s">
        <v>7710</v>
      </c>
      <c r="B7590" s="1" t="s">
        <v>7658</v>
      </c>
      <c r="C7590" s="1" t="s">
        <v>7659</v>
      </c>
      <c r="D7590">
        <v>10881</v>
      </c>
      <c r="E7590">
        <f>100*Comuni[[#This Row],[Popolazione2011]]/$D$7916</f>
        <v>1.8985504730280118E-2</v>
      </c>
      <c r="F7590">
        <f>100*Comuni[[#This Row],[Popolazione2011]]/(SUMIFS($D$2:$D$7916,$B$2:$B$7916,"Sardegna"))</f>
        <v>0.66373381840008494</v>
      </c>
      <c r="G7590" t="b">
        <f>IF(Comuni[[#This Row],[Popolazione2011]]&gt;300000,"MAGGIORE")</f>
        <v>0</v>
      </c>
      <c r="H7590">
        <f>100*Comuni[[#This Row],[Popolazione2011]]/(SUMIFS($D$2:$D$7916,$B$2:$B$7916,"Piemonte"))</f>
        <v>0.24934027144427162</v>
      </c>
      <c r="I7590" s="1" t="str">
        <f>_xlfn.XLOOKUP(Comuni[[#This Row],[Regione]],Ripartizione_geografica[Regione],Ripartizione_geografica[Ripartizione geografica],,0)</f>
        <v>Isole</v>
      </c>
      <c r="J7590" s="1">
        <f>_xlfn.XLOOKUP(Comuni[[#This Row],[Regione]],Table_0[Regione],Table_0[Totale contagiati],,0)</f>
        <v>525277</v>
      </c>
      <c r="K7590" s="1">
        <f>_xlfn.XLOOKUP(Comuni[[#This Row],[Regione]],Table_0[Regione],Table_0[Guariti],,0)</f>
        <v>513189</v>
      </c>
      <c r="L7590" s="1">
        <f>_xlfn.XLOOKUP(Comuni[[#This Row],[Regione]],Table_0[Regione],Table_0[Deceduti],,0)</f>
        <v>2975</v>
      </c>
    </row>
    <row r="7591" spans="1:12" x14ac:dyDescent="0.25">
      <c r="A7591" s="1" t="s">
        <v>7711</v>
      </c>
      <c r="B7591" s="1" t="s">
        <v>7658</v>
      </c>
      <c r="C7591" s="1" t="s">
        <v>7659</v>
      </c>
      <c r="D7591">
        <v>695</v>
      </c>
      <c r="E7591">
        <f>100*Comuni[[#This Row],[Popolazione2011]]/$D$7916</f>
        <v>1.212657456809547E-3</v>
      </c>
      <c r="F7591">
        <f>100*Comuni[[#This Row],[Popolazione2011]]/(SUMIFS($D$2:$D$7916,$B$2:$B$7916,"Sardegna"))</f>
        <v>4.239454129106323E-2</v>
      </c>
      <c r="G7591" t="b">
        <f>IF(Comuni[[#This Row],[Popolazione2011]]&gt;300000,"MAGGIORE")</f>
        <v>0</v>
      </c>
      <c r="H7591">
        <f>100*Comuni[[#This Row],[Popolazione2011]]/(SUMIFS($D$2:$D$7916,$B$2:$B$7916,"Piemonte"))</f>
        <v>1.5926062738146198E-2</v>
      </c>
      <c r="I7591" s="1" t="str">
        <f>_xlfn.XLOOKUP(Comuni[[#This Row],[Regione]],Ripartizione_geografica[Regione],Ripartizione_geografica[Ripartizione geografica],,0)</f>
        <v>Isole</v>
      </c>
      <c r="J7591" s="1">
        <f>_xlfn.XLOOKUP(Comuni[[#This Row],[Regione]],Table_0[Regione],Table_0[Totale contagiati],,0)</f>
        <v>525277</v>
      </c>
      <c r="K7591" s="1">
        <f>_xlfn.XLOOKUP(Comuni[[#This Row],[Regione]],Table_0[Regione],Table_0[Guariti],,0)</f>
        <v>513189</v>
      </c>
      <c r="L7591" s="1">
        <f>_xlfn.XLOOKUP(Comuni[[#This Row],[Regione]],Table_0[Regione],Table_0[Deceduti],,0)</f>
        <v>2975</v>
      </c>
    </row>
    <row r="7592" spans="1:12" x14ac:dyDescent="0.25">
      <c r="A7592" s="1" t="s">
        <v>7712</v>
      </c>
      <c r="B7592" s="1" t="s">
        <v>7658</v>
      </c>
      <c r="C7592" s="1" t="s">
        <v>7659</v>
      </c>
      <c r="D7592">
        <v>3772</v>
      </c>
      <c r="E7592">
        <f>100*Comuni[[#This Row],[Popolazione2011]]/$D$7916</f>
        <v>6.5815020533605923E-3</v>
      </c>
      <c r="F7592">
        <f>100*Comuni[[#This Row],[Popolazione2011]]/(SUMIFS($D$2:$D$7916,$B$2:$B$7916,"Sardegna"))</f>
        <v>0.23008951043149714</v>
      </c>
      <c r="G7592" t="b">
        <f>IF(Comuni[[#This Row],[Popolazione2011]]&gt;300000,"MAGGIORE")</f>
        <v>0</v>
      </c>
      <c r="H7592">
        <f>100*Comuni[[#This Row],[Popolazione2011]]/(SUMIFS($D$2:$D$7916,$B$2:$B$7916,"Piemonte"))</f>
        <v>8.6436127551492742E-2</v>
      </c>
      <c r="I7592" s="1" t="str">
        <f>_xlfn.XLOOKUP(Comuni[[#This Row],[Regione]],Ripartizione_geografica[Regione],Ripartizione_geografica[Ripartizione geografica],,0)</f>
        <v>Isole</v>
      </c>
      <c r="J7592" s="1">
        <f>_xlfn.XLOOKUP(Comuni[[#This Row],[Regione]],Table_0[Regione],Table_0[Totale contagiati],,0)</f>
        <v>525277</v>
      </c>
      <c r="K7592" s="1">
        <f>_xlfn.XLOOKUP(Comuni[[#This Row],[Regione]],Table_0[Regione],Table_0[Guariti],,0)</f>
        <v>513189</v>
      </c>
      <c r="L7592" s="1">
        <f>_xlfn.XLOOKUP(Comuni[[#This Row],[Regione]],Table_0[Regione],Table_0[Deceduti],,0)</f>
        <v>2975</v>
      </c>
    </row>
    <row r="7593" spans="1:12" x14ac:dyDescent="0.25">
      <c r="A7593" s="1" t="s">
        <v>7713</v>
      </c>
      <c r="B7593" s="1" t="s">
        <v>7658</v>
      </c>
      <c r="C7593" s="1" t="s">
        <v>7659</v>
      </c>
      <c r="D7593">
        <v>3253</v>
      </c>
      <c r="E7593">
        <f>100*Comuni[[#This Row],[Popolazione2011]]/$D$7916</f>
        <v>5.6759348302179236E-3</v>
      </c>
      <c r="F7593">
        <f>100*Comuni[[#This Row],[Popolazione2011]]/(SUMIFS($D$2:$D$7916,$B$2:$B$7916,"Sardegna"))</f>
        <v>0.19843085297817079</v>
      </c>
      <c r="G7593" t="b">
        <f>IF(Comuni[[#This Row],[Popolazione2011]]&gt;300000,"MAGGIORE")</f>
        <v>0</v>
      </c>
      <c r="H7593">
        <f>100*Comuni[[#This Row],[Popolazione2011]]/(SUMIFS($D$2:$D$7916,$B$2:$B$7916,"Piemonte"))</f>
        <v>7.4543139693797958E-2</v>
      </c>
      <c r="I7593" s="1" t="str">
        <f>_xlfn.XLOOKUP(Comuni[[#This Row],[Regione]],Ripartizione_geografica[Regione],Ripartizione_geografica[Ripartizione geografica],,0)</f>
        <v>Isole</v>
      </c>
      <c r="J7593" s="1">
        <f>_xlfn.XLOOKUP(Comuni[[#This Row],[Regione]],Table_0[Regione],Table_0[Totale contagiati],,0)</f>
        <v>525277</v>
      </c>
      <c r="K7593" s="1">
        <f>_xlfn.XLOOKUP(Comuni[[#This Row],[Regione]],Table_0[Regione],Table_0[Guariti],,0)</f>
        <v>513189</v>
      </c>
      <c r="L7593" s="1">
        <f>_xlfn.XLOOKUP(Comuni[[#This Row],[Regione]],Table_0[Regione],Table_0[Deceduti],,0)</f>
        <v>2975</v>
      </c>
    </row>
    <row r="7594" spans="1:12" x14ac:dyDescent="0.25">
      <c r="A7594" s="1" t="s">
        <v>7714</v>
      </c>
      <c r="B7594" s="1" t="s">
        <v>7658</v>
      </c>
      <c r="C7594" s="1" t="s">
        <v>7659</v>
      </c>
      <c r="D7594">
        <v>2415</v>
      </c>
      <c r="E7594">
        <f>100*Comuni[[#This Row],[Popolazione2011]]/$D$7916</f>
        <v>4.213766558554038E-3</v>
      </c>
      <c r="F7594">
        <f>100*Comuni[[#This Row],[Popolazione2011]]/(SUMIFS($D$2:$D$7916,$B$2:$B$7916,"Sardegna"))</f>
        <v>0.14731340606894633</v>
      </c>
      <c r="G7594" t="b">
        <f>IF(Comuni[[#This Row],[Popolazione2011]]&gt;300000,"MAGGIORE")</f>
        <v>0</v>
      </c>
      <c r="H7594">
        <f>100*Comuni[[#This Row],[Popolazione2011]]/(SUMIFS($D$2:$D$7916,$B$2:$B$7916,"Piemonte"))</f>
        <v>5.5340203615284987E-2</v>
      </c>
      <c r="I7594" s="1" t="str">
        <f>_xlfn.XLOOKUP(Comuni[[#This Row],[Regione]],Ripartizione_geografica[Regione],Ripartizione_geografica[Ripartizione geografica],,0)</f>
        <v>Isole</v>
      </c>
      <c r="J7594" s="1">
        <f>_xlfn.XLOOKUP(Comuni[[#This Row],[Regione]],Table_0[Regione],Table_0[Totale contagiati],,0)</f>
        <v>525277</v>
      </c>
      <c r="K7594" s="1">
        <f>_xlfn.XLOOKUP(Comuni[[#This Row],[Regione]],Table_0[Regione],Table_0[Guariti],,0)</f>
        <v>513189</v>
      </c>
      <c r="L7594" s="1">
        <f>_xlfn.XLOOKUP(Comuni[[#This Row],[Regione]],Table_0[Regione],Table_0[Deceduti],,0)</f>
        <v>2975</v>
      </c>
    </row>
    <row r="7595" spans="1:12" x14ac:dyDescent="0.25">
      <c r="A7595" s="1" t="s">
        <v>7715</v>
      </c>
      <c r="B7595" s="1" t="s">
        <v>7658</v>
      </c>
      <c r="C7595" s="1" t="s">
        <v>7659</v>
      </c>
      <c r="D7595">
        <v>4653</v>
      </c>
      <c r="E7595">
        <f>100*Comuni[[#This Row],[Popolazione2011]]/$D$7916</f>
        <v>8.1186980525680894E-3</v>
      </c>
      <c r="F7595">
        <f>100*Comuni[[#This Row],[Popolazione2011]]/(SUMIFS($D$2:$D$7916,$B$2:$B$7916,"Sardegna"))</f>
        <v>0.28382992896016868</v>
      </c>
      <c r="G7595" t="b">
        <f>IF(Comuni[[#This Row],[Popolazione2011]]&gt;300000,"MAGGIORE")</f>
        <v>0</v>
      </c>
      <c r="H7595">
        <f>100*Comuni[[#This Row],[Popolazione2011]]/(SUMIFS($D$2:$D$7916,$B$2:$B$7916,"Piemonte"))</f>
        <v>0.10662441715193419</v>
      </c>
      <c r="I7595" s="1" t="str">
        <f>_xlfn.XLOOKUP(Comuni[[#This Row],[Regione]],Ripartizione_geografica[Regione],Ripartizione_geografica[Ripartizione geografica],,0)</f>
        <v>Isole</v>
      </c>
      <c r="J7595" s="1">
        <f>_xlfn.XLOOKUP(Comuni[[#This Row],[Regione]],Table_0[Regione],Table_0[Totale contagiati],,0)</f>
        <v>525277</v>
      </c>
      <c r="K7595" s="1">
        <f>_xlfn.XLOOKUP(Comuni[[#This Row],[Regione]],Table_0[Regione],Table_0[Guariti],,0)</f>
        <v>513189</v>
      </c>
      <c r="L7595" s="1">
        <f>_xlfn.XLOOKUP(Comuni[[#This Row],[Regione]],Table_0[Regione],Table_0[Deceduti],,0)</f>
        <v>2975</v>
      </c>
    </row>
    <row r="7596" spans="1:12" x14ac:dyDescent="0.25">
      <c r="A7596" s="1" t="s">
        <v>7716</v>
      </c>
      <c r="B7596" s="1" t="s">
        <v>7658</v>
      </c>
      <c r="C7596" s="1" t="s">
        <v>7659</v>
      </c>
      <c r="D7596">
        <v>22391</v>
      </c>
      <c r="E7596">
        <f>100*Comuni[[#This Row],[Popolazione2011]]/$D$7916</f>
        <v>3.9068508079744706E-2</v>
      </c>
      <c r="F7596">
        <f>100*Comuni[[#This Row],[Popolazione2011]]/(SUMIFS($D$2:$D$7916,$B$2:$B$7916,"Sardegna"))</f>
        <v>1.3658362216520816</v>
      </c>
      <c r="G7596" t="b">
        <f>IF(Comuni[[#This Row],[Popolazione2011]]&gt;300000,"MAGGIORE")</f>
        <v>0</v>
      </c>
      <c r="H7596">
        <f>100*Comuni[[#This Row],[Popolazione2011]]/(SUMIFS($D$2:$D$7916,$B$2:$B$7916,"Piemonte"))</f>
        <v>0.51309420254652016</v>
      </c>
      <c r="I7596" s="1" t="str">
        <f>_xlfn.XLOOKUP(Comuni[[#This Row],[Regione]],Ripartizione_geografica[Regione],Ripartizione_geografica[Ripartizione geografica],,0)</f>
        <v>Isole</v>
      </c>
      <c r="J7596" s="1">
        <f>_xlfn.XLOOKUP(Comuni[[#This Row],[Regione]],Table_0[Regione],Table_0[Totale contagiati],,0)</f>
        <v>525277</v>
      </c>
      <c r="K7596" s="1">
        <f>_xlfn.XLOOKUP(Comuni[[#This Row],[Regione]],Table_0[Regione],Table_0[Guariti],,0)</f>
        <v>513189</v>
      </c>
      <c r="L7596" s="1">
        <f>_xlfn.XLOOKUP(Comuni[[#This Row],[Regione]],Table_0[Regione],Table_0[Deceduti],,0)</f>
        <v>2975</v>
      </c>
    </row>
    <row r="7597" spans="1:12" x14ac:dyDescent="0.25">
      <c r="A7597" s="1" t="s">
        <v>7717</v>
      </c>
      <c r="B7597" s="1" t="s">
        <v>7658</v>
      </c>
      <c r="C7597" s="1" t="s">
        <v>7659</v>
      </c>
      <c r="D7597">
        <v>2717</v>
      </c>
      <c r="E7597">
        <f>100*Comuni[[#This Row],[Popolazione2011]]/$D$7916</f>
        <v>4.7407054822324306E-3</v>
      </c>
      <c r="F7597">
        <f>100*Comuni[[#This Row],[Popolazione2011]]/(SUMIFS($D$2:$D$7916,$B$2:$B$7916,"Sardegna"))</f>
        <v>0.16573520674506301</v>
      </c>
      <c r="G7597" t="b">
        <f>IF(Comuni[[#This Row],[Popolazione2011]]&gt;300000,"MAGGIORE")</f>
        <v>0</v>
      </c>
      <c r="H7597">
        <f>100*Comuni[[#This Row],[Popolazione2011]]/(SUMIFS($D$2:$D$7916,$B$2:$B$7916,"Piemonte"))</f>
        <v>6.2260593466968661E-2</v>
      </c>
      <c r="I7597" s="1" t="str">
        <f>_xlfn.XLOOKUP(Comuni[[#This Row],[Regione]],Ripartizione_geografica[Regione],Ripartizione_geografica[Ripartizione geografica],,0)</f>
        <v>Isole</v>
      </c>
      <c r="J7597" s="1">
        <f>_xlfn.XLOOKUP(Comuni[[#This Row],[Regione]],Table_0[Regione],Table_0[Totale contagiati],,0)</f>
        <v>525277</v>
      </c>
      <c r="K7597" s="1">
        <f>_xlfn.XLOOKUP(Comuni[[#This Row],[Regione]],Table_0[Regione],Table_0[Guariti],,0)</f>
        <v>513189</v>
      </c>
      <c r="L7597" s="1">
        <f>_xlfn.XLOOKUP(Comuni[[#This Row],[Regione]],Table_0[Regione],Table_0[Deceduti],,0)</f>
        <v>2975</v>
      </c>
    </row>
    <row r="7598" spans="1:12" x14ac:dyDescent="0.25">
      <c r="A7598" s="1" t="s">
        <v>7718</v>
      </c>
      <c r="B7598" s="1" t="s">
        <v>7658</v>
      </c>
      <c r="C7598" s="1" t="s">
        <v>7659</v>
      </c>
      <c r="D7598">
        <v>757</v>
      </c>
      <c r="E7598">
        <f>100*Comuni[[#This Row],[Popolazione2011]]/$D$7916</f>
        <v>1.3208369709421972E-3</v>
      </c>
      <c r="F7598">
        <f>100*Comuni[[#This Row],[Popolazione2011]]/(SUMIFS($D$2:$D$7916,$B$2:$B$7916,"Sardegna"))</f>
        <v>4.6176500370265994E-2</v>
      </c>
      <c r="G7598" t="b">
        <f>IF(Comuni[[#This Row],[Popolazione2011]]&gt;300000,"MAGGIORE")</f>
        <v>0</v>
      </c>
      <c r="H7598">
        <f>100*Comuni[[#This Row],[Popolazione2011]]/(SUMIFS($D$2:$D$7916,$B$2:$B$7916,"Piemonte"))</f>
        <v>1.7346805025577946E-2</v>
      </c>
      <c r="I7598" s="1" t="str">
        <f>_xlfn.XLOOKUP(Comuni[[#This Row],[Regione]],Ripartizione_geografica[Regione],Ripartizione_geografica[Ripartizione geografica],,0)</f>
        <v>Isole</v>
      </c>
      <c r="J7598" s="1">
        <f>_xlfn.XLOOKUP(Comuni[[#This Row],[Regione]],Table_0[Regione],Table_0[Totale contagiati],,0)</f>
        <v>525277</v>
      </c>
      <c r="K7598" s="1">
        <f>_xlfn.XLOOKUP(Comuni[[#This Row],[Regione]],Table_0[Regione],Table_0[Guariti],,0)</f>
        <v>513189</v>
      </c>
      <c r="L7598" s="1">
        <f>_xlfn.XLOOKUP(Comuni[[#This Row],[Regione]],Table_0[Regione],Table_0[Deceduti],,0)</f>
        <v>2975</v>
      </c>
    </row>
    <row r="7599" spans="1:12" x14ac:dyDescent="0.25">
      <c r="A7599" s="1" t="s">
        <v>7719</v>
      </c>
      <c r="B7599" s="1" t="s">
        <v>7658</v>
      </c>
      <c r="C7599" s="1" t="s">
        <v>7659</v>
      </c>
      <c r="D7599">
        <v>578</v>
      </c>
      <c r="E7599">
        <f>100*Comuni[[#This Row],[Popolazione2011]]/$D$7916</f>
        <v>1.0085122446559975E-3</v>
      </c>
      <c r="F7599">
        <f>100*Comuni[[#This Row],[Popolazione2011]]/(SUMIFS($D$2:$D$7916,$B$2:$B$7916,"Sardegna"))</f>
        <v>3.5257618512567694E-2</v>
      </c>
      <c r="G7599" t="b">
        <f>IF(Comuni[[#This Row],[Popolazione2011]]&gt;300000,"MAGGIORE")</f>
        <v>0</v>
      </c>
      <c r="H7599">
        <f>100*Comuni[[#This Row],[Popolazione2011]]/(SUMIFS($D$2:$D$7916,$B$2:$B$7916,"Piemonte"))</f>
        <v>1.3244984550573383E-2</v>
      </c>
      <c r="I7599" s="1" t="str">
        <f>_xlfn.XLOOKUP(Comuni[[#This Row],[Regione]],Ripartizione_geografica[Regione],Ripartizione_geografica[Ripartizione geografica],,0)</f>
        <v>Isole</v>
      </c>
      <c r="J7599" s="1">
        <f>_xlfn.XLOOKUP(Comuni[[#This Row],[Regione]],Table_0[Regione],Table_0[Totale contagiati],,0)</f>
        <v>525277</v>
      </c>
      <c r="K7599" s="1">
        <f>_xlfn.XLOOKUP(Comuni[[#This Row],[Regione]],Table_0[Regione],Table_0[Guariti],,0)</f>
        <v>513189</v>
      </c>
      <c r="L7599" s="1">
        <f>_xlfn.XLOOKUP(Comuni[[#This Row],[Regione]],Table_0[Regione],Table_0[Deceduti],,0)</f>
        <v>2975</v>
      </c>
    </row>
    <row r="7600" spans="1:12" x14ac:dyDescent="0.25">
      <c r="A7600" s="1" t="s">
        <v>7720</v>
      </c>
      <c r="B7600" s="1" t="s">
        <v>7658</v>
      </c>
      <c r="C7600" s="1" t="s">
        <v>7659</v>
      </c>
      <c r="D7600">
        <v>1171</v>
      </c>
      <c r="E7600">
        <f>100*Comuni[[#This Row],[Popolazione2011]]/$D$7916</f>
        <v>2.043196952408604E-3</v>
      </c>
      <c r="F7600">
        <f>100*Comuni[[#This Row],[Popolazione2011]]/(SUMIFS($D$2:$D$7916,$B$2:$B$7916,"Sardegna"))</f>
        <v>7.1430227124942514E-2</v>
      </c>
      <c r="G7600" t="b">
        <f>IF(Comuni[[#This Row],[Popolazione2011]]&gt;300000,"MAGGIORE")</f>
        <v>0</v>
      </c>
      <c r="H7600">
        <f>100*Comuni[[#This Row],[Popolazione2011]]/(SUMIFS($D$2:$D$7916,$B$2:$B$7916,"Piemonte"))</f>
        <v>2.6833697073912515E-2</v>
      </c>
      <c r="I7600" s="1" t="str">
        <f>_xlfn.XLOOKUP(Comuni[[#This Row],[Regione]],Ripartizione_geografica[Regione],Ripartizione_geografica[Ripartizione geografica],,0)</f>
        <v>Isole</v>
      </c>
      <c r="J7600" s="1">
        <f>_xlfn.XLOOKUP(Comuni[[#This Row],[Regione]],Table_0[Regione],Table_0[Totale contagiati],,0)</f>
        <v>525277</v>
      </c>
      <c r="K7600" s="1">
        <f>_xlfn.XLOOKUP(Comuni[[#This Row],[Regione]],Table_0[Regione],Table_0[Guariti],,0)</f>
        <v>513189</v>
      </c>
      <c r="L7600" s="1">
        <f>_xlfn.XLOOKUP(Comuni[[#This Row],[Regione]],Table_0[Regione],Table_0[Deceduti],,0)</f>
        <v>2975</v>
      </c>
    </row>
    <row r="7601" spans="1:12" x14ac:dyDescent="0.25">
      <c r="A7601" s="1" t="s">
        <v>7721</v>
      </c>
      <c r="B7601" s="1" t="s">
        <v>7658</v>
      </c>
      <c r="C7601" s="1" t="s">
        <v>7659</v>
      </c>
      <c r="D7601">
        <v>5018</v>
      </c>
      <c r="E7601">
        <f>100*Comuni[[#This Row],[Popolazione2011]]/$D$7916</f>
        <v>8.7555613212522403E-3</v>
      </c>
      <c r="F7601">
        <f>100*Comuni[[#This Row],[Popolazione2011]]/(SUMIFS($D$2:$D$7916,$B$2:$B$7916,"Sardegna"))</f>
        <v>0.30609468805547524</v>
      </c>
      <c r="G7601" t="b">
        <f>IF(Comuni[[#This Row],[Popolazione2011]]&gt;300000,"MAGGIORE")</f>
        <v>0</v>
      </c>
      <c r="H7601">
        <f>100*Comuni[[#This Row],[Popolazione2011]]/(SUMIFS($D$2:$D$7916,$B$2:$B$7916,"Piemonte"))</f>
        <v>0.11498846448923399</v>
      </c>
      <c r="I7601" s="1" t="str">
        <f>_xlfn.XLOOKUP(Comuni[[#This Row],[Regione]],Ripartizione_geografica[Regione],Ripartizione_geografica[Ripartizione geografica],,0)</f>
        <v>Isole</v>
      </c>
      <c r="J7601" s="1">
        <f>_xlfn.XLOOKUP(Comuni[[#This Row],[Regione]],Table_0[Regione],Table_0[Totale contagiati],,0)</f>
        <v>525277</v>
      </c>
      <c r="K7601" s="1">
        <f>_xlfn.XLOOKUP(Comuni[[#This Row],[Regione]],Table_0[Regione],Table_0[Guariti],,0)</f>
        <v>513189</v>
      </c>
      <c r="L7601" s="1">
        <f>_xlfn.XLOOKUP(Comuni[[#This Row],[Regione]],Table_0[Regione],Table_0[Deceduti],,0)</f>
        <v>2975</v>
      </c>
    </row>
    <row r="7602" spans="1:12" x14ac:dyDescent="0.25">
      <c r="A7602" s="1" t="s">
        <v>7722</v>
      </c>
      <c r="B7602" s="1" t="s">
        <v>7658</v>
      </c>
      <c r="C7602" s="1" t="s">
        <v>7659</v>
      </c>
      <c r="D7602">
        <v>123782</v>
      </c>
      <c r="E7602">
        <f>100*Comuni[[#This Row],[Popolazione2011]]/$D$7916</f>
        <v>0.21597865513496312</v>
      </c>
      <c r="F7602">
        <f>100*Comuni[[#This Row],[Popolazione2011]]/(SUMIFS($D$2:$D$7916,$B$2:$B$7916,"Sardegna"))</f>
        <v>7.5506203022883289</v>
      </c>
      <c r="G7602" t="b">
        <f>IF(Comuni[[#This Row],[Popolazione2011]]&gt;300000,"MAGGIORE")</f>
        <v>0</v>
      </c>
      <c r="H7602">
        <f>100*Comuni[[#This Row],[Popolazione2011]]/(SUMIFS($D$2:$D$7916,$B$2:$B$7916,"Piemonte"))</f>
        <v>2.8364890616592988</v>
      </c>
      <c r="I7602" s="1" t="str">
        <f>_xlfn.XLOOKUP(Comuni[[#This Row],[Regione]],Ripartizione_geografica[Regione],Ripartizione_geografica[Ripartizione geografica],,0)</f>
        <v>Isole</v>
      </c>
      <c r="J7602" s="1">
        <f>_xlfn.XLOOKUP(Comuni[[#This Row],[Regione]],Table_0[Regione],Table_0[Totale contagiati],,0)</f>
        <v>525277</v>
      </c>
      <c r="K7602" s="1">
        <f>_xlfn.XLOOKUP(Comuni[[#This Row],[Regione]],Table_0[Regione],Table_0[Guariti],,0)</f>
        <v>513189</v>
      </c>
      <c r="L7602" s="1">
        <f>_xlfn.XLOOKUP(Comuni[[#This Row],[Regione]],Table_0[Regione],Table_0[Deceduti],,0)</f>
        <v>2975</v>
      </c>
    </row>
    <row r="7603" spans="1:12" x14ac:dyDescent="0.25">
      <c r="A7603" s="1" t="s">
        <v>7723</v>
      </c>
      <c r="B7603" s="1" t="s">
        <v>7658</v>
      </c>
      <c r="C7603" s="1" t="s">
        <v>7659</v>
      </c>
      <c r="D7603">
        <v>1378</v>
      </c>
      <c r="E7603">
        <f>100*Comuni[[#This Row],[Popolazione2011]]/$D$7916</f>
        <v>2.404376943141807E-3</v>
      </c>
      <c r="F7603">
        <f>100*Comuni[[#This Row],[Popolazione2011]]/(SUMIFS($D$2:$D$7916,$B$2:$B$7916,"Sardegna"))</f>
        <v>8.405709050228076E-2</v>
      </c>
      <c r="G7603" t="b">
        <f>IF(Comuni[[#This Row],[Popolazione2011]]&gt;300000,"MAGGIORE")</f>
        <v>0</v>
      </c>
      <c r="H7603">
        <f>100*Comuni[[#This Row],[Popolazione2011]]/(SUMIFS($D$2:$D$7916,$B$2:$B$7916,"Piemonte"))</f>
        <v>3.1577143098079796E-2</v>
      </c>
      <c r="I7603" s="1" t="str">
        <f>_xlfn.XLOOKUP(Comuni[[#This Row],[Regione]],Ripartizione_geografica[Regione],Ripartizione_geografica[Ripartizione geografica],,0)</f>
        <v>Isole</v>
      </c>
      <c r="J7603" s="1">
        <f>_xlfn.XLOOKUP(Comuni[[#This Row],[Regione]],Table_0[Regione],Table_0[Totale contagiati],,0)</f>
        <v>525277</v>
      </c>
      <c r="K7603" s="1">
        <f>_xlfn.XLOOKUP(Comuni[[#This Row],[Regione]],Table_0[Regione],Table_0[Guariti],,0)</f>
        <v>513189</v>
      </c>
      <c r="L7603" s="1">
        <f>_xlfn.XLOOKUP(Comuni[[#This Row],[Regione]],Table_0[Regione],Table_0[Deceduti],,0)</f>
        <v>2975</v>
      </c>
    </row>
    <row r="7604" spans="1:12" x14ac:dyDescent="0.25">
      <c r="A7604" s="1" t="s">
        <v>7724</v>
      </c>
      <c r="B7604" s="1" t="s">
        <v>7658</v>
      </c>
      <c r="C7604" s="1" t="s">
        <v>7659</v>
      </c>
      <c r="D7604">
        <v>171</v>
      </c>
      <c r="E7604">
        <f>100*Comuni[[#This Row],[Popolazione2011]]/$D$7916</f>
        <v>2.983660793013418E-4</v>
      </c>
      <c r="F7604">
        <f>100*Comuni[[#This Row],[Popolazione2011]]/(SUMIFS($D$2:$D$7916,$B$2:$B$7916,"Sardegna"))</f>
        <v>1.043088713780117E-2</v>
      </c>
      <c r="G7604" t="b">
        <f>IF(Comuni[[#This Row],[Popolazione2011]]&gt;300000,"MAGGIORE")</f>
        <v>0</v>
      </c>
      <c r="H7604">
        <f>100*Comuni[[#This Row],[Popolazione2011]]/(SUMIFS($D$2:$D$7916,$B$2:$B$7916,"Piemonte"))</f>
        <v>3.9184988895294964E-3</v>
      </c>
      <c r="I7604" s="1" t="str">
        <f>_xlfn.XLOOKUP(Comuni[[#This Row],[Regione]],Ripartizione_geografica[Regione],Ripartizione_geografica[Ripartizione geografica],,0)</f>
        <v>Isole</v>
      </c>
      <c r="J7604" s="1">
        <f>_xlfn.XLOOKUP(Comuni[[#This Row],[Regione]],Table_0[Regione],Table_0[Totale contagiati],,0)</f>
        <v>525277</v>
      </c>
      <c r="K7604" s="1">
        <f>_xlfn.XLOOKUP(Comuni[[#This Row],[Regione]],Table_0[Regione],Table_0[Guariti],,0)</f>
        <v>513189</v>
      </c>
      <c r="L7604" s="1">
        <f>_xlfn.XLOOKUP(Comuni[[#This Row],[Regione]],Table_0[Regione],Table_0[Deceduti],,0)</f>
        <v>2975</v>
      </c>
    </row>
    <row r="7605" spans="1:12" x14ac:dyDescent="0.25">
      <c r="A7605" s="1" t="s">
        <v>7725</v>
      </c>
      <c r="B7605" s="1" t="s">
        <v>7658</v>
      </c>
      <c r="C7605" s="1" t="s">
        <v>7659</v>
      </c>
      <c r="D7605">
        <v>7375</v>
      </c>
      <c r="E7605">
        <f>100*Comuni[[#This Row],[Popolazione2011]]/$D$7916</f>
        <v>1.2868127689166058E-2</v>
      </c>
      <c r="F7605">
        <f>100*Comuni[[#This Row],[Popolazione2011]]/(SUMIFS($D$2:$D$7916,$B$2:$B$7916,"Sardegna"))</f>
        <v>0.44987013240516738</v>
      </c>
      <c r="G7605" t="b">
        <f>IF(Comuni[[#This Row],[Popolazione2011]]&gt;300000,"MAGGIORE")</f>
        <v>0</v>
      </c>
      <c r="H7605">
        <f>100*Comuni[[#This Row],[Popolazione2011]]/(SUMIFS($D$2:$D$7916,$B$2:$B$7916,"Piemonte"))</f>
        <v>0.16899958660982475</v>
      </c>
      <c r="I7605" s="1" t="str">
        <f>_xlfn.XLOOKUP(Comuni[[#This Row],[Regione]],Ripartizione_geografica[Regione],Ripartizione_geografica[Ripartizione geografica],,0)</f>
        <v>Isole</v>
      </c>
      <c r="J7605" s="1">
        <f>_xlfn.XLOOKUP(Comuni[[#This Row],[Regione]],Table_0[Regione],Table_0[Totale contagiati],,0)</f>
        <v>525277</v>
      </c>
      <c r="K7605" s="1">
        <f>_xlfn.XLOOKUP(Comuni[[#This Row],[Regione]],Table_0[Regione],Table_0[Guariti],,0)</f>
        <v>513189</v>
      </c>
      <c r="L7605" s="1">
        <f>_xlfn.XLOOKUP(Comuni[[#This Row],[Regione]],Table_0[Regione],Table_0[Deceduti],,0)</f>
        <v>2975</v>
      </c>
    </row>
    <row r="7606" spans="1:12" x14ac:dyDescent="0.25">
      <c r="A7606" s="1" t="s">
        <v>7726</v>
      </c>
      <c r="B7606" s="1" t="s">
        <v>7658</v>
      </c>
      <c r="C7606" s="1" t="s">
        <v>7659</v>
      </c>
      <c r="D7606">
        <v>912</v>
      </c>
      <c r="E7606">
        <f>100*Comuni[[#This Row],[Popolazione2011]]/$D$7916</f>
        <v>1.5912857562738229E-3</v>
      </c>
      <c r="F7606">
        <f>100*Comuni[[#This Row],[Popolazione2011]]/(SUMIFS($D$2:$D$7916,$B$2:$B$7916,"Sardegna"))</f>
        <v>5.56313980682729E-2</v>
      </c>
      <c r="G7606" t="b">
        <f>IF(Comuni[[#This Row],[Popolazione2011]]&gt;300000,"MAGGIORE")</f>
        <v>0</v>
      </c>
      <c r="H7606">
        <f>100*Comuni[[#This Row],[Popolazione2011]]/(SUMIFS($D$2:$D$7916,$B$2:$B$7916,"Piemonte"))</f>
        <v>2.0898660744157312E-2</v>
      </c>
      <c r="I7606" s="1" t="str">
        <f>_xlfn.XLOOKUP(Comuni[[#This Row],[Regione]],Ripartizione_geografica[Regione],Ripartizione_geografica[Ripartizione geografica],,0)</f>
        <v>Isole</v>
      </c>
      <c r="J7606" s="1">
        <f>_xlfn.XLOOKUP(Comuni[[#This Row],[Regione]],Table_0[Regione],Table_0[Totale contagiati],,0)</f>
        <v>525277</v>
      </c>
      <c r="K7606" s="1">
        <f>_xlfn.XLOOKUP(Comuni[[#This Row],[Regione]],Table_0[Regione],Table_0[Guariti],,0)</f>
        <v>513189</v>
      </c>
      <c r="L7606" s="1">
        <f>_xlfn.XLOOKUP(Comuni[[#This Row],[Regione]],Table_0[Regione],Table_0[Deceduti],,0)</f>
        <v>2975</v>
      </c>
    </row>
    <row r="7607" spans="1:12" x14ac:dyDescent="0.25">
      <c r="A7607" s="1" t="s">
        <v>7727</v>
      </c>
      <c r="B7607" s="1" t="s">
        <v>7658</v>
      </c>
      <c r="C7607" s="1" t="s">
        <v>7659</v>
      </c>
      <c r="D7607">
        <v>14300</v>
      </c>
      <c r="E7607">
        <f>100*Comuni[[#This Row],[Popolazione2011]]/$D$7916</f>
        <v>2.4951081485433846E-2</v>
      </c>
      <c r="F7607">
        <f>100*Comuni[[#This Row],[Popolazione2011]]/(SUMIFS($D$2:$D$7916,$B$2:$B$7916,"Sardegna"))</f>
        <v>0.87229056181612119</v>
      </c>
      <c r="G7607" t="b">
        <f>IF(Comuni[[#This Row],[Popolazione2011]]&gt;300000,"MAGGIORE")</f>
        <v>0</v>
      </c>
      <c r="H7607">
        <f>100*Comuni[[#This Row],[Popolazione2011]]/(SUMIFS($D$2:$D$7916,$B$2:$B$7916,"Piemonte"))</f>
        <v>0.32768733403667716</v>
      </c>
      <c r="I7607" s="1" t="str">
        <f>_xlfn.XLOOKUP(Comuni[[#This Row],[Regione]],Ripartizione_geografica[Regione],Ripartizione_geografica[Ripartizione geografica],,0)</f>
        <v>Isole</v>
      </c>
      <c r="J7607" s="1">
        <f>_xlfn.XLOOKUP(Comuni[[#This Row],[Regione]],Table_0[Regione],Table_0[Totale contagiati],,0)</f>
        <v>525277</v>
      </c>
      <c r="K7607" s="1">
        <f>_xlfn.XLOOKUP(Comuni[[#This Row],[Regione]],Table_0[Regione],Table_0[Guariti],,0)</f>
        <v>513189</v>
      </c>
      <c r="L7607" s="1">
        <f>_xlfn.XLOOKUP(Comuni[[#This Row],[Regione]],Table_0[Regione],Table_0[Deceduti],,0)</f>
        <v>2975</v>
      </c>
    </row>
    <row r="7608" spans="1:12" x14ac:dyDescent="0.25">
      <c r="A7608" s="1" t="s">
        <v>7728</v>
      </c>
      <c r="B7608" s="1" t="s">
        <v>7658</v>
      </c>
      <c r="C7608" s="1" t="s">
        <v>7659</v>
      </c>
      <c r="D7608">
        <v>13946</v>
      </c>
      <c r="E7608">
        <f>100*Comuni[[#This Row],[Popolazione2011]]/$D$7916</f>
        <v>2.4333411356353876E-2</v>
      </c>
      <c r="F7608">
        <f>100*Comuni[[#This Row],[Popolazione2011]]/(SUMIFS($D$2:$D$7916,$B$2:$B$7916,"Sardegna"))</f>
        <v>0.85069679546067312</v>
      </c>
      <c r="G7608" t="b">
        <f>IF(Comuni[[#This Row],[Popolazione2011]]&gt;300000,"MAGGIORE")</f>
        <v>0</v>
      </c>
      <c r="H7608">
        <f>100*Comuni[[#This Row],[Popolazione2011]]/(SUMIFS($D$2:$D$7916,$B$2:$B$7916,"Piemonte"))</f>
        <v>0.31957535387940555</v>
      </c>
      <c r="I7608" s="1" t="str">
        <f>_xlfn.XLOOKUP(Comuni[[#This Row],[Regione]],Ripartizione_geografica[Regione],Ripartizione_geografica[Ripartizione geografica],,0)</f>
        <v>Isole</v>
      </c>
      <c r="J7608" s="1">
        <f>_xlfn.XLOOKUP(Comuni[[#This Row],[Regione]],Table_0[Regione],Table_0[Totale contagiati],,0)</f>
        <v>525277</v>
      </c>
      <c r="K7608" s="1">
        <f>_xlfn.XLOOKUP(Comuni[[#This Row],[Regione]],Table_0[Regione],Table_0[Guariti],,0)</f>
        <v>513189</v>
      </c>
      <c r="L7608" s="1">
        <f>_xlfn.XLOOKUP(Comuni[[#This Row],[Regione]],Table_0[Regione],Table_0[Deceduti],,0)</f>
        <v>2975</v>
      </c>
    </row>
    <row r="7609" spans="1:12" x14ac:dyDescent="0.25">
      <c r="A7609" s="1" t="s">
        <v>7729</v>
      </c>
      <c r="B7609" s="1" t="s">
        <v>7658</v>
      </c>
      <c r="C7609" s="1" t="s">
        <v>7659</v>
      </c>
      <c r="D7609">
        <v>3005</v>
      </c>
      <c r="E7609">
        <f>100*Comuni[[#This Row],[Popolazione2011]]/$D$7916</f>
        <v>5.2432167736873219E-3</v>
      </c>
      <c r="F7609">
        <f>100*Comuni[[#This Row],[Popolazione2011]]/(SUMIFS($D$2:$D$7916,$B$2:$B$7916,"Sardegna"))</f>
        <v>0.18330301666135973</v>
      </c>
      <c r="G7609" t="b">
        <f>IF(Comuni[[#This Row],[Popolazione2011]]&gt;300000,"MAGGIORE")</f>
        <v>0</v>
      </c>
      <c r="H7609">
        <f>100*Comuni[[#This Row],[Popolazione2011]]/(SUMIFS($D$2:$D$7916,$B$2:$B$7916,"Piemonte"))</f>
        <v>6.8860170544070967E-2</v>
      </c>
      <c r="I7609" s="1" t="str">
        <f>_xlfn.XLOOKUP(Comuni[[#This Row],[Regione]],Ripartizione_geografica[Regione],Ripartizione_geografica[Ripartizione geografica],,0)</f>
        <v>Isole</v>
      </c>
      <c r="J7609" s="1">
        <f>_xlfn.XLOOKUP(Comuni[[#This Row],[Regione]],Table_0[Regione],Table_0[Totale contagiati],,0)</f>
        <v>525277</v>
      </c>
      <c r="K7609" s="1">
        <f>_xlfn.XLOOKUP(Comuni[[#This Row],[Regione]],Table_0[Regione],Table_0[Guariti],,0)</f>
        <v>513189</v>
      </c>
      <c r="L7609" s="1">
        <f>_xlfn.XLOOKUP(Comuni[[#This Row],[Regione]],Table_0[Regione],Table_0[Deceduti],,0)</f>
        <v>2975</v>
      </c>
    </row>
    <row r="7610" spans="1:12" x14ac:dyDescent="0.25">
      <c r="A7610" s="1" t="s">
        <v>7730</v>
      </c>
      <c r="B7610" s="1" t="s">
        <v>7658</v>
      </c>
      <c r="C7610" s="1" t="s">
        <v>7659</v>
      </c>
      <c r="D7610">
        <v>2289</v>
      </c>
      <c r="E7610">
        <f>100*Comuni[[#This Row],[Popolazione2011]]/$D$7916</f>
        <v>3.9939178685425231E-3</v>
      </c>
      <c r="F7610">
        <f>100*Comuni[[#This Row],[Popolazione2011]]/(SUMIFS($D$2:$D$7916,$B$2:$B$7916,"Sardegna"))</f>
        <v>0.13962748923056653</v>
      </c>
      <c r="G7610" t="b">
        <f>IF(Comuni[[#This Row],[Popolazione2011]]&gt;300000,"MAGGIORE")</f>
        <v>0</v>
      </c>
      <c r="H7610">
        <f>100*Comuni[[#This Row],[Popolazione2011]]/(SUMIFS($D$2:$D$7916,$B$2:$B$7916,"Piemonte"))</f>
        <v>5.2452888644052724E-2</v>
      </c>
      <c r="I7610" s="1" t="str">
        <f>_xlfn.XLOOKUP(Comuni[[#This Row],[Regione]],Ripartizione_geografica[Regione],Ripartizione_geografica[Ripartizione geografica],,0)</f>
        <v>Isole</v>
      </c>
      <c r="J7610" s="1">
        <f>_xlfn.XLOOKUP(Comuni[[#This Row],[Regione]],Table_0[Regione],Table_0[Totale contagiati],,0)</f>
        <v>525277</v>
      </c>
      <c r="K7610" s="1">
        <f>_xlfn.XLOOKUP(Comuni[[#This Row],[Regione]],Table_0[Regione],Table_0[Guariti],,0)</f>
        <v>513189</v>
      </c>
      <c r="L7610" s="1">
        <f>_xlfn.XLOOKUP(Comuni[[#This Row],[Regione]],Table_0[Regione],Table_0[Deceduti],,0)</f>
        <v>2975</v>
      </c>
    </row>
    <row r="7611" spans="1:12" x14ac:dyDescent="0.25">
      <c r="A7611" s="1" t="s">
        <v>7731</v>
      </c>
      <c r="B7611" s="1" t="s">
        <v>7658</v>
      </c>
      <c r="C7611" s="1" t="s">
        <v>7659</v>
      </c>
      <c r="D7611">
        <v>998</v>
      </c>
      <c r="E7611">
        <f>100*Comuni[[#This Row],[Popolazione2011]]/$D$7916</f>
        <v>1.7413412113610476E-3</v>
      </c>
      <c r="F7611">
        <f>100*Comuni[[#This Row],[Popolazione2011]]/(SUMIFS($D$2:$D$7916,$B$2:$B$7916,"Sardegna"))</f>
        <v>6.0877341307167057E-2</v>
      </c>
      <c r="G7611" t="b">
        <f>IF(Comuni[[#This Row],[Popolazione2011]]&gt;300000,"MAGGIORE")</f>
        <v>0</v>
      </c>
      <c r="H7611">
        <f>100*Comuni[[#This Row],[Popolazione2011]]/(SUMIFS($D$2:$D$7916,$B$2:$B$7916,"Piemonte"))</f>
        <v>2.2869367788014253E-2</v>
      </c>
      <c r="I7611" s="1" t="str">
        <f>_xlfn.XLOOKUP(Comuni[[#This Row],[Regione]],Ripartizione_geografica[Regione],Ripartizione_geografica[Ripartizione geografica],,0)</f>
        <v>Isole</v>
      </c>
      <c r="J7611" s="1">
        <f>_xlfn.XLOOKUP(Comuni[[#This Row],[Regione]],Table_0[Regione],Table_0[Totale contagiati],,0)</f>
        <v>525277</v>
      </c>
      <c r="K7611" s="1">
        <f>_xlfn.XLOOKUP(Comuni[[#This Row],[Regione]],Table_0[Regione],Table_0[Guariti],,0)</f>
        <v>513189</v>
      </c>
      <c r="L7611" s="1">
        <f>_xlfn.XLOOKUP(Comuni[[#This Row],[Regione]],Table_0[Regione],Table_0[Deceduti],,0)</f>
        <v>2975</v>
      </c>
    </row>
    <row r="7612" spans="1:12" x14ac:dyDescent="0.25">
      <c r="A7612" s="1" t="s">
        <v>7732</v>
      </c>
      <c r="B7612" s="1" t="s">
        <v>7658</v>
      </c>
      <c r="C7612" s="1" t="s">
        <v>7659</v>
      </c>
      <c r="D7612">
        <v>2155</v>
      </c>
      <c r="E7612">
        <f>100*Comuni[[#This Row],[Popolazione2011]]/$D$7916</f>
        <v>3.7601105315461496E-3</v>
      </c>
      <c r="F7612">
        <f>100*Comuni[[#This Row],[Popolazione2011]]/(SUMIFS($D$2:$D$7916,$B$2:$B$7916,"Sardegna"))</f>
        <v>0.13145357767228957</v>
      </c>
      <c r="G7612" t="b">
        <f>IF(Comuni[[#This Row],[Popolazione2011]]&gt;300000,"MAGGIORE")</f>
        <v>0</v>
      </c>
      <c r="H7612">
        <f>100*Comuni[[#This Row],[Popolazione2011]]/(SUMIFS($D$2:$D$7916,$B$2:$B$7916,"Piemonte"))</f>
        <v>4.9382252087345403E-2</v>
      </c>
      <c r="I7612" s="1" t="str">
        <f>_xlfn.XLOOKUP(Comuni[[#This Row],[Regione]],Ripartizione_geografica[Regione],Ripartizione_geografica[Ripartizione geografica],,0)</f>
        <v>Isole</v>
      </c>
      <c r="J7612" s="1">
        <f>_xlfn.XLOOKUP(Comuni[[#This Row],[Regione]],Table_0[Regione],Table_0[Totale contagiati],,0)</f>
        <v>525277</v>
      </c>
      <c r="K7612" s="1">
        <f>_xlfn.XLOOKUP(Comuni[[#This Row],[Regione]],Table_0[Regione],Table_0[Guariti],,0)</f>
        <v>513189</v>
      </c>
      <c r="L7612" s="1">
        <f>_xlfn.XLOOKUP(Comuni[[#This Row],[Regione]],Table_0[Regione],Table_0[Deceduti],,0)</f>
        <v>2975</v>
      </c>
    </row>
    <row r="7613" spans="1:12" x14ac:dyDescent="0.25">
      <c r="A7613" s="1" t="s">
        <v>7733</v>
      </c>
      <c r="B7613" s="1" t="s">
        <v>7658</v>
      </c>
      <c r="C7613" s="1" t="s">
        <v>7659</v>
      </c>
      <c r="D7613">
        <v>1598</v>
      </c>
      <c r="E7613">
        <f>100*Comuni[[#This Row],[Popolazione2011]]/$D$7916</f>
        <v>2.7882397352254045E-3</v>
      </c>
      <c r="F7613">
        <f>100*Comuni[[#This Row],[Popolazione2011]]/(SUMIFS($D$2:$D$7916,$B$2:$B$7916,"Sardegna"))</f>
        <v>9.7476945299451861E-2</v>
      </c>
      <c r="G7613" t="b">
        <f>IF(Comuni[[#This Row],[Popolazione2011]]&gt;300000,"MAGGIORE")</f>
        <v>0</v>
      </c>
      <c r="H7613">
        <f>100*Comuni[[#This Row],[Popolazione2011]]/(SUMIFS($D$2:$D$7916,$B$2:$B$7916,"Piemonte"))</f>
        <v>3.6618486698644065E-2</v>
      </c>
      <c r="I7613" s="1" t="str">
        <f>_xlfn.XLOOKUP(Comuni[[#This Row],[Regione]],Ripartizione_geografica[Regione],Ripartizione_geografica[Ripartizione geografica],,0)</f>
        <v>Isole</v>
      </c>
      <c r="J7613" s="1">
        <f>_xlfn.XLOOKUP(Comuni[[#This Row],[Regione]],Table_0[Regione],Table_0[Totale contagiati],,0)</f>
        <v>525277</v>
      </c>
      <c r="K7613" s="1">
        <f>_xlfn.XLOOKUP(Comuni[[#This Row],[Regione]],Table_0[Regione],Table_0[Guariti],,0)</f>
        <v>513189</v>
      </c>
      <c r="L7613" s="1">
        <f>_xlfn.XLOOKUP(Comuni[[#This Row],[Regione]],Table_0[Regione],Table_0[Deceduti],,0)</f>
        <v>2975</v>
      </c>
    </row>
    <row r="7614" spans="1:12" x14ac:dyDescent="0.25">
      <c r="A7614" s="1" t="s">
        <v>7734</v>
      </c>
      <c r="B7614" s="1" t="s">
        <v>7658</v>
      </c>
      <c r="C7614" s="1" t="s">
        <v>7659</v>
      </c>
      <c r="D7614">
        <v>3016</v>
      </c>
      <c r="E7614">
        <f>100*Comuni[[#This Row],[Popolazione2011]]/$D$7916</f>
        <v>5.2624099132915023E-3</v>
      </c>
      <c r="F7614">
        <f>100*Comuni[[#This Row],[Popolazione2011]]/(SUMIFS($D$2:$D$7916,$B$2:$B$7916,"Sardegna"))</f>
        <v>0.18397400940121827</v>
      </c>
      <c r="G7614" t="b">
        <f>IF(Comuni[[#This Row],[Popolazione2011]]&gt;300000,"MAGGIORE")</f>
        <v>0</v>
      </c>
      <c r="H7614">
        <f>100*Comuni[[#This Row],[Popolazione2011]]/(SUMIFS($D$2:$D$7916,$B$2:$B$7916,"Piemonte"))</f>
        <v>6.9112237724099176E-2</v>
      </c>
      <c r="I7614" s="1" t="str">
        <f>_xlfn.XLOOKUP(Comuni[[#This Row],[Regione]],Ripartizione_geografica[Regione],Ripartizione_geografica[Ripartizione geografica],,0)</f>
        <v>Isole</v>
      </c>
      <c r="J7614" s="1">
        <f>_xlfn.XLOOKUP(Comuni[[#This Row],[Regione]],Table_0[Regione],Table_0[Totale contagiati],,0)</f>
        <v>525277</v>
      </c>
      <c r="K7614" s="1">
        <f>_xlfn.XLOOKUP(Comuni[[#This Row],[Regione]],Table_0[Regione],Table_0[Guariti],,0)</f>
        <v>513189</v>
      </c>
      <c r="L7614" s="1">
        <f>_xlfn.XLOOKUP(Comuni[[#This Row],[Regione]],Table_0[Regione],Table_0[Deceduti],,0)</f>
        <v>2975</v>
      </c>
    </row>
    <row r="7615" spans="1:12" x14ac:dyDescent="0.25">
      <c r="A7615" s="1" t="s">
        <v>7735</v>
      </c>
      <c r="B7615" s="1" t="s">
        <v>7658</v>
      </c>
      <c r="C7615" s="1" t="s">
        <v>7659</v>
      </c>
      <c r="D7615">
        <v>4321</v>
      </c>
      <c r="E7615">
        <f>100*Comuni[[#This Row],[Popolazione2011]]/$D$7916</f>
        <v>7.5394142026964789E-3</v>
      </c>
      <c r="F7615">
        <f>100*Comuni[[#This Row],[Popolazione2011]]/(SUMIFS($D$2:$D$7916,$B$2:$B$7916,"Sardegna"))</f>
        <v>0.26357814808443775</v>
      </c>
      <c r="G7615" t="b">
        <f>IF(Comuni[[#This Row],[Popolazione2011]]&gt;300000,"MAGGIORE")</f>
        <v>0</v>
      </c>
      <c r="H7615">
        <f>100*Comuni[[#This Row],[Popolazione2011]]/(SUMIFS($D$2:$D$7916,$B$2:$B$7916,"Piemonte"))</f>
        <v>9.9016571354719016E-2</v>
      </c>
      <c r="I7615" s="1" t="str">
        <f>_xlfn.XLOOKUP(Comuni[[#This Row],[Regione]],Ripartizione_geografica[Regione],Ripartizione_geografica[Ripartizione geografica],,0)</f>
        <v>Isole</v>
      </c>
      <c r="J7615" s="1">
        <f>_xlfn.XLOOKUP(Comuni[[#This Row],[Regione]],Table_0[Regione],Table_0[Totale contagiati],,0)</f>
        <v>525277</v>
      </c>
      <c r="K7615" s="1">
        <f>_xlfn.XLOOKUP(Comuni[[#This Row],[Regione]],Table_0[Regione],Table_0[Guariti],,0)</f>
        <v>513189</v>
      </c>
      <c r="L7615" s="1">
        <f>_xlfn.XLOOKUP(Comuni[[#This Row],[Regione]],Table_0[Regione],Table_0[Deceduti],,0)</f>
        <v>2975</v>
      </c>
    </row>
    <row r="7616" spans="1:12" x14ac:dyDescent="0.25">
      <c r="A7616" s="1" t="s">
        <v>7736</v>
      </c>
      <c r="B7616" s="1" t="s">
        <v>7658</v>
      </c>
      <c r="C7616" s="1" t="s">
        <v>7659</v>
      </c>
      <c r="D7616">
        <v>2375</v>
      </c>
      <c r="E7616">
        <f>100*Comuni[[#This Row],[Popolazione2011]]/$D$7916</f>
        <v>4.1439733236297476E-3</v>
      </c>
      <c r="F7616">
        <f>100*Comuni[[#This Row],[Popolazione2011]]/(SUMIFS($D$2:$D$7916,$B$2:$B$7916,"Sardegna"))</f>
        <v>0.14487343246946069</v>
      </c>
      <c r="G7616" t="b">
        <f>IF(Comuni[[#This Row],[Popolazione2011]]&gt;300000,"MAGGIORE")</f>
        <v>0</v>
      </c>
      <c r="H7616">
        <f>100*Comuni[[#This Row],[Popolazione2011]]/(SUMIFS($D$2:$D$7916,$B$2:$B$7916,"Piemonte"))</f>
        <v>5.4423595687909665E-2</v>
      </c>
      <c r="I7616" s="1" t="str">
        <f>_xlfn.XLOOKUP(Comuni[[#This Row],[Regione]],Ripartizione_geografica[Regione],Ripartizione_geografica[Ripartizione geografica],,0)</f>
        <v>Isole</v>
      </c>
      <c r="J7616" s="1">
        <f>_xlfn.XLOOKUP(Comuni[[#This Row],[Regione]],Table_0[Regione],Table_0[Totale contagiati],,0)</f>
        <v>525277</v>
      </c>
      <c r="K7616" s="1">
        <f>_xlfn.XLOOKUP(Comuni[[#This Row],[Regione]],Table_0[Regione],Table_0[Guariti],,0)</f>
        <v>513189</v>
      </c>
      <c r="L7616" s="1">
        <f>_xlfn.XLOOKUP(Comuni[[#This Row],[Regione]],Table_0[Regione],Table_0[Deceduti],,0)</f>
        <v>2975</v>
      </c>
    </row>
    <row r="7617" spans="1:12" x14ac:dyDescent="0.25">
      <c r="A7617" s="1" t="s">
        <v>7737</v>
      </c>
      <c r="B7617" s="1" t="s">
        <v>7658</v>
      </c>
      <c r="C7617" s="1" t="s">
        <v>7659</v>
      </c>
      <c r="D7617">
        <v>4091</v>
      </c>
      <c r="E7617">
        <f>100*Comuni[[#This Row],[Popolazione2011]]/$D$7916</f>
        <v>7.1381031018818092E-3</v>
      </c>
      <c r="F7617">
        <f>100*Comuni[[#This Row],[Popolazione2011]]/(SUMIFS($D$2:$D$7916,$B$2:$B$7916,"Sardegna"))</f>
        <v>0.24954829988739521</v>
      </c>
      <c r="G7617" t="b">
        <f>IF(Comuni[[#This Row],[Popolazione2011]]&gt;300000,"MAGGIORE")</f>
        <v>0</v>
      </c>
      <c r="H7617">
        <f>100*Comuni[[#This Row],[Popolazione2011]]/(SUMIFS($D$2:$D$7916,$B$2:$B$7916,"Piemonte"))</f>
        <v>9.3746075772310922E-2</v>
      </c>
      <c r="I7617" s="1" t="str">
        <f>_xlfn.XLOOKUP(Comuni[[#This Row],[Regione]],Ripartizione_geografica[Regione],Ripartizione_geografica[Ripartizione geografica],,0)</f>
        <v>Isole</v>
      </c>
      <c r="J7617" s="1">
        <f>_xlfn.XLOOKUP(Comuni[[#This Row],[Regione]],Table_0[Regione],Table_0[Totale contagiati],,0)</f>
        <v>525277</v>
      </c>
      <c r="K7617" s="1">
        <f>_xlfn.XLOOKUP(Comuni[[#This Row],[Regione]],Table_0[Regione],Table_0[Guariti],,0)</f>
        <v>513189</v>
      </c>
      <c r="L7617" s="1">
        <f>_xlfn.XLOOKUP(Comuni[[#This Row],[Regione]],Table_0[Regione],Table_0[Deceduti],,0)</f>
        <v>2975</v>
      </c>
    </row>
    <row r="7618" spans="1:12" x14ac:dyDescent="0.25">
      <c r="A7618" s="1" t="s">
        <v>7738</v>
      </c>
      <c r="B7618" s="1" t="s">
        <v>7658</v>
      </c>
      <c r="C7618" s="1" t="s">
        <v>7659</v>
      </c>
      <c r="D7618">
        <v>2222</v>
      </c>
      <c r="E7618">
        <f>100*Comuni[[#This Row],[Popolazione2011]]/$D$7916</f>
        <v>3.8770142000443359E-3</v>
      </c>
      <c r="F7618">
        <f>100*Comuni[[#This Row],[Popolazione2011]]/(SUMIFS($D$2:$D$7916,$B$2:$B$7916,"Sardegna"))</f>
        <v>0.13554053345142805</v>
      </c>
      <c r="G7618" t="b">
        <f>IF(Comuni[[#This Row],[Popolazione2011]]&gt;300000,"MAGGIORE")</f>
        <v>0</v>
      </c>
      <c r="H7618">
        <f>100*Comuni[[#This Row],[Popolazione2011]]/(SUMIFS($D$2:$D$7916,$B$2:$B$7916,"Piemonte"))</f>
        <v>5.0917570365699064E-2</v>
      </c>
      <c r="I7618" s="1" t="str">
        <f>_xlfn.XLOOKUP(Comuni[[#This Row],[Regione]],Ripartizione_geografica[Regione],Ripartizione_geografica[Ripartizione geografica],,0)</f>
        <v>Isole</v>
      </c>
      <c r="J7618" s="1">
        <f>_xlfn.XLOOKUP(Comuni[[#This Row],[Regione]],Table_0[Regione],Table_0[Totale contagiati],,0)</f>
        <v>525277</v>
      </c>
      <c r="K7618" s="1">
        <f>_xlfn.XLOOKUP(Comuni[[#This Row],[Regione]],Table_0[Regione],Table_0[Guariti],,0)</f>
        <v>513189</v>
      </c>
      <c r="L7618" s="1">
        <f>_xlfn.XLOOKUP(Comuni[[#This Row],[Regione]],Table_0[Regione],Table_0[Deceduti],,0)</f>
        <v>2975</v>
      </c>
    </row>
    <row r="7619" spans="1:12" x14ac:dyDescent="0.25">
      <c r="A7619" s="1" t="s">
        <v>7739</v>
      </c>
      <c r="B7619" s="1" t="s">
        <v>7658</v>
      </c>
      <c r="C7619" s="1" t="s">
        <v>7659</v>
      </c>
      <c r="D7619">
        <v>1898</v>
      </c>
      <c r="E7619">
        <f>100*Comuni[[#This Row],[Popolazione2011]]/$D$7916</f>
        <v>3.3116889971575832E-3</v>
      </c>
      <c r="F7619">
        <f>100*Comuni[[#This Row],[Popolazione2011]]/(SUMIFS($D$2:$D$7916,$B$2:$B$7916,"Sardegna"))</f>
        <v>0.11577674729559426</v>
      </c>
      <c r="G7619" t="b">
        <f>IF(Comuni[[#This Row],[Popolazione2011]]&gt;300000,"MAGGIORE")</f>
        <v>0</v>
      </c>
      <c r="H7619">
        <f>100*Comuni[[#This Row],[Popolazione2011]]/(SUMIFS($D$2:$D$7916,$B$2:$B$7916,"Piemonte"))</f>
        <v>4.3493046153958964E-2</v>
      </c>
      <c r="I7619" s="1" t="str">
        <f>_xlfn.XLOOKUP(Comuni[[#This Row],[Regione]],Ripartizione_geografica[Regione],Ripartizione_geografica[Ripartizione geografica],,0)</f>
        <v>Isole</v>
      </c>
      <c r="J7619" s="1">
        <f>_xlfn.XLOOKUP(Comuni[[#This Row],[Regione]],Table_0[Regione],Table_0[Totale contagiati],,0)</f>
        <v>525277</v>
      </c>
      <c r="K7619" s="1">
        <f>_xlfn.XLOOKUP(Comuni[[#This Row],[Regione]],Table_0[Regione],Table_0[Guariti],,0)</f>
        <v>513189</v>
      </c>
      <c r="L7619" s="1">
        <f>_xlfn.XLOOKUP(Comuni[[#This Row],[Regione]],Table_0[Regione],Table_0[Deceduti],,0)</f>
        <v>2975</v>
      </c>
    </row>
    <row r="7620" spans="1:12" x14ac:dyDescent="0.25">
      <c r="A7620" s="1" t="s">
        <v>7740</v>
      </c>
      <c r="B7620" s="1" t="s">
        <v>7658</v>
      </c>
      <c r="C7620" s="1" t="s">
        <v>7659</v>
      </c>
      <c r="D7620">
        <v>1694</v>
      </c>
      <c r="E7620">
        <f>100*Comuni[[#This Row],[Popolazione2011]]/$D$7916</f>
        <v>2.955743499043702E-3</v>
      </c>
      <c r="F7620">
        <f>100*Comuni[[#This Row],[Popolazione2011]]/(SUMIFS($D$2:$D$7916,$B$2:$B$7916,"Sardegna"))</f>
        <v>0.10333288193821742</v>
      </c>
      <c r="G7620" t="b">
        <f>IF(Comuni[[#This Row],[Popolazione2011]]&gt;300000,"MAGGIORE")</f>
        <v>0</v>
      </c>
      <c r="H7620">
        <f>100*Comuni[[#This Row],[Popolazione2011]]/(SUMIFS($D$2:$D$7916,$B$2:$B$7916,"Piemonte"))</f>
        <v>3.8818345724344831E-2</v>
      </c>
      <c r="I7620" s="1" t="str">
        <f>_xlfn.XLOOKUP(Comuni[[#This Row],[Regione]],Ripartizione_geografica[Regione],Ripartizione_geografica[Ripartizione geografica],,0)</f>
        <v>Isole</v>
      </c>
      <c r="J7620" s="1">
        <f>_xlfn.XLOOKUP(Comuni[[#This Row],[Regione]],Table_0[Regione],Table_0[Totale contagiati],,0)</f>
        <v>525277</v>
      </c>
      <c r="K7620" s="1">
        <f>_xlfn.XLOOKUP(Comuni[[#This Row],[Regione]],Table_0[Regione],Table_0[Guariti],,0)</f>
        <v>513189</v>
      </c>
      <c r="L7620" s="1">
        <f>_xlfn.XLOOKUP(Comuni[[#This Row],[Regione]],Table_0[Regione],Table_0[Deceduti],,0)</f>
        <v>2975</v>
      </c>
    </row>
    <row r="7621" spans="1:12" x14ac:dyDescent="0.25">
      <c r="A7621" s="1" t="s">
        <v>7741</v>
      </c>
      <c r="B7621" s="1" t="s">
        <v>7658</v>
      </c>
      <c r="C7621" s="1" t="s">
        <v>7659</v>
      </c>
      <c r="D7621">
        <v>2288</v>
      </c>
      <c r="E7621">
        <f>100*Comuni[[#This Row],[Popolazione2011]]/$D$7916</f>
        <v>3.9921730376694152E-3</v>
      </c>
      <c r="F7621">
        <f>100*Comuni[[#This Row],[Popolazione2011]]/(SUMIFS($D$2:$D$7916,$B$2:$B$7916,"Sardegna"))</f>
        <v>0.13956648989057938</v>
      </c>
      <c r="G7621" t="b">
        <f>IF(Comuni[[#This Row],[Popolazione2011]]&gt;300000,"MAGGIORE")</f>
        <v>0</v>
      </c>
      <c r="H7621">
        <f>100*Comuni[[#This Row],[Popolazione2011]]/(SUMIFS($D$2:$D$7916,$B$2:$B$7916,"Piemonte"))</f>
        <v>5.2429973445868347E-2</v>
      </c>
      <c r="I7621" s="1" t="str">
        <f>_xlfn.XLOOKUP(Comuni[[#This Row],[Regione]],Ripartizione_geografica[Regione],Ripartizione_geografica[Ripartizione geografica],,0)</f>
        <v>Isole</v>
      </c>
      <c r="J7621" s="1">
        <f>_xlfn.XLOOKUP(Comuni[[#This Row],[Regione]],Table_0[Regione],Table_0[Totale contagiati],,0)</f>
        <v>525277</v>
      </c>
      <c r="K7621" s="1">
        <f>_xlfn.XLOOKUP(Comuni[[#This Row],[Regione]],Table_0[Regione],Table_0[Guariti],,0)</f>
        <v>513189</v>
      </c>
      <c r="L7621" s="1">
        <f>_xlfn.XLOOKUP(Comuni[[#This Row],[Regione]],Table_0[Regione],Table_0[Deceduti],,0)</f>
        <v>2975</v>
      </c>
    </row>
    <row r="7622" spans="1:12" x14ac:dyDescent="0.25">
      <c r="A7622" s="1" t="s">
        <v>7742</v>
      </c>
      <c r="B7622" s="1" t="s">
        <v>7658</v>
      </c>
      <c r="C7622" s="1" t="s">
        <v>7659</v>
      </c>
      <c r="D7622">
        <v>3234</v>
      </c>
      <c r="E7622">
        <f>100*Comuni[[#This Row],[Popolazione2011]]/$D$7916</f>
        <v>5.6427830436288854E-3</v>
      </c>
      <c r="F7622">
        <f>100*Comuni[[#This Row],[Popolazione2011]]/(SUMIFS($D$2:$D$7916,$B$2:$B$7916,"Sardegna"))</f>
        <v>0.19727186551841508</v>
      </c>
      <c r="G7622" t="b">
        <f>IF(Comuni[[#This Row],[Popolazione2011]]&gt;300000,"MAGGIORE")</f>
        <v>0</v>
      </c>
      <c r="H7622">
        <f>100*Comuni[[#This Row],[Popolazione2011]]/(SUMIFS($D$2:$D$7916,$B$2:$B$7916,"Piemonte"))</f>
        <v>7.4107750928294677E-2</v>
      </c>
      <c r="I7622" s="1" t="str">
        <f>_xlfn.XLOOKUP(Comuni[[#This Row],[Regione]],Ripartizione_geografica[Regione],Ripartizione_geografica[Ripartizione geografica],,0)</f>
        <v>Isole</v>
      </c>
      <c r="J7622" s="1">
        <f>_xlfn.XLOOKUP(Comuni[[#This Row],[Regione]],Table_0[Regione],Table_0[Totale contagiati],,0)</f>
        <v>525277</v>
      </c>
      <c r="K7622" s="1">
        <f>_xlfn.XLOOKUP(Comuni[[#This Row],[Regione]],Table_0[Regione],Table_0[Guariti],,0)</f>
        <v>513189</v>
      </c>
      <c r="L7622" s="1">
        <f>_xlfn.XLOOKUP(Comuni[[#This Row],[Regione]],Table_0[Regione],Table_0[Deceduti],,0)</f>
        <v>2975</v>
      </c>
    </row>
    <row r="7623" spans="1:12" x14ac:dyDescent="0.25">
      <c r="A7623" s="1" t="s">
        <v>7743</v>
      </c>
      <c r="B7623" s="1" t="s">
        <v>7658</v>
      </c>
      <c r="C7623" s="1" t="s">
        <v>7659</v>
      </c>
      <c r="D7623">
        <v>1619</v>
      </c>
      <c r="E7623">
        <f>100*Comuni[[#This Row],[Popolazione2011]]/$D$7916</f>
        <v>2.8248811835606571E-3</v>
      </c>
      <c r="F7623">
        <f>100*Comuni[[#This Row],[Popolazione2011]]/(SUMIFS($D$2:$D$7916,$B$2:$B$7916,"Sardegna"))</f>
        <v>9.8757931439181823E-2</v>
      </c>
      <c r="G7623" t="b">
        <f>IF(Comuni[[#This Row],[Popolazione2011]]&gt;300000,"MAGGIORE")</f>
        <v>0</v>
      </c>
      <c r="H7623">
        <f>100*Comuni[[#This Row],[Popolazione2011]]/(SUMIFS($D$2:$D$7916,$B$2:$B$7916,"Piemonte"))</f>
        <v>3.7099705860516106E-2</v>
      </c>
      <c r="I7623" s="1" t="str">
        <f>_xlfn.XLOOKUP(Comuni[[#This Row],[Regione]],Ripartizione_geografica[Regione],Ripartizione_geografica[Ripartizione geografica],,0)</f>
        <v>Isole</v>
      </c>
      <c r="J7623" s="1">
        <f>_xlfn.XLOOKUP(Comuni[[#This Row],[Regione]],Table_0[Regione],Table_0[Totale contagiati],,0)</f>
        <v>525277</v>
      </c>
      <c r="K7623" s="1">
        <f>_xlfn.XLOOKUP(Comuni[[#This Row],[Regione]],Table_0[Regione],Table_0[Guariti],,0)</f>
        <v>513189</v>
      </c>
      <c r="L7623" s="1">
        <f>_xlfn.XLOOKUP(Comuni[[#This Row],[Regione]],Table_0[Regione],Table_0[Deceduti],,0)</f>
        <v>2975</v>
      </c>
    </row>
    <row r="7624" spans="1:12" x14ac:dyDescent="0.25">
      <c r="A7624" s="1" t="s">
        <v>7744</v>
      </c>
      <c r="B7624" s="1" t="s">
        <v>7658</v>
      </c>
      <c r="C7624" s="1" t="s">
        <v>7659</v>
      </c>
      <c r="D7624">
        <v>614</v>
      </c>
      <c r="E7624">
        <f>100*Comuni[[#This Row],[Popolazione2011]]/$D$7916</f>
        <v>1.0713261560878588E-3</v>
      </c>
      <c r="F7624">
        <f>100*Comuni[[#This Row],[Popolazione2011]]/(SUMIFS($D$2:$D$7916,$B$2:$B$7916,"Sardegna"))</f>
        <v>3.7453594752104781E-2</v>
      </c>
      <c r="G7624" t="b">
        <f>IF(Comuni[[#This Row],[Popolazione2011]]&gt;300000,"MAGGIORE")</f>
        <v>0</v>
      </c>
      <c r="H7624">
        <f>100*Comuni[[#This Row],[Popolazione2011]]/(SUMIFS($D$2:$D$7916,$B$2:$B$7916,"Piemonte"))</f>
        <v>1.4069931685211173E-2</v>
      </c>
      <c r="I7624" s="1" t="str">
        <f>_xlfn.XLOOKUP(Comuni[[#This Row],[Regione]],Ripartizione_geografica[Regione],Ripartizione_geografica[Ripartizione geografica],,0)</f>
        <v>Isole</v>
      </c>
      <c r="J7624" s="1">
        <f>_xlfn.XLOOKUP(Comuni[[#This Row],[Regione]],Table_0[Regione],Table_0[Totale contagiati],,0)</f>
        <v>525277</v>
      </c>
      <c r="K7624" s="1">
        <f>_xlfn.XLOOKUP(Comuni[[#This Row],[Regione]],Table_0[Regione],Table_0[Guariti],,0)</f>
        <v>513189</v>
      </c>
      <c r="L7624" s="1">
        <f>_xlfn.XLOOKUP(Comuni[[#This Row],[Regione]],Table_0[Regione],Table_0[Deceduti],,0)</f>
        <v>2975</v>
      </c>
    </row>
    <row r="7625" spans="1:12" x14ac:dyDescent="0.25">
      <c r="A7625" s="1" t="s">
        <v>7745</v>
      </c>
      <c r="B7625" s="1" t="s">
        <v>7658</v>
      </c>
      <c r="C7625" s="1" t="s">
        <v>7659</v>
      </c>
      <c r="D7625">
        <v>1430</v>
      </c>
      <c r="E7625">
        <f>100*Comuni[[#This Row],[Popolazione2011]]/$D$7916</f>
        <v>2.4951081485433848E-3</v>
      </c>
      <c r="F7625">
        <f>100*Comuni[[#This Row],[Popolazione2011]]/(SUMIFS($D$2:$D$7916,$B$2:$B$7916,"Sardegna"))</f>
        <v>8.7229056181612113E-2</v>
      </c>
      <c r="G7625" t="b">
        <f>IF(Comuni[[#This Row],[Popolazione2011]]&gt;300000,"MAGGIORE")</f>
        <v>0</v>
      </c>
      <c r="H7625">
        <f>100*Comuni[[#This Row],[Popolazione2011]]/(SUMIFS($D$2:$D$7916,$B$2:$B$7916,"Piemonte"))</f>
        <v>3.2768733403667712E-2</v>
      </c>
      <c r="I7625" s="1" t="str">
        <f>_xlfn.XLOOKUP(Comuni[[#This Row],[Regione]],Ripartizione_geografica[Regione],Ripartizione_geografica[Ripartizione geografica],,0)</f>
        <v>Isole</v>
      </c>
      <c r="J7625" s="1">
        <f>_xlfn.XLOOKUP(Comuni[[#This Row],[Regione]],Table_0[Regione],Table_0[Totale contagiati],,0)</f>
        <v>525277</v>
      </c>
      <c r="K7625" s="1">
        <f>_xlfn.XLOOKUP(Comuni[[#This Row],[Regione]],Table_0[Regione],Table_0[Guariti],,0)</f>
        <v>513189</v>
      </c>
      <c r="L7625" s="1">
        <f>_xlfn.XLOOKUP(Comuni[[#This Row],[Regione]],Table_0[Regione],Table_0[Deceduti],,0)</f>
        <v>2975</v>
      </c>
    </row>
    <row r="7626" spans="1:12" x14ac:dyDescent="0.25">
      <c r="A7626" s="1" t="s">
        <v>7746</v>
      </c>
      <c r="B7626" s="1" t="s">
        <v>7658</v>
      </c>
      <c r="C7626" s="1" t="s">
        <v>7659</v>
      </c>
      <c r="D7626">
        <v>766</v>
      </c>
      <c r="E7626">
        <f>100*Comuni[[#This Row],[Popolazione2011]]/$D$7916</f>
        <v>1.3365404488001626E-3</v>
      </c>
      <c r="F7626">
        <f>100*Comuni[[#This Row],[Popolazione2011]]/(SUMIFS($D$2:$D$7916,$B$2:$B$7916,"Sardegna"))</f>
        <v>4.6725494430150269E-2</v>
      </c>
      <c r="G7626" t="b">
        <f>IF(Comuni[[#This Row],[Popolazione2011]]&gt;300000,"MAGGIORE")</f>
        <v>0</v>
      </c>
      <c r="H7626">
        <f>100*Comuni[[#This Row],[Popolazione2011]]/(SUMIFS($D$2:$D$7916,$B$2:$B$7916,"Piemonte"))</f>
        <v>1.7553041809237391E-2</v>
      </c>
      <c r="I7626" s="1" t="str">
        <f>_xlfn.XLOOKUP(Comuni[[#This Row],[Regione]],Ripartizione_geografica[Regione],Ripartizione_geografica[Ripartizione geografica],,0)</f>
        <v>Isole</v>
      </c>
      <c r="J7626" s="1">
        <f>_xlfn.XLOOKUP(Comuni[[#This Row],[Regione]],Table_0[Regione],Table_0[Totale contagiati],,0)</f>
        <v>525277</v>
      </c>
      <c r="K7626" s="1">
        <f>_xlfn.XLOOKUP(Comuni[[#This Row],[Regione]],Table_0[Regione],Table_0[Guariti],,0)</f>
        <v>513189</v>
      </c>
      <c r="L7626" s="1">
        <f>_xlfn.XLOOKUP(Comuni[[#This Row],[Regione]],Table_0[Regione],Table_0[Deceduti],,0)</f>
        <v>2975</v>
      </c>
    </row>
    <row r="7627" spans="1:12" x14ac:dyDescent="0.25">
      <c r="A7627" s="1" t="s">
        <v>7747</v>
      </c>
      <c r="B7627" s="1" t="s">
        <v>7658</v>
      </c>
      <c r="C7627" s="1" t="s">
        <v>7659</v>
      </c>
      <c r="D7627">
        <v>1501</v>
      </c>
      <c r="E7627">
        <f>100*Comuni[[#This Row],[Popolazione2011]]/$D$7916</f>
        <v>2.6189911405340004E-3</v>
      </c>
      <c r="F7627">
        <f>100*Comuni[[#This Row],[Popolazione2011]]/(SUMIFS($D$2:$D$7916,$B$2:$B$7916,"Sardegna"))</f>
        <v>9.1560009320699146E-2</v>
      </c>
      <c r="G7627" t="b">
        <f>IF(Comuni[[#This Row],[Popolazione2011]]&gt;300000,"MAGGIORE")</f>
        <v>0</v>
      </c>
      <c r="H7627">
        <f>100*Comuni[[#This Row],[Popolazione2011]]/(SUMIFS($D$2:$D$7916,$B$2:$B$7916,"Piemonte"))</f>
        <v>3.4395712474758908E-2</v>
      </c>
      <c r="I7627" s="1" t="str">
        <f>_xlfn.XLOOKUP(Comuni[[#This Row],[Regione]],Ripartizione_geografica[Regione],Ripartizione_geografica[Ripartizione geografica],,0)</f>
        <v>Isole</v>
      </c>
      <c r="J7627" s="1">
        <f>_xlfn.XLOOKUP(Comuni[[#This Row],[Regione]],Table_0[Regione],Table_0[Totale contagiati],,0)</f>
        <v>525277</v>
      </c>
      <c r="K7627" s="1">
        <f>_xlfn.XLOOKUP(Comuni[[#This Row],[Regione]],Table_0[Regione],Table_0[Guariti],,0)</f>
        <v>513189</v>
      </c>
      <c r="L7627" s="1">
        <f>_xlfn.XLOOKUP(Comuni[[#This Row],[Regione]],Table_0[Regione],Table_0[Deceduti],,0)</f>
        <v>2975</v>
      </c>
    </row>
    <row r="7628" spans="1:12" x14ac:dyDescent="0.25">
      <c r="A7628" s="1" t="s">
        <v>7748</v>
      </c>
      <c r="B7628" s="1" t="s">
        <v>7658</v>
      </c>
      <c r="C7628" s="1" t="s">
        <v>7659</v>
      </c>
      <c r="D7628">
        <v>2130</v>
      </c>
      <c r="E7628">
        <f>100*Comuni[[#This Row],[Popolazione2011]]/$D$7916</f>
        <v>3.7164897597184682E-3</v>
      </c>
      <c r="F7628">
        <f>100*Comuni[[#This Row],[Popolazione2011]]/(SUMIFS($D$2:$D$7916,$B$2:$B$7916,"Sardegna"))</f>
        <v>0.12992859417261104</v>
      </c>
      <c r="G7628" t="b">
        <f>IF(Comuni[[#This Row],[Popolazione2011]]&gt;300000,"MAGGIORE")</f>
        <v>0</v>
      </c>
      <c r="H7628">
        <f>100*Comuni[[#This Row],[Popolazione2011]]/(SUMIFS($D$2:$D$7916,$B$2:$B$7916,"Piemonte"))</f>
        <v>4.8809372132735826E-2</v>
      </c>
      <c r="I7628" s="1" t="str">
        <f>_xlfn.XLOOKUP(Comuni[[#This Row],[Regione]],Ripartizione_geografica[Regione],Ripartizione_geografica[Ripartizione geografica],,0)</f>
        <v>Isole</v>
      </c>
      <c r="J7628" s="1">
        <f>_xlfn.XLOOKUP(Comuni[[#This Row],[Regione]],Table_0[Regione],Table_0[Totale contagiati],,0)</f>
        <v>525277</v>
      </c>
      <c r="K7628" s="1">
        <f>_xlfn.XLOOKUP(Comuni[[#This Row],[Regione]],Table_0[Regione],Table_0[Guariti],,0)</f>
        <v>513189</v>
      </c>
      <c r="L7628" s="1">
        <f>_xlfn.XLOOKUP(Comuni[[#This Row],[Regione]],Table_0[Regione],Table_0[Deceduti],,0)</f>
        <v>2975</v>
      </c>
    </row>
    <row r="7629" spans="1:12" x14ac:dyDescent="0.25">
      <c r="A7629" s="1" t="s">
        <v>7749</v>
      </c>
      <c r="B7629" s="1" t="s">
        <v>7658</v>
      </c>
      <c r="C7629" s="1" t="s">
        <v>7659</v>
      </c>
      <c r="D7629">
        <v>4846</v>
      </c>
      <c r="E7629">
        <f>100*Comuni[[#This Row],[Popolazione2011]]/$D$7916</f>
        <v>8.4554504110777914E-3</v>
      </c>
      <c r="F7629">
        <f>100*Comuni[[#This Row],[Popolazione2011]]/(SUMIFS($D$2:$D$7916,$B$2:$B$7916,"Sardegna"))</f>
        <v>0.29560280157768692</v>
      </c>
      <c r="G7629" t="b">
        <f>IF(Comuni[[#This Row],[Popolazione2011]]&gt;300000,"MAGGIORE")</f>
        <v>0</v>
      </c>
      <c r="H7629">
        <f>100*Comuni[[#This Row],[Popolazione2011]]/(SUMIFS($D$2:$D$7916,$B$2:$B$7916,"Piemonte"))</f>
        <v>0.1110470504015201</v>
      </c>
      <c r="I7629" s="1" t="str">
        <f>_xlfn.XLOOKUP(Comuni[[#This Row],[Regione]],Ripartizione_geografica[Regione],Ripartizione_geografica[Ripartizione geografica],,0)</f>
        <v>Isole</v>
      </c>
      <c r="J7629" s="1">
        <f>_xlfn.XLOOKUP(Comuni[[#This Row],[Regione]],Table_0[Regione],Table_0[Totale contagiati],,0)</f>
        <v>525277</v>
      </c>
      <c r="K7629" s="1">
        <f>_xlfn.XLOOKUP(Comuni[[#This Row],[Regione]],Table_0[Regione],Table_0[Guariti],,0)</f>
        <v>513189</v>
      </c>
      <c r="L7629" s="1">
        <f>_xlfn.XLOOKUP(Comuni[[#This Row],[Regione]],Table_0[Regione],Table_0[Deceduti],,0)</f>
        <v>2975</v>
      </c>
    </row>
    <row r="7630" spans="1:12" x14ac:dyDescent="0.25">
      <c r="A7630" s="1" t="s">
        <v>7456</v>
      </c>
      <c r="B7630" s="1" t="s">
        <v>7658</v>
      </c>
      <c r="C7630" s="1" t="s">
        <v>7659</v>
      </c>
      <c r="D7630">
        <v>4540</v>
      </c>
      <c r="E7630">
        <f>100*Comuni[[#This Row],[Popolazione2011]]/$D$7916</f>
        <v>7.9215321639069698E-3</v>
      </c>
      <c r="F7630">
        <f>100*Comuni[[#This Row],[Popolazione2011]]/(SUMIFS($D$2:$D$7916,$B$2:$B$7916,"Sardegna"))</f>
        <v>0.27693700354162171</v>
      </c>
      <c r="G7630" t="b">
        <f>IF(Comuni[[#This Row],[Popolazione2011]]&gt;300000,"MAGGIORE")</f>
        <v>0</v>
      </c>
      <c r="H7630">
        <f>100*Comuni[[#This Row],[Popolazione2011]]/(SUMIFS($D$2:$D$7916,$B$2:$B$7916,"Piemonte"))</f>
        <v>0.1040349997570989</v>
      </c>
      <c r="I7630" s="1" t="str">
        <f>_xlfn.XLOOKUP(Comuni[[#This Row],[Regione]],Ripartizione_geografica[Regione],Ripartizione_geografica[Ripartizione geografica],,0)</f>
        <v>Isole</v>
      </c>
      <c r="J7630" s="1">
        <f>_xlfn.XLOOKUP(Comuni[[#This Row],[Regione]],Table_0[Regione],Table_0[Totale contagiati],,0)</f>
        <v>525277</v>
      </c>
      <c r="K7630" s="1">
        <f>_xlfn.XLOOKUP(Comuni[[#This Row],[Regione]],Table_0[Regione],Table_0[Guariti],,0)</f>
        <v>513189</v>
      </c>
      <c r="L7630" s="1">
        <f>_xlfn.XLOOKUP(Comuni[[#This Row],[Regione]],Table_0[Regione],Table_0[Deceduti],,0)</f>
        <v>2975</v>
      </c>
    </row>
    <row r="7631" spans="1:12" x14ac:dyDescent="0.25">
      <c r="A7631" s="1" t="s">
        <v>7750</v>
      </c>
      <c r="B7631" s="1" t="s">
        <v>7658</v>
      </c>
      <c r="C7631" s="1" t="s">
        <v>7751</v>
      </c>
      <c r="D7631">
        <v>1328</v>
      </c>
      <c r="E7631">
        <f>100*Comuni[[#This Row],[Popolazione2011]]/$D$7916</f>
        <v>2.317135399486444E-3</v>
      </c>
      <c r="F7631">
        <f>100*Comuni[[#This Row],[Popolazione2011]]/(SUMIFS($D$2:$D$7916,$B$2:$B$7916,"Sardegna"))</f>
        <v>8.1007123502923703E-2</v>
      </c>
      <c r="G7631" t="b">
        <f>IF(Comuni[[#This Row],[Popolazione2011]]&gt;300000,"MAGGIORE")</f>
        <v>0</v>
      </c>
      <c r="H7631">
        <f>100*Comuni[[#This Row],[Popolazione2011]]/(SUMIFS($D$2:$D$7916,$B$2:$B$7916,"Piemonte"))</f>
        <v>3.0431383188860649E-2</v>
      </c>
      <c r="I7631" s="1" t="str">
        <f>_xlfn.XLOOKUP(Comuni[[#This Row],[Regione]],Ripartizione_geografica[Regione],Ripartizione_geografica[Ripartizione geografica],,0)</f>
        <v>Isole</v>
      </c>
      <c r="J7631" s="1">
        <f>_xlfn.XLOOKUP(Comuni[[#This Row],[Regione]],Table_0[Regione],Table_0[Totale contagiati],,0)</f>
        <v>525277</v>
      </c>
      <c r="K7631" s="1">
        <f>_xlfn.XLOOKUP(Comuni[[#This Row],[Regione]],Table_0[Regione],Table_0[Guariti],,0)</f>
        <v>513189</v>
      </c>
      <c r="L7631" s="1">
        <f>_xlfn.XLOOKUP(Comuni[[#This Row],[Regione]],Table_0[Regione],Table_0[Deceduti],,0)</f>
        <v>2975</v>
      </c>
    </row>
    <row r="7632" spans="1:12" x14ac:dyDescent="0.25">
      <c r="A7632" s="1" t="s">
        <v>7752</v>
      </c>
      <c r="B7632" s="1" t="s">
        <v>7658</v>
      </c>
      <c r="C7632" s="1" t="s">
        <v>7751</v>
      </c>
      <c r="D7632">
        <v>2501</v>
      </c>
      <c r="E7632">
        <f>100*Comuni[[#This Row],[Popolazione2011]]/$D$7916</f>
        <v>4.3638220136412624E-3</v>
      </c>
      <c r="F7632">
        <f>100*Comuni[[#This Row],[Popolazione2011]]/(SUMIFS($D$2:$D$7916,$B$2:$B$7916,"Sardegna"))</f>
        <v>0.15255934930784049</v>
      </c>
      <c r="G7632" t="b">
        <f>IF(Comuni[[#This Row],[Popolazione2011]]&gt;300000,"MAGGIORE")</f>
        <v>0</v>
      </c>
      <c r="H7632">
        <f>100*Comuni[[#This Row],[Popolazione2011]]/(SUMIFS($D$2:$D$7916,$B$2:$B$7916,"Piemonte"))</f>
        <v>5.7310910659141928E-2</v>
      </c>
      <c r="I7632" s="1" t="str">
        <f>_xlfn.XLOOKUP(Comuni[[#This Row],[Regione]],Ripartizione_geografica[Regione],Ripartizione_geografica[Ripartizione geografica],,0)</f>
        <v>Isole</v>
      </c>
      <c r="J7632" s="1">
        <f>_xlfn.XLOOKUP(Comuni[[#This Row],[Regione]],Table_0[Regione],Table_0[Totale contagiati],,0)</f>
        <v>525277</v>
      </c>
      <c r="K7632" s="1">
        <f>_xlfn.XLOOKUP(Comuni[[#This Row],[Regione]],Table_0[Regione],Table_0[Guariti],,0)</f>
        <v>513189</v>
      </c>
      <c r="L7632" s="1">
        <f>_xlfn.XLOOKUP(Comuni[[#This Row],[Regione]],Table_0[Regione],Table_0[Deceduti],,0)</f>
        <v>2975</v>
      </c>
    </row>
    <row r="7633" spans="1:12" x14ac:dyDescent="0.25">
      <c r="A7633" s="1" t="s">
        <v>7753</v>
      </c>
      <c r="B7633" s="1" t="s">
        <v>7658</v>
      </c>
      <c r="C7633" s="1" t="s">
        <v>7751</v>
      </c>
      <c r="D7633">
        <v>1210</v>
      </c>
      <c r="E7633">
        <f>100*Comuni[[#This Row],[Popolazione2011]]/$D$7916</f>
        <v>2.1112453564597869E-3</v>
      </c>
      <c r="F7633">
        <f>100*Comuni[[#This Row],[Popolazione2011]]/(SUMIFS($D$2:$D$7916,$B$2:$B$7916,"Sardegna"))</f>
        <v>7.3809201384441026E-2</v>
      </c>
      <c r="G7633" t="b">
        <f>IF(Comuni[[#This Row],[Popolazione2011]]&gt;300000,"MAGGIORE")</f>
        <v>0</v>
      </c>
      <c r="H7633">
        <f>100*Comuni[[#This Row],[Popolazione2011]]/(SUMIFS($D$2:$D$7916,$B$2:$B$7916,"Piemonte"))</f>
        <v>2.772738980310345E-2</v>
      </c>
      <c r="I7633" s="1" t="str">
        <f>_xlfn.XLOOKUP(Comuni[[#This Row],[Regione]],Ripartizione_geografica[Regione],Ripartizione_geografica[Ripartizione geografica],,0)</f>
        <v>Isole</v>
      </c>
      <c r="J7633" s="1">
        <f>_xlfn.XLOOKUP(Comuni[[#This Row],[Regione]],Table_0[Regione],Table_0[Totale contagiati],,0)</f>
        <v>525277</v>
      </c>
      <c r="K7633" s="1">
        <f>_xlfn.XLOOKUP(Comuni[[#This Row],[Regione]],Table_0[Regione],Table_0[Guariti],,0)</f>
        <v>513189</v>
      </c>
      <c r="L7633" s="1">
        <f>_xlfn.XLOOKUP(Comuni[[#This Row],[Regione]],Table_0[Regione],Table_0[Deceduti],,0)</f>
        <v>2975</v>
      </c>
    </row>
    <row r="7634" spans="1:12" x14ac:dyDescent="0.25">
      <c r="A7634" s="1" t="s">
        <v>7754</v>
      </c>
      <c r="B7634" s="1" t="s">
        <v>7658</v>
      </c>
      <c r="C7634" s="1" t="s">
        <v>7751</v>
      </c>
      <c r="D7634">
        <v>876</v>
      </c>
      <c r="E7634">
        <f>100*Comuni[[#This Row],[Popolazione2011]]/$D$7916</f>
        <v>1.5284718448419616E-3</v>
      </c>
      <c r="F7634">
        <f>100*Comuni[[#This Row],[Popolazione2011]]/(SUMIFS($D$2:$D$7916,$B$2:$B$7916,"Sardegna"))</f>
        <v>5.3435421828735813E-2</v>
      </c>
      <c r="G7634" t="b">
        <f>IF(Comuni[[#This Row],[Popolazione2011]]&gt;300000,"MAGGIORE")</f>
        <v>0</v>
      </c>
      <c r="H7634">
        <f>100*Comuni[[#This Row],[Popolazione2011]]/(SUMIFS($D$2:$D$7916,$B$2:$B$7916,"Piemonte"))</f>
        <v>2.0073713609519522E-2</v>
      </c>
      <c r="I7634" s="1" t="str">
        <f>_xlfn.XLOOKUP(Comuni[[#This Row],[Regione]],Ripartizione_geografica[Regione],Ripartizione_geografica[Ripartizione geografica],,0)</f>
        <v>Isole</v>
      </c>
      <c r="J7634" s="1">
        <f>_xlfn.XLOOKUP(Comuni[[#This Row],[Regione]],Table_0[Regione],Table_0[Totale contagiati],,0)</f>
        <v>525277</v>
      </c>
      <c r="K7634" s="1">
        <f>_xlfn.XLOOKUP(Comuni[[#This Row],[Regione]],Table_0[Regione],Table_0[Guariti],,0)</f>
        <v>513189</v>
      </c>
      <c r="L7634" s="1">
        <f>_xlfn.XLOOKUP(Comuni[[#This Row],[Regione]],Table_0[Regione],Table_0[Deceduti],,0)</f>
        <v>2975</v>
      </c>
    </row>
    <row r="7635" spans="1:12" x14ac:dyDescent="0.25">
      <c r="A7635" s="1" t="s">
        <v>7755</v>
      </c>
      <c r="B7635" s="1" t="s">
        <v>7658</v>
      </c>
      <c r="C7635" s="1" t="s">
        <v>7751</v>
      </c>
      <c r="D7635">
        <v>3938</v>
      </c>
      <c r="E7635">
        <f>100*Comuni[[#This Row],[Popolazione2011]]/$D$7916</f>
        <v>6.8711439782963976E-3</v>
      </c>
      <c r="F7635">
        <f>100*Comuni[[#This Row],[Popolazione2011]]/(SUMIFS($D$2:$D$7916,$B$2:$B$7916,"Sardegna"))</f>
        <v>0.24021540086936261</v>
      </c>
      <c r="G7635" t="b">
        <f>IF(Comuni[[#This Row],[Popolazione2011]]&gt;300000,"MAGGIORE")</f>
        <v>0</v>
      </c>
      <c r="H7635">
        <f>100*Comuni[[#This Row],[Popolazione2011]]/(SUMIFS($D$2:$D$7916,$B$2:$B$7916,"Piemonte"))</f>
        <v>9.024005045010032E-2</v>
      </c>
      <c r="I7635" s="1" t="str">
        <f>_xlfn.XLOOKUP(Comuni[[#This Row],[Regione]],Ripartizione_geografica[Regione],Ripartizione_geografica[Ripartizione geografica],,0)</f>
        <v>Isole</v>
      </c>
      <c r="J7635" s="1">
        <f>_xlfn.XLOOKUP(Comuni[[#This Row],[Regione]],Table_0[Regione],Table_0[Totale contagiati],,0)</f>
        <v>525277</v>
      </c>
      <c r="K7635" s="1">
        <f>_xlfn.XLOOKUP(Comuni[[#This Row],[Regione]],Table_0[Regione],Table_0[Guariti],,0)</f>
        <v>513189</v>
      </c>
      <c r="L7635" s="1">
        <f>_xlfn.XLOOKUP(Comuni[[#This Row],[Regione]],Table_0[Regione],Table_0[Deceduti],,0)</f>
        <v>2975</v>
      </c>
    </row>
    <row r="7636" spans="1:12" x14ac:dyDescent="0.25">
      <c r="A7636" s="1" t="s">
        <v>7756</v>
      </c>
      <c r="B7636" s="1" t="s">
        <v>7658</v>
      </c>
      <c r="C7636" s="1" t="s">
        <v>7751</v>
      </c>
      <c r="D7636">
        <v>3716</v>
      </c>
      <c r="E7636">
        <f>100*Comuni[[#This Row],[Popolazione2011]]/$D$7916</f>
        <v>6.4837915244665856E-3</v>
      </c>
      <c r="F7636">
        <f>100*Comuni[[#This Row],[Popolazione2011]]/(SUMIFS($D$2:$D$7916,$B$2:$B$7916,"Sardegna"))</f>
        <v>0.22667354739221721</v>
      </c>
      <c r="G7636" t="b">
        <f>IF(Comuni[[#This Row],[Popolazione2011]]&gt;300000,"MAGGIORE")</f>
        <v>0</v>
      </c>
      <c r="H7636">
        <f>100*Comuni[[#This Row],[Popolazione2011]]/(SUMIFS($D$2:$D$7916,$B$2:$B$7916,"Piemonte"))</f>
        <v>8.5152876453167298E-2</v>
      </c>
      <c r="I7636" s="1" t="str">
        <f>_xlfn.XLOOKUP(Comuni[[#This Row],[Regione]],Ripartizione_geografica[Regione],Ripartizione_geografica[Ripartizione geografica],,0)</f>
        <v>Isole</v>
      </c>
      <c r="J7636" s="1">
        <f>_xlfn.XLOOKUP(Comuni[[#This Row],[Regione]],Table_0[Regione],Table_0[Totale contagiati],,0)</f>
        <v>525277</v>
      </c>
      <c r="K7636" s="1">
        <f>_xlfn.XLOOKUP(Comuni[[#This Row],[Regione]],Table_0[Regione],Table_0[Guariti],,0)</f>
        <v>513189</v>
      </c>
      <c r="L7636" s="1">
        <f>_xlfn.XLOOKUP(Comuni[[#This Row],[Regione]],Table_0[Regione],Table_0[Deceduti],,0)</f>
        <v>2975</v>
      </c>
    </row>
    <row r="7637" spans="1:12" x14ac:dyDescent="0.25">
      <c r="A7637" s="1" t="s">
        <v>7757</v>
      </c>
      <c r="B7637" s="1" t="s">
        <v>7658</v>
      </c>
      <c r="C7637" s="1" t="s">
        <v>7751</v>
      </c>
      <c r="D7637">
        <v>665</v>
      </c>
      <c r="E7637">
        <f>100*Comuni[[#This Row],[Popolazione2011]]/$D$7916</f>
        <v>1.1603125306163292E-3</v>
      </c>
      <c r="F7637">
        <f>100*Comuni[[#This Row],[Popolazione2011]]/(SUMIFS($D$2:$D$7916,$B$2:$B$7916,"Sardegna"))</f>
        <v>4.0564561091448993E-2</v>
      </c>
      <c r="G7637" t="b">
        <f>IF(Comuni[[#This Row],[Popolazione2011]]&gt;300000,"MAGGIORE")</f>
        <v>0</v>
      </c>
      <c r="H7637">
        <f>100*Comuni[[#This Row],[Popolazione2011]]/(SUMIFS($D$2:$D$7916,$B$2:$B$7916,"Piemonte"))</f>
        <v>1.5238606792614707E-2</v>
      </c>
      <c r="I7637" s="1" t="str">
        <f>_xlfn.XLOOKUP(Comuni[[#This Row],[Regione]],Ripartizione_geografica[Regione],Ripartizione_geografica[Ripartizione geografica],,0)</f>
        <v>Isole</v>
      </c>
      <c r="J7637" s="1">
        <f>_xlfn.XLOOKUP(Comuni[[#This Row],[Regione]],Table_0[Regione],Table_0[Totale contagiati],,0)</f>
        <v>525277</v>
      </c>
      <c r="K7637" s="1">
        <f>_xlfn.XLOOKUP(Comuni[[#This Row],[Regione]],Table_0[Regione],Table_0[Guariti],,0)</f>
        <v>513189</v>
      </c>
      <c r="L7637" s="1">
        <f>_xlfn.XLOOKUP(Comuni[[#This Row],[Regione]],Table_0[Regione],Table_0[Deceduti],,0)</f>
        <v>2975</v>
      </c>
    </row>
    <row r="7638" spans="1:12" x14ac:dyDescent="0.25">
      <c r="A7638" s="1" t="s">
        <v>7758</v>
      </c>
      <c r="B7638" s="1" t="s">
        <v>7658</v>
      </c>
      <c r="C7638" s="1" t="s">
        <v>7751</v>
      </c>
      <c r="D7638">
        <v>561</v>
      </c>
      <c r="E7638">
        <f>100*Comuni[[#This Row],[Popolazione2011]]/$D$7916</f>
        <v>9.78850119813174E-4</v>
      </c>
      <c r="F7638">
        <f>100*Comuni[[#This Row],[Popolazione2011]]/(SUMIFS($D$2:$D$7916,$B$2:$B$7916,"Sardegna"))</f>
        <v>3.4220629732786292E-2</v>
      </c>
      <c r="G7638" t="b">
        <f>IF(Comuni[[#This Row],[Popolazione2011]]&gt;300000,"MAGGIORE")</f>
        <v>0</v>
      </c>
      <c r="H7638">
        <f>100*Comuni[[#This Row],[Popolazione2011]]/(SUMIFS($D$2:$D$7916,$B$2:$B$7916,"Piemonte"))</f>
        <v>1.2855426181438872E-2</v>
      </c>
      <c r="I7638" s="1" t="str">
        <f>_xlfn.XLOOKUP(Comuni[[#This Row],[Regione]],Ripartizione_geografica[Regione],Ripartizione_geografica[Ripartizione geografica],,0)</f>
        <v>Isole</v>
      </c>
      <c r="J7638" s="1">
        <f>_xlfn.XLOOKUP(Comuni[[#This Row],[Regione]],Table_0[Regione],Table_0[Totale contagiati],,0)</f>
        <v>525277</v>
      </c>
      <c r="K7638" s="1">
        <f>_xlfn.XLOOKUP(Comuni[[#This Row],[Regione]],Table_0[Regione],Table_0[Guariti],,0)</f>
        <v>513189</v>
      </c>
      <c r="L7638" s="1">
        <f>_xlfn.XLOOKUP(Comuni[[#This Row],[Regione]],Table_0[Regione],Table_0[Deceduti],,0)</f>
        <v>2975</v>
      </c>
    </row>
    <row r="7639" spans="1:12" x14ac:dyDescent="0.25">
      <c r="A7639" s="1" t="s">
        <v>7759</v>
      </c>
      <c r="B7639" s="1" t="s">
        <v>7658</v>
      </c>
      <c r="C7639" s="1" t="s">
        <v>7751</v>
      </c>
      <c r="D7639">
        <v>3019</v>
      </c>
      <c r="E7639">
        <f>100*Comuni[[#This Row],[Popolazione2011]]/$D$7916</f>
        <v>5.2676444059108242E-3</v>
      </c>
      <c r="F7639">
        <f>100*Comuni[[#This Row],[Popolazione2011]]/(SUMIFS($D$2:$D$7916,$B$2:$B$7916,"Sardegna"))</f>
        <v>0.18415700742117971</v>
      </c>
      <c r="G7639" t="b">
        <f>IF(Comuni[[#This Row],[Popolazione2011]]&gt;300000,"MAGGIORE")</f>
        <v>0</v>
      </c>
      <c r="H7639">
        <f>100*Comuni[[#This Row],[Popolazione2011]]/(SUMIFS($D$2:$D$7916,$B$2:$B$7916,"Piemonte"))</f>
        <v>6.9180983318652328E-2</v>
      </c>
      <c r="I7639" s="1" t="str">
        <f>_xlfn.XLOOKUP(Comuni[[#This Row],[Regione]],Ripartizione_geografica[Regione],Ripartizione_geografica[Ripartizione geografica],,0)</f>
        <v>Isole</v>
      </c>
      <c r="J7639" s="1">
        <f>_xlfn.XLOOKUP(Comuni[[#This Row],[Regione]],Table_0[Regione],Table_0[Totale contagiati],,0)</f>
        <v>525277</v>
      </c>
      <c r="K7639" s="1">
        <f>_xlfn.XLOOKUP(Comuni[[#This Row],[Regione]],Table_0[Regione],Table_0[Guariti],,0)</f>
        <v>513189</v>
      </c>
      <c r="L7639" s="1">
        <f>_xlfn.XLOOKUP(Comuni[[#This Row],[Regione]],Table_0[Regione],Table_0[Deceduti],,0)</f>
        <v>2975</v>
      </c>
    </row>
    <row r="7640" spans="1:12" x14ac:dyDescent="0.25">
      <c r="A7640" s="1" t="s">
        <v>7760</v>
      </c>
      <c r="B7640" s="1" t="s">
        <v>7658</v>
      </c>
      <c r="C7640" s="1" t="s">
        <v>7751</v>
      </c>
      <c r="D7640">
        <v>2846</v>
      </c>
      <c r="E7640">
        <f>100*Comuni[[#This Row],[Popolazione2011]]/$D$7916</f>
        <v>4.9657886648632674E-3</v>
      </c>
      <c r="F7640">
        <f>100*Comuni[[#This Row],[Popolazione2011]]/(SUMIFS($D$2:$D$7916,$B$2:$B$7916,"Sardegna"))</f>
        <v>0.17360412160340424</v>
      </c>
      <c r="G7640" t="b">
        <f>IF(Comuni[[#This Row],[Popolazione2011]]&gt;300000,"MAGGIORE")</f>
        <v>0</v>
      </c>
      <c r="H7640">
        <f>100*Comuni[[#This Row],[Popolazione2011]]/(SUMIFS($D$2:$D$7916,$B$2:$B$7916,"Piemonte"))</f>
        <v>6.5216654032754062E-2</v>
      </c>
      <c r="I7640" s="1" t="str">
        <f>_xlfn.XLOOKUP(Comuni[[#This Row],[Regione]],Ripartizione_geografica[Regione],Ripartizione_geografica[Ripartizione geografica],,0)</f>
        <v>Isole</v>
      </c>
      <c r="J7640" s="1">
        <f>_xlfn.XLOOKUP(Comuni[[#This Row],[Regione]],Table_0[Regione],Table_0[Totale contagiati],,0)</f>
        <v>525277</v>
      </c>
      <c r="K7640" s="1">
        <f>_xlfn.XLOOKUP(Comuni[[#This Row],[Regione]],Table_0[Regione],Table_0[Guariti],,0)</f>
        <v>513189</v>
      </c>
      <c r="L7640" s="1">
        <f>_xlfn.XLOOKUP(Comuni[[#This Row],[Regione]],Table_0[Regione],Table_0[Deceduti],,0)</f>
        <v>2975</v>
      </c>
    </row>
    <row r="7641" spans="1:12" x14ac:dyDescent="0.25">
      <c r="A7641" s="1" t="s">
        <v>7761</v>
      </c>
      <c r="B7641" s="1" t="s">
        <v>7658</v>
      </c>
      <c r="C7641" s="1" t="s">
        <v>7751</v>
      </c>
      <c r="D7641">
        <v>2190</v>
      </c>
      <c r="E7641">
        <f>100*Comuni[[#This Row],[Popolazione2011]]/$D$7916</f>
        <v>3.8211796121049037E-3</v>
      </c>
      <c r="F7641">
        <f>100*Comuni[[#This Row],[Popolazione2011]]/(SUMIFS($D$2:$D$7916,$B$2:$B$7916,"Sardegna"))</f>
        <v>0.13358855457183955</v>
      </c>
      <c r="G7641" t="b">
        <f>IF(Comuni[[#This Row],[Popolazione2011]]&gt;300000,"MAGGIORE")</f>
        <v>0</v>
      </c>
      <c r="H7641">
        <f>100*Comuni[[#This Row],[Popolazione2011]]/(SUMIFS($D$2:$D$7916,$B$2:$B$7916,"Piemonte"))</f>
        <v>5.0184284023798806E-2</v>
      </c>
      <c r="I7641" s="1" t="str">
        <f>_xlfn.XLOOKUP(Comuni[[#This Row],[Regione]],Ripartizione_geografica[Regione],Ripartizione_geografica[Ripartizione geografica],,0)</f>
        <v>Isole</v>
      </c>
      <c r="J7641" s="1">
        <f>_xlfn.XLOOKUP(Comuni[[#This Row],[Regione]],Table_0[Regione],Table_0[Totale contagiati],,0)</f>
        <v>525277</v>
      </c>
      <c r="K7641" s="1">
        <f>_xlfn.XLOOKUP(Comuni[[#This Row],[Regione]],Table_0[Regione],Table_0[Guariti],,0)</f>
        <v>513189</v>
      </c>
      <c r="L7641" s="1">
        <f>_xlfn.XLOOKUP(Comuni[[#This Row],[Regione]],Table_0[Regione],Table_0[Deceduti],,0)</f>
        <v>2975</v>
      </c>
    </row>
    <row r="7642" spans="1:12" x14ac:dyDescent="0.25">
      <c r="A7642" s="1" t="s">
        <v>7762</v>
      </c>
      <c r="B7642" s="1" t="s">
        <v>7658</v>
      </c>
      <c r="C7642" s="1" t="s">
        <v>7751</v>
      </c>
      <c r="D7642">
        <v>1417</v>
      </c>
      <c r="E7642">
        <f>100*Comuni[[#This Row],[Popolazione2011]]/$D$7916</f>
        <v>2.4724253471929904E-3</v>
      </c>
      <c r="F7642">
        <f>100*Comuni[[#This Row],[Popolazione2011]]/(SUMIFS($D$2:$D$7916,$B$2:$B$7916,"Sardegna"))</f>
        <v>8.6436064761779272E-2</v>
      </c>
      <c r="G7642" t="b">
        <f>IF(Comuni[[#This Row],[Popolazione2011]]&gt;300000,"MAGGIORE")</f>
        <v>0</v>
      </c>
      <c r="H7642">
        <f>100*Comuni[[#This Row],[Popolazione2011]]/(SUMIFS($D$2:$D$7916,$B$2:$B$7916,"Piemonte"))</f>
        <v>3.2470835827270735E-2</v>
      </c>
      <c r="I7642" s="1" t="str">
        <f>_xlfn.XLOOKUP(Comuni[[#This Row],[Regione]],Ripartizione_geografica[Regione],Ripartizione_geografica[Ripartizione geografica],,0)</f>
        <v>Isole</v>
      </c>
      <c r="J7642" s="1">
        <f>_xlfn.XLOOKUP(Comuni[[#This Row],[Regione]],Table_0[Regione],Table_0[Totale contagiati],,0)</f>
        <v>525277</v>
      </c>
      <c r="K7642" s="1">
        <f>_xlfn.XLOOKUP(Comuni[[#This Row],[Regione]],Table_0[Regione],Table_0[Guariti],,0)</f>
        <v>513189</v>
      </c>
      <c r="L7642" s="1">
        <f>_xlfn.XLOOKUP(Comuni[[#This Row],[Regione]],Table_0[Regione],Table_0[Deceduti],,0)</f>
        <v>2975</v>
      </c>
    </row>
    <row r="7643" spans="1:12" x14ac:dyDescent="0.25">
      <c r="A7643" s="1" t="s">
        <v>7763</v>
      </c>
      <c r="B7643" s="1" t="s">
        <v>7658</v>
      </c>
      <c r="C7643" s="1" t="s">
        <v>7751</v>
      </c>
      <c r="D7643">
        <v>2465</v>
      </c>
      <c r="E7643">
        <f>100*Comuni[[#This Row],[Popolazione2011]]/$D$7916</f>
        <v>4.3010081022094009E-3</v>
      </c>
      <c r="F7643">
        <f>100*Comuni[[#This Row],[Popolazione2011]]/(SUMIFS($D$2:$D$7916,$B$2:$B$7916,"Sardegna"))</f>
        <v>0.15036337306830341</v>
      </c>
      <c r="G7643" t="b">
        <f>IF(Comuni[[#This Row],[Popolazione2011]]&gt;300000,"MAGGIORE")</f>
        <v>0</v>
      </c>
      <c r="H7643">
        <f>100*Comuni[[#This Row],[Popolazione2011]]/(SUMIFS($D$2:$D$7916,$B$2:$B$7916,"Piemonte"))</f>
        <v>5.6485963524504135E-2</v>
      </c>
      <c r="I7643" s="1" t="str">
        <f>_xlfn.XLOOKUP(Comuni[[#This Row],[Regione]],Ripartizione_geografica[Regione],Ripartizione_geografica[Ripartizione geografica],,0)</f>
        <v>Isole</v>
      </c>
      <c r="J7643" s="1">
        <f>_xlfn.XLOOKUP(Comuni[[#This Row],[Regione]],Table_0[Regione],Table_0[Totale contagiati],,0)</f>
        <v>525277</v>
      </c>
      <c r="K7643" s="1">
        <f>_xlfn.XLOOKUP(Comuni[[#This Row],[Regione]],Table_0[Regione],Table_0[Guariti],,0)</f>
        <v>513189</v>
      </c>
      <c r="L7643" s="1">
        <f>_xlfn.XLOOKUP(Comuni[[#This Row],[Regione]],Table_0[Regione],Table_0[Deceduti],,0)</f>
        <v>2975</v>
      </c>
    </row>
    <row r="7644" spans="1:12" x14ac:dyDescent="0.25">
      <c r="A7644" s="1" t="s">
        <v>7764</v>
      </c>
      <c r="B7644" s="1" t="s">
        <v>7658</v>
      </c>
      <c r="C7644" s="1" t="s">
        <v>7751</v>
      </c>
      <c r="D7644">
        <v>8524</v>
      </c>
      <c r="E7644">
        <f>100*Comuni[[#This Row],[Popolazione2011]]/$D$7916</f>
        <v>1.4872938362366301E-2</v>
      </c>
      <c r="F7644">
        <f>100*Comuni[[#This Row],[Popolazione2011]]/(SUMIFS($D$2:$D$7916,$B$2:$B$7916,"Sardegna"))</f>
        <v>0.5199583740503928</v>
      </c>
      <c r="G7644" t="b">
        <f>IF(Comuni[[#This Row],[Popolazione2011]]&gt;300000,"MAGGIORE")</f>
        <v>0</v>
      </c>
      <c r="H7644">
        <f>100*Comuni[[#This Row],[Popolazione2011]]/(SUMIFS($D$2:$D$7916,$B$2:$B$7916,"Piemonte"))</f>
        <v>0.19532914932368084</v>
      </c>
      <c r="I7644" s="1" t="str">
        <f>_xlfn.XLOOKUP(Comuni[[#This Row],[Regione]],Ripartizione_geografica[Regione],Ripartizione_geografica[Ripartizione geografica],,0)</f>
        <v>Isole</v>
      </c>
      <c r="J7644" s="1">
        <f>_xlfn.XLOOKUP(Comuni[[#This Row],[Regione]],Table_0[Regione],Table_0[Totale contagiati],,0)</f>
        <v>525277</v>
      </c>
      <c r="K7644" s="1">
        <f>_xlfn.XLOOKUP(Comuni[[#This Row],[Regione]],Table_0[Regione],Table_0[Guariti],,0)</f>
        <v>513189</v>
      </c>
      <c r="L7644" s="1">
        <f>_xlfn.XLOOKUP(Comuni[[#This Row],[Regione]],Table_0[Regione],Table_0[Deceduti],,0)</f>
        <v>2975</v>
      </c>
    </row>
    <row r="7645" spans="1:12" x14ac:dyDescent="0.25">
      <c r="A7645" s="1" t="s">
        <v>7765</v>
      </c>
      <c r="B7645" s="1" t="s">
        <v>7658</v>
      </c>
      <c r="C7645" s="1" t="s">
        <v>7751</v>
      </c>
      <c r="D7645">
        <v>668</v>
      </c>
      <c r="E7645">
        <f>100*Comuni[[#This Row],[Popolazione2011]]/$D$7916</f>
        <v>1.1655470232356511E-3</v>
      </c>
      <c r="F7645">
        <f>100*Comuni[[#This Row],[Popolazione2011]]/(SUMIFS($D$2:$D$7916,$B$2:$B$7916,"Sardegna"))</f>
        <v>4.0747559111410411E-2</v>
      </c>
      <c r="G7645" t="b">
        <f>IF(Comuni[[#This Row],[Popolazione2011]]&gt;300000,"MAGGIORE")</f>
        <v>0</v>
      </c>
      <c r="H7645">
        <f>100*Comuni[[#This Row],[Popolazione2011]]/(SUMIFS($D$2:$D$7916,$B$2:$B$7916,"Piemonte"))</f>
        <v>1.5307352387167855E-2</v>
      </c>
      <c r="I7645" s="1" t="str">
        <f>_xlfn.XLOOKUP(Comuni[[#This Row],[Regione]],Ripartizione_geografica[Regione],Ripartizione_geografica[Ripartizione geografica],,0)</f>
        <v>Isole</v>
      </c>
      <c r="J7645" s="1">
        <f>_xlfn.XLOOKUP(Comuni[[#This Row],[Regione]],Table_0[Regione],Table_0[Totale contagiati],,0)</f>
        <v>525277</v>
      </c>
      <c r="K7645" s="1">
        <f>_xlfn.XLOOKUP(Comuni[[#This Row],[Regione]],Table_0[Regione],Table_0[Guariti],,0)</f>
        <v>513189</v>
      </c>
      <c r="L7645" s="1">
        <f>_xlfn.XLOOKUP(Comuni[[#This Row],[Regione]],Table_0[Regione],Table_0[Deceduti],,0)</f>
        <v>2975</v>
      </c>
    </row>
    <row r="7646" spans="1:12" x14ac:dyDescent="0.25">
      <c r="A7646" s="1" t="s">
        <v>7766</v>
      </c>
      <c r="B7646" s="1" t="s">
        <v>7658</v>
      </c>
      <c r="C7646" s="1" t="s">
        <v>7751</v>
      </c>
      <c r="D7646">
        <v>550</v>
      </c>
      <c r="E7646">
        <f>100*Comuni[[#This Row],[Popolazione2011]]/$D$7916</f>
        <v>9.5965698020899408E-4</v>
      </c>
      <c r="F7646">
        <f>100*Comuni[[#This Row],[Popolazione2011]]/(SUMIFS($D$2:$D$7916,$B$2:$B$7916,"Sardegna"))</f>
        <v>3.3549636992927734E-2</v>
      </c>
      <c r="G7646" t="b">
        <f>IF(Comuni[[#This Row],[Popolazione2011]]&gt;300000,"MAGGIORE")</f>
        <v>0</v>
      </c>
      <c r="H7646">
        <f>100*Comuni[[#This Row],[Popolazione2011]]/(SUMIFS($D$2:$D$7916,$B$2:$B$7916,"Piemonte"))</f>
        <v>1.260335900141066E-2</v>
      </c>
      <c r="I7646" s="1" t="str">
        <f>_xlfn.XLOOKUP(Comuni[[#This Row],[Regione]],Ripartizione_geografica[Regione],Ripartizione_geografica[Ripartizione geografica],,0)</f>
        <v>Isole</v>
      </c>
      <c r="J7646" s="1">
        <f>_xlfn.XLOOKUP(Comuni[[#This Row],[Regione]],Table_0[Regione],Table_0[Totale contagiati],,0)</f>
        <v>525277</v>
      </c>
      <c r="K7646" s="1">
        <f>_xlfn.XLOOKUP(Comuni[[#This Row],[Regione]],Table_0[Regione],Table_0[Guariti],,0)</f>
        <v>513189</v>
      </c>
      <c r="L7646" s="1">
        <f>_xlfn.XLOOKUP(Comuni[[#This Row],[Regione]],Table_0[Regione],Table_0[Deceduti],,0)</f>
        <v>2975</v>
      </c>
    </row>
    <row r="7647" spans="1:12" x14ac:dyDescent="0.25">
      <c r="A7647" s="1" t="s">
        <v>7767</v>
      </c>
      <c r="B7647" s="1" t="s">
        <v>7658</v>
      </c>
      <c r="C7647" s="1" t="s">
        <v>7751</v>
      </c>
      <c r="D7647">
        <v>4062</v>
      </c>
      <c r="E7647">
        <f>100*Comuni[[#This Row],[Popolazione2011]]/$D$7916</f>
        <v>7.0875030065616984E-3</v>
      </c>
      <c r="F7647">
        <f>100*Comuni[[#This Row],[Popolazione2011]]/(SUMIFS($D$2:$D$7916,$B$2:$B$7916,"Sardegna"))</f>
        <v>0.24777931902776812</v>
      </c>
      <c r="G7647" t="b">
        <f>IF(Comuni[[#This Row],[Popolazione2011]]&gt;300000,"MAGGIORE")</f>
        <v>0</v>
      </c>
      <c r="H7647">
        <f>100*Comuni[[#This Row],[Popolazione2011]]/(SUMIFS($D$2:$D$7916,$B$2:$B$7916,"Piemonte"))</f>
        <v>9.3081535024963816E-2</v>
      </c>
      <c r="I7647" s="1" t="str">
        <f>_xlfn.XLOOKUP(Comuni[[#This Row],[Regione]],Ripartizione_geografica[Regione],Ripartizione_geografica[Ripartizione geografica],,0)</f>
        <v>Isole</v>
      </c>
      <c r="J7647" s="1">
        <f>_xlfn.XLOOKUP(Comuni[[#This Row],[Regione]],Table_0[Regione],Table_0[Totale contagiati],,0)</f>
        <v>525277</v>
      </c>
      <c r="K7647" s="1">
        <f>_xlfn.XLOOKUP(Comuni[[#This Row],[Regione]],Table_0[Regione],Table_0[Guariti],,0)</f>
        <v>513189</v>
      </c>
      <c r="L7647" s="1">
        <f>_xlfn.XLOOKUP(Comuni[[#This Row],[Regione]],Table_0[Regione],Table_0[Deceduti],,0)</f>
        <v>2975</v>
      </c>
    </row>
    <row r="7648" spans="1:12" x14ac:dyDescent="0.25">
      <c r="A7648" s="1" t="s">
        <v>7768</v>
      </c>
      <c r="B7648" s="1" t="s">
        <v>7658</v>
      </c>
      <c r="C7648" s="1" t="s">
        <v>7751</v>
      </c>
      <c r="D7648">
        <v>886</v>
      </c>
      <c r="E7648">
        <f>100*Comuni[[#This Row],[Popolazione2011]]/$D$7916</f>
        <v>1.5459201535730342E-3</v>
      </c>
      <c r="F7648">
        <f>100*Comuni[[#This Row],[Popolazione2011]]/(SUMIFS($D$2:$D$7916,$B$2:$B$7916,"Sardegna"))</f>
        <v>5.404541522860723E-2</v>
      </c>
      <c r="G7648" t="b">
        <f>IF(Comuni[[#This Row],[Popolazione2011]]&gt;300000,"MAGGIORE")</f>
        <v>0</v>
      </c>
      <c r="H7648">
        <f>100*Comuni[[#This Row],[Popolazione2011]]/(SUMIFS($D$2:$D$7916,$B$2:$B$7916,"Piemonte"))</f>
        <v>2.0302865591363354E-2</v>
      </c>
      <c r="I7648" s="1" t="str">
        <f>_xlfn.XLOOKUP(Comuni[[#This Row],[Regione]],Ripartizione_geografica[Regione],Ripartizione_geografica[Ripartizione geografica],,0)</f>
        <v>Isole</v>
      </c>
      <c r="J7648" s="1">
        <f>_xlfn.XLOOKUP(Comuni[[#This Row],[Regione]],Table_0[Regione],Table_0[Totale contagiati],,0)</f>
        <v>525277</v>
      </c>
      <c r="K7648" s="1">
        <f>_xlfn.XLOOKUP(Comuni[[#This Row],[Regione]],Table_0[Regione],Table_0[Guariti],,0)</f>
        <v>513189</v>
      </c>
      <c r="L7648" s="1">
        <f>_xlfn.XLOOKUP(Comuni[[#This Row],[Regione]],Table_0[Regione],Table_0[Deceduti],,0)</f>
        <v>2975</v>
      </c>
    </row>
    <row r="7649" spans="1:12" x14ac:dyDescent="0.25">
      <c r="A7649" s="1" t="s">
        <v>7769</v>
      </c>
      <c r="B7649" s="1" t="s">
        <v>7658</v>
      </c>
      <c r="C7649" s="1" t="s">
        <v>7751</v>
      </c>
      <c r="D7649">
        <v>1514</v>
      </c>
      <c r="E7649">
        <f>100*Comuni[[#This Row],[Popolazione2011]]/$D$7916</f>
        <v>2.6416739418843945E-3</v>
      </c>
      <c r="F7649">
        <f>100*Comuni[[#This Row],[Popolazione2011]]/(SUMIFS($D$2:$D$7916,$B$2:$B$7916,"Sardegna"))</f>
        <v>9.2353000740531987E-2</v>
      </c>
      <c r="G7649" t="b">
        <f>IF(Comuni[[#This Row],[Popolazione2011]]&gt;300000,"MAGGIORE")</f>
        <v>0</v>
      </c>
      <c r="H7649">
        <f>100*Comuni[[#This Row],[Popolazione2011]]/(SUMIFS($D$2:$D$7916,$B$2:$B$7916,"Piemonte"))</f>
        <v>3.4693610051155892E-2</v>
      </c>
      <c r="I7649" s="1" t="str">
        <f>_xlfn.XLOOKUP(Comuni[[#This Row],[Regione]],Ripartizione_geografica[Regione],Ripartizione_geografica[Ripartizione geografica],,0)</f>
        <v>Isole</v>
      </c>
      <c r="J7649" s="1">
        <f>_xlfn.XLOOKUP(Comuni[[#This Row],[Regione]],Table_0[Regione],Table_0[Totale contagiati],,0)</f>
        <v>525277</v>
      </c>
      <c r="K7649" s="1">
        <f>_xlfn.XLOOKUP(Comuni[[#This Row],[Regione]],Table_0[Regione],Table_0[Guariti],,0)</f>
        <v>513189</v>
      </c>
      <c r="L7649" s="1">
        <f>_xlfn.XLOOKUP(Comuni[[#This Row],[Regione]],Table_0[Regione],Table_0[Deceduti],,0)</f>
        <v>2975</v>
      </c>
    </row>
    <row r="7650" spans="1:12" x14ac:dyDescent="0.25">
      <c r="A7650" s="1" t="s">
        <v>7770</v>
      </c>
      <c r="B7650" s="1" t="s">
        <v>7658</v>
      </c>
      <c r="C7650" s="1" t="s">
        <v>7751</v>
      </c>
      <c r="D7650">
        <v>2472</v>
      </c>
      <c r="E7650">
        <f>100*Comuni[[#This Row],[Popolazione2011]]/$D$7916</f>
        <v>4.3132219183211517E-3</v>
      </c>
      <c r="F7650">
        <f>100*Comuni[[#This Row],[Popolazione2011]]/(SUMIFS($D$2:$D$7916,$B$2:$B$7916,"Sardegna"))</f>
        <v>0.15079036844821339</v>
      </c>
      <c r="G7650" t="b">
        <f>IF(Comuni[[#This Row],[Popolazione2011]]&gt;300000,"MAGGIORE")</f>
        <v>0</v>
      </c>
      <c r="H7650">
        <f>100*Comuni[[#This Row],[Popolazione2011]]/(SUMIFS($D$2:$D$7916,$B$2:$B$7916,"Piemonte"))</f>
        <v>5.6646369911794822E-2</v>
      </c>
      <c r="I7650" s="1" t="str">
        <f>_xlfn.XLOOKUP(Comuni[[#This Row],[Regione]],Ripartizione_geografica[Regione],Ripartizione_geografica[Ripartizione geografica],,0)</f>
        <v>Isole</v>
      </c>
      <c r="J7650" s="1">
        <f>_xlfn.XLOOKUP(Comuni[[#This Row],[Regione]],Table_0[Regione],Table_0[Totale contagiati],,0)</f>
        <v>525277</v>
      </c>
      <c r="K7650" s="1">
        <f>_xlfn.XLOOKUP(Comuni[[#This Row],[Regione]],Table_0[Regione],Table_0[Guariti],,0)</f>
        <v>513189</v>
      </c>
      <c r="L7650" s="1">
        <f>_xlfn.XLOOKUP(Comuni[[#This Row],[Regione]],Table_0[Regione],Table_0[Deceduti],,0)</f>
        <v>2975</v>
      </c>
    </row>
    <row r="7651" spans="1:12" x14ac:dyDescent="0.25">
      <c r="A7651" s="1" t="s">
        <v>7771</v>
      </c>
      <c r="B7651" s="1" t="s">
        <v>7658</v>
      </c>
      <c r="C7651" s="1" t="s">
        <v>7751</v>
      </c>
      <c r="D7651">
        <v>2790</v>
      </c>
      <c r="E7651">
        <f>100*Comuni[[#This Row],[Popolazione2011]]/$D$7916</f>
        <v>4.8680781359692607E-3</v>
      </c>
      <c r="F7651">
        <f>100*Comuni[[#This Row],[Popolazione2011]]/(SUMIFS($D$2:$D$7916,$B$2:$B$7916,"Sardegna"))</f>
        <v>0.17018815856412434</v>
      </c>
      <c r="G7651" t="b">
        <f>IF(Comuni[[#This Row],[Popolazione2011]]&gt;300000,"MAGGIORE")</f>
        <v>0</v>
      </c>
      <c r="H7651">
        <f>100*Comuni[[#This Row],[Popolazione2011]]/(SUMIFS($D$2:$D$7916,$B$2:$B$7916,"Piemonte"))</f>
        <v>6.3933402934428618E-2</v>
      </c>
      <c r="I7651" s="1" t="str">
        <f>_xlfn.XLOOKUP(Comuni[[#This Row],[Regione]],Ripartizione_geografica[Regione],Ripartizione_geografica[Ripartizione geografica],,0)</f>
        <v>Isole</v>
      </c>
      <c r="J7651" s="1">
        <f>_xlfn.XLOOKUP(Comuni[[#This Row],[Regione]],Table_0[Regione],Table_0[Totale contagiati],,0)</f>
        <v>525277</v>
      </c>
      <c r="K7651" s="1">
        <f>_xlfn.XLOOKUP(Comuni[[#This Row],[Regione]],Table_0[Regione],Table_0[Guariti],,0)</f>
        <v>513189</v>
      </c>
      <c r="L7651" s="1">
        <f>_xlfn.XLOOKUP(Comuni[[#This Row],[Regione]],Table_0[Regione],Table_0[Deceduti],,0)</f>
        <v>2975</v>
      </c>
    </row>
    <row r="7652" spans="1:12" x14ac:dyDescent="0.25">
      <c r="A7652" s="1" t="s">
        <v>7772</v>
      </c>
      <c r="B7652" s="1" t="s">
        <v>7658</v>
      </c>
      <c r="C7652" s="1" t="s">
        <v>7751</v>
      </c>
      <c r="D7652">
        <v>1191</v>
      </c>
      <c r="E7652">
        <f>100*Comuni[[#This Row],[Popolazione2011]]/$D$7916</f>
        <v>2.0780935698707492E-3</v>
      </c>
      <c r="F7652">
        <f>100*Comuni[[#This Row],[Popolazione2011]]/(SUMIFS($D$2:$D$7916,$B$2:$B$7916,"Sardegna"))</f>
        <v>7.2650213924685333E-2</v>
      </c>
      <c r="G7652" t="b">
        <f>IF(Comuni[[#This Row],[Popolazione2011]]&gt;300000,"MAGGIORE")</f>
        <v>0</v>
      </c>
      <c r="H7652">
        <f>100*Comuni[[#This Row],[Popolazione2011]]/(SUMIFS($D$2:$D$7916,$B$2:$B$7916,"Piemonte"))</f>
        <v>2.7292001037600173E-2</v>
      </c>
      <c r="I7652" s="1" t="str">
        <f>_xlfn.XLOOKUP(Comuni[[#This Row],[Regione]],Ripartizione_geografica[Regione],Ripartizione_geografica[Ripartizione geografica],,0)</f>
        <v>Isole</v>
      </c>
      <c r="J7652" s="1">
        <f>_xlfn.XLOOKUP(Comuni[[#This Row],[Regione]],Table_0[Regione],Table_0[Totale contagiati],,0)</f>
        <v>525277</v>
      </c>
      <c r="K7652" s="1">
        <f>_xlfn.XLOOKUP(Comuni[[#This Row],[Regione]],Table_0[Regione],Table_0[Guariti],,0)</f>
        <v>513189</v>
      </c>
      <c r="L7652" s="1">
        <f>_xlfn.XLOOKUP(Comuni[[#This Row],[Regione]],Table_0[Regione],Table_0[Deceduti],,0)</f>
        <v>2975</v>
      </c>
    </row>
    <row r="7653" spans="1:12" x14ac:dyDescent="0.25">
      <c r="A7653" s="1" t="s">
        <v>7773</v>
      </c>
      <c r="B7653" s="1" t="s">
        <v>7658</v>
      </c>
      <c r="C7653" s="1" t="s">
        <v>7751</v>
      </c>
      <c r="D7653">
        <v>2207</v>
      </c>
      <c r="E7653">
        <f>100*Comuni[[#This Row],[Popolazione2011]]/$D$7916</f>
        <v>3.850841736947727E-3</v>
      </c>
      <c r="F7653">
        <f>100*Comuni[[#This Row],[Popolazione2011]]/(SUMIFS($D$2:$D$7916,$B$2:$B$7916,"Sardegna"))</f>
        <v>0.13462554335162094</v>
      </c>
      <c r="G7653" t="b">
        <f>IF(Comuni[[#This Row],[Popolazione2011]]&gt;300000,"MAGGIORE")</f>
        <v>0</v>
      </c>
      <c r="H7653">
        <f>100*Comuni[[#This Row],[Popolazione2011]]/(SUMIFS($D$2:$D$7916,$B$2:$B$7916,"Piemonte"))</f>
        <v>5.0573842392933319E-2</v>
      </c>
      <c r="I7653" s="1" t="str">
        <f>_xlfn.XLOOKUP(Comuni[[#This Row],[Regione]],Ripartizione_geografica[Regione],Ripartizione_geografica[Ripartizione geografica],,0)</f>
        <v>Isole</v>
      </c>
      <c r="J7653" s="1">
        <f>_xlfn.XLOOKUP(Comuni[[#This Row],[Regione]],Table_0[Regione],Table_0[Totale contagiati],,0)</f>
        <v>525277</v>
      </c>
      <c r="K7653" s="1">
        <f>_xlfn.XLOOKUP(Comuni[[#This Row],[Regione]],Table_0[Regione],Table_0[Guariti],,0)</f>
        <v>513189</v>
      </c>
      <c r="L7653" s="1">
        <f>_xlfn.XLOOKUP(Comuni[[#This Row],[Regione]],Table_0[Regione],Table_0[Deceduti],,0)</f>
        <v>2975</v>
      </c>
    </row>
    <row r="7654" spans="1:12" x14ac:dyDescent="0.25">
      <c r="A7654" s="1" t="s">
        <v>7774</v>
      </c>
      <c r="B7654" s="1" t="s">
        <v>7658</v>
      </c>
      <c r="C7654" s="1" t="s">
        <v>7751</v>
      </c>
      <c r="D7654">
        <v>2345</v>
      </c>
      <c r="E7654">
        <f>100*Comuni[[#This Row],[Popolazione2011]]/$D$7916</f>
        <v>4.0916283974365298E-3</v>
      </c>
      <c r="F7654">
        <f>100*Comuni[[#This Row],[Popolazione2011]]/(SUMIFS($D$2:$D$7916,$B$2:$B$7916,"Sardegna"))</f>
        <v>0.14304345226984644</v>
      </c>
      <c r="G7654" t="b">
        <f>IF(Comuni[[#This Row],[Popolazione2011]]&gt;300000,"MAGGIORE")</f>
        <v>0</v>
      </c>
      <c r="H7654">
        <f>100*Comuni[[#This Row],[Popolazione2011]]/(SUMIFS($D$2:$D$7916,$B$2:$B$7916,"Piemonte"))</f>
        <v>5.3736139742378175E-2</v>
      </c>
      <c r="I7654" s="1" t="str">
        <f>_xlfn.XLOOKUP(Comuni[[#This Row],[Regione]],Ripartizione_geografica[Regione],Ripartizione_geografica[Ripartizione geografica],,0)</f>
        <v>Isole</v>
      </c>
      <c r="J7654" s="1">
        <f>_xlfn.XLOOKUP(Comuni[[#This Row],[Regione]],Table_0[Regione],Table_0[Totale contagiati],,0)</f>
        <v>525277</v>
      </c>
      <c r="K7654" s="1">
        <f>_xlfn.XLOOKUP(Comuni[[#This Row],[Regione]],Table_0[Regione],Table_0[Guariti],,0)</f>
        <v>513189</v>
      </c>
      <c r="L7654" s="1">
        <f>_xlfn.XLOOKUP(Comuni[[#This Row],[Regione]],Table_0[Regione],Table_0[Deceduti],,0)</f>
        <v>2975</v>
      </c>
    </row>
    <row r="7655" spans="1:12" x14ac:dyDescent="0.25">
      <c r="A7655" s="1" t="s">
        <v>7775</v>
      </c>
      <c r="B7655" s="1" t="s">
        <v>7658</v>
      </c>
      <c r="C7655" s="1" t="s">
        <v>7751</v>
      </c>
      <c r="D7655">
        <v>3228</v>
      </c>
      <c r="E7655">
        <f>100*Comuni[[#This Row],[Popolazione2011]]/$D$7916</f>
        <v>5.6323140583902417E-3</v>
      </c>
      <c r="F7655">
        <f>100*Comuni[[#This Row],[Popolazione2011]]/(SUMIFS($D$2:$D$7916,$B$2:$B$7916,"Sardegna"))</f>
        <v>0.19690586947849223</v>
      </c>
      <c r="G7655" t="b">
        <f>IF(Comuni[[#This Row],[Popolazione2011]]&gt;300000,"MAGGIORE")</f>
        <v>0</v>
      </c>
      <c r="H7655">
        <f>100*Comuni[[#This Row],[Popolazione2011]]/(SUMIFS($D$2:$D$7916,$B$2:$B$7916,"Piemonte"))</f>
        <v>7.3970259739188374E-2</v>
      </c>
      <c r="I7655" s="1" t="str">
        <f>_xlfn.XLOOKUP(Comuni[[#This Row],[Regione]],Ripartizione_geografica[Regione],Ripartizione_geografica[Ripartizione geografica],,0)</f>
        <v>Isole</v>
      </c>
      <c r="J7655" s="1">
        <f>_xlfn.XLOOKUP(Comuni[[#This Row],[Regione]],Table_0[Regione],Table_0[Totale contagiati],,0)</f>
        <v>525277</v>
      </c>
      <c r="K7655" s="1">
        <f>_xlfn.XLOOKUP(Comuni[[#This Row],[Regione]],Table_0[Regione],Table_0[Guariti],,0)</f>
        <v>513189</v>
      </c>
      <c r="L7655" s="1">
        <f>_xlfn.XLOOKUP(Comuni[[#This Row],[Regione]],Table_0[Regione],Table_0[Deceduti],,0)</f>
        <v>2975</v>
      </c>
    </row>
    <row r="7656" spans="1:12" x14ac:dyDescent="0.25">
      <c r="A7656" s="1" t="s">
        <v>7776</v>
      </c>
      <c r="B7656" s="1" t="s">
        <v>7658</v>
      </c>
      <c r="C7656" s="1" t="s">
        <v>7751</v>
      </c>
      <c r="D7656">
        <v>5492</v>
      </c>
      <c r="E7656">
        <f>100*Comuni[[#This Row],[Popolazione2011]]/$D$7916</f>
        <v>9.5826111551050829E-3</v>
      </c>
      <c r="F7656">
        <f>100*Comuni[[#This Row],[Popolazione2011]]/(SUMIFS($D$2:$D$7916,$B$2:$B$7916,"Sardegna"))</f>
        <v>0.33500837520938026</v>
      </c>
      <c r="G7656" t="b">
        <f>IF(Comuni[[#This Row],[Popolazione2011]]&gt;300000,"MAGGIORE")</f>
        <v>0</v>
      </c>
      <c r="H7656">
        <f>100*Comuni[[#This Row],[Popolazione2011]]/(SUMIFS($D$2:$D$7916,$B$2:$B$7916,"Piemonte"))</f>
        <v>0.12585026842863153</v>
      </c>
      <c r="I7656" s="1" t="str">
        <f>_xlfn.XLOOKUP(Comuni[[#This Row],[Regione]],Ripartizione_geografica[Regione],Ripartizione_geografica[Ripartizione geografica],,0)</f>
        <v>Isole</v>
      </c>
      <c r="J7656" s="1">
        <f>_xlfn.XLOOKUP(Comuni[[#This Row],[Regione]],Table_0[Regione],Table_0[Totale contagiati],,0)</f>
        <v>525277</v>
      </c>
      <c r="K7656" s="1">
        <f>_xlfn.XLOOKUP(Comuni[[#This Row],[Regione]],Table_0[Regione],Table_0[Guariti],,0)</f>
        <v>513189</v>
      </c>
      <c r="L7656" s="1">
        <f>_xlfn.XLOOKUP(Comuni[[#This Row],[Regione]],Table_0[Regione],Table_0[Deceduti],,0)</f>
        <v>2975</v>
      </c>
    </row>
    <row r="7657" spans="1:12" x14ac:dyDescent="0.25">
      <c r="A7657" s="1" t="s">
        <v>7777</v>
      </c>
      <c r="B7657" s="1" t="s">
        <v>7658</v>
      </c>
      <c r="C7657" s="1" t="s">
        <v>7751</v>
      </c>
      <c r="D7657">
        <v>566</v>
      </c>
      <c r="E7657">
        <f>100*Comuni[[#This Row],[Popolazione2011]]/$D$7916</f>
        <v>9.875742741787103E-4</v>
      </c>
      <c r="F7657">
        <f>100*Comuni[[#This Row],[Popolazione2011]]/(SUMIFS($D$2:$D$7916,$B$2:$B$7916,"Sardegna"))</f>
        <v>3.4525626432722001E-2</v>
      </c>
      <c r="G7657" t="b">
        <f>IF(Comuni[[#This Row],[Popolazione2011]]&gt;300000,"MAGGIORE")</f>
        <v>0</v>
      </c>
      <c r="H7657">
        <f>100*Comuni[[#This Row],[Popolazione2011]]/(SUMIFS($D$2:$D$7916,$B$2:$B$7916,"Piemonte"))</f>
        <v>1.2970002172360788E-2</v>
      </c>
      <c r="I7657" s="1" t="str">
        <f>_xlfn.XLOOKUP(Comuni[[#This Row],[Regione]],Ripartizione_geografica[Regione],Ripartizione_geografica[Ripartizione geografica],,0)</f>
        <v>Isole</v>
      </c>
      <c r="J7657" s="1">
        <f>_xlfn.XLOOKUP(Comuni[[#This Row],[Regione]],Table_0[Regione],Table_0[Totale contagiati],,0)</f>
        <v>525277</v>
      </c>
      <c r="K7657" s="1">
        <f>_xlfn.XLOOKUP(Comuni[[#This Row],[Regione]],Table_0[Regione],Table_0[Guariti],,0)</f>
        <v>513189</v>
      </c>
      <c r="L7657" s="1">
        <f>_xlfn.XLOOKUP(Comuni[[#This Row],[Regione]],Table_0[Regione],Table_0[Deceduti],,0)</f>
        <v>2975</v>
      </c>
    </row>
    <row r="7658" spans="1:12" x14ac:dyDescent="0.25">
      <c r="A7658" s="1" t="s">
        <v>7778</v>
      </c>
      <c r="B7658" s="1" t="s">
        <v>7658</v>
      </c>
      <c r="C7658" s="1" t="s">
        <v>7751</v>
      </c>
      <c r="D7658">
        <v>1278</v>
      </c>
      <c r="E7658">
        <f>100*Comuni[[#This Row],[Popolazione2011]]/$D$7916</f>
        <v>2.2298938558310806E-3</v>
      </c>
      <c r="F7658">
        <f>100*Comuni[[#This Row],[Popolazione2011]]/(SUMIFS($D$2:$D$7916,$B$2:$B$7916,"Sardegna"))</f>
        <v>7.7957156503566633E-2</v>
      </c>
      <c r="G7658" t="b">
        <f>IF(Comuni[[#This Row],[Popolazione2011]]&gt;300000,"MAGGIORE")</f>
        <v>0</v>
      </c>
      <c r="H7658">
        <f>100*Comuni[[#This Row],[Popolazione2011]]/(SUMIFS($D$2:$D$7916,$B$2:$B$7916,"Piemonte"))</f>
        <v>2.9285623279641498E-2</v>
      </c>
      <c r="I7658" s="1" t="str">
        <f>_xlfn.XLOOKUP(Comuni[[#This Row],[Regione]],Ripartizione_geografica[Regione],Ripartizione_geografica[Ripartizione geografica],,0)</f>
        <v>Isole</v>
      </c>
      <c r="J7658" s="1">
        <f>_xlfn.XLOOKUP(Comuni[[#This Row],[Regione]],Table_0[Regione],Table_0[Totale contagiati],,0)</f>
        <v>525277</v>
      </c>
      <c r="K7658" s="1">
        <f>_xlfn.XLOOKUP(Comuni[[#This Row],[Regione]],Table_0[Regione],Table_0[Guariti],,0)</f>
        <v>513189</v>
      </c>
      <c r="L7658" s="1">
        <f>_xlfn.XLOOKUP(Comuni[[#This Row],[Regione]],Table_0[Regione],Table_0[Deceduti],,0)</f>
        <v>2975</v>
      </c>
    </row>
    <row r="7659" spans="1:12" x14ac:dyDescent="0.25">
      <c r="A7659" s="1" t="s">
        <v>7779</v>
      </c>
      <c r="B7659" s="1" t="s">
        <v>7658</v>
      </c>
      <c r="C7659" s="1" t="s">
        <v>7751</v>
      </c>
      <c r="D7659">
        <v>515</v>
      </c>
      <c r="E7659">
        <f>100*Comuni[[#This Row],[Popolazione2011]]/$D$7916</f>
        <v>8.9858789965023989E-4</v>
      </c>
      <c r="F7659">
        <f>100*Comuni[[#This Row],[Popolazione2011]]/(SUMIFS($D$2:$D$7916,$B$2:$B$7916,"Sardegna"))</f>
        <v>3.1414660093377789E-2</v>
      </c>
      <c r="G7659" t="b">
        <f>IF(Comuni[[#This Row],[Popolazione2011]]&gt;300000,"MAGGIORE")</f>
        <v>0</v>
      </c>
      <c r="H7659">
        <f>100*Comuni[[#This Row],[Popolazione2011]]/(SUMIFS($D$2:$D$7916,$B$2:$B$7916,"Piemonte"))</f>
        <v>1.1801327064957253E-2</v>
      </c>
      <c r="I7659" s="1" t="str">
        <f>_xlfn.XLOOKUP(Comuni[[#This Row],[Regione]],Ripartizione_geografica[Regione],Ripartizione_geografica[Ripartizione geografica],,0)</f>
        <v>Isole</v>
      </c>
      <c r="J7659" s="1">
        <f>_xlfn.XLOOKUP(Comuni[[#This Row],[Regione]],Table_0[Regione],Table_0[Totale contagiati],,0)</f>
        <v>525277</v>
      </c>
      <c r="K7659" s="1">
        <f>_xlfn.XLOOKUP(Comuni[[#This Row],[Regione]],Table_0[Regione],Table_0[Guariti],,0)</f>
        <v>513189</v>
      </c>
      <c r="L7659" s="1">
        <f>_xlfn.XLOOKUP(Comuni[[#This Row],[Regione]],Table_0[Regione],Table_0[Deceduti],,0)</f>
        <v>2975</v>
      </c>
    </row>
    <row r="7660" spans="1:12" x14ac:dyDescent="0.25">
      <c r="A7660" s="1" t="s">
        <v>7780</v>
      </c>
      <c r="B7660" s="1" t="s">
        <v>7658</v>
      </c>
      <c r="C7660" s="1" t="s">
        <v>7751</v>
      </c>
      <c r="D7660">
        <v>1894</v>
      </c>
      <c r="E7660">
        <f>100*Comuni[[#This Row],[Popolazione2011]]/$D$7916</f>
        <v>3.3047096736651543E-3</v>
      </c>
      <c r="F7660">
        <f>100*Comuni[[#This Row],[Popolazione2011]]/(SUMIFS($D$2:$D$7916,$B$2:$B$7916,"Sardegna"))</f>
        <v>0.11553274993564569</v>
      </c>
      <c r="G7660" t="b">
        <f>IF(Comuni[[#This Row],[Popolazione2011]]&gt;300000,"MAGGIORE")</f>
        <v>0</v>
      </c>
      <c r="H7660">
        <f>100*Comuni[[#This Row],[Popolazione2011]]/(SUMIFS($D$2:$D$7916,$B$2:$B$7916,"Piemonte"))</f>
        <v>4.3401385361221435E-2</v>
      </c>
      <c r="I7660" s="1" t="str">
        <f>_xlfn.XLOOKUP(Comuni[[#This Row],[Regione]],Ripartizione_geografica[Regione],Ripartizione_geografica[Ripartizione geografica],,0)</f>
        <v>Isole</v>
      </c>
      <c r="J7660" s="1">
        <f>_xlfn.XLOOKUP(Comuni[[#This Row],[Regione]],Table_0[Regione],Table_0[Totale contagiati],,0)</f>
        <v>525277</v>
      </c>
      <c r="K7660" s="1">
        <f>_xlfn.XLOOKUP(Comuni[[#This Row],[Regione]],Table_0[Regione],Table_0[Guariti],,0)</f>
        <v>513189</v>
      </c>
      <c r="L7660" s="1">
        <f>_xlfn.XLOOKUP(Comuni[[#This Row],[Regione]],Table_0[Regione],Table_0[Deceduti],,0)</f>
        <v>2975</v>
      </c>
    </row>
    <row r="7661" spans="1:12" x14ac:dyDescent="0.25">
      <c r="A7661" s="1" t="s">
        <v>7781</v>
      </c>
      <c r="B7661" s="1" t="s">
        <v>7658</v>
      </c>
      <c r="C7661" s="1" t="s">
        <v>7751</v>
      </c>
      <c r="D7661">
        <v>2151</v>
      </c>
      <c r="E7661">
        <f>100*Comuni[[#This Row],[Popolazione2011]]/$D$7916</f>
        <v>3.7531312080537203E-3</v>
      </c>
      <c r="F7661">
        <f>100*Comuni[[#This Row],[Popolazione2011]]/(SUMIFS($D$2:$D$7916,$B$2:$B$7916,"Sardegna"))</f>
        <v>0.13120958031234103</v>
      </c>
      <c r="G7661" t="b">
        <f>IF(Comuni[[#This Row],[Popolazione2011]]&gt;300000,"MAGGIORE")</f>
        <v>0</v>
      </c>
      <c r="H7661">
        <f>100*Comuni[[#This Row],[Popolazione2011]]/(SUMIFS($D$2:$D$7916,$B$2:$B$7916,"Piemonte"))</f>
        <v>4.9290591294607868E-2</v>
      </c>
      <c r="I7661" s="1" t="str">
        <f>_xlfn.XLOOKUP(Comuni[[#This Row],[Regione]],Ripartizione_geografica[Regione],Ripartizione_geografica[Ripartizione geografica],,0)</f>
        <v>Isole</v>
      </c>
      <c r="J7661" s="1">
        <f>_xlfn.XLOOKUP(Comuni[[#This Row],[Regione]],Table_0[Regione],Table_0[Totale contagiati],,0)</f>
        <v>525277</v>
      </c>
      <c r="K7661" s="1">
        <f>_xlfn.XLOOKUP(Comuni[[#This Row],[Regione]],Table_0[Regione],Table_0[Guariti],,0)</f>
        <v>513189</v>
      </c>
      <c r="L7661" s="1">
        <f>_xlfn.XLOOKUP(Comuni[[#This Row],[Regione]],Table_0[Regione],Table_0[Deceduti],,0)</f>
        <v>2975</v>
      </c>
    </row>
    <row r="7662" spans="1:12" x14ac:dyDescent="0.25">
      <c r="A7662" s="1" t="s">
        <v>7782</v>
      </c>
      <c r="B7662" s="1" t="s">
        <v>7658</v>
      </c>
      <c r="C7662" s="1" t="s">
        <v>7751</v>
      </c>
      <c r="D7662">
        <v>1495</v>
      </c>
      <c r="E7662">
        <f>100*Comuni[[#This Row],[Popolazione2011]]/$D$7916</f>
        <v>2.6085221552953567E-3</v>
      </c>
      <c r="F7662">
        <f>100*Comuni[[#This Row],[Popolazione2011]]/(SUMIFS($D$2:$D$7916,$B$2:$B$7916,"Sardegna"))</f>
        <v>9.1194013280776295E-2</v>
      </c>
      <c r="G7662" t="b">
        <f>IF(Comuni[[#This Row],[Popolazione2011]]&gt;300000,"MAGGIORE")</f>
        <v>0</v>
      </c>
      <c r="H7662">
        <f>100*Comuni[[#This Row],[Popolazione2011]]/(SUMIFS($D$2:$D$7916,$B$2:$B$7916,"Piemonte"))</f>
        <v>3.4258221285652611E-2</v>
      </c>
      <c r="I7662" s="1" t="str">
        <f>_xlfn.XLOOKUP(Comuni[[#This Row],[Regione]],Ripartizione_geografica[Regione],Ripartizione_geografica[Ripartizione geografica],,0)</f>
        <v>Isole</v>
      </c>
      <c r="J7662" s="1">
        <f>_xlfn.XLOOKUP(Comuni[[#This Row],[Regione]],Table_0[Regione],Table_0[Totale contagiati],,0)</f>
        <v>525277</v>
      </c>
      <c r="K7662" s="1">
        <f>_xlfn.XLOOKUP(Comuni[[#This Row],[Regione]],Table_0[Regione],Table_0[Guariti],,0)</f>
        <v>513189</v>
      </c>
      <c r="L7662" s="1">
        <f>_xlfn.XLOOKUP(Comuni[[#This Row],[Regione]],Table_0[Regione],Table_0[Deceduti],,0)</f>
        <v>2975</v>
      </c>
    </row>
    <row r="7663" spans="1:12" x14ac:dyDescent="0.25">
      <c r="A7663" s="1" t="s">
        <v>7783</v>
      </c>
      <c r="B7663" s="1" t="s">
        <v>7658</v>
      </c>
      <c r="C7663" s="1" t="s">
        <v>7751</v>
      </c>
      <c r="D7663">
        <v>10511</v>
      </c>
      <c r="E7663">
        <f>100*Comuni[[#This Row],[Popolazione2011]]/$D$7916</f>
        <v>1.8339917307230429E-2</v>
      </c>
      <c r="F7663">
        <f>100*Comuni[[#This Row],[Popolazione2011]]/(SUMIFS($D$2:$D$7916,$B$2:$B$7916,"Sardegna"))</f>
        <v>0.6411640626048426</v>
      </c>
      <c r="G7663" t="b">
        <f>IF(Comuni[[#This Row],[Popolazione2011]]&gt;300000,"MAGGIORE")</f>
        <v>0</v>
      </c>
      <c r="H7663">
        <f>100*Comuni[[#This Row],[Popolazione2011]]/(SUMIFS($D$2:$D$7916,$B$2:$B$7916,"Piemonte"))</f>
        <v>0.2408616481160499</v>
      </c>
      <c r="I7663" s="1" t="str">
        <f>_xlfn.XLOOKUP(Comuni[[#This Row],[Regione]],Ripartizione_geografica[Regione],Ripartizione_geografica[Ripartizione geografica],,0)</f>
        <v>Isole</v>
      </c>
      <c r="J7663" s="1">
        <f>_xlfn.XLOOKUP(Comuni[[#This Row],[Regione]],Table_0[Regione],Table_0[Totale contagiati],,0)</f>
        <v>525277</v>
      </c>
      <c r="K7663" s="1">
        <f>_xlfn.XLOOKUP(Comuni[[#This Row],[Regione]],Table_0[Regione],Table_0[Guariti],,0)</f>
        <v>513189</v>
      </c>
      <c r="L7663" s="1">
        <f>_xlfn.XLOOKUP(Comuni[[#This Row],[Regione]],Table_0[Regione],Table_0[Deceduti],,0)</f>
        <v>2975</v>
      </c>
    </row>
    <row r="7664" spans="1:12" x14ac:dyDescent="0.25">
      <c r="A7664" s="1" t="s">
        <v>7784</v>
      </c>
      <c r="B7664" s="1" t="s">
        <v>7658</v>
      </c>
      <c r="C7664" s="1" t="s">
        <v>7751</v>
      </c>
      <c r="D7664">
        <v>2559</v>
      </c>
      <c r="E7664">
        <f>100*Comuni[[#This Row],[Popolazione2011]]/$D$7916</f>
        <v>4.4650222042814831E-3</v>
      </c>
      <c r="F7664">
        <f>100*Comuni[[#This Row],[Popolazione2011]]/(SUMIFS($D$2:$D$7916,$B$2:$B$7916,"Sardegna"))</f>
        <v>0.15609731102709468</v>
      </c>
      <c r="G7664" t="b">
        <f>IF(Comuni[[#This Row],[Popolazione2011]]&gt;300000,"MAGGIORE")</f>
        <v>0</v>
      </c>
      <c r="H7664">
        <f>100*Comuni[[#This Row],[Popolazione2011]]/(SUMIFS($D$2:$D$7916,$B$2:$B$7916,"Piemonte"))</f>
        <v>5.863999215383614E-2</v>
      </c>
      <c r="I7664" s="1" t="str">
        <f>_xlfn.XLOOKUP(Comuni[[#This Row],[Regione]],Ripartizione_geografica[Regione],Ripartizione_geografica[Ripartizione geografica],,0)</f>
        <v>Isole</v>
      </c>
      <c r="J7664" s="1">
        <f>_xlfn.XLOOKUP(Comuni[[#This Row],[Regione]],Table_0[Regione],Table_0[Totale contagiati],,0)</f>
        <v>525277</v>
      </c>
      <c r="K7664" s="1">
        <f>_xlfn.XLOOKUP(Comuni[[#This Row],[Regione]],Table_0[Regione],Table_0[Guariti],,0)</f>
        <v>513189</v>
      </c>
      <c r="L7664" s="1">
        <f>_xlfn.XLOOKUP(Comuni[[#This Row],[Regione]],Table_0[Regione],Table_0[Deceduti],,0)</f>
        <v>2975</v>
      </c>
    </row>
    <row r="7665" spans="1:12" x14ac:dyDescent="0.25">
      <c r="A7665" s="1" t="s">
        <v>7785</v>
      </c>
      <c r="B7665" s="1" t="s">
        <v>7658</v>
      </c>
      <c r="C7665" s="1" t="s">
        <v>7751</v>
      </c>
      <c r="D7665">
        <v>1913</v>
      </c>
      <c r="E7665">
        <f>100*Comuni[[#This Row],[Popolazione2011]]/$D$7916</f>
        <v>3.3378614602541921E-3</v>
      </c>
      <c r="F7665">
        <f>100*Comuni[[#This Row],[Popolazione2011]]/(SUMIFS($D$2:$D$7916,$B$2:$B$7916,"Sardegna"))</f>
        <v>0.11669173739540138</v>
      </c>
      <c r="G7665" t="b">
        <f>IF(Comuni[[#This Row],[Popolazione2011]]&gt;300000,"MAGGIORE")</f>
        <v>0</v>
      </c>
      <c r="H7665">
        <f>100*Comuni[[#This Row],[Popolazione2011]]/(SUMIFS($D$2:$D$7916,$B$2:$B$7916,"Piemonte"))</f>
        <v>4.3836774126724709E-2</v>
      </c>
      <c r="I7665" s="1" t="str">
        <f>_xlfn.XLOOKUP(Comuni[[#This Row],[Regione]],Ripartizione_geografica[Regione],Ripartizione_geografica[Ripartizione geografica],,0)</f>
        <v>Isole</v>
      </c>
      <c r="J7665" s="1">
        <f>_xlfn.XLOOKUP(Comuni[[#This Row],[Regione]],Table_0[Regione],Table_0[Totale contagiati],,0)</f>
        <v>525277</v>
      </c>
      <c r="K7665" s="1">
        <f>_xlfn.XLOOKUP(Comuni[[#This Row],[Regione]],Table_0[Regione],Table_0[Guariti],,0)</f>
        <v>513189</v>
      </c>
      <c r="L7665" s="1">
        <f>_xlfn.XLOOKUP(Comuni[[#This Row],[Regione]],Table_0[Regione],Table_0[Deceduti],,0)</f>
        <v>2975</v>
      </c>
    </row>
    <row r="7666" spans="1:12" x14ac:dyDescent="0.25">
      <c r="A7666" s="1" t="s">
        <v>7786</v>
      </c>
      <c r="B7666" s="1" t="s">
        <v>7658</v>
      </c>
      <c r="C7666" s="1" t="s">
        <v>7751</v>
      </c>
      <c r="D7666">
        <v>338</v>
      </c>
      <c r="E7666">
        <f>100*Comuni[[#This Row],[Popolazione2011]]/$D$7916</f>
        <v>5.8975283511025452E-4</v>
      </c>
      <c r="F7666">
        <f>100*Comuni[[#This Row],[Popolazione2011]]/(SUMIFS($D$2:$D$7916,$B$2:$B$7916,"Sardegna"))</f>
        <v>2.0617776915653772E-2</v>
      </c>
      <c r="G7666" t="b">
        <f>IF(Comuni[[#This Row],[Popolazione2011]]&gt;300000,"MAGGIORE")</f>
        <v>0</v>
      </c>
      <c r="H7666">
        <f>100*Comuni[[#This Row],[Popolazione2011]]/(SUMIFS($D$2:$D$7916,$B$2:$B$7916,"Piemonte"))</f>
        <v>7.7453369863214596E-3</v>
      </c>
      <c r="I7666" s="1" t="str">
        <f>_xlfn.XLOOKUP(Comuni[[#This Row],[Regione]],Ripartizione_geografica[Regione],Ripartizione_geografica[Ripartizione geografica],,0)</f>
        <v>Isole</v>
      </c>
      <c r="J7666" s="1">
        <f>_xlfn.XLOOKUP(Comuni[[#This Row],[Regione]],Table_0[Regione],Table_0[Totale contagiati],,0)</f>
        <v>525277</v>
      </c>
      <c r="K7666" s="1">
        <f>_xlfn.XLOOKUP(Comuni[[#This Row],[Regione]],Table_0[Regione],Table_0[Guariti],,0)</f>
        <v>513189</v>
      </c>
      <c r="L7666" s="1">
        <f>_xlfn.XLOOKUP(Comuni[[#This Row],[Regione]],Table_0[Regione],Table_0[Deceduti],,0)</f>
        <v>2975</v>
      </c>
    </row>
    <row r="7667" spans="1:12" x14ac:dyDescent="0.25">
      <c r="A7667" s="1" t="s">
        <v>7787</v>
      </c>
      <c r="B7667" s="1" t="s">
        <v>7658</v>
      </c>
      <c r="C7667" s="1" t="s">
        <v>7751</v>
      </c>
      <c r="D7667">
        <v>36674</v>
      </c>
      <c r="E7667">
        <f>100*Comuni[[#This Row],[Popolazione2011]]/$D$7916</f>
        <v>6.3989927440335728E-2</v>
      </c>
      <c r="F7667">
        <f>100*Comuni[[#This Row],[Popolazione2011]]/(SUMIFS($D$2:$D$7916,$B$2:$B$7916,"Sardegna"))</f>
        <v>2.2370897946884214</v>
      </c>
      <c r="G7667" t="b">
        <f>IF(Comuni[[#This Row],[Popolazione2011]]&gt;300000,"MAGGIORE")</f>
        <v>0</v>
      </c>
      <c r="H7667">
        <f>100*Comuni[[#This Row],[Popolazione2011]]/(SUMIFS($D$2:$D$7916,$B$2:$B$7916,"Piemonte"))</f>
        <v>0.84039197821406275</v>
      </c>
      <c r="I7667" s="1" t="str">
        <f>_xlfn.XLOOKUP(Comuni[[#This Row],[Regione]],Ripartizione_geografica[Regione],Ripartizione_geografica[Ripartizione geografica],,0)</f>
        <v>Isole</v>
      </c>
      <c r="J7667" s="1">
        <f>_xlfn.XLOOKUP(Comuni[[#This Row],[Regione]],Table_0[Regione],Table_0[Totale contagiati],,0)</f>
        <v>525277</v>
      </c>
      <c r="K7667" s="1">
        <f>_xlfn.XLOOKUP(Comuni[[#This Row],[Regione]],Table_0[Regione],Table_0[Guariti],,0)</f>
        <v>513189</v>
      </c>
      <c r="L7667" s="1">
        <f>_xlfn.XLOOKUP(Comuni[[#This Row],[Regione]],Table_0[Regione],Table_0[Deceduti],,0)</f>
        <v>2975</v>
      </c>
    </row>
    <row r="7668" spans="1:12" x14ac:dyDescent="0.25">
      <c r="A7668" s="1" t="s">
        <v>7788</v>
      </c>
      <c r="B7668" s="1" t="s">
        <v>7658</v>
      </c>
      <c r="C7668" s="1" t="s">
        <v>7751</v>
      </c>
      <c r="D7668">
        <v>7355</v>
      </c>
      <c r="E7668">
        <f>100*Comuni[[#This Row],[Popolazione2011]]/$D$7916</f>
        <v>1.2833231071703912E-2</v>
      </c>
      <c r="F7668">
        <f>100*Comuni[[#This Row],[Popolazione2011]]/(SUMIFS($D$2:$D$7916,$B$2:$B$7916,"Sardegna"))</f>
        <v>0.44865014560542454</v>
      </c>
      <c r="G7668" t="b">
        <f>IF(Comuni[[#This Row],[Popolazione2011]]&gt;300000,"MAGGIORE")</f>
        <v>0</v>
      </c>
      <c r="H7668">
        <f>100*Comuni[[#This Row],[Popolazione2011]]/(SUMIFS($D$2:$D$7916,$B$2:$B$7916,"Piemonte"))</f>
        <v>0.1685412826461371</v>
      </c>
      <c r="I7668" s="1" t="str">
        <f>_xlfn.XLOOKUP(Comuni[[#This Row],[Regione]],Ripartizione_geografica[Regione],Ripartizione_geografica[Ripartizione geografica],,0)</f>
        <v>Isole</v>
      </c>
      <c r="J7668" s="1">
        <f>_xlfn.XLOOKUP(Comuni[[#This Row],[Regione]],Table_0[Regione],Table_0[Totale contagiati],,0)</f>
        <v>525277</v>
      </c>
      <c r="K7668" s="1">
        <f>_xlfn.XLOOKUP(Comuni[[#This Row],[Regione]],Table_0[Regione],Table_0[Guariti],,0)</f>
        <v>513189</v>
      </c>
      <c r="L7668" s="1">
        <f>_xlfn.XLOOKUP(Comuni[[#This Row],[Regione]],Table_0[Regione],Table_0[Deceduti],,0)</f>
        <v>2975</v>
      </c>
    </row>
    <row r="7669" spans="1:12" x14ac:dyDescent="0.25">
      <c r="A7669" s="1" t="s">
        <v>7789</v>
      </c>
      <c r="B7669" s="1" t="s">
        <v>7658</v>
      </c>
      <c r="C7669" s="1" t="s">
        <v>7751</v>
      </c>
      <c r="D7669">
        <v>1373</v>
      </c>
      <c r="E7669">
        <f>100*Comuni[[#This Row],[Popolazione2011]]/$D$7916</f>
        <v>2.3956527887762707E-3</v>
      </c>
      <c r="F7669">
        <f>100*Comuni[[#This Row],[Popolazione2011]]/(SUMIFS($D$2:$D$7916,$B$2:$B$7916,"Sardegna"))</f>
        <v>8.3752093802345065E-2</v>
      </c>
      <c r="G7669" t="b">
        <f>IF(Comuni[[#This Row],[Popolazione2011]]&gt;300000,"MAGGIORE")</f>
        <v>0</v>
      </c>
      <c r="H7669">
        <f>100*Comuni[[#This Row],[Popolazione2011]]/(SUMIFS($D$2:$D$7916,$B$2:$B$7916,"Piemonte"))</f>
        <v>3.1462567107157884E-2</v>
      </c>
      <c r="I7669" s="1" t="str">
        <f>_xlfn.XLOOKUP(Comuni[[#This Row],[Regione]],Ripartizione_geografica[Regione],Ripartizione_geografica[Ripartizione geografica],,0)</f>
        <v>Isole</v>
      </c>
      <c r="J7669" s="1">
        <f>_xlfn.XLOOKUP(Comuni[[#This Row],[Regione]],Table_0[Regione],Table_0[Totale contagiati],,0)</f>
        <v>525277</v>
      </c>
      <c r="K7669" s="1">
        <f>_xlfn.XLOOKUP(Comuni[[#This Row],[Regione]],Table_0[Regione],Table_0[Guariti],,0)</f>
        <v>513189</v>
      </c>
      <c r="L7669" s="1">
        <f>_xlfn.XLOOKUP(Comuni[[#This Row],[Regione]],Table_0[Regione],Table_0[Deceduti],,0)</f>
        <v>2975</v>
      </c>
    </row>
    <row r="7670" spans="1:12" x14ac:dyDescent="0.25">
      <c r="A7670" s="1" t="s">
        <v>7790</v>
      </c>
      <c r="B7670" s="1" t="s">
        <v>7658</v>
      </c>
      <c r="C7670" s="1" t="s">
        <v>7751</v>
      </c>
      <c r="D7670">
        <v>903</v>
      </c>
      <c r="E7670">
        <f>100*Comuni[[#This Row],[Popolazione2011]]/$D$7916</f>
        <v>1.5755822784158575E-3</v>
      </c>
      <c r="F7670">
        <f>100*Comuni[[#This Row],[Popolazione2011]]/(SUMIFS($D$2:$D$7916,$B$2:$B$7916,"Sardegna"))</f>
        <v>5.5082404008388632E-2</v>
      </c>
      <c r="G7670" t="b">
        <f>IF(Comuni[[#This Row],[Popolazione2011]]&gt;300000,"MAGGIORE")</f>
        <v>0</v>
      </c>
      <c r="H7670">
        <f>100*Comuni[[#This Row],[Popolazione2011]]/(SUMIFS($D$2:$D$7916,$B$2:$B$7916,"Piemonte"))</f>
        <v>2.0692423960497863E-2</v>
      </c>
      <c r="I7670" s="1" t="str">
        <f>_xlfn.XLOOKUP(Comuni[[#This Row],[Regione]],Ripartizione_geografica[Regione],Ripartizione_geografica[Ripartizione geografica],,0)</f>
        <v>Isole</v>
      </c>
      <c r="J7670" s="1">
        <f>_xlfn.XLOOKUP(Comuni[[#This Row],[Regione]],Table_0[Regione],Table_0[Totale contagiati],,0)</f>
        <v>525277</v>
      </c>
      <c r="K7670" s="1">
        <f>_xlfn.XLOOKUP(Comuni[[#This Row],[Regione]],Table_0[Regione],Table_0[Guariti],,0)</f>
        <v>513189</v>
      </c>
      <c r="L7670" s="1">
        <f>_xlfn.XLOOKUP(Comuni[[#This Row],[Regione]],Table_0[Regione],Table_0[Deceduti],,0)</f>
        <v>2975</v>
      </c>
    </row>
    <row r="7671" spans="1:12" x14ac:dyDescent="0.25">
      <c r="A7671" s="1" t="s">
        <v>7791</v>
      </c>
      <c r="B7671" s="1" t="s">
        <v>7658</v>
      </c>
      <c r="C7671" s="1" t="s">
        <v>7751</v>
      </c>
      <c r="D7671">
        <v>430</v>
      </c>
      <c r="E7671">
        <f>100*Comuni[[#This Row],[Popolazione2011]]/$D$7916</f>
        <v>7.5027727543612263E-4</v>
      </c>
      <c r="F7671">
        <f>100*Comuni[[#This Row],[Popolazione2011]]/(SUMIFS($D$2:$D$7916,$B$2:$B$7916,"Sardegna"))</f>
        <v>2.6229716194470776E-2</v>
      </c>
      <c r="G7671" t="b">
        <f>IF(Comuni[[#This Row],[Popolazione2011]]&gt;300000,"MAGGIORE")</f>
        <v>0</v>
      </c>
      <c r="H7671">
        <f>100*Comuni[[#This Row],[Popolazione2011]]/(SUMIFS($D$2:$D$7916,$B$2:$B$7916,"Piemonte"))</f>
        <v>9.8535352192846981E-3</v>
      </c>
      <c r="I7671" s="1" t="str">
        <f>_xlfn.XLOOKUP(Comuni[[#This Row],[Regione]],Ripartizione_geografica[Regione],Ripartizione_geografica[Ripartizione geografica],,0)</f>
        <v>Isole</v>
      </c>
      <c r="J7671" s="1">
        <f>_xlfn.XLOOKUP(Comuni[[#This Row],[Regione]],Table_0[Regione],Table_0[Totale contagiati],,0)</f>
        <v>525277</v>
      </c>
      <c r="K7671" s="1">
        <f>_xlfn.XLOOKUP(Comuni[[#This Row],[Regione]],Table_0[Regione],Table_0[Guariti],,0)</f>
        <v>513189</v>
      </c>
      <c r="L7671" s="1">
        <f>_xlfn.XLOOKUP(Comuni[[#This Row],[Regione]],Table_0[Regione],Table_0[Deceduti],,0)</f>
        <v>2975</v>
      </c>
    </row>
    <row r="7672" spans="1:12" x14ac:dyDescent="0.25">
      <c r="A7672" s="1" t="s">
        <v>7792</v>
      </c>
      <c r="B7672" s="1" t="s">
        <v>7658</v>
      </c>
      <c r="C7672" s="1" t="s">
        <v>7751</v>
      </c>
      <c r="D7672">
        <v>742</v>
      </c>
      <c r="E7672">
        <f>100*Comuni[[#This Row],[Popolazione2011]]/$D$7916</f>
        <v>1.2946645078455883E-3</v>
      </c>
      <c r="F7672">
        <f>100*Comuni[[#This Row],[Popolazione2011]]/(SUMIFS($D$2:$D$7916,$B$2:$B$7916,"Sardegna"))</f>
        <v>4.5261510270458875E-2</v>
      </c>
      <c r="G7672" t="b">
        <f>IF(Comuni[[#This Row],[Popolazione2011]]&gt;300000,"MAGGIORE")</f>
        <v>0</v>
      </c>
      <c r="H7672">
        <f>100*Comuni[[#This Row],[Popolazione2011]]/(SUMIFS($D$2:$D$7916,$B$2:$B$7916,"Piemonte"))</f>
        <v>1.7003077052812197E-2</v>
      </c>
      <c r="I7672" s="1" t="str">
        <f>_xlfn.XLOOKUP(Comuni[[#This Row],[Regione]],Ripartizione_geografica[Regione],Ripartizione_geografica[Ripartizione geografica],,0)</f>
        <v>Isole</v>
      </c>
      <c r="J7672" s="1">
        <f>_xlfn.XLOOKUP(Comuni[[#This Row],[Regione]],Table_0[Regione],Table_0[Totale contagiati],,0)</f>
        <v>525277</v>
      </c>
      <c r="K7672" s="1">
        <f>_xlfn.XLOOKUP(Comuni[[#This Row],[Regione]],Table_0[Regione],Table_0[Guariti],,0)</f>
        <v>513189</v>
      </c>
      <c r="L7672" s="1">
        <f>_xlfn.XLOOKUP(Comuni[[#This Row],[Regione]],Table_0[Regione],Table_0[Deceduti],,0)</f>
        <v>2975</v>
      </c>
    </row>
    <row r="7673" spans="1:12" x14ac:dyDescent="0.25">
      <c r="A7673" s="1" t="s">
        <v>7793</v>
      </c>
      <c r="B7673" s="1" t="s">
        <v>7658</v>
      </c>
      <c r="C7673" s="1" t="s">
        <v>7751</v>
      </c>
      <c r="D7673">
        <v>925</v>
      </c>
      <c r="E7673">
        <f>100*Comuni[[#This Row],[Popolazione2011]]/$D$7916</f>
        <v>1.6139685576242173E-3</v>
      </c>
      <c r="F7673">
        <f>100*Comuni[[#This Row],[Popolazione2011]]/(SUMIFS($D$2:$D$7916,$B$2:$B$7916,"Sardegna"))</f>
        <v>5.6424389488105742E-2</v>
      </c>
      <c r="G7673" t="b">
        <f>IF(Comuni[[#This Row],[Popolazione2011]]&gt;300000,"MAGGIORE")</f>
        <v>0</v>
      </c>
      <c r="H7673">
        <f>100*Comuni[[#This Row],[Popolazione2011]]/(SUMIFS($D$2:$D$7916,$B$2:$B$7916,"Piemonte"))</f>
        <v>2.1196558320554292E-2</v>
      </c>
      <c r="I7673" s="1" t="str">
        <f>_xlfn.XLOOKUP(Comuni[[#This Row],[Regione]],Ripartizione_geografica[Regione],Ripartizione_geografica[Ripartizione geografica],,0)</f>
        <v>Isole</v>
      </c>
      <c r="J7673" s="1">
        <f>_xlfn.XLOOKUP(Comuni[[#This Row],[Regione]],Table_0[Regione],Table_0[Totale contagiati],,0)</f>
        <v>525277</v>
      </c>
      <c r="K7673" s="1">
        <f>_xlfn.XLOOKUP(Comuni[[#This Row],[Regione]],Table_0[Regione],Table_0[Guariti],,0)</f>
        <v>513189</v>
      </c>
      <c r="L7673" s="1">
        <f>_xlfn.XLOOKUP(Comuni[[#This Row],[Regione]],Table_0[Regione],Table_0[Deceduti],,0)</f>
        <v>2975</v>
      </c>
    </row>
    <row r="7674" spans="1:12" x14ac:dyDescent="0.25">
      <c r="A7674" s="1" t="s">
        <v>7794</v>
      </c>
      <c r="B7674" s="1" t="s">
        <v>7658</v>
      </c>
      <c r="C7674" s="1" t="s">
        <v>7751</v>
      </c>
      <c r="D7674">
        <v>3007</v>
      </c>
      <c r="E7674">
        <f>100*Comuni[[#This Row],[Popolazione2011]]/$D$7916</f>
        <v>5.2467064354335367E-3</v>
      </c>
      <c r="F7674">
        <f>100*Comuni[[#This Row],[Popolazione2011]]/(SUMIFS($D$2:$D$7916,$B$2:$B$7916,"Sardegna"))</f>
        <v>0.18342501534133401</v>
      </c>
      <c r="G7674" t="b">
        <f>IF(Comuni[[#This Row],[Popolazione2011]]&gt;300000,"MAGGIORE")</f>
        <v>0</v>
      </c>
      <c r="H7674">
        <f>100*Comuni[[#This Row],[Popolazione2011]]/(SUMIFS($D$2:$D$7916,$B$2:$B$7916,"Piemonte"))</f>
        <v>6.8906000940439735E-2</v>
      </c>
      <c r="I7674" s="1" t="str">
        <f>_xlfn.XLOOKUP(Comuni[[#This Row],[Regione]],Ripartizione_geografica[Regione],Ripartizione_geografica[Ripartizione geografica],,0)</f>
        <v>Isole</v>
      </c>
      <c r="J7674" s="1">
        <f>_xlfn.XLOOKUP(Comuni[[#This Row],[Regione]],Table_0[Regione],Table_0[Totale contagiati],,0)</f>
        <v>525277</v>
      </c>
      <c r="K7674" s="1">
        <f>_xlfn.XLOOKUP(Comuni[[#This Row],[Regione]],Table_0[Regione],Table_0[Guariti],,0)</f>
        <v>513189</v>
      </c>
      <c r="L7674" s="1">
        <f>_xlfn.XLOOKUP(Comuni[[#This Row],[Regione]],Table_0[Regione],Table_0[Deceduti],,0)</f>
        <v>2975</v>
      </c>
    </row>
    <row r="7675" spans="1:12" x14ac:dyDescent="0.25">
      <c r="A7675" s="1" t="s">
        <v>7795</v>
      </c>
      <c r="B7675" s="1" t="s">
        <v>7658</v>
      </c>
      <c r="C7675" s="1" t="s">
        <v>7751</v>
      </c>
      <c r="D7675">
        <v>4347</v>
      </c>
      <c r="E7675">
        <f>100*Comuni[[#This Row],[Popolazione2011]]/$D$7916</f>
        <v>7.5847798053972678E-3</v>
      </c>
      <c r="F7675">
        <f>100*Comuni[[#This Row],[Popolazione2011]]/(SUMIFS($D$2:$D$7916,$B$2:$B$7916,"Sardegna"))</f>
        <v>0.2651641309241034</v>
      </c>
      <c r="G7675" t="b">
        <f>IF(Comuni[[#This Row],[Popolazione2011]]&gt;300000,"MAGGIORE")</f>
        <v>0</v>
      </c>
      <c r="H7675">
        <f>100*Comuni[[#This Row],[Popolazione2011]]/(SUMIFS($D$2:$D$7916,$B$2:$B$7916,"Piemonte"))</f>
        <v>9.961236650751297E-2</v>
      </c>
      <c r="I7675" s="1" t="str">
        <f>_xlfn.XLOOKUP(Comuni[[#This Row],[Regione]],Ripartizione_geografica[Regione],Ripartizione_geografica[Ripartizione geografica],,0)</f>
        <v>Isole</v>
      </c>
      <c r="J7675" s="1">
        <f>_xlfn.XLOOKUP(Comuni[[#This Row],[Regione]],Table_0[Regione],Table_0[Totale contagiati],,0)</f>
        <v>525277</v>
      </c>
      <c r="K7675" s="1">
        <f>_xlfn.XLOOKUP(Comuni[[#This Row],[Regione]],Table_0[Regione],Table_0[Guariti],,0)</f>
        <v>513189</v>
      </c>
      <c r="L7675" s="1">
        <f>_xlfn.XLOOKUP(Comuni[[#This Row],[Regione]],Table_0[Regione],Table_0[Deceduti],,0)</f>
        <v>2975</v>
      </c>
    </row>
    <row r="7676" spans="1:12" x14ac:dyDescent="0.25">
      <c r="A7676" s="1" t="s">
        <v>7796</v>
      </c>
      <c r="B7676" s="1" t="s">
        <v>7658</v>
      </c>
      <c r="C7676" s="1" t="s">
        <v>7751</v>
      </c>
      <c r="D7676">
        <v>6794</v>
      </c>
      <c r="E7676">
        <f>100*Comuni[[#This Row],[Popolazione2011]]/$D$7916</f>
        <v>1.1854380951890738E-2</v>
      </c>
      <c r="F7676">
        <f>100*Comuni[[#This Row],[Popolazione2011]]/(SUMIFS($D$2:$D$7916,$B$2:$B$7916,"Sardegna"))</f>
        <v>0.41442951587263827</v>
      </c>
      <c r="G7676" t="b">
        <f>IF(Comuni[[#This Row],[Popolazione2011]]&gt;300000,"MAGGIORE")</f>
        <v>0</v>
      </c>
      <c r="H7676">
        <f>100*Comuni[[#This Row],[Popolazione2011]]/(SUMIFS($D$2:$D$7916,$B$2:$B$7916,"Piemonte"))</f>
        <v>0.15568585646469821</v>
      </c>
      <c r="I7676" s="1" t="str">
        <f>_xlfn.XLOOKUP(Comuni[[#This Row],[Regione]],Ripartizione_geografica[Regione],Ripartizione_geografica[Ripartizione geografica],,0)</f>
        <v>Isole</v>
      </c>
      <c r="J7676" s="1">
        <f>_xlfn.XLOOKUP(Comuni[[#This Row],[Regione]],Table_0[Regione],Table_0[Totale contagiati],,0)</f>
        <v>525277</v>
      </c>
      <c r="K7676" s="1">
        <f>_xlfn.XLOOKUP(Comuni[[#This Row],[Regione]],Table_0[Regione],Table_0[Guariti],,0)</f>
        <v>513189</v>
      </c>
      <c r="L7676" s="1">
        <f>_xlfn.XLOOKUP(Comuni[[#This Row],[Regione]],Table_0[Regione],Table_0[Deceduti],,0)</f>
        <v>2975</v>
      </c>
    </row>
    <row r="7677" spans="1:12" x14ac:dyDescent="0.25">
      <c r="A7677" s="1" t="s">
        <v>7797</v>
      </c>
      <c r="B7677" s="1" t="s">
        <v>7658</v>
      </c>
      <c r="C7677" s="1" t="s">
        <v>7751</v>
      </c>
      <c r="D7677">
        <v>2152</v>
      </c>
      <c r="E7677">
        <f>100*Comuni[[#This Row],[Popolazione2011]]/$D$7916</f>
        <v>3.7548760389268278E-3</v>
      </c>
      <c r="F7677">
        <f>100*Comuni[[#This Row],[Popolazione2011]]/(SUMIFS($D$2:$D$7916,$B$2:$B$7916,"Sardegna"))</f>
        <v>0.13127057965232816</v>
      </c>
      <c r="G7677" t="b">
        <f>IF(Comuni[[#This Row],[Popolazione2011]]&gt;300000,"MAGGIORE")</f>
        <v>0</v>
      </c>
      <c r="H7677">
        <f>100*Comuni[[#This Row],[Popolazione2011]]/(SUMIFS($D$2:$D$7916,$B$2:$B$7916,"Piemonte"))</f>
        <v>4.9313506492792251E-2</v>
      </c>
      <c r="I7677" s="1" t="str">
        <f>_xlfn.XLOOKUP(Comuni[[#This Row],[Regione]],Ripartizione_geografica[Regione],Ripartizione_geografica[Ripartizione geografica],,0)</f>
        <v>Isole</v>
      </c>
      <c r="J7677" s="1">
        <f>_xlfn.XLOOKUP(Comuni[[#This Row],[Regione]],Table_0[Regione],Table_0[Totale contagiati],,0)</f>
        <v>525277</v>
      </c>
      <c r="K7677" s="1">
        <f>_xlfn.XLOOKUP(Comuni[[#This Row],[Regione]],Table_0[Regione],Table_0[Guariti],,0)</f>
        <v>513189</v>
      </c>
      <c r="L7677" s="1">
        <f>_xlfn.XLOOKUP(Comuni[[#This Row],[Regione]],Table_0[Regione],Table_0[Deceduti],,0)</f>
        <v>2975</v>
      </c>
    </row>
    <row r="7678" spans="1:12" x14ac:dyDescent="0.25">
      <c r="A7678" s="1" t="s">
        <v>7798</v>
      </c>
      <c r="B7678" s="1" t="s">
        <v>7658</v>
      </c>
      <c r="C7678" s="1" t="s">
        <v>7751</v>
      </c>
      <c r="D7678">
        <v>1262</v>
      </c>
      <c r="E7678">
        <f>100*Comuni[[#This Row],[Popolazione2011]]/$D$7916</f>
        <v>2.2019765618613647E-3</v>
      </c>
      <c r="F7678">
        <f>100*Comuni[[#This Row],[Popolazione2011]]/(SUMIFS($D$2:$D$7916,$B$2:$B$7916,"Sardegna"))</f>
        <v>7.6981167063772366E-2</v>
      </c>
      <c r="G7678" t="b">
        <f>IF(Comuni[[#This Row],[Popolazione2011]]&gt;300000,"MAGGIORE")</f>
        <v>0</v>
      </c>
      <c r="H7678">
        <f>100*Comuni[[#This Row],[Popolazione2011]]/(SUMIFS($D$2:$D$7916,$B$2:$B$7916,"Piemonte"))</f>
        <v>2.8918980108691369E-2</v>
      </c>
      <c r="I7678" s="1" t="str">
        <f>_xlfn.XLOOKUP(Comuni[[#This Row],[Regione]],Ripartizione_geografica[Regione],Ripartizione_geografica[Ripartizione geografica],,0)</f>
        <v>Isole</v>
      </c>
      <c r="J7678" s="1">
        <f>_xlfn.XLOOKUP(Comuni[[#This Row],[Regione]],Table_0[Regione],Table_0[Totale contagiati],,0)</f>
        <v>525277</v>
      </c>
      <c r="K7678" s="1">
        <f>_xlfn.XLOOKUP(Comuni[[#This Row],[Regione]],Table_0[Regione],Table_0[Guariti],,0)</f>
        <v>513189</v>
      </c>
      <c r="L7678" s="1">
        <f>_xlfn.XLOOKUP(Comuni[[#This Row],[Regione]],Table_0[Regione],Table_0[Deceduti],,0)</f>
        <v>2975</v>
      </c>
    </row>
    <row r="7679" spans="1:12" x14ac:dyDescent="0.25">
      <c r="A7679" s="1" t="s">
        <v>7799</v>
      </c>
      <c r="B7679" s="1" t="s">
        <v>7658</v>
      </c>
      <c r="C7679" s="1" t="s">
        <v>7751</v>
      </c>
      <c r="D7679">
        <v>2561</v>
      </c>
      <c r="E7679">
        <f>100*Comuni[[#This Row],[Popolazione2011]]/$D$7916</f>
        <v>4.468511866027698E-3</v>
      </c>
      <c r="F7679">
        <f>100*Comuni[[#This Row],[Popolazione2011]]/(SUMIFS($D$2:$D$7916,$B$2:$B$7916,"Sardegna"))</f>
        <v>0.15621930970706896</v>
      </c>
      <c r="G7679" t="b">
        <f>IF(Comuni[[#This Row],[Popolazione2011]]&gt;300000,"MAGGIORE")</f>
        <v>0</v>
      </c>
      <c r="H7679">
        <f>100*Comuni[[#This Row],[Popolazione2011]]/(SUMIFS($D$2:$D$7916,$B$2:$B$7916,"Piemonte"))</f>
        <v>5.8685822550204908E-2</v>
      </c>
      <c r="I7679" s="1" t="str">
        <f>_xlfn.XLOOKUP(Comuni[[#This Row],[Regione]],Ripartizione_geografica[Regione],Ripartizione_geografica[Ripartizione geografica],,0)</f>
        <v>Isole</v>
      </c>
      <c r="J7679" s="1">
        <f>_xlfn.XLOOKUP(Comuni[[#This Row],[Regione]],Table_0[Regione],Table_0[Totale contagiati],,0)</f>
        <v>525277</v>
      </c>
      <c r="K7679" s="1">
        <f>_xlfn.XLOOKUP(Comuni[[#This Row],[Regione]],Table_0[Regione],Table_0[Guariti],,0)</f>
        <v>513189</v>
      </c>
      <c r="L7679" s="1">
        <f>_xlfn.XLOOKUP(Comuni[[#This Row],[Regione]],Table_0[Regione],Table_0[Deceduti],,0)</f>
        <v>2975</v>
      </c>
    </row>
    <row r="7680" spans="1:12" x14ac:dyDescent="0.25">
      <c r="A7680" s="1" t="s">
        <v>7800</v>
      </c>
      <c r="B7680" s="1" t="s">
        <v>7658</v>
      </c>
      <c r="C7680" s="1" t="s">
        <v>7751</v>
      </c>
      <c r="D7680">
        <v>230</v>
      </c>
      <c r="E7680">
        <f>100*Comuni[[#This Row],[Popolazione2011]]/$D$7916</f>
        <v>4.0131110081467026E-4</v>
      </c>
      <c r="F7680">
        <f>100*Comuni[[#This Row],[Popolazione2011]]/(SUMIFS($D$2:$D$7916,$B$2:$B$7916,"Sardegna"))</f>
        <v>1.4029848197042508E-2</v>
      </c>
      <c r="G7680" t="b">
        <f>IF(Comuni[[#This Row],[Popolazione2011]]&gt;300000,"MAGGIORE")</f>
        <v>0</v>
      </c>
      <c r="H7680">
        <f>100*Comuni[[#This Row],[Popolazione2011]]/(SUMIFS($D$2:$D$7916,$B$2:$B$7916,"Piemonte"))</f>
        <v>5.270495582408094E-3</v>
      </c>
      <c r="I7680" s="1" t="str">
        <f>_xlfn.XLOOKUP(Comuni[[#This Row],[Regione]],Ripartizione_geografica[Regione],Ripartizione_geografica[Ripartizione geografica],,0)</f>
        <v>Isole</v>
      </c>
      <c r="J7680" s="1">
        <f>_xlfn.XLOOKUP(Comuni[[#This Row],[Regione]],Table_0[Regione],Table_0[Totale contagiati],,0)</f>
        <v>525277</v>
      </c>
      <c r="K7680" s="1">
        <f>_xlfn.XLOOKUP(Comuni[[#This Row],[Regione]],Table_0[Regione],Table_0[Guariti],,0)</f>
        <v>513189</v>
      </c>
      <c r="L7680" s="1">
        <f>_xlfn.XLOOKUP(Comuni[[#This Row],[Regione]],Table_0[Regione],Table_0[Deceduti],,0)</f>
        <v>2975</v>
      </c>
    </row>
    <row r="7681" spans="1:12" x14ac:dyDescent="0.25">
      <c r="A7681" s="1" t="s">
        <v>7801</v>
      </c>
      <c r="B7681" s="1" t="s">
        <v>7658</v>
      </c>
      <c r="C7681" s="1" t="s">
        <v>7751</v>
      </c>
      <c r="D7681">
        <v>811</v>
      </c>
      <c r="E7681">
        <f>100*Comuni[[#This Row],[Popolazione2011]]/$D$7916</f>
        <v>1.4150578380899895E-3</v>
      </c>
      <c r="F7681">
        <f>100*Comuni[[#This Row],[Popolazione2011]]/(SUMIFS($D$2:$D$7916,$B$2:$B$7916,"Sardegna"))</f>
        <v>4.9470464729571624E-2</v>
      </c>
      <c r="G7681" t="b">
        <f>IF(Comuni[[#This Row],[Popolazione2011]]&gt;300000,"MAGGIORE")</f>
        <v>0</v>
      </c>
      <c r="H7681">
        <f>100*Comuni[[#This Row],[Popolazione2011]]/(SUMIFS($D$2:$D$7916,$B$2:$B$7916,"Piemonte"))</f>
        <v>1.8584225727534626E-2</v>
      </c>
      <c r="I7681" s="1" t="str">
        <f>_xlfn.XLOOKUP(Comuni[[#This Row],[Regione]],Ripartizione_geografica[Regione],Ripartizione_geografica[Ripartizione geografica],,0)</f>
        <v>Isole</v>
      </c>
      <c r="J7681" s="1">
        <f>_xlfn.XLOOKUP(Comuni[[#This Row],[Regione]],Table_0[Regione],Table_0[Totale contagiati],,0)</f>
        <v>525277</v>
      </c>
      <c r="K7681" s="1">
        <f>_xlfn.XLOOKUP(Comuni[[#This Row],[Regione]],Table_0[Regione],Table_0[Guariti],,0)</f>
        <v>513189</v>
      </c>
      <c r="L7681" s="1">
        <f>_xlfn.XLOOKUP(Comuni[[#This Row],[Regione]],Table_0[Regione],Table_0[Deceduti],,0)</f>
        <v>2975</v>
      </c>
    </row>
    <row r="7682" spans="1:12" x14ac:dyDescent="0.25">
      <c r="A7682" s="1" t="s">
        <v>7802</v>
      </c>
      <c r="B7682" s="1" t="s">
        <v>7658</v>
      </c>
      <c r="C7682" s="1" t="s">
        <v>7751</v>
      </c>
      <c r="D7682">
        <v>2384</v>
      </c>
      <c r="E7682">
        <f>100*Comuni[[#This Row],[Popolazione2011]]/$D$7916</f>
        <v>4.1596768014877123E-3</v>
      </c>
      <c r="F7682">
        <f>100*Comuni[[#This Row],[Popolazione2011]]/(SUMIFS($D$2:$D$7916,$B$2:$B$7916,"Sardegna"))</f>
        <v>0.14542242652934495</v>
      </c>
      <c r="G7682" t="b">
        <f>IF(Comuni[[#This Row],[Popolazione2011]]&gt;300000,"MAGGIORE")</f>
        <v>0</v>
      </c>
      <c r="H7682">
        <f>100*Comuni[[#This Row],[Popolazione2011]]/(SUMIFS($D$2:$D$7916,$B$2:$B$7916,"Piemonte"))</f>
        <v>5.4629832471569113E-2</v>
      </c>
      <c r="I7682" s="1" t="str">
        <f>_xlfn.XLOOKUP(Comuni[[#This Row],[Regione]],Ripartizione_geografica[Regione],Ripartizione_geografica[Ripartizione geografica],,0)</f>
        <v>Isole</v>
      </c>
      <c r="J7682" s="1">
        <f>_xlfn.XLOOKUP(Comuni[[#This Row],[Regione]],Table_0[Regione],Table_0[Totale contagiati],,0)</f>
        <v>525277</v>
      </c>
      <c r="K7682" s="1">
        <f>_xlfn.XLOOKUP(Comuni[[#This Row],[Regione]],Table_0[Regione],Table_0[Guariti],,0)</f>
        <v>513189</v>
      </c>
      <c r="L7682" s="1">
        <f>_xlfn.XLOOKUP(Comuni[[#This Row],[Regione]],Table_0[Regione],Table_0[Deceduti],,0)</f>
        <v>2975</v>
      </c>
    </row>
    <row r="7683" spans="1:12" x14ac:dyDescent="0.25">
      <c r="A7683" s="1" t="s">
        <v>7803</v>
      </c>
      <c r="B7683" s="1" t="s">
        <v>7658</v>
      </c>
      <c r="C7683" s="1" t="s">
        <v>7751</v>
      </c>
      <c r="D7683">
        <v>1627</v>
      </c>
      <c r="E7683">
        <f>100*Comuni[[#This Row],[Popolazione2011]]/$D$7916</f>
        <v>2.8388398305455153E-3</v>
      </c>
      <c r="F7683">
        <f>100*Comuni[[#This Row],[Popolazione2011]]/(SUMIFS($D$2:$D$7916,$B$2:$B$7916,"Sardegna"))</f>
        <v>9.9245926159078957E-2</v>
      </c>
      <c r="G7683" t="b">
        <f>IF(Comuni[[#This Row],[Popolazione2011]]&gt;300000,"MAGGIORE")</f>
        <v>0</v>
      </c>
      <c r="H7683">
        <f>100*Comuni[[#This Row],[Popolazione2011]]/(SUMIFS($D$2:$D$7916,$B$2:$B$7916,"Piemonte"))</f>
        <v>3.7283027445991171E-2</v>
      </c>
      <c r="I7683" s="1" t="str">
        <f>_xlfn.XLOOKUP(Comuni[[#This Row],[Regione]],Ripartizione_geografica[Regione],Ripartizione_geografica[Ripartizione geografica],,0)</f>
        <v>Isole</v>
      </c>
      <c r="J7683" s="1">
        <f>_xlfn.XLOOKUP(Comuni[[#This Row],[Regione]],Table_0[Regione],Table_0[Totale contagiati],,0)</f>
        <v>525277</v>
      </c>
      <c r="K7683" s="1">
        <f>_xlfn.XLOOKUP(Comuni[[#This Row],[Regione]],Table_0[Regione],Table_0[Guariti],,0)</f>
        <v>513189</v>
      </c>
      <c r="L7683" s="1">
        <f>_xlfn.XLOOKUP(Comuni[[#This Row],[Regione]],Table_0[Regione],Table_0[Deceduti],,0)</f>
        <v>2975</v>
      </c>
    </row>
    <row r="7684" spans="1:12" x14ac:dyDescent="0.25">
      <c r="A7684" s="1" t="s">
        <v>7804</v>
      </c>
      <c r="B7684" s="1" t="s">
        <v>7658</v>
      </c>
      <c r="C7684" s="1" t="s">
        <v>7751</v>
      </c>
      <c r="D7684">
        <v>2042</v>
      </c>
      <c r="E7684">
        <f>100*Comuni[[#This Row],[Popolazione2011]]/$D$7916</f>
        <v>3.5629446428850288E-3</v>
      </c>
      <c r="F7684">
        <f>100*Comuni[[#This Row],[Popolazione2011]]/(SUMIFS($D$2:$D$7916,$B$2:$B$7916,"Sardegna"))</f>
        <v>0.12456065225374262</v>
      </c>
      <c r="G7684" t="b">
        <f>IF(Comuni[[#This Row],[Popolazione2011]]&gt;300000,"MAGGIORE")</f>
        <v>0</v>
      </c>
      <c r="H7684">
        <f>100*Comuni[[#This Row],[Popolazione2011]]/(SUMIFS($D$2:$D$7916,$B$2:$B$7916,"Piemonte"))</f>
        <v>4.6792834692510124E-2</v>
      </c>
      <c r="I7684" s="1" t="str">
        <f>_xlfn.XLOOKUP(Comuni[[#This Row],[Regione]],Ripartizione_geografica[Regione],Ripartizione_geografica[Ripartizione geografica],,0)</f>
        <v>Isole</v>
      </c>
      <c r="J7684" s="1">
        <f>_xlfn.XLOOKUP(Comuni[[#This Row],[Regione]],Table_0[Regione],Table_0[Totale contagiati],,0)</f>
        <v>525277</v>
      </c>
      <c r="K7684" s="1">
        <f>_xlfn.XLOOKUP(Comuni[[#This Row],[Regione]],Table_0[Regione],Table_0[Guariti],,0)</f>
        <v>513189</v>
      </c>
      <c r="L7684" s="1">
        <f>_xlfn.XLOOKUP(Comuni[[#This Row],[Regione]],Table_0[Regione],Table_0[Deceduti],,0)</f>
        <v>2975</v>
      </c>
    </row>
    <row r="7685" spans="1:12" x14ac:dyDescent="0.25">
      <c r="A7685" s="1" t="s">
        <v>7805</v>
      </c>
      <c r="B7685" s="1" t="s">
        <v>7658</v>
      </c>
      <c r="C7685" s="1" t="s">
        <v>7751</v>
      </c>
      <c r="D7685">
        <v>2737</v>
      </c>
      <c r="E7685">
        <f>100*Comuni[[#This Row],[Popolazione2011]]/$D$7916</f>
        <v>4.7756020996945758E-3</v>
      </c>
      <c r="F7685">
        <f>100*Comuni[[#This Row],[Popolazione2011]]/(SUMIFS($D$2:$D$7916,$B$2:$B$7916,"Sardegna"))</f>
        <v>0.16695519354480584</v>
      </c>
      <c r="G7685" t="b">
        <f>IF(Comuni[[#This Row],[Popolazione2011]]&gt;300000,"MAGGIORE")</f>
        <v>0</v>
      </c>
      <c r="H7685">
        <f>100*Comuni[[#This Row],[Popolazione2011]]/(SUMIFS($D$2:$D$7916,$B$2:$B$7916,"Piemonte"))</f>
        <v>6.2718897430656312E-2</v>
      </c>
      <c r="I7685" s="1" t="str">
        <f>_xlfn.XLOOKUP(Comuni[[#This Row],[Regione]],Ripartizione_geografica[Regione],Ripartizione_geografica[Ripartizione geografica],,0)</f>
        <v>Isole</v>
      </c>
      <c r="J7685" s="1">
        <f>_xlfn.XLOOKUP(Comuni[[#This Row],[Regione]],Table_0[Regione],Table_0[Totale contagiati],,0)</f>
        <v>525277</v>
      </c>
      <c r="K7685" s="1">
        <f>_xlfn.XLOOKUP(Comuni[[#This Row],[Regione]],Table_0[Regione],Table_0[Guariti],,0)</f>
        <v>513189</v>
      </c>
      <c r="L7685" s="1">
        <f>_xlfn.XLOOKUP(Comuni[[#This Row],[Regione]],Table_0[Regione],Table_0[Deceduti],,0)</f>
        <v>2975</v>
      </c>
    </row>
    <row r="7686" spans="1:12" x14ac:dyDescent="0.25">
      <c r="A7686" s="1" t="s">
        <v>7806</v>
      </c>
      <c r="B7686" s="1" t="s">
        <v>7658</v>
      </c>
      <c r="C7686" s="1" t="s">
        <v>7751</v>
      </c>
      <c r="D7686">
        <v>1770</v>
      </c>
      <c r="E7686">
        <f>100*Comuni[[#This Row],[Popolazione2011]]/$D$7916</f>
        <v>3.0883506453998539E-3</v>
      </c>
      <c r="F7686">
        <f>100*Comuni[[#This Row],[Popolazione2011]]/(SUMIFS($D$2:$D$7916,$B$2:$B$7916,"Sardegna"))</f>
        <v>0.10796883177724018</v>
      </c>
      <c r="G7686" t="b">
        <f>IF(Comuni[[#This Row],[Popolazione2011]]&gt;300000,"MAGGIORE")</f>
        <v>0</v>
      </c>
      <c r="H7686">
        <f>100*Comuni[[#This Row],[Popolazione2011]]/(SUMIFS($D$2:$D$7916,$B$2:$B$7916,"Piemonte"))</f>
        <v>4.055990078635794E-2</v>
      </c>
      <c r="I7686" s="1" t="str">
        <f>_xlfn.XLOOKUP(Comuni[[#This Row],[Regione]],Ripartizione_geografica[Regione],Ripartizione_geografica[Ripartizione geografica],,0)</f>
        <v>Isole</v>
      </c>
      <c r="J7686" s="1">
        <f>_xlfn.XLOOKUP(Comuni[[#This Row],[Regione]],Table_0[Regione],Table_0[Totale contagiati],,0)</f>
        <v>525277</v>
      </c>
      <c r="K7686" s="1">
        <f>_xlfn.XLOOKUP(Comuni[[#This Row],[Regione]],Table_0[Regione],Table_0[Guariti],,0)</f>
        <v>513189</v>
      </c>
      <c r="L7686" s="1">
        <f>_xlfn.XLOOKUP(Comuni[[#This Row],[Regione]],Table_0[Regione],Table_0[Deceduti],,0)</f>
        <v>2975</v>
      </c>
    </row>
    <row r="7687" spans="1:12" x14ac:dyDescent="0.25">
      <c r="A7687" s="1" t="s">
        <v>7807</v>
      </c>
      <c r="B7687" s="1" t="s">
        <v>7658</v>
      </c>
      <c r="C7687" s="1" t="s">
        <v>7751</v>
      </c>
      <c r="D7687">
        <v>2200</v>
      </c>
      <c r="E7687">
        <f>100*Comuni[[#This Row],[Popolazione2011]]/$D$7916</f>
        <v>3.8386279208359763E-3</v>
      </c>
      <c r="F7687">
        <f>100*Comuni[[#This Row],[Popolazione2011]]/(SUMIFS($D$2:$D$7916,$B$2:$B$7916,"Sardegna"))</f>
        <v>0.13419854797171094</v>
      </c>
      <c r="G7687" t="b">
        <f>IF(Comuni[[#This Row],[Popolazione2011]]&gt;300000,"MAGGIORE")</f>
        <v>0</v>
      </c>
      <c r="H7687">
        <f>100*Comuni[[#This Row],[Popolazione2011]]/(SUMIFS($D$2:$D$7916,$B$2:$B$7916,"Piemonte"))</f>
        <v>5.0413436005642638E-2</v>
      </c>
      <c r="I7687" s="1" t="str">
        <f>_xlfn.XLOOKUP(Comuni[[#This Row],[Regione]],Ripartizione_geografica[Regione],Ripartizione_geografica[Ripartizione geografica],,0)</f>
        <v>Isole</v>
      </c>
      <c r="J7687" s="1">
        <f>_xlfn.XLOOKUP(Comuni[[#This Row],[Regione]],Table_0[Regione],Table_0[Totale contagiati],,0)</f>
        <v>525277</v>
      </c>
      <c r="K7687" s="1">
        <f>_xlfn.XLOOKUP(Comuni[[#This Row],[Regione]],Table_0[Regione],Table_0[Guariti],,0)</f>
        <v>513189</v>
      </c>
      <c r="L7687" s="1">
        <f>_xlfn.XLOOKUP(Comuni[[#This Row],[Regione]],Table_0[Regione],Table_0[Deceduti],,0)</f>
        <v>2975</v>
      </c>
    </row>
    <row r="7688" spans="1:12" x14ac:dyDescent="0.25">
      <c r="A7688" s="1" t="s">
        <v>7808</v>
      </c>
      <c r="B7688" s="1" t="s">
        <v>7658</v>
      </c>
      <c r="C7688" s="1" t="s">
        <v>7751</v>
      </c>
      <c r="D7688">
        <v>1811</v>
      </c>
      <c r="E7688">
        <f>100*Comuni[[#This Row],[Popolazione2011]]/$D$7916</f>
        <v>3.1598887111972513E-3</v>
      </c>
      <c r="F7688">
        <f>100*Comuni[[#This Row],[Popolazione2011]]/(SUMIFS($D$2:$D$7916,$B$2:$B$7916,"Sardegna"))</f>
        <v>0.11046980471671297</v>
      </c>
      <c r="G7688" t="b">
        <f>IF(Comuni[[#This Row],[Popolazione2011]]&gt;300000,"MAGGIORE")</f>
        <v>0</v>
      </c>
      <c r="H7688">
        <f>100*Comuni[[#This Row],[Popolazione2011]]/(SUMIFS($D$2:$D$7916,$B$2:$B$7916,"Piemonte"))</f>
        <v>4.1499423911917646E-2</v>
      </c>
      <c r="I7688" s="1" t="str">
        <f>_xlfn.XLOOKUP(Comuni[[#This Row],[Regione]],Ripartizione_geografica[Regione],Ripartizione_geografica[Ripartizione geografica],,0)</f>
        <v>Isole</v>
      </c>
      <c r="J7688" s="1">
        <f>_xlfn.XLOOKUP(Comuni[[#This Row],[Regione]],Table_0[Regione],Table_0[Totale contagiati],,0)</f>
        <v>525277</v>
      </c>
      <c r="K7688" s="1">
        <f>_xlfn.XLOOKUP(Comuni[[#This Row],[Regione]],Table_0[Regione],Table_0[Guariti],,0)</f>
        <v>513189</v>
      </c>
      <c r="L7688" s="1">
        <f>_xlfn.XLOOKUP(Comuni[[#This Row],[Regione]],Table_0[Regione],Table_0[Deceduti],,0)</f>
        <v>2975</v>
      </c>
    </row>
    <row r="7689" spans="1:12" x14ac:dyDescent="0.25">
      <c r="A7689" s="1" t="s">
        <v>7809</v>
      </c>
      <c r="B7689" s="1" t="s">
        <v>7658</v>
      </c>
      <c r="C7689" s="1" t="s">
        <v>7751</v>
      </c>
      <c r="D7689">
        <v>11469</v>
      </c>
      <c r="E7689">
        <f>100*Comuni[[#This Row],[Popolazione2011]]/$D$7916</f>
        <v>2.001146528366719E-2</v>
      </c>
      <c r="F7689">
        <f>100*Comuni[[#This Row],[Popolazione2011]]/(SUMIFS($D$2:$D$7916,$B$2:$B$7916,"Sardegna"))</f>
        <v>0.69960143031252398</v>
      </c>
      <c r="G7689" t="b">
        <f>IF(Comuni[[#This Row],[Popolazione2011]]&gt;300000,"MAGGIORE")</f>
        <v>0</v>
      </c>
      <c r="H7689">
        <f>100*Comuni[[#This Row],[Popolazione2011]]/(SUMIFS($D$2:$D$7916,$B$2:$B$7916,"Piemonte"))</f>
        <v>0.26281440797668881</v>
      </c>
      <c r="I7689" s="1" t="str">
        <f>_xlfn.XLOOKUP(Comuni[[#This Row],[Regione]],Ripartizione_geografica[Regione],Ripartizione_geografica[Ripartizione geografica],,0)</f>
        <v>Isole</v>
      </c>
      <c r="J7689" s="1">
        <f>_xlfn.XLOOKUP(Comuni[[#This Row],[Regione]],Table_0[Regione],Table_0[Totale contagiati],,0)</f>
        <v>525277</v>
      </c>
      <c r="K7689" s="1">
        <f>_xlfn.XLOOKUP(Comuni[[#This Row],[Regione]],Table_0[Regione],Table_0[Guariti],,0)</f>
        <v>513189</v>
      </c>
      <c r="L7689" s="1">
        <f>_xlfn.XLOOKUP(Comuni[[#This Row],[Regione]],Table_0[Regione],Table_0[Deceduti],,0)</f>
        <v>2975</v>
      </c>
    </row>
    <row r="7690" spans="1:12" x14ac:dyDescent="0.25">
      <c r="A7690" s="1" t="s">
        <v>7810</v>
      </c>
      <c r="B7690" s="1" t="s">
        <v>7658</v>
      </c>
      <c r="C7690" s="1" t="s">
        <v>7751</v>
      </c>
      <c r="D7690">
        <v>1753</v>
      </c>
      <c r="E7690">
        <f>100*Comuni[[#This Row],[Popolazione2011]]/$D$7916</f>
        <v>3.0586885205570302E-3</v>
      </c>
      <c r="F7690">
        <f>100*Comuni[[#This Row],[Popolazione2011]]/(SUMIFS($D$2:$D$7916,$B$2:$B$7916,"Sardegna"))</f>
        <v>0.10693184299745877</v>
      </c>
      <c r="G7690" t="b">
        <f>IF(Comuni[[#This Row],[Popolazione2011]]&gt;300000,"MAGGIORE")</f>
        <v>0</v>
      </c>
      <c r="H7690">
        <f>100*Comuni[[#This Row],[Popolazione2011]]/(SUMIFS($D$2:$D$7916,$B$2:$B$7916,"Piemonte"))</f>
        <v>4.0170342417223427E-2</v>
      </c>
      <c r="I7690" s="1" t="str">
        <f>_xlfn.XLOOKUP(Comuni[[#This Row],[Regione]],Ripartizione_geografica[Regione],Ripartizione_geografica[Ripartizione geografica],,0)</f>
        <v>Isole</v>
      </c>
      <c r="J7690" s="1">
        <f>_xlfn.XLOOKUP(Comuni[[#This Row],[Regione]],Table_0[Regione],Table_0[Totale contagiati],,0)</f>
        <v>525277</v>
      </c>
      <c r="K7690" s="1">
        <f>_xlfn.XLOOKUP(Comuni[[#This Row],[Regione]],Table_0[Regione],Table_0[Guariti],,0)</f>
        <v>513189</v>
      </c>
      <c r="L7690" s="1">
        <f>_xlfn.XLOOKUP(Comuni[[#This Row],[Regione]],Table_0[Regione],Table_0[Deceduti],,0)</f>
        <v>2975</v>
      </c>
    </row>
    <row r="7691" spans="1:12" x14ac:dyDescent="0.25">
      <c r="A7691" s="1" t="s">
        <v>7811</v>
      </c>
      <c r="B7691" s="1" t="s">
        <v>7658</v>
      </c>
      <c r="C7691" s="1" t="s">
        <v>7751</v>
      </c>
      <c r="D7691">
        <v>1069</v>
      </c>
      <c r="E7691">
        <f>100*Comuni[[#This Row],[Popolazione2011]]/$D$7916</f>
        <v>1.8652242033516632E-3</v>
      </c>
      <c r="F7691">
        <f>100*Comuni[[#This Row],[Popolazione2011]]/(SUMIFS($D$2:$D$7916,$B$2:$B$7916,"Sardegna"))</f>
        <v>6.5208294446254089E-2</v>
      </c>
      <c r="G7691" t="b">
        <f>IF(Comuni[[#This Row],[Popolazione2011]]&gt;300000,"MAGGIORE")</f>
        <v>0</v>
      </c>
      <c r="H7691">
        <f>100*Comuni[[#This Row],[Popolazione2011]]/(SUMIFS($D$2:$D$7916,$B$2:$B$7916,"Piemonte"))</f>
        <v>2.4496346859105445E-2</v>
      </c>
      <c r="I7691" s="1" t="str">
        <f>_xlfn.XLOOKUP(Comuni[[#This Row],[Regione]],Ripartizione_geografica[Regione],Ripartizione_geografica[Ripartizione geografica],,0)</f>
        <v>Isole</v>
      </c>
      <c r="J7691" s="1">
        <f>_xlfn.XLOOKUP(Comuni[[#This Row],[Regione]],Table_0[Regione],Table_0[Totale contagiati],,0)</f>
        <v>525277</v>
      </c>
      <c r="K7691" s="1">
        <f>_xlfn.XLOOKUP(Comuni[[#This Row],[Regione]],Table_0[Regione],Table_0[Guariti],,0)</f>
        <v>513189</v>
      </c>
      <c r="L7691" s="1">
        <f>_xlfn.XLOOKUP(Comuni[[#This Row],[Regione]],Table_0[Regione],Table_0[Deceduti],,0)</f>
        <v>2975</v>
      </c>
    </row>
    <row r="7692" spans="1:12" x14ac:dyDescent="0.25">
      <c r="A7692" s="1" t="s">
        <v>7812</v>
      </c>
      <c r="B7692" s="1" t="s">
        <v>7658</v>
      </c>
      <c r="C7692" s="1" t="s">
        <v>7751</v>
      </c>
      <c r="D7692">
        <v>3815</v>
      </c>
      <c r="E7692">
        <f>100*Comuni[[#This Row],[Popolazione2011]]/$D$7916</f>
        <v>6.6565297809042046E-3</v>
      </c>
      <c r="F7692">
        <f>100*Comuni[[#This Row],[Popolazione2011]]/(SUMIFS($D$2:$D$7916,$B$2:$B$7916,"Sardegna"))</f>
        <v>0.23271248205094422</v>
      </c>
      <c r="G7692" t="b">
        <f>IF(Comuni[[#This Row],[Popolazione2011]]&gt;300000,"MAGGIORE")</f>
        <v>0</v>
      </c>
      <c r="H7692">
        <f>100*Comuni[[#This Row],[Popolazione2011]]/(SUMIFS($D$2:$D$7916,$B$2:$B$7916,"Piemonte"))</f>
        <v>8.7421481073421209E-2</v>
      </c>
      <c r="I7692" s="1" t="str">
        <f>_xlfn.XLOOKUP(Comuni[[#This Row],[Regione]],Ripartizione_geografica[Regione],Ripartizione_geografica[Ripartizione geografica],,0)</f>
        <v>Isole</v>
      </c>
      <c r="J7692" s="1">
        <f>_xlfn.XLOOKUP(Comuni[[#This Row],[Regione]],Table_0[Regione],Table_0[Totale contagiati],,0)</f>
        <v>525277</v>
      </c>
      <c r="K7692" s="1">
        <f>_xlfn.XLOOKUP(Comuni[[#This Row],[Regione]],Table_0[Regione],Table_0[Guariti],,0)</f>
        <v>513189</v>
      </c>
      <c r="L7692" s="1">
        <f>_xlfn.XLOOKUP(Comuni[[#This Row],[Regione]],Table_0[Regione],Table_0[Deceduti],,0)</f>
        <v>2975</v>
      </c>
    </row>
    <row r="7693" spans="1:12" x14ac:dyDescent="0.25">
      <c r="A7693" s="1" t="s">
        <v>7813</v>
      </c>
      <c r="B7693" s="1" t="s">
        <v>7658</v>
      </c>
      <c r="C7693" s="1" t="s">
        <v>7751</v>
      </c>
      <c r="D7693">
        <v>690</v>
      </c>
      <c r="E7693">
        <f>100*Comuni[[#This Row],[Popolazione2011]]/$D$7916</f>
        <v>1.2039333024440107E-3</v>
      </c>
      <c r="F7693">
        <f>100*Comuni[[#This Row],[Popolazione2011]]/(SUMIFS($D$2:$D$7916,$B$2:$B$7916,"Sardegna"))</f>
        <v>4.2089544591127522E-2</v>
      </c>
      <c r="G7693" t="b">
        <f>IF(Comuni[[#This Row],[Popolazione2011]]&gt;300000,"MAGGIORE")</f>
        <v>0</v>
      </c>
      <c r="H7693">
        <f>100*Comuni[[#This Row],[Popolazione2011]]/(SUMIFS($D$2:$D$7916,$B$2:$B$7916,"Piemonte"))</f>
        <v>1.5811486747224282E-2</v>
      </c>
      <c r="I7693" s="1" t="str">
        <f>_xlfn.XLOOKUP(Comuni[[#This Row],[Regione]],Ripartizione_geografica[Regione],Ripartizione_geografica[Ripartizione geografica],,0)</f>
        <v>Isole</v>
      </c>
      <c r="J7693" s="1">
        <f>_xlfn.XLOOKUP(Comuni[[#This Row],[Regione]],Table_0[Regione],Table_0[Totale contagiati],,0)</f>
        <v>525277</v>
      </c>
      <c r="K7693" s="1">
        <f>_xlfn.XLOOKUP(Comuni[[#This Row],[Regione]],Table_0[Regione],Table_0[Guariti],,0)</f>
        <v>513189</v>
      </c>
      <c r="L7693" s="1">
        <f>_xlfn.XLOOKUP(Comuni[[#This Row],[Regione]],Table_0[Regione],Table_0[Deceduti],,0)</f>
        <v>2975</v>
      </c>
    </row>
    <row r="7694" spans="1:12" x14ac:dyDescent="0.25">
      <c r="A7694" s="1" t="s">
        <v>7814</v>
      </c>
      <c r="B7694" s="1" t="s">
        <v>7658</v>
      </c>
      <c r="C7694" s="1" t="s">
        <v>7751</v>
      </c>
      <c r="D7694">
        <v>521</v>
      </c>
      <c r="E7694">
        <f>100*Comuni[[#This Row],[Popolazione2011]]/$D$7916</f>
        <v>9.0905688488888351E-4</v>
      </c>
      <c r="F7694">
        <f>100*Comuni[[#This Row],[Popolazione2011]]/(SUMIFS($D$2:$D$7916,$B$2:$B$7916,"Sardegna"))</f>
        <v>3.1780656133300639E-2</v>
      </c>
      <c r="G7694" t="b">
        <f>IF(Comuni[[#This Row],[Popolazione2011]]&gt;300000,"MAGGIORE")</f>
        <v>0</v>
      </c>
      <c r="H7694">
        <f>100*Comuni[[#This Row],[Popolazione2011]]/(SUMIFS($D$2:$D$7916,$B$2:$B$7916,"Piemonte"))</f>
        <v>1.1938818254063552E-2</v>
      </c>
      <c r="I7694" s="1" t="str">
        <f>_xlfn.XLOOKUP(Comuni[[#This Row],[Regione]],Ripartizione_geografica[Regione],Ripartizione_geografica[Ripartizione geografica],,0)</f>
        <v>Isole</v>
      </c>
      <c r="J7694" s="1">
        <f>_xlfn.XLOOKUP(Comuni[[#This Row],[Regione]],Table_0[Regione],Table_0[Totale contagiati],,0)</f>
        <v>525277</v>
      </c>
      <c r="K7694" s="1">
        <f>_xlfn.XLOOKUP(Comuni[[#This Row],[Regione]],Table_0[Regione],Table_0[Guariti],,0)</f>
        <v>513189</v>
      </c>
      <c r="L7694" s="1">
        <f>_xlfn.XLOOKUP(Comuni[[#This Row],[Regione]],Table_0[Regione],Table_0[Deceduti],,0)</f>
        <v>2975</v>
      </c>
    </row>
    <row r="7695" spans="1:12" x14ac:dyDescent="0.25">
      <c r="A7695" s="1" t="s">
        <v>7815</v>
      </c>
      <c r="B7695" s="1" t="s">
        <v>7658</v>
      </c>
      <c r="C7695" s="1" t="s">
        <v>7751</v>
      </c>
      <c r="D7695">
        <v>2116</v>
      </c>
      <c r="E7695">
        <f>100*Comuni[[#This Row],[Popolazione2011]]/$D$7916</f>
        <v>3.6920621274949663E-3</v>
      </c>
      <c r="F7695">
        <f>100*Comuni[[#This Row],[Popolazione2011]]/(SUMIFS($D$2:$D$7916,$B$2:$B$7916,"Sardegna"))</f>
        <v>0.12907460341279106</v>
      </c>
      <c r="G7695" t="b">
        <f>IF(Comuni[[#This Row],[Popolazione2011]]&gt;300000,"MAGGIORE")</f>
        <v>0</v>
      </c>
      <c r="H7695">
        <f>100*Comuni[[#This Row],[Popolazione2011]]/(SUMIFS($D$2:$D$7916,$B$2:$B$7916,"Piemonte"))</f>
        <v>4.8488559358154465E-2</v>
      </c>
      <c r="I7695" s="1" t="str">
        <f>_xlfn.XLOOKUP(Comuni[[#This Row],[Regione]],Ripartizione_geografica[Regione],Ripartizione_geografica[Ripartizione geografica],,0)</f>
        <v>Isole</v>
      </c>
      <c r="J7695" s="1">
        <f>_xlfn.XLOOKUP(Comuni[[#This Row],[Regione]],Table_0[Regione],Table_0[Totale contagiati],,0)</f>
        <v>525277</v>
      </c>
      <c r="K7695" s="1">
        <f>_xlfn.XLOOKUP(Comuni[[#This Row],[Regione]],Table_0[Regione],Table_0[Guariti],,0)</f>
        <v>513189</v>
      </c>
      <c r="L7695" s="1">
        <f>_xlfn.XLOOKUP(Comuni[[#This Row],[Regione]],Table_0[Regione],Table_0[Deceduti],,0)</f>
        <v>2975</v>
      </c>
    </row>
    <row r="7696" spans="1:12" x14ac:dyDescent="0.25">
      <c r="A7696" s="1" t="s">
        <v>7816</v>
      </c>
      <c r="B7696" s="1" t="s">
        <v>7658</v>
      </c>
      <c r="C7696" s="1" t="s">
        <v>7751</v>
      </c>
      <c r="D7696">
        <v>2891</v>
      </c>
      <c r="E7696">
        <f>100*Comuni[[#This Row],[Popolazione2011]]/$D$7916</f>
        <v>5.0443060541530945E-3</v>
      </c>
      <c r="F7696">
        <f>100*Comuni[[#This Row],[Popolazione2011]]/(SUMIFS($D$2:$D$7916,$B$2:$B$7916,"Sardegna"))</f>
        <v>0.17634909190282561</v>
      </c>
      <c r="G7696" t="b">
        <f>IF(Comuni[[#This Row],[Popolazione2011]]&gt;300000,"MAGGIORE")</f>
        <v>0</v>
      </c>
      <c r="H7696">
        <f>100*Comuni[[#This Row],[Popolazione2011]]/(SUMIFS($D$2:$D$7916,$B$2:$B$7916,"Piemonte"))</f>
        <v>6.6247837951051297E-2</v>
      </c>
      <c r="I7696" s="1" t="str">
        <f>_xlfn.XLOOKUP(Comuni[[#This Row],[Regione]],Ripartizione_geografica[Regione],Ripartizione_geografica[Ripartizione geografica],,0)</f>
        <v>Isole</v>
      </c>
      <c r="J7696" s="1">
        <f>_xlfn.XLOOKUP(Comuni[[#This Row],[Regione]],Table_0[Regione],Table_0[Totale contagiati],,0)</f>
        <v>525277</v>
      </c>
      <c r="K7696" s="1">
        <f>_xlfn.XLOOKUP(Comuni[[#This Row],[Regione]],Table_0[Regione],Table_0[Guariti],,0)</f>
        <v>513189</v>
      </c>
      <c r="L7696" s="1">
        <f>_xlfn.XLOOKUP(Comuni[[#This Row],[Regione]],Table_0[Regione],Table_0[Deceduti],,0)</f>
        <v>2975</v>
      </c>
    </row>
    <row r="7697" spans="1:12" x14ac:dyDescent="0.25">
      <c r="A7697" s="1" t="s">
        <v>7817</v>
      </c>
      <c r="B7697" s="1" t="s">
        <v>7658</v>
      </c>
      <c r="C7697" s="1" t="s">
        <v>7751</v>
      </c>
      <c r="D7697">
        <v>10743</v>
      </c>
      <c r="E7697">
        <f>100*Comuni[[#This Row],[Popolazione2011]]/$D$7916</f>
        <v>1.8744718069791316E-2</v>
      </c>
      <c r="F7697">
        <f>100*Comuni[[#This Row],[Popolazione2011]]/(SUMIFS($D$2:$D$7916,$B$2:$B$7916,"Sardegna"))</f>
        <v>0.65531590948185936</v>
      </c>
      <c r="G7697" t="b">
        <f>IF(Comuni[[#This Row],[Popolazione2011]]&gt;300000,"MAGGIORE")</f>
        <v>0</v>
      </c>
      <c r="H7697">
        <f>100*Comuni[[#This Row],[Popolazione2011]]/(SUMIFS($D$2:$D$7916,$B$2:$B$7916,"Piemonte"))</f>
        <v>0.24617797409482675</v>
      </c>
      <c r="I7697" s="1" t="str">
        <f>_xlfn.XLOOKUP(Comuni[[#This Row],[Regione]],Ripartizione_geografica[Regione],Ripartizione_geografica[Ripartizione geografica],,0)</f>
        <v>Isole</v>
      </c>
      <c r="J7697" s="1">
        <f>_xlfn.XLOOKUP(Comuni[[#This Row],[Regione]],Table_0[Regione],Table_0[Totale contagiati],,0)</f>
        <v>525277</v>
      </c>
      <c r="K7697" s="1">
        <f>_xlfn.XLOOKUP(Comuni[[#This Row],[Regione]],Table_0[Regione],Table_0[Guariti],,0)</f>
        <v>513189</v>
      </c>
      <c r="L7697" s="1">
        <f>_xlfn.XLOOKUP(Comuni[[#This Row],[Regione]],Table_0[Regione],Table_0[Deceduti],,0)</f>
        <v>2975</v>
      </c>
    </row>
    <row r="7698" spans="1:12" x14ac:dyDescent="0.25">
      <c r="A7698" s="1" t="s">
        <v>7818</v>
      </c>
      <c r="B7698" s="1" t="s">
        <v>7658</v>
      </c>
      <c r="C7698" s="1" t="s">
        <v>7751</v>
      </c>
      <c r="D7698">
        <v>1126</v>
      </c>
      <c r="E7698">
        <f>100*Comuni[[#This Row],[Popolazione2011]]/$D$7916</f>
        <v>1.9646795631187769E-3</v>
      </c>
      <c r="F7698">
        <f>100*Comuni[[#This Row],[Popolazione2011]]/(SUMIFS($D$2:$D$7916,$B$2:$B$7916,"Sardegna"))</f>
        <v>6.8685256825521152E-2</v>
      </c>
      <c r="G7698" t="b">
        <f>IF(Comuni[[#This Row],[Popolazione2011]]&gt;300000,"MAGGIORE")</f>
        <v>0</v>
      </c>
      <c r="H7698">
        <f>100*Comuni[[#This Row],[Popolazione2011]]/(SUMIFS($D$2:$D$7916,$B$2:$B$7916,"Piemonte"))</f>
        <v>2.5802513155615277E-2</v>
      </c>
      <c r="I7698" s="1" t="str">
        <f>_xlfn.XLOOKUP(Comuni[[#This Row],[Regione]],Ripartizione_geografica[Regione],Ripartizione_geografica[Ripartizione geografica],,0)</f>
        <v>Isole</v>
      </c>
      <c r="J7698" s="1">
        <f>_xlfn.XLOOKUP(Comuni[[#This Row],[Regione]],Table_0[Regione],Table_0[Totale contagiati],,0)</f>
        <v>525277</v>
      </c>
      <c r="K7698" s="1">
        <f>_xlfn.XLOOKUP(Comuni[[#This Row],[Regione]],Table_0[Regione],Table_0[Guariti],,0)</f>
        <v>513189</v>
      </c>
      <c r="L7698" s="1">
        <f>_xlfn.XLOOKUP(Comuni[[#This Row],[Regione]],Table_0[Regione],Table_0[Deceduti],,0)</f>
        <v>2975</v>
      </c>
    </row>
    <row r="7699" spans="1:12" x14ac:dyDescent="0.25">
      <c r="A7699" s="1" t="s">
        <v>7819</v>
      </c>
      <c r="B7699" s="1" t="s">
        <v>7658</v>
      </c>
      <c r="C7699" s="1" t="s">
        <v>7751</v>
      </c>
      <c r="D7699">
        <v>1517</v>
      </c>
      <c r="E7699">
        <f>100*Comuni[[#This Row],[Popolazione2011]]/$D$7916</f>
        <v>2.6469084345037163E-3</v>
      </c>
      <c r="F7699">
        <f>100*Comuni[[#This Row],[Popolazione2011]]/(SUMIFS($D$2:$D$7916,$B$2:$B$7916,"Sardegna"))</f>
        <v>9.2535998760493413E-2</v>
      </c>
      <c r="G7699" t="b">
        <f>IF(Comuni[[#This Row],[Popolazione2011]]&gt;300000,"MAGGIORE")</f>
        <v>0</v>
      </c>
      <c r="H7699">
        <f>100*Comuni[[#This Row],[Popolazione2011]]/(SUMIFS($D$2:$D$7916,$B$2:$B$7916,"Piemonte"))</f>
        <v>3.4762355645709037E-2</v>
      </c>
      <c r="I7699" s="1" t="str">
        <f>_xlfn.XLOOKUP(Comuni[[#This Row],[Regione]],Ripartizione_geografica[Regione],Ripartizione_geografica[Ripartizione geografica],,0)</f>
        <v>Isole</v>
      </c>
      <c r="J7699" s="1">
        <f>_xlfn.XLOOKUP(Comuni[[#This Row],[Regione]],Table_0[Regione],Table_0[Totale contagiati],,0)</f>
        <v>525277</v>
      </c>
      <c r="K7699" s="1">
        <f>_xlfn.XLOOKUP(Comuni[[#This Row],[Regione]],Table_0[Regione],Table_0[Guariti],,0)</f>
        <v>513189</v>
      </c>
      <c r="L7699" s="1">
        <f>_xlfn.XLOOKUP(Comuni[[#This Row],[Regione]],Table_0[Regione],Table_0[Deceduti],,0)</f>
        <v>2975</v>
      </c>
    </row>
    <row r="7700" spans="1:12" x14ac:dyDescent="0.25">
      <c r="A7700" s="1" t="s">
        <v>7820</v>
      </c>
      <c r="B7700" s="1" t="s">
        <v>7658</v>
      </c>
      <c r="C7700" s="1" t="s">
        <v>7751</v>
      </c>
      <c r="D7700">
        <v>1295</v>
      </c>
      <c r="E7700">
        <f>100*Comuni[[#This Row],[Popolazione2011]]/$D$7916</f>
        <v>2.2595559806739044E-3</v>
      </c>
      <c r="F7700">
        <f>100*Comuni[[#This Row],[Popolazione2011]]/(SUMIFS($D$2:$D$7916,$B$2:$B$7916,"Sardegna"))</f>
        <v>7.8994145283348027E-2</v>
      </c>
      <c r="G7700" t="b">
        <f>IF(Comuni[[#This Row],[Popolazione2011]]&gt;300000,"MAGGIORE")</f>
        <v>0</v>
      </c>
      <c r="H7700">
        <f>100*Comuni[[#This Row],[Popolazione2011]]/(SUMIFS($D$2:$D$7916,$B$2:$B$7916,"Piemonte"))</f>
        <v>2.9675181648776007E-2</v>
      </c>
      <c r="I7700" s="1" t="str">
        <f>_xlfn.XLOOKUP(Comuni[[#This Row],[Regione]],Ripartizione_geografica[Regione],Ripartizione_geografica[Ripartizione geografica],,0)</f>
        <v>Isole</v>
      </c>
      <c r="J7700" s="1">
        <f>_xlfn.XLOOKUP(Comuni[[#This Row],[Regione]],Table_0[Regione],Table_0[Totale contagiati],,0)</f>
        <v>525277</v>
      </c>
      <c r="K7700" s="1">
        <f>_xlfn.XLOOKUP(Comuni[[#This Row],[Regione]],Table_0[Regione],Table_0[Guariti],,0)</f>
        <v>513189</v>
      </c>
      <c r="L7700" s="1">
        <f>_xlfn.XLOOKUP(Comuni[[#This Row],[Regione]],Table_0[Regione],Table_0[Deceduti],,0)</f>
        <v>2975</v>
      </c>
    </row>
    <row r="7701" spans="1:12" x14ac:dyDescent="0.25">
      <c r="A7701" s="1" t="s">
        <v>7821</v>
      </c>
      <c r="B7701" s="1" t="s">
        <v>7658</v>
      </c>
      <c r="C7701" s="1" t="s">
        <v>7751</v>
      </c>
      <c r="D7701">
        <v>599</v>
      </c>
      <c r="E7701">
        <f>100*Comuni[[#This Row],[Popolazione2011]]/$D$7916</f>
        <v>1.0451536929912499E-3</v>
      </c>
      <c r="F7701">
        <f>100*Comuni[[#This Row],[Popolazione2011]]/(SUMIFS($D$2:$D$7916,$B$2:$B$7916,"Sardegna"))</f>
        <v>3.6538604652297663E-2</v>
      </c>
      <c r="G7701" t="b">
        <f>IF(Comuni[[#This Row],[Popolazione2011]]&gt;300000,"MAGGIORE")</f>
        <v>0</v>
      </c>
      <c r="H7701">
        <f>100*Comuni[[#This Row],[Popolazione2011]]/(SUMIFS($D$2:$D$7916,$B$2:$B$7916,"Piemonte"))</f>
        <v>1.3726203712445427E-2</v>
      </c>
      <c r="I7701" s="1" t="str">
        <f>_xlfn.XLOOKUP(Comuni[[#This Row],[Regione]],Ripartizione_geografica[Regione],Ripartizione_geografica[Ripartizione geografica],,0)</f>
        <v>Isole</v>
      </c>
      <c r="J7701" s="1">
        <f>_xlfn.XLOOKUP(Comuni[[#This Row],[Regione]],Table_0[Regione],Table_0[Totale contagiati],,0)</f>
        <v>525277</v>
      </c>
      <c r="K7701" s="1">
        <f>_xlfn.XLOOKUP(Comuni[[#This Row],[Regione]],Table_0[Regione],Table_0[Guariti],,0)</f>
        <v>513189</v>
      </c>
      <c r="L7701" s="1">
        <f>_xlfn.XLOOKUP(Comuni[[#This Row],[Regione]],Table_0[Regione],Table_0[Deceduti],,0)</f>
        <v>2975</v>
      </c>
    </row>
    <row r="7702" spans="1:12" x14ac:dyDescent="0.25">
      <c r="A7702" s="1" t="s">
        <v>7822</v>
      </c>
      <c r="B7702" s="1" t="s">
        <v>7658</v>
      </c>
      <c r="C7702" s="1" t="s">
        <v>7751</v>
      </c>
      <c r="D7702">
        <v>3376</v>
      </c>
      <c r="E7702">
        <f>100*Comuni[[#This Row],[Popolazione2011]]/$D$7916</f>
        <v>5.8905490276101166E-3</v>
      </c>
      <c r="F7702">
        <f>100*Comuni[[#This Row],[Popolazione2011]]/(SUMIFS($D$2:$D$7916,$B$2:$B$7916,"Sardegna"))</f>
        <v>0.20593377179658917</v>
      </c>
      <c r="G7702" t="b">
        <f>IF(Comuni[[#This Row],[Popolazione2011]]&gt;300000,"MAGGIORE")</f>
        <v>0</v>
      </c>
      <c r="H7702">
        <f>100*Comuni[[#This Row],[Popolazione2011]]/(SUMIFS($D$2:$D$7916,$B$2:$B$7916,"Piemonte"))</f>
        <v>7.7361709070477069E-2</v>
      </c>
      <c r="I7702" s="1" t="str">
        <f>_xlfn.XLOOKUP(Comuni[[#This Row],[Regione]],Ripartizione_geografica[Regione],Ripartizione_geografica[Ripartizione geografica],,0)</f>
        <v>Isole</v>
      </c>
      <c r="J7702" s="1">
        <f>_xlfn.XLOOKUP(Comuni[[#This Row],[Regione]],Table_0[Regione],Table_0[Totale contagiati],,0)</f>
        <v>525277</v>
      </c>
      <c r="K7702" s="1">
        <f>_xlfn.XLOOKUP(Comuni[[#This Row],[Regione]],Table_0[Regione],Table_0[Guariti],,0)</f>
        <v>513189</v>
      </c>
      <c r="L7702" s="1">
        <f>_xlfn.XLOOKUP(Comuni[[#This Row],[Regione]],Table_0[Regione],Table_0[Deceduti],,0)</f>
        <v>2975</v>
      </c>
    </row>
    <row r="7703" spans="1:12" x14ac:dyDescent="0.25">
      <c r="A7703" s="1" t="s">
        <v>7823</v>
      </c>
      <c r="B7703" s="1" t="s">
        <v>7658</v>
      </c>
      <c r="C7703" s="1" t="s">
        <v>7751</v>
      </c>
      <c r="D7703">
        <v>1809</v>
      </c>
      <c r="E7703">
        <f>100*Comuni[[#This Row],[Popolazione2011]]/$D$7916</f>
        <v>3.1563990494510369E-3</v>
      </c>
      <c r="F7703">
        <f>100*Comuni[[#This Row],[Popolazione2011]]/(SUMIFS($D$2:$D$7916,$B$2:$B$7916,"Sardegna"))</f>
        <v>0.11034780603673869</v>
      </c>
      <c r="G7703" t="b">
        <f>IF(Comuni[[#This Row],[Popolazione2011]]&gt;300000,"MAGGIORE")</f>
        <v>0</v>
      </c>
      <c r="H7703">
        <f>100*Comuni[[#This Row],[Popolazione2011]]/(SUMIFS($D$2:$D$7916,$B$2:$B$7916,"Piemonte"))</f>
        <v>4.1453593515548878E-2</v>
      </c>
      <c r="I7703" s="1" t="str">
        <f>_xlfn.XLOOKUP(Comuni[[#This Row],[Regione]],Ripartizione_geografica[Regione],Ripartizione_geografica[Ripartizione geografica],,0)</f>
        <v>Isole</v>
      </c>
      <c r="J7703" s="1">
        <f>_xlfn.XLOOKUP(Comuni[[#This Row],[Regione]],Table_0[Regione],Table_0[Totale contagiati],,0)</f>
        <v>525277</v>
      </c>
      <c r="K7703" s="1">
        <f>_xlfn.XLOOKUP(Comuni[[#This Row],[Regione]],Table_0[Regione],Table_0[Guariti],,0)</f>
        <v>513189</v>
      </c>
      <c r="L7703" s="1">
        <f>_xlfn.XLOOKUP(Comuni[[#This Row],[Regione]],Table_0[Regione],Table_0[Deceduti],,0)</f>
        <v>2975</v>
      </c>
    </row>
    <row r="7704" spans="1:12" x14ac:dyDescent="0.25">
      <c r="A7704" s="1" t="s">
        <v>7824</v>
      </c>
      <c r="B7704" s="1" t="s">
        <v>7658</v>
      </c>
      <c r="C7704" s="1" t="s">
        <v>7751</v>
      </c>
      <c r="D7704">
        <v>358</v>
      </c>
      <c r="E7704">
        <f>100*Comuni[[#This Row],[Popolazione2011]]/$D$7916</f>
        <v>6.2464945257239982E-4</v>
      </c>
      <c r="F7704">
        <f>100*Comuni[[#This Row],[Popolazione2011]]/(SUMIFS($D$2:$D$7916,$B$2:$B$7916,"Sardegna"))</f>
        <v>2.1837763715396599E-2</v>
      </c>
      <c r="G7704" t="b">
        <f>IF(Comuni[[#This Row],[Popolazione2011]]&gt;300000,"MAGGIORE")</f>
        <v>0</v>
      </c>
      <c r="H7704">
        <f>100*Comuni[[#This Row],[Popolazione2011]]/(SUMIFS($D$2:$D$7916,$B$2:$B$7916,"Piemonte"))</f>
        <v>8.2036409500091199E-3</v>
      </c>
      <c r="I7704" s="1" t="str">
        <f>_xlfn.XLOOKUP(Comuni[[#This Row],[Regione]],Ripartizione_geografica[Regione],Ripartizione_geografica[Ripartizione geografica],,0)</f>
        <v>Isole</v>
      </c>
      <c r="J7704" s="1">
        <f>_xlfn.XLOOKUP(Comuni[[#This Row],[Regione]],Table_0[Regione],Table_0[Totale contagiati],,0)</f>
        <v>525277</v>
      </c>
      <c r="K7704" s="1">
        <f>_xlfn.XLOOKUP(Comuni[[#This Row],[Regione]],Table_0[Regione],Table_0[Guariti],,0)</f>
        <v>513189</v>
      </c>
      <c r="L7704" s="1">
        <f>_xlfn.XLOOKUP(Comuni[[#This Row],[Regione]],Table_0[Regione],Table_0[Deceduti],,0)</f>
        <v>2975</v>
      </c>
    </row>
    <row r="7705" spans="1:12" x14ac:dyDescent="0.25">
      <c r="A7705" s="1" t="s">
        <v>7825</v>
      </c>
      <c r="B7705" s="1" t="s">
        <v>7658</v>
      </c>
      <c r="C7705" s="1" t="s">
        <v>7826</v>
      </c>
      <c r="D7705">
        <v>26620</v>
      </c>
      <c r="E7705">
        <f>100*Comuni[[#This Row],[Popolazione2011]]/$D$7916</f>
        <v>4.6447397842115316E-2</v>
      </c>
      <c r="F7705">
        <f>100*Comuni[[#This Row],[Popolazione2011]]/(SUMIFS($D$2:$D$7916,$B$2:$B$7916,"Sardegna"))</f>
        <v>1.6238024304577023</v>
      </c>
      <c r="G7705" t="b">
        <f>IF(Comuni[[#This Row],[Popolazione2011]]&gt;300000,"MAGGIORE")</f>
        <v>0</v>
      </c>
      <c r="H7705">
        <f>100*Comuni[[#This Row],[Popolazione2011]]/(SUMIFS($D$2:$D$7916,$B$2:$B$7916,"Piemonte"))</f>
        <v>0.61000257566827587</v>
      </c>
      <c r="I7705" s="1" t="str">
        <f>_xlfn.XLOOKUP(Comuni[[#This Row],[Regione]],Ripartizione_geografica[Regione],Ripartizione_geografica[Ripartizione geografica],,0)</f>
        <v>Isole</v>
      </c>
      <c r="J7705" s="1">
        <f>_xlfn.XLOOKUP(Comuni[[#This Row],[Regione]],Table_0[Regione],Table_0[Totale contagiati],,0)</f>
        <v>525277</v>
      </c>
      <c r="K7705" s="1">
        <f>_xlfn.XLOOKUP(Comuni[[#This Row],[Regione]],Table_0[Regione],Table_0[Guariti],,0)</f>
        <v>513189</v>
      </c>
      <c r="L7705" s="1">
        <f>_xlfn.XLOOKUP(Comuni[[#This Row],[Regione]],Table_0[Regione],Table_0[Deceduti],,0)</f>
        <v>2975</v>
      </c>
    </row>
    <row r="7706" spans="1:12" x14ac:dyDescent="0.25">
      <c r="A7706" s="1" t="s">
        <v>7827</v>
      </c>
      <c r="B7706" s="1" t="s">
        <v>7658</v>
      </c>
      <c r="C7706" s="1" t="s">
        <v>7826</v>
      </c>
      <c r="D7706">
        <v>149883</v>
      </c>
      <c r="E7706">
        <f>100*Comuni[[#This Row],[Popolazione2011]]/$D$7916</f>
        <v>0.26152048575393577</v>
      </c>
      <c r="F7706">
        <f>100*Comuni[[#This Row],[Popolazione2011]]/(SUMIFS($D$2:$D$7916,$B$2:$B$7916,"Sardegna"))</f>
        <v>9.1427640752927051</v>
      </c>
      <c r="G7706" t="b">
        <f>IF(Comuni[[#This Row],[Popolazione2011]]&gt;300000,"MAGGIORE")</f>
        <v>0</v>
      </c>
      <c r="H7706">
        <f>100*Comuni[[#This Row],[Popolazione2011]]/(SUMIFS($D$2:$D$7916,$B$2:$B$7916,"Piemonte"))</f>
        <v>3.4345986494698799</v>
      </c>
      <c r="I7706" s="1" t="str">
        <f>_xlfn.XLOOKUP(Comuni[[#This Row],[Regione]],Ripartizione_geografica[Regione],Ripartizione_geografica[Ripartizione geografica],,0)</f>
        <v>Isole</v>
      </c>
      <c r="J7706" s="1">
        <f>_xlfn.XLOOKUP(Comuni[[#This Row],[Regione]],Table_0[Regione],Table_0[Totale contagiati],,0)</f>
        <v>525277</v>
      </c>
      <c r="K7706" s="1">
        <f>_xlfn.XLOOKUP(Comuni[[#This Row],[Regione]],Table_0[Regione],Table_0[Guariti],,0)</f>
        <v>513189</v>
      </c>
      <c r="L7706" s="1">
        <f>_xlfn.XLOOKUP(Comuni[[#This Row],[Regione]],Table_0[Regione],Table_0[Deceduti],,0)</f>
        <v>2975</v>
      </c>
    </row>
    <row r="7707" spans="1:12" x14ac:dyDescent="0.25">
      <c r="A7707" s="1" t="s">
        <v>7828</v>
      </c>
      <c r="B7707" s="1" t="s">
        <v>7658</v>
      </c>
      <c r="C7707" s="1" t="s">
        <v>7826</v>
      </c>
      <c r="D7707">
        <v>23255</v>
      </c>
      <c r="E7707">
        <f>100*Comuni[[#This Row],[Popolazione2011]]/$D$7916</f>
        <v>4.0576041954109375E-2</v>
      </c>
      <c r="F7707">
        <f>100*Comuni[[#This Row],[Popolazione2011]]/(SUMIFS($D$2:$D$7916,$B$2:$B$7916,"Sardegna"))</f>
        <v>1.4185396514009718</v>
      </c>
      <c r="G7707" t="b">
        <f>IF(Comuni[[#This Row],[Popolazione2011]]&gt;300000,"MAGGIORE")</f>
        <v>0</v>
      </c>
      <c r="H7707">
        <f>100*Comuni[[#This Row],[Popolazione2011]]/(SUMIFS($D$2:$D$7916,$B$2:$B$7916,"Piemonte"))</f>
        <v>0.53289293377782709</v>
      </c>
      <c r="I7707" s="1" t="str">
        <f>_xlfn.XLOOKUP(Comuni[[#This Row],[Regione]],Ripartizione_geografica[Regione],Ripartizione_geografica[Ripartizione geografica],,0)</f>
        <v>Isole</v>
      </c>
      <c r="J7707" s="1">
        <f>_xlfn.XLOOKUP(Comuni[[#This Row],[Regione]],Table_0[Regione],Table_0[Totale contagiati],,0)</f>
        <v>525277</v>
      </c>
      <c r="K7707" s="1">
        <f>_xlfn.XLOOKUP(Comuni[[#This Row],[Regione]],Table_0[Regione],Table_0[Guariti],,0)</f>
        <v>513189</v>
      </c>
      <c r="L7707" s="1">
        <f>_xlfn.XLOOKUP(Comuni[[#This Row],[Regione]],Table_0[Regione],Table_0[Deceduti],,0)</f>
        <v>2975</v>
      </c>
    </row>
    <row r="7708" spans="1:12" x14ac:dyDescent="0.25">
      <c r="A7708" s="1" t="s">
        <v>7829</v>
      </c>
      <c r="B7708" s="1" t="s">
        <v>7658</v>
      </c>
      <c r="C7708" s="1" t="s">
        <v>7826</v>
      </c>
      <c r="D7708">
        <v>7831</v>
      </c>
      <c r="E7708">
        <f>100*Comuni[[#This Row],[Popolazione2011]]/$D$7916</f>
        <v>1.3663770567302969E-2</v>
      </c>
      <c r="F7708">
        <f>100*Comuni[[#This Row],[Popolazione2011]]/(SUMIFS($D$2:$D$7916,$B$2:$B$7916,"Sardegna"))</f>
        <v>0.47768583143930382</v>
      </c>
      <c r="G7708" t="b">
        <f>IF(Comuni[[#This Row],[Popolazione2011]]&gt;300000,"MAGGIORE")</f>
        <v>0</v>
      </c>
      <c r="H7708">
        <f>100*Comuni[[#This Row],[Popolazione2011]]/(SUMIFS($D$2:$D$7916,$B$2:$B$7916,"Piemonte"))</f>
        <v>0.17944891698190341</v>
      </c>
      <c r="I7708" s="1" t="str">
        <f>_xlfn.XLOOKUP(Comuni[[#This Row],[Regione]],Ripartizione_geografica[Regione],Ripartizione_geografica[Ripartizione geografica],,0)</f>
        <v>Isole</v>
      </c>
      <c r="J7708" s="1">
        <f>_xlfn.XLOOKUP(Comuni[[#This Row],[Regione]],Table_0[Regione],Table_0[Totale contagiati],,0)</f>
        <v>525277</v>
      </c>
      <c r="K7708" s="1">
        <f>_xlfn.XLOOKUP(Comuni[[#This Row],[Regione]],Table_0[Regione],Table_0[Guariti],,0)</f>
        <v>513189</v>
      </c>
      <c r="L7708" s="1">
        <f>_xlfn.XLOOKUP(Comuni[[#This Row],[Regione]],Table_0[Regione],Table_0[Deceduti],,0)</f>
        <v>2975</v>
      </c>
    </row>
    <row r="7709" spans="1:12" x14ac:dyDescent="0.25">
      <c r="A7709" s="1" t="s">
        <v>7830</v>
      </c>
      <c r="B7709" s="1" t="s">
        <v>7658</v>
      </c>
      <c r="C7709" s="1" t="s">
        <v>7826</v>
      </c>
      <c r="D7709">
        <v>7523</v>
      </c>
      <c r="E7709">
        <f>100*Comuni[[#This Row],[Popolazione2011]]/$D$7916</f>
        <v>1.3126362658385932E-2</v>
      </c>
      <c r="F7709">
        <f>100*Comuni[[#This Row],[Popolazione2011]]/(SUMIFS($D$2:$D$7916,$B$2:$B$7916,"Sardegna"))</f>
        <v>0.45889803472326429</v>
      </c>
      <c r="G7709" t="b">
        <f>IF(Comuni[[#This Row],[Popolazione2011]]&gt;300000,"MAGGIORE")</f>
        <v>0</v>
      </c>
      <c r="H7709">
        <f>100*Comuni[[#This Row],[Popolazione2011]]/(SUMIFS($D$2:$D$7916,$B$2:$B$7916,"Piemonte"))</f>
        <v>0.17239103594111344</v>
      </c>
      <c r="I7709" s="1" t="str">
        <f>_xlfn.XLOOKUP(Comuni[[#This Row],[Regione]],Ripartizione_geografica[Regione],Ripartizione_geografica[Ripartizione geografica],,0)</f>
        <v>Isole</v>
      </c>
      <c r="J7709" s="1">
        <f>_xlfn.XLOOKUP(Comuni[[#This Row],[Regione]],Table_0[Regione],Table_0[Totale contagiati],,0)</f>
        <v>525277</v>
      </c>
      <c r="K7709" s="1">
        <f>_xlfn.XLOOKUP(Comuni[[#This Row],[Regione]],Table_0[Regione],Table_0[Guariti],,0)</f>
        <v>513189</v>
      </c>
      <c r="L7709" s="1">
        <f>_xlfn.XLOOKUP(Comuni[[#This Row],[Regione]],Table_0[Regione],Table_0[Deceduti],,0)</f>
        <v>2975</v>
      </c>
    </row>
    <row r="7710" spans="1:12" x14ac:dyDescent="0.25">
      <c r="A7710" s="1" t="s">
        <v>7831</v>
      </c>
      <c r="B7710" s="1" t="s">
        <v>7658</v>
      </c>
      <c r="C7710" s="1" t="s">
        <v>7826</v>
      </c>
      <c r="D7710">
        <v>7141</v>
      </c>
      <c r="E7710">
        <f>100*Comuni[[#This Row],[Popolazione2011]]/$D$7916</f>
        <v>1.2459837264858957E-2</v>
      </c>
      <c r="F7710">
        <f>100*Comuni[[#This Row],[Popolazione2011]]/(SUMIFS($D$2:$D$7916,$B$2:$B$7916,"Sardegna"))</f>
        <v>0.43559628684817631</v>
      </c>
      <c r="G7710" t="b">
        <f>IF(Comuni[[#This Row],[Popolazione2011]]&gt;300000,"MAGGIORE")</f>
        <v>0</v>
      </c>
      <c r="H7710">
        <f>100*Comuni[[#This Row],[Popolazione2011]]/(SUMIFS($D$2:$D$7916,$B$2:$B$7916,"Piemonte"))</f>
        <v>0.16363743023467914</v>
      </c>
      <c r="I7710" s="1" t="str">
        <f>_xlfn.XLOOKUP(Comuni[[#This Row],[Regione]],Ripartizione_geografica[Regione],Ripartizione_geografica[Ripartizione geografica],,0)</f>
        <v>Isole</v>
      </c>
      <c r="J7710" s="1">
        <f>_xlfn.XLOOKUP(Comuni[[#This Row],[Regione]],Table_0[Regione],Table_0[Totale contagiati],,0)</f>
        <v>525277</v>
      </c>
      <c r="K7710" s="1">
        <f>_xlfn.XLOOKUP(Comuni[[#This Row],[Regione]],Table_0[Regione],Table_0[Guariti],,0)</f>
        <v>513189</v>
      </c>
      <c r="L7710" s="1">
        <f>_xlfn.XLOOKUP(Comuni[[#This Row],[Regione]],Table_0[Regione],Table_0[Deceduti],,0)</f>
        <v>2975</v>
      </c>
    </row>
    <row r="7711" spans="1:12" x14ac:dyDescent="0.25">
      <c r="A7711" s="1" t="s">
        <v>7832</v>
      </c>
      <c r="B7711" s="1" t="s">
        <v>7658</v>
      </c>
      <c r="C7711" s="1" t="s">
        <v>7826</v>
      </c>
      <c r="D7711">
        <v>69296</v>
      </c>
      <c r="E7711">
        <f>100*Comuni[[#This Row],[Popolazione2011]]/$D$7916</f>
        <v>0.12090980018284082</v>
      </c>
      <c r="F7711">
        <f>100*Comuni[[#This Row],[Popolazione2011]]/(SUMIFS($D$2:$D$7916,$B$2:$B$7916,"Sardegna"))</f>
        <v>4.2270102637489462</v>
      </c>
      <c r="G7711" t="b">
        <f>IF(Comuni[[#This Row],[Popolazione2011]]&gt;300000,"MAGGIORE")</f>
        <v>0</v>
      </c>
      <c r="H7711">
        <f>100*Comuni[[#This Row],[Popolazione2011]]/(SUMIFS($D$2:$D$7916,$B$2:$B$7916,"Piemonte"))</f>
        <v>1.5879315733850057</v>
      </c>
      <c r="I7711" s="1" t="str">
        <f>_xlfn.XLOOKUP(Comuni[[#This Row],[Regione]],Ripartizione_geografica[Regione],Ripartizione_geografica[Ripartizione geografica],,0)</f>
        <v>Isole</v>
      </c>
      <c r="J7711" s="1">
        <f>_xlfn.XLOOKUP(Comuni[[#This Row],[Regione]],Table_0[Regione],Table_0[Totale contagiati],,0)</f>
        <v>525277</v>
      </c>
      <c r="K7711" s="1">
        <f>_xlfn.XLOOKUP(Comuni[[#This Row],[Regione]],Table_0[Regione],Table_0[Guariti],,0)</f>
        <v>513189</v>
      </c>
      <c r="L7711" s="1">
        <f>_xlfn.XLOOKUP(Comuni[[#This Row],[Regione]],Table_0[Regione],Table_0[Deceduti],,0)</f>
        <v>2975</v>
      </c>
    </row>
    <row r="7712" spans="1:12" x14ac:dyDescent="0.25">
      <c r="A7712" s="1" t="s">
        <v>7833</v>
      </c>
      <c r="B7712" s="1" t="s">
        <v>7658</v>
      </c>
      <c r="C7712" s="1" t="s">
        <v>7826</v>
      </c>
      <c r="D7712">
        <v>5198</v>
      </c>
      <c r="E7712">
        <f>100*Comuni[[#This Row],[Popolazione2011]]/$D$7916</f>
        <v>9.069630878411547E-3</v>
      </c>
      <c r="F7712">
        <f>100*Comuni[[#This Row],[Popolazione2011]]/(SUMIFS($D$2:$D$7916,$B$2:$B$7916,"Sardegna"))</f>
        <v>0.31707456925316069</v>
      </c>
      <c r="G7712" t="b">
        <f>IF(Comuni[[#This Row],[Popolazione2011]]&gt;300000,"MAGGIORE")</f>
        <v>0</v>
      </c>
      <c r="H7712">
        <f>100*Comuni[[#This Row],[Popolazione2011]]/(SUMIFS($D$2:$D$7916,$B$2:$B$7916,"Piemonte"))</f>
        <v>0.11911320016242292</v>
      </c>
      <c r="I7712" s="1" t="str">
        <f>_xlfn.XLOOKUP(Comuni[[#This Row],[Regione]],Ripartizione_geografica[Regione],Ripartizione_geografica[Ripartizione geografica],,0)</f>
        <v>Isole</v>
      </c>
      <c r="J7712" s="1">
        <f>_xlfn.XLOOKUP(Comuni[[#This Row],[Regione]],Table_0[Regione],Table_0[Totale contagiati],,0)</f>
        <v>525277</v>
      </c>
      <c r="K7712" s="1">
        <f>_xlfn.XLOOKUP(Comuni[[#This Row],[Regione]],Table_0[Regione],Table_0[Guariti],,0)</f>
        <v>513189</v>
      </c>
      <c r="L7712" s="1">
        <f>_xlfn.XLOOKUP(Comuni[[#This Row],[Regione]],Table_0[Regione],Table_0[Deceduti],,0)</f>
        <v>2975</v>
      </c>
    </row>
    <row r="7713" spans="1:12" x14ac:dyDescent="0.25">
      <c r="A7713" s="1" t="s">
        <v>7834</v>
      </c>
      <c r="B7713" s="1" t="s">
        <v>7658</v>
      </c>
      <c r="C7713" s="1" t="s">
        <v>7826</v>
      </c>
      <c r="D7713">
        <v>28684</v>
      </c>
      <c r="E7713">
        <f>100*Comuni[[#This Row],[Popolazione2011]]/$D$7916</f>
        <v>5.0048728764208704E-2</v>
      </c>
      <c r="F7713">
        <f>100*Comuni[[#This Row],[Popolazione2011]]/(SUMIFS($D$2:$D$7916,$B$2:$B$7916,"Sardegna"))</f>
        <v>1.7497050681911621</v>
      </c>
      <c r="G7713" t="b">
        <f>IF(Comuni[[#This Row],[Popolazione2011]]&gt;300000,"MAGGIORE")</f>
        <v>0</v>
      </c>
      <c r="H7713">
        <f>100*Comuni[[#This Row],[Popolazione2011]]/(SUMIFS($D$2:$D$7916,$B$2:$B$7916,"Piemonte"))</f>
        <v>0.65729954472084251</v>
      </c>
      <c r="I7713" s="1" t="str">
        <f>_xlfn.XLOOKUP(Comuni[[#This Row],[Regione]],Ripartizione_geografica[Regione],Ripartizione_geografica[Ripartizione geografica],,0)</f>
        <v>Isole</v>
      </c>
      <c r="J7713" s="1">
        <f>_xlfn.XLOOKUP(Comuni[[#This Row],[Regione]],Table_0[Regione],Table_0[Totale contagiati],,0)</f>
        <v>525277</v>
      </c>
      <c r="K7713" s="1">
        <f>_xlfn.XLOOKUP(Comuni[[#This Row],[Regione]],Table_0[Regione],Table_0[Guariti],,0)</f>
        <v>513189</v>
      </c>
      <c r="L7713" s="1">
        <f>_xlfn.XLOOKUP(Comuni[[#This Row],[Regione]],Table_0[Regione],Table_0[Deceduti],,0)</f>
        <v>2975</v>
      </c>
    </row>
    <row r="7714" spans="1:12" x14ac:dyDescent="0.25">
      <c r="A7714" s="1" t="s">
        <v>7835</v>
      </c>
      <c r="B7714" s="1" t="s">
        <v>7658</v>
      </c>
      <c r="C7714" s="1" t="s">
        <v>7826</v>
      </c>
      <c r="D7714">
        <v>19893</v>
      </c>
      <c r="E7714">
        <f>100*Comuni[[#This Row],[Popolazione2011]]/$D$7916</f>
        <v>3.4709920558722761E-2</v>
      </c>
      <c r="F7714">
        <f>100*Comuni[[#This Row],[Popolazione2011]]/(SUMIFS($D$2:$D$7916,$B$2:$B$7916,"Sardegna"))</f>
        <v>1.2134598703642026</v>
      </c>
      <c r="G7714" t="b">
        <f>IF(Comuni[[#This Row],[Popolazione2011]]&gt;300000,"MAGGIORE")</f>
        <v>0</v>
      </c>
      <c r="H7714">
        <f>100*Comuni[[#This Row],[Popolazione2011]]/(SUMIFS($D$2:$D$7916,$B$2:$B$7916,"Piemonte"))</f>
        <v>0.45585203748193137</v>
      </c>
      <c r="I7714" s="1" t="str">
        <f>_xlfn.XLOOKUP(Comuni[[#This Row],[Regione]],Ripartizione_geografica[Regione],Ripartizione_geografica[Ripartizione geografica],,0)</f>
        <v>Isole</v>
      </c>
      <c r="J7714" s="1">
        <f>_xlfn.XLOOKUP(Comuni[[#This Row],[Regione]],Table_0[Regione],Table_0[Totale contagiati],,0)</f>
        <v>525277</v>
      </c>
      <c r="K7714" s="1">
        <f>_xlfn.XLOOKUP(Comuni[[#This Row],[Regione]],Table_0[Regione],Table_0[Guariti],,0)</f>
        <v>513189</v>
      </c>
      <c r="L7714" s="1">
        <f>_xlfn.XLOOKUP(Comuni[[#This Row],[Regione]],Table_0[Regione],Table_0[Deceduti],,0)</f>
        <v>2975</v>
      </c>
    </row>
    <row r="7715" spans="1:12" x14ac:dyDescent="0.25">
      <c r="A7715" s="1" t="s">
        <v>7836</v>
      </c>
      <c r="B7715" s="1" t="s">
        <v>7658</v>
      </c>
      <c r="C7715" s="1" t="s">
        <v>7826</v>
      </c>
      <c r="D7715">
        <v>6532</v>
      </c>
      <c r="E7715">
        <f>100*Comuni[[#This Row],[Popolazione2011]]/$D$7916</f>
        <v>1.1397235263136636E-2</v>
      </c>
      <c r="F7715">
        <f>100*Comuni[[#This Row],[Popolazione2011]]/(SUMIFS($D$2:$D$7916,$B$2:$B$7916,"Sardegna"))</f>
        <v>0.39844768879600723</v>
      </c>
      <c r="G7715" t="b">
        <f>IF(Comuni[[#This Row],[Popolazione2011]]&gt;300000,"MAGGIORE")</f>
        <v>0</v>
      </c>
      <c r="H7715">
        <f>100*Comuni[[#This Row],[Popolazione2011]]/(SUMIFS($D$2:$D$7916,$B$2:$B$7916,"Piemonte"))</f>
        <v>0.14968207454038987</v>
      </c>
      <c r="I7715" s="1" t="str">
        <f>_xlfn.XLOOKUP(Comuni[[#This Row],[Regione]],Ripartizione_geografica[Regione],Ripartizione_geografica[Ripartizione geografica],,0)</f>
        <v>Isole</v>
      </c>
      <c r="J7715" s="1">
        <f>_xlfn.XLOOKUP(Comuni[[#This Row],[Regione]],Table_0[Regione],Table_0[Totale contagiati],,0)</f>
        <v>525277</v>
      </c>
      <c r="K7715" s="1">
        <f>_xlfn.XLOOKUP(Comuni[[#This Row],[Regione]],Table_0[Regione],Table_0[Guariti],,0)</f>
        <v>513189</v>
      </c>
      <c r="L7715" s="1">
        <f>_xlfn.XLOOKUP(Comuni[[#This Row],[Regione]],Table_0[Regione],Table_0[Deceduti],,0)</f>
        <v>2975</v>
      </c>
    </row>
    <row r="7716" spans="1:12" x14ac:dyDescent="0.25">
      <c r="A7716" s="1" t="s">
        <v>7837</v>
      </c>
      <c r="B7716" s="1" t="s">
        <v>7658</v>
      </c>
      <c r="C7716" s="1" t="s">
        <v>7826</v>
      </c>
      <c r="D7716">
        <v>16730</v>
      </c>
      <c r="E7716">
        <f>100*Comuni[[#This Row],[Popolazione2011]]/$D$7916</f>
        <v>2.9191020507084494E-2</v>
      </c>
      <c r="F7716">
        <f>100*Comuni[[#This Row],[Popolazione2011]]/(SUMIFS($D$2:$D$7916,$B$2:$B$7916,"Sardegna"))</f>
        <v>1.0205189579848746</v>
      </c>
      <c r="G7716" t="b">
        <f>IF(Comuni[[#This Row],[Popolazione2011]]&gt;300000,"MAGGIORE")</f>
        <v>0</v>
      </c>
      <c r="H7716">
        <f>100*Comuni[[#This Row],[Popolazione2011]]/(SUMIFS($D$2:$D$7916,$B$2:$B$7916,"Piemonte"))</f>
        <v>0.3833712656247279</v>
      </c>
      <c r="I7716" s="1" t="str">
        <f>_xlfn.XLOOKUP(Comuni[[#This Row],[Regione]],Ripartizione_geografica[Regione],Ripartizione_geografica[Ripartizione geografica],,0)</f>
        <v>Isole</v>
      </c>
      <c r="J7716" s="1">
        <f>_xlfn.XLOOKUP(Comuni[[#This Row],[Regione]],Table_0[Regione],Table_0[Totale contagiati],,0)</f>
        <v>525277</v>
      </c>
      <c r="K7716" s="1">
        <f>_xlfn.XLOOKUP(Comuni[[#This Row],[Regione]],Table_0[Regione],Table_0[Guariti],,0)</f>
        <v>513189</v>
      </c>
      <c r="L7716" s="1">
        <f>_xlfn.XLOOKUP(Comuni[[#This Row],[Regione]],Table_0[Regione],Table_0[Deceduti],,0)</f>
        <v>2975</v>
      </c>
    </row>
    <row r="7717" spans="1:12" x14ac:dyDescent="0.25">
      <c r="A7717" s="1" t="s">
        <v>7838</v>
      </c>
      <c r="B7717" s="1" t="s">
        <v>7658</v>
      </c>
      <c r="C7717" s="1" t="s">
        <v>7826</v>
      </c>
      <c r="D7717">
        <v>7859</v>
      </c>
      <c r="E7717">
        <f>100*Comuni[[#This Row],[Popolazione2011]]/$D$7916</f>
        <v>1.3712625831749972E-2</v>
      </c>
      <c r="F7717">
        <f>100*Comuni[[#This Row],[Popolazione2011]]/(SUMIFS($D$2:$D$7916,$B$2:$B$7916,"Sardegna"))</f>
        <v>0.47939381295894379</v>
      </c>
      <c r="G7717" t="b">
        <f>IF(Comuni[[#This Row],[Popolazione2011]]&gt;300000,"MAGGIORE")</f>
        <v>0</v>
      </c>
      <c r="H7717">
        <f>100*Comuni[[#This Row],[Popolazione2011]]/(SUMIFS($D$2:$D$7916,$B$2:$B$7916,"Piemonte"))</f>
        <v>0.18009054253106613</v>
      </c>
      <c r="I7717" s="1" t="str">
        <f>_xlfn.XLOOKUP(Comuni[[#This Row],[Regione]],Ripartizione_geografica[Regione],Ripartizione_geografica[Ripartizione geografica],,0)</f>
        <v>Isole</v>
      </c>
      <c r="J7717" s="1">
        <f>_xlfn.XLOOKUP(Comuni[[#This Row],[Regione]],Table_0[Regione],Table_0[Totale contagiati],,0)</f>
        <v>525277</v>
      </c>
      <c r="K7717" s="1">
        <f>_xlfn.XLOOKUP(Comuni[[#This Row],[Regione]],Table_0[Regione],Table_0[Guariti],,0)</f>
        <v>513189</v>
      </c>
      <c r="L7717" s="1">
        <f>_xlfn.XLOOKUP(Comuni[[#This Row],[Regione]],Table_0[Regione],Table_0[Deceduti],,0)</f>
        <v>2975</v>
      </c>
    </row>
    <row r="7718" spans="1:12" x14ac:dyDescent="0.25">
      <c r="A7718" s="1" t="s">
        <v>7839</v>
      </c>
      <c r="B7718" s="1" t="s">
        <v>7658</v>
      </c>
      <c r="C7718" s="1" t="s">
        <v>7826</v>
      </c>
      <c r="D7718">
        <v>2009</v>
      </c>
      <c r="E7718">
        <f>100*Comuni[[#This Row],[Popolazione2011]]/$D$7916</f>
        <v>3.5053652240724892E-3</v>
      </c>
      <c r="F7718">
        <f>100*Comuni[[#This Row],[Popolazione2011]]/(SUMIFS($D$2:$D$7916,$B$2:$B$7916,"Sardegna"))</f>
        <v>0.12254767403416696</v>
      </c>
      <c r="G7718" t="b">
        <f>IF(Comuni[[#This Row],[Popolazione2011]]&gt;300000,"MAGGIORE")</f>
        <v>0</v>
      </c>
      <c r="H7718">
        <f>100*Comuni[[#This Row],[Popolazione2011]]/(SUMIFS($D$2:$D$7916,$B$2:$B$7916,"Piemonte"))</f>
        <v>4.6036633152425482E-2</v>
      </c>
      <c r="I7718" s="1" t="str">
        <f>_xlfn.XLOOKUP(Comuni[[#This Row],[Regione]],Ripartizione_geografica[Regione],Ripartizione_geografica[Ripartizione geografica],,0)</f>
        <v>Isole</v>
      </c>
      <c r="J7718" s="1">
        <f>_xlfn.XLOOKUP(Comuni[[#This Row],[Regione]],Table_0[Regione],Table_0[Totale contagiati],,0)</f>
        <v>525277</v>
      </c>
      <c r="K7718" s="1">
        <f>_xlfn.XLOOKUP(Comuni[[#This Row],[Regione]],Table_0[Regione],Table_0[Guariti],,0)</f>
        <v>513189</v>
      </c>
      <c r="L7718" s="1">
        <f>_xlfn.XLOOKUP(Comuni[[#This Row],[Regione]],Table_0[Regione],Table_0[Deceduti],,0)</f>
        <v>2975</v>
      </c>
    </row>
    <row r="7719" spans="1:12" x14ac:dyDescent="0.25">
      <c r="A7719" s="1" t="s">
        <v>7840</v>
      </c>
      <c r="B7719" s="1" t="s">
        <v>7658</v>
      </c>
      <c r="C7719" s="1" t="s">
        <v>7826</v>
      </c>
      <c r="D7719">
        <v>12825</v>
      </c>
      <c r="E7719">
        <f>100*Comuni[[#This Row],[Popolazione2011]]/$D$7916</f>
        <v>2.2377455947600634E-2</v>
      </c>
      <c r="F7719">
        <f>100*Comuni[[#This Row],[Popolazione2011]]/(SUMIFS($D$2:$D$7916,$B$2:$B$7916,"Sardegna"))</f>
        <v>0.78231653533508771</v>
      </c>
      <c r="G7719" t="b">
        <f>IF(Comuni[[#This Row],[Popolazione2011]]&gt;300000,"MAGGIORE")</f>
        <v>0</v>
      </c>
      <c r="H7719">
        <f>100*Comuni[[#This Row],[Popolazione2011]]/(SUMIFS($D$2:$D$7916,$B$2:$B$7916,"Piemonte"))</f>
        <v>0.29388741671471219</v>
      </c>
      <c r="I7719" s="1" t="str">
        <f>_xlfn.XLOOKUP(Comuni[[#This Row],[Regione]],Ripartizione_geografica[Regione],Ripartizione_geografica[Ripartizione geografica],,0)</f>
        <v>Isole</v>
      </c>
      <c r="J7719" s="1">
        <f>_xlfn.XLOOKUP(Comuni[[#This Row],[Regione]],Table_0[Regione],Table_0[Totale contagiati],,0)</f>
        <v>525277</v>
      </c>
      <c r="K7719" s="1">
        <f>_xlfn.XLOOKUP(Comuni[[#This Row],[Regione]],Table_0[Regione],Table_0[Guariti],,0)</f>
        <v>513189</v>
      </c>
      <c r="L7719" s="1">
        <f>_xlfn.XLOOKUP(Comuni[[#This Row],[Regione]],Table_0[Regione],Table_0[Deceduti],,0)</f>
        <v>2975</v>
      </c>
    </row>
    <row r="7720" spans="1:12" x14ac:dyDescent="0.25">
      <c r="A7720" s="1" t="s">
        <v>7841</v>
      </c>
      <c r="B7720" s="1" t="s">
        <v>7658</v>
      </c>
      <c r="C7720" s="1" t="s">
        <v>7826</v>
      </c>
      <c r="D7720">
        <v>8949</v>
      </c>
      <c r="E7720">
        <f>100*Comuni[[#This Row],[Popolazione2011]]/$D$7916</f>
        <v>1.5614491483436887E-2</v>
      </c>
      <c r="F7720">
        <f>100*Comuni[[#This Row],[Popolazione2011]]/(SUMIFS($D$2:$D$7916,$B$2:$B$7916,"Sardegna"))</f>
        <v>0.54588309354492781</v>
      </c>
      <c r="G7720" t="b">
        <f>IF(Comuni[[#This Row],[Popolazione2011]]&gt;300000,"MAGGIORE")</f>
        <v>0</v>
      </c>
      <c r="H7720">
        <f>100*Comuni[[#This Row],[Popolazione2011]]/(SUMIFS($D$2:$D$7916,$B$2:$B$7916,"Piemonte"))</f>
        <v>0.20506810855204363</v>
      </c>
      <c r="I7720" s="1" t="str">
        <f>_xlfn.XLOOKUP(Comuni[[#This Row],[Regione]],Ripartizione_geografica[Regione],Ripartizione_geografica[Ripartizione geografica],,0)</f>
        <v>Isole</v>
      </c>
      <c r="J7720" s="1">
        <f>_xlfn.XLOOKUP(Comuni[[#This Row],[Regione]],Table_0[Regione],Table_0[Totale contagiati],,0)</f>
        <v>525277</v>
      </c>
      <c r="K7720" s="1">
        <f>_xlfn.XLOOKUP(Comuni[[#This Row],[Regione]],Table_0[Regione],Table_0[Guariti],,0)</f>
        <v>513189</v>
      </c>
      <c r="L7720" s="1">
        <f>_xlfn.XLOOKUP(Comuni[[#This Row],[Regione]],Table_0[Regione],Table_0[Deceduti],,0)</f>
        <v>2975</v>
      </c>
    </row>
    <row r="7721" spans="1:12" x14ac:dyDescent="0.25">
      <c r="A7721" s="1" t="s">
        <v>7842</v>
      </c>
      <c r="B7721" s="1" t="s">
        <v>7658</v>
      </c>
      <c r="C7721" s="1" t="s">
        <v>7826</v>
      </c>
      <c r="D7721">
        <v>20449</v>
      </c>
      <c r="E7721">
        <f>100*Comuni[[#This Row],[Popolazione2011]]/$D$7916</f>
        <v>3.5680046524170402E-2</v>
      </c>
      <c r="F7721">
        <f>100*Comuni[[#This Row],[Popolazione2011]]/(SUMIFS($D$2:$D$7916,$B$2:$B$7916,"Sardegna"))</f>
        <v>1.2473755033970533</v>
      </c>
      <c r="G7721" t="b">
        <f>IF(Comuni[[#This Row],[Popolazione2011]]&gt;300000,"MAGGIORE")</f>
        <v>0</v>
      </c>
      <c r="H7721">
        <f>100*Comuni[[#This Row],[Popolazione2011]]/(SUMIFS($D$2:$D$7916,$B$2:$B$7916,"Piemonte"))</f>
        <v>0.46859288767244833</v>
      </c>
      <c r="I7721" s="1" t="str">
        <f>_xlfn.XLOOKUP(Comuni[[#This Row],[Regione]],Ripartizione_geografica[Regione],Ripartizione_geografica[Ripartizione geografica],,0)</f>
        <v>Isole</v>
      </c>
      <c r="J7721" s="1">
        <f>_xlfn.XLOOKUP(Comuni[[#This Row],[Regione]],Table_0[Regione],Table_0[Totale contagiati],,0)</f>
        <v>525277</v>
      </c>
      <c r="K7721" s="1">
        <f>_xlfn.XLOOKUP(Comuni[[#This Row],[Regione]],Table_0[Regione],Table_0[Guariti],,0)</f>
        <v>513189</v>
      </c>
      <c r="L7721" s="1">
        <f>_xlfn.XLOOKUP(Comuni[[#This Row],[Regione]],Table_0[Regione],Table_0[Deceduti],,0)</f>
        <v>2975</v>
      </c>
    </row>
    <row r="7722" spans="1:12" x14ac:dyDescent="0.25">
      <c r="A7722" s="1" t="s">
        <v>7843</v>
      </c>
      <c r="B7722" s="1" t="s">
        <v>7658</v>
      </c>
      <c r="C7722" s="1" t="s">
        <v>7844</v>
      </c>
      <c r="D7722">
        <v>2828</v>
      </c>
      <c r="E7722">
        <f>100*Comuni[[#This Row],[Popolazione2011]]/$D$7916</f>
        <v>4.934381709147337E-3</v>
      </c>
      <c r="F7722">
        <f>100*Comuni[[#This Row],[Popolazione2011]]/(SUMIFS($D$2:$D$7916,$B$2:$B$7916,"Sardegna"))</f>
        <v>0.17250613348363572</v>
      </c>
      <c r="G7722" t="b">
        <f>IF(Comuni[[#This Row],[Popolazione2011]]&gt;300000,"MAGGIORE")</f>
        <v>0</v>
      </c>
      <c r="H7722">
        <f>100*Comuni[[#This Row],[Popolazione2011]]/(SUMIFS($D$2:$D$7916,$B$2:$B$7916,"Piemonte"))</f>
        <v>6.4804180465435179E-2</v>
      </c>
      <c r="I7722" s="1" t="str">
        <f>_xlfn.XLOOKUP(Comuni[[#This Row],[Regione]],Ripartizione_geografica[Regione],Ripartizione_geografica[Ripartizione geografica],,0)</f>
        <v>Isole</v>
      </c>
      <c r="J7722" s="1">
        <f>_xlfn.XLOOKUP(Comuni[[#This Row],[Regione]],Table_0[Regione],Table_0[Totale contagiati],,0)</f>
        <v>525277</v>
      </c>
      <c r="K7722" s="1">
        <f>_xlfn.XLOOKUP(Comuni[[#This Row],[Regione]],Table_0[Regione],Table_0[Guariti],,0)</f>
        <v>513189</v>
      </c>
      <c r="L7722" s="1">
        <f>_xlfn.XLOOKUP(Comuni[[#This Row],[Regione]],Table_0[Regione],Table_0[Deceduti],,0)</f>
        <v>2975</v>
      </c>
    </row>
    <row r="7723" spans="1:12" x14ac:dyDescent="0.25">
      <c r="A7723" s="1" t="s">
        <v>7845</v>
      </c>
      <c r="B7723" s="1" t="s">
        <v>7658</v>
      </c>
      <c r="C7723" s="1" t="s">
        <v>7844</v>
      </c>
      <c r="D7723">
        <v>472</v>
      </c>
      <c r="E7723">
        <f>100*Comuni[[#This Row],[Popolazione2011]]/$D$7916</f>
        <v>8.2356017210662765E-4</v>
      </c>
      <c r="F7723">
        <f>100*Comuni[[#This Row],[Popolazione2011]]/(SUMIFS($D$2:$D$7916,$B$2:$B$7916,"Sardegna"))</f>
        <v>2.8791688473930713E-2</v>
      </c>
      <c r="G7723" t="b">
        <f>IF(Comuni[[#This Row],[Popolazione2011]]&gt;300000,"MAGGIORE")</f>
        <v>0</v>
      </c>
      <c r="H7723">
        <f>100*Comuni[[#This Row],[Popolazione2011]]/(SUMIFS($D$2:$D$7916,$B$2:$B$7916,"Piemonte"))</f>
        <v>1.0815973543028785E-2</v>
      </c>
      <c r="I7723" s="1" t="str">
        <f>_xlfn.XLOOKUP(Comuni[[#This Row],[Regione]],Ripartizione_geografica[Regione],Ripartizione_geografica[Ripartizione geografica],,0)</f>
        <v>Isole</v>
      </c>
      <c r="J7723" s="1">
        <f>_xlfn.XLOOKUP(Comuni[[#This Row],[Regione]],Table_0[Regione],Table_0[Totale contagiati],,0)</f>
        <v>525277</v>
      </c>
      <c r="K7723" s="1">
        <f>_xlfn.XLOOKUP(Comuni[[#This Row],[Regione]],Table_0[Regione],Table_0[Guariti],,0)</f>
        <v>513189</v>
      </c>
      <c r="L7723" s="1">
        <f>_xlfn.XLOOKUP(Comuni[[#This Row],[Regione]],Table_0[Regione],Table_0[Deceduti],,0)</f>
        <v>2975</v>
      </c>
    </row>
    <row r="7724" spans="1:12" x14ac:dyDescent="0.25">
      <c r="A7724" s="1" t="s">
        <v>7846</v>
      </c>
      <c r="B7724" s="1" t="s">
        <v>7658</v>
      </c>
      <c r="C7724" s="1" t="s">
        <v>7844</v>
      </c>
      <c r="D7724">
        <v>277</v>
      </c>
      <c r="E7724">
        <f>100*Comuni[[#This Row],[Popolazione2011]]/$D$7916</f>
        <v>4.8331815185071158E-4</v>
      </c>
      <c r="F7724">
        <f>100*Comuni[[#This Row],[Popolazione2011]]/(SUMIFS($D$2:$D$7916,$B$2:$B$7916,"Sardegna"))</f>
        <v>1.689681717643815E-2</v>
      </c>
      <c r="G7724" t="b">
        <f>IF(Comuni[[#This Row],[Popolazione2011]]&gt;300000,"MAGGIORE")</f>
        <v>0</v>
      </c>
      <c r="H7724">
        <f>100*Comuni[[#This Row],[Popolazione2011]]/(SUMIFS($D$2:$D$7916,$B$2:$B$7916,"Piemonte"))</f>
        <v>6.3475098970740959E-3</v>
      </c>
      <c r="I7724" s="1" t="str">
        <f>_xlfn.XLOOKUP(Comuni[[#This Row],[Regione]],Ripartizione_geografica[Regione],Ripartizione_geografica[Ripartizione geografica],,0)</f>
        <v>Isole</v>
      </c>
      <c r="J7724" s="1">
        <f>_xlfn.XLOOKUP(Comuni[[#This Row],[Regione]],Table_0[Regione],Table_0[Totale contagiati],,0)</f>
        <v>525277</v>
      </c>
      <c r="K7724" s="1">
        <f>_xlfn.XLOOKUP(Comuni[[#This Row],[Regione]],Table_0[Regione],Table_0[Guariti],,0)</f>
        <v>513189</v>
      </c>
      <c r="L7724" s="1">
        <f>_xlfn.XLOOKUP(Comuni[[#This Row],[Regione]],Table_0[Regione],Table_0[Deceduti],,0)</f>
        <v>2975</v>
      </c>
    </row>
    <row r="7725" spans="1:12" x14ac:dyDescent="0.25">
      <c r="A7725" s="1" t="s">
        <v>7847</v>
      </c>
      <c r="B7725" s="1" t="s">
        <v>7658</v>
      </c>
      <c r="C7725" s="1" t="s">
        <v>7844</v>
      </c>
      <c r="D7725">
        <v>1515</v>
      </c>
      <c r="E7725">
        <f>100*Comuni[[#This Row],[Popolazione2011]]/$D$7916</f>
        <v>2.6434187727575019E-3</v>
      </c>
      <c r="F7725">
        <f>100*Comuni[[#This Row],[Popolazione2011]]/(SUMIFS($D$2:$D$7916,$B$2:$B$7916,"Sardegna"))</f>
        <v>9.2414000080519129E-2</v>
      </c>
      <c r="G7725" t="b">
        <f>IF(Comuni[[#This Row],[Popolazione2011]]&gt;300000,"MAGGIORE")</f>
        <v>0</v>
      </c>
      <c r="H7725">
        <f>100*Comuni[[#This Row],[Popolazione2011]]/(SUMIFS($D$2:$D$7916,$B$2:$B$7916,"Piemonte"))</f>
        <v>3.4716525249340269E-2</v>
      </c>
      <c r="I7725" s="1" t="str">
        <f>_xlfn.XLOOKUP(Comuni[[#This Row],[Regione]],Ripartizione_geografica[Regione],Ripartizione_geografica[Ripartizione geografica],,0)</f>
        <v>Isole</v>
      </c>
      <c r="J7725" s="1">
        <f>_xlfn.XLOOKUP(Comuni[[#This Row],[Regione]],Table_0[Regione],Table_0[Totale contagiati],,0)</f>
        <v>525277</v>
      </c>
      <c r="K7725" s="1">
        <f>_xlfn.XLOOKUP(Comuni[[#This Row],[Regione]],Table_0[Regione],Table_0[Guariti],,0)</f>
        <v>513189</v>
      </c>
      <c r="L7725" s="1">
        <f>_xlfn.XLOOKUP(Comuni[[#This Row],[Regione]],Table_0[Regione],Table_0[Deceduti],,0)</f>
        <v>2975</v>
      </c>
    </row>
    <row r="7726" spans="1:12" x14ac:dyDescent="0.25">
      <c r="A7726" s="1" t="s">
        <v>7848</v>
      </c>
      <c r="B7726" s="1" t="s">
        <v>7658</v>
      </c>
      <c r="C7726" s="1" t="s">
        <v>7844</v>
      </c>
      <c r="D7726">
        <v>370</v>
      </c>
      <c r="E7726">
        <f>100*Comuni[[#This Row],[Popolazione2011]]/$D$7916</f>
        <v>6.4558742304968695E-4</v>
      </c>
      <c r="F7726">
        <f>100*Comuni[[#This Row],[Popolazione2011]]/(SUMIFS($D$2:$D$7916,$B$2:$B$7916,"Sardegna"))</f>
        <v>2.2569755795242296E-2</v>
      </c>
      <c r="G7726" t="b">
        <f>IF(Comuni[[#This Row],[Popolazione2011]]&gt;300000,"MAGGIORE")</f>
        <v>0</v>
      </c>
      <c r="H7726">
        <f>100*Comuni[[#This Row],[Popolazione2011]]/(SUMIFS($D$2:$D$7916,$B$2:$B$7916,"Piemonte"))</f>
        <v>8.4786233282217165E-3</v>
      </c>
      <c r="I7726" s="1" t="str">
        <f>_xlfn.XLOOKUP(Comuni[[#This Row],[Regione]],Ripartizione_geografica[Regione],Ripartizione_geografica[Ripartizione geografica],,0)</f>
        <v>Isole</v>
      </c>
      <c r="J7726" s="1">
        <f>_xlfn.XLOOKUP(Comuni[[#This Row],[Regione]],Table_0[Regione],Table_0[Totale contagiati],,0)</f>
        <v>525277</v>
      </c>
      <c r="K7726" s="1">
        <f>_xlfn.XLOOKUP(Comuni[[#This Row],[Regione]],Table_0[Regione],Table_0[Guariti],,0)</f>
        <v>513189</v>
      </c>
      <c r="L7726" s="1">
        <f>_xlfn.XLOOKUP(Comuni[[#This Row],[Regione]],Table_0[Regione],Table_0[Deceduti],,0)</f>
        <v>2975</v>
      </c>
    </row>
    <row r="7727" spans="1:12" x14ac:dyDescent="0.25">
      <c r="A7727" s="1" t="s">
        <v>7849</v>
      </c>
      <c r="B7727" s="1" t="s">
        <v>7658</v>
      </c>
      <c r="C7727" s="1" t="s">
        <v>7844</v>
      </c>
      <c r="D7727">
        <v>4048</v>
      </c>
      <c r="E7727">
        <f>100*Comuni[[#This Row],[Popolazione2011]]/$D$7916</f>
        <v>7.063075374338197E-3</v>
      </c>
      <c r="F7727">
        <f>100*Comuni[[#This Row],[Popolazione2011]]/(SUMIFS($D$2:$D$7916,$B$2:$B$7916,"Sardegna"))</f>
        <v>0.24692532826794814</v>
      </c>
      <c r="G7727" t="b">
        <f>IF(Comuni[[#This Row],[Popolazione2011]]&gt;300000,"MAGGIORE")</f>
        <v>0</v>
      </c>
      <c r="H7727">
        <f>100*Comuni[[#This Row],[Popolazione2011]]/(SUMIFS($D$2:$D$7916,$B$2:$B$7916,"Piemonte"))</f>
        <v>9.2760722250382455E-2</v>
      </c>
      <c r="I7727" s="1" t="str">
        <f>_xlfn.XLOOKUP(Comuni[[#This Row],[Regione]],Ripartizione_geografica[Regione],Ripartizione_geografica[Ripartizione geografica],,0)</f>
        <v>Isole</v>
      </c>
      <c r="J7727" s="1">
        <f>_xlfn.XLOOKUP(Comuni[[#This Row],[Regione]],Table_0[Regione],Table_0[Totale contagiati],,0)</f>
        <v>525277</v>
      </c>
      <c r="K7727" s="1">
        <f>_xlfn.XLOOKUP(Comuni[[#This Row],[Regione]],Table_0[Regione],Table_0[Guariti],,0)</f>
        <v>513189</v>
      </c>
      <c r="L7727" s="1">
        <f>_xlfn.XLOOKUP(Comuni[[#This Row],[Regione]],Table_0[Regione],Table_0[Deceduti],,0)</f>
        <v>2975</v>
      </c>
    </row>
    <row r="7728" spans="1:12" x14ac:dyDescent="0.25">
      <c r="A7728" s="1" t="s">
        <v>7850</v>
      </c>
      <c r="B7728" s="1" t="s">
        <v>7658</v>
      </c>
      <c r="C7728" s="1" t="s">
        <v>7844</v>
      </c>
      <c r="D7728">
        <v>946</v>
      </c>
      <c r="E7728">
        <f>100*Comuni[[#This Row],[Popolazione2011]]/$D$7916</f>
        <v>1.65061000595947E-3</v>
      </c>
      <c r="F7728">
        <f>100*Comuni[[#This Row],[Popolazione2011]]/(SUMIFS($D$2:$D$7916,$B$2:$B$7916,"Sardegna"))</f>
        <v>5.770537562783571E-2</v>
      </c>
      <c r="G7728" t="b">
        <f>IF(Comuni[[#This Row],[Popolazione2011]]&gt;300000,"MAGGIORE")</f>
        <v>0</v>
      </c>
      <c r="H7728">
        <f>100*Comuni[[#This Row],[Popolazione2011]]/(SUMIFS($D$2:$D$7916,$B$2:$B$7916,"Piemonte"))</f>
        <v>2.1677777482426334E-2</v>
      </c>
      <c r="I7728" s="1" t="str">
        <f>_xlfn.XLOOKUP(Comuni[[#This Row],[Regione]],Ripartizione_geografica[Regione],Ripartizione_geografica[Ripartizione geografica],,0)</f>
        <v>Isole</v>
      </c>
      <c r="J7728" s="1">
        <f>_xlfn.XLOOKUP(Comuni[[#This Row],[Regione]],Table_0[Regione],Table_0[Totale contagiati],,0)</f>
        <v>525277</v>
      </c>
      <c r="K7728" s="1">
        <f>_xlfn.XLOOKUP(Comuni[[#This Row],[Regione]],Table_0[Regione],Table_0[Guariti],,0)</f>
        <v>513189</v>
      </c>
      <c r="L7728" s="1">
        <f>_xlfn.XLOOKUP(Comuni[[#This Row],[Regione]],Table_0[Regione],Table_0[Deceduti],,0)</f>
        <v>2975</v>
      </c>
    </row>
    <row r="7729" spans="1:12" x14ac:dyDescent="0.25">
      <c r="A7729" s="1" t="s">
        <v>7851</v>
      </c>
      <c r="B7729" s="1" t="s">
        <v>7658</v>
      </c>
      <c r="C7729" s="1" t="s">
        <v>7844</v>
      </c>
      <c r="D7729">
        <v>434</v>
      </c>
      <c r="E7729">
        <f>100*Comuni[[#This Row],[Popolazione2011]]/$D$7916</f>
        <v>7.5725659892855171E-4</v>
      </c>
      <c r="F7729">
        <f>100*Comuni[[#This Row],[Popolazione2011]]/(SUMIFS($D$2:$D$7916,$B$2:$B$7916,"Sardegna"))</f>
        <v>2.647371355441934E-2</v>
      </c>
      <c r="G7729" t="b">
        <f>IF(Comuni[[#This Row],[Popolazione2011]]&gt;300000,"MAGGIORE")</f>
        <v>0</v>
      </c>
      <c r="H7729">
        <f>100*Comuni[[#This Row],[Popolazione2011]]/(SUMIFS($D$2:$D$7916,$B$2:$B$7916,"Piemonte"))</f>
        <v>9.9451960120222303E-3</v>
      </c>
      <c r="I7729" s="1" t="str">
        <f>_xlfn.XLOOKUP(Comuni[[#This Row],[Regione]],Ripartizione_geografica[Regione],Ripartizione_geografica[Ripartizione geografica],,0)</f>
        <v>Isole</v>
      </c>
      <c r="J7729" s="1">
        <f>_xlfn.XLOOKUP(Comuni[[#This Row],[Regione]],Table_0[Regione],Table_0[Totale contagiati],,0)</f>
        <v>525277</v>
      </c>
      <c r="K7729" s="1">
        <f>_xlfn.XLOOKUP(Comuni[[#This Row],[Regione]],Table_0[Regione],Table_0[Guariti],,0)</f>
        <v>513189</v>
      </c>
      <c r="L7729" s="1">
        <f>_xlfn.XLOOKUP(Comuni[[#This Row],[Regione]],Table_0[Regione],Table_0[Deceduti],,0)</f>
        <v>2975</v>
      </c>
    </row>
    <row r="7730" spans="1:12" x14ac:dyDescent="0.25">
      <c r="A7730" s="1" t="s">
        <v>7852</v>
      </c>
      <c r="B7730" s="1" t="s">
        <v>7658</v>
      </c>
      <c r="C7730" s="1" t="s">
        <v>7844</v>
      </c>
      <c r="D7730">
        <v>357</v>
      </c>
      <c r="E7730">
        <f>100*Comuni[[#This Row],[Popolazione2011]]/$D$7916</f>
        <v>6.2290462169929249E-4</v>
      </c>
      <c r="F7730">
        <f>100*Comuni[[#This Row],[Popolazione2011]]/(SUMIFS($D$2:$D$7916,$B$2:$B$7916,"Sardegna"))</f>
        <v>2.1776764375409458E-2</v>
      </c>
      <c r="G7730" t="b">
        <f>IF(Comuni[[#This Row],[Popolazione2011]]&gt;300000,"MAGGIORE")</f>
        <v>0</v>
      </c>
      <c r="H7730">
        <f>100*Comuni[[#This Row],[Popolazione2011]]/(SUMIFS($D$2:$D$7916,$B$2:$B$7916,"Piemonte"))</f>
        <v>8.1807257518247377E-3</v>
      </c>
      <c r="I7730" s="1" t="str">
        <f>_xlfn.XLOOKUP(Comuni[[#This Row],[Regione]],Ripartizione_geografica[Regione],Ripartizione_geografica[Ripartizione geografica],,0)</f>
        <v>Isole</v>
      </c>
      <c r="J7730" s="1">
        <f>_xlfn.XLOOKUP(Comuni[[#This Row],[Regione]],Table_0[Regione],Table_0[Totale contagiati],,0)</f>
        <v>525277</v>
      </c>
      <c r="K7730" s="1">
        <f>_xlfn.XLOOKUP(Comuni[[#This Row],[Regione]],Table_0[Regione],Table_0[Guariti],,0)</f>
        <v>513189</v>
      </c>
      <c r="L7730" s="1">
        <f>_xlfn.XLOOKUP(Comuni[[#This Row],[Regione]],Table_0[Regione],Table_0[Deceduti],,0)</f>
        <v>2975</v>
      </c>
    </row>
    <row r="7731" spans="1:12" x14ac:dyDescent="0.25">
      <c r="A7731" s="1" t="s">
        <v>7853</v>
      </c>
      <c r="B7731" s="1" t="s">
        <v>7658</v>
      </c>
      <c r="C7731" s="1" t="s">
        <v>7844</v>
      </c>
      <c r="D7731">
        <v>90</v>
      </c>
      <c r="E7731">
        <f>100*Comuni[[#This Row],[Popolazione2011]]/$D$7916</f>
        <v>1.5703477857965359E-4</v>
      </c>
      <c r="F7731">
        <f>100*Comuni[[#This Row],[Popolazione2011]]/(SUMIFS($D$2:$D$7916,$B$2:$B$7916,"Sardegna"))</f>
        <v>5.4899405988427206E-3</v>
      </c>
      <c r="G7731" t="b">
        <f>IF(Comuni[[#This Row],[Popolazione2011]]&gt;300000,"MAGGIORE")</f>
        <v>0</v>
      </c>
      <c r="H7731">
        <f>100*Comuni[[#This Row],[Popolazione2011]]/(SUMIFS($D$2:$D$7916,$B$2:$B$7916,"Piemonte"))</f>
        <v>2.0623678365944715E-3</v>
      </c>
      <c r="I7731" s="1" t="str">
        <f>_xlfn.XLOOKUP(Comuni[[#This Row],[Regione]],Ripartizione_geografica[Regione],Ripartizione_geografica[Ripartizione geografica],,0)</f>
        <v>Isole</v>
      </c>
      <c r="J7731" s="1">
        <f>_xlfn.XLOOKUP(Comuni[[#This Row],[Regione]],Table_0[Regione],Table_0[Totale contagiati],,0)</f>
        <v>525277</v>
      </c>
      <c r="K7731" s="1">
        <f>_xlfn.XLOOKUP(Comuni[[#This Row],[Regione]],Table_0[Regione],Table_0[Guariti],,0)</f>
        <v>513189</v>
      </c>
      <c r="L7731" s="1">
        <f>_xlfn.XLOOKUP(Comuni[[#This Row],[Regione]],Table_0[Regione],Table_0[Deceduti],,0)</f>
        <v>2975</v>
      </c>
    </row>
    <row r="7732" spans="1:12" x14ac:dyDescent="0.25">
      <c r="A7732" s="1" t="s">
        <v>7854</v>
      </c>
      <c r="B7732" s="1" t="s">
        <v>7658</v>
      </c>
      <c r="C7732" s="1" t="s">
        <v>7844</v>
      </c>
      <c r="D7732">
        <v>1329</v>
      </c>
      <c r="E7732">
        <f>100*Comuni[[#This Row],[Popolazione2011]]/$D$7916</f>
        <v>2.318880230359551E-3</v>
      </c>
      <c r="F7732">
        <f>100*Comuni[[#This Row],[Popolazione2011]]/(SUMIFS($D$2:$D$7916,$B$2:$B$7916,"Sardegna"))</f>
        <v>8.1068122842910845E-2</v>
      </c>
      <c r="G7732" t="b">
        <f>IF(Comuni[[#This Row],[Popolazione2011]]&gt;300000,"MAGGIORE")</f>
        <v>0</v>
      </c>
      <c r="H7732">
        <f>100*Comuni[[#This Row],[Popolazione2011]]/(SUMIFS($D$2:$D$7916,$B$2:$B$7916,"Piemonte"))</f>
        <v>3.0454298387045029E-2</v>
      </c>
      <c r="I7732" s="1" t="str">
        <f>_xlfn.XLOOKUP(Comuni[[#This Row],[Regione]],Ripartizione_geografica[Regione],Ripartizione_geografica[Ripartizione geografica],,0)</f>
        <v>Isole</v>
      </c>
      <c r="J7732" s="1">
        <f>_xlfn.XLOOKUP(Comuni[[#This Row],[Regione]],Table_0[Regione],Table_0[Totale contagiati],,0)</f>
        <v>525277</v>
      </c>
      <c r="K7732" s="1">
        <f>_xlfn.XLOOKUP(Comuni[[#This Row],[Regione]],Table_0[Regione],Table_0[Guariti],,0)</f>
        <v>513189</v>
      </c>
      <c r="L7732" s="1">
        <f>_xlfn.XLOOKUP(Comuni[[#This Row],[Regione]],Table_0[Regione],Table_0[Deceduti],,0)</f>
        <v>2975</v>
      </c>
    </row>
    <row r="7733" spans="1:12" x14ac:dyDescent="0.25">
      <c r="A7733" s="1" t="s">
        <v>7855</v>
      </c>
      <c r="B7733" s="1" t="s">
        <v>7658</v>
      </c>
      <c r="C7733" s="1" t="s">
        <v>7844</v>
      </c>
      <c r="D7733">
        <v>723</v>
      </c>
      <c r="E7733">
        <f>100*Comuni[[#This Row],[Popolazione2011]]/$D$7916</f>
        <v>1.2615127212565504E-3</v>
      </c>
      <c r="F7733">
        <f>100*Comuni[[#This Row],[Popolazione2011]]/(SUMIFS($D$2:$D$7916,$B$2:$B$7916,"Sardegna"))</f>
        <v>4.410252281070319E-2</v>
      </c>
      <c r="G7733" t="b">
        <f>IF(Comuni[[#This Row],[Popolazione2011]]&gt;300000,"MAGGIORE")</f>
        <v>0</v>
      </c>
      <c r="H7733">
        <f>100*Comuni[[#This Row],[Popolazione2011]]/(SUMIFS($D$2:$D$7916,$B$2:$B$7916,"Piemonte"))</f>
        <v>1.656768828730892E-2</v>
      </c>
      <c r="I7733" s="1" t="str">
        <f>_xlfn.XLOOKUP(Comuni[[#This Row],[Regione]],Ripartizione_geografica[Regione],Ripartizione_geografica[Ripartizione geografica],,0)</f>
        <v>Isole</v>
      </c>
      <c r="J7733" s="1">
        <f>_xlfn.XLOOKUP(Comuni[[#This Row],[Regione]],Table_0[Regione],Table_0[Totale contagiati],,0)</f>
        <v>525277</v>
      </c>
      <c r="K7733" s="1">
        <f>_xlfn.XLOOKUP(Comuni[[#This Row],[Regione]],Table_0[Regione],Table_0[Guariti],,0)</f>
        <v>513189</v>
      </c>
      <c r="L7733" s="1">
        <f>_xlfn.XLOOKUP(Comuni[[#This Row],[Regione]],Table_0[Regione],Table_0[Deceduti],,0)</f>
        <v>2975</v>
      </c>
    </row>
    <row r="7734" spans="1:12" x14ac:dyDescent="0.25">
      <c r="A7734" s="1" t="s">
        <v>7856</v>
      </c>
      <c r="B7734" s="1" t="s">
        <v>7658</v>
      </c>
      <c r="C7734" s="1" t="s">
        <v>7844</v>
      </c>
      <c r="D7734">
        <v>703</v>
      </c>
      <c r="E7734">
        <f>100*Comuni[[#This Row],[Popolazione2011]]/$D$7916</f>
        <v>1.2266161037944052E-3</v>
      </c>
      <c r="F7734">
        <f>100*Comuni[[#This Row],[Popolazione2011]]/(SUMIFS($D$2:$D$7916,$B$2:$B$7916,"Sardegna"))</f>
        <v>4.2882536010960363E-2</v>
      </c>
      <c r="G7734" t="b">
        <f>IF(Comuni[[#This Row],[Popolazione2011]]&gt;300000,"MAGGIORE")</f>
        <v>0</v>
      </c>
      <c r="H7734">
        <f>100*Comuni[[#This Row],[Popolazione2011]]/(SUMIFS($D$2:$D$7916,$B$2:$B$7916,"Piemonte"))</f>
        <v>1.6109384323621263E-2</v>
      </c>
      <c r="I7734" s="1" t="str">
        <f>_xlfn.XLOOKUP(Comuni[[#This Row],[Regione]],Ripartizione_geografica[Regione],Ripartizione_geografica[Ripartizione geografica],,0)</f>
        <v>Isole</v>
      </c>
      <c r="J7734" s="1">
        <f>_xlfn.XLOOKUP(Comuni[[#This Row],[Regione]],Table_0[Regione],Table_0[Totale contagiati],,0)</f>
        <v>525277</v>
      </c>
      <c r="K7734" s="1">
        <f>_xlfn.XLOOKUP(Comuni[[#This Row],[Regione]],Table_0[Regione],Table_0[Guariti],,0)</f>
        <v>513189</v>
      </c>
      <c r="L7734" s="1">
        <f>_xlfn.XLOOKUP(Comuni[[#This Row],[Regione]],Table_0[Regione],Table_0[Deceduti],,0)</f>
        <v>2975</v>
      </c>
    </row>
    <row r="7735" spans="1:12" x14ac:dyDescent="0.25">
      <c r="A7735" s="1" t="s">
        <v>7857</v>
      </c>
      <c r="B7735" s="1" t="s">
        <v>7658</v>
      </c>
      <c r="C7735" s="1" t="s">
        <v>7844</v>
      </c>
      <c r="D7735">
        <v>147</v>
      </c>
      <c r="E7735">
        <f>100*Comuni[[#This Row],[Popolazione2011]]/$D$7916</f>
        <v>2.5649013834676753E-4</v>
      </c>
      <c r="F7735">
        <f>100*Comuni[[#This Row],[Popolazione2011]]/(SUMIFS($D$2:$D$7916,$B$2:$B$7916,"Sardegna"))</f>
        <v>8.966902978109776E-3</v>
      </c>
      <c r="G7735" t="b">
        <f>IF(Comuni[[#This Row],[Popolazione2011]]&gt;300000,"MAGGIORE")</f>
        <v>0</v>
      </c>
      <c r="H7735">
        <f>100*Comuni[[#This Row],[Popolazione2011]]/(SUMIFS($D$2:$D$7916,$B$2:$B$7916,"Piemonte"))</f>
        <v>3.3685341331043035E-3</v>
      </c>
      <c r="I7735" s="1" t="str">
        <f>_xlfn.XLOOKUP(Comuni[[#This Row],[Regione]],Ripartizione_geografica[Regione],Ripartizione_geografica[Ripartizione geografica],,0)</f>
        <v>Isole</v>
      </c>
      <c r="J7735" s="1">
        <f>_xlfn.XLOOKUP(Comuni[[#This Row],[Regione]],Table_0[Regione],Table_0[Totale contagiati],,0)</f>
        <v>525277</v>
      </c>
      <c r="K7735" s="1">
        <f>_xlfn.XLOOKUP(Comuni[[#This Row],[Regione]],Table_0[Regione],Table_0[Guariti],,0)</f>
        <v>513189</v>
      </c>
      <c r="L7735" s="1">
        <f>_xlfn.XLOOKUP(Comuni[[#This Row],[Regione]],Table_0[Regione],Table_0[Deceduti],,0)</f>
        <v>2975</v>
      </c>
    </row>
    <row r="7736" spans="1:12" x14ac:dyDescent="0.25">
      <c r="A7736" s="1" t="s">
        <v>7858</v>
      </c>
      <c r="B7736" s="1" t="s">
        <v>7658</v>
      </c>
      <c r="C7736" s="1" t="s">
        <v>7844</v>
      </c>
      <c r="D7736">
        <v>1627</v>
      </c>
      <c r="E7736">
        <f>100*Comuni[[#This Row],[Popolazione2011]]/$D$7916</f>
        <v>2.8388398305455153E-3</v>
      </c>
      <c r="F7736">
        <f>100*Comuni[[#This Row],[Popolazione2011]]/(SUMIFS($D$2:$D$7916,$B$2:$B$7916,"Sardegna"))</f>
        <v>9.9245926159078957E-2</v>
      </c>
      <c r="G7736" t="b">
        <f>IF(Comuni[[#This Row],[Popolazione2011]]&gt;300000,"MAGGIORE")</f>
        <v>0</v>
      </c>
      <c r="H7736">
        <f>100*Comuni[[#This Row],[Popolazione2011]]/(SUMIFS($D$2:$D$7916,$B$2:$B$7916,"Piemonte"))</f>
        <v>3.7283027445991171E-2</v>
      </c>
      <c r="I7736" s="1" t="str">
        <f>_xlfn.XLOOKUP(Comuni[[#This Row],[Regione]],Ripartizione_geografica[Regione],Ripartizione_geografica[Ripartizione geografica],,0)</f>
        <v>Isole</v>
      </c>
      <c r="J7736" s="1">
        <f>_xlfn.XLOOKUP(Comuni[[#This Row],[Regione]],Table_0[Regione],Table_0[Totale contagiati],,0)</f>
        <v>525277</v>
      </c>
      <c r="K7736" s="1">
        <f>_xlfn.XLOOKUP(Comuni[[#This Row],[Regione]],Table_0[Regione],Table_0[Guariti],,0)</f>
        <v>513189</v>
      </c>
      <c r="L7736" s="1">
        <f>_xlfn.XLOOKUP(Comuni[[#This Row],[Regione]],Table_0[Regione],Table_0[Deceduti],,0)</f>
        <v>2975</v>
      </c>
    </row>
    <row r="7737" spans="1:12" x14ac:dyDescent="0.25">
      <c r="A7737" s="1" t="s">
        <v>7859</v>
      </c>
      <c r="B7737" s="1" t="s">
        <v>7658</v>
      </c>
      <c r="C7737" s="1" t="s">
        <v>7844</v>
      </c>
      <c r="D7737">
        <v>165</v>
      </c>
      <c r="E7737">
        <f>100*Comuni[[#This Row],[Popolazione2011]]/$D$7916</f>
        <v>2.8789709406269823E-4</v>
      </c>
      <c r="F7737">
        <f>100*Comuni[[#This Row],[Popolazione2011]]/(SUMIFS($D$2:$D$7916,$B$2:$B$7916,"Sardegna"))</f>
        <v>1.0064891097878321E-2</v>
      </c>
      <c r="G7737" t="b">
        <f>IF(Comuni[[#This Row],[Popolazione2011]]&gt;300000,"MAGGIORE")</f>
        <v>0</v>
      </c>
      <c r="H7737">
        <f>100*Comuni[[#This Row],[Popolazione2011]]/(SUMIFS($D$2:$D$7916,$B$2:$B$7916,"Piemonte"))</f>
        <v>3.781007700423198E-3</v>
      </c>
      <c r="I7737" s="1" t="str">
        <f>_xlfn.XLOOKUP(Comuni[[#This Row],[Regione]],Ripartizione_geografica[Regione],Ripartizione_geografica[Ripartizione geografica],,0)</f>
        <v>Isole</v>
      </c>
      <c r="J7737" s="1">
        <f>_xlfn.XLOOKUP(Comuni[[#This Row],[Regione]],Table_0[Regione],Table_0[Totale contagiati],,0)</f>
        <v>525277</v>
      </c>
      <c r="K7737" s="1">
        <f>_xlfn.XLOOKUP(Comuni[[#This Row],[Regione]],Table_0[Regione],Table_0[Guariti],,0)</f>
        <v>513189</v>
      </c>
      <c r="L7737" s="1">
        <f>_xlfn.XLOOKUP(Comuni[[#This Row],[Regione]],Table_0[Regione],Table_0[Deceduti],,0)</f>
        <v>2975</v>
      </c>
    </row>
    <row r="7738" spans="1:12" x14ac:dyDescent="0.25">
      <c r="A7738" s="1" t="s">
        <v>7860</v>
      </c>
      <c r="B7738" s="1" t="s">
        <v>7658</v>
      </c>
      <c r="C7738" s="1" t="s">
        <v>7844</v>
      </c>
      <c r="D7738">
        <v>1379</v>
      </c>
      <c r="E7738">
        <f>100*Comuni[[#This Row],[Popolazione2011]]/$D$7916</f>
        <v>2.4061217740149144E-3</v>
      </c>
      <c r="F7738">
        <f>100*Comuni[[#This Row],[Popolazione2011]]/(SUMIFS($D$2:$D$7916,$B$2:$B$7916,"Sardegna"))</f>
        <v>8.4118089842267901E-2</v>
      </c>
      <c r="G7738" t="b">
        <f>IF(Comuni[[#This Row],[Popolazione2011]]&gt;300000,"MAGGIORE")</f>
        <v>0</v>
      </c>
      <c r="H7738">
        <f>100*Comuni[[#This Row],[Popolazione2011]]/(SUMIFS($D$2:$D$7916,$B$2:$B$7916,"Piemonte"))</f>
        <v>3.160005829626418E-2</v>
      </c>
      <c r="I7738" s="1" t="str">
        <f>_xlfn.XLOOKUP(Comuni[[#This Row],[Regione]],Ripartizione_geografica[Regione],Ripartizione_geografica[Ripartizione geografica],,0)</f>
        <v>Isole</v>
      </c>
      <c r="J7738" s="1">
        <f>_xlfn.XLOOKUP(Comuni[[#This Row],[Regione]],Table_0[Regione],Table_0[Totale contagiati],,0)</f>
        <v>525277</v>
      </c>
      <c r="K7738" s="1">
        <f>_xlfn.XLOOKUP(Comuni[[#This Row],[Regione]],Table_0[Regione],Table_0[Guariti],,0)</f>
        <v>513189</v>
      </c>
      <c r="L7738" s="1">
        <f>_xlfn.XLOOKUP(Comuni[[#This Row],[Regione]],Table_0[Regione],Table_0[Deceduti],,0)</f>
        <v>2975</v>
      </c>
    </row>
    <row r="7739" spans="1:12" x14ac:dyDescent="0.25">
      <c r="A7739" s="1" t="s">
        <v>7861</v>
      </c>
      <c r="B7739" s="1" t="s">
        <v>7658</v>
      </c>
      <c r="C7739" s="1" t="s">
        <v>7844</v>
      </c>
      <c r="D7739">
        <v>9032</v>
      </c>
      <c r="E7739">
        <f>100*Comuni[[#This Row],[Popolazione2011]]/$D$7916</f>
        <v>1.575931244590479E-2</v>
      </c>
      <c r="F7739">
        <f>100*Comuni[[#This Row],[Popolazione2011]]/(SUMIFS($D$2:$D$7916,$B$2:$B$7916,"Sardegna"))</f>
        <v>0.55094603876386061</v>
      </c>
      <c r="G7739" t="b">
        <f>IF(Comuni[[#This Row],[Popolazione2011]]&gt;300000,"MAGGIORE")</f>
        <v>0</v>
      </c>
      <c r="H7739">
        <f>100*Comuni[[#This Row],[Popolazione2011]]/(SUMIFS($D$2:$D$7916,$B$2:$B$7916,"Piemonte"))</f>
        <v>0.2069700700013474</v>
      </c>
      <c r="I7739" s="1" t="str">
        <f>_xlfn.XLOOKUP(Comuni[[#This Row],[Regione]],Ripartizione_geografica[Regione],Ripartizione_geografica[Ripartizione geografica],,0)</f>
        <v>Isole</v>
      </c>
      <c r="J7739" s="1">
        <f>_xlfn.XLOOKUP(Comuni[[#This Row],[Regione]],Table_0[Regione],Table_0[Totale contagiati],,0)</f>
        <v>525277</v>
      </c>
      <c r="K7739" s="1">
        <f>_xlfn.XLOOKUP(Comuni[[#This Row],[Regione]],Table_0[Regione],Table_0[Guariti],,0)</f>
        <v>513189</v>
      </c>
      <c r="L7739" s="1">
        <f>_xlfn.XLOOKUP(Comuni[[#This Row],[Regione]],Table_0[Regione],Table_0[Deceduti],,0)</f>
        <v>2975</v>
      </c>
    </row>
    <row r="7740" spans="1:12" x14ac:dyDescent="0.25">
      <c r="A7740" s="1" t="s">
        <v>7862</v>
      </c>
      <c r="B7740" s="1" t="s">
        <v>7658</v>
      </c>
      <c r="C7740" s="1" t="s">
        <v>7844</v>
      </c>
      <c r="D7740">
        <v>2811</v>
      </c>
      <c r="E7740">
        <f>100*Comuni[[#This Row],[Popolazione2011]]/$D$7916</f>
        <v>4.9047195843045137E-3</v>
      </c>
      <c r="F7740">
        <f>100*Comuni[[#This Row],[Popolazione2011]]/(SUMIFS($D$2:$D$7916,$B$2:$B$7916,"Sardegna"))</f>
        <v>0.1714691447038543</v>
      </c>
      <c r="G7740" t="b">
        <f>IF(Comuni[[#This Row],[Popolazione2011]]&gt;300000,"MAGGIORE")</f>
        <v>0</v>
      </c>
      <c r="H7740">
        <f>100*Comuni[[#This Row],[Popolazione2011]]/(SUMIFS($D$2:$D$7916,$B$2:$B$7916,"Piemonte"))</f>
        <v>6.4414622096300667E-2</v>
      </c>
      <c r="I7740" s="1" t="str">
        <f>_xlfn.XLOOKUP(Comuni[[#This Row],[Regione]],Ripartizione_geografica[Regione],Ripartizione_geografica[Ripartizione geografica],,0)</f>
        <v>Isole</v>
      </c>
      <c r="J7740" s="1">
        <f>_xlfn.XLOOKUP(Comuni[[#This Row],[Regione]],Table_0[Regione],Table_0[Totale contagiati],,0)</f>
        <v>525277</v>
      </c>
      <c r="K7740" s="1">
        <f>_xlfn.XLOOKUP(Comuni[[#This Row],[Regione]],Table_0[Regione],Table_0[Guariti],,0)</f>
        <v>513189</v>
      </c>
      <c r="L7740" s="1">
        <f>_xlfn.XLOOKUP(Comuni[[#This Row],[Regione]],Table_0[Regione],Table_0[Deceduti],,0)</f>
        <v>2975</v>
      </c>
    </row>
    <row r="7741" spans="1:12" x14ac:dyDescent="0.25">
      <c r="A7741" s="1" t="s">
        <v>7863</v>
      </c>
      <c r="B7741" s="1" t="s">
        <v>7658</v>
      </c>
      <c r="C7741" s="1" t="s">
        <v>7844</v>
      </c>
      <c r="D7741">
        <v>939</v>
      </c>
      <c r="E7741">
        <f>100*Comuni[[#This Row],[Popolazione2011]]/$D$7916</f>
        <v>1.638396189847719E-3</v>
      </c>
      <c r="F7741">
        <f>100*Comuni[[#This Row],[Popolazione2011]]/(SUMIFS($D$2:$D$7916,$B$2:$B$7916,"Sardegna"))</f>
        <v>5.7278380247925718E-2</v>
      </c>
      <c r="G7741" t="b">
        <f>IF(Comuni[[#This Row],[Popolazione2011]]&gt;300000,"MAGGIORE")</f>
        <v>0</v>
      </c>
      <c r="H7741">
        <f>100*Comuni[[#This Row],[Popolazione2011]]/(SUMIFS($D$2:$D$7916,$B$2:$B$7916,"Piemonte"))</f>
        <v>2.1517371095135653E-2</v>
      </c>
      <c r="I7741" s="1" t="str">
        <f>_xlfn.XLOOKUP(Comuni[[#This Row],[Regione]],Ripartizione_geografica[Regione],Ripartizione_geografica[Ripartizione geografica],,0)</f>
        <v>Isole</v>
      </c>
      <c r="J7741" s="1">
        <f>_xlfn.XLOOKUP(Comuni[[#This Row],[Regione]],Table_0[Regione],Table_0[Totale contagiati],,0)</f>
        <v>525277</v>
      </c>
      <c r="K7741" s="1">
        <f>_xlfn.XLOOKUP(Comuni[[#This Row],[Regione]],Table_0[Regione],Table_0[Guariti],,0)</f>
        <v>513189</v>
      </c>
      <c r="L7741" s="1">
        <f>_xlfn.XLOOKUP(Comuni[[#This Row],[Regione]],Table_0[Regione],Table_0[Deceduti],,0)</f>
        <v>2975</v>
      </c>
    </row>
    <row r="7742" spans="1:12" x14ac:dyDescent="0.25">
      <c r="A7742" s="1" t="s">
        <v>7864</v>
      </c>
      <c r="B7742" s="1" t="s">
        <v>7658</v>
      </c>
      <c r="C7742" s="1" t="s">
        <v>7844</v>
      </c>
      <c r="D7742">
        <v>4615</v>
      </c>
      <c r="E7742">
        <f>100*Comuni[[#This Row],[Popolazione2011]]/$D$7916</f>
        <v>8.0523944793900147E-3</v>
      </c>
      <c r="F7742">
        <f>100*Comuni[[#This Row],[Popolazione2011]]/(SUMIFS($D$2:$D$7916,$B$2:$B$7916,"Sardegna"))</f>
        <v>0.28151195404065726</v>
      </c>
      <c r="G7742" t="b">
        <f>IF(Comuni[[#This Row],[Popolazione2011]]&gt;300000,"MAGGIORE")</f>
        <v>0</v>
      </c>
      <c r="H7742">
        <f>100*Comuni[[#This Row],[Popolazione2011]]/(SUMIFS($D$2:$D$7916,$B$2:$B$7916,"Piemonte"))</f>
        <v>0.10575363962092763</v>
      </c>
      <c r="I7742" s="1" t="str">
        <f>_xlfn.XLOOKUP(Comuni[[#This Row],[Regione]],Ripartizione_geografica[Regione],Ripartizione_geografica[Ripartizione geografica],,0)</f>
        <v>Isole</v>
      </c>
      <c r="J7742" s="1">
        <f>_xlfn.XLOOKUP(Comuni[[#This Row],[Regione]],Table_0[Regione],Table_0[Totale contagiati],,0)</f>
        <v>525277</v>
      </c>
      <c r="K7742" s="1">
        <f>_xlfn.XLOOKUP(Comuni[[#This Row],[Regione]],Table_0[Regione],Table_0[Guariti],,0)</f>
        <v>513189</v>
      </c>
      <c r="L7742" s="1">
        <f>_xlfn.XLOOKUP(Comuni[[#This Row],[Regione]],Table_0[Regione],Table_0[Deceduti],,0)</f>
        <v>2975</v>
      </c>
    </row>
    <row r="7743" spans="1:12" x14ac:dyDescent="0.25">
      <c r="A7743" s="1" t="s">
        <v>7865</v>
      </c>
      <c r="B7743" s="1" t="s">
        <v>7658</v>
      </c>
      <c r="C7743" s="1" t="s">
        <v>7844</v>
      </c>
      <c r="D7743">
        <v>505</v>
      </c>
      <c r="E7743">
        <f>100*Comuni[[#This Row],[Popolazione2011]]/$D$7916</f>
        <v>8.811395909191673E-4</v>
      </c>
      <c r="F7743">
        <f>100*Comuni[[#This Row],[Popolazione2011]]/(SUMIFS($D$2:$D$7916,$B$2:$B$7916,"Sardegna"))</f>
        <v>3.0804666693506375E-2</v>
      </c>
      <c r="G7743" t="b">
        <f>IF(Comuni[[#This Row],[Popolazione2011]]&gt;300000,"MAGGIORE")</f>
        <v>0</v>
      </c>
      <c r="H7743">
        <f>100*Comuni[[#This Row],[Popolazione2011]]/(SUMIFS($D$2:$D$7916,$B$2:$B$7916,"Piemonte"))</f>
        <v>1.1572175083113425E-2</v>
      </c>
      <c r="I7743" s="1" t="str">
        <f>_xlfn.XLOOKUP(Comuni[[#This Row],[Regione]],Ripartizione_geografica[Regione],Ripartizione_geografica[Ripartizione geografica],,0)</f>
        <v>Isole</v>
      </c>
      <c r="J7743" s="1">
        <f>_xlfn.XLOOKUP(Comuni[[#This Row],[Regione]],Table_0[Regione],Table_0[Totale contagiati],,0)</f>
        <v>525277</v>
      </c>
      <c r="K7743" s="1">
        <f>_xlfn.XLOOKUP(Comuni[[#This Row],[Regione]],Table_0[Regione],Table_0[Guariti],,0)</f>
        <v>513189</v>
      </c>
      <c r="L7743" s="1">
        <f>_xlfn.XLOOKUP(Comuni[[#This Row],[Regione]],Table_0[Regione],Table_0[Deceduti],,0)</f>
        <v>2975</v>
      </c>
    </row>
    <row r="7744" spans="1:12" x14ac:dyDescent="0.25">
      <c r="A7744" s="1" t="s">
        <v>7866</v>
      </c>
      <c r="B7744" s="1" t="s">
        <v>7658</v>
      </c>
      <c r="C7744" s="1" t="s">
        <v>7844</v>
      </c>
      <c r="D7744">
        <v>800</v>
      </c>
      <c r="E7744">
        <f>100*Comuni[[#This Row],[Popolazione2011]]/$D$7916</f>
        <v>1.3958646984858097E-3</v>
      </c>
      <c r="F7744">
        <f>100*Comuni[[#This Row],[Popolazione2011]]/(SUMIFS($D$2:$D$7916,$B$2:$B$7916,"Sardegna"))</f>
        <v>4.8799471989713072E-2</v>
      </c>
      <c r="G7744" t="b">
        <f>IF(Comuni[[#This Row],[Popolazione2011]]&gt;300000,"MAGGIORE")</f>
        <v>0</v>
      </c>
      <c r="H7744">
        <f>100*Comuni[[#This Row],[Popolazione2011]]/(SUMIFS($D$2:$D$7916,$B$2:$B$7916,"Piemonte"))</f>
        <v>1.8332158547506413E-2</v>
      </c>
      <c r="I7744" s="1" t="str">
        <f>_xlfn.XLOOKUP(Comuni[[#This Row],[Regione]],Ripartizione_geografica[Regione],Ripartizione_geografica[Ripartizione geografica],,0)</f>
        <v>Isole</v>
      </c>
      <c r="J7744" s="1">
        <f>_xlfn.XLOOKUP(Comuni[[#This Row],[Regione]],Table_0[Regione],Table_0[Totale contagiati],,0)</f>
        <v>525277</v>
      </c>
      <c r="K7744" s="1">
        <f>_xlfn.XLOOKUP(Comuni[[#This Row],[Regione]],Table_0[Regione],Table_0[Guariti],,0)</f>
        <v>513189</v>
      </c>
      <c r="L7744" s="1">
        <f>_xlfn.XLOOKUP(Comuni[[#This Row],[Regione]],Table_0[Regione],Table_0[Deceduti],,0)</f>
        <v>2975</v>
      </c>
    </row>
    <row r="7745" spans="1:12" x14ac:dyDescent="0.25">
      <c r="A7745" s="1" t="s">
        <v>7867</v>
      </c>
      <c r="B7745" s="1" t="s">
        <v>7658</v>
      </c>
      <c r="C7745" s="1" t="s">
        <v>7844</v>
      </c>
      <c r="D7745">
        <v>943</v>
      </c>
      <c r="E7745">
        <f>100*Comuni[[#This Row],[Popolazione2011]]/$D$7916</f>
        <v>1.6453755133401481E-3</v>
      </c>
      <c r="F7745">
        <f>100*Comuni[[#This Row],[Popolazione2011]]/(SUMIFS($D$2:$D$7916,$B$2:$B$7916,"Sardegna"))</f>
        <v>5.7522377607874285E-2</v>
      </c>
      <c r="G7745" t="b">
        <f>IF(Comuni[[#This Row],[Popolazione2011]]&gt;300000,"MAGGIORE")</f>
        <v>0</v>
      </c>
      <c r="H7745">
        <f>100*Comuni[[#This Row],[Popolazione2011]]/(SUMIFS($D$2:$D$7916,$B$2:$B$7916,"Piemonte"))</f>
        <v>2.1609031887873185E-2</v>
      </c>
      <c r="I7745" s="1" t="str">
        <f>_xlfn.XLOOKUP(Comuni[[#This Row],[Regione]],Ripartizione_geografica[Regione],Ripartizione_geografica[Ripartizione geografica],,0)</f>
        <v>Isole</v>
      </c>
      <c r="J7745" s="1">
        <f>_xlfn.XLOOKUP(Comuni[[#This Row],[Regione]],Table_0[Regione],Table_0[Totale contagiati],,0)</f>
        <v>525277</v>
      </c>
      <c r="K7745" s="1">
        <f>_xlfn.XLOOKUP(Comuni[[#This Row],[Regione]],Table_0[Regione],Table_0[Guariti],,0)</f>
        <v>513189</v>
      </c>
      <c r="L7745" s="1">
        <f>_xlfn.XLOOKUP(Comuni[[#This Row],[Regione]],Table_0[Regione],Table_0[Deceduti],,0)</f>
        <v>2975</v>
      </c>
    </row>
    <row r="7746" spans="1:12" x14ac:dyDescent="0.25">
      <c r="A7746" s="1" t="s">
        <v>7868</v>
      </c>
      <c r="B7746" s="1" t="s">
        <v>7658</v>
      </c>
      <c r="C7746" s="1" t="s">
        <v>7844</v>
      </c>
      <c r="D7746">
        <v>4921</v>
      </c>
      <c r="E7746">
        <f>100*Comuni[[#This Row],[Popolazione2011]]/$D$7916</f>
        <v>8.5863127265608363E-3</v>
      </c>
      <c r="F7746">
        <f>100*Comuni[[#This Row],[Popolazione2011]]/(SUMIFS($D$2:$D$7916,$B$2:$B$7916,"Sardegna"))</f>
        <v>0.30017775207672254</v>
      </c>
      <c r="G7746" t="b">
        <f>IF(Comuni[[#This Row],[Popolazione2011]]&gt;300000,"MAGGIORE")</f>
        <v>0</v>
      </c>
      <c r="H7746">
        <f>100*Comuni[[#This Row],[Popolazione2011]]/(SUMIFS($D$2:$D$7916,$B$2:$B$7916,"Piemonte"))</f>
        <v>0.11276569026534883</v>
      </c>
      <c r="I7746" s="1" t="str">
        <f>_xlfn.XLOOKUP(Comuni[[#This Row],[Regione]],Ripartizione_geografica[Regione],Ripartizione_geografica[Ripartizione geografica],,0)</f>
        <v>Isole</v>
      </c>
      <c r="J7746" s="1">
        <f>_xlfn.XLOOKUP(Comuni[[#This Row],[Regione]],Table_0[Regione],Table_0[Totale contagiati],,0)</f>
        <v>525277</v>
      </c>
      <c r="K7746" s="1">
        <f>_xlfn.XLOOKUP(Comuni[[#This Row],[Regione]],Table_0[Regione],Table_0[Guariti],,0)</f>
        <v>513189</v>
      </c>
      <c r="L7746" s="1">
        <f>_xlfn.XLOOKUP(Comuni[[#This Row],[Regione]],Table_0[Regione],Table_0[Deceduti],,0)</f>
        <v>2975</v>
      </c>
    </row>
    <row r="7747" spans="1:12" x14ac:dyDescent="0.25">
      <c r="A7747" s="1" t="s">
        <v>7869</v>
      </c>
      <c r="B7747" s="1" t="s">
        <v>7658</v>
      </c>
      <c r="C7747" s="1" t="s">
        <v>7844</v>
      </c>
      <c r="D7747">
        <v>1129</v>
      </c>
      <c r="E7747">
        <f>100*Comuni[[#This Row],[Popolazione2011]]/$D$7916</f>
        <v>1.9699140557380987E-3</v>
      </c>
      <c r="F7747">
        <f>100*Comuni[[#This Row],[Popolazione2011]]/(SUMIFS($D$2:$D$7916,$B$2:$B$7916,"Sardegna"))</f>
        <v>6.8868254845482577E-2</v>
      </c>
      <c r="G7747" t="b">
        <f>IF(Comuni[[#This Row],[Popolazione2011]]&gt;300000,"MAGGIORE")</f>
        <v>0</v>
      </c>
      <c r="H7747">
        <f>100*Comuni[[#This Row],[Popolazione2011]]/(SUMIFS($D$2:$D$7916,$B$2:$B$7916,"Piemonte"))</f>
        <v>2.5871258750168425E-2</v>
      </c>
      <c r="I7747" s="1" t="str">
        <f>_xlfn.XLOOKUP(Comuni[[#This Row],[Regione]],Ripartizione_geografica[Regione],Ripartizione_geografica[Ripartizione geografica],,0)</f>
        <v>Isole</v>
      </c>
      <c r="J7747" s="1">
        <f>_xlfn.XLOOKUP(Comuni[[#This Row],[Regione]],Table_0[Regione],Table_0[Totale contagiati],,0)</f>
        <v>525277</v>
      </c>
      <c r="K7747" s="1">
        <f>_xlfn.XLOOKUP(Comuni[[#This Row],[Regione]],Table_0[Regione],Table_0[Guariti],,0)</f>
        <v>513189</v>
      </c>
      <c r="L7747" s="1">
        <f>_xlfn.XLOOKUP(Comuni[[#This Row],[Regione]],Table_0[Regione],Table_0[Deceduti],,0)</f>
        <v>2975</v>
      </c>
    </row>
    <row r="7748" spans="1:12" x14ac:dyDescent="0.25">
      <c r="A7748" s="1" t="s">
        <v>7870</v>
      </c>
      <c r="B7748" s="1" t="s">
        <v>7658</v>
      </c>
      <c r="C7748" s="1" t="s">
        <v>7844</v>
      </c>
      <c r="D7748">
        <v>1591</v>
      </c>
      <c r="E7748">
        <f>100*Comuni[[#This Row],[Popolazione2011]]/$D$7916</f>
        <v>2.7760259191136538E-3</v>
      </c>
      <c r="F7748">
        <f>100*Comuni[[#This Row],[Popolazione2011]]/(SUMIFS($D$2:$D$7916,$B$2:$B$7916,"Sardegna"))</f>
        <v>9.704994991954187E-2</v>
      </c>
      <c r="G7748" t="b">
        <f>IF(Comuni[[#This Row],[Popolazione2011]]&gt;300000,"MAGGIORE")</f>
        <v>0</v>
      </c>
      <c r="H7748">
        <f>100*Comuni[[#This Row],[Popolazione2011]]/(SUMIFS($D$2:$D$7916,$B$2:$B$7916,"Piemonte"))</f>
        <v>3.6458080311353377E-2</v>
      </c>
      <c r="I7748" s="1" t="str">
        <f>_xlfn.XLOOKUP(Comuni[[#This Row],[Regione]],Ripartizione_geografica[Regione],Ripartizione_geografica[Ripartizione geografica],,0)</f>
        <v>Isole</v>
      </c>
      <c r="J7748" s="1">
        <f>_xlfn.XLOOKUP(Comuni[[#This Row],[Regione]],Table_0[Regione],Table_0[Totale contagiati],,0)</f>
        <v>525277</v>
      </c>
      <c r="K7748" s="1">
        <f>_xlfn.XLOOKUP(Comuni[[#This Row],[Regione]],Table_0[Regione],Table_0[Guariti],,0)</f>
        <v>513189</v>
      </c>
      <c r="L7748" s="1">
        <f>_xlfn.XLOOKUP(Comuni[[#This Row],[Regione]],Table_0[Regione],Table_0[Deceduti],,0)</f>
        <v>2975</v>
      </c>
    </row>
    <row r="7749" spans="1:12" x14ac:dyDescent="0.25">
      <c r="A7749" s="1" t="s">
        <v>7871</v>
      </c>
      <c r="B7749" s="1" t="s">
        <v>7658</v>
      </c>
      <c r="C7749" s="1" t="s">
        <v>7844</v>
      </c>
      <c r="D7749">
        <v>463</v>
      </c>
      <c r="E7749">
        <f>100*Comuni[[#This Row],[Popolazione2011]]/$D$7916</f>
        <v>8.0785669424866227E-4</v>
      </c>
      <c r="F7749">
        <f>100*Comuni[[#This Row],[Popolazione2011]]/(SUMIFS($D$2:$D$7916,$B$2:$B$7916,"Sardegna"))</f>
        <v>2.8242694414046442E-2</v>
      </c>
      <c r="G7749" t="b">
        <f>IF(Comuni[[#This Row],[Popolazione2011]]&gt;300000,"MAGGIORE")</f>
        <v>0</v>
      </c>
      <c r="H7749">
        <f>100*Comuni[[#This Row],[Popolazione2011]]/(SUMIFS($D$2:$D$7916,$B$2:$B$7916,"Piemonte"))</f>
        <v>1.0609736759369336E-2</v>
      </c>
      <c r="I7749" s="1" t="str">
        <f>_xlfn.XLOOKUP(Comuni[[#This Row],[Regione]],Ripartizione_geografica[Regione],Ripartizione_geografica[Ripartizione geografica],,0)</f>
        <v>Isole</v>
      </c>
      <c r="J7749" s="1">
        <f>_xlfn.XLOOKUP(Comuni[[#This Row],[Regione]],Table_0[Regione],Table_0[Totale contagiati],,0)</f>
        <v>525277</v>
      </c>
      <c r="K7749" s="1">
        <f>_xlfn.XLOOKUP(Comuni[[#This Row],[Regione]],Table_0[Regione],Table_0[Guariti],,0)</f>
        <v>513189</v>
      </c>
      <c r="L7749" s="1">
        <f>_xlfn.XLOOKUP(Comuni[[#This Row],[Regione]],Table_0[Regione],Table_0[Deceduti],,0)</f>
        <v>2975</v>
      </c>
    </row>
    <row r="7750" spans="1:12" x14ac:dyDescent="0.25">
      <c r="A7750" s="1" t="s">
        <v>7872</v>
      </c>
      <c r="B7750" s="1" t="s">
        <v>7658</v>
      </c>
      <c r="C7750" s="1" t="s">
        <v>7844</v>
      </c>
      <c r="D7750">
        <v>4354</v>
      </c>
      <c r="E7750">
        <f>100*Comuni[[#This Row],[Popolazione2011]]/$D$7916</f>
        <v>7.5969936215090185E-3</v>
      </c>
      <c r="F7750">
        <f>100*Comuni[[#This Row],[Popolazione2011]]/(SUMIFS($D$2:$D$7916,$B$2:$B$7916,"Sardegna"))</f>
        <v>0.26559112630401338</v>
      </c>
      <c r="G7750" t="b">
        <f>IF(Comuni[[#This Row],[Popolazione2011]]&gt;300000,"MAGGIORE")</f>
        <v>0</v>
      </c>
      <c r="H7750">
        <f>100*Comuni[[#This Row],[Popolazione2011]]/(SUMIFS($D$2:$D$7916,$B$2:$B$7916,"Piemonte"))</f>
        <v>9.9772772894803657E-2</v>
      </c>
      <c r="I7750" s="1" t="str">
        <f>_xlfn.XLOOKUP(Comuni[[#This Row],[Regione]],Ripartizione_geografica[Regione],Ripartizione_geografica[Ripartizione geografica],,0)</f>
        <v>Isole</v>
      </c>
      <c r="J7750" s="1">
        <f>_xlfn.XLOOKUP(Comuni[[#This Row],[Regione]],Table_0[Regione],Table_0[Totale contagiati],,0)</f>
        <v>525277</v>
      </c>
      <c r="K7750" s="1">
        <f>_xlfn.XLOOKUP(Comuni[[#This Row],[Regione]],Table_0[Regione],Table_0[Guariti],,0)</f>
        <v>513189</v>
      </c>
      <c r="L7750" s="1">
        <f>_xlfn.XLOOKUP(Comuni[[#This Row],[Regione]],Table_0[Regione],Table_0[Deceduti],,0)</f>
        <v>2975</v>
      </c>
    </row>
    <row r="7751" spans="1:12" x14ac:dyDescent="0.25">
      <c r="A7751" s="1" t="s">
        <v>7873</v>
      </c>
      <c r="B7751" s="1" t="s">
        <v>7658</v>
      </c>
      <c r="C7751" s="1" t="s">
        <v>7844</v>
      </c>
      <c r="D7751">
        <v>777</v>
      </c>
      <c r="E7751">
        <f>100*Comuni[[#This Row],[Popolazione2011]]/$D$7916</f>
        <v>1.3557335884043426E-3</v>
      </c>
      <c r="F7751">
        <f>100*Comuni[[#This Row],[Popolazione2011]]/(SUMIFS($D$2:$D$7916,$B$2:$B$7916,"Sardegna"))</f>
        <v>4.7396487170008821E-2</v>
      </c>
      <c r="G7751" t="b">
        <f>IF(Comuni[[#This Row],[Popolazione2011]]&gt;300000,"MAGGIORE")</f>
        <v>0</v>
      </c>
      <c r="H7751">
        <f>100*Comuni[[#This Row],[Popolazione2011]]/(SUMIFS($D$2:$D$7916,$B$2:$B$7916,"Piemonte"))</f>
        <v>1.7805108989265604E-2</v>
      </c>
      <c r="I7751" s="1" t="str">
        <f>_xlfn.XLOOKUP(Comuni[[#This Row],[Regione]],Ripartizione_geografica[Regione],Ripartizione_geografica[Ripartizione geografica],,0)</f>
        <v>Isole</v>
      </c>
      <c r="J7751" s="1">
        <f>_xlfn.XLOOKUP(Comuni[[#This Row],[Regione]],Table_0[Regione],Table_0[Totale contagiati],,0)</f>
        <v>525277</v>
      </c>
      <c r="K7751" s="1">
        <f>_xlfn.XLOOKUP(Comuni[[#This Row],[Regione]],Table_0[Regione],Table_0[Guariti],,0)</f>
        <v>513189</v>
      </c>
      <c r="L7751" s="1">
        <f>_xlfn.XLOOKUP(Comuni[[#This Row],[Regione]],Table_0[Regione],Table_0[Deceduti],,0)</f>
        <v>2975</v>
      </c>
    </row>
    <row r="7752" spans="1:12" x14ac:dyDescent="0.25">
      <c r="A7752" s="1" t="s">
        <v>7874</v>
      </c>
      <c r="B7752" s="1" t="s">
        <v>7658</v>
      </c>
      <c r="C7752" s="1" t="s">
        <v>7844</v>
      </c>
      <c r="D7752">
        <v>1801</v>
      </c>
      <c r="E7752">
        <f>100*Comuni[[#This Row],[Popolazione2011]]/$D$7916</f>
        <v>3.1424404024661787E-3</v>
      </c>
      <c r="F7752">
        <f>100*Comuni[[#This Row],[Popolazione2011]]/(SUMIFS($D$2:$D$7916,$B$2:$B$7916,"Sardegna"))</f>
        <v>0.10985981131684155</v>
      </c>
      <c r="G7752" t="b">
        <f>IF(Comuni[[#This Row],[Popolazione2011]]&gt;300000,"MAGGIORE")</f>
        <v>0</v>
      </c>
      <c r="H7752">
        <f>100*Comuni[[#This Row],[Popolazione2011]]/(SUMIFS($D$2:$D$7916,$B$2:$B$7916,"Piemonte"))</f>
        <v>4.1270271930073814E-2</v>
      </c>
      <c r="I7752" s="1" t="str">
        <f>_xlfn.XLOOKUP(Comuni[[#This Row],[Regione]],Ripartizione_geografica[Regione],Ripartizione_geografica[Ripartizione geografica],,0)</f>
        <v>Isole</v>
      </c>
      <c r="J7752" s="1">
        <f>_xlfn.XLOOKUP(Comuni[[#This Row],[Regione]],Table_0[Regione],Table_0[Totale contagiati],,0)</f>
        <v>525277</v>
      </c>
      <c r="K7752" s="1">
        <f>_xlfn.XLOOKUP(Comuni[[#This Row],[Regione]],Table_0[Regione],Table_0[Guariti],,0)</f>
        <v>513189</v>
      </c>
      <c r="L7752" s="1">
        <f>_xlfn.XLOOKUP(Comuni[[#This Row],[Regione]],Table_0[Regione],Table_0[Deceduti],,0)</f>
        <v>2975</v>
      </c>
    </row>
    <row r="7753" spans="1:12" x14ac:dyDescent="0.25">
      <c r="A7753" s="1" t="s">
        <v>7875</v>
      </c>
      <c r="B7753" s="1" t="s">
        <v>7658</v>
      </c>
      <c r="C7753" s="1" t="s">
        <v>7844</v>
      </c>
      <c r="D7753">
        <v>713</v>
      </c>
      <c r="E7753">
        <f>100*Comuni[[#This Row],[Popolazione2011]]/$D$7916</f>
        <v>1.2440644125254778E-3</v>
      </c>
      <c r="F7753">
        <f>100*Comuni[[#This Row],[Popolazione2011]]/(SUMIFS($D$2:$D$7916,$B$2:$B$7916,"Sardegna"))</f>
        <v>4.3492529410831773E-2</v>
      </c>
      <c r="G7753" t="b">
        <f>IF(Comuni[[#This Row],[Popolazione2011]]&gt;300000,"MAGGIORE")</f>
        <v>0</v>
      </c>
      <c r="H7753">
        <f>100*Comuni[[#This Row],[Popolazione2011]]/(SUMIFS($D$2:$D$7916,$B$2:$B$7916,"Piemonte"))</f>
        <v>1.6338536305465091E-2</v>
      </c>
      <c r="I7753" s="1" t="str">
        <f>_xlfn.XLOOKUP(Comuni[[#This Row],[Regione]],Ripartizione_geografica[Regione],Ripartizione_geografica[Ripartizione geografica],,0)</f>
        <v>Isole</v>
      </c>
      <c r="J7753" s="1">
        <f>_xlfn.XLOOKUP(Comuni[[#This Row],[Regione]],Table_0[Regione],Table_0[Totale contagiati],,0)</f>
        <v>525277</v>
      </c>
      <c r="K7753" s="1">
        <f>_xlfn.XLOOKUP(Comuni[[#This Row],[Regione]],Table_0[Regione],Table_0[Guariti],,0)</f>
        <v>513189</v>
      </c>
      <c r="L7753" s="1">
        <f>_xlfn.XLOOKUP(Comuni[[#This Row],[Regione]],Table_0[Regione],Table_0[Deceduti],,0)</f>
        <v>2975</v>
      </c>
    </row>
    <row r="7754" spans="1:12" x14ac:dyDescent="0.25">
      <c r="A7754" s="1" t="s">
        <v>7876</v>
      </c>
      <c r="B7754" s="1" t="s">
        <v>7658</v>
      </c>
      <c r="C7754" s="1" t="s">
        <v>7844</v>
      </c>
      <c r="D7754">
        <v>1178</v>
      </c>
      <c r="E7754">
        <f>100*Comuni[[#This Row],[Popolazione2011]]/$D$7916</f>
        <v>2.0554107685203547E-3</v>
      </c>
      <c r="F7754">
        <f>100*Comuni[[#This Row],[Popolazione2011]]/(SUMIFS($D$2:$D$7916,$B$2:$B$7916,"Sardegna"))</f>
        <v>7.1857222504852492E-2</v>
      </c>
      <c r="G7754" t="b">
        <f>IF(Comuni[[#This Row],[Popolazione2011]]&gt;300000,"MAGGIORE")</f>
        <v>0</v>
      </c>
      <c r="H7754">
        <f>100*Comuni[[#This Row],[Popolazione2011]]/(SUMIFS($D$2:$D$7916,$B$2:$B$7916,"Piemonte"))</f>
        <v>2.6994103461203196E-2</v>
      </c>
      <c r="I7754" s="1" t="str">
        <f>_xlfn.XLOOKUP(Comuni[[#This Row],[Regione]],Ripartizione_geografica[Regione],Ripartizione_geografica[Ripartizione geografica],,0)</f>
        <v>Isole</v>
      </c>
      <c r="J7754" s="1">
        <f>_xlfn.XLOOKUP(Comuni[[#This Row],[Regione]],Table_0[Regione],Table_0[Totale contagiati],,0)</f>
        <v>525277</v>
      </c>
      <c r="K7754" s="1">
        <f>_xlfn.XLOOKUP(Comuni[[#This Row],[Regione]],Table_0[Regione],Table_0[Guariti],,0)</f>
        <v>513189</v>
      </c>
      <c r="L7754" s="1">
        <f>_xlfn.XLOOKUP(Comuni[[#This Row],[Regione]],Table_0[Regione],Table_0[Deceduti],,0)</f>
        <v>2975</v>
      </c>
    </row>
    <row r="7755" spans="1:12" x14ac:dyDescent="0.25">
      <c r="A7755" s="1" t="s">
        <v>7877</v>
      </c>
      <c r="B7755" s="1" t="s">
        <v>7658</v>
      </c>
      <c r="C7755" s="1" t="s">
        <v>7844</v>
      </c>
      <c r="D7755">
        <v>508</v>
      </c>
      <c r="E7755">
        <f>100*Comuni[[#This Row],[Popolazione2011]]/$D$7916</f>
        <v>8.8637408353848905E-4</v>
      </c>
      <c r="F7755">
        <f>100*Comuni[[#This Row],[Popolazione2011]]/(SUMIFS($D$2:$D$7916,$B$2:$B$7916,"Sardegna"))</f>
        <v>3.09876647134678E-2</v>
      </c>
      <c r="G7755" t="b">
        <f>IF(Comuni[[#This Row],[Popolazione2011]]&gt;300000,"MAGGIORE")</f>
        <v>0</v>
      </c>
      <c r="H7755">
        <f>100*Comuni[[#This Row],[Popolazione2011]]/(SUMIFS($D$2:$D$7916,$B$2:$B$7916,"Piemonte"))</f>
        <v>1.1640920677666573E-2</v>
      </c>
      <c r="I7755" s="1" t="str">
        <f>_xlfn.XLOOKUP(Comuni[[#This Row],[Regione]],Ripartizione_geografica[Regione],Ripartizione_geografica[Ripartizione geografica],,0)</f>
        <v>Isole</v>
      </c>
      <c r="J7755" s="1">
        <f>_xlfn.XLOOKUP(Comuni[[#This Row],[Regione]],Table_0[Regione],Table_0[Totale contagiati],,0)</f>
        <v>525277</v>
      </c>
      <c r="K7755" s="1">
        <f>_xlfn.XLOOKUP(Comuni[[#This Row],[Regione]],Table_0[Regione],Table_0[Guariti],,0)</f>
        <v>513189</v>
      </c>
      <c r="L7755" s="1">
        <f>_xlfn.XLOOKUP(Comuni[[#This Row],[Regione]],Table_0[Regione],Table_0[Deceduti],,0)</f>
        <v>2975</v>
      </c>
    </row>
    <row r="7756" spans="1:12" x14ac:dyDescent="0.25">
      <c r="A7756" s="1" t="s">
        <v>7878</v>
      </c>
      <c r="B7756" s="1" t="s">
        <v>7658</v>
      </c>
      <c r="C7756" s="1" t="s">
        <v>7844</v>
      </c>
      <c r="D7756">
        <v>1790</v>
      </c>
      <c r="E7756">
        <f>100*Comuni[[#This Row],[Popolazione2011]]/$D$7916</f>
        <v>3.1232472628619991E-3</v>
      </c>
      <c r="F7756">
        <f>100*Comuni[[#This Row],[Popolazione2011]]/(SUMIFS($D$2:$D$7916,$B$2:$B$7916,"Sardegna"))</f>
        <v>0.109188818576983</v>
      </c>
      <c r="G7756" t="b">
        <f>IF(Comuni[[#This Row],[Popolazione2011]]&gt;300000,"MAGGIORE")</f>
        <v>0</v>
      </c>
      <c r="H7756">
        <f>100*Comuni[[#This Row],[Popolazione2011]]/(SUMIFS($D$2:$D$7916,$B$2:$B$7916,"Piemonte"))</f>
        <v>4.1018204750045605E-2</v>
      </c>
      <c r="I7756" s="1" t="str">
        <f>_xlfn.XLOOKUP(Comuni[[#This Row],[Regione]],Ripartizione_geografica[Regione],Ripartizione_geografica[Ripartizione geografica],,0)</f>
        <v>Isole</v>
      </c>
      <c r="J7756" s="1">
        <f>_xlfn.XLOOKUP(Comuni[[#This Row],[Regione]],Table_0[Regione],Table_0[Totale contagiati],,0)</f>
        <v>525277</v>
      </c>
      <c r="K7756" s="1">
        <f>_xlfn.XLOOKUP(Comuni[[#This Row],[Regione]],Table_0[Regione],Table_0[Guariti],,0)</f>
        <v>513189</v>
      </c>
      <c r="L7756" s="1">
        <f>_xlfn.XLOOKUP(Comuni[[#This Row],[Regione]],Table_0[Regione],Table_0[Deceduti],,0)</f>
        <v>2975</v>
      </c>
    </row>
    <row r="7757" spans="1:12" x14ac:dyDescent="0.25">
      <c r="A7757" s="1" t="s">
        <v>7879</v>
      </c>
      <c r="B7757" s="1" t="s">
        <v>7658</v>
      </c>
      <c r="C7757" s="1" t="s">
        <v>7844</v>
      </c>
      <c r="D7757">
        <v>348</v>
      </c>
      <c r="E7757">
        <f>100*Comuni[[#This Row],[Popolazione2011]]/$D$7916</f>
        <v>6.0720114384132723E-4</v>
      </c>
      <c r="F7757">
        <f>100*Comuni[[#This Row],[Popolazione2011]]/(SUMIFS($D$2:$D$7916,$B$2:$B$7916,"Sardegna"))</f>
        <v>2.1227770315525186E-2</v>
      </c>
      <c r="G7757" t="b">
        <f>IF(Comuni[[#This Row],[Popolazione2011]]&gt;300000,"MAGGIORE")</f>
        <v>0</v>
      </c>
      <c r="H7757">
        <f>100*Comuni[[#This Row],[Popolazione2011]]/(SUMIFS($D$2:$D$7916,$B$2:$B$7916,"Piemonte"))</f>
        <v>7.9744889681652893E-3</v>
      </c>
      <c r="I7757" s="1" t="str">
        <f>_xlfn.XLOOKUP(Comuni[[#This Row],[Regione]],Ripartizione_geografica[Regione],Ripartizione_geografica[Ripartizione geografica],,0)</f>
        <v>Isole</v>
      </c>
      <c r="J7757" s="1">
        <f>_xlfn.XLOOKUP(Comuni[[#This Row],[Regione]],Table_0[Regione],Table_0[Totale contagiati],,0)</f>
        <v>525277</v>
      </c>
      <c r="K7757" s="1">
        <f>_xlfn.XLOOKUP(Comuni[[#This Row],[Regione]],Table_0[Regione],Table_0[Guariti],,0)</f>
        <v>513189</v>
      </c>
      <c r="L7757" s="1">
        <f>_xlfn.XLOOKUP(Comuni[[#This Row],[Regione]],Table_0[Regione],Table_0[Deceduti],,0)</f>
        <v>2975</v>
      </c>
    </row>
    <row r="7758" spans="1:12" x14ac:dyDescent="0.25">
      <c r="A7758" s="1" t="s">
        <v>7880</v>
      </c>
      <c r="B7758" s="1" t="s">
        <v>7658</v>
      </c>
      <c r="C7758" s="1" t="s">
        <v>7844</v>
      </c>
      <c r="D7758">
        <v>1255</v>
      </c>
      <c r="E7758">
        <f>100*Comuni[[#This Row],[Popolazione2011]]/$D$7916</f>
        <v>2.189762745749614E-3</v>
      </c>
      <c r="F7758">
        <f>100*Comuni[[#This Row],[Popolazione2011]]/(SUMIFS($D$2:$D$7916,$B$2:$B$7916,"Sardegna"))</f>
        <v>7.6554171683862374E-2</v>
      </c>
      <c r="G7758" t="b">
        <f>IF(Comuni[[#This Row],[Popolazione2011]]&gt;300000,"MAGGIORE")</f>
        <v>0</v>
      </c>
      <c r="H7758">
        <f>100*Comuni[[#This Row],[Popolazione2011]]/(SUMIFS($D$2:$D$7916,$B$2:$B$7916,"Piemonte"))</f>
        <v>2.8758573721400688E-2</v>
      </c>
      <c r="I7758" s="1" t="str">
        <f>_xlfn.XLOOKUP(Comuni[[#This Row],[Regione]],Ripartizione_geografica[Regione],Ripartizione_geografica[Ripartizione geografica],,0)</f>
        <v>Isole</v>
      </c>
      <c r="J7758" s="1">
        <f>_xlfn.XLOOKUP(Comuni[[#This Row],[Regione]],Table_0[Regione],Table_0[Totale contagiati],,0)</f>
        <v>525277</v>
      </c>
      <c r="K7758" s="1">
        <f>_xlfn.XLOOKUP(Comuni[[#This Row],[Regione]],Table_0[Regione],Table_0[Guariti],,0)</f>
        <v>513189</v>
      </c>
      <c r="L7758" s="1">
        <f>_xlfn.XLOOKUP(Comuni[[#This Row],[Regione]],Table_0[Regione],Table_0[Deceduti],,0)</f>
        <v>2975</v>
      </c>
    </row>
    <row r="7759" spans="1:12" x14ac:dyDescent="0.25">
      <c r="A7759" s="1" t="s">
        <v>7881</v>
      </c>
      <c r="B7759" s="1" t="s">
        <v>7658</v>
      </c>
      <c r="C7759" s="1" t="s">
        <v>7844</v>
      </c>
      <c r="D7759">
        <v>31155</v>
      </c>
      <c r="E7759">
        <f>100*Comuni[[#This Row],[Popolazione2011]]/$D$7916</f>
        <v>5.4360205851656747E-2</v>
      </c>
      <c r="F7759">
        <f>100*Comuni[[#This Row],[Popolazione2011]]/(SUMIFS($D$2:$D$7916,$B$2:$B$7916,"Sardegna"))</f>
        <v>1.9004344372993884</v>
      </c>
      <c r="G7759" t="b">
        <f>IF(Comuni[[#This Row],[Popolazione2011]]&gt;300000,"MAGGIORE")</f>
        <v>0</v>
      </c>
      <c r="H7759">
        <f>100*Comuni[[#This Row],[Popolazione2011]]/(SUMIFS($D$2:$D$7916,$B$2:$B$7916,"Piemonte"))</f>
        <v>0.71392299943445292</v>
      </c>
      <c r="I7759" s="1" t="str">
        <f>_xlfn.XLOOKUP(Comuni[[#This Row],[Regione]],Ripartizione_geografica[Regione],Ripartizione_geografica[Ripartizione geografica],,0)</f>
        <v>Isole</v>
      </c>
      <c r="J7759" s="1">
        <f>_xlfn.XLOOKUP(Comuni[[#This Row],[Regione]],Table_0[Regione],Table_0[Totale contagiati],,0)</f>
        <v>525277</v>
      </c>
      <c r="K7759" s="1">
        <f>_xlfn.XLOOKUP(Comuni[[#This Row],[Regione]],Table_0[Regione],Table_0[Guariti],,0)</f>
        <v>513189</v>
      </c>
      <c r="L7759" s="1">
        <f>_xlfn.XLOOKUP(Comuni[[#This Row],[Regione]],Table_0[Regione],Table_0[Deceduti],,0)</f>
        <v>2975</v>
      </c>
    </row>
    <row r="7760" spans="1:12" x14ac:dyDescent="0.25">
      <c r="A7760" s="1" t="s">
        <v>7882</v>
      </c>
      <c r="B7760" s="1" t="s">
        <v>7658</v>
      </c>
      <c r="C7760" s="1" t="s">
        <v>7844</v>
      </c>
      <c r="D7760">
        <v>1482</v>
      </c>
      <c r="E7760">
        <f>100*Comuni[[#This Row],[Popolazione2011]]/$D$7916</f>
        <v>2.5858393539449622E-3</v>
      </c>
      <c r="F7760">
        <f>100*Comuni[[#This Row],[Popolazione2011]]/(SUMIFS($D$2:$D$7916,$B$2:$B$7916,"Sardegna"))</f>
        <v>9.0401021860943467E-2</v>
      </c>
      <c r="G7760" t="b">
        <f>IF(Comuni[[#This Row],[Popolazione2011]]&gt;300000,"MAGGIORE")</f>
        <v>0</v>
      </c>
      <c r="H7760">
        <f>100*Comuni[[#This Row],[Popolazione2011]]/(SUMIFS($D$2:$D$7916,$B$2:$B$7916,"Piemonte"))</f>
        <v>3.3960323709255634E-2</v>
      </c>
      <c r="I7760" s="1" t="str">
        <f>_xlfn.XLOOKUP(Comuni[[#This Row],[Regione]],Ripartizione_geografica[Regione],Ripartizione_geografica[Ripartizione geografica],,0)</f>
        <v>Isole</v>
      </c>
      <c r="J7760" s="1">
        <f>_xlfn.XLOOKUP(Comuni[[#This Row],[Regione]],Table_0[Regione],Table_0[Totale contagiati],,0)</f>
        <v>525277</v>
      </c>
      <c r="K7760" s="1">
        <f>_xlfn.XLOOKUP(Comuni[[#This Row],[Regione]],Table_0[Regione],Table_0[Guariti],,0)</f>
        <v>513189</v>
      </c>
      <c r="L7760" s="1">
        <f>_xlfn.XLOOKUP(Comuni[[#This Row],[Regione]],Table_0[Regione],Table_0[Deceduti],,0)</f>
        <v>2975</v>
      </c>
    </row>
    <row r="7761" spans="1:12" x14ac:dyDescent="0.25">
      <c r="A7761" s="1" t="s">
        <v>7883</v>
      </c>
      <c r="B7761" s="1" t="s">
        <v>7658</v>
      </c>
      <c r="C7761" s="1" t="s">
        <v>7844</v>
      </c>
      <c r="D7761">
        <v>300</v>
      </c>
      <c r="E7761">
        <f>100*Comuni[[#This Row],[Popolazione2011]]/$D$7916</f>
        <v>5.2344926193217858E-4</v>
      </c>
      <c r="F7761">
        <f>100*Comuni[[#This Row],[Popolazione2011]]/(SUMIFS($D$2:$D$7916,$B$2:$B$7916,"Sardegna"))</f>
        <v>1.8299801996142402E-2</v>
      </c>
      <c r="G7761" t="b">
        <f>IF(Comuni[[#This Row],[Popolazione2011]]&gt;300000,"MAGGIORE")</f>
        <v>0</v>
      </c>
      <c r="H7761">
        <f>100*Comuni[[#This Row],[Popolazione2011]]/(SUMIFS($D$2:$D$7916,$B$2:$B$7916,"Piemonte"))</f>
        <v>6.8745594553149053E-3</v>
      </c>
      <c r="I7761" s="1" t="str">
        <f>_xlfn.XLOOKUP(Comuni[[#This Row],[Regione]],Ripartizione_geografica[Regione],Ripartizione_geografica[Ripartizione geografica],,0)</f>
        <v>Isole</v>
      </c>
      <c r="J7761" s="1">
        <f>_xlfn.XLOOKUP(Comuni[[#This Row],[Regione]],Table_0[Regione],Table_0[Totale contagiati],,0)</f>
        <v>525277</v>
      </c>
      <c r="K7761" s="1">
        <f>_xlfn.XLOOKUP(Comuni[[#This Row],[Regione]],Table_0[Regione],Table_0[Guariti],,0)</f>
        <v>513189</v>
      </c>
      <c r="L7761" s="1">
        <f>_xlfn.XLOOKUP(Comuni[[#This Row],[Regione]],Table_0[Regione],Table_0[Deceduti],,0)</f>
        <v>2975</v>
      </c>
    </row>
    <row r="7762" spans="1:12" x14ac:dyDescent="0.25">
      <c r="A7762" s="1" t="s">
        <v>7884</v>
      </c>
      <c r="B7762" s="1" t="s">
        <v>7658</v>
      </c>
      <c r="C7762" s="1" t="s">
        <v>7844</v>
      </c>
      <c r="D7762">
        <v>2347</v>
      </c>
      <c r="E7762">
        <f>100*Comuni[[#This Row],[Popolazione2011]]/$D$7916</f>
        <v>4.0951180591827438E-3</v>
      </c>
      <c r="F7762">
        <f>100*Comuni[[#This Row],[Popolazione2011]]/(SUMIFS($D$2:$D$7916,$B$2:$B$7916,"Sardegna"))</f>
        <v>0.14316545094982072</v>
      </c>
      <c r="G7762" t="b">
        <f>IF(Comuni[[#This Row],[Popolazione2011]]&gt;300000,"MAGGIORE")</f>
        <v>0</v>
      </c>
      <c r="H7762">
        <f>100*Comuni[[#This Row],[Popolazione2011]]/(SUMIFS($D$2:$D$7916,$B$2:$B$7916,"Piemonte"))</f>
        <v>5.3781970138746943E-2</v>
      </c>
      <c r="I7762" s="1" t="str">
        <f>_xlfn.XLOOKUP(Comuni[[#This Row],[Regione]],Ripartizione_geografica[Regione],Ripartizione_geografica[Ripartizione geografica],,0)</f>
        <v>Isole</v>
      </c>
      <c r="J7762" s="1">
        <f>_xlfn.XLOOKUP(Comuni[[#This Row],[Regione]],Table_0[Regione],Table_0[Totale contagiati],,0)</f>
        <v>525277</v>
      </c>
      <c r="K7762" s="1">
        <f>_xlfn.XLOOKUP(Comuni[[#This Row],[Regione]],Table_0[Regione],Table_0[Guariti],,0)</f>
        <v>513189</v>
      </c>
      <c r="L7762" s="1">
        <f>_xlfn.XLOOKUP(Comuni[[#This Row],[Regione]],Table_0[Regione],Table_0[Deceduti],,0)</f>
        <v>2975</v>
      </c>
    </row>
    <row r="7763" spans="1:12" x14ac:dyDescent="0.25">
      <c r="A7763" s="1" t="s">
        <v>7885</v>
      </c>
      <c r="B7763" s="1" t="s">
        <v>7658</v>
      </c>
      <c r="C7763" s="1" t="s">
        <v>7844</v>
      </c>
      <c r="D7763">
        <v>278</v>
      </c>
      <c r="E7763">
        <f>100*Comuni[[#This Row],[Popolazione2011]]/$D$7916</f>
        <v>4.8506298272381885E-4</v>
      </c>
      <c r="F7763">
        <f>100*Comuni[[#This Row],[Popolazione2011]]/(SUMIFS($D$2:$D$7916,$B$2:$B$7916,"Sardegna"))</f>
        <v>1.6957816516425292E-2</v>
      </c>
      <c r="G7763" t="b">
        <f>IF(Comuni[[#This Row],[Popolazione2011]]&gt;300000,"MAGGIORE")</f>
        <v>0</v>
      </c>
      <c r="H7763">
        <f>100*Comuni[[#This Row],[Popolazione2011]]/(SUMIFS($D$2:$D$7916,$B$2:$B$7916,"Piemonte"))</f>
        <v>6.3704250952584789E-3</v>
      </c>
      <c r="I7763" s="1" t="str">
        <f>_xlfn.XLOOKUP(Comuni[[#This Row],[Regione]],Ripartizione_geografica[Regione],Ripartizione_geografica[Ripartizione geografica],,0)</f>
        <v>Isole</v>
      </c>
      <c r="J7763" s="1">
        <f>_xlfn.XLOOKUP(Comuni[[#This Row],[Regione]],Table_0[Regione],Table_0[Totale contagiati],,0)</f>
        <v>525277</v>
      </c>
      <c r="K7763" s="1">
        <f>_xlfn.XLOOKUP(Comuni[[#This Row],[Regione]],Table_0[Regione],Table_0[Guariti],,0)</f>
        <v>513189</v>
      </c>
      <c r="L7763" s="1">
        <f>_xlfn.XLOOKUP(Comuni[[#This Row],[Regione]],Table_0[Regione],Table_0[Deceduti],,0)</f>
        <v>2975</v>
      </c>
    </row>
    <row r="7764" spans="1:12" x14ac:dyDescent="0.25">
      <c r="A7764" s="1" t="s">
        <v>7886</v>
      </c>
      <c r="B7764" s="1" t="s">
        <v>7658</v>
      </c>
      <c r="C7764" s="1" t="s">
        <v>7844</v>
      </c>
      <c r="D7764">
        <v>2146</v>
      </c>
      <c r="E7764">
        <f>100*Comuni[[#This Row],[Popolazione2011]]/$D$7916</f>
        <v>3.7444070536881841E-3</v>
      </c>
      <c r="F7764">
        <f>100*Comuni[[#This Row],[Popolazione2011]]/(SUMIFS($D$2:$D$7916,$B$2:$B$7916,"Sardegna"))</f>
        <v>0.13090458361240531</v>
      </c>
      <c r="G7764" t="b">
        <f>IF(Comuni[[#This Row],[Popolazione2011]]&gt;300000,"MAGGIORE")</f>
        <v>0</v>
      </c>
      <c r="H7764">
        <f>100*Comuni[[#This Row],[Popolazione2011]]/(SUMIFS($D$2:$D$7916,$B$2:$B$7916,"Piemonte"))</f>
        <v>4.9176015303685955E-2</v>
      </c>
      <c r="I7764" s="1" t="str">
        <f>_xlfn.XLOOKUP(Comuni[[#This Row],[Regione]],Ripartizione_geografica[Regione],Ripartizione_geografica[Ripartizione geografica],,0)</f>
        <v>Isole</v>
      </c>
      <c r="J7764" s="1">
        <f>_xlfn.XLOOKUP(Comuni[[#This Row],[Regione]],Table_0[Regione],Table_0[Totale contagiati],,0)</f>
        <v>525277</v>
      </c>
      <c r="K7764" s="1">
        <f>_xlfn.XLOOKUP(Comuni[[#This Row],[Regione]],Table_0[Regione],Table_0[Guariti],,0)</f>
        <v>513189</v>
      </c>
      <c r="L7764" s="1">
        <f>_xlfn.XLOOKUP(Comuni[[#This Row],[Regione]],Table_0[Regione],Table_0[Deceduti],,0)</f>
        <v>2975</v>
      </c>
    </row>
    <row r="7765" spans="1:12" x14ac:dyDescent="0.25">
      <c r="A7765" s="1" t="s">
        <v>7887</v>
      </c>
      <c r="B7765" s="1" t="s">
        <v>7658</v>
      </c>
      <c r="C7765" s="1" t="s">
        <v>7844</v>
      </c>
      <c r="D7765">
        <v>728</v>
      </c>
      <c r="E7765">
        <f>100*Comuni[[#This Row],[Popolazione2011]]/$D$7916</f>
        <v>1.2702368756220867E-3</v>
      </c>
      <c r="F7765">
        <f>100*Comuni[[#This Row],[Popolazione2011]]/(SUMIFS($D$2:$D$7916,$B$2:$B$7916,"Sardegna"))</f>
        <v>4.4407519510638892E-2</v>
      </c>
      <c r="G7765" t="b">
        <f>IF(Comuni[[#This Row],[Popolazione2011]]&gt;300000,"MAGGIORE")</f>
        <v>0</v>
      </c>
      <c r="H7765">
        <f>100*Comuni[[#This Row],[Popolazione2011]]/(SUMIFS($D$2:$D$7916,$B$2:$B$7916,"Piemonte"))</f>
        <v>1.6682264278230836E-2</v>
      </c>
      <c r="I7765" s="1" t="str">
        <f>_xlfn.XLOOKUP(Comuni[[#This Row],[Regione]],Ripartizione_geografica[Regione],Ripartizione_geografica[Ripartizione geografica],,0)</f>
        <v>Isole</v>
      </c>
      <c r="J7765" s="1">
        <f>_xlfn.XLOOKUP(Comuni[[#This Row],[Regione]],Table_0[Regione],Table_0[Totale contagiati],,0)</f>
        <v>525277</v>
      </c>
      <c r="K7765" s="1">
        <f>_xlfn.XLOOKUP(Comuni[[#This Row],[Regione]],Table_0[Regione],Table_0[Guariti],,0)</f>
        <v>513189</v>
      </c>
      <c r="L7765" s="1">
        <f>_xlfn.XLOOKUP(Comuni[[#This Row],[Regione]],Table_0[Regione],Table_0[Deceduti],,0)</f>
        <v>2975</v>
      </c>
    </row>
    <row r="7766" spans="1:12" x14ac:dyDescent="0.25">
      <c r="A7766" s="1" t="s">
        <v>7888</v>
      </c>
      <c r="B7766" s="1" t="s">
        <v>7658</v>
      </c>
      <c r="C7766" s="1" t="s">
        <v>7844</v>
      </c>
      <c r="D7766">
        <v>3183</v>
      </c>
      <c r="E7766">
        <f>100*Comuni[[#This Row],[Popolazione2011]]/$D$7916</f>
        <v>5.5537966691004146E-3</v>
      </c>
      <c r="F7766">
        <f>100*Comuni[[#This Row],[Popolazione2011]]/(SUMIFS($D$2:$D$7916,$B$2:$B$7916,"Sardegna"))</f>
        <v>0.19416089917907089</v>
      </c>
      <c r="G7766" t="b">
        <f>IF(Comuni[[#This Row],[Popolazione2011]]&gt;300000,"MAGGIORE")</f>
        <v>0</v>
      </c>
      <c r="H7766">
        <f>100*Comuni[[#This Row],[Popolazione2011]]/(SUMIFS($D$2:$D$7916,$B$2:$B$7916,"Piemonte"))</f>
        <v>7.2939075820891139E-2</v>
      </c>
      <c r="I7766" s="1" t="str">
        <f>_xlfn.XLOOKUP(Comuni[[#This Row],[Regione]],Ripartizione_geografica[Regione],Ripartizione_geografica[Ripartizione geografica],,0)</f>
        <v>Isole</v>
      </c>
      <c r="J7766" s="1">
        <f>_xlfn.XLOOKUP(Comuni[[#This Row],[Regione]],Table_0[Regione],Table_0[Totale contagiati],,0)</f>
        <v>525277</v>
      </c>
      <c r="K7766" s="1">
        <f>_xlfn.XLOOKUP(Comuni[[#This Row],[Regione]],Table_0[Regione],Table_0[Guariti],,0)</f>
        <v>513189</v>
      </c>
      <c r="L7766" s="1">
        <f>_xlfn.XLOOKUP(Comuni[[#This Row],[Regione]],Table_0[Regione],Table_0[Deceduti],,0)</f>
        <v>2975</v>
      </c>
    </row>
    <row r="7767" spans="1:12" x14ac:dyDescent="0.25">
      <c r="A7767" s="1" t="s">
        <v>7889</v>
      </c>
      <c r="B7767" s="1" t="s">
        <v>7658</v>
      </c>
      <c r="C7767" s="1" t="s">
        <v>7844</v>
      </c>
      <c r="D7767">
        <v>2811</v>
      </c>
      <c r="E7767">
        <f>100*Comuni[[#This Row],[Popolazione2011]]/$D$7916</f>
        <v>4.9047195843045137E-3</v>
      </c>
      <c r="F7767">
        <f>100*Comuni[[#This Row],[Popolazione2011]]/(SUMIFS($D$2:$D$7916,$B$2:$B$7916,"Sardegna"))</f>
        <v>0.1714691447038543</v>
      </c>
      <c r="G7767" t="b">
        <f>IF(Comuni[[#This Row],[Popolazione2011]]&gt;300000,"MAGGIORE")</f>
        <v>0</v>
      </c>
      <c r="H7767">
        <f>100*Comuni[[#This Row],[Popolazione2011]]/(SUMIFS($D$2:$D$7916,$B$2:$B$7916,"Piemonte"))</f>
        <v>6.4414622096300667E-2</v>
      </c>
      <c r="I7767" s="1" t="str">
        <f>_xlfn.XLOOKUP(Comuni[[#This Row],[Regione]],Ripartizione_geografica[Regione],Ripartizione_geografica[Ripartizione geografica],,0)</f>
        <v>Isole</v>
      </c>
      <c r="J7767" s="1">
        <f>_xlfn.XLOOKUP(Comuni[[#This Row],[Regione]],Table_0[Regione],Table_0[Totale contagiati],,0)</f>
        <v>525277</v>
      </c>
      <c r="K7767" s="1">
        <f>_xlfn.XLOOKUP(Comuni[[#This Row],[Regione]],Table_0[Regione],Table_0[Guariti],,0)</f>
        <v>513189</v>
      </c>
      <c r="L7767" s="1">
        <f>_xlfn.XLOOKUP(Comuni[[#This Row],[Regione]],Table_0[Regione],Table_0[Deceduti],,0)</f>
        <v>2975</v>
      </c>
    </row>
    <row r="7768" spans="1:12" x14ac:dyDescent="0.25">
      <c r="A7768" s="1" t="s">
        <v>7890</v>
      </c>
      <c r="B7768" s="1" t="s">
        <v>7658</v>
      </c>
      <c r="C7768" s="1" t="s">
        <v>7844</v>
      </c>
      <c r="D7768">
        <v>4811</v>
      </c>
      <c r="E7768">
        <f>100*Comuni[[#This Row],[Popolazione2011]]/$D$7916</f>
        <v>8.3943813305190369E-3</v>
      </c>
      <c r="F7768">
        <f>100*Comuni[[#This Row],[Popolazione2011]]/(SUMIFS($D$2:$D$7916,$B$2:$B$7916,"Sardegna"))</f>
        <v>0.29346782467813698</v>
      </c>
      <c r="G7768" t="b">
        <f>IF(Comuni[[#This Row],[Popolazione2011]]&gt;300000,"MAGGIORE")</f>
        <v>0</v>
      </c>
      <c r="H7768">
        <f>100*Comuni[[#This Row],[Popolazione2011]]/(SUMIFS($D$2:$D$7916,$B$2:$B$7916,"Piemonte"))</f>
        <v>0.11024501846506669</v>
      </c>
      <c r="I7768" s="1" t="str">
        <f>_xlfn.XLOOKUP(Comuni[[#This Row],[Regione]],Ripartizione_geografica[Regione],Ripartizione_geografica[Ripartizione geografica],,0)</f>
        <v>Isole</v>
      </c>
      <c r="J7768" s="1">
        <f>_xlfn.XLOOKUP(Comuni[[#This Row],[Regione]],Table_0[Regione],Table_0[Totale contagiati],,0)</f>
        <v>525277</v>
      </c>
      <c r="K7768" s="1">
        <f>_xlfn.XLOOKUP(Comuni[[#This Row],[Regione]],Table_0[Regione],Table_0[Guariti],,0)</f>
        <v>513189</v>
      </c>
      <c r="L7768" s="1">
        <f>_xlfn.XLOOKUP(Comuni[[#This Row],[Regione]],Table_0[Regione],Table_0[Deceduti],,0)</f>
        <v>2975</v>
      </c>
    </row>
    <row r="7769" spans="1:12" x14ac:dyDescent="0.25">
      <c r="A7769" s="1" t="s">
        <v>7891</v>
      </c>
      <c r="B7769" s="1" t="s">
        <v>7658</v>
      </c>
      <c r="C7769" s="1" t="s">
        <v>7844</v>
      </c>
      <c r="D7769">
        <v>382</v>
      </c>
      <c r="E7769">
        <f>100*Comuni[[#This Row],[Popolazione2011]]/$D$7916</f>
        <v>6.6652539352697409E-4</v>
      </c>
      <c r="F7769">
        <f>100*Comuni[[#This Row],[Popolazione2011]]/(SUMIFS($D$2:$D$7916,$B$2:$B$7916,"Sardegna"))</f>
        <v>2.3301747875087993E-2</v>
      </c>
      <c r="G7769" t="b">
        <f>IF(Comuni[[#This Row],[Popolazione2011]]&gt;300000,"MAGGIORE")</f>
        <v>0</v>
      </c>
      <c r="H7769">
        <f>100*Comuni[[#This Row],[Popolazione2011]]/(SUMIFS($D$2:$D$7916,$B$2:$B$7916,"Piemonte"))</f>
        <v>8.7536057064343132E-3</v>
      </c>
      <c r="I7769" s="1" t="str">
        <f>_xlfn.XLOOKUP(Comuni[[#This Row],[Regione]],Ripartizione_geografica[Regione],Ripartizione_geografica[Ripartizione geografica],,0)</f>
        <v>Isole</v>
      </c>
      <c r="J7769" s="1">
        <f>_xlfn.XLOOKUP(Comuni[[#This Row],[Regione]],Table_0[Regione],Table_0[Totale contagiati],,0)</f>
        <v>525277</v>
      </c>
      <c r="K7769" s="1">
        <f>_xlfn.XLOOKUP(Comuni[[#This Row],[Regione]],Table_0[Regione],Table_0[Guariti],,0)</f>
        <v>513189</v>
      </c>
      <c r="L7769" s="1">
        <f>_xlfn.XLOOKUP(Comuni[[#This Row],[Regione]],Table_0[Regione],Table_0[Deceduti],,0)</f>
        <v>2975</v>
      </c>
    </row>
    <row r="7770" spans="1:12" x14ac:dyDescent="0.25">
      <c r="A7770" s="1" t="s">
        <v>7892</v>
      </c>
      <c r="B7770" s="1" t="s">
        <v>7658</v>
      </c>
      <c r="C7770" s="1" t="s">
        <v>7844</v>
      </c>
      <c r="D7770">
        <v>2440</v>
      </c>
      <c r="E7770">
        <f>100*Comuni[[#This Row],[Popolazione2011]]/$D$7916</f>
        <v>4.257387330381719E-3</v>
      </c>
      <c r="F7770">
        <f>100*Comuni[[#This Row],[Popolazione2011]]/(SUMIFS($D$2:$D$7916,$B$2:$B$7916,"Sardegna"))</f>
        <v>0.14883838956862486</v>
      </c>
      <c r="G7770" t="b">
        <f>IF(Comuni[[#This Row],[Popolazione2011]]&gt;300000,"MAGGIORE")</f>
        <v>0</v>
      </c>
      <c r="H7770">
        <f>100*Comuni[[#This Row],[Popolazione2011]]/(SUMIFS($D$2:$D$7916,$B$2:$B$7916,"Piemonte"))</f>
        <v>5.5913083569894564E-2</v>
      </c>
      <c r="I7770" s="1" t="str">
        <f>_xlfn.XLOOKUP(Comuni[[#This Row],[Regione]],Ripartizione_geografica[Regione],Ripartizione_geografica[Ripartizione geografica],,0)</f>
        <v>Isole</v>
      </c>
      <c r="J7770" s="1">
        <f>_xlfn.XLOOKUP(Comuni[[#This Row],[Regione]],Table_0[Regione],Table_0[Totale contagiati],,0)</f>
        <v>525277</v>
      </c>
      <c r="K7770" s="1">
        <f>_xlfn.XLOOKUP(Comuni[[#This Row],[Regione]],Table_0[Regione],Table_0[Guariti],,0)</f>
        <v>513189</v>
      </c>
      <c r="L7770" s="1">
        <f>_xlfn.XLOOKUP(Comuni[[#This Row],[Regione]],Table_0[Regione],Table_0[Deceduti],,0)</f>
        <v>2975</v>
      </c>
    </row>
    <row r="7771" spans="1:12" x14ac:dyDescent="0.25">
      <c r="A7771" s="1" t="s">
        <v>7893</v>
      </c>
      <c r="B7771" s="1" t="s">
        <v>7658</v>
      </c>
      <c r="C7771" s="1" t="s">
        <v>7844</v>
      </c>
      <c r="D7771">
        <v>2526</v>
      </c>
      <c r="E7771">
        <f>100*Comuni[[#This Row],[Popolazione2011]]/$D$7916</f>
        <v>4.4074427854689435E-3</v>
      </c>
      <c r="F7771">
        <f>100*Comuni[[#This Row],[Popolazione2011]]/(SUMIFS($D$2:$D$7916,$B$2:$B$7916,"Sardegna"))</f>
        <v>0.15408433280751901</v>
      </c>
      <c r="G7771" t="b">
        <f>IF(Comuni[[#This Row],[Popolazione2011]]&gt;300000,"MAGGIORE")</f>
        <v>0</v>
      </c>
      <c r="H7771">
        <f>100*Comuni[[#This Row],[Popolazione2011]]/(SUMIFS($D$2:$D$7916,$B$2:$B$7916,"Piemonte"))</f>
        <v>5.7883790613751505E-2</v>
      </c>
      <c r="I7771" s="1" t="str">
        <f>_xlfn.XLOOKUP(Comuni[[#This Row],[Regione]],Ripartizione_geografica[Regione],Ripartizione_geografica[Ripartizione geografica],,0)</f>
        <v>Isole</v>
      </c>
      <c r="J7771" s="1">
        <f>_xlfn.XLOOKUP(Comuni[[#This Row],[Regione]],Table_0[Regione],Table_0[Totale contagiati],,0)</f>
        <v>525277</v>
      </c>
      <c r="K7771" s="1">
        <f>_xlfn.XLOOKUP(Comuni[[#This Row],[Regione]],Table_0[Regione],Table_0[Guariti],,0)</f>
        <v>513189</v>
      </c>
      <c r="L7771" s="1">
        <f>_xlfn.XLOOKUP(Comuni[[#This Row],[Regione]],Table_0[Regione],Table_0[Deceduti],,0)</f>
        <v>2975</v>
      </c>
    </row>
    <row r="7772" spans="1:12" x14ac:dyDescent="0.25">
      <c r="A7772" s="1" t="s">
        <v>7894</v>
      </c>
      <c r="B7772" s="1" t="s">
        <v>7658</v>
      </c>
      <c r="C7772" s="1" t="s">
        <v>7844</v>
      </c>
      <c r="D7772">
        <v>1580</v>
      </c>
      <c r="E7772">
        <f>100*Comuni[[#This Row],[Popolazione2011]]/$D$7916</f>
        <v>2.7568327795094738E-3</v>
      </c>
      <c r="F7772">
        <f>100*Comuni[[#This Row],[Popolazione2011]]/(SUMIFS($D$2:$D$7916,$B$2:$B$7916,"Sardegna"))</f>
        <v>9.6378957179683311E-2</v>
      </c>
      <c r="G7772" t="b">
        <f>IF(Comuni[[#This Row],[Popolazione2011]]&gt;300000,"MAGGIORE")</f>
        <v>0</v>
      </c>
      <c r="H7772">
        <f>100*Comuni[[#This Row],[Popolazione2011]]/(SUMIFS($D$2:$D$7916,$B$2:$B$7916,"Piemonte"))</f>
        <v>3.6206013131325168E-2</v>
      </c>
      <c r="I7772" s="1" t="str">
        <f>_xlfn.XLOOKUP(Comuni[[#This Row],[Regione]],Ripartizione_geografica[Regione],Ripartizione_geografica[Ripartizione geografica],,0)</f>
        <v>Isole</v>
      </c>
      <c r="J7772" s="1">
        <f>_xlfn.XLOOKUP(Comuni[[#This Row],[Regione]],Table_0[Regione],Table_0[Totale contagiati],,0)</f>
        <v>525277</v>
      </c>
      <c r="K7772" s="1">
        <f>_xlfn.XLOOKUP(Comuni[[#This Row],[Regione]],Table_0[Regione],Table_0[Guariti],,0)</f>
        <v>513189</v>
      </c>
      <c r="L7772" s="1">
        <f>_xlfn.XLOOKUP(Comuni[[#This Row],[Regione]],Table_0[Regione],Table_0[Deceduti],,0)</f>
        <v>2975</v>
      </c>
    </row>
    <row r="7773" spans="1:12" x14ac:dyDescent="0.25">
      <c r="A7773" s="1" t="s">
        <v>7895</v>
      </c>
      <c r="B7773" s="1" t="s">
        <v>7658</v>
      </c>
      <c r="C7773" s="1" t="s">
        <v>7844</v>
      </c>
      <c r="D7773">
        <v>2216</v>
      </c>
      <c r="E7773">
        <f>100*Comuni[[#This Row],[Popolazione2011]]/$D$7916</f>
        <v>3.8665452148056926E-3</v>
      </c>
      <c r="F7773">
        <f>100*Comuni[[#This Row],[Popolazione2011]]/(SUMIFS($D$2:$D$7916,$B$2:$B$7916,"Sardegna"))</f>
        <v>0.1351745374115052</v>
      </c>
      <c r="G7773" t="b">
        <f>IF(Comuni[[#This Row],[Popolazione2011]]&gt;300000,"MAGGIORE")</f>
        <v>0</v>
      </c>
      <c r="H7773">
        <f>100*Comuni[[#This Row],[Popolazione2011]]/(SUMIFS($D$2:$D$7916,$B$2:$B$7916,"Piemonte"))</f>
        <v>5.0780079176592767E-2</v>
      </c>
      <c r="I7773" s="1" t="str">
        <f>_xlfn.XLOOKUP(Comuni[[#This Row],[Regione]],Ripartizione_geografica[Regione],Ripartizione_geografica[Ripartizione geografica],,0)</f>
        <v>Isole</v>
      </c>
      <c r="J7773" s="1">
        <f>_xlfn.XLOOKUP(Comuni[[#This Row],[Regione]],Table_0[Regione],Table_0[Totale contagiati],,0)</f>
        <v>525277</v>
      </c>
      <c r="K7773" s="1">
        <f>_xlfn.XLOOKUP(Comuni[[#This Row],[Regione]],Table_0[Regione],Table_0[Guariti],,0)</f>
        <v>513189</v>
      </c>
      <c r="L7773" s="1">
        <f>_xlfn.XLOOKUP(Comuni[[#This Row],[Regione]],Table_0[Regione],Table_0[Deceduti],,0)</f>
        <v>2975</v>
      </c>
    </row>
    <row r="7774" spans="1:12" x14ac:dyDescent="0.25">
      <c r="A7774" s="1" t="s">
        <v>7896</v>
      </c>
      <c r="B7774" s="1" t="s">
        <v>7658</v>
      </c>
      <c r="C7774" s="1" t="s">
        <v>7844</v>
      </c>
      <c r="D7774">
        <v>1847</v>
      </c>
      <c r="E7774">
        <f>100*Comuni[[#This Row],[Popolazione2011]]/$D$7916</f>
        <v>3.2227026226291128E-3</v>
      </c>
      <c r="F7774">
        <f>100*Comuni[[#This Row],[Popolazione2011]]/(SUMIFS($D$2:$D$7916,$B$2:$B$7916,"Sardegna"))</f>
        <v>0.11266578095625006</v>
      </c>
      <c r="G7774" t="b">
        <f>IF(Comuni[[#This Row],[Popolazione2011]]&gt;300000,"MAGGIORE")</f>
        <v>0</v>
      </c>
      <c r="H7774">
        <f>100*Comuni[[#This Row],[Popolazione2011]]/(SUMIFS($D$2:$D$7916,$B$2:$B$7916,"Piemonte"))</f>
        <v>4.2324371046555433E-2</v>
      </c>
      <c r="I7774" s="1" t="str">
        <f>_xlfn.XLOOKUP(Comuni[[#This Row],[Regione]],Ripartizione_geografica[Regione],Ripartizione_geografica[Ripartizione geografica],,0)</f>
        <v>Isole</v>
      </c>
      <c r="J7774" s="1">
        <f>_xlfn.XLOOKUP(Comuni[[#This Row],[Regione]],Table_0[Regione],Table_0[Totale contagiati],,0)</f>
        <v>525277</v>
      </c>
      <c r="K7774" s="1">
        <f>_xlfn.XLOOKUP(Comuni[[#This Row],[Regione]],Table_0[Regione],Table_0[Guariti],,0)</f>
        <v>513189</v>
      </c>
      <c r="L7774" s="1">
        <f>_xlfn.XLOOKUP(Comuni[[#This Row],[Regione]],Table_0[Regione],Table_0[Deceduti],,0)</f>
        <v>2975</v>
      </c>
    </row>
    <row r="7775" spans="1:12" x14ac:dyDescent="0.25">
      <c r="A7775" s="1" t="s">
        <v>7897</v>
      </c>
      <c r="B7775" s="1" t="s">
        <v>7658</v>
      </c>
      <c r="C7775" s="1" t="s">
        <v>7844</v>
      </c>
      <c r="D7775">
        <v>479</v>
      </c>
      <c r="E7775">
        <f>100*Comuni[[#This Row],[Popolazione2011]]/$D$7916</f>
        <v>8.3577398821837849E-4</v>
      </c>
      <c r="F7775">
        <f>100*Comuni[[#This Row],[Popolazione2011]]/(SUMIFS($D$2:$D$7916,$B$2:$B$7916,"Sardegna"))</f>
        <v>2.9218683853840702E-2</v>
      </c>
      <c r="G7775" t="b">
        <f>IF(Comuni[[#This Row],[Popolazione2011]]&gt;300000,"MAGGIORE")</f>
        <v>0</v>
      </c>
      <c r="H7775">
        <f>100*Comuni[[#This Row],[Popolazione2011]]/(SUMIFS($D$2:$D$7916,$B$2:$B$7916,"Piemonte"))</f>
        <v>1.0976379930319465E-2</v>
      </c>
      <c r="I7775" s="1" t="str">
        <f>_xlfn.XLOOKUP(Comuni[[#This Row],[Regione]],Ripartizione_geografica[Regione],Ripartizione_geografica[Ripartizione geografica],,0)</f>
        <v>Isole</v>
      </c>
      <c r="J7775" s="1">
        <f>_xlfn.XLOOKUP(Comuni[[#This Row],[Regione]],Table_0[Regione],Table_0[Totale contagiati],,0)</f>
        <v>525277</v>
      </c>
      <c r="K7775" s="1">
        <f>_xlfn.XLOOKUP(Comuni[[#This Row],[Regione]],Table_0[Regione],Table_0[Guariti],,0)</f>
        <v>513189</v>
      </c>
      <c r="L7775" s="1">
        <f>_xlfn.XLOOKUP(Comuni[[#This Row],[Regione]],Table_0[Regione],Table_0[Deceduti],,0)</f>
        <v>2975</v>
      </c>
    </row>
    <row r="7776" spans="1:12" x14ac:dyDescent="0.25">
      <c r="A7776" s="1" t="s">
        <v>7898</v>
      </c>
      <c r="B7776" s="1" t="s">
        <v>7658</v>
      </c>
      <c r="C7776" s="1" t="s">
        <v>7844</v>
      </c>
      <c r="D7776">
        <v>183</v>
      </c>
      <c r="E7776">
        <f>100*Comuni[[#This Row],[Popolazione2011]]/$D$7916</f>
        <v>3.1930404977862894E-4</v>
      </c>
      <c r="F7776">
        <f>100*Comuni[[#This Row],[Popolazione2011]]/(SUMIFS($D$2:$D$7916,$B$2:$B$7916,"Sardegna"))</f>
        <v>1.1162879217646865E-2</v>
      </c>
      <c r="G7776" t="b">
        <f>IF(Comuni[[#This Row],[Popolazione2011]]&gt;300000,"MAGGIORE")</f>
        <v>0</v>
      </c>
      <c r="H7776">
        <f>100*Comuni[[#This Row],[Popolazione2011]]/(SUMIFS($D$2:$D$7916,$B$2:$B$7916,"Piemonte"))</f>
        <v>4.1934812677420922E-3</v>
      </c>
      <c r="I7776" s="1" t="str">
        <f>_xlfn.XLOOKUP(Comuni[[#This Row],[Regione]],Ripartizione_geografica[Regione],Ripartizione_geografica[Ripartizione geografica],,0)</f>
        <v>Isole</v>
      </c>
      <c r="J7776" s="1">
        <f>_xlfn.XLOOKUP(Comuni[[#This Row],[Regione]],Table_0[Regione],Table_0[Totale contagiati],,0)</f>
        <v>525277</v>
      </c>
      <c r="K7776" s="1">
        <f>_xlfn.XLOOKUP(Comuni[[#This Row],[Regione]],Table_0[Regione],Table_0[Guariti],,0)</f>
        <v>513189</v>
      </c>
      <c r="L7776" s="1">
        <f>_xlfn.XLOOKUP(Comuni[[#This Row],[Regione]],Table_0[Regione],Table_0[Deceduti],,0)</f>
        <v>2975</v>
      </c>
    </row>
    <row r="7777" spans="1:12" x14ac:dyDescent="0.25">
      <c r="A7777" s="1" t="s">
        <v>7899</v>
      </c>
      <c r="B7777" s="1" t="s">
        <v>7658</v>
      </c>
      <c r="C7777" s="1" t="s">
        <v>7844</v>
      </c>
      <c r="D7777">
        <v>970</v>
      </c>
      <c r="E7777">
        <f>100*Comuni[[#This Row],[Popolazione2011]]/$D$7916</f>
        <v>1.6924859469140442E-3</v>
      </c>
      <c r="F7777">
        <f>100*Comuni[[#This Row],[Popolazione2011]]/(SUMIFS($D$2:$D$7916,$B$2:$B$7916,"Sardegna"))</f>
        <v>5.9169359787527097E-2</v>
      </c>
      <c r="G7777" t="b">
        <f>IF(Comuni[[#This Row],[Popolazione2011]]&gt;300000,"MAGGIORE")</f>
        <v>0</v>
      </c>
      <c r="H7777">
        <f>100*Comuni[[#This Row],[Popolazione2011]]/(SUMIFS($D$2:$D$7916,$B$2:$B$7916,"Piemonte"))</f>
        <v>2.2227742238851527E-2</v>
      </c>
      <c r="I7777" s="1" t="str">
        <f>_xlfn.XLOOKUP(Comuni[[#This Row],[Regione]],Ripartizione_geografica[Regione],Ripartizione_geografica[Ripartizione geografica],,0)</f>
        <v>Isole</v>
      </c>
      <c r="J7777" s="1">
        <f>_xlfn.XLOOKUP(Comuni[[#This Row],[Regione]],Table_0[Regione],Table_0[Totale contagiati],,0)</f>
        <v>525277</v>
      </c>
      <c r="K7777" s="1">
        <f>_xlfn.XLOOKUP(Comuni[[#This Row],[Regione]],Table_0[Regione],Table_0[Guariti],,0)</f>
        <v>513189</v>
      </c>
      <c r="L7777" s="1">
        <f>_xlfn.XLOOKUP(Comuni[[#This Row],[Regione]],Table_0[Regione],Table_0[Deceduti],,0)</f>
        <v>2975</v>
      </c>
    </row>
    <row r="7778" spans="1:12" x14ac:dyDescent="0.25">
      <c r="A7778" s="1" t="s">
        <v>7900</v>
      </c>
      <c r="B7778" s="1" t="s">
        <v>7658</v>
      </c>
      <c r="C7778" s="1" t="s">
        <v>7844</v>
      </c>
      <c r="D7778">
        <v>824</v>
      </c>
      <c r="E7778">
        <f>100*Comuni[[#This Row],[Popolazione2011]]/$D$7916</f>
        <v>1.437740639440384E-3</v>
      </c>
      <c r="F7778">
        <f>100*Comuni[[#This Row],[Popolazione2011]]/(SUMIFS($D$2:$D$7916,$B$2:$B$7916,"Sardegna"))</f>
        <v>5.0263456149404466E-2</v>
      </c>
      <c r="G7778" t="b">
        <f>IF(Comuni[[#This Row],[Popolazione2011]]&gt;300000,"MAGGIORE")</f>
        <v>0</v>
      </c>
      <c r="H7778">
        <f>100*Comuni[[#This Row],[Popolazione2011]]/(SUMIFS($D$2:$D$7916,$B$2:$B$7916,"Piemonte"))</f>
        <v>1.8882123303931606E-2</v>
      </c>
      <c r="I7778" s="1" t="str">
        <f>_xlfn.XLOOKUP(Comuni[[#This Row],[Regione]],Ripartizione_geografica[Regione],Ripartizione_geografica[Ripartizione geografica],,0)</f>
        <v>Isole</v>
      </c>
      <c r="J7778" s="1">
        <f>_xlfn.XLOOKUP(Comuni[[#This Row],[Regione]],Table_0[Regione],Table_0[Totale contagiati],,0)</f>
        <v>525277</v>
      </c>
      <c r="K7778" s="1">
        <f>_xlfn.XLOOKUP(Comuni[[#This Row],[Regione]],Table_0[Regione],Table_0[Guariti],,0)</f>
        <v>513189</v>
      </c>
      <c r="L7778" s="1">
        <f>_xlfn.XLOOKUP(Comuni[[#This Row],[Regione]],Table_0[Regione],Table_0[Deceduti],,0)</f>
        <v>2975</v>
      </c>
    </row>
    <row r="7779" spans="1:12" x14ac:dyDescent="0.25">
      <c r="A7779" s="1" t="s">
        <v>7901</v>
      </c>
      <c r="B7779" s="1" t="s">
        <v>7658</v>
      </c>
      <c r="C7779" s="1" t="s">
        <v>7844</v>
      </c>
      <c r="D7779">
        <v>357</v>
      </c>
      <c r="E7779">
        <f>100*Comuni[[#This Row],[Popolazione2011]]/$D$7916</f>
        <v>6.2290462169929249E-4</v>
      </c>
      <c r="F7779">
        <f>100*Comuni[[#This Row],[Popolazione2011]]/(SUMIFS($D$2:$D$7916,$B$2:$B$7916,"Sardegna"))</f>
        <v>2.1776764375409458E-2</v>
      </c>
      <c r="G7779" t="b">
        <f>IF(Comuni[[#This Row],[Popolazione2011]]&gt;300000,"MAGGIORE")</f>
        <v>0</v>
      </c>
      <c r="H7779">
        <f>100*Comuni[[#This Row],[Popolazione2011]]/(SUMIFS($D$2:$D$7916,$B$2:$B$7916,"Piemonte"))</f>
        <v>8.1807257518247377E-3</v>
      </c>
      <c r="I7779" s="1" t="str">
        <f>_xlfn.XLOOKUP(Comuni[[#This Row],[Regione]],Ripartizione_geografica[Regione],Ripartizione_geografica[Ripartizione geografica],,0)</f>
        <v>Isole</v>
      </c>
      <c r="J7779" s="1">
        <f>_xlfn.XLOOKUP(Comuni[[#This Row],[Regione]],Table_0[Regione],Table_0[Totale contagiati],,0)</f>
        <v>525277</v>
      </c>
      <c r="K7779" s="1">
        <f>_xlfn.XLOOKUP(Comuni[[#This Row],[Regione]],Table_0[Regione],Table_0[Guariti],,0)</f>
        <v>513189</v>
      </c>
      <c r="L7779" s="1">
        <f>_xlfn.XLOOKUP(Comuni[[#This Row],[Regione]],Table_0[Regione],Table_0[Deceduti],,0)</f>
        <v>2975</v>
      </c>
    </row>
    <row r="7780" spans="1:12" x14ac:dyDescent="0.25">
      <c r="A7780" s="1" t="s">
        <v>7902</v>
      </c>
      <c r="B7780" s="1" t="s">
        <v>7658</v>
      </c>
      <c r="C7780" s="1" t="s">
        <v>7844</v>
      </c>
      <c r="D7780">
        <v>2309</v>
      </c>
      <c r="E7780">
        <f>100*Comuni[[#This Row],[Popolazione2011]]/$D$7916</f>
        <v>4.0288144860046683E-3</v>
      </c>
      <c r="F7780">
        <f>100*Comuni[[#This Row],[Popolazione2011]]/(SUMIFS($D$2:$D$7916,$B$2:$B$7916,"Sardegna"))</f>
        <v>0.14084747603030937</v>
      </c>
      <c r="G7780" t="b">
        <f>IF(Comuni[[#This Row],[Popolazione2011]]&gt;300000,"MAGGIORE")</f>
        <v>0</v>
      </c>
      <c r="H7780">
        <f>100*Comuni[[#This Row],[Popolazione2011]]/(SUMIFS($D$2:$D$7916,$B$2:$B$7916,"Piemonte"))</f>
        <v>5.2911192607740389E-2</v>
      </c>
      <c r="I7780" s="1" t="str">
        <f>_xlfn.XLOOKUP(Comuni[[#This Row],[Regione]],Ripartizione_geografica[Regione],Ripartizione_geografica[Ripartizione geografica],,0)</f>
        <v>Isole</v>
      </c>
      <c r="J7780" s="1">
        <f>_xlfn.XLOOKUP(Comuni[[#This Row],[Regione]],Table_0[Regione],Table_0[Totale contagiati],,0)</f>
        <v>525277</v>
      </c>
      <c r="K7780" s="1">
        <f>_xlfn.XLOOKUP(Comuni[[#This Row],[Regione]],Table_0[Regione],Table_0[Guariti],,0)</f>
        <v>513189</v>
      </c>
      <c r="L7780" s="1">
        <f>_xlfn.XLOOKUP(Comuni[[#This Row],[Regione]],Table_0[Regione],Table_0[Deceduti],,0)</f>
        <v>2975</v>
      </c>
    </row>
    <row r="7781" spans="1:12" x14ac:dyDescent="0.25">
      <c r="A7781" s="1" t="s">
        <v>7903</v>
      </c>
      <c r="B7781" s="1" t="s">
        <v>7658</v>
      </c>
      <c r="C7781" s="1" t="s">
        <v>7844</v>
      </c>
      <c r="D7781">
        <v>515</v>
      </c>
      <c r="E7781">
        <f>100*Comuni[[#This Row],[Popolazione2011]]/$D$7916</f>
        <v>8.9858789965023989E-4</v>
      </c>
      <c r="F7781">
        <f>100*Comuni[[#This Row],[Popolazione2011]]/(SUMIFS($D$2:$D$7916,$B$2:$B$7916,"Sardegna"))</f>
        <v>3.1414660093377789E-2</v>
      </c>
      <c r="G7781" t="b">
        <f>IF(Comuni[[#This Row],[Popolazione2011]]&gt;300000,"MAGGIORE")</f>
        <v>0</v>
      </c>
      <c r="H7781">
        <f>100*Comuni[[#This Row],[Popolazione2011]]/(SUMIFS($D$2:$D$7916,$B$2:$B$7916,"Piemonte"))</f>
        <v>1.1801327064957253E-2</v>
      </c>
      <c r="I7781" s="1" t="str">
        <f>_xlfn.XLOOKUP(Comuni[[#This Row],[Regione]],Ripartizione_geografica[Regione],Ripartizione_geografica[Ripartizione geografica],,0)</f>
        <v>Isole</v>
      </c>
      <c r="J7781" s="1">
        <f>_xlfn.XLOOKUP(Comuni[[#This Row],[Regione]],Table_0[Regione],Table_0[Totale contagiati],,0)</f>
        <v>525277</v>
      </c>
      <c r="K7781" s="1">
        <f>_xlfn.XLOOKUP(Comuni[[#This Row],[Regione]],Table_0[Regione],Table_0[Guariti],,0)</f>
        <v>513189</v>
      </c>
      <c r="L7781" s="1">
        <f>_xlfn.XLOOKUP(Comuni[[#This Row],[Regione]],Table_0[Regione],Table_0[Deceduti],,0)</f>
        <v>2975</v>
      </c>
    </row>
    <row r="7782" spans="1:12" x14ac:dyDescent="0.25">
      <c r="A7782" s="1" t="s">
        <v>7904</v>
      </c>
      <c r="B7782" s="1" t="s">
        <v>7658</v>
      </c>
      <c r="C7782" s="1" t="s">
        <v>7844</v>
      </c>
      <c r="D7782">
        <v>224</v>
      </c>
      <c r="E7782">
        <f>100*Comuni[[#This Row],[Popolazione2011]]/$D$7916</f>
        <v>3.9084211557602669E-4</v>
      </c>
      <c r="F7782">
        <f>100*Comuni[[#This Row],[Popolazione2011]]/(SUMIFS($D$2:$D$7916,$B$2:$B$7916,"Sardegna"))</f>
        <v>1.366385215711966E-2</v>
      </c>
      <c r="G7782" t="b">
        <f>IF(Comuni[[#This Row],[Popolazione2011]]&gt;300000,"MAGGIORE")</f>
        <v>0</v>
      </c>
      <c r="H7782">
        <f>100*Comuni[[#This Row],[Popolazione2011]]/(SUMIFS($D$2:$D$7916,$B$2:$B$7916,"Piemonte"))</f>
        <v>5.1330043933017957E-3</v>
      </c>
      <c r="I7782" s="1" t="str">
        <f>_xlfn.XLOOKUP(Comuni[[#This Row],[Regione]],Ripartizione_geografica[Regione],Ripartizione_geografica[Ripartizione geografica],,0)</f>
        <v>Isole</v>
      </c>
      <c r="J7782" s="1">
        <f>_xlfn.XLOOKUP(Comuni[[#This Row],[Regione]],Table_0[Regione],Table_0[Totale contagiati],,0)</f>
        <v>525277</v>
      </c>
      <c r="K7782" s="1">
        <f>_xlfn.XLOOKUP(Comuni[[#This Row],[Regione]],Table_0[Regione],Table_0[Guariti],,0)</f>
        <v>513189</v>
      </c>
      <c r="L7782" s="1">
        <f>_xlfn.XLOOKUP(Comuni[[#This Row],[Regione]],Table_0[Regione],Table_0[Deceduti],,0)</f>
        <v>2975</v>
      </c>
    </row>
    <row r="7783" spans="1:12" x14ac:dyDescent="0.25">
      <c r="A7783" s="1" t="s">
        <v>7905</v>
      </c>
      <c r="B7783" s="1" t="s">
        <v>7658</v>
      </c>
      <c r="C7783" s="1" t="s">
        <v>7844</v>
      </c>
      <c r="D7783">
        <v>2467</v>
      </c>
      <c r="E7783">
        <f>100*Comuni[[#This Row],[Popolazione2011]]/$D$7916</f>
        <v>4.3044977639556149E-3</v>
      </c>
      <c r="F7783">
        <f>100*Comuni[[#This Row],[Popolazione2011]]/(SUMIFS($D$2:$D$7916,$B$2:$B$7916,"Sardegna"))</f>
        <v>0.1504853717482777</v>
      </c>
      <c r="G7783" t="b">
        <f>IF(Comuni[[#This Row],[Popolazione2011]]&gt;300000,"MAGGIORE")</f>
        <v>0</v>
      </c>
      <c r="H7783">
        <f>100*Comuni[[#This Row],[Popolazione2011]]/(SUMIFS($D$2:$D$7916,$B$2:$B$7916,"Piemonte"))</f>
        <v>5.6531793920872903E-2</v>
      </c>
      <c r="I7783" s="1" t="str">
        <f>_xlfn.XLOOKUP(Comuni[[#This Row],[Regione]],Ripartizione_geografica[Regione],Ripartizione_geografica[Ripartizione geografica],,0)</f>
        <v>Isole</v>
      </c>
      <c r="J7783" s="1">
        <f>_xlfn.XLOOKUP(Comuni[[#This Row],[Regione]],Table_0[Regione],Table_0[Totale contagiati],,0)</f>
        <v>525277</v>
      </c>
      <c r="K7783" s="1">
        <f>_xlfn.XLOOKUP(Comuni[[#This Row],[Regione]],Table_0[Regione],Table_0[Guariti],,0)</f>
        <v>513189</v>
      </c>
      <c r="L7783" s="1">
        <f>_xlfn.XLOOKUP(Comuni[[#This Row],[Regione]],Table_0[Regione],Table_0[Deceduti],,0)</f>
        <v>2975</v>
      </c>
    </row>
    <row r="7784" spans="1:12" x14ac:dyDescent="0.25">
      <c r="A7784" s="1" t="s">
        <v>7906</v>
      </c>
      <c r="B7784" s="1" t="s">
        <v>7658</v>
      </c>
      <c r="C7784" s="1" t="s">
        <v>7844</v>
      </c>
      <c r="D7784">
        <v>417</v>
      </c>
      <c r="E7784">
        <f>100*Comuni[[#This Row],[Popolazione2011]]/$D$7916</f>
        <v>7.2759447408572828E-4</v>
      </c>
      <c r="F7784">
        <f>100*Comuni[[#This Row],[Popolazione2011]]/(SUMIFS($D$2:$D$7916,$B$2:$B$7916,"Sardegna"))</f>
        <v>2.5436724774637938E-2</v>
      </c>
      <c r="G7784" t="b">
        <f>IF(Comuni[[#This Row],[Popolazione2011]]&gt;300000,"MAGGIORE")</f>
        <v>0</v>
      </c>
      <c r="H7784">
        <f>100*Comuni[[#This Row],[Popolazione2011]]/(SUMIFS($D$2:$D$7916,$B$2:$B$7916,"Piemonte"))</f>
        <v>9.5556376428877175E-3</v>
      </c>
      <c r="I7784" s="1" t="str">
        <f>_xlfn.XLOOKUP(Comuni[[#This Row],[Regione]],Ripartizione_geografica[Regione],Ripartizione_geografica[Ripartizione geografica],,0)</f>
        <v>Isole</v>
      </c>
      <c r="J7784" s="1">
        <f>_xlfn.XLOOKUP(Comuni[[#This Row],[Regione]],Table_0[Regione],Table_0[Totale contagiati],,0)</f>
        <v>525277</v>
      </c>
      <c r="K7784" s="1">
        <f>_xlfn.XLOOKUP(Comuni[[#This Row],[Regione]],Table_0[Regione],Table_0[Guariti],,0)</f>
        <v>513189</v>
      </c>
      <c r="L7784" s="1">
        <f>_xlfn.XLOOKUP(Comuni[[#This Row],[Regione]],Table_0[Regione],Table_0[Deceduti],,0)</f>
        <v>2975</v>
      </c>
    </row>
    <row r="7785" spans="1:12" x14ac:dyDescent="0.25">
      <c r="A7785" s="1" t="s">
        <v>7907</v>
      </c>
      <c r="B7785" s="1" t="s">
        <v>7658</v>
      </c>
      <c r="C7785" s="1" t="s">
        <v>7844</v>
      </c>
      <c r="D7785">
        <v>184</v>
      </c>
      <c r="E7785">
        <f>100*Comuni[[#This Row],[Popolazione2011]]/$D$7916</f>
        <v>3.2104888065173621E-4</v>
      </c>
      <c r="F7785">
        <f>100*Comuni[[#This Row],[Popolazione2011]]/(SUMIFS($D$2:$D$7916,$B$2:$B$7916,"Sardegna"))</f>
        <v>1.1223878557634006E-2</v>
      </c>
      <c r="G7785" t="b">
        <f>IF(Comuni[[#This Row],[Popolazione2011]]&gt;300000,"MAGGIORE")</f>
        <v>0</v>
      </c>
      <c r="H7785">
        <f>100*Comuni[[#This Row],[Popolazione2011]]/(SUMIFS($D$2:$D$7916,$B$2:$B$7916,"Piemonte"))</f>
        <v>4.2163964659264752E-3</v>
      </c>
      <c r="I7785" s="1" t="str">
        <f>_xlfn.XLOOKUP(Comuni[[#This Row],[Regione]],Ripartizione_geografica[Regione],Ripartizione_geografica[Ripartizione geografica],,0)</f>
        <v>Isole</v>
      </c>
      <c r="J7785" s="1">
        <f>_xlfn.XLOOKUP(Comuni[[#This Row],[Regione]],Table_0[Regione],Table_0[Totale contagiati],,0)</f>
        <v>525277</v>
      </c>
      <c r="K7785" s="1">
        <f>_xlfn.XLOOKUP(Comuni[[#This Row],[Regione]],Table_0[Regione],Table_0[Guariti],,0)</f>
        <v>513189</v>
      </c>
      <c r="L7785" s="1">
        <f>_xlfn.XLOOKUP(Comuni[[#This Row],[Regione]],Table_0[Regione],Table_0[Deceduti],,0)</f>
        <v>2975</v>
      </c>
    </row>
    <row r="7786" spans="1:12" x14ac:dyDescent="0.25">
      <c r="A7786" s="1" t="s">
        <v>7908</v>
      </c>
      <c r="B7786" s="1" t="s">
        <v>7658</v>
      </c>
      <c r="C7786" s="1" t="s">
        <v>7844</v>
      </c>
      <c r="D7786">
        <v>10440</v>
      </c>
      <c r="E7786">
        <f>100*Comuni[[#This Row],[Popolazione2011]]/$D$7916</f>
        <v>1.8216034315239816E-2</v>
      </c>
      <c r="F7786">
        <f>100*Comuni[[#This Row],[Popolazione2011]]/(SUMIFS($D$2:$D$7916,$B$2:$B$7916,"Sardegna"))</f>
        <v>0.63683310946575555</v>
      </c>
      <c r="G7786" t="b">
        <f>IF(Comuni[[#This Row],[Popolazione2011]]&gt;300000,"MAGGIORE")</f>
        <v>0</v>
      </c>
      <c r="H7786">
        <f>100*Comuni[[#This Row],[Popolazione2011]]/(SUMIFS($D$2:$D$7916,$B$2:$B$7916,"Piemonte"))</f>
        <v>0.23923466904495871</v>
      </c>
      <c r="I7786" s="1" t="str">
        <f>_xlfn.XLOOKUP(Comuni[[#This Row],[Regione]],Ripartizione_geografica[Regione],Ripartizione_geografica[Ripartizione geografica],,0)</f>
        <v>Isole</v>
      </c>
      <c r="J7786" s="1">
        <f>_xlfn.XLOOKUP(Comuni[[#This Row],[Regione]],Table_0[Regione],Table_0[Totale contagiati],,0)</f>
        <v>525277</v>
      </c>
      <c r="K7786" s="1">
        <f>_xlfn.XLOOKUP(Comuni[[#This Row],[Regione]],Table_0[Regione],Table_0[Guariti],,0)</f>
        <v>513189</v>
      </c>
      <c r="L7786" s="1">
        <f>_xlfn.XLOOKUP(Comuni[[#This Row],[Regione]],Table_0[Regione],Table_0[Deceduti],,0)</f>
        <v>2975</v>
      </c>
    </row>
    <row r="7787" spans="1:12" x14ac:dyDescent="0.25">
      <c r="A7787" s="1" t="s">
        <v>7909</v>
      </c>
      <c r="B7787" s="1" t="s">
        <v>7658</v>
      </c>
      <c r="C7787" s="1" t="s">
        <v>7844</v>
      </c>
      <c r="D7787">
        <v>997</v>
      </c>
      <c r="E7787">
        <f>100*Comuni[[#This Row],[Popolazione2011]]/$D$7916</f>
        <v>1.7395963804879401E-3</v>
      </c>
      <c r="F7787">
        <f>100*Comuni[[#This Row],[Popolazione2011]]/(SUMIFS($D$2:$D$7916,$B$2:$B$7916,"Sardegna"))</f>
        <v>6.0816341967179915E-2</v>
      </c>
      <c r="G7787" t="b">
        <f>IF(Comuni[[#This Row],[Popolazione2011]]&gt;300000,"MAGGIORE")</f>
        <v>0</v>
      </c>
      <c r="H7787">
        <f>100*Comuni[[#This Row],[Popolazione2011]]/(SUMIFS($D$2:$D$7916,$B$2:$B$7916,"Piemonte"))</f>
        <v>2.2846452589829869E-2</v>
      </c>
      <c r="I7787" s="1" t="str">
        <f>_xlfn.XLOOKUP(Comuni[[#This Row],[Regione]],Ripartizione_geografica[Regione],Ripartizione_geografica[Ripartizione geografica],,0)</f>
        <v>Isole</v>
      </c>
      <c r="J7787" s="1">
        <f>_xlfn.XLOOKUP(Comuni[[#This Row],[Regione]],Table_0[Regione],Table_0[Totale contagiati],,0)</f>
        <v>525277</v>
      </c>
      <c r="K7787" s="1">
        <f>_xlfn.XLOOKUP(Comuni[[#This Row],[Regione]],Table_0[Regione],Table_0[Guariti],,0)</f>
        <v>513189</v>
      </c>
      <c r="L7787" s="1">
        <f>_xlfn.XLOOKUP(Comuni[[#This Row],[Regione]],Table_0[Regione],Table_0[Deceduti],,0)</f>
        <v>2975</v>
      </c>
    </row>
    <row r="7788" spans="1:12" x14ac:dyDescent="0.25">
      <c r="A7788" s="1" t="s">
        <v>7910</v>
      </c>
      <c r="B7788" s="1" t="s">
        <v>7658</v>
      </c>
      <c r="C7788" s="1" t="s">
        <v>7844</v>
      </c>
      <c r="D7788">
        <v>1215</v>
      </c>
      <c r="E7788">
        <f>100*Comuni[[#This Row],[Popolazione2011]]/$D$7916</f>
        <v>2.1199695108253232E-3</v>
      </c>
      <c r="F7788">
        <f>100*Comuni[[#This Row],[Popolazione2011]]/(SUMIFS($D$2:$D$7916,$B$2:$B$7916,"Sardegna"))</f>
        <v>7.4114198084376734E-2</v>
      </c>
      <c r="G7788" t="b">
        <f>IF(Comuni[[#This Row],[Popolazione2011]]&gt;300000,"MAGGIORE")</f>
        <v>0</v>
      </c>
      <c r="H7788">
        <f>100*Comuni[[#This Row],[Popolazione2011]]/(SUMIFS($D$2:$D$7916,$B$2:$B$7916,"Piemonte"))</f>
        <v>2.7841965794025366E-2</v>
      </c>
      <c r="I7788" s="1" t="str">
        <f>_xlfn.XLOOKUP(Comuni[[#This Row],[Regione]],Ripartizione_geografica[Regione],Ripartizione_geografica[Ripartizione geografica],,0)</f>
        <v>Isole</v>
      </c>
      <c r="J7788" s="1">
        <f>_xlfn.XLOOKUP(Comuni[[#This Row],[Regione]],Table_0[Regione],Table_0[Totale contagiati],,0)</f>
        <v>525277</v>
      </c>
      <c r="K7788" s="1">
        <f>_xlfn.XLOOKUP(Comuni[[#This Row],[Regione]],Table_0[Regione],Table_0[Guariti],,0)</f>
        <v>513189</v>
      </c>
      <c r="L7788" s="1">
        <f>_xlfn.XLOOKUP(Comuni[[#This Row],[Regione]],Table_0[Regione],Table_0[Deceduti],,0)</f>
        <v>2975</v>
      </c>
    </row>
    <row r="7789" spans="1:12" x14ac:dyDescent="0.25">
      <c r="A7789" s="1" t="s">
        <v>7911</v>
      </c>
      <c r="B7789" s="1" t="s">
        <v>7658</v>
      </c>
      <c r="C7789" s="1" t="s">
        <v>7844</v>
      </c>
      <c r="D7789">
        <v>580</v>
      </c>
      <c r="E7789">
        <f>100*Comuni[[#This Row],[Popolazione2011]]/$D$7916</f>
        <v>1.012001906402212E-3</v>
      </c>
      <c r="F7789">
        <f>100*Comuni[[#This Row],[Popolazione2011]]/(SUMIFS($D$2:$D$7916,$B$2:$B$7916,"Sardegna"))</f>
        <v>3.5379617192541978E-2</v>
      </c>
      <c r="G7789" t="b">
        <f>IF(Comuni[[#This Row],[Popolazione2011]]&gt;300000,"MAGGIORE")</f>
        <v>0</v>
      </c>
      <c r="H7789">
        <f>100*Comuni[[#This Row],[Popolazione2011]]/(SUMIFS($D$2:$D$7916,$B$2:$B$7916,"Piemonte"))</f>
        <v>1.3290814946942149E-2</v>
      </c>
      <c r="I7789" s="1" t="str">
        <f>_xlfn.XLOOKUP(Comuni[[#This Row],[Regione]],Ripartizione_geografica[Regione],Ripartizione_geografica[Ripartizione geografica],,0)</f>
        <v>Isole</v>
      </c>
      <c r="J7789" s="1">
        <f>_xlfn.XLOOKUP(Comuni[[#This Row],[Regione]],Table_0[Regione],Table_0[Totale contagiati],,0)</f>
        <v>525277</v>
      </c>
      <c r="K7789" s="1">
        <f>_xlfn.XLOOKUP(Comuni[[#This Row],[Regione]],Table_0[Regione],Table_0[Guariti],,0)</f>
        <v>513189</v>
      </c>
      <c r="L7789" s="1">
        <f>_xlfn.XLOOKUP(Comuni[[#This Row],[Regione]],Table_0[Regione],Table_0[Deceduti],,0)</f>
        <v>2975</v>
      </c>
    </row>
    <row r="7790" spans="1:12" x14ac:dyDescent="0.25">
      <c r="A7790" s="1" t="s">
        <v>7912</v>
      </c>
      <c r="B7790" s="1" t="s">
        <v>7658</v>
      </c>
      <c r="C7790" s="1" t="s">
        <v>7844</v>
      </c>
      <c r="D7790">
        <v>2960</v>
      </c>
      <c r="E7790">
        <f>100*Comuni[[#This Row],[Popolazione2011]]/$D$7916</f>
        <v>5.1646993843974956E-3</v>
      </c>
      <c r="F7790">
        <f>100*Comuni[[#This Row],[Popolazione2011]]/(SUMIFS($D$2:$D$7916,$B$2:$B$7916,"Sardegna"))</f>
        <v>0.18055804636193837</v>
      </c>
      <c r="G7790" t="b">
        <f>IF(Comuni[[#This Row],[Popolazione2011]]&gt;300000,"MAGGIORE")</f>
        <v>0</v>
      </c>
      <c r="H7790">
        <f>100*Comuni[[#This Row],[Popolazione2011]]/(SUMIFS($D$2:$D$7916,$B$2:$B$7916,"Piemonte"))</f>
        <v>6.7828986625773732E-2</v>
      </c>
      <c r="I7790" s="1" t="str">
        <f>_xlfn.XLOOKUP(Comuni[[#This Row],[Regione]],Ripartizione_geografica[Regione],Ripartizione_geografica[Ripartizione geografica],,0)</f>
        <v>Isole</v>
      </c>
      <c r="J7790" s="1">
        <f>_xlfn.XLOOKUP(Comuni[[#This Row],[Regione]],Table_0[Regione],Table_0[Totale contagiati],,0)</f>
        <v>525277</v>
      </c>
      <c r="K7790" s="1">
        <f>_xlfn.XLOOKUP(Comuni[[#This Row],[Regione]],Table_0[Regione],Table_0[Guariti],,0)</f>
        <v>513189</v>
      </c>
      <c r="L7790" s="1">
        <f>_xlfn.XLOOKUP(Comuni[[#This Row],[Regione]],Table_0[Regione],Table_0[Deceduti],,0)</f>
        <v>2975</v>
      </c>
    </row>
    <row r="7791" spans="1:12" x14ac:dyDescent="0.25">
      <c r="A7791" s="1" t="s">
        <v>7913</v>
      </c>
      <c r="B7791" s="1" t="s">
        <v>7658</v>
      </c>
      <c r="C7791" s="1" t="s">
        <v>7844</v>
      </c>
      <c r="D7791">
        <v>854</v>
      </c>
      <c r="E7791">
        <f>100*Comuni[[#This Row],[Popolazione2011]]/$D$7916</f>
        <v>1.4900855656336017E-3</v>
      </c>
      <c r="F7791">
        <f>100*Comuni[[#This Row],[Popolazione2011]]/(SUMIFS($D$2:$D$7916,$B$2:$B$7916,"Sardegna"))</f>
        <v>5.2093436349018703E-2</v>
      </c>
      <c r="G7791" t="b">
        <f>IF(Comuni[[#This Row],[Popolazione2011]]&gt;300000,"MAGGIORE")</f>
        <v>0</v>
      </c>
      <c r="H7791">
        <f>100*Comuni[[#This Row],[Popolazione2011]]/(SUMIFS($D$2:$D$7916,$B$2:$B$7916,"Piemonte"))</f>
        <v>1.9569579249463096E-2</v>
      </c>
      <c r="I7791" s="1" t="str">
        <f>_xlfn.XLOOKUP(Comuni[[#This Row],[Regione]],Ripartizione_geografica[Regione],Ripartizione_geografica[Ripartizione geografica],,0)</f>
        <v>Isole</v>
      </c>
      <c r="J7791" s="1">
        <f>_xlfn.XLOOKUP(Comuni[[#This Row],[Regione]],Table_0[Regione],Table_0[Totale contagiati],,0)</f>
        <v>525277</v>
      </c>
      <c r="K7791" s="1">
        <f>_xlfn.XLOOKUP(Comuni[[#This Row],[Regione]],Table_0[Regione],Table_0[Guariti],,0)</f>
        <v>513189</v>
      </c>
      <c r="L7791" s="1">
        <f>_xlfn.XLOOKUP(Comuni[[#This Row],[Regione]],Table_0[Regione],Table_0[Deceduti],,0)</f>
        <v>2975</v>
      </c>
    </row>
    <row r="7792" spans="1:12" x14ac:dyDescent="0.25">
      <c r="A7792" s="1" t="s">
        <v>7914</v>
      </c>
      <c r="B7792" s="1" t="s">
        <v>7658</v>
      </c>
      <c r="C7792" s="1" t="s">
        <v>7844</v>
      </c>
      <c r="D7792">
        <v>323</v>
      </c>
      <c r="E7792">
        <f>100*Comuni[[#This Row],[Popolazione2011]]/$D$7916</f>
        <v>5.6358037201364563E-4</v>
      </c>
      <c r="F7792">
        <f>100*Comuni[[#This Row],[Popolazione2011]]/(SUMIFS($D$2:$D$7916,$B$2:$B$7916,"Sardegna"))</f>
        <v>1.9702786815846654E-2</v>
      </c>
      <c r="G7792" t="b">
        <f>IF(Comuni[[#This Row],[Popolazione2011]]&gt;300000,"MAGGIORE")</f>
        <v>0</v>
      </c>
      <c r="H7792">
        <f>100*Comuni[[#This Row],[Popolazione2011]]/(SUMIFS($D$2:$D$7916,$B$2:$B$7916,"Piemonte"))</f>
        <v>7.4016090135557147E-3</v>
      </c>
      <c r="I7792" s="1" t="str">
        <f>_xlfn.XLOOKUP(Comuni[[#This Row],[Regione]],Ripartizione_geografica[Regione],Ripartizione_geografica[Ripartizione geografica],,0)</f>
        <v>Isole</v>
      </c>
      <c r="J7792" s="1">
        <f>_xlfn.XLOOKUP(Comuni[[#This Row],[Regione]],Table_0[Regione],Table_0[Totale contagiati],,0)</f>
        <v>525277</v>
      </c>
      <c r="K7792" s="1">
        <f>_xlfn.XLOOKUP(Comuni[[#This Row],[Regione]],Table_0[Regione],Table_0[Guariti],,0)</f>
        <v>513189</v>
      </c>
      <c r="L7792" s="1">
        <f>_xlfn.XLOOKUP(Comuni[[#This Row],[Regione]],Table_0[Regione],Table_0[Deceduti],,0)</f>
        <v>2975</v>
      </c>
    </row>
    <row r="7793" spans="1:12" x14ac:dyDescent="0.25">
      <c r="A7793" s="1" t="s">
        <v>7915</v>
      </c>
      <c r="B7793" s="1" t="s">
        <v>7658</v>
      </c>
      <c r="C7793" s="1" t="s">
        <v>7844</v>
      </c>
      <c r="D7793">
        <v>1731</v>
      </c>
      <c r="E7793">
        <f>100*Comuni[[#This Row],[Popolazione2011]]/$D$7916</f>
        <v>3.0203022413486705E-3</v>
      </c>
      <c r="F7793">
        <f>100*Comuni[[#This Row],[Popolazione2011]]/(SUMIFS($D$2:$D$7916,$B$2:$B$7916,"Sardegna"))</f>
        <v>0.10558985751774166</v>
      </c>
      <c r="G7793" t="b">
        <f>IF(Comuni[[#This Row],[Popolazione2011]]&gt;300000,"MAGGIORE")</f>
        <v>0</v>
      </c>
      <c r="H7793">
        <f>100*Comuni[[#This Row],[Popolazione2011]]/(SUMIFS($D$2:$D$7916,$B$2:$B$7916,"Piemonte"))</f>
        <v>3.9666208057167002E-2</v>
      </c>
      <c r="I7793" s="1" t="str">
        <f>_xlfn.XLOOKUP(Comuni[[#This Row],[Regione]],Ripartizione_geografica[Regione],Ripartizione_geografica[Ripartizione geografica],,0)</f>
        <v>Isole</v>
      </c>
      <c r="J7793" s="1">
        <f>_xlfn.XLOOKUP(Comuni[[#This Row],[Regione]],Table_0[Regione],Table_0[Totale contagiati],,0)</f>
        <v>525277</v>
      </c>
      <c r="K7793" s="1">
        <f>_xlfn.XLOOKUP(Comuni[[#This Row],[Regione]],Table_0[Regione],Table_0[Guariti],,0)</f>
        <v>513189</v>
      </c>
      <c r="L7793" s="1">
        <f>_xlfn.XLOOKUP(Comuni[[#This Row],[Regione]],Table_0[Regione],Table_0[Deceduti],,0)</f>
        <v>2975</v>
      </c>
    </row>
    <row r="7794" spans="1:12" x14ac:dyDescent="0.25">
      <c r="A7794" s="1" t="s">
        <v>7916</v>
      </c>
      <c r="B7794" s="1" t="s">
        <v>7658</v>
      </c>
      <c r="C7794" s="1" t="s">
        <v>7844</v>
      </c>
      <c r="D7794">
        <v>335</v>
      </c>
      <c r="E7794">
        <f>100*Comuni[[#This Row],[Popolazione2011]]/$D$7916</f>
        <v>5.8451834249093277E-4</v>
      </c>
      <c r="F7794">
        <f>100*Comuni[[#This Row],[Popolazione2011]]/(SUMIFS($D$2:$D$7916,$B$2:$B$7916,"Sardegna"))</f>
        <v>2.0434778895692347E-2</v>
      </c>
      <c r="G7794" t="b">
        <f>IF(Comuni[[#This Row],[Popolazione2011]]&gt;300000,"MAGGIORE")</f>
        <v>0</v>
      </c>
      <c r="H7794">
        <f>100*Comuni[[#This Row],[Popolazione2011]]/(SUMIFS($D$2:$D$7916,$B$2:$B$7916,"Piemonte"))</f>
        <v>7.6765913917683105E-3</v>
      </c>
      <c r="I7794" s="1" t="str">
        <f>_xlfn.XLOOKUP(Comuni[[#This Row],[Regione]],Ripartizione_geografica[Regione],Ripartizione_geografica[Ripartizione geografica],,0)</f>
        <v>Isole</v>
      </c>
      <c r="J7794" s="1">
        <f>_xlfn.XLOOKUP(Comuni[[#This Row],[Regione]],Table_0[Regione],Table_0[Totale contagiati],,0)</f>
        <v>525277</v>
      </c>
      <c r="K7794" s="1">
        <f>_xlfn.XLOOKUP(Comuni[[#This Row],[Regione]],Table_0[Regione],Table_0[Guariti],,0)</f>
        <v>513189</v>
      </c>
      <c r="L7794" s="1">
        <f>_xlfn.XLOOKUP(Comuni[[#This Row],[Regione]],Table_0[Regione],Table_0[Deceduti],,0)</f>
        <v>2975</v>
      </c>
    </row>
    <row r="7795" spans="1:12" x14ac:dyDescent="0.25">
      <c r="A7795" s="1" t="s">
        <v>7917</v>
      </c>
      <c r="B7795" s="1" t="s">
        <v>7658</v>
      </c>
      <c r="C7795" s="1" t="s">
        <v>7844</v>
      </c>
      <c r="D7795">
        <v>1158</v>
      </c>
      <c r="E7795">
        <f>100*Comuni[[#This Row],[Popolazione2011]]/$D$7916</f>
        <v>2.0205141510582095E-3</v>
      </c>
      <c r="F7795">
        <f>100*Comuni[[#This Row],[Popolazione2011]]/(SUMIFS($D$2:$D$7916,$B$2:$B$7916,"Sardegna"))</f>
        <v>7.0637235705109672E-2</v>
      </c>
      <c r="G7795" t="b">
        <f>IF(Comuni[[#This Row],[Popolazione2011]]&gt;300000,"MAGGIORE")</f>
        <v>0</v>
      </c>
      <c r="H7795">
        <f>100*Comuni[[#This Row],[Popolazione2011]]/(SUMIFS($D$2:$D$7916,$B$2:$B$7916,"Piemonte"))</f>
        <v>2.6535799497515535E-2</v>
      </c>
      <c r="I7795" s="1" t="str">
        <f>_xlfn.XLOOKUP(Comuni[[#This Row],[Regione]],Ripartizione_geografica[Regione],Ripartizione_geografica[Ripartizione geografica],,0)</f>
        <v>Isole</v>
      </c>
      <c r="J7795" s="1">
        <f>_xlfn.XLOOKUP(Comuni[[#This Row],[Regione]],Table_0[Regione],Table_0[Totale contagiati],,0)</f>
        <v>525277</v>
      </c>
      <c r="K7795" s="1">
        <f>_xlfn.XLOOKUP(Comuni[[#This Row],[Regione]],Table_0[Regione],Table_0[Guariti],,0)</f>
        <v>513189</v>
      </c>
      <c r="L7795" s="1">
        <f>_xlfn.XLOOKUP(Comuni[[#This Row],[Regione]],Table_0[Regione],Table_0[Deceduti],,0)</f>
        <v>2975</v>
      </c>
    </row>
    <row r="7796" spans="1:12" x14ac:dyDescent="0.25">
      <c r="A7796" s="1" t="s">
        <v>7918</v>
      </c>
      <c r="B7796" s="1" t="s">
        <v>7658</v>
      </c>
      <c r="C7796" s="1" t="s">
        <v>7844</v>
      </c>
      <c r="D7796">
        <v>1172</v>
      </c>
      <c r="E7796">
        <f>100*Comuni[[#This Row],[Popolazione2011]]/$D$7916</f>
        <v>2.044941783281711E-3</v>
      </c>
      <c r="F7796">
        <f>100*Comuni[[#This Row],[Popolazione2011]]/(SUMIFS($D$2:$D$7916,$B$2:$B$7916,"Sardegna"))</f>
        <v>7.1491226464929655E-2</v>
      </c>
      <c r="G7796" t="b">
        <f>IF(Comuni[[#This Row],[Popolazione2011]]&gt;300000,"MAGGIORE")</f>
        <v>0</v>
      </c>
      <c r="H7796">
        <f>100*Comuni[[#This Row],[Popolazione2011]]/(SUMIFS($D$2:$D$7916,$B$2:$B$7916,"Piemonte"))</f>
        <v>2.6856612272096896E-2</v>
      </c>
      <c r="I7796" s="1" t="str">
        <f>_xlfn.XLOOKUP(Comuni[[#This Row],[Regione]],Ripartizione_geografica[Regione],Ripartizione_geografica[Ripartizione geografica],,0)</f>
        <v>Isole</v>
      </c>
      <c r="J7796" s="1">
        <f>_xlfn.XLOOKUP(Comuni[[#This Row],[Regione]],Table_0[Regione],Table_0[Totale contagiati],,0)</f>
        <v>525277</v>
      </c>
      <c r="K7796" s="1">
        <f>_xlfn.XLOOKUP(Comuni[[#This Row],[Regione]],Table_0[Regione],Table_0[Guariti],,0)</f>
        <v>513189</v>
      </c>
      <c r="L7796" s="1">
        <f>_xlfn.XLOOKUP(Comuni[[#This Row],[Regione]],Table_0[Regione],Table_0[Deceduti],,0)</f>
        <v>2975</v>
      </c>
    </row>
    <row r="7797" spans="1:12" x14ac:dyDescent="0.25">
      <c r="A7797" s="1" t="s">
        <v>7919</v>
      </c>
      <c r="B7797" s="1" t="s">
        <v>7658</v>
      </c>
      <c r="C7797" s="1" t="s">
        <v>7844</v>
      </c>
      <c r="D7797">
        <v>370</v>
      </c>
      <c r="E7797">
        <f>100*Comuni[[#This Row],[Popolazione2011]]/$D$7916</f>
        <v>6.4558742304968695E-4</v>
      </c>
      <c r="F7797">
        <f>100*Comuni[[#This Row],[Popolazione2011]]/(SUMIFS($D$2:$D$7916,$B$2:$B$7916,"Sardegna"))</f>
        <v>2.2569755795242296E-2</v>
      </c>
      <c r="G7797" t="b">
        <f>IF(Comuni[[#This Row],[Popolazione2011]]&gt;300000,"MAGGIORE")</f>
        <v>0</v>
      </c>
      <c r="H7797">
        <f>100*Comuni[[#This Row],[Popolazione2011]]/(SUMIFS($D$2:$D$7916,$B$2:$B$7916,"Piemonte"))</f>
        <v>8.4786233282217165E-3</v>
      </c>
      <c r="I7797" s="1" t="str">
        <f>_xlfn.XLOOKUP(Comuni[[#This Row],[Regione]],Ripartizione_geografica[Regione],Ripartizione_geografica[Ripartizione geografica],,0)</f>
        <v>Isole</v>
      </c>
      <c r="J7797" s="1">
        <f>_xlfn.XLOOKUP(Comuni[[#This Row],[Regione]],Table_0[Regione],Table_0[Totale contagiati],,0)</f>
        <v>525277</v>
      </c>
      <c r="K7797" s="1">
        <f>_xlfn.XLOOKUP(Comuni[[#This Row],[Regione]],Table_0[Regione],Table_0[Guariti],,0)</f>
        <v>513189</v>
      </c>
      <c r="L7797" s="1">
        <f>_xlfn.XLOOKUP(Comuni[[#This Row],[Regione]],Table_0[Regione],Table_0[Deceduti],,0)</f>
        <v>2975</v>
      </c>
    </row>
    <row r="7798" spans="1:12" x14ac:dyDescent="0.25">
      <c r="A7798" s="1" t="s">
        <v>7920</v>
      </c>
      <c r="B7798" s="1" t="s">
        <v>7658</v>
      </c>
      <c r="C7798" s="1" t="s">
        <v>7844</v>
      </c>
      <c r="D7798">
        <v>314</v>
      </c>
      <c r="E7798">
        <f>100*Comuni[[#This Row],[Popolazione2011]]/$D$7916</f>
        <v>5.4787689415568025E-4</v>
      </c>
      <c r="F7798">
        <f>100*Comuni[[#This Row],[Popolazione2011]]/(SUMIFS($D$2:$D$7916,$B$2:$B$7916,"Sardegna"))</f>
        <v>1.9153792755962379E-2</v>
      </c>
      <c r="G7798" t="b">
        <f>IF(Comuni[[#This Row],[Popolazione2011]]&gt;300000,"MAGGIORE")</f>
        <v>0</v>
      </c>
      <c r="H7798">
        <f>100*Comuni[[#This Row],[Popolazione2011]]/(SUMIFS($D$2:$D$7916,$B$2:$B$7916,"Piemonte"))</f>
        <v>7.1953722298962672E-3</v>
      </c>
      <c r="I7798" s="1" t="str">
        <f>_xlfn.XLOOKUP(Comuni[[#This Row],[Regione]],Ripartizione_geografica[Regione],Ripartizione_geografica[Ripartizione geografica],,0)</f>
        <v>Isole</v>
      </c>
      <c r="J7798" s="1">
        <f>_xlfn.XLOOKUP(Comuni[[#This Row],[Regione]],Table_0[Regione],Table_0[Totale contagiati],,0)</f>
        <v>525277</v>
      </c>
      <c r="K7798" s="1">
        <f>_xlfn.XLOOKUP(Comuni[[#This Row],[Regione]],Table_0[Regione],Table_0[Guariti],,0)</f>
        <v>513189</v>
      </c>
      <c r="L7798" s="1">
        <f>_xlfn.XLOOKUP(Comuni[[#This Row],[Regione]],Table_0[Regione],Table_0[Deceduti],,0)</f>
        <v>2975</v>
      </c>
    </row>
    <row r="7799" spans="1:12" x14ac:dyDescent="0.25">
      <c r="A7799" s="1" t="s">
        <v>7921</v>
      </c>
      <c r="B7799" s="1" t="s">
        <v>7658</v>
      </c>
      <c r="C7799" s="1" t="s">
        <v>7844</v>
      </c>
      <c r="D7799">
        <v>116</v>
      </c>
      <c r="E7799">
        <f>100*Comuni[[#This Row],[Popolazione2011]]/$D$7916</f>
        <v>2.024003812804424E-4</v>
      </c>
      <c r="F7799">
        <f>100*Comuni[[#This Row],[Popolazione2011]]/(SUMIFS($D$2:$D$7916,$B$2:$B$7916,"Sardegna"))</f>
        <v>7.075923438508395E-3</v>
      </c>
      <c r="G7799" t="b">
        <f>IF(Comuni[[#This Row],[Popolazione2011]]&gt;300000,"MAGGIORE")</f>
        <v>0</v>
      </c>
      <c r="H7799">
        <f>100*Comuni[[#This Row],[Popolazione2011]]/(SUMIFS($D$2:$D$7916,$B$2:$B$7916,"Piemonte"))</f>
        <v>2.6581629893884301E-3</v>
      </c>
      <c r="I7799" s="1" t="str">
        <f>_xlfn.XLOOKUP(Comuni[[#This Row],[Regione]],Ripartizione_geografica[Regione],Ripartizione_geografica[Ripartizione geografica],,0)</f>
        <v>Isole</v>
      </c>
      <c r="J7799" s="1">
        <f>_xlfn.XLOOKUP(Comuni[[#This Row],[Regione]],Table_0[Regione],Table_0[Totale contagiati],,0)</f>
        <v>525277</v>
      </c>
      <c r="K7799" s="1">
        <f>_xlfn.XLOOKUP(Comuni[[#This Row],[Regione]],Table_0[Regione],Table_0[Guariti],,0)</f>
        <v>513189</v>
      </c>
      <c r="L7799" s="1">
        <f>_xlfn.XLOOKUP(Comuni[[#This Row],[Regione]],Table_0[Regione],Table_0[Deceduti],,0)</f>
        <v>2975</v>
      </c>
    </row>
    <row r="7800" spans="1:12" x14ac:dyDescent="0.25">
      <c r="A7800" s="1" t="s">
        <v>7922</v>
      </c>
      <c r="B7800" s="1" t="s">
        <v>7658</v>
      </c>
      <c r="C7800" s="1" t="s">
        <v>7844</v>
      </c>
      <c r="D7800">
        <v>8026</v>
      </c>
      <c r="E7800">
        <f>100*Comuni[[#This Row],[Popolazione2011]]/$D$7916</f>
        <v>1.4004012587558885E-2</v>
      </c>
      <c r="F7800">
        <f>100*Comuni[[#This Row],[Popolazione2011]]/(SUMIFS($D$2:$D$7916,$B$2:$B$7916,"Sardegna"))</f>
        <v>0.48958070273679638</v>
      </c>
      <c r="G7800" t="b">
        <f>IF(Comuni[[#This Row],[Popolazione2011]]&gt;300000,"MAGGIORE")</f>
        <v>0</v>
      </c>
      <c r="H7800">
        <f>100*Comuni[[#This Row],[Popolazione2011]]/(SUMIFS($D$2:$D$7916,$B$2:$B$7916,"Piemonte"))</f>
        <v>0.18391738062785809</v>
      </c>
      <c r="I7800" s="1" t="str">
        <f>_xlfn.XLOOKUP(Comuni[[#This Row],[Regione]],Ripartizione_geografica[Regione],Ripartizione_geografica[Ripartizione geografica],,0)</f>
        <v>Isole</v>
      </c>
      <c r="J7800" s="1">
        <f>_xlfn.XLOOKUP(Comuni[[#This Row],[Regione]],Table_0[Regione],Table_0[Totale contagiati],,0)</f>
        <v>525277</v>
      </c>
      <c r="K7800" s="1">
        <f>_xlfn.XLOOKUP(Comuni[[#This Row],[Regione]],Table_0[Regione],Table_0[Guariti],,0)</f>
        <v>513189</v>
      </c>
      <c r="L7800" s="1">
        <f>_xlfn.XLOOKUP(Comuni[[#This Row],[Regione]],Table_0[Regione],Table_0[Deceduti],,0)</f>
        <v>2975</v>
      </c>
    </row>
    <row r="7801" spans="1:12" x14ac:dyDescent="0.25">
      <c r="A7801" s="1" t="s">
        <v>7923</v>
      </c>
      <c r="B7801" s="1" t="s">
        <v>7658</v>
      </c>
      <c r="C7801" s="1" t="s">
        <v>7844</v>
      </c>
      <c r="D7801">
        <v>454</v>
      </c>
      <c r="E7801">
        <f>100*Comuni[[#This Row],[Popolazione2011]]/$D$7916</f>
        <v>7.921532163906969E-4</v>
      </c>
      <c r="F7801">
        <f>100*Comuni[[#This Row],[Popolazione2011]]/(SUMIFS($D$2:$D$7916,$B$2:$B$7916,"Sardegna"))</f>
        <v>2.7693700354162167E-2</v>
      </c>
      <c r="G7801" t="b">
        <f>IF(Comuni[[#This Row],[Popolazione2011]]&gt;300000,"MAGGIORE")</f>
        <v>0</v>
      </c>
      <c r="H7801">
        <f>100*Comuni[[#This Row],[Popolazione2011]]/(SUMIFS($D$2:$D$7916,$B$2:$B$7916,"Piemonte"))</f>
        <v>1.040349997570989E-2</v>
      </c>
      <c r="I7801" s="1" t="str">
        <f>_xlfn.XLOOKUP(Comuni[[#This Row],[Regione]],Ripartizione_geografica[Regione],Ripartizione_geografica[Ripartizione geografica],,0)</f>
        <v>Isole</v>
      </c>
      <c r="J7801" s="1">
        <f>_xlfn.XLOOKUP(Comuni[[#This Row],[Regione]],Table_0[Regione],Table_0[Totale contagiati],,0)</f>
        <v>525277</v>
      </c>
      <c r="K7801" s="1">
        <f>_xlfn.XLOOKUP(Comuni[[#This Row],[Regione]],Table_0[Regione],Table_0[Guariti],,0)</f>
        <v>513189</v>
      </c>
      <c r="L7801" s="1">
        <f>_xlfn.XLOOKUP(Comuni[[#This Row],[Regione]],Table_0[Regione],Table_0[Deceduti],,0)</f>
        <v>2975</v>
      </c>
    </row>
    <row r="7802" spans="1:12" x14ac:dyDescent="0.25">
      <c r="A7802" s="1" t="s">
        <v>7924</v>
      </c>
      <c r="B7802" s="1" t="s">
        <v>7658</v>
      </c>
      <c r="C7802" s="1" t="s">
        <v>7844</v>
      </c>
      <c r="D7802">
        <v>2008</v>
      </c>
      <c r="E7802">
        <f>100*Comuni[[#This Row],[Popolazione2011]]/$D$7916</f>
        <v>3.5036203931993822E-3</v>
      </c>
      <c r="F7802">
        <f>100*Comuni[[#This Row],[Popolazione2011]]/(SUMIFS($D$2:$D$7916,$B$2:$B$7916,"Sardegna"))</f>
        <v>0.12248667469417981</v>
      </c>
      <c r="G7802" t="b">
        <f>IF(Comuni[[#This Row],[Popolazione2011]]&gt;300000,"MAGGIORE")</f>
        <v>0</v>
      </c>
      <c r="H7802">
        <f>100*Comuni[[#This Row],[Popolazione2011]]/(SUMIFS($D$2:$D$7916,$B$2:$B$7916,"Piemonte"))</f>
        <v>4.6013717954241098E-2</v>
      </c>
      <c r="I7802" s="1" t="str">
        <f>_xlfn.XLOOKUP(Comuni[[#This Row],[Regione]],Ripartizione_geografica[Regione],Ripartizione_geografica[Ripartizione geografica],,0)</f>
        <v>Isole</v>
      </c>
      <c r="J7802" s="1">
        <f>_xlfn.XLOOKUP(Comuni[[#This Row],[Regione]],Table_0[Regione],Table_0[Totale contagiati],,0)</f>
        <v>525277</v>
      </c>
      <c r="K7802" s="1">
        <f>_xlfn.XLOOKUP(Comuni[[#This Row],[Regione]],Table_0[Regione],Table_0[Guariti],,0)</f>
        <v>513189</v>
      </c>
      <c r="L7802" s="1">
        <f>_xlfn.XLOOKUP(Comuni[[#This Row],[Regione]],Table_0[Regione],Table_0[Deceduti],,0)</f>
        <v>2975</v>
      </c>
    </row>
    <row r="7803" spans="1:12" x14ac:dyDescent="0.25">
      <c r="A7803" s="1" t="s">
        <v>7925</v>
      </c>
      <c r="B7803" s="1" t="s">
        <v>7658</v>
      </c>
      <c r="C7803" s="1" t="s">
        <v>7844</v>
      </c>
      <c r="D7803">
        <v>643</v>
      </c>
      <c r="E7803">
        <f>100*Comuni[[#This Row],[Popolazione2011]]/$D$7916</f>
        <v>1.1219262514079694E-3</v>
      </c>
      <c r="F7803">
        <f>100*Comuni[[#This Row],[Popolazione2011]]/(SUMIFS($D$2:$D$7916,$B$2:$B$7916,"Sardegna"))</f>
        <v>3.9222575611731883E-2</v>
      </c>
      <c r="G7803" t="b">
        <f>IF(Comuni[[#This Row],[Popolazione2011]]&gt;300000,"MAGGIORE")</f>
        <v>0</v>
      </c>
      <c r="H7803">
        <f>100*Comuni[[#This Row],[Popolazione2011]]/(SUMIFS($D$2:$D$7916,$B$2:$B$7916,"Piemonte"))</f>
        <v>1.4734472432558281E-2</v>
      </c>
      <c r="I7803" s="1" t="str">
        <f>_xlfn.XLOOKUP(Comuni[[#This Row],[Regione]],Ripartizione_geografica[Regione],Ripartizione_geografica[Ripartizione geografica],,0)</f>
        <v>Isole</v>
      </c>
      <c r="J7803" s="1">
        <f>_xlfn.XLOOKUP(Comuni[[#This Row],[Regione]],Table_0[Regione],Table_0[Totale contagiati],,0)</f>
        <v>525277</v>
      </c>
      <c r="K7803" s="1">
        <f>_xlfn.XLOOKUP(Comuni[[#This Row],[Regione]],Table_0[Regione],Table_0[Guariti],,0)</f>
        <v>513189</v>
      </c>
      <c r="L7803" s="1">
        <f>_xlfn.XLOOKUP(Comuni[[#This Row],[Regione]],Table_0[Regione],Table_0[Deceduti],,0)</f>
        <v>2975</v>
      </c>
    </row>
    <row r="7804" spans="1:12" x14ac:dyDescent="0.25">
      <c r="A7804" s="1" t="s">
        <v>7926</v>
      </c>
      <c r="B7804" s="1" t="s">
        <v>7658</v>
      </c>
      <c r="C7804" s="1" t="s">
        <v>7844</v>
      </c>
      <c r="D7804">
        <v>165</v>
      </c>
      <c r="E7804">
        <f>100*Comuni[[#This Row],[Popolazione2011]]/$D$7916</f>
        <v>2.8789709406269823E-4</v>
      </c>
      <c r="F7804">
        <f>100*Comuni[[#This Row],[Popolazione2011]]/(SUMIFS($D$2:$D$7916,$B$2:$B$7916,"Sardegna"))</f>
        <v>1.0064891097878321E-2</v>
      </c>
      <c r="G7804" t="b">
        <f>IF(Comuni[[#This Row],[Popolazione2011]]&gt;300000,"MAGGIORE")</f>
        <v>0</v>
      </c>
      <c r="H7804">
        <f>100*Comuni[[#This Row],[Popolazione2011]]/(SUMIFS($D$2:$D$7916,$B$2:$B$7916,"Piemonte"))</f>
        <v>3.781007700423198E-3</v>
      </c>
      <c r="I7804" s="1" t="str">
        <f>_xlfn.XLOOKUP(Comuni[[#This Row],[Regione]],Ripartizione_geografica[Regione],Ripartizione_geografica[Ripartizione geografica],,0)</f>
        <v>Isole</v>
      </c>
      <c r="J7804" s="1">
        <f>_xlfn.XLOOKUP(Comuni[[#This Row],[Regione]],Table_0[Regione],Table_0[Totale contagiati],,0)</f>
        <v>525277</v>
      </c>
      <c r="K7804" s="1">
        <f>_xlfn.XLOOKUP(Comuni[[#This Row],[Regione]],Table_0[Regione],Table_0[Guariti],,0)</f>
        <v>513189</v>
      </c>
      <c r="L7804" s="1">
        <f>_xlfn.XLOOKUP(Comuni[[#This Row],[Regione]],Table_0[Regione],Table_0[Deceduti],,0)</f>
        <v>2975</v>
      </c>
    </row>
    <row r="7805" spans="1:12" x14ac:dyDescent="0.25">
      <c r="A7805" s="1" t="s">
        <v>7927</v>
      </c>
      <c r="B7805" s="1" t="s">
        <v>7658</v>
      </c>
      <c r="C7805" s="1" t="s">
        <v>7844</v>
      </c>
      <c r="D7805">
        <v>535</v>
      </c>
      <c r="E7805">
        <f>100*Comuni[[#This Row],[Popolazione2011]]/$D$7916</f>
        <v>9.3348451711238519E-4</v>
      </c>
      <c r="F7805">
        <f>100*Comuni[[#This Row],[Popolazione2011]]/(SUMIFS($D$2:$D$7916,$B$2:$B$7916,"Sardegna"))</f>
        <v>3.2634646893120615E-2</v>
      </c>
      <c r="G7805" t="b">
        <f>IF(Comuni[[#This Row],[Popolazione2011]]&gt;300000,"MAGGIORE")</f>
        <v>0</v>
      </c>
      <c r="H7805">
        <f>100*Comuni[[#This Row],[Popolazione2011]]/(SUMIFS($D$2:$D$7916,$B$2:$B$7916,"Piemonte"))</f>
        <v>1.2259631028644915E-2</v>
      </c>
      <c r="I7805" s="1" t="str">
        <f>_xlfn.XLOOKUP(Comuni[[#This Row],[Regione]],Ripartizione_geografica[Regione],Ripartizione_geografica[Ripartizione geografica],,0)</f>
        <v>Isole</v>
      </c>
      <c r="J7805" s="1">
        <f>_xlfn.XLOOKUP(Comuni[[#This Row],[Regione]],Table_0[Regione],Table_0[Totale contagiati],,0)</f>
        <v>525277</v>
      </c>
      <c r="K7805" s="1">
        <f>_xlfn.XLOOKUP(Comuni[[#This Row],[Regione]],Table_0[Regione],Table_0[Guariti],,0)</f>
        <v>513189</v>
      </c>
      <c r="L7805" s="1">
        <f>_xlfn.XLOOKUP(Comuni[[#This Row],[Regione]],Table_0[Regione],Table_0[Deceduti],,0)</f>
        <v>2975</v>
      </c>
    </row>
    <row r="7806" spans="1:12" x14ac:dyDescent="0.25">
      <c r="A7806" s="1" t="s">
        <v>7928</v>
      </c>
      <c r="B7806" s="1" t="s">
        <v>7658</v>
      </c>
      <c r="C7806" s="1" t="s">
        <v>7844</v>
      </c>
      <c r="D7806">
        <v>193</v>
      </c>
      <c r="E7806">
        <f>100*Comuni[[#This Row],[Popolazione2011]]/$D$7916</f>
        <v>3.3675235850970158E-4</v>
      </c>
      <c r="F7806">
        <f>100*Comuni[[#This Row],[Popolazione2011]]/(SUMIFS($D$2:$D$7916,$B$2:$B$7916,"Sardegna"))</f>
        <v>1.1772872617518278E-2</v>
      </c>
      <c r="G7806" t="b">
        <f>IF(Comuni[[#This Row],[Popolazione2011]]&gt;300000,"MAGGIORE")</f>
        <v>0</v>
      </c>
      <c r="H7806">
        <f>100*Comuni[[#This Row],[Popolazione2011]]/(SUMIFS($D$2:$D$7916,$B$2:$B$7916,"Piemonte"))</f>
        <v>4.4226332495859227E-3</v>
      </c>
      <c r="I7806" s="1" t="str">
        <f>_xlfn.XLOOKUP(Comuni[[#This Row],[Regione]],Ripartizione_geografica[Regione],Ripartizione_geografica[Ripartizione geografica],,0)</f>
        <v>Isole</v>
      </c>
      <c r="J7806" s="1">
        <f>_xlfn.XLOOKUP(Comuni[[#This Row],[Regione]],Table_0[Regione],Table_0[Totale contagiati],,0)</f>
        <v>525277</v>
      </c>
      <c r="K7806" s="1">
        <f>_xlfn.XLOOKUP(Comuni[[#This Row],[Regione]],Table_0[Regione],Table_0[Guariti],,0)</f>
        <v>513189</v>
      </c>
      <c r="L7806" s="1">
        <f>_xlfn.XLOOKUP(Comuni[[#This Row],[Regione]],Table_0[Regione],Table_0[Deceduti],,0)</f>
        <v>2975</v>
      </c>
    </row>
    <row r="7807" spans="1:12" x14ac:dyDescent="0.25">
      <c r="A7807" s="1" t="s">
        <v>7929</v>
      </c>
      <c r="B7807" s="1" t="s">
        <v>7658</v>
      </c>
      <c r="C7807" s="1" t="s">
        <v>7844</v>
      </c>
      <c r="D7807">
        <v>1130</v>
      </c>
      <c r="E7807">
        <f>100*Comuni[[#This Row],[Popolazione2011]]/$D$7916</f>
        <v>1.9716588866112062E-3</v>
      </c>
      <c r="F7807">
        <f>100*Comuni[[#This Row],[Popolazione2011]]/(SUMIFS($D$2:$D$7916,$B$2:$B$7916,"Sardegna"))</f>
        <v>6.8929254185469718E-2</v>
      </c>
      <c r="G7807" t="b">
        <f>IF(Comuni[[#This Row],[Popolazione2011]]&gt;300000,"MAGGIORE")</f>
        <v>0</v>
      </c>
      <c r="H7807">
        <f>100*Comuni[[#This Row],[Popolazione2011]]/(SUMIFS($D$2:$D$7916,$B$2:$B$7916,"Piemonte"))</f>
        <v>2.5894173948352809E-2</v>
      </c>
      <c r="I7807" s="1" t="str">
        <f>_xlfn.XLOOKUP(Comuni[[#This Row],[Regione]],Ripartizione_geografica[Regione],Ripartizione_geografica[Ripartizione geografica],,0)</f>
        <v>Isole</v>
      </c>
      <c r="J7807" s="1">
        <f>_xlfn.XLOOKUP(Comuni[[#This Row],[Regione]],Table_0[Regione],Table_0[Totale contagiati],,0)</f>
        <v>525277</v>
      </c>
      <c r="K7807" s="1">
        <f>_xlfn.XLOOKUP(Comuni[[#This Row],[Regione]],Table_0[Regione],Table_0[Guariti],,0)</f>
        <v>513189</v>
      </c>
      <c r="L7807" s="1">
        <f>_xlfn.XLOOKUP(Comuni[[#This Row],[Regione]],Table_0[Regione],Table_0[Deceduti],,0)</f>
        <v>2975</v>
      </c>
    </row>
    <row r="7808" spans="1:12" x14ac:dyDescent="0.25">
      <c r="A7808" s="1" t="s">
        <v>7930</v>
      </c>
      <c r="B7808" s="1" t="s">
        <v>7658</v>
      </c>
      <c r="C7808" s="1" t="s">
        <v>7844</v>
      </c>
      <c r="D7808">
        <v>268</v>
      </c>
      <c r="E7808">
        <f>100*Comuni[[#This Row],[Popolazione2011]]/$D$7916</f>
        <v>4.676146739927462E-4</v>
      </c>
      <c r="F7808">
        <f>100*Comuni[[#This Row],[Popolazione2011]]/(SUMIFS($D$2:$D$7916,$B$2:$B$7916,"Sardegna"))</f>
        <v>1.6347823116553879E-2</v>
      </c>
      <c r="G7808" t="b">
        <f>IF(Comuni[[#This Row],[Popolazione2011]]&gt;300000,"MAGGIORE")</f>
        <v>0</v>
      </c>
      <c r="H7808">
        <f>100*Comuni[[#This Row],[Popolazione2011]]/(SUMIFS($D$2:$D$7916,$B$2:$B$7916,"Piemonte"))</f>
        <v>6.1412731134146484E-3</v>
      </c>
      <c r="I7808" s="1" t="str">
        <f>_xlfn.XLOOKUP(Comuni[[#This Row],[Regione]],Ripartizione_geografica[Regione],Ripartizione_geografica[Ripartizione geografica],,0)</f>
        <v>Isole</v>
      </c>
      <c r="J7808" s="1">
        <f>_xlfn.XLOOKUP(Comuni[[#This Row],[Regione]],Table_0[Regione],Table_0[Totale contagiati],,0)</f>
        <v>525277</v>
      </c>
      <c r="K7808" s="1">
        <f>_xlfn.XLOOKUP(Comuni[[#This Row],[Regione]],Table_0[Regione],Table_0[Guariti],,0)</f>
        <v>513189</v>
      </c>
      <c r="L7808" s="1">
        <f>_xlfn.XLOOKUP(Comuni[[#This Row],[Regione]],Table_0[Regione],Table_0[Deceduti],,0)</f>
        <v>2975</v>
      </c>
    </row>
    <row r="7809" spans="1:12" x14ac:dyDescent="0.25">
      <c r="A7809" s="1" t="s">
        <v>7931</v>
      </c>
      <c r="B7809" s="1" t="s">
        <v>7658</v>
      </c>
      <c r="C7809" s="1" t="s">
        <v>7932</v>
      </c>
      <c r="D7809">
        <v>6575</v>
      </c>
      <c r="E7809">
        <f>100*Comuni[[#This Row],[Popolazione2011]]/$D$7916</f>
        <v>1.1472262990680248E-2</v>
      </c>
      <c r="F7809">
        <f>100*Comuni[[#This Row],[Popolazione2011]]/(SUMIFS($D$2:$D$7916,$B$2:$B$7916,"Sardegna"))</f>
        <v>0.40107066041545431</v>
      </c>
      <c r="G7809" t="b">
        <f>IF(Comuni[[#This Row],[Popolazione2011]]&gt;300000,"MAGGIORE")</f>
        <v>0</v>
      </c>
      <c r="H7809">
        <f>100*Comuni[[#This Row],[Popolazione2011]]/(SUMIFS($D$2:$D$7916,$B$2:$B$7916,"Piemonte"))</f>
        <v>0.15066742806231834</v>
      </c>
      <c r="I7809" s="1" t="str">
        <f>_xlfn.XLOOKUP(Comuni[[#This Row],[Regione]],Ripartizione_geografica[Regione],Ripartizione_geografica[Ripartizione geografica],,0)</f>
        <v>Isole</v>
      </c>
      <c r="J7809" s="1">
        <f>_xlfn.XLOOKUP(Comuni[[#This Row],[Regione]],Table_0[Regione],Table_0[Totale contagiati],,0)</f>
        <v>525277</v>
      </c>
      <c r="K7809" s="1">
        <f>_xlfn.XLOOKUP(Comuni[[#This Row],[Regione]],Table_0[Regione],Table_0[Guariti],,0)</f>
        <v>513189</v>
      </c>
      <c r="L7809" s="1">
        <f>_xlfn.XLOOKUP(Comuni[[#This Row],[Regione]],Table_0[Regione],Table_0[Deceduti],,0)</f>
        <v>2975</v>
      </c>
    </row>
    <row r="7810" spans="1:12" x14ac:dyDescent="0.25">
      <c r="A7810" s="1" t="s">
        <v>7933</v>
      </c>
      <c r="B7810" s="1" t="s">
        <v>7658</v>
      </c>
      <c r="C7810" s="1" t="s">
        <v>7932</v>
      </c>
      <c r="D7810">
        <v>489</v>
      </c>
      <c r="E7810">
        <f>100*Comuni[[#This Row],[Popolazione2011]]/$D$7916</f>
        <v>8.5322229694945108E-4</v>
      </c>
      <c r="F7810">
        <f>100*Comuni[[#This Row],[Popolazione2011]]/(SUMIFS($D$2:$D$7916,$B$2:$B$7916,"Sardegna"))</f>
        <v>2.9828677253712115E-2</v>
      </c>
      <c r="G7810" t="b">
        <f>IF(Comuni[[#This Row],[Popolazione2011]]&gt;300000,"MAGGIORE")</f>
        <v>0</v>
      </c>
      <c r="H7810">
        <f>100*Comuni[[#This Row],[Popolazione2011]]/(SUMIFS($D$2:$D$7916,$B$2:$B$7916,"Piemonte"))</f>
        <v>1.1205531912163296E-2</v>
      </c>
      <c r="I7810" s="1" t="str">
        <f>_xlfn.XLOOKUP(Comuni[[#This Row],[Regione]],Ripartizione_geografica[Regione],Ripartizione_geografica[Ripartizione geografica],,0)</f>
        <v>Isole</v>
      </c>
      <c r="J7810" s="1">
        <f>_xlfn.XLOOKUP(Comuni[[#This Row],[Regione]],Table_0[Regione],Table_0[Totale contagiati],,0)</f>
        <v>525277</v>
      </c>
      <c r="K7810" s="1">
        <f>_xlfn.XLOOKUP(Comuni[[#This Row],[Regione]],Table_0[Regione],Table_0[Guariti],,0)</f>
        <v>513189</v>
      </c>
      <c r="L7810" s="1">
        <f>_xlfn.XLOOKUP(Comuni[[#This Row],[Regione]],Table_0[Regione],Table_0[Deceduti],,0)</f>
        <v>2975</v>
      </c>
    </row>
    <row r="7811" spans="1:12" x14ac:dyDescent="0.25">
      <c r="A7811" s="1" t="s">
        <v>7934</v>
      </c>
      <c r="B7811" s="1" t="s">
        <v>7658</v>
      </c>
      <c r="C7811" s="1" t="s">
        <v>7932</v>
      </c>
      <c r="D7811">
        <v>877</v>
      </c>
      <c r="E7811">
        <f>100*Comuni[[#This Row],[Popolazione2011]]/$D$7916</f>
        <v>1.5302166757150688E-3</v>
      </c>
      <c r="F7811">
        <f>100*Comuni[[#This Row],[Popolazione2011]]/(SUMIFS($D$2:$D$7916,$B$2:$B$7916,"Sardegna"))</f>
        <v>5.3496421168722955E-2</v>
      </c>
      <c r="G7811" t="b">
        <f>IF(Comuni[[#This Row],[Popolazione2011]]&gt;300000,"MAGGIORE")</f>
        <v>0</v>
      </c>
      <c r="H7811">
        <f>100*Comuni[[#This Row],[Popolazione2011]]/(SUMIFS($D$2:$D$7916,$B$2:$B$7916,"Piemonte"))</f>
        <v>2.0096628807703906E-2</v>
      </c>
      <c r="I7811" s="1" t="str">
        <f>_xlfn.XLOOKUP(Comuni[[#This Row],[Regione]],Ripartizione_geografica[Regione],Ripartizione_geografica[Ripartizione geografica],,0)</f>
        <v>Isole</v>
      </c>
      <c r="J7811" s="1">
        <f>_xlfn.XLOOKUP(Comuni[[#This Row],[Regione]],Table_0[Regione],Table_0[Totale contagiati],,0)</f>
        <v>525277</v>
      </c>
      <c r="K7811" s="1">
        <f>_xlfn.XLOOKUP(Comuni[[#This Row],[Regione]],Table_0[Regione],Table_0[Guariti],,0)</f>
        <v>513189</v>
      </c>
      <c r="L7811" s="1">
        <f>_xlfn.XLOOKUP(Comuni[[#This Row],[Regione]],Table_0[Regione],Table_0[Deceduti],,0)</f>
        <v>2975</v>
      </c>
    </row>
    <row r="7812" spans="1:12" x14ac:dyDescent="0.25">
      <c r="A7812" s="1" t="s">
        <v>7935</v>
      </c>
      <c r="B7812" s="1" t="s">
        <v>7658</v>
      </c>
      <c r="C7812" s="1" t="s">
        <v>7932</v>
      </c>
      <c r="D7812">
        <v>1139</v>
      </c>
      <c r="E7812">
        <f>100*Comuni[[#This Row],[Popolazione2011]]/$D$7916</f>
        <v>1.9873623644691713E-3</v>
      </c>
      <c r="F7812">
        <f>100*Comuni[[#This Row],[Popolazione2011]]/(SUMIFS($D$2:$D$7916,$B$2:$B$7916,"Sardegna"))</f>
        <v>6.947824824535398E-2</v>
      </c>
      <c r="G7812" t="b">
        <f>IF(Comuni[[#This Row],[Popolazione2011]]&gt;300000,"MAGGIORE")</f>
        <v>0</v>
      </c>
      <c r="H7812">
        <f>100*Comuni[[#This Row],[Popolazione2011]]/(SUMIFS($D$2:$D$7916,$B$2:$B$7916,"Piemonte"))</f>
        <v>2.6100410732012257E-2</v>
      </c>
      <c r="I7812" s="1" t="str">
        <f>_xlfn.XLOOKUP(Comuni[[#This Row],[Regione]],Ripartizione_geografica[Regione],Ripartizione_geografica[Ripartizione geografica],,0)</f>
        <v>Isole</v>
      </c>
      <c r="J7812" s="1">
        <f>_xlfn.XLOOKUP(Comuni[[#This Row],[Regione]],Table_0[Regione],Table_0[Totale contagiati],,0)</f>
        <v>525277</v>
      </c>
      <c r="K7812" s="1">
        <f>_xlfn.XLOOKUP(Comuni[[#This Row],[Regione]],Table_0[Regione],Table_0[Guariti],,0)</f>
        <v>513189</v>
      </c>
      <c r="L7812" s="1">
        <f>_xlfn.XLOOKUP(Comuni[[#This Row],[Regione]],Table_0[Regione],Table_0[Deceduti],,0)</f>
        <v>2975</v>
      </c>
    </row>
    <row r="7813" spans="1:12" x14ac:dyDescent="0.25">
      <c r="A7813" s="1" t="s">
        <v>7936</v>
      </c>
      <c r="B7813" s="1" t="s">
        <v>7658</v>
      </c>
      <c r="C7813" s="1" t="s">
        <v>7932</v>
      </c>
      <c r="D7813">
        <v>1310</v>
      </c>
      <c r="E7813">
        <f>100*Comuni[[#This Row],[Popolazione2011]]/$D$7916</f>
        <v>2.2857284437705133E-3</v>
      </c>
      <c r="F7813">
        <f>100*Comuni[[#This Row],[Popolazione2011]]/(SUMIFS($D$2:$D$7916,$B$2:$B$7916,"Sardegna"))</f>
        <v>7.9909135383155153E-2</v>
      </c>
      <c r="G7813" t="b">
        <f>IF(Comuni[[#This Row],[Popolazione2011]]&gt;300000,"MAGGIORE")</f>
        <v>0</v>
      </c>
      <c r="H7813">
        <f>100*Comuni[[#This Row],[Popolazione2011]]/(SUMIFS($D$2:$D$7916,$B$2:$B$7916,"Piemonte"))</f>
        <v>3.0018909621541752E-2</v>
      </c>
      <c r="I7813" s="1" t="str">
        <f>_xlfn.XLOOKUP(Comuni[[#This Row],[Regione]],Ripartizione_geografica[Regione],Ripartizione_geografica[Ripartizione geografica],,0)</f>
        <v>Isole</v>
      </c>
      <c r="J7813" s="1">
        <f>_xlfn.XLOOKUP(Comuni[[#This Row],[Regione]],Table_0[Regione],Table_0[Totale contagiati],,0)</f>
        <v>525277</v>
      </c>
      <c r="K7813" s="1">
        <f>_xlfn.XLOOKUP(Comuni[[#This Row],[Regione]],Table_0[Regione],Table_0[Guariti],,0)</f>
        <v>513189</v>
      </c>
      <c r="L7813" s="1">
        <f>_xlfn.XLOOKUP(Comuni[[#This Row],[Regione]],Table_0[Regione],Table_0[Deceduti],,0)</f>
        <v>2975</v>
      </c>
    </row>
    <row r="7814" spans="1:12" x14ac:dyDescent="0.25">
      <c r="A7814" s="1" t="s">
        <v>7937</v>
      </c>
      <c r="B7814" s="1" t="s">
        <v>7658</v>
      </c>
      <c r="C7814" s="1" t="s">
        <v>7932</v>
      </c>
      <c r="D7814">
        <v>1108</v>
      </c>
      <c r="E7814">
        <f>100*Comuni[[#This Row],[Popolazione2011]]/$D$7916</f>
        <v>1.9332726074028463E-3</v>
      </c>
      <c r="F7814">
        <f>100*Comuni[[#This Row],[Popolazione2011]]/(SUMIFS($D$2:$D$7916,$B$2:$B$7916,"Sardegna"))</f>
        <v>6.7587268705752601E-2</v>
      </c>
      <c r="G7814" t="b">
        <f>IF(Comuni[[#This Row],[Popolazione2011]]&gt;300000,"MAGGIORE")</f>
        <v>0</v>
      </c>
      <c r="H7814">
        <f>100*Comuni[[#This Row],[Popolazione2011]]/(SUMIFS($D$2:$D$7916,$B$2:$B$7916,"Piemonte"))</f>
        <v>2.5390039588296383E-2</v>
      </c>
      <c r="I7814" s="1" t="str">
        <f>_xlfn.XLOOKUP(Comuni[[#This Row],[Regione]],Ripartizione_geografica[Regione],Ripartizione_geografica[Ripartizione geografica],,0)</f>
        <v>Isole</v>
      </c>
      <c r="J7814" s="1">
        <f>_xlfn.XLOOKUP(Comuni[[#This Row],[Regione]],Table_0[Regione],Table_0[Totale contagiati],,0)</f>
        <v>525277</v>
      </c>
      <c r="K7814" s="1">
        <f>_xlfn.XLOOKUP(Comuni[[#This Row],[Regione]],Table_0[Regione],Table_0[Guariti],,0)</f>
        <v>513189</v>
      </c>
      <c r="L7814" s="1">
        <f>_xlfn.XLOOKUP(Comuni[[#This Row],[Regione]],Table_0[Regione],Table_0[Deceduti],,0)</f>
        <v>2975</v>
      </c>
    </row>
    <row r="7815" spans="1:12" x14ac:dyDescent="0.25">
      <c r="A7815" s="1" t="s">
        <v>7938</v>
      </c>
      <c r="B7815" s="1" t="s">
        <v>7658</v>
      </c>
      <c r="C7815" s="1" t="s">
        <v>7932</v>
      </c>
      <c r="D7815">
        <v>2896</v>
      </c>
      <c r="E7815">
        <f>100*Comuni[[#This Row],[Popolazione2011]]/$D$7916</f>
        <v>5.0530302085186303E-3</v>
      </c>
      <c r="F7815">
        <f>100*Comuni[[#This Row],[Popolazione2011]]/(SUMIFS($D$2:$D$7916,$B$2:$B$7916,"Sardegna"))</f>
        <v>0.17665408860276133</v>
      </c>
      <c r="G7815" t="b">
        <f>IF(Comuni[[#This Row],[Popolazione2011]]&gt;300000,"MAGGIORE")</f>
        <v>0</v>
      </c>
      <c r="H7815">
        <f>100*Comuni[[#This Row],[Popolazione2011]]/(SUMIFS($D$2:$D$7916,$B$2:$B$7916,"Piemonte"))</f>
        <v>6.6362413941973217E-2</v>
      </c>
      <c r="I7815" s="1" t="str">
        <f>_xlfn.XLOOKUP(Comuni[[#This Row],[Regione]],Ripartizione_geografica[Regione],Ripartizione_geografica[Ripartizione geografica],,0)</f>
        <v>Isole</v>
      </c>
      <c r="J7815" s="1">
        <f>_xlfn.XLOOKUP(Comuni[[#This Row],[Regione]],Table_0[Regione],Table_0[Totale contagiati],,0)</f>
        <v>525277</v>
      </c>
      <c r="K7815" s="1">
        <f>_xlfn.XLOOKUP(Comuni[[#This Row],[Regione]],Table_0[Regione],Table_0[Guariti],,0)</f>
        <v>513189</v>
      </c>
      <c r="L7815" s="1">
        <f>_xlfn.XLOOKUP(Comuni[[#This Row],[Regione]],Table_0[Regione],Table_0[Deceduti],,0)</f>
        <v>2975</v>
      </c>
    </row>
    <row r="7816" spans="1:12" x14ac:dyDescent="0.25">
      <c r="A7816" s="1" t="s">
        <v>7939</v>
      </c>
      <c r="B7816" s="1" t="s">
        <v>7658</v>
      </c>
      <c r="C7816" s="1" t="s">
        <v>7932</v>
      </c>
      <c r="D7816">
        <v>2822</v>
      </c>
      <c r="E7816">
        <f>100*Comuni[[#This Row],[Popolazione2011]]/$D$7916</f>
        <v>4.9239127239086933E-3</v>
      </c>
      <c r="F7816">
        <f>100*Comuni[[#This Row],[Popolazione2011]]/(SUMIFS($D$2:$D$7916,$B$2:$B$7916,"Sardegna"))</f>
        <v>0.17214013744371287</v>
      </c>
      <c r="G7816" t="b">
        <f>IF(Comuni[[#This Row],[Popolazione2011]]&gt;300000,"MAGGIORE")</f>
        <v>0</v>
      </c>
      <c r="H7816">
        <f>100*Comuni[[#This Row],[Popolazione2011]]/(SUMIFS($D$2:$D$7916,$B$2:$B$7916,"Piemonte"))</f>
        <v>6.4666689276328876E-2</v>
      </c>
      <c r="I7816" s="1" t="str">
        <f>_xlfn.XLOOKUP(Comuni[[#This Row],[Regione]],Ripartizione_geografica[Regione],Ripartizione_geografica[Ripartizione geografica],,0)</f>
        <v>Isole</v>
      </c>
      <c r="J7816" s="1">
        <f>_xlfn.XLOOKUP(Comuni[[#This Row],[Regione]],Table_0[Regione],Table_0[Totale contagiati],,0)</f>
        <v>525277</v>
      </c>
      <c r="K7816" s="1">
        <f>_xlfn.XLOOKUP(Comuni[[#This Row],[Regione]],Table_0[Regione],Table_0[Guariti],,0)</f>
        <v>513189</v>
      </c>
      <c r="L7816" s="1">
        <f>_xlfn.XLOOKUP(Comuni[[#This Row],[Regione]],Table_0[Regione],Table_0[Deceduti],,0)</f>
        <v>2975</v>
      </c>
    </row>
    <row r="7817" spans="1:12" x14ac:dyDescent="0.25">
      <c r="A7817" s="1" t="s">
        <v>7940</v>
      </c>
      <c r="B7817" s="1" t="s">
        <v>7658</v>
      </c>
      <c r="C7817" s="1" t="s">
        <v>7932</v>
      </c>
      <c r="D7817">
        <v>28882</v>
      </c>
      <c r="E7817">
        <f>100*Comuni[[#This Row],[Popolazione2011]]/$D$7916</f>
        <v>5.0394205277083944E-2</v>
      </c>
      <c r="F7817">
        <f>100*Comuni[[#This Row],[Popolazione2011]]/(SUMIFS($D$2:$D$7916,$B$2:$B$7916,"Sardegna"))</f>
        <v>1.7617829375086163</v>
      </c>
      <c r="G7817" t="b">
        <f>IF(Comuni[[#This Row],[Popolazione2011]]&gt;300000,"MAGGIORE")</f>
        <v>0</v>
      </c>
      <c r="H7817">
        <f>100*Comuni[[#This Row],[Popolazione2011]]/(SUMIFS($D$2:$D$7916,$B$2:$B$7916,"Piemonte"))</f>
        <v>0.66183675396135033</v>
      </c>
      <c r="I7817" s="1" t="str">
        <f>_xlfn.XLOOKUP(Comuni[[#This Row],[Regione]],Ripartizione_geografica[Regione],Ripartizione_geografica[Ripartizione geografica],,0)</f>
        <v>Isole</v>
      </c>
      <c r="J7817" s="1">
        <f>_xlfn.XLOOKUP(Comuni[[#This Row],[Regione]],Table_0[Regione],Table_0[Totale contagiati],,0)</f>
        <v>525277</v>
      </c>
      <c r="K7817" s="1">
        <f>_xlfn.XLOOKUP(Comuni[[#This Row],[Regione]],Table_0[Regione],Table_0[Guariti],,0)</f>
        <v>513189</v>
      </c>
      <c r="L7817" s="1">
        <f>_xlfn.XLOOKUP(Comuni[[#This Row],[Regione]],Table_0[Regione],Table_0[Deceduti],,0)</f>
        <v>2975</v>
      </c>
    </row>
    <row r="7818" spans="1:12" x14ac:dyDescent="0.25">
      <c r="A7818" s="1" t="s">
        <v>7941</v>
      </c>
      <c r="B7818" s="1" t="s">
        <v>7658</v>
      </c>
      <c r="C7818" s="1" t="s">
        <v>7932</v>
      </c>
      <c r="D7818">
        <v>6301</v>
      </c>
      <c r="E7818">
        <f>100*Comuni[[#This Row],[Popolazione2011]]/$D$7916</f>
        <v>1.0994179331448858E-2</v>
      </c>
      <c r="F7818">
        <f>100*Comuni[[#This Row],[Popolazione2011]]/(SUMIFS($D$2:$D$7916,$B$2:$B$7916,"Sardegna"))</f>
        <v>0.38435684125897757</v>
      </c>
      <c r="G7818" t="b">
        <f>IF(Comuni[[#This Row],[Popolazione2011]]&gt;300000,"MAGGIORE")</f>
        <v>0</v>
      </c>
      <c r="H7818">
        <f>100*Comuni[[#This Row],[Popolazione2011]]/(SUMIFS($D$2:$D$7916,$B$2:$B$7916,"Piemonte"))</f>
        <v>0.14438866375979739</v>
      </c>
      <c r="I7818" s="1" t="str">
        <f>_xlfn.XLOOKUP(Comuni[[#This Row],[Regione]],Ripartizione_geografica[Regione],Ripartizione_geografica[Ripartizione geografica],,0)</f>
        <v>Isole</v>
      </c>
      <c r="J7818" s="1">
        <f>_xlfn.XLOOKUP(Comuni[[#This Row],[Regione]],Table_0[Regione],Table_0[Totale contagiati],,0)</f>
        <v>525277</v>
      </c>
      <c r="K7818" s="1">
        <f>_xlfn.XLOOKUP(Comuni[[#This Row],[Regione]],Table_0[Regione],Table_0[Guariti],,0)</f>
        <v>513189</v>
      </c>
      <c r="L7818" s="1">
        <f>_xlfn.XLOOKUP(Comuni[[#This Row],[Regione]],Table_0[Regione],Table_0[Deceduti],,0)</f>
        <v>2975</v>
      </c>
    </row>
    <row r="7819" spans="1:12" x14ac:dyDescent="0.25">
      <c r="A7819" s="1" t="s">
        <v>7942</v>
      </c>
      <c r="B7819" s="1" t="s">
        <v>7658</v>
      </c>
      <c r="C7819" s="1" t="s">
        <v>7932</v>
      </c>
      <c r="D7819">
        <v>1507</v>
      </c>
      <c r="E7819">
        <f>100*Comuni[[#This Row],[Popolazione2011]]/$D$7916</f>
        <v>2.6294601257726437E-3</v>
      </c>
      <c r="F7819">
        <f>100*Comuni[[#This Row],[Popolazione2011]]/(SUMIFS($D$2:$D$7916,$B$2:$B$7916,"Sardegna"))</f>
        <v>9.1926005360621996E-2</v>
      </c>
      <c r="G7819" t="b">
        <f>IF(Comuni[[#This Row],[Popolazione2011]]&gt;300000,"MAGGIORE")</f>
        <v>0</v>
      </c>
      <c r="H7819">
        <f>100*Comuni[[#This Row],[Popolazione2011]]/(SUMIFS($D$2:$D$7916,$B$2:$B$7916,"Piemonte"))</f>
        <v>3.4533203663865204E-2</v>
      </c>
      <c r="I7819" s="1" t="str">
        <f>_xlfn.XLOOKUP(Comuni[[#This Row],[Regione]],Ripartizione_geografica[Regione],Ripartizione_geografica[Ripartizione geografica],,0)</f>
        <v>Isole</v>
      </c>
      <c r="J7819" s="1">
        <f>_xlfn.XLOOKUP(Comuni[[#This Row],[Regione]],Table_0[Regione],Table_0[Totale contagiati],,0)</f>
        <v>525277</v>
      </c>
      <c r="K7819" s="1">
        <f>_xlfn.XLOOKUP(Comuni[[#This Row],[Regione]],Table_0[Regione],Table_0[Guariti],,0)</f>
        <v>513189</v>
      </c>
      <c r="L7819" s="1">
        <f>_xlfn.XLOOKUP(Comuni[[#This Row],[Regione]],Table_0[Regione],Table_0[Deceduti],,0)</f>
        <v>2975</v>
      </c>
    </row>
    <row r="7820" spans="1:12" x14ac:dyDescent="0.25">
      <c r="A7820" s="1" t="s">
        <v>7943</v>
      </c>
      <c r="B7820" s="1" t="s">
        <v>7658</v>
      </c>
      <c r="C7820" s="1" t="s">
        <v>7932</v>
      </c>
      <c r="D7820">
        <v>885</v>
      </c>
      <c r="E7820">
        <f>100*Comuni[[#This Row],[Popolazione2011]]/$D$7916</f>
        <v>1.544175322699927E-3</v>
      </c>
      <c r="F7820">
        <f>100*Comuni[[#This Row],[Popolazione2011]]/(SUMIFS($D$2:$D$7916,$B$2:$B$7916,"Sardegna"))</f>
        <v>5.3984415888620088E-2</v>
      </c>
      <c r="G7820" t="b">
        <f>IF(Comuni[[#This Row],[Popolazione2011]]&gt;300000,"MAGGIORE")</f>
        <v>0</v>
      </c>
      <c r="H7820">
        <f>100*Comuni[[#This Row],[Popolazione2011]]/(SUMIFS($D$2:$D$7916,$B$2:$B$7916,"Piemonte"))</f>
        <v>2.027995039317897E-2</v>
      </c>
      <c r="I7820" s="1" t="str">
        <f>_xlfn.XLOOKUP(Comuni[[#This Row],[Regione]],Ripartizione_geografica[Regione],Ripartizione_geografica[Ripartizione geografica],,0)</f>
        <v>Isole</v>
      </c>
      <c r="J7820" s="1">
        <f>_xlfn.XLOOKUP(Comuni[[#This Row],[Regione]],Table_0[Regione],Table_0[Totale contagiati],,0)</f>
        <v>525277</v>
      </c>
      <c r="K7820" s="1">
        <f>_xlfn.XLOOKUP(Comuni[[#This Row],[Regione]],Table_0[Regione],Table_0[Guariti],,0)</f>
        <v>513189</v>
      </c>
      <c r="L7820" s="1">
        <f>_xlfn.XLOOKUP(Comuni[[#This Row],[Regione]],Table_0[Regione],Table_0[Deceduti],,0)</f>
        <v>2975</v>
      </c>
    </row>
    <row r="7821" spans="1:12" x14ac:dyDescent="0.25">
      <c r="A7821" s="1" t="s">
        <v>7944</v>
      </c>
      <c r="B7821" s="1" t="s">
        <v>7658</v>
      </c>
      <c r="C7821" s="1" t="s">
        <v>7932</v>
      </c>
      <c r="D7821">
        <v>4315</v>
      </c>
      <c r="E7821">
        <f>100*Comuni[[#This Row],[Popolazione2011]]/$D$7916</f>
        <v>7.5289452174578352E-3</v>
      </c>
      <c r="F7821">
        <f>100*Comuni[[#This Row],[Popolazione2011]]/(SUMIFS($D$2:$D$7916,$B$2:$B$7916,"Sardegna"))</f>
        <v>0.26321215204451487</v>
      </c>
      <c r="G7821" t="b">
        <f>IF(Comuni[[#This Row],[Popolazione2011]]&gt;300000,"MAGGIORE")</f>
        <v>0</v>
      </c>
      <c r="H7821">
        <f>100*Comuni[[#This Row],[Popolazione2011]]/(SUMIFS($D$2:$D$7916,$B$2:$B$7916,"Piemonte"))</f>
        <v>9.8879080165612726E-2</v>
      </c>
      <c r="I7821" s="1" t="str">
        <f>_xlfn.XLOOKUP(Comuni[[#This Row],[Regione]],Ripartizione_geografica[Regione],Ripartizione_geografica[Ripartizione geografica],,0)</f>
        <v>Isole</v>
      </c>
      <c r="J7821" s="1">
        <f>_xlfn.XLOOKUP(Comuni[[#This Row],[Regione]],Table_0[Regione],Table_0[Totale contagiati],,0)</f>
        <v>525277</v>
      </c>
      <c r="K7821" s="1">
        <f>_xlfn.XLOOKUP(Comuni[[#This Row],[Regione]],Table_0[Regione],Table_0[Guariti],,0)</f>
        <v>513189</v>
      </c>
      <c r="L7821" s="1">
        <f>_xlfn.XLOOKUP(Comuni[[#This Row],[Regione]],Table_0[Regione],Table_0[Deceduti],,0)</f>
        <v>2975</v>
      </c>
    </row>
    <row r="7822" spans="1:12" x14ac:dyDescent="0.25">
      <c r="A7822" s="1" t="s">
        <v>7945</v>
      </c>
      <c r="B7822" s="1" t="s">
        <v>7658</v>
      </c>
      <c r="C7822" s="1" t="s">
        <v>7932</v>
      </c>
      <c r="D7822">
        <v>9404</v>
      </c>
      <c r="E7822">
        <f>100*Comuni[[#This Row],[Popolazione2011]]/$D$7916</f>
        <v>1.6408389530700691E-2</v>
      </c>
      <c r="F7822">
        <f>100*Comuni[[#This Row],[Popolazione2011]]/(SUMIFS($D$2:$D$7916,$B$2:$B$7916,"Sardegna"))</f>
        <v>0.57363779323907715</v>
      </c>
      <c r="G7822" t="b">
        <f>IF(Comuni[[#This Row],[Popolazione2011]]&gt;300000,"MAGGIORE")</f>
        <v>0</v>
      </c>
      <c r="H7822">
        <f>100*Comuni[[#This Row],[Popolazione2011]]/(SUMIFS($D$2:$D$7916,$B$2:$B$7916,"Piemonte"))</f>
        <v>0.21549452372593789</v>
      </c>
      <c r="I7822" s="1" t="str">
        <f>_xlfn.XLOOKUP(Comuni[[#This Row],[Regione]],Ripartizione_geografica[Regione],Ripartizione_geografica[Ripartizione geografica],,0)</f>
        <v>Isole</v>
      </c>
      <c r="J7822" s="1">
        <f>_xlfn.XLOOKUP(Comuni[[#This Row],[Regione]],Table_0[Regione],Table_0[Totale contagiati],,0)</f>
        <v>525277</v>
      </c>
      <c r="K7822" s="1">
        <f>_xlfn.XLOOKUP(Comuni[[#This Row],[Regione]],Table_0[Regione],Table_0[Guariti],,0)</f>
        <v>513189</v>
      </c>
      <c r="L7822" s="1">
        <f>_xlfn.XLOOKUP(Comuni[[#This Row],[Regione]],Table_0[Regione],Table_0[Deceduti],,0)</f>
        <v>2975</v>
      </c>
    </row>
    <row r="7823" spans="1:12" x14ac:dyDescent="0.25">
      <c r="A7823" s="1" t="s">
        <v>7946</v>
      </c>
      <c r="B7823" s="1" t="s">
        <v>7658</v>
      </c>
      <c r="C7823" s="1" t="s">
        <v>7932</v>
      </c>
      <c r="D7823">
        <v>1675</v>
      </c>
      <c r="E7823">
        <f>100*Comuni[[#This Row],[Popolazione2011]]/$D$7916</f>
        <v>2.9225917124546638E-3</v>
      </c>
      <c r="F7823">
        <f>100*Comuni[[#This Row],[Popolazione2011]]/(SUMIFS($D$2:$D$7916,$B$2:$B$7916,"Sardegna"))</f>
        <v>0.10217389447846174</v>
      </c>
      <c r="G7823" t="b">
        <f>IF(Comuni[[#This Row],[Popolazione2011]]&gt;300000,"MAGGIORE")</f>
        <v>0</v>
      </c>
      <c r="H7823">
        <f>100*Comuni[[#This Row],[Popolazione2011]]/(SUMIFS($D$2:$D$7916,$B$2:$B$7916,"Piemonte"))</f>
        <v>3.8382956958841558E-2</v>
      </c>
      <c r="I7823" s="1" t="str">
        <f>_xlfn.XLOOKUP(Comuni[[#This Row],[Regione]],Ripartizione_geografica[Regione],Ripartizione_geografica[Ripartizione geografica],,0)</f>
        <v>Isole</v>
      </c>
      <c r="J7823" s="1">
        <f>_xlfn.XLOOKUP(Comuni[[#This Row],[Regione]],Table_0[Regione],Table_0[Totale contagiati],,0)</f>
        <v>525277</v>
      </c>
      <c r="K7823" s="1">
        <f>_xlfn.XLOOKUP(Comuni[[#This Row],[Regione]],Table_0[Regione],Table_0[Guariti],,0)</f>
        <v>513189</v>
      </c>
      <c r="L7823" s="1">
        <f>_xlfn.XLOOKUP(Comuni[[#This Row],[Regione]],Table_0[Regione],Table_0[Deceduti],,0)</f>
        <v>2975</v>
      </c>
    </row>
    <row r="7824" spans="1:12" x14ac:dyDescent="0.25">
      <c r="A7824" s="1" t="s">
        <v>7947</v>
      </c>
      <c r="B7824" s="1" t="s">
        <v>7658</v>
      </c>
      <c r="C7824" s="1" t="s">
        <v>7932</v>
      </c>
      <c r="D7824">
        <v>6416</v>
      </c>
      <c r="E7824">
        <f>100*Comuni[[#This Row],[Popolazione2011]]/$D$7916</f>
        <v>1.1194834881856193E-2</v>
      </c>
      <c r="F7824">
        <f>100*Comuni[[#This Row],[Popolazione2011]]/(SUMIFS($D$2:$D$7916,$B$2:$B$7916,"Sardegna"))</f>
        <v>0.39137176535749885</v>
      </c>
      <c r="G7824" t="b">
        <f>IF(Comuni[[#This Row],[Popolazione2011]]&gt;300000,"MAGGIORE")</f>
        <v>0</v>
      </c>
      <c r="H7824">
        <f>100*Comuni[[#This Row],[Popolazione2011]]/(SUMIFS($D$2:$D$7916,$B$2:$B$7916,"Piemonte"))</f>
        <v>0.14702391155100145</v>
      </c>
      <c r="I7824" s="1" t="str">
        <f>_xlfn.XLOOKUP(Comuni[[#This Row],[Regione]],Ripartizione_geografica[Regione],Ripartizione_geografica[Ripartizione geografica],,0)</f>
        <v>Isole</v>
      </c>
      <c r="J7824" s="1">
        <f>_xlfn.XLOOKUP(Comuni[[#This Row],[Regione]],Table_0[Regione],Table_0[Totale contagiati],,0)</f>
        <v>525277</v>
      </c>
      <c r="K7824" s="1">
        <f>_xlfn.XLOOKUP(Comuni[[#This Row],[Regione]],Table_0[Regione],Table_0[Guariti],,0)</f>
        <v>513189</v>
      </c>
      <c r="L7824" s="1">
        <f>_xlfn.XLOOKUP(Comuni[[#This Row],[Regione]],Table_0[Regione],Table_0[Deceduti],,0)</f>
        <v>2975</v>
      </c>
    </row>
    <row r="7825" spans="1:12" x14ac:dyDescent="0.25">
      <c r="A7825" s="1" t="s">
        <v>7948</v>
      </c>
      <c r="B7825" s="1" t="s">
        <v>7658</v>
      </c>
      <c r="C7825" s="1" t="s">
        <v>7932</v>
      </c>
      <c r="D7825">
        <v>2119</v>
      </c>
      <c r="E7825">
        <f>100*Comuni[[#This Row],[Popolazione2011]]/$D$7916</f>
        <v>3.6972966201142881E-3</v>
      </c>
      <c r="F7825">
        <f>100*Comuni[[#This Row],[Popolazione2011]]/(SUMIFS($D$2:$D$7916,$B$2:$B$7916,"Sardegna"))</f>
        <v>0.1292576014327525</v>
      </c>
      <c r="G7825" t="b">
        <f>IF(Comuni[[#This Row],[Popolazione2011]]&gt;300000,"MAGGIORE")</f>
        <v>0</v>
      </c>
      <c r="H7825">
        <f>100*Comuni[[#This Row],[Popolazione2011]]/(SUMIFS($D$2:$D$7916,$B$2:$B$7916,"Piemonte"))</f>
        <v>4.8557304952707617E-2</v>
      </c>
      <c r="I7825" s="1" t="str">
        <f>_xlfn.XLOOKUP(Comuni[[#This Row],[Regione]],Ripartizione_geografica[Regione],Ripartizione_geografica[Ripartizione geografica],,0)</f>
        <v>Isole</v>
      </c>
      <c r="J7825" s="1">
        <f>_xlfn.XLOOKUP(Comuni[[#This Row],[Regione]],Table_0[Regione],Table_0[Totale contagiati],,0)</f>
        <v>525277</v>
      </c>
      <c r="K7825" s="1">
        <f>_xlfn.XLOOKUP(Comuni[[#This Row],[Regione]],Table_0[Regione],Table_0[Guariti],,0)</f>
        <v>513189</v>
      </c>
      <c r="L7825" s="1">
        <f>_xlfn.XLOOKUP(Comuni[[#This Row],[Regione]],Table_0[Regione],Table_0[Deceduti],,0)</f>
        <v>2975</v>
      </c>
    </row>
    <row r="7826" spans="1:12" x14ac:dyDescent="0.25">
      <c r="A7826" s="1" t="s">
        <v>7949</v>
      </c>
      <c r="B7826" s="1" t="s">
        <v>7658</v>
      </c>
      <c r="C7826" s="1" t="s">
        <v>7932</v>
      </c>
      <c r="D7826">
        <v>2268</v>
      </c>
      <c r="E7826">
        <f>100*Comuni[[#This Row],[Popolazione2011]]/$D$7916</f>
        <v>3.95727642020727E-3</v>
      </c>
      <c r="F7826">
        <f>100*Comuni[[#This Row],[Popolazione2011]]/(SUMIFS($D$2:$D$7916,$B$2:$B$7916,"Sardegna"))</f>
        <v>0.13834650309083657</v>
      </c>
      <c r="G7826" t="b">
        <f>IF(Comuni[[#This Row],[Popolazione2011]]&gt;300000,"MAGGIORE")</f>
        <v>0</v>
      </c>
      <c r="H7826">
        <f>100*Comuni[[#This Row],[Popolazione2011]]/(SUMIFS($D$2:$D$7916,$B$2:$B$7916,"Piemonte"))</f>
        <v>5.1971669482180682E-2</v>
      </c>
      <c r="I7826" s="1" t="str">
        <f>_xlfn.XLOOKUP(Comuni[[#This Row],[Regione]],Ripartizione_geografica[Regione],Ripartizione_geografica[Ripartizione geografica],,0)</f>
        <v>Isole</v>
      </c>
      <c r="J7826" s="1">
        <f>_xlfn.XLOOKUP(Comuni[[#This Row],[Regione]],Table_0[Regione],Table_0[Totale contagiati],,0)</f>
        <v>525277</v>
      </c>
      <c r="K7826" s="1">
        <f>_xlfn.XLOOKUP(Comuni[[#This Row],[Regione]],Table_0[Regione],Table_0[Guariti],,0)</f>
        <v>513189</v>
      </c>
      <c r="L7826" s="1">
        <f>_xlfn.XLOOKUP(Comuni[[#This Row],[Regione]],Table_0[Regione],Table_0[Deceduti],,0)</f>
        <v>2975</v>
      </c>
    </row>
    <row r="7827" spans="1:12" x14ac:dyDescent="0.25">
      <c r="A7827" s="1" t="s">
        <v>7950</v>
      </c>
      <c r="B7827" s="1" t="s">
        <v>7658</v>
      </c>
      <c r="C7827" s="1" t="s">
        <v>7932</v>
      </c>
      <c r="D7827">
        <v>624</v>
      </c>
      <c r="E7827">
        <f>100*Comuni[[#This Row],[Popolazione2011]]/$D$7916</f>
        <v>1.0887744648189314E-3</v>
      </c>
      <c r="F7827">
        <f>100*Comuni[[#This Row],[Popolazione2011]]/(SUMIFS($D$2:$D$7916,$B$2:$B$7916,"Sardegna"))</f>
        <v>3.8063588151976198E-2</v>
      </c>
      <c r="G7827" t="b">
        <f>IF(Comuni[[#This Row],[Popolazione2011]]&gt;300000,"MAGGIORE")</f>
        <v>0</v>
      </c>
      <c r="H7827">
        <f>100*Comuni[[#This Row],[Popolazione2011]]/(SUMIFS($D$2:$D$7916,$B$2:$B$7916,"Piemonte"))</f>
        <v>1.4299083667055002E-2</v>
      </c>
      <c r="I7827" s="1" t="str">
        <f>_xlfn.XLOOKUP(Comuni[[#This Row],[Regione]],Ripartizione_geografica[Regione],Ripartizione_geografica[Ripartizione geografica],,0)</f>
        <v>Isole</v>
      </c>
      <c r="J7827" s="1">
        <f>_xlfn.XLOOKUP(Comuni[[#This Row],[Regione]],Table_0[Regione],Table_0[Totale contagiati],,0)</f>
        <v>525277</v>
      </c>
      <c r="K7827" s="1">
        <f>_xlfn.XLOOKUP(Comuni[[#This Row],[Regione]],Table_0[Regione],Table_0[Guariti],,0)</f>
        <v>513189</v>
      </c>
      <c r="L7827" s="1">
        <f>_xlfn.XLOOKUP(Comuni[[#This Row],[Regione]],Table_0[Regione],Table_0[Deceduti],,0)</f>
        <v>2975</v>
      </c>
    </row>
    <row r="7828" spans="1:12" x14ac:dyDescent="0.25">
      <c r="A7828" s="1" t="s">
        <v>7951</v>
      </c>
      <c r="B7828" s="1" t="s">
        <v>7658</v>
      </c>
      <c r="C7828" s="1" t="s">
        <v>7932</v>
      </c>
      <c r="D7828">
        <v>721</v>
      </c>
      <c r="E7828">
        <f>100*Comuni[[#This Row],[Popolazione2011]]/$D$7916</f>
        <v>1.2580230595103359E-3</v>
      </c>
      <c r="F7828">
        <f>100*Comuni[[#This Row],[Popolazione2011]]/(SUMIFS($D$2:$D$7916,$B$2:$B$7916,"Sardegna"))</f>
        <v>4.3980524130728907E-2</v>
      </c>
      <c r="G7828" t="b">
        <f>IF(Comuni[[#This Row],[Popolazione2011]]&gt;300000,"MAGGIORE")</f>
        <v>0</v>
      </c>
      <c r="H7828">
        <f>100*Comuni[[#This Row],[Popolazione2011]]/(SUMIFS($D$2:$D$7916,$B$2:$B$7916,"Piemonte"))</f>
        <v>1.6521857890940156E-2</v>
      </c>
      <c r="I7828" s="1" t="str">
        <f>_xlfn.XLOOKUP(Comuni[[#This Row],[Regione]],Ripartizione_geografica[Regione],Ripartizione_geografica[Ripartizione geografica],,0)</f>
        <v>Isole</v>
      </c>
      <c r="J7828" s="1">
        <f>_xlfn.XLOOKUP(Comuni[[#This Row],[Regione]],Table_0[Regione],Table_0[Totale contagiati],,0)</f>
        <v>525277</v>
      </c>
      <c r="K7828" s="1">
        <f>_xlfn.XLOOKUP(Comuni[[#This Row],[Regione]],Table_0[Regione],Table_0[Guariti],,0)</f>
        <v>513189</v>
      </c>
      <c r="L7828" s="1">
        <f>_xlfn.XLOOKUP(Comuni[[#This Row],[Regione]],Table_0[Regione],Table_0[Deceduti],,0)</f>
        <v>2975</v>
      </c>
    </row>
    <row r="7829" spans="1:12" x14ac:dyDescent="0.25">
      <c r="A7829" s="1" t="s">
        <v>7952</v>
      </c>
      <c r="B7829" s="1" t="s">
        <v>7658</v>
      </c>
      <c r="C7829" s="1" t="s">
        <v>7932</v>
      </c>
      <c r="D7829">
        <v>2966</v>
      </c>
      <c r="E7829">
        <f>100*Comuni[[#This Row],[Popolazione2011]]/$D$7916</f>
        <v>5.1751683696361394E-3</v>
      </c>
      <c r="F7829">
        <f>100*Comuni[[#This Row],[Popolazione2011]]/(SUMIFS($D$2:$D$7916,$B$2:$B$7916,"Sardegna"))</f>
        <v>0.18092404240186122</v>
      </c>
      <c r="G7829" t="b">
        <f>IF(Comuni[[#This Row],[Popolazione2011]]&gt;300000,"MAGGIORE")</f>
        <v>0</v>
      </c>
      <c r="H7829">
        <f>100*Comuni[[#This Row],[Popolazione2011]]/(SUMIFS($D$2:$D$7916,$B$2:$B$7916,"Piemonte"))</f>
        <v>6.7966477814880036E-2</v>
      </c>
      <c r="I7829" s="1" t="str">
        <f>_xlfn.XLOOKUP(Comuni[[#This Row],[Regione]],Ripartizione_geografica[Regione],Ripartizione_geografica[Ripartizione geografica],,0)</f>
        <v>Isole</v>
      </c>
      <c r="J7829" s="1">
        <f>_xlfn.XLOOKUP(Comuni[[#This Row],[Regione]],Table_0[Regione],Table_0[Totale contagiati],,0)</f>
        <v>525277</v>
      </c>
      <c r="K7829" s="1">
        <f>_xlfn.XLOOKUP(Comuni[[#This Row],[Regione]],Table_0[Regione],Table_0[Guariti],,0)</f>
        <v>513189</v>
      </c>
      <c r="L7829" s="1">
        <f>_xlfn.XLOOKUP(Comuni[[#This Row],[Regione]],Table_0[Regione],Table_0[Deceduti],,0)</f>
        <v>2975</v>
      </c>
    </row>
    <row r="7830" spans="1:12" x14ac:dyDescent="0.25">
      <c r="A7830" s="1" t="s">
        <v>7953</v>
      </c>
      <c r="B7830" s="1" t="s">
        <v>7658</v>
      </c>
      <c r="C7830" s="1" t="s">
        <v>7932</v>
      </c>
      <c r="D7830">
        <v>1674</v>
      </c>
      <c r="E7830">
        <f>100*Comuni[[#This Row],[Popolazione2011]]/$D$7916</f>
        <v>2.9208468815815564E-3</v>
      </c>
      <c r="F7830">
        <f>100*Comuni[[#This Row],[Popolazione2011]]/(SUMIFS($D$2:$D$7916,$B$2:$B$7916,"Sardegna"))</f>
        <v>0.1021128951384746</v>
      </c>
      <c r="G7830" t="b">
        <f>IF(Comuni[[#This Row],[Popolazione2011]]&gt;300000,"MAGGIORE")</f>
        <v>0</v>
      </c>
      <c r="H7830">
        <f>100*Comuni[[#This Row],[Popolazione2011]]/(SUMIFS($D$2:$D$7916,$B$2:$B$7916,"Piemonte"))</f>
        <v>3.8360041760657174E-2</v>
      </c>
      <c r="I7830" s="1" t="str">
        <f>_xlfn.XLOOKUP(Comuni[[#This Row],[Regione]],Ripartizione_geografica[Regione],Ripartizione_geografica[Ripartizione geografica],,0)</f>
        <v>Isole</v>
      </c>
      <c r="J7830" s="1">
        <f>_xlfn.XLOOKUP(Comuni[[#This Row],[Regione]],Table_0[Regione],Table_0[Totale contagiati],,0)</f>
        <v>525277</v>
      </c>
      <c r="K7830" s="1">
        <f>_xlfn.XLOOKUP(Comuni[[#This Row],[Regione]],Table_0[Regione],Table_0[Guariti],,0)</f>
        <v>513189</v>
      </c>
      <c r="L7830" s="1">
        <f>_xlfn.XLOOKUP(Comuni[[#This Row],[Regione]],Table_0[Regione],Table_0[Deceduti],,0)</f>
        <v>2975</v>
      </c>
    </row>
    <row r="7831" spans="1:12" x14ac:dyDescent="0.25">
      <c r="A7831" s="1" t="s">
        <v>7954</v>
      </c>
      <c r="B7831" s="1" t="s">
        <v>7658</v>
      </c>
      <c r="C7831" s="1" t="s">
        <v>7932</v>
      </c>
      <c r="D7831">
        <v>885</v>
      </c>
      <c r="E7831">
        <f>100*Comuni[[#This Row],[Popolazione2011]]/$D$7916</f>
        <v>1.544175322699927E-3</v>
      </c>
      <c r="F7831">
        <f>100*Comuni[[#This Row],[Popolazione2011]]/(SUMIFS($D$2:$D$7916,$B$2:$B$7916,"Sardegna"))</f>
        <v>5.3984415888620088E-2</v>
      </c>
      <c r="G7831" t="b">
        <f>IF(Comuni[[#This Row],[Popolazione2011]]&gt;300000,"MAGGIORE")</f>
        <v>0</v>
      </c>
      <c r="H7831">
        <f>100*Comuni[[#This Row],[Popolazione2011]]/(SUMIFS($D$2:$D$7916,$B$2:$B$7916,"Piemonte"))</f>
        <v>2.027995039317897E-2</v>
      </c>
      <c r="I7831" s="1" t="str">
        <f>_xlfn.XLOOKUP(Comuni[[#This Row],[Regione]],Ripartizione_geografica[Regione],Ripartizione_geografica[Ripartizione geografica],,0)</f>
        <v>Isole</v>
      </c>
      <c r="J7831" s="1">
        <f>_xlfn.XLOOKUP(Comuni[[#This Row],[Regione]],Table_0[Regione],Table_0[Totale contagiati],,0)</f>
        <v>525277</v>
      </c>
      <c r="K7831" s="1">
        <f>_xlfn.XLOOKUP(Comuni[[#This Row],[Regione]],Table_0[Regione],Table_0[Guariti],,0)</f>
        <v>513189</v>
      </c>
      <c r="L7831" s="1">
        <f>_xlfn.XLOOKUP(Comuni[[#This Row],[Regione]],Table_0[Regione],Table_0[Deceduti],,0)</f>
        <v>2975</v>
      </c>
    </row>
    <row r="7832" spans="1:12" x14ac:dyDescent="0.25">
      <c r="A7832" s="1" t="s">
        <v>7955</v>
      </c>
      <c r="B7832" s="1" t="s">
        <v>7658</v>
      </c>
      <c r="C7832" s="1" t="s">
        <v>7932</v>
      </c>
      <c r="D7832">
        <v>345</v>
      </c>
      <c r="E7832">
        <f>100*Comuni[[#This Row],[Popolazione2011]]/$D$7916</f>
        <v>6.0196665122200536E-4</v>
      </c>
      <c r="F7832">
        <f>100*Comuni[[#This Row],[Popolazione2011]]/(SUMIFS($D$2:$D$7916,$B$2:$B$7916,"Sardegna"))</f>
        <v>2.1044772295563761E-2</v>
      </c>
      <c r="G7832" t="b">
        <f>IF(Comuni[[#This Row],[Popolazione2011]]&gt;300000,"MAGGIORE")</f>
        <v>0</v>
      </c>
      <c r="H7832">
        <f>100*Comuni[[#This Row],[Popolazione2011]]/(SUMIFS($D$2:$D$7916,$B$2:$B$7916,"Piemonte"))</f>
        <v>7.905743373612141E-3</v>
      </c>
      <c r="I7832" s="1" t="str">
        <f>_xlfn.XLOOKUP(Comuni[[#This Row],[Regione]],Ripartizione_geografica[Regione],Ripartizione_geografica[Ripartizione geografica],,0)</f>
        <v>Isole</v>
      </c>
      <c r="J7832" s="1">
        <f>_xlfn.XLOOKUP(Comuni[[#This Row],[Regione]],Table_0[Regione],Table_0[Totale contagiati],,0)</f>
        <v>525277</v>
      </c>
      <c r="K7832" s="1">
        <f>_xlfn.XLOOKUP(Comuni[[#This Row],[Regione]],Table_0[Regione],Table_0[Guariti],,0)</f>
        <v>513189</v>
      </c>
      <c r="L7832" s="1">
        <f>_xlfn.XLOOKUP(Comuni[[#This Row],[Regione]],Table_0[Regione],Table_0[Deceduti],,0)</f>
        <v>2975</v>
      </c>
    </row>
    <row r="7833" spans="1:12" x14ac:dyDescent="0.25">
      <c r="A7833" s="1" t="s">
        <v>7956</v>
      </c>
      <c r="B7833" s="1" t="s">
        <v>7658</v>
      </c>
      <c r="C7833" s="1" t="s">
        <v>7932</v>
      </c>
      <c r="D7833">
        <v>1298</v>
      </c>
      <c r="E7833">
        <f>100*Comuni[[#This Row],[Popolazione2011]]/$D$7916</f>
        <v>2.2647904732932263E-3</v>
      </c>
      <c r="F7833">
        <f>100*Comuni[[#This Row],[Popolazione2011]]/(SUMIFS($D$2:$D$7916,$B$2:$B$7916,"Sardegna"))</f>
        <v>7.9177143303309452E-2</v>
      </c>
      <c r="G7833" t="b">
        <f>IF(Comuni[[#This Row],[Popolazione2011]]&gt;300000,"MAGGIORE")</f>
        <v>0</v>
      </c>
      <c r="H7833">
        <f>100*Comuni[[#This Row],[Popolazione2011]]/(SUMIFS($D$2:$D$7916,$B$2:$B$7916,"Piemonte"))</f>
        <v>2.9743927243329155E-2</v>
      </c>
      <c r="I7833" s="1" t="str">
        <f>_xlfn.XLOOKUP(Comuni[[#This Row],[Regione]],Ripartizione_geografica[Regione],Ripartizione_geografica[Ripartizione geografica],,0)</f>
        <v>Isole</v>
      </c>
      <c r="J7833" s="1">
        <f>_xlfn.XLOOKUP(Comuni[[#This Row],[Regione]],Table_0[Regione],Table_0[Totale contagiati],,0)</f>
        <v>525277</v>
      </c>
      <c r="K7833" s="1">
        <f>_xlfn.XLOOKUP(Comuni[[#This Row],[Regione]],Table_0[Regione],Table_0[Guariti],,0)</f>
        <v>513189</v>
      </c>
      <c r="L7833" s="1">
        <f>_xlfn.XLOOKUP(Comuni[[#This Row],[Regione]],Table_0[Regione],Table_0[Deceduti],,0)</f>
        <v>2975</v>
      </c>
    </row>
    <row r="7834" spans="1:12" x14ac:dyDescent="0.25">
      <c r="A7834" s="1" t="s">
        <v>7957</v>
      </c>
      <c r="B7834" s="1" t="s">
        <v>7658</v>
      </c>
      <c r="C7834" s="1" t="s">
        <v>7932</v>
      </c>
      <c r="D7834">
        <v>886</v>
      </c>
      <c r="E7834">
        <f>100*Comuni[[#This Row],[Popolazione2011]]/$D$7916</f>
        <v>1.5459201535730342E-3</v>
      </c>
      <c r="F7834">
        <f>100*Comuni[[#This Row],[Popolazione2011]]/(SUMIFS($D$2:$D$7916,$B$2:$B$7916,"Sardegna"))</f>
        <v>5.404541522860723E-2</v>
      </c>
      <c r="G7834" t="b">
        <f>IF(Comuni[[#This Row],[Popolazione2011]]&gt;300000,"MAGGIORE")</f>
        <v>0</v>
      </c>
      <c r="H7834">
        <f>100*Comuni[[#This Row],[Popolazione2011]]/(SUMIFS($D$2:$D$7916,$B$2:$B$7916,"Piemonte"))</f>
        <v>2.0302865591363354E-2</v>
      </c>
      <c r="I7834" s="1" t="str">
        <f>_xlfn.XLOOKUP(Comuni[[#This Row],[Regione]],Ripartizione_geografica[Regione],Ripartizione_geografica[Ripartizione geografica],,0)</f>
        <v>Isole</v>
      </c>
      <c r="J7834" s="1">
        <f>_xlfn.XLOOKUP(Comuni[[#This Row],[Regione]],Table_0[Regione],Table_0[Totale contagiati],,0)</f>
        <v>525277</v>
      </c>
      <c r="K7834" s="1">
        <f>_xlfn.XLOOKUP(Comuni[[#This Row],[Regione]],Table_0[Regione],Table_0[Guariti],,0)</f>
        <v>513189</v>
      </c>
      <c r="L7834" s="1">
        <f>_xlfn.XLOOKUP(Comuni[[#This Row],[Regione]],Table_0[Regione],Table_0[Deceduti],,0)</f>
        <v>2975</v>
      </c>
    </row>
    <row r="7835" spans="1:12" x14ac:dyDescent="0.25">
      <c r="A7835" s="1" t="s">
        <v>7958</v>
      </c>
      <c r="B7835" s="1" t="s">
        <v>7658</v>
      </c>
      <c r="C7835" s="1" t="s">
        <v>7932</v>
      </c>
      <c r="D7835">
        <v>1280</v>
      </c>
      <c r="E7835">
        <f>100*Comuni[[#This Row],[Popolazione2011]]/$D$7916</f>
        <v>2.2333835175772955E-3</v>
      </c>
      <c r="F7835">
        <f>100*Comuni[[#This Row],[Popolazione2011]]/(SUMIFS($D$2:$D$7916,$B$2:$B$7916,"Sardegna"))</f>
        <v>7.8079155183540916E-2</v>
      </c>
      <c r="G7835" t="b">
        <f>IF(Comuni[[#This Row],[Popolazione2011]]&gt;300000,"MAGGIORE")</f>
        <v>0</v>
      </c>
      <c r="H7835">
        <f>100*Comuni[[#This Row],[Popolazione2011]]/(SUMIFS($D$2:$D$7916,$B$2:$B$7916,"Piemonte"))</f>
        <v>2.9331453676010262E-2</v>
      </c>
      <c r="I7835" s="1" t="str">
        <f>_xlfn.XLOOKUP(Comuni[[#This Row],[Regione]],Ripartizione_geografica[Regione],Ripartizione_geografica[Ripartizione geografica],,0)</f>
        <v>Isole</v>
      </c>
      <c r="J7835" s="1">
        <f>_xlfn.XLOOKUP(Comuni[[#This Row],[Regione]],Table_0[Regione],Table_0[Totale contagiati],,0)</f>
        <v>525277</v>
      </c>
      <c r="K7835" s="1">
        <f>_xlfn.XLOOKUP(Comuni[[#This Row],[Regione]],Table_0[Regione],Table_0[Guariti],,0)</f>
        <v>513189</v>
      </c>
      <c r="L7835" s="1">
        <f>_xlfn.XLOOKUP(Comuni[[#This Row],[Regione]],Table_0[Regione],Table_0[Deceduti],,0)</f>
        <v>2975</v>
      </c>
    </row>
    <row r="7836" spans="1:12" x14ac:dyDescent="0.25">
      <c r="A7836" s="1" t="s">
        <v>7959</v>
      </c>
      <c r="B7836" s="1" t="s">
        <v>7658</v>
      </c>
      <c r="C7836" s="1" t="s">
        <v>7932</v>
      </c>
      <c r="D7836">
        <v>2120</v>
      </c>
      <c r="E7836">
        <f>100*Comuni[[#This Row],[Popolazione2011]]/$D$7916</f>
        <v>3.6990414509873956E-3</v>
      </c>
      <c r="F7836">
        <f>100*Comuni[[#This Row],[Popolazione2011]]/(SUMIFS($D$2:$D$7916,$B$2:$B$7916,"Sardegna"))</f>
        <v>0.12931860077273963</v>
      </c>
      <c r="G7836" t="b">
        <f>IF(Comuni[[#This Row],[Popolazione2011]]&gt;300000,"MAGGIORE")</f>
        <v>0</v>
      </c>
      <c r="H7836">
        <f>100*Comuni[[#This Row],[Popolazione2011]]/(SUMIFS($D$2:$D$7916,$B$2:$B$7916,"Piemonte"))</f>
        <v>4.8580220150891994E-2</v>
      </c>
      <c r="I7836" s="1" t="str">
        <f>_xlfn.XLOOKUP(Comuni[[#This Row],[Regione]],Ripartizione_geografica[Regione],Ripartizione_geografica[Ripartizione geografica],,0)</f>
        <v>Isole</v>
      </c>
      <c r="J7836" s="1">
        <f>_xlfn.XLOOKUP(Comuni[[#This Row],[Regione]],Table_0[Regione],Table_0[Totale contagiati],,0)</f>
        <v>525277</v>
      </c>
      <c r="K7836" s="1">
        <f>_xlfn.XLOOKUP(Comuni[[#This Row],[Regione]],Table_0[Regione],Table_0[Guariti],,0)</f>
        <v>513189</v>
      </c>
      <c r="L7836" s="1">
        <f>_xlfn.XLOOKUP(Comuni[[#This Row],[Regione]],Table_0[Regione],Table_0[Deceduti],,0)</f>
        <v>2975</v>
      </c>
    </row>
    <row r="7837" spans="1:12" x14ac:dyDescent="0.25">
      <c r="A7837" s="1" t="s">
        <v>7960</v>
      </c>
      <c r="B7837" s="1" t="s">
        <v>7658</v>
      </c>
      <c r="C7837" s="1" t="s">
        <v>7932</v>
      </c>
      <c r="D7837">
        <v>504</v>
      </c>
      <c r="E7837">
        <f>100*Comuni[[#This Row],[Popolazione2011]]/$D$7916</f>
        <v>8.7939476004606008E-4</v>
      </c>
      <c r="F7837">
        <f>100*Comuni[[#This Row],[Popolazione2011]]/(SUMIFS($D$2:$D$7916,$B$2:$B$7916,"Sardegna"))</f>
        <v>3.0743667353519234E-2</v>
      </c>
      <c r="G7837" t="b">
        <f>IF(Comuni[[#This Row],[Popolazione2011]]&gt;300000,"MAGGIORE")</f>
        <v>0</v>
      </c>
      <c r="H7837">
        <f>100*Comuni[[#This Row],[Popolazione2011]]/(SUMIFS($D$2:$D$7916,$B$2:$B$7916,"Piemonte"))</f>
        <v>1.1549259884929041E-2</v>
      </c>
      <c r="I7837" s="1" t="str">
        <f>_xlfn.XLOOKUP(Comuni[[#This Row],[Regione]],Ripartizione_geografica[Regione],Ripartizione_geografica[Ripartizione geografica],,0)</f>
        <v>Isole</v>
      </c>
      <c r="J7837" s="1">
        <f>_xlfn.XLOOKUP(Comuni[[#This Row],[Regione]],Table_0[Regione],Table_0[Totale contagiati],,0)</f>
        <v>525277</v>
      </c>
      <c r="K7837" s="1">
        <f>_xlfn.XLOOKUP(Comuni[[#This Row],[Regione]],Table_0[Regione],Table_0[Guariti],,0)</f>
        <v>513189</v>
      </c>
      <c r="L7837" s="1">
        <f>_xlfn.XLOOKUP(Comuni[[#This Row],[Regione]],Table_0[Regione],Table_0[Deceduti],,0)</f>
        <v>2975</v>
      </c>
    </row>
    <row r="7838" spans="1:12" x14ac:dyDescent="0.25">
      <c r="A7838" s="1" t="s">
        <v>7961</v>
      </c>
      <c r="B7838" s="1" t="s">
        <v>7658</v>
      </c>
      <c r="C7838" s="1" t="s">
        <v>7932</v>
      </c>
      <c r="D7838">
        <v>5135</v>
      </c>
      <c r="E7838">
        <f>100*Comuni[[#This Row],[Popolazione2011]]/$D$7916</f>
        <v>8.9597065334057896E-3</v>
      </c>
      <c r="F7838">
        <f>100*Comuni[[#This Row],[Popolazione2011]]/(SUMIFS($D$2:$D$7916,$B$2:$B$7916,"Sardegna"))</f>
        <v>0.31323161083397077</v>
      </c>
      <c r="G7838" t="b">
        <f>IF(Comuni[[#This Row],[Popolazione2011]]&gt;300000,"MAGGIORE")</f>
        <v>0</v>
      </c>
      <c r="H7838">
        <f>100*Comuni[[#This Row],[Popolazione2011]]/(SUMIFS($D$2:$D$7916,$B$2:$B$7916,"Piemonte"))</f>
        <v>0.11766954267680679</v>
      </c>
      <c r="I7838" s="1" t="str">
        <f>_xlfn.XLOOKUP(Comuni[[#This Row],[Regione]],Ripartizione_geografica[Regione],Ripartizione_geografica[Ripartizione geografica],,0)</f>
        <v>Isole</v>
      </c>
      <c r="J7838" s="1">
        <f>_xlfn.XLOOKUP(Comuni[[#This Row],[Regione]],Table_0[Regione],Table_0[Totale contagiati],,0)</f>
        <v>525277</v>
      </c>
      <c r="K7838" s="1">
        <f>_xlfn.XLOOKUP(Comuni[[#This Row],[Regione]],Table_0[Regione],Table_0[Guariti],,0)</f>
        <v>513189</v>
      </c>
      <c r="L7838" s="1">
        <f>_xlfn.XLOOKUP(Comuni[[#This Row],[Regione]],Table_0[Regione],Table_0[Deceduti],,0)</f>
        <v>2975</v>
      </c>
    </row>
    <row r="7839" spans="1:12" x14ac:dyDescent="0.25">
      <c r="A7839" s="1" t="s">
        <v>7962</v>
      </c>
      <c r="B7839" s="1" t="s">
        <v>7658</v>
      </c>
      <c r="C7839" s="1" t="s">
        <v>7932</v>
      </c>
      <c r="D7839">
        <v>6702</v>
      </c>
      <c r="E7839">
        <f>100*Comuni[[#This Row],[Popolazione2011]]/$D$7916</f>
        <v>1.1693856511564869E-2</v>
      </c>
      <c r="F7839">
        <f>100*Comuni[[#This Row],[Popolazione2011]]/(SUMIFS($D$2:$D$7916,$B$2:$B$7916,"Sardegna"))</f>
        <v>0.40881757659382123</v>
      </c>
      <c r="G7839" t="b">
        <f>IF(Comuni[[#This Row],[Popolazione2011]]&gt;300000,"MAGGIORE")</f>
        <v>0</v>
      </c>
      <c r="H7839">
        <f>100*Comuni[[#This Row],[Popolazione2011]]/(SUMIFS($D$2:$D$7916,$B$2:$B$7916,"Piemonte"))</f>
        <v>0.15357765823173497</v>
      </c>
      <c r="I7839" s="1" t="str">
        <f>_xlfn.XLOOKUP(Comuni[[#This Row],[Regione]],Ripartizione_geografica[Regione],Ripartizione_geografica[Ripartizione geografica],,0)</f>
        <v>Isole</v>
      </c>
      <c r="J7839" s="1">
        <f>_xlfn.XLOOKUP(Comuni[[#This Row],[Regione]],Table_0[Regione],Table_0[Totale contagiati],,0)</f>
        <v>525277</v>
      </c>
      <c r="K7839" s="1">
        <f>_xlfn.XLOOKUP(Comuni[[#This Row],[Regione]],Table_0[Regione],Table_0[Guariti],,0)</f>
        <v>513189</v>
      </c>
      <c r="L7839" s="1">
        <f>_xlfn.XLOOKUP(Comuni[[#This Row],[Regione]],Table_0[Regione],Table_0[Deceduti],,0)</f>
        <v>2975</v>
      </c>
    </row>
    <row r="7840" spans="1:12" x14ac:dyDescent="0.25">
      <c r="A7840" s="1" t="s">
        <v>7963</v>
      </c>
      <c r="B7840" s="1" t="s">
        <v>7658</v>
      </c>
      <c r="C7840" s="1" t="s">
        <v>7932</v>
      </c>
      <c r="D7840">
        <v>1050</v>
      </c>
      <c r="E7840">
        <f>100*Comuni[[#This Row],[Popolazione2011]]/$D$7916</f>
        <v>1.8320724167626252E-3</v>
      </c>
      <c r="F7840">
        <f>100*Comuni[[#This Row],[Popolazione2011]]/(SUMIFS($D$2:$D$7916,$B$2:$B$7916,"Sardegna"))</f>
        <v>6.4049306986498411E-2</v>
      </c>
      <c r="G7840" t="b">
        <f>IF(Comuni[[#This Row],[Popolazione2011]]&gt;300000,"MAGGIORE")</f>
        <v>0</v>
      </c>
      <c r="H7840">
        <f>100*Comuni[[#This Row],[Popolazione2011]]/(SUMIFS($D$2:$D$7916,$B$2:$B$7916,"Piemonte"))</f>
        <v>2.4060958093602168E-2</v>
      </c>
      <c r="I7840" s="1" t="str">
        <f>_xlfn.XLOOKUP(Comuni[[#This Row],[Regione]],Ripartizione_geografica[Regione],Ripartizione_geografica[Ripartizione geografica],,0)</f>
        <v>Isole</v>
      </c>
      <c r="J7840" s="1">
        <f>_xlfn.XLOOKUP(Comuni[[#This Row],[Regione]],Table_0[Regione],Table_0[Totale contagiati],,0)</f>
        <v>525277</v>
      </c>
      <c r="K7840" s="1">
        <f>_xlfn.XLOOKUP(Comuni[[#This Row],[Regione]],Table_0[Regione],Table_0[Guariti],,0)</f>
        <v>513189</v>
      </c>
      <c r="L7840" s="1">
        <f>_xlfn.XLOOKUP(Comuni[[#This Row],[Regione]],Table_0[Regione],Table_0[Deceduti],,0)</f>
        <v>2975</v>
      </c>
    </row>
    <row r="7841" spans="1:12" x14ac:dyDescent="0.25">
      <c r="A7841" s="1" t="s">
        <v>7964</v>
      </c>
      <c r="B7841" s="1" t="s">
        <v>7658</v>
      </c>
      <c r="C7841" s="1" t="s">
        <v>7932</v>
      </c>
      <c r="D7841">
        <v>2775</v>
      </c>
      <c r="E7841">
        <f>100*Comuni[[#This Row],[Popolazione2011]]/$D$7916</f>
        <v>4.8419056728726522E-3</v>
      </c>
      <c r="F7841">
        <f>100*Comuni[[#This Row],[Popolazione2011]]/(SUMIFS($D$2:$D$7916,$B$2:$B$7916,"Sardegna"))</f>
        <v>0.16927316846431723</v>
      </c>
      <c r="G7841" t="b">
        <f>IF(Comuni[[#This Row],[Popolazione2011]]&gt;300000,"MAGGIORE")</f>
        <v>0</v>
      </c>
      <c r="H7841">
        <f>100*Comuni[[#This Row],[Popolazione2011]]/(SUMIFS($D$2:$D$7916,$B$2:$B$7916,"Piemonte"))</f>
        <v>6.3589674961662873E-2</v>
      </c>
      <c r="I7841" s="1" t="str">
        <f>_xlfn.XLOOKUP(Comuni[[#This Row],[Regione]],Ripartizione_geografica[Regione],Ripartizione_geografica[Ripartizione geografica],,0)</f>
        <v>Isole</v>
      </c>
      <c r="J7841" s="1">
        <f>_xlfn.XLOOKUP(Comuni[[#This Row],[Regione]],Table_0[Regione],Table_0[Totale contagiati],,0)</f>
        <v>525277</v>
      </c>
      <c r="K7841" s="1">
        <f>_xlfn.XLOOKUP(Comuni[[#This Row],[Regione]],Table_0[Regione],Table_0[Guariti],,0)</f>
        <v>513189</v>
      </c>
      <c r="L7841" s="1">
        <f>_xlfn.XLOOKUP(Comuni[[#This Row],[Regione]],Table_0[Regione],Table_0[Deceduti],,0)</f>
        <v>2975</v>
      </c>
    </row>
    <row r="7842" spans="1:12" x14ac:dyDescent="0.25">
      <c r="A7842" s="1" t="s">
        <v>7965</v>
      </c>
      <c r="B7842" s="1" t="s">
        <v>7658</v>
      </c>
      <c r="C7842" s="1" t="s">
        <v>7932</v>
      </c>
      <c r="D7842">
        <v>12272</v>
      </c>
      <c r="E7842">
        <f>100*Comuni[[#This Row],[Popolazione2011]]/$D$7916</f>
        <v>2.1412564474772321E-2</v>
      </c>
      <c r="F7842">
        <f>100*Comuni[[#This Row],[Popolazione2011]]/(SUMIFS($D$2:$D$7916,$B$2:$B$7916,"Sardegna"))</f>
        <v>0.74858390032219846</v>
      </c>
      <c r="G7842" t="b">
        <f>IF(Comuni[[#This Row],[Popolazione2011]]&gt;300000,"MAGGIORE")</f>
        <v>0</v>
      </c>
      <c r="H7842">
        <f>100*Comuni[[#This Row],[Popolazione2011]]/(SUMIFS($D$2:$D$7916,$B$2:$B$7916,"Piemonte"))</f>
        <v>0.2812153121187484</v>
      </c>
      <c r="I7842" s="1" t="str">
        <f>_xlfn.XLOOKUP(Comuni[[#This Row],[Regione]],Ripartizione_geografica[Regione],Ripartizione_geografica[Ripartizione geografica],,0)</f>
        <v>Isole</v>
      </c>
      <c r="J7842" s="1">
        <f>_xlfn.XLOOKUP(Comuni[[#This Row],[Regione]],Table_0[Regione],Table_0[Totale contagiati],,0)</f>
        <v>525277</v>
      </c>
      <c r="K7842" s="1">
        <f>_xlfn.XLOOKUP(Comuni[[#This Row],[Regione]],Table_0[Regione],Table_0[Guariti],,0)</f>
        <v>513189</v>
      </c>
      <c r="L7842" s="1">
        <f>_xlfn.XLOOKUP(Comuni[[#This Row],[Regione]],Table_0[Regione],Table_0[Deceduti],,0)</f>
        <v>2975</v>
      </c>
    </row>
    <row r="7843" spans="1:12" x14ac:dyDescent="0.25">
      <c r="A7843" s="1" t="s">
        <v>7966</v>
      </c>
      <c r="B7843" s="1" t="s">
        <v>7658</v>
      </c>
      <c r="C7843" s="1" t="s">
        <v>7932</v>
      </c>
      <c r="D7843">
        <v>27674</v>
      </c>
      <c r="E7843">
        <f>100*Comuni[[#This Row],[Popolazione2011]]/$D$7916</f>
        <v>4.8286449582370369E-2</v>
      </c>
      <c r="F7843">
        <f>100*Comuni[[#This Row],[Popolazione2011]]/(SUMIFS($D$2:$D$7916,$B$2:$B$7916,"Sardegna"))</f>
        <v>1.6880957348041494</v>
      </c>
      <c r="G7843" t="b">
        <f>IF(Comuni[[#This Row],[Popolazione2011]]&gt;300000,"MAGGIORE")</f>
        <v>0</v>
      </c>
      <c r="H7843">
        <f>100*Comuni[[#This Row],[Popolazione2011]]/(SUMIFS($D$2:$D$7916,$B$2:$B$7916,"Piemonte"))</f>
        <v>0.63415519455461566</v>
      </c>
      <c r="I7843" s="1" t="str">
        <f>_xlfn.XLOOKUP(Comuni[[#This Row],[Regione]],Ripartizione_geografica[Regione],Ripartizione_geografica[Ripartizione geografica],,0)</f>
        <v>Isole</v>
      </c>
      <c r="J7843" s="1">
        <f>_xlfn.XLOOKUP(Comuni[[#This Row],[Regione]],Table_0[Regione],Table_0[Totale contagiati],,0)</f>
        <v>525277</v>
      </c>
      <c r="K7843" s="1">
        <f>_xlfn.XLOOKUP(Comuni[[#This Row],[Regione]],Table_0[Regione],Table_0[Guariti],,0)</f>
        <v>513189</v>
      </c>
      <c r="L7843" s="1">
        <f>_xlfn.XLOOKUP(Comuni[[#This Row],[Regione]],Table_0[Regione],Table_0[Deceduti],,0)</f>
        <v>2975</v>
      </c>
    </row>
    <row r="7844" spans="1:12" x14ac:dyDescent="0.25">
      <c r="A7844" s="1" t="s">
        <v>7967</v>
      </c>
      <c r="B7844" s="1" t="s">
        <v>7658</v>
      </c>
      <c r="C7844" s="1" t="s">
        <v>7932</v>
      </c>
      <c r="D7844">
        <v>2842</v>
      </c>
      <c r="E7844">
        <f>100*Comuni[[#This Row],[Popolazione2011]]/$D$7916</f>
        <v>4.9588093413708385E-3</v>
      </c>
      <c r="F7844">
        <f>100*Comuni[[#This Row],[Popolazione2011]]/(SUMIFS($D$2:$D$7916,$B$2:$B$7916,"Sardegna"))</f>
        <v>0.17336012424345568</v>
      </c>
      <c r="G7844" t="b">
        <f>IF(Comuni[[#This Row],[Popolazione2011]]&gt;300000,"MAGGIORE")</f>
        <v>0</v>
      </c>
      <c r="H7844">
        <f>100*Comuni[[#This Row],[Popolazione2011]]/(SUMIFS($D$2:$D$7916,$B$2:$B$7916,"Piemonte"))</f>
        <v>6.512499324001654E-2</v>
      </c>
      <c r="I7844" s="1" t="str">
        <f>_xlfn.XLOOKUP(Comuni[[#This Row],[Regione]],Ripartizione_geografica[Regione],Ripartizione_geografica[Ripartizione geografica],,0)</f>
        <v>Isole</v>
      </c>
      <c r="J7844" s="1">
        <f>_xlfn.XLOOKUP(Comuni[[#This Row],[Regione]],Table_0[Regione],Table_0[Totale contagiati],,0)</f>
        <v>525277</v>
      </c>
      <c r="K7844" s="1">
        <f>_xlfn.XLOOKUP(Comuni[[#This Row],[Regione]],Table_0[Regione],Table_0[Guariti],,0)</f>
        <v>513189</v>
      </c>
      <c r="L7844" s="1">
        <f>_xlfn.XLOOKUP(Comuni[[#This Row],[Regione]],Table_0[Regione],Table_0[Deceduti],,0)</f>
        <v>2975</v>
      </c>
    </row>
    <row r="7845" spans="1:12" x14ac:dyDescent="0.25">
      <c r="A7845" s="1" t="s">
        <v>7968</v>
      </c>
      <c r="B7845" s="1" t="s">
        <v>7658</v>
      </c>
      <c r="C7845" s="1" t="s">
        <v>7932</v>
      </c>
      <c r="D7845">
        <v>257</v>
      </c>
      <c r="E7845">
        <f>100*Comuni[[#This Row],[Popolazione2011]]/$D$7916</f>
        <v>4.4842153438856634E-4</v>
      </c>
      <c r="F7845">
        <f>100*Comuni[[#This Row],[Popolazione2011]]/(SUMIFS($D$2:$D$7916,$B$2:$B$7916,"Sardegna"))</f>
        <v>1.5676830376695323E-2</v>
      </c>
      <c r="G7845" t="b">
        <f>IF(Comuni[[#This Row],[Popolazione2011]]&gt;300000,"MAGGIORE")</f>
        <v>0</v>
      </c>
      <c r="H7845">
        <f>100*Comuni[[#This Row],[Popolazione2011]]/(SUMIFS($D$2:$D$7916,$B$2:$B$7916,"Piemonte"))</f>
        <v>5.8892059333864356E-3</v>
      </c>
      <c r="I7845" s="1" t="str">
        <f>_xlfn.XLOOKUP(Comuni[[#This Row],[Regione]],Ripartizione_geografica[Regione],Ripartizione_geografica[Ripartizione geografica],,0)</f>
        <v>Isole</v>
      </c>
      <c r="J7845" s="1">
        <f>_xlfn.XLOOKUP(Comuni[[#This Row],[Regione]],Table_0[Regione],Table_0[Totale contagiati],,0)</f>
        <v>525277</v>
      </c>
      <c r="K7845" s="1">
        <f>_xlfn.XLOOKUP(Comuni[[#This Row],[Regione]],Table_0[Regione],Table_0[Guariti],,0)</f>
        <v>513189</v>
      </c>
      <c r="L7845" s="1">
        <f>_xlfn.XLOOKUP(Comuni[[#This Row],[Regione]],Table_0[Regione],Table_0[Deceduti],,0)</f>
        <v>2975</v>
      </c>
    </row>
    <row r="7846" spans="1:12" x14ac:dyDescent="0.25">
      <c r="A7846" s="1" t="s">
        <v>7969</v>
      </c>
      <c r="B7846" s="1" t="s">
        <v>7658</v>
      </c>
      <c r="C7846" s="1" t="s">
        <v>7932</v>
      </c>
      <c r="D7846">
        <v>1783</v>
      </c>
      <c r="E7846">
        <f>100*Comuni[[#This Row],[Popolazione2011]]/$D$7916</f>
        <v>3.1110334467502479E-3</v>
      </c>
      <c r="F7846">
        <f>100*Comuni[[#This Row],[Popolazione2011]]/(SUMIFS($D$2:$D$7916,$B$2:$B$7916,"Sardegna"))</f>
        <v>0.108761823197073</v>
      </c>
      <c r="G7846" t="b">
        <f>IF(Comuni[[#This Row],[Popolazione2011]]&gt;300000,"MAGGIORE")</f>
        <v>0</v>
      </c>
      <c r="H7846">
        <f>100*Comuni[[#This Row],[Popolazione2011]]/(SUMIFS($D$2:$D$7916,$B$2:$B$7916,"Piemonte"))</f>
        <v>4.0857798362754917E-2</v>
      </c>
      <c r="I7846" s="1" t="str">
        <f>_xlfn.XLOOKUP(Comuni[[#This Row],[Regione]],Ripartizione_geografica[Regione],Ripartizione_geografica[Ripartizione geografica],,0)</f>
        <v>Isole</v>
      </c>
      <c r="J7846" s="1">
        <f>_xlfn.XLOOKUP(Comuni[[#This Row],[Regione]],Table_0[Regione],Table_0[Totale contagiati],,0)</f>
        <v>525277</v>
      </c>
      <c r="K7846" s="1">
        <f>_xlfn.XLOOKUP(Comuni[[#This Row],[Regione]],Table_0[Regione],Table_0[Guariti],,0)</f>
        <v>513189</v>
      </c>
      <c r="L7846" s="1">
        <f>_xlfn.XLOOKUP(Comuni[[#This Row],[Regione]],Table_0[Regione],Table_0[Deceduti],,0)</f>
        <v>2975</v>
      </c>
    </row>
    <row r="7847" spans="1:12" x14ac:dyDescent="0.25">
      <c r="A7847" s="1" t="s">
        <v>7970</v>
      </c>
      <c r="B7847" s="1" t="s">
        <v>7658</v>
      </c>
      <c r="C7847" s="1" t="s">
        <v>7932</v>
      </c>
      <c r="D7847">
        <v>2238</v>
      </c>
      <c r="E7847">
        <f>100*Comuni[[#This Row],[Popolazione2011]]/$D$7916</f>
        <v>3.9049314940140523E-3</v>
      </c>
      <c r="F7847">
        <f>100*Comuni[[#This Row],[Popolazione2011]]/(SUMIFS($D$2:$D$7916,$B$2:$B$7916,"Sardegna"))</f>
        <v>0.13651652289122232</v>
      </c>
      <c r="G7847" t="b">
        <f>IF(Comuni[[#This Row],[Popolazione2011]]&gt;300000,"MAGGIORE")</f>
        <v>0</v>
      </c>
      <c r="H7847">
        <f>100*Comuni[[#This Row],[Popolazione2011]]/(SUMIFS($D$2:$D$7916,$B$2:$B$7916,"Piemonte"))</f>
        <v>5.1284213536649192E-2</v>
      </c>
      <c r="I7847" s="1" t="str">
        <f>_xlfn.XLOOKUP(Comuni[[#This Row],[Regione]],Ripartizione_geografica[Regione],Ripartizione_geografica[Ripartizione geografica],,0)</f>
        <v>Isole</v>
      </c>
      <c r="J7847" s="1">
        <f>_xlfn.XLOOKUP(Comuni[[#This Row],[Regione]],Table_0[Regione],Table_0[Totale contagiati],,0)</f>
        <v>525277</v>
      </c>
      <c r="K7847" s="1">
        <f>_xlfn.XLOOKUP(Comuni[[#This Row],[Regione]],Table_0[Regione],Table_0[Guariti],,0)</f>
        <v>513189</v>
      </c>
      <c r="L7847" s="1">
        <f>_xlfn.XLOOKUP(Comuni[[#This Row],[Regione]],Table_0[Regione],Table_0[Deceduti],,0)</f>
        <v>2975</v>
      </c>
    </row>
    <row r="7848" spans="1:12" x14ac:dyDescent="0.25">
      <c r="A7848" s="1" t="s">
        <v>7971</v>
      </c>
      <c r="B7848" s="1" t="s">
        <v>7658</v>
      </c>
      <c r="C7848" s="1" t="s">
        <v>7932</v>
      </c>
      <c r="D7848">
        <v>1350</v>
      </c>
      <c r="E7848">
        <f>100*Comuni[[#This Row],[Popolazione2011]]/$D$7916</f>
        <v>2.3555216786948037E-3</v>
      </c>
      <c r="F7848">
        <f>100*Comuni[[#This Row],[Popolazione2011]]/(SUMIFS($D$2:$D$7916,$B$2:$B$7916,"Sardegna"))</f>
        <v>8.2349108982640806E-2</v>
      </c>
      <c r="G7848" t="b">
        <f>IF(Comuni[[#This Row],[Popolazione2011]]&gt;300000,"MAGGIORE")</f>
        <v>0</v>
      </c>
      <c r="H7848">
        <f>100*Comuni[[#This Row],[Popolazione2011]]/(SUMIFS($D$2:$D$7916,$B$2:$B$7916,"Piemonte"))</f>
        <v>3.0935517548917074E-2</v>
      </c>
      <c r="I7848" s="1" t="str">
        <f>_xlfn.XLOOKUP(Comuni[[#This Row],[Regione]],Ripartizione_geografica[Regione],Ripartizione_geografica[Ripartizione geografica],,0)</f>
        <v>Isole</v>
      </c>
      <c r="J7848" s="1">
        <f>_xlfn.XLOOKUP(Comuni[[#This Row],[Regione]],Table_0[Regione],Table_0[Totale contagiati],,0)</f>
        <v>525277</v>
      </c>
      <c r="K7848" s="1">
        <f>_xlfn.XLOOKUP(Comuni[[#This Row],[Regione]],Table_0[Regione],Table_0[Guariti],,0)</f>
        <v>513189</v>
      </c>
      <c r="L7848" s="1">
        <f>_xlfn.XLOOKUP(Comuni[[#This Row],[Regione]],Table_0[Regione],Table_0[Deceduti],,0)</f>
        <v>2975</v>
      </c>
    </row>
    <row r="7849" spans="1:12" x14ac:dyDescent="0.25">
      <c r="A7849" s="1" t="s">
        <v>7972</v>
      </c>
      <c r="B7849" s="1" t="s">
        <v>7658</v>
      </c>
      <c r="C7849" s="1" t="s">
        <v>7932</v>
      </c>
      <c r="D7849">
        <v>4505</v>
      </c>
      <c r="E7849">
        <f>100*Comuni[[#This Row],[Popolazione2011]]/$D$7916</f>
        <v>7.8604630833482153E-3</v>
      </c>
      <c r="F7849">
        <f>100*Comuni[[#This Row],[Popolazione2011]]/(SUMIFS($D$2:$D$7916,$B$2:$B$7916,"Sardegna"))</f>
        <v>0.27480202664207171</v>
      </c>
      <c r="G7849" t="b">
        <f>IF(Comuni[[#This Row],[Popolazione2011]]&gt;300000,"MAGGIORE")</f>
        <v>0</v>
      </c>
      <c r="H7849">
        <f>100*Comuni[[#This Row],[Popolazione2011]]/(SUMIFS($D$2:$D$7916,$B$2:$B$7916,"Piemonte"))</f>
        <v>0.10323296782064549</v>
      </c>
      <c r="I7849" s="1" t="str">
        <f>_xlfn.XLOOKUP(Comuni[[#This Row],[Regione]],Ripartizione_geografica[Regione],Ripartizione_geografica[Ripartizione geografica],,0)</f>
        <v>Isole</v>
      </c>
      <c r="J7849" s="1">
        <f>_xlfn.XLOOKUP(Comuni[[#This Row],[Regione]],Table_0[Regione],Table_0[Totale contagiati],,0)</f>
        <v>525277</v>
      </c>
      <c r="K7849" s="1">
        <f>_xlfn.XLOOKUP(Comuni[[#This Row],[Regione]],Table_0[Regione],Table_0[Guariti],,0)</f>
        <v>513189</v>
      </c>
      <c r="L7849" s="1">
        <f>_xlfn.XLOOKUP(Comuni[[#This Row],[Regione]],Table_0[Regione],Table_0[Deceduti],,0)</f>
        <v>2975</v>
      </c>
    </row>
    <row r="7850" spans="1:12" x14ac:dyDescent="0.25">
      <c r="A7850" s="1" t="s">
        <v>7973</v>
      </c>
      <c r="B7850" s="1" t="s">
        <v>7658</v>
      </c>
      <c r="C7850" s="1" t="s">
        <v>7932</v>
      </c>
      <c r="D7850">
        <v>5162</v>
      </c>
      <c r="E7850">
        <f>100*Comuni[[#This Row],[Popolazione2011]]/$D$7916</f>
        <v>9.0068169669796864E-3</v>
      </c>
      <c r="F7850">
        <f>100*Comuni[[#This Row],[Popolazione2011]]/(SUMIFS($D$2:$D$7916,$B$2:$B$7916,"Sardegna"))</f>
        <v>0.31487859301362359</v>
      </c>
      <c r="G7850" t="b">
        <f>IF(Comuni[[#This Row],[Popolazione2011]]&gt;300000,"MAGGIORE")</f>
        <v>0</v>
      </c>
      <c r="H7850">
        <f>100*Comuni[[#This Row],[Popolazione2011]]/(SUMIFS($D$2:$D$7916,$B$2:$B$7916,"Piemonte"))</f>
        <v>0.11828825302778513</v>
      </c>
      <c r="I7850" s="1" t="str">
        <f>_xlfn.XLOOKUP(Comuni[[#This Row],[Regione]],Ripartizione_geografica[Regione],Ripartizione_geografica[Ripartizione geografica],,0)</f>
        <v>Isole</v>
      </c>
      <c r="J7850" s="1">
        <f>_xlfn.XLOOKUP(Comuni[[#This Row],[Regione]],Table_0[Regione],Table_0[Totale contagiati],,0)</f>
        <v>525277</v>
      </c>
      <c r="K7850" s="1">
        <f>_xlfn.XLOOKUP(Comuni[[#This Row],[Regione]],Table_0[Regione],Table_0[Guariti],,0)</f>
        <v>513189</v>
      </c>
      <c r="L7850" s="1">
        <f>_xlfn.XLOOKUP(Comuni[[#This Row],[Regione]],Table_0[Regione],Table_0[Deceduti],,0)</f>
        <v>2975</v>
      </c>
    </row>
    <row r="7851" spans="1:12" x14ac:dyDescent="0.25">
      <c r="A7851" s="1" t="s">
        <v>7974</v>
      </c>
      <c r="B7851" s="1" t="s">
        <v>7658</v>
      </c>
      <c r="C7851" s="1" t="s">
        <v>7932</v>
      </c>
      <c r="D7851">
        <v>1522</v>
      </c>
      <c r="E7851">
        <f>100*Comuni[[#This Row],[Popolazione2011]]/$D$7916</f>
        <v>2.6556325888692526E-3</v>
      </c>
      <c r="F7851">
        <f>100*Comuni[[#This Row],[Popolazione2011]]/(SUMIFS($D$2:$D$7916,$B$2:$B$7916,"Sardegna"))</f>
        <v>9.2840995460429121E-2</v>
      </c>
      <c r="G7851" t="b">
        <f>IF(Comuni[[#This Row],[Popolazione2011]]&gt;300000,"MAGGIORE")</f>
        <v>0</v>
      </c>
      <c r="H7851">
        <f>100*Comuni[[#This Row],[Popolazione2011]]/(SUMIFS($D$2:$D$7916,$B$2:$B$7916,"Piemonte"))</f>
        <v>3.4876931636630949E-2</v>
      </c>
      <c r="I7851" s="1" t="str">
        <f>_xlfn.XLOOKUP(Comuni[[#This Row],[Regione]],Ripartizione_geografica[Regione],Ripartizione_geografica[Ripartizione geografica],,0)</f>
        <v>Isole</v>
      </c>
      <c r="J7851" s="1">
        <f>_xlfn.XLOOKUP(Comuni[[#This Row],[Regione]],Table_0[Regione],Table_0[Totale contagiati],,0)</f>
        <v>525277</v>
      </c>
      <c r="K7851" s="1">
        <f>_xlfn.XLOOKUP(Comuni[[#This Row],[Regione]],Table_0[Regione],Table_0[Guariti],,0)</f>
        <v>513189</v>
      </c>
      <c r="L7851" s="1">
        <f>_xlfn.XLOOKUP(Comuni[[#This Row],[Regione]],Table_0[Regione],Table_0[Deceduti],,0)</f>
        <v>2975</v>
      </c>
    </row>
    <row r="7852" spans="1:12" x14ac:dyDescent="0.25">
      <c r="A7852" s="1" t="s">
        <v>7975</v>
      </c>
      <c r="B7852" s="1" t="s">
        <v>7658</v>
      </c>
      <c r="C7852" s="1" t="s">
        <v>7932</v>
      </c>
      <c r="D7852">
        <v>3373</v>
      </c>
      <c r="E7852">
        <f>100*Comuni[[#This Row],[Popolazione2011]]/$D$7916</f>
        <v>5.8853145349907947E-3</v>
      </c>
      <c r="F7852">
        <f>100*Comuni[[#This Row],[Popolazione2011]]/(SUMIFS($D$2:$D$7916,$B$2:$B$7916,"Sardegna"))</f>
        <v>0.20575077377662773</v>
      </c>
      <c r="G7852" t="b">
        <f>IF(Comuni[[#This Row],[Popolazione2011]]&gt;300000,"MAGGIORE")</f>
        <v>0</v>
      </c>
      <c r="H7852">
        <f>100*Comuni[[#This Row],[Popolazione2011]]/(SUMIFS($D$2:$D$7916,$B$2:$B$7916,"Piemonte"))</f>
        <v>7.7292963475923918E-2</v>
      </c>
      <c r="I7852" s="1" t="str">
        <f>_xlfn.XLOOKUP(Comuni[[#This Row],[Regione]],Ripartizione_geografica[Regione],Ripartizione_geografica[Ripartizione geografica],,0)</f>
        <v>Isole</v>
      </c>
      <c r="J7852" s="1">
        <f>_xlfn.XLOOKUP(Comuni[[#This Row],[Regione]],Table_0[Regione],Table_0[Totale contagiati],,0)</f>
        <v>525277</v>
      </c>
      <c r="K7852" s="1">
        <f>_xlfn.XLOOKUP(Comuni[[#This Row],[Regione]],Table_0[Regione],Table_0[Guariti],,0)</f>
        <v>513189</v>
      </c>
      <c r="L7852" s="1">
        <f>_xlfn.XLOOKUP(Comuni[[#This Row],[Regione]],Table_0[Regione],Table_0[Deceduti],,0)</f>
        <v>2975</v>
      </c>
    </row>
    <row r="7853" spans="1:12" x14ac:dyDescent="0.25">
      <c r="A7853" s="1" t="s">
        <v>7976</v>
      </c>
      <c r="B7853" s="1" t="s">
        <v>7658</v>
      </c>
      <c r="C7853" s="1" t="s">
        <v>7932</v>
      </c>
      <c r="D7853">
        <v>942</v>
      </c>
      <c r="E7853">
        <f>100*Comuni[[#This Row],[Popolazione2011]]/$D$7916</f>
        <v>1.6436306824670409E-3</v>
      </c>
      <c r="F7853">
        <f>100*Comuni[[#This Row],[Popolazione2011]]/(SUMIFS($D$2:$D$7916,$B$2:$B$7916,"Sardegna"))</f>
        <v>5.7461378267887143E-2</v>
      </c>
      <c r="G7853" t="b">
        <f>IF(Comuni[[#This Row],[Popolazione2011]]&gt;300000,"MAGGIORE")</f>
        <v>0</v>
      </c>
      <c r="H7853">
        <f>100*Comuni[[#This Row],[Popolazione2011]]/(SUMIFS($D$2:$D$7916,$B$2:$B$7916,"Piemonte"))</f>
        <v>2.1586116689688802E-2</v>
      </c>
      <c r="I7853" s="1" t="str">
        <f>_xlfn.XLOOKUP(Comuni[[#This Row],[Regione]],Ripartizione_geografica[Regione],Ripartizione_geografica[Ripartizione geografica],,0)</f>
        <v>Isole</v>
      </c>
      <c r="J7853" s="1">
        <f>_xlfn.XLOOKUP(Comuni[[#This Row],[Regione]],Table_0[Regione],Table_0[Totale contagiati],,0)</f>
        <v>525277</v>
      </c>
      <c r="K7853" s="1">
        <f>_xlfn.XLOOKUP(Comuni[[#This Row],[Regione]],Table_0[Regione],Table_0[Guariti],,0)</f>
        <v>513189</v>
      </c>
      <c r="L7853" s="1">
        <f>_xlfn.XLOOKUP(Comuni[[#This Row],[Regione]],Table_0[Regione],Table_0[Deceduti],,0)</f>
        <v>2975</v>
      </c>
    </row>
    <row r="7854" spans="1:12" x14ac:dyDescent="0.25">
      <c r="A7854" s="1" t="s">
        <v>7977</v>
      </c>
      <c r="B7854" s="1" t="s">
        <v>7658</v>
      </c>
      <c r="C7854" s="1" t="s">
        <v>7932</v>
      </c>
      <c r="D7854">
        <v>1357</v>
      </c>
      <c r="E7854">
        <f>100*Comuni[[#This Row],[Popolazione2011]]/$D$7916</f>
        <v>2.3677354948065544E-3</v>
      </c>
      <c r="F7854">
        <f>100*Comuni[[#This Row],[Popolazione2011]]/(SUMIFS($D$2:$D$7916,$B$2:$B$7916,"Sardegna"))</f>
        <v>8.2776104362550798E-2</v>
      </c>
      <c r="G7854" t="b">
        <f>IF(Comuni[[#This Row],[Popolazione2011]]&gt;300000,"MAGGIORE")</f>
        <v>0</v>
      </c>
      <c r="H7854">
        <f>100*Comuni[[#This Row],[Popolazione2011]]/(SUMIFS($D$2:$D$7916,$B$2:$B$7916,"Piemonte"))</f>
        <v>3.1095923936207755E-2</v>
      </c>
      <c r="I7854" s="1" t="str">
        <f>_xlfn.XLOOKUP(Comuni[[#This Row],[Regione]],Ripartizione_geografica[Regione],Ripartizione_geografica[Ripartizione geografica],,0)</f>
        <v>Isole</v>
      </c>
      <c r="J7854" s="1">
        <f>_xlfn.XLOOKUP(Comuni[[#This Row],[Regione]],Table_0[Regione],Table_0[Totale contagiati],,0)</f>
        <v>525277</v>
      </c>
      <c r="K7854" s="1">
        <f>_xlfn.XLOOKUP(Comuni[[#This Row],[Regione]],Table_0[Regione],Table_0[Guariti],,0)</f>
        <v>513189</v>
      </c>
      <c r="L7854" s="1">
        <f>_xlfn.XLOOKUP(Comuni[[#This Row],[Regione]],Table_0[Regione],Table_0[Deceduti],,0)</f>
        <v>2975</v>
      </c>
    </row>
    <row r="7855" spans="1:12" x14ac:dyDescent="0.25">
      <c r="A7855" s="1" t="s">
        <v>7978</v>
      </c>
      <c r="B7855" s="1" t="s">
        <v>7658</v>
      </c>
      <c r="C7855" s="1" t="s">
        <v>7932</v>
      </c>
      <c r="D7855">
        <v>2606</v>
      </c>
      <c r="E7855">
        <f>100*Comuni[[#This Row],[Popolazione2011]]/$D$7916</f>
        <v>4.5470292553175251E-3</v>
      </c>
      <c r="F7855">
        <f>100*Comuni[[#This Row],[Popolazione2011]]/(SUMIFS($D$2:$D$7916,$B$2:$B$7916,"Sardegna"))</f>
        <v>0.15896428000649032</v>
      </c>
      <c r="G7855" t="b">
        <f>IF(Comuni[[#This Row],[Popolazione2011]]&gt;300000,"MAGGIORE")</f>
        <v>0</v>
      </c>
      <c r="H7855">
        <f>100*Comuni[[#This Row],[Popolazione2011]]/(SUMIFS($D$2:$D$7916,$B$2:$B$7916,"Piemonte"))</f>
        <v>5.9717006468502143E-2</v>
      </c>
      <c r="I7855" s="1" t="str">
        <f>_xlfn.XLOOKUP(Comuni[[#This Row],[Regione]],Ripartizione_geografica[Regione],Ripartizione_geografica[Ripartizione geografica],,0)</f>
        <v>Isole</v>
      </c>
      <c r="J7855" s="1">
        <f>_xlfn.XLOOKUP(Comuni[[#This Row],[Regione]],Table_0[Regione],Table_0[Totale contagiati],,0)</f>
        <v>525277</v>
      </c>
      <c r="K7855" s="1">
        <f>_xlfn.XLOOKUP(Comuni[[#This Row],[Regione]],Table_0[Regione],Table_0[Guariti],,0)</f>
        <v>513189</v>
      </c>
      <c r="L7855" s="1">
        <f>_xlfn.XLOOKUP(Comuni[[#This Row],[Regione]],Table_0[Regione],Table_0[Deceduti],,0)</f>
        <v>2975</v>
      </c>
    </row>
    <row r="7856" spans="1:12" x14ac:dyDescent="0.25">
      <c r="A7856" s="1" t="s">
        <v>7979</v>
      </c>
      <c r="B7856" s="1" t="s">
        <v>7658</v>
      </c>
      <c r="C7856" s="1" t="s">
        <v>7932</v>
      </c>
      <c r="D7856">
        <v>2233</v>
      </c>
      <c r="E7856">
        <f>100*Comuni[[#This Row],[Popolazione2011]]/$D$7916</f>
        <v>3.896207339648516E-3</v>
      </c>
      <c r="F7856">
        <f>100*Comuni[[#This Row],[Popolazione2011]]/(SUMIFS($D$2:$D$7916,$B$2:$B$7916,"Sardegna"))</f>
        <v>0.1362115261912866</v>
      </c>
      <c r="G7856" t="b">
        <f>IF(Comuni[[#This Row],[Popolazione2011]]&gt;300000,"MAGGIORE")</f>
        <v>0</v>
      </c>
      <c r="H7856">
        <f>100*Comuni[[#This Row],[Popolazione2011]]/(SUMIFS($D$2:$D$7916,$B$2:$B$7916,"Piemonte"))</f>
        <v>5.116963754572728E-2</v>
      </c>
      <c r="I7856" s="1" t="str">
        <f>_xlfn.XLOOKUP(Comuni[[#This Row],[Regione]],Ripartizione_geografica[Regione],Ripartizione_geografica[Ripartizione geografica],,0)</f>
        <v>Isole</v>
      </c>
      <c r="J7856" s="1">
        <f>_xlfn.XLOOKUP(Comuni[[#This Row],[Regione]],Table_0[Regione],Table_0[Totale contagiati],,0)</f>
        <v>525277</v>
      </c>
      <c r="K7856" s="1">
        <f>_xlfn.XLOOKUP(Comuni[[#This Row],[Regione]],Table_0[Regione],Table_0[Guariti],,0)</f>
        <v>513189</v>
      </c>
      <c r="L7856" s="1">
        <f>_xlfn.XLOOKUP(Comuni[[#This Row],[Regione]],Table_0[Regione],Table_0[Deceduti],,0)</f>
        <v>2975</v>
      </c>
    </row>
    <row r="7857" spans="1:12" x14ac:dyDescent="0.25">
      <c r="A7857" s="1" t="s">
        <v>7980</v>
      </c>
      <c r="B7857" s="1" t="s">
        <v>7658</v>
      </c>
      <c r="C7857" s="1" t="s">
        <v>7932</v>
      </c>
      <c r="D7857">
        <v>1631</v>
      </c>
      <c r="E7857">
        <f>100*Comuni[[#This Row],[Popolazione2011]]/$D$7916</f>
        <v>2.8458191540379442E-3</v>
      </c>
      <c r="F7857">
        <f>100*Comuni[[#This Row],[Popolazione2011]]/(SUMIFS($D$2:$D$7916,$B$2:$B$7916,"Sardegna"))</f>
        <v>9.9489923519027523E-2</v>
      </c>
      <c r="G7857" t="b">
        <f>IF(Comuni[[#This Row],[Popolazione2011]]&gt;300000,"MAGGIORE")</f>
        <v>0</v>
      </c>
      <c r="H7857">
        <f>100*Comuni[[#This Row],[Popolazione2011]]/(SUMIFS($D$2:$D$7916,$B$2:$B$7916,"Piemonte"))</f>
        <v>3.73746882387287E-2</v>
      </c>
      <c r="I7857" s="1" t="str">
        <f>_xlfn.XLOOKUP(Comuni[[#This Row],[Regione]],Ripartizione_geografica[Regione],Ripartizione_geografica[Ripartizione geografica],,0)</f>
        <v>Isole</v>
      </c>
      <c r="J7857" s="1">
        <f>_xlfn.XLOOKUP(Comuni[[#This Row],[Regione]],Table_0[Regione],Table_0[Totale contagiati],,0)</f>
        <v>525277</v>
      </c>
      <c r="K7857" s="1">
        <f>_xlfn.XLOOKUP(Comuni[[#This Row],[Regione]],Table_0[Regione],Table_0[Guariti],,0)</f>
        <v>513189</v>
      </c>
      <c r="L7857" s="1">
        <f>_xlfn.XLOOKUP(Comuni[[#This Row],[Regione]],Table_0[Regione],Table_0[Deceduti],,0)</f>
        <v>2975</v>
      </c>
    </row>
    <row r="7858" spans="1:12" x14ac:dyDescent="0.25">
      <c r="A7858" s="1" t="s">
        <v>7981</v>
      </c>
      <c r="B7858" s="1" t="s">
        <v>7658</v>
      </c>
      <c r="C7858" s="1" t="s">
        <v>7932</v>
      </c>
      <c r="D7858">
        <v>2397</v>
      </c>
      <c r="E7858">
        <f>100*Comuni[[#This Row],[Popolazione2011]]/$D$7916</f>
        <v>4.1823596028381068E-3</v>
      </c>
      <c r="F7858">
        <f>100*Comuni[[#This Row],[Popolazione2011]]/(SUMIFS($D$2:$D$7916,$B$2:$B$7916,"Sardegna"))</f>
        <v>0.14621541794917778</v>
      </c>
      <c r="G7858" t="b">
        <f>IF(Comuni[[#This Row],[Popolazione2011]]&gt;300000,"MAGGIORE")</f>
        <v>0</v>
      </c>
      <c r="H7858">
        <f>100*Comuni[[#This Row],[Popolazione2011]]/(SUMIFS($D$2:$D$7916,$B$2:$B$7916,"Piemonte"))</f>
        <v>5.492773004796609E-2</v>
      </c>
      <c r="I7858" s="1" t="str">
        <f>_xlfn.XLOOKUP(Comuni[[#This Row],[Regione]],Ripartizione_geografica[Regione],Ripartizione_geografica[Ripartizione geografica],,0)</f>
        <v>Isole</v>
      </c>
      <c r="J7858" s="1">
        <f>_xlfn.XLOOKUP(Comuni[[#This Row],[Regione]],Table_0[Regione],Table_0[Totale contagiati],,0)</f>
        <v>525277</v>
      </c>
      <c r="K7858" s="1">
        <f>_xlfn.XLOOKUP(Comuni[[#This Row],[Regione]],Table_0[Regione],Table_0[Guariti],,0)</f>
        <v>513189</v>
      </c>
      <c r="L7858" s="1">
        <f>_xlfn.XLOOKUP(Comuni[[#This Row],[Regione]],Table_0[Regione],Table_0[Deceduti],,0)</f>
        <v>2975</v>
      </c>
    </row>
    <row r="7859" spans="1:12" x14ac:dyDescent="0.25">
      <c r="A7859" s="1" t="s">
        <v>7982</v>
      </c>
      <c r="B7859" s="1" t="s">
        <v>7658</v>
      </c>
      <c r="C7859" s="1" t="s">
        <v>7932</v>
      </c>
      <c r="D7859">
        <v>933</v>
      </c>
      <c r="E7859">
        <f>100*Comuni[[#This Row],[Popolazione2011]]/$D$7916</f>
        <v>1.6279272046090755E-3</v>
      </c>
      <c r="F7859">
        <f>100*Comuni[[#This Row],[Popolazione2011]]/(SUMIFS($D$2:$D$7916,$B$2:$B$7916,"Sardegna"))</f>
        <v>5.6912384208002868E-2</v>
      </c>
      <c r="G7859" t="b">
        <f>IF(Comuni[[#This Row],[Popolazione2011]]&gt;300000,"MAGGIORE")</f>
        <v>0</v>
      </c>
      <c r="H7859">
        <f>100*Comuni[[#This Row],[Popolazione2011]]/(SUMIFS($D$2:$D$7916,$B$2:$B$7916,"Piemonte"))</f>
        <v>2.1379879906029357E-2</v>
      </c>
      <c r="I7859" s="1" t="str">
        <f>_xlfn.XLOOKUP(Comuni[[#This Row],[Regione]],Ripartizione_geografica[Regione],Ripartizione_geografica[Ripartizione geografica],,0)</f>
        <v>Isole</v>
      </c>
      <c r="J7859" s="1">
        <f>_xlfn.XLOOKUP(Comuni[[#This Row],[Regione]],Table_0[Regione],Table_0[Totale contagiati],,0)</f>
        <v>525277</v>
      </c>
      <c r="K7859" s="1">
        <f>_xlfn.XLOOKUP(Comuni[[#This Row],[Regione]],Table_0[Regione],Table_0[Guariti],,0)</f>
        <v>513189</v>
      </c>
      <c r="L7859" s="1">
        <f>_xlfn.XLOOKUP(Comuni[[#This Row],[Regione]],Table_0[Regione],Table_0[Deceduti],,0)</f>
        <v>2975</v>
      </c>
    </row>
    <row r="7860" spans="1:12" x14ac:dyDescent="0.25">
      <c r="A7860" s="1" t="s">
        <v>7983</v>
      </c>
      <c r="B7860" s="1" t="s">
        <v>7658</v>
      </c>
      <c r="C7860" s="1" t="s">
        <v>7932</v>
      </c>
      <c r="D7860">
        <v>2948</v>
      </c>
      <c r="E7860">
        <f>100*Comuni[[#This Row],[Popolazione2011]]/$D$7916</f>
        <v>5.1437614139202082E-3</v>
      </c>
      <c r="F7860">
        <f>100*Comuni[[#This Row],[Popolazione2011]]/(SUMIFS($D$2:$D$7916,$B$2:$B$7916,"Sardegna"))</f>
        <v>0.17982605428209267</v>
      </c>
      <c r="G7860" t="b">
        <f>IF(Comuni[[#This Row],[Popolazione2011]]&gt;300000,"MAGGIORE")</f>
        <v>0</v>
      </c>
      <c r="H7860">
        <f>100*Comuni[[#This Row],[Popolazione2011]]/(SUMIFS($D$2:$D$7916,$B$2:$B$7916,"Piemonte"))</f>
        <v>6.7554004247561139E-2</v>
      </c>
      <c r="I7860" s="1" t="str">
        <f>_xlfn.XLOOKUP(Comuni[[#This Row],[Regione]],Ripartizione_geografica[Regione],Ripartizione_geografica[Ripartizione geografica],,0)</f>
        <v>Isole</v>
      </c>
      <c r="J7860" s="1">
        <f>_xlfn.XLOOKUP(Comuni[[#This Row],[Regione]],Table_0[Regione],Table_0[Totale contagiati],,0)</f>
        <v>525277</v>
      </c>
      <c r="K7860" s="1">
        <f>_xlfn.XLOOKUP(Comuni[[#This Row],[Regione]],Table_0[Regione],Table_0[Guariti],,0)</f>
        <v>513189</v>
      </c>
      <c r="L7860" s="1">
        <f>_xlfn.XLOOKUP(Comuni[[#This Row],[Regione]],Table_0[Regione],Table_0[Deceduti],,0)</f>
        <v>2975</v>
      </c>
    </row>
    <row r="7861" spans="1:12" x14ac:dyDescent="0.25">
      <c r="A7861" s="1" t="s">
        <v>7984</v>
      </c>
      <c r="B7861" s="1" t="s">
        <v>7658</v>
      </c>
      <c r="C7861" s="1" t="s">
        <v>7932</v>
      </c>
      <c r="D7861">
        <v>651</v>
      </c>
      <c r="E7861">
        <f>100*Comuni[[#This Row],[Popolazione2011]]/$D$7916</f>
        <v>1.1358848983928276E-3</v>
      </c>
      <c r="F7861">
        <f>100*Comuni[[#This Row],[Popolazione2011]]/(SUMIFS($D$2:$D$7916,$B$2:$B$7916,"Sardegna"))</f>
        <v>3.971057033162901E-2</v>
      </c>
      <c r="G7861" t="b">
        <f>IF(Comuni[[#This Row],[Popolazione2011]]&gt;300000,"MAGGIORE")</f>
        <v>0</v>
      </c>
      <c r="H7861">
        <f>100*Comuni[[#This Row],[Popolazione2011]]/(SUMIFS($D$2:$D$7916,$B$2:$B$7916,"Piemonte"))</f>
        <v>1.4917794018033344E-2</v>
      </c>
      <c r="I7861" s="1" t="str">
        <f>_xlfn.XLOOKUP(Comuni[[#This Row],[Regione]],Ripartizione_geografica[Regione],Ripartizione_geografica[Ripartizione geografica],,0)</f>
        <v>Isole</v>
      </c>
      <c r="J7861" s="1">
        <f>_xlfn.XLOOKUP(Comuni[[#This Row],[Regione]],Table_0[Regione],Table_0[Totale contagiati],,0)</f>
        <v>525277</v>
      </c>
      <c r="K7861" s="1">
        <f>_xlfn.XLOOKUP(Comuni[[#This Row],[Regione]],Table_0[Regione],Table_0[Guariti],,0)</f>
        <v>513189</v>
      </c>
      <c r="L7861" s="1">
        <f>_xlfn.XLOOKUP(Comuni[[#This Row],[Regione]],Table_0[Regione],Table_0[Deceduti],,0)</f>
        <v>2975</v>
      </c>
    </row>
    <row r="7862" spans="1:12" x14ac:dyDescent="0.25">
      <c r="A7862" s="1" t="s">
        <v>7985</v>
      </c>
      <c r="B7862" s="1" t="s">
        <v>7658</v>
      </c>
      <c r="C7862" s="1" t="s">
        <v>7932</v>
      </c>
      <c r="D7862">
        <v>1475</v>
      </c>
      <c r="E7862">
        <f>100*Comuni[[#This Row],[Popolazione2011]]/$D$7916</f>
        <v>2.5736255378332115E-3</v>
      </c>
      <c r="F7862">
        <f>100*Comuni[[#This Row],[Popolazione2011]]/(SUMIFS($D$2:$D$7916,$B$2:$B$7916,"Sardegna"))</f>
        <v>8.9974026481033476E-2</v>
      </c>
      <c r="G7862" t="b">
        <f>IF(Comuni[[#This Row],[Popolazione2011]]&gt;300000,"MAGGIORE")</f>
        <v>0</v>
      </c>
      <c r="H7862">
        <f>100*Comuni[[#This Row],[Popolazione2011]]/(SUMIFS($D$2:$D$7916,$B$2:$B$7916,"Piemonte"))</f>
        <v>3.3799917321964953E-2</v>
      </c>
      <c r="I7862" s="1" t="str">
        <f>_xlfn.XLOOKUP(Comuni[[#This Row],[Regione]],Ripartizione_geografica[Regione],Ripartizione_geografica[Ripartizione geografica],,0)</f>
        <v>Isole</v>
      </c>
      <c r="J7862" s="1">
        <f>_xlfn.XLOOKUP(Comuni[[#This Row],[Regione]],Table_0[Regione],Table_0[Totale contagiati],,0)</f>
        <v>525277</v>
      </c>
      <c r="K7862" s="1">
        <f>_xlfn.XLOOKUP(Comuni[[#This Row],[Regione]],Table_0[Regione],Table_0[Guariti],,0)</f>
        <v>513189</v>
      </c>
      <c r="L7862" s="1">
        <f>_xlfn.XLOOKUP(Comuni[[#This Row],[Regione]],Table_0[Regione],Table_0[Deceduti],,0)</f>
        <v>2975</v>
      </c>
    </row>
    <row r="7863" spans="1:12" x14ac:dyDescent="0.25">
      <c r="A7863" s="1" t="s">
        <v>7986</v>
      </c>
      <c r="B7863" s="1" t="s">
        <v>7658</v>
      </c>
      <c r="C7863" s="1" t="s">
        <v>7932</v>
      </c>
      <c r="D7863">
        <v>1193</v>
      </c>
      <c r="E7863">
        <f>100*Comuni[[#This Row],[Popolazione2011]]/$D$7916</f>
        <v>2.0815832316169636E-3</v>
      </c>
      <c r="F7863">
        <f>100*Comuni[[#This Row],[Popolazione2011]]/(SUMIFS($D$2:$D$7916,$B$2:$B$7916,"Sardegna"))</f>
        <v>7.2772212604659617E-2</v>
      </c>
      <c r="G7863" t="b">
        <f>IF(Comuni[[#This Row],[Popolazione2011]]&gt;300000,"MAGGIORE")</f>
        <v>0</v>
      </c>
      <c r="H7863">
        <f>100*Comuni[[#This Row],[Popolazione2011]]/(SUMIFS($D$2:$D$7916,$B$2:$B$7916,"Piemonte"))</f>
        <v>2.7337831433968941E-2</v>
      </c>
      <c r="I7863" s="1" t="str">
        <f>_xlfn.XLOOKUP(Comuni[[#This Row],[Regione]],Ripartizione_geografica[Regione],Ripartizione_geografica[Ripartizione geografica],,0)</f>
        <v>Isole</v>
      </c>
      <c r="J7863" s="1">
        <f>_xlfn.XLOOKUP(Comuni[[#This Row],[Regione]],Table_0[Regione],Table_0[Totale contagiati],,0)</f>
        <v>525277</v>
      </c>
      <c r="K7863" s="1">
        <f>_xlfn.XLOOKUP(Comuni[[#This Row],[Regione]],Table_0[Regione],Table_0[Guariti],,0)</f>
        <v>513189</v>
      </c>
      <c r="L7863" s="1">
        <f>_xlfn.XLOOKUP(Comuni[[#This Row],[Regione]],Table_0[Regione],Table_0[Deceduti],,0)</f>
        <v>2975</v>
      </c>
    </row>
    <row r="7864" spans="1:12" x14ac:dyDescent="0.25">
      <c r="A7864" s="1" t="s">
        <v>7987</v>
      </c>
      <c r="B7864" s="1" t="s">
        <v>7658</v>
      </c>
      <c r="C7864" s="1" t="s">
        <v>7932</v>
      </c>
      <c r="D7864">
        <v>872</v>
      </c>
      <c r="E7864">
        <f>100*Comuni[[#This Row],[Popolazione2011]]/$D$7916</f>
        <v>1.5214925213495325E-3</v>
      </c>
      <c r="F7864">
        <f>100*Comuni[[#This Row],[Popolazione2011]]/(SUMIFS($D$2:$D$7916,$B$2:$B$7916,"Sardegna"))</f>
        <v>5.3191424468787246E-2</v>
      </c>
      <c r="G7864" t="b">
        <f>IF(Comuni[[#This Row],[Popolazione2011]]&gt;300000,"MAGGIORE")</f>
        <v>0</v>
      </c>
      <c r="H7864">
        <f>100*Comuni[[#This Row],[Popolazione2011]]/(SUMIFS($D$2:$D$7916,$B$2:$B$7916,"Piemonte"))</f>
        <v>1.9982052816781993E-2</v>
      </c>
      <c r="I7864" s="1" t="str">
        <f>_xlfn.XLOOKUP(Comuni[[#This Row],[Regione]],Ripartizione_geografica[Regione],Ripartizione_geografica[Ripartizione geografica],,0)</f>
        <v>Isole</v>
      </c>
      <c r="J7864" s="1">
        <f>_xlfn.XLOOKUP(Comuni[[#This Row],[Regione]],Table_0[Regione],Table_0[Totale contagiati],,0)</f>
        <v>525277</v>
      </c>
      <c r="K7864" s="1">
        <f>_xlfn.XLOOKUP(Comuni[[#This Row],[Regione]],Table_0[Regione],Table_0[Guariti],,0)</f>
        <v>513189</v>
      </c>
      <c r="L7864" s="1">
        <f>_xlfn.XLOOKUP(Comuni[[#This Row],[Regione]],Table_0[Regione],Table_0[Deceduti],,0)</f>
        <v>2975</v>
      </c>
    </row>
    <row r="7865" spans="1:12" x14ac:dyDescent="0.25">
      <c r="A7865" s="1" t="s">
        <v>7988</v>
      </c>
      <c r="B7865" s="1" t="s">
        <v>7658</v>
      </c>
      <c r="C7865" s="1" t="s">
        <v>7932</v>
      </c>
      <c r="D7865">
        <v>5236</v>
      </c>
      <c r="E7865">
        <f>100*Comuni[[#This Row],[Popolazione2011]]/$D$7916</f>
        <v>9.1359344515896234E-3</v>
      </c>
      <c r="F7865">
        <f>100*Comuni[[#This Row],[Popolazione2011]]/(SUMIFS($D$2:$D$7916,$B$2:$B$7916,"Sardegna"))</f>
        <v>0.31939254417267204</v>
      </c>
      <c r="G7865" t="b">
        <f>IF(Comuni[[#This Row],[Popolazione2011]]&gt;300000,"MAGGIORE")</f>
        <v>0</v>
      </c>
      <c r="H7865">
        <f>100*Comuni[[#This Row],[Popolazione2011]]/(SUMIFS($D$2:$D$7916,$B$2:$B$7916,"Piemonte"))</f>
        <v>0.11998397769342949</v>
      </c>
      <c r="I7865" s="1" t="str">
        <f>_xlfn.XLOOKUP(Comuni[[#This Row],[Regione]],Ripartizione_geografica[Regione],Ripartizione_geografica[Ripartizione geografica],,0)</f>
        <v>Isole</v>
      </c>
      <c r="J7865" s="1">
        <f>_xlfn.XLOOKUP(Comuni[[#This Row],[Regione]],Table_0[Regione],Table_0[Totale contagiati],,0)</f>
        <v>525277</v>
      </c>
      <c r="K7865" s="1">
        <f>_xlfn.XLOOKUP(Comuni[[#This Row],[Regione]],Table_0[Regione],Table_0[Guariti],,0)</f>
        <v>513189</v>
      </c>
      <c r="L7865" s="1">
        <f>_xlfn.XLOOKUP(Comuni[[#This Row],[Regione]],Table_0[Regione],Table_0[Deceduti],,0)</f>
        <v>2975</v>
      </c>
    </row>
    <row r="7866" spans="1:12" x14ac:dyDescent="0.25">
      <c r="A7866" s="1" t="s">
        <v>7989</v>
      </c>
      <c r="B7866" s="1" t="s">
        <v>7658</v>
      </c>
      <c r="C7866" s="1" t="s">
        <v>7932</v>
      </c>
      <c r="D7866">
        <v>918</v>
      </c>
      <c r="E7866">
        <f>100*Comuni[[#This Row],[Popolazione2011]]/$D$7916</f>
        <v>1.6017547415124666E-3</v>
      </c>
      <c r="F7866">
        <f>100*Comuni[[#This Row],[Popolazione2011]]/(SUMIFS($D$2:$D$7916,$B$2:$B$7916,"Sardegna"))</f>
        <v>5.599739410819575E-2</v>
      </c>
      <c r="G7866" t="b">
        <f>IF(Comuni[[#This Row],[Popolazione2011]]&gt;300000,"MAGGIORE")</f>
        <v>0</v>
      </c>
      <c r="H7866">
        <f>100*Comuni[[#This Row],[Popolazione2011]]/(SUMIFS($D$2:$D$7916,$B$2:$B$7916,"Piemonte"))</f>
        <v>2.1036151933263612E-2</v>
      </c>
      <c r="I7866" s="1" t="str">
        <f>_xlfn.XLOOKUP(Comuni[[#This Row],[Regione]],Ripartizione_geografica[Regione],Ripartizione_geografica[Ripartizione geografica],,0)</f>
        <v>Isole</v>
      </c>
      <c r="J7866" s="1">
        <f>_xlfn.XLOOKUP(Comuni[[#This Row],[Regione]],Table_0[Regione],Table_0[Totale contagiati],,0)</f>
        <v>525277</v>
      </c>
      <c r="K7866" s="1">
        <f>_xlfn.XLOOKUP(Comuni[[#This Row],[Regione]],Table_0[Regione],Table_0[Guariti],,0)</f>
        <v>513189</v>
      </c>
      <c r="L7866" s="1">
        <f>_xlfn.XLOOKUP(Comuni[[#This Row],[Regione]],Table_0[Regione],Table_0[Deceduti],,0)</f>
        <v>2975</v>
      </c>
    </row>
    <row r="7867" spans="1:12" x14ac:dyDescent="0.25">
      <c r="A7867" s="1" t="s">
        <v>7990</v>
      </c>
      <c r="B7867" s="1" t="s">
        <v>7658</v>
      </c>
      <c r="C7867" s="1" t="s">
        <v>7932</v>
      </c>
      <c r="D7867">
        <v>5321</v>
      </c>
      <c r="E7867">
        <f>100*Comuni[[#This Row],[Popolazione2011]]/$D$7916</f>
        <v>9.2842450758037418E-3</v>
      </c>
      <c r="F7867">
        <f>100*Comuni[[#This Row],[Popolazione2011]]/(SUMIFS($D$2:$D$7916,$B$2:$B$7916,"Sardegna"))</f>
        <v>0.32457748807157905</v>
      </c>
      <c r="G7867" t="b">
        <f>IF(Comuni[[#This Row],[Popolazione2011]]&gt;300000,"MAGGIORE")</f>
        <v>0</v>
      </c>
      <c r="H7867">
        <f>100*Comuni[[#This Row],[Popolazione2011]]/(SUMIFS($D$2:$D$7916,$B$2:$B$7916,"Piemonte"))</f>
        <v>0.12193176953910204</v>
      </c>
      <c r="I7867" s="1" t="str">
        <f>_xlfn.XLOOKUP(Comuni[[#This Row],[Regione]],Ripartizione_geografica[Regione],Ripartizione_geografica[Ripartizione geografica],,0)</f>
        <v>Isole</v>
      </c>
      <c r="J7867" s="1">
        <f>_xlfn.XLOOKUP(Comuni[[#This Row],[Regione]],Table_0[Regione],Table_0[Totale contagiati],,0)</f>
        <v>525277</v>
      </c>
      <c r="K7867" s="1">
        <f>_xlfn.XLOOKUP(Comuni[[#This Row],[Regione]],Table_0[Regione],Table_0[Guariti],,0)</f>
        <v>513189</v>
      </c>
      <c r="L7867" s="1">
        <f>_xlfn.XLOOKUP(Comuni[[#This Row],[Regione]],Table_0[Regione],Table_0[Deceduti],,0)</f>
        <v>2975</v>
      </c>
    </row>
    <row r="7868" spans="1:12" x14ac:dyDescent="0.25">
      <c r="A7868" s="1" t="s">
        <v>7991</v>
      </c>
      <c r="B7868" s="1" t="s">
        <v>7658</v>
      </c>
      <c r="C7868" s="1" t="s">
        <v>7932</v>
      </c>
      <c r="D7868">
        <v>1720</v>
      </c>
      <c r="E7868">
        <f>100*Comuni[[#This Row],[Popolazione2011]]/$D$7916</f>
        <v>3.0011091017444905E-3</v>
      </c>
      <c r="F7868">
        <f>100*Comuni[[#This Row],[Popolazione2011]]/(SUMIFS($D$2:$D$7916,$B$2:$B$7916,"Sardegna"))</f>
        <v>0.10491886477788311</v>
      </c>
      <c r="G7868" t="b">
        <f>IF(Comuni[[#This Row],[Popolazione2011]]&gt;300000,"MAGGIORE")</f>
        <v>0</v>
      </c>
      <c r="H7868">
        <f>100*Comuni[[#This Row],[Popolazione2011]]/(SUMIFS($D$2:$D$7916,$B$2:$B$7916,"Piemonte"))</f>
        <v>3.9414140877138792E-2</v>
      </c>
      <c r="I7868" s="1" t="str">
        <f>_xlfn.XLOOKUP(Comuni[[#This Row],[Regione]],Ripartizione_geografica[Regione],Ripartizione_geografica[Ripartizione geografica],,0)</f>
        <v>Isole</v>
      </c>
      <c r="J7868" s="1">
        <f>_xlfn.XLOOKUP(Comuni[[#This Row],[Regione]],Table_0[Regione],Table_0[Totale contagiati],,0)</f>
        <v>525277</v>
      </c>
      <c r="K7868" s="1">
        <f>_xlfn.XLOOKUP(Comuni[[#This Row],[Regione]],Table_0[Regione],Table_0[Guariti],,0)</f>
        <v>513189</v>
      </c>
      <c r="L7868" s="1">
        <f>_xlfn.XLOOKUP(Comuni[[#This Row],[Regione]],Table_0[Regione],Table_0[Deceduti],,0)</f>
        <v>2975</v>
      </c>
    </row>
    <row r="7869" spans="1:12" x14ac:dyDescent="0.25">
      <c r="A7869" s="1" t="s">
        <v>7992</v>
      </c>
      <c r="B7869" s="1" t="s">
        <v>7658</v>
      </c>
      <c r="C7869" s="1" t="s">
        <v>7932</v>
      </c>
      <c r="D7869">
        <v>1281</v>
      </c>
      <c r="E7869">
        <f>100*Comuni[[#This Row],[Popolazione2011]]/$D$7916</f>
        <v>2.2351283484504025E-3</v>
      </c>
      <c r="F7869">
        <f>100*Comuni[[#This Row],[Popolazione2011]]/(SUMIFS($D$2:$D$7916,$B$2:$B$7916,"Sardegna"))</f>
        <v>7.8140154523528058E-2</v>
      </c>
      <c r="G7869" t="b">
        <f>IF(Comuni[[#This Row],[Popolazione2011]]&gt;300000,"MAGGIORE")</f>
        <v>0</v>
      </c>
      <c r="H7869">
        <f>100*Comuni[[#This Row],[Popolazione2011]]/(SUMIFS($D$2:$D$7916,$B$2:$B$7916,"Piemonte"))</f>
        <v>2.9354368874194646E-2</v>
      </c>
      <c r="I7869" s="1" t="str">
        <f>_xlfn.XLOOKUP(Comuni[[#This Row],[Regione]],Ripartizione_geografica[Regione],Ripartizione_geografica[Ripartizione geografica],,0)</f>
        <v>Isole</v>
      </c>
      <c r="J7869" s="1">
        <f>_xlfn.XLOOKUP(Comuni[[#This Row],[Regione]],Table_0[Regione],Table_0[Totale contagiati],,0)</f>
        <v>525277</v>
      </c>
      <c r="K7869" s="1">
        <f>_xlfn.XLOOKUP(Comuni[[#This Row],[Regione]],Table_0[Regione],Table_0[Guariti],,0)</f>
        <v>513189</v>
      </c>
      <c r="L7869" s="1">
        <f>_xlfn.XLOOKUP(Comuni[[#This Row],[Regione]],Table_0[Regione],Table_0[Deceduti],,0)</f>
        <v>2975</v>
      </c>
    </row>
    <row r="7870" spans="1:12" x14ac:dyDescent="0.25">
      <c r="A7870" s="1" t="s">
        <v>7993</v>
      </c>
      <c r="B7870" s="1" t="s">
        <v>7658</v>
      </c>
      <c r="C7870" s="1" t="s">
        <v>7932</v>
      </c>
      <c r="D7870">
        <v>8894</v>
      </c>
      <c r="E7870">
        <f>100*Comuni[[#This Row],[Popolazione2011]]/$D$7916</f>
        <v>1.5518525785415987E-2</v>
      </c>
      <c r="F7870">
        <f>100*Comuni[[#This Row],[Popolazione2011]]/(SUMIFS($D$2:$D$7916,$B$2:$B$7916,"Sardegna"))</f>
        <v>0.54252812984563503</v>
      </c>
      <c r="G7870" t="b">
        <f>IF(Comuni[[#This Row],[Popolazione2011]]&gt;300000,"MAGGIORE")</f>
        <v>0</v>
      </c>
      <c r="H7870">
        <f>100*Comuni[[#This Row],[Popolazione2011]]/(SUMIFS($D$2:$D$7916,$B$2:$B$7916,"Piemonte"))</f>
        <v>0.20380777265190256</v>
      </c>
      <c r="I7870" s="1" t="str">
        <f>_xlfn.XLOOKUP(Comuni[[#This Row],[Regione]],Ripartizione_geografica[Regione],Ripartizione_geografica[Ripartizione geografica],,0)</f>
        <v>Isole</v>
      </c>
      <c r="J7870" s="1">
        <f>_xlfn.XLOOKUP(Comuni[[#This Row],[Regione]],Table_0[Regione],Table_0[Totale contagiati],,0)</f>
        <v>525277</v>
      </c>
      <c r="K7870" s="1">
        <f>_xlfn.XLOOKUP(Comuni[[#This Row],[Regione]],Table_0[Regione],Table_0[Guariti],,0)</f>
        <v>513189</v>
      </c>
      <c r="L7870" s="1">
        <f>_xlfn.XLOOKUP(Comuni[[#This Row],[Regione]],Table_0[Regione],Table_0[Deceduti],,0)</f>
        <v>2975</v>
      </c>
    </row>
    <row r="7871" spans="1:12" x14ac:dyDescent="0.25">
      <c r="A7871" s="1" t="s">
        <v>7994</v>
      </c>
      <c r="B7871" s="1" t="s">
        <v>7658</v>
      </c>
      <c r="C7871" s="1" t="s">
        <v>7932</v>
      </c>
      <c r="D7871">
        <v>6020</v>
      </c>
      <c r="E7871">
        <f>100*Comuni[[#This Row],[Popolazione2011]]/$D$7916</f>
        <v>1.0503881856105717E-2</v>
      </c>
      <c r="F7871">
        <f>100*Comuni[[#This Row],[Popolazione2011]]/(SUMIFS($D$2:$D$7916,$B$2:$B$7916,"Sardegna"))</f>
        <v>0.36721602672259085</v>
      </c>
      <c r="G7871" t="b">
        <f>IF(Comuni[[#This Row],[Popolazione2011]]&gt;300000,"MAGGIORE")</f>
        <v>0</v>
      </c>
      <c r="H7871">
        <f>100*Comuni[[#This Row],[Popolazione2011]]/(SUMIFS($D$2:$D$7916,$B$2:$B$7916,"Piemonte"))</f>
        <v>0.13794949306998577</v>
      </c>
      <c r="I7871" s="1" t="str">
        <f>_xlfn.XLOOKUP(Comuni[[#This Row],[Regione]],Ripartizione_geografica[Regione],Ripartizione_geografica[Ripartizione geografica],,0)</f>
        <v>Isole</v>
      </c>
      <c r="J7871" s="1">
        <f>_xlfn.XLOOKUP(Comuni[[#This Row],[Regione]],Table_0[Regione],Table_0[Totale contagiati],,0)</f>
        <v>525277</v>
      </c>
      <c r="K7871" s="1">
        <f>_xlfn.XLOOKUP(Comuni[[#This Row],[Regione]],Table_0[Regione],Table_0[Guariti],,0)</f>
        <v>513189</v>
      </c>
      <c r="L7871" s="1">
        <f>_xlfn.XLOOKUP(Comuni[[#This Row],[Regione]],Table_0[Regione],Table_0[Deceduti],,0)</f>
        <v>2975</v>
      </c>
    </row>
    <row r="7872" spans="1:12" x14ac:dyDescent="0.25">
      <c r="A7872" s="1" t="s">
        <v>7995</v>
      </c>
      <c r="B7872" s="1" t="s">
        <v>7658</v>
      </c>
      <c r="C7872" s="1" t="s">
        <v>7932</v>
      </c>
      <c r="D7872">
        <v>846</v>
      </c>
      <c r="E7872">
        <f>100*Comuni[[#This Row],[Popolazione2011]]/$D$7916</f>
        <v>1.4761269186487436E-3</v>
      </c>
      <c r="F7872">
        <f>100*Comuni[[#This Row],[Popolazione2011]]/(SUMIFS($D$2:$D$7916,$B$2:$B$7916,"Sardegna"))</f>
        <v>5.1605441629121576E-2</v>
      </c>
      <c r="G7872" t="b">
        <f>IF(Comuni[[#This Row],[Popolazione2011]]&gt;300000,"MAGGIORE")</f>
        <v>0</v>
      </c>
      <c r="H7872">
        <f>100*Comuni[[#This Row],[Popolazione2011]]/(SUMIFS($D$2:$D$7916,$B$2:$B$7916,"Piemonte"))</f>
        <v>1.9386257663988032E-2</v>
      </c>
      <c r="I7872" s="1" t="str">
        <f>_xlfn.XLOOKUP(Comuni[[#This Row],[Regione]],Ripartizione_geografica[Regione],Ripartizione_geografica[Ripartizione geografica],,0)</f>
        <v>Isole</v>
      </c>
      <c r="J7872" s="1">
        <f>_xlfn.XLOOKUP(Comuni[[#This Row],[Regione]],Table_0[Regione],Table_0[Totale contagiati],,0)</f>
        <v>525277</v>
      </c>
      <c r="K7872" s="1">
        <f>_xlfn.XLOOKUP(Comuni[[#This Row],[Regione]],Table_0[Regione],Table_0[Guariti],,0)</f>
        <v>513189</v>
      </c>
      <c r="L7872" s="1">
        <f>_xlfn.XLOOKUP(Comuni[[#This Row],[Regione]],Table_0[Regione],Table_0[Deceduti],,0)</f>
        <v>2975</v>
      </c>
    </row>
    <row r="7873" spans="1:12" x14ac:dyDescent="0.25">
      <c r="A7873" s="1" t="s">
        <v>7996</v>
      </c>
      <c r="B7873" s="1" t="s">
        <v>7658</v>
      </c>
      <c r="C7873" s="1" t="s">
        <v>7932</v>
      </c>
      <c r="D7873">
        <v>7972</v>
      </c>
      <c r="E7873">
        <f>100*Comuni[[#This Row],[Popolazione2011]]/$D$7916</f>
        <v>1.3909791720411093E-2</v>
      </c>
      <c r="F7873">
        <f>100*Comuni[[#This Row],[Popolazione2011]]/(SUMIFS($D$2:$D$7916,$B$2:$B$7916,"Sardegna"))</f>
        <v>0.48628673837749076</v>
      </c>
      <c r="G7873" t="b">
        <f>IF(Comuni[[#This Row],[Popolazione2011]]&gt;300000,"MAGGIORE")</f>
        <v>0</v>
      </c>
      <c r="H7873">
        <f>100*Comuni[[#This Row],[Popolazione2011]]/(SUMIFS($D$2:$D$7916,$B$2:$B$7916,"Piemonte"))</f>
        <v>0.18267995992590141</v>
      </c>
      <c r="I7873" s="1" t="str">
        <f>_xlfn.XLOOKUP(Comuni[[#This Row],[Regione]],Ripartizione_geografica[Regione],Ripartizione_geografica[Ripartizione geografica],,0)</f>
        <v>Isole</v>
      </c>
      <c r="J7873" s="1">
        <f>_xlfn.XLOOKUP(Comuni[[#This Row],[Regione]],Table_0[Regione],Table_0[Totale contagiati],,0)</f>
        <v>525277</v>
      </c>
      <c r="K7873" s="1">
        <f>_xlfn.XLOOKUP(Comuni[[#This Row],[Regione]],Table_0[Regione],Table_0[Guariti],,0)</f>
        <v>513189</v>
      </c>
      <c r="L7873" s="1">
        <f>_xlfn.XLOOKUP(Comuni[[#This Row],[Regione]],Table_0[Regione],Table_0[Deceduti],,0)</f>
        <v>2975</v>
      </c>
    </row>
    <row r="7874" spans="1:12" x14ac:dyDescent="0.25">
      <c r="A7874" s="1" t="s">
        <v>7997</v>
      </c>
      <c r="B7874" s="1" t="s">
        <v>7658</v>
      </c>
      <c r="C7874" s="1" t="s">
        <v>7932</v>
      </c>
      <c r="D7874">
        <v>3822</v>
      </c>
      <c r="E7874">
        <f>100*Comuni[[#This Row],[Popolazione2011]]/$D$7916</f>
        <v>6.6687435970159553E-3</v>
      </c>
      <c r="F7874">
        <f>100*Comuni[[#This Row],[Popolazione2011]]/(SUMIFS($D$2:$D$7916,$B$2:$B$7916,"Sardegna"))</f>
        <v>0.2331394774308542</v>
      </c>
      <c r="G7874" t="b">
        <f>IF(Comuni[[#This Row],[Popolazione2011]]&gt;300000,"MAGGIORE")</f>
        <v>0</v>
      </c>
      <c r="H7874">
        <f>100*Comuni[[#This Row],[Popolazione2011]]/(SUMIFS($D$2:$D$7916,$B$2:$B$7916,"Piemonte"))</f>
        <v>8.7581887460711896E-2</v>
      </c>
      <c r="I7874" s="1" t="str">
        <f>_xlfn.XLOOKUP(Comuni[[#This Row],[Regione]],Ripartizione_geografica[Regione],Ripartizione_geografica[Ripartizione geografica],,0)</f>
        <v>Isole</v>
      </c>
      <c r="J7874" s="1">
        <f>_xlfn.XLOOKUP(Comuni[[#This Row],[Regione]],Table_0[Regione],Table_0[Totale contagiati],,0)</f>
        <v>525277</v>
      </c>
      <c r="K7874" s="1">
        <f>_xlfn.XLOOKUP(Comuni[[#This Row],[Regione]],Table_0[Regione],Table_0[Guariti],,0)</f>
        <v>513189</v>
      </c>
      <c r="L7874" s="1">
        <f>_xlfn.XLOOKUP(Comuni[[#This Row],[Regione]],Table_0[Regione],Table_0[Deceduti],,0)</f>
        <v>2975</v>
      </c>
    </row>
    <row r="7875" spans="1:12" x14ac:dyDescent="0.25">
      <c r="A7875" s="1" t="s">
        <v>7998</v>
      </c>
      <c r="B7875" s="1" t="s">
        <v>7658</v>
      </c>
      <c r="C7875" s="1" t="s">
        <v>7932</v>
      </c>
      <c r="D7875">
        <v>8460</v>
      </c>
      <c r="E7875">
        <f>100*Comuni[[#This Row],[Popolazione2011]]/$D$7916</f>
        <v>1.4761269186487437E-2</v>
      </c>
      <c r="F7875">
        <f>100*Comuni[[#This Row],[Popolazione2011]]/(SUMIFS($D$2:$D$7916,$B$2:$B$7916,"Sardegna"))</f>
        <v>0.51605441629121573</v>
      </c>
      <c r="G7875" t="b">
        <f>IF(Comuni[[#This Row],[Popolazione2011]]&gt;300000,"MAGGIORE")</f>
        <v>0</v>
      </c>
      <c r="H7875">
        <f>100*Comuni[[#This Row],[Popolazione2011]]/(SUMIFS($D$2:$D$7916,$B$2:$B$7916,"Piemonte"))</f>
        <v>0.19386257663988032</v>
      </c>
      <c r="I7875" s="1" t="str">
        <f>_xlfn.XLOOKUP(Comuni[[#This Row],[Regione]],Ripartizione_geografica[Regione],Ripartizione_geografica[Ripartizione geografica],,0)</f>
        <v>Isole</v>
      </c>
      <c r="J7875" s="1">
        <f>_xlfn.XLOOKUP(Comuni[[#This Row],[Regione]],Table_0[Regione],Table_0[Totale contagiati],,0)</f>
        <v>525277</v>
      </c>
      <c r="K7875" s="1">
        <f>_xlfn.XLOOKUP(Comuni[[#This Row],[Regione]],Table_0[Regione],Table_0[Guariti],,0)</f>
        <v>513189</v>
      </c>
      <c r="L7875" s="1">
        <f>_xlfn.XLOOKUP(Comuni[[#This Row],[Regione]],Table_0[Regione],Table_0[Deceduti],,0)</f>
        <v>2975</v>
      </c>
    </row>
    <row r="7876" spans="1:12" x14ac:dyDescent="0.25">
      <c r="A7876" s="1" t="s">
        <v>7999</v>
      </c>
      <c r="B7876" s="1" t="s">
        <v>7658</v>
      </c>
      <c r="C7876" s="1" t="s">
        <v>7932</v>
      </c>
      <c r="D7876">
        <v>3570</v>
      </c>
      <c r="E7876">
        <f>100*Comuni[[#This Row],[Popolazione2011]]/$D$7916</f>
        <v>6.2290462169929256E-3</v>
      </c>
      <c r="F7876">
        <f>100*Comuni[[#This Row],[Popolazione2011]]/(SUMIFS($D$2:$D$7916,$B$2:$B$7916,"Sardegna"))</f>
        <v>0.21776764375409458</v>
      </c>
      <c r="G7876" t="b">
        <f>IF(Comuni[[#This Row],[Popolazione2011]]&gt;300000,"MAGGIORE")</f>
        <v>0</v>
      </c>
      <c r="H7876">
        <f>100*Comuni[[#This Row],[Popolazione2011]]/(SUMIFS($D$2:$D$7916,$B$2:$B$7916,"Piemonte"))</f>
        <v>8.180725751824737E-2</v>
      </c>
      <c r="I7876" s="1" t="str">
        <f>_xlfn.XLOOKUP(Comuni[[#This Row],[Regione]],Ripartizione_geografica[Regione],Ripartizione_geografica[Ripartizione geografica],,0)</f>
        <v>Isole</v>
      </c>
      <c r="J7876" s="1">
        <f>_xlfn.XLOOKUP(Comuni[[#This Row],[Regione]],Table_0[Regione],Table_0[Totale contagiati],,0)</f>
        <v>525277</v>
      </c>
      <c r="K7876" s="1">
        <f>_xlfn.XLOOKUP(Comuni[[#This Row],[Regione]],Table_0[Regione],Table_0[Guariti],,0)</f>
        <v>513189</v>
      </c>
      <c r="L7876" s="1">
        <f>_xlfn.XLOOKUP(Comuni[[#This Row],[Regione]],Table_0[Regione],Table_0[Deceduti],,0)</f>
        <v>2975</v>
      </c>
    </row>
    <row r="7877" spans="1:12" x14ac:dyDescent="0.25">
      <c r="A7877" s="1" t="s">
        <v>8000</v>
      </c>
      <c r="B7877" s="1" t="s">
        <v>7658</v>
      </c>
      <c r="C7877" s="1" t="s">
        <v>7932</v>
      </c>
      <c r="D7877">
        <v>1834</v>
      </c>
      <c r="E7877">
        <f>100*Comuni[[#This Row],[Popolazione2011]]/$D$7916</f>
        <v>3.2000198212787183E-3</v>
      </c>
      <c r="F7877">
        <f>100*Comuni[[#This Row],[Popolazione2011]]/(SUMIFS($D$2:$D$7916,$B$2:$B$7916,"Sardegna"))</f>
        <v>0.11187278953641722</v>
      </c>
      <c r="G7877" t="b">
        <f>IF(Comuni[[#This Row],[Popolazione2011]]&gt;300000,"MAGGIORE")</f>
        <v>0</v>
      </c>
      <c r="H7877">
        <f>100*Comuni[[#This Row],[Popolazione2011]]/(SUMIFS($D$2:$D$7916,$B$2:$B$7916,"Piemonte"))</f>
        <v>4.2026473470158456E-2</v>
      </c>
      <c r="I7877" s="1" t="str">
        <f>_xlfn.XLOOKUP(Comuni[[#This Row],[Regione]],Ripartizione_geografica[Regione],Ripartizione_geografica[Ripartizione geografica],,0)</f>
        <v>Isole</v>
      </c>
      <c r="J7877" s="1">
        <f>_xlfn.XLOOKUP(Comuni[[#This Row],[Regione]],Table_0[Regione],Table_0[Totale contagiati],,0)</f>
        <v>525277</v>
      </c>
      <c r="K7877" s="1">
        <f>_xlfn.XLOOKUP(Comuni[[#This Row],[Regione]],Table_0[Regione],Table_0[Guariti],,0)</f>
        <v>513189</v>
      </c>
      <c r="L7877" s="1">
        <f>_xlfn.XLOOKUP(Comuni[[#This Row],[Regione]],Table_0[Regione],Table_0[Deceduti],,0)</f>
        <v>2975</v>
      </c>
    </row>
    <row r="7878" spans="1:12" x14ac:dyDescent="0.25">
      <c r="A7878" s="1" t="s">
        <v>8001</v>
      </c>
      <c r="B7878" s="1" t="s">
        <v>7658</v>
      </c>
      <c r="C7878" s="1" t="s">
        <v>7932</v>
      </c>
      <c r="D7878">
        <v>2712</v>
      </c>
      <c r="E7878">
        <f>100*Comuni[[#This Row],[Popolazione2011]]/$D$7916</f>
        <v>4.7319813278668948E-3</v>
      </c>
      <c r="F7878">
        <f>100*Comuni[[#This Row],[Popolazione2011]]/(SUMIFS($D$2:$D$7916,$B$2:$B$7916,"Sardegna"))</f>
        <v>0.16543021004512731</v>
      </c>
      <c r="G7878" t="b">
        <f>IF(Comuni[[#This Row],[Popolazione2011]]&gt;300000,"MAGGIORE")</f>
        <v>0</v>
      </c>
      <c r="H7878">
        <f>100*Comuni[[#This Row],[Popolazione2011]]/(SUMIFS($D$2:$D$7916,$B$2:$B$7916,"Piemonte"))</f>
        <v>6.2146017476046742E-2</v>
      </c>
      <c r="I7878" s="1" t="str">
        <f>_xlfn.XLOOKUP(Comuni[[#This Row],[Regione]],Ripartizione_geografica[Regione],Ripartizione_geografica[Ripartizione geografica],,0)</f>
        <v>Isole</v>
      </c>
      <c r="J7878" s="1">
        <f>_xlfn.XLOOKUP(Comuni[[#This Row],[Regione]],Table_0[Regione],Table_0[Totale contagiati],,0)</f>
        <v>525277</v>
      </c>
      <c r="K7878" s="1">
        <f>_xlfn.XLOOKUP(Comuni[[#This Row],[Regione]],Table_0[Regione],Table_0[Guariti],,0)</f>
        <v>513189</v>
      </c>
      <c r="L7878" s="1">
        <f>_xlfn.XLOOKUP(Comuni[[#This Row],[Regione]],Table_0[Regione],Table_0[Deceduti],,0)</f>
        <v>2975</v>
      </c>
    </row>
    <row r="7879" spans="1:12" x14ac:dyDescent="0.25">
      <c r="A7879" s="1" t="s">
        <v>8002</v>
      </c>
      <c r="B7879" s="1" t="s">
        <v>7658</v>
      </c>
      <c r="C7879" s="1" t="s">
        <v>7932</v>
      </c>
      <c r="D7879">
        <v>11496</v>
      </c>
      <c r="E7879">
        <f>100*Comuni[[#This Row],[Popolazione2011]]/$D$7916</f>
        <v>2.0058575717241085E-2</v>
      </c>
      <c r="F7879">
        <f>100*Comuni[[#This Row],[Popolazione2011]]/(SUMIFS($D$2:$D$7916,$B$2:$B$7916,"Sardegna"))</f>
        <v>0.70124841249217684</v>
      </c>
      <c r="G7879" t="b">
        <f>IF(Comuni[[#This Row],[Popolazione2011]]&gt;300000,"MAGGIORE")</f>
        <v>0</v>
      </c>
      <c r="H7879">
        <f>100*Comuni[[#This Row],[Popolazione2011]]/(SUMIFS($D$2:$D$7916,$B$2:$B$7916,"Piemonte"))</f>
        <v>0.26343311832766719</v>
      </c>
      <c r="I7879" s="1" t="str">
        <f>_xlfn.XLOOKUP(Comuni[[#This Row],[Regione]],Ripartizione_geografica[Regione],Ripartizione_geografica[Ripartizione geografica],,0)</f>
        <v>Isole</v>
      </c>
      <c r="J7879" s="1">
        <f>_xlfn.XLOOKUP(Comuni[[#This Row],[Regione]],Table_0[Regione],Table_0[Totale contagiati],,0)</f>
        <v>525277</v>
      </c>
      <c r="K7879" s="1">
        <f>_xlfn.XLOOKUP(Comuni[[#This Row],[Regione]],Table_0[Regione],Table_0[Guariti],,0)</f>
        <v>513189</v>
      </c>
      <c r="L7879" s="1">
        <f>_xlfn.XLOOKUP(Comuni[[#This Row],[Regione]],Table_0[Regione],Table_0[Deceduti],,0)</f>
        <v>2975</v>
      </c>
    </row>
    <row r="7880" spans="1:12" x14ac:dyDescent="0.25">
      <c r="A7880" s="1" t="s">
        <v>8003</v>
      </c>
      <c r="B7880" s="1" t="s">
        <v>7658</v>
      </c>
      <c r="C7880" s="1" t="s">
        <v>7932</v>
      </c>
      <c r="D7880">
        <v>4168</v>
      </c>
      <c r="E7880">
        <f>100*Comuni[[#This Row],[Popolazione2011]]/$D$7916</f>
        <v>7.2724550791110681E-3</v>
      </c>
      <c r="F7880">
        <f>100*Comuni[[#This Row],[Popolazione2011]]/(SUMIFS($D$2:$D$7916,$B$2:$B$7916,"Sardegna"))</f>
        <v>0.25424524906640511</v>
      </c>
      <c r="G7880" t="b">
        <f>IF(Comuni[[#This Row],[Popolazione2011]]&gt;300000,"MAGGIORE")</f>
        <v>0</v>
      </c>
      <c r="H7880">
        <f>100*Comuni[[#This Row],[Popolazione2011]]/(SUMIFS($D$2:$D$7916,$B$2:$B$7916,"Piemonte"))</f>
        <v>9.5510546032508414E-2</v>
      </c>
      <c r="I7880" s="1" t="str">
        <f>_xlfn.XLOOKUP(Comuni[[#This Row],[Regione]],Ripartizione_geografica[Regione],Ripartizione_geografica[Ripartizione geografica],,0)</f>
        <v>Isole</v>
      </c>
      <c r="J7880" s="1">
        <f>_xlfn.XLOOKUP(Comuni[[#This Row],[Regione]],Table_0[Regione],Table_0[Totale contagiati],,0)</f>
        <v>525277</v>
      </c>
      <c r="K7880" s="1">
        <f>_xlfn.XLOOKUP(Comuni[[#This Row],[Regione]],Table_0[Regione],Table_0[Guariti],,0)</f>
        <v>513189</v>
      </c>
      <c r="L7880" s="1">
        <f>_xlfn.XLOOKUP(Comuni[[#This Row],[Regione]],Table_0[Regione],Table_0[Deceduti],,0)</f>
        <v>2975</v>
      </c>
    </row>
    <row r="7881" spans="1:12" x14ac:dyDescent="0.25">
      <c r="A7881" s="1" t="s">
        <v>8004</v>
      </c>
      <c r="B7881" s="1" t="s">
        <v>7658</v>
      </c>
      <c r="C7881" s="1" t="s">
        <v>7932</v>
      </c>
      <c r="D7881">
        <v>1277</v>
      </c>
      <c r="E7881">
        <f>100*Comuni[[#This Row],[Popolazione2011]]/$D$7916</f>
        <v>2.2281490249579736E-3</v>
      </c>
      <c r="F7881">
        <f>100*Comuni[[#This Row],[Popolazione2011]]/(SUMIFS($D$2:$D$7916,$B$2:$B$7916,"Sardegna"))</f>
        <v>7.7896157163579491E-2</v>
      </c>
      <c r="G7881" t="b">
        <f>IF(Comuni[[#This Row],[Popolazione2011]]&gt;300000,"MAGGIORE")</f>
        <v>0</v>
      </c>
      <c r="H7881">
        <f>100*Comuni[[#This Row],[Popolazione2011]]/(SUMIFS($D$2:$D$7916,$B$2:$B$7916,"Piemonte"))</f>
        <v>2.9262708081457114E-2</v>
      </c>
      <c r="I7881" s="1" t="str">
        <f>_xlfn.XLOOKUP(Comuni[[#This Row],[Regione]],Ripartizione_geografica[Regione],Ripartizione_geografica[Ripartizione geografica],,0)</f>
        <v>Isole</v>
      </c>
      <c r="J7881" s="1">
        <f>_xlfn.XLOOKUP(Comuni[[#This Row],[Regione]],Table_0[Regione],Table_0[Totale contagiati],,0)</f>
        <v>525277</v>
      </c>
      <c r="K7881" s="1">
        <f>_xlfn.XLOOKUP(Comuni[[#This Row],[Regione]],Table_0[Regione],Table_0[Guariti],,0)</f>
        <v>513189</v>
      </c>
      <c r="L7881" s="1">
        <f>_xlfn.XLOOKUP(Comuni[[#This Row],[Regione]],Table_0[Regione],Table_0[Deceduti],,0)</f>
        <v>2975</v>
      </c>
    </row>
    <row r="7882" spans="1:12" x14ac:dyDescent="0.25">
      <c r="A7882" s="1" t="s">
        <v>8005</v>
      </c>
      <c r="B7882" s="1" t="s">
        <v>7658</v>
      </c>
      <c r="C7882" s="1" t="s">
        <v>7932</v>
      </c>
      <c r="D7882">
        <v>1433</v>
      </c>
      <c r="E7882">
        <f>100*Comuni[[#This Row],[Popolazione2011]]/$D$7916</f>
        <v>2.5003426411627063E-3</v>
      </c>
      <c r="F7882">
        <f>100*Comuni[[#This Row],[Popolazione2011]]/(SUMIFS($D$2:$D$7916,$B$2:$B$7916,"Sardegna"))</f>
        <v>8.7412054201573539E-2</v>
      </c>
      <c r="G7882" t="b">
        <f>IF(Comuni[[#This Row],[Popolazione2011]]&gt;300000,"MAGGIORE")</f>
        <v>0</v>
      </c>
      <c r="H7882">
        <f>100*Comuni[[#This Row],[Popolazione2011]]/(SUMIFS($D$2:$D$7916,$B$2:$B$7916,"Piemonte"))</f>
        <v>3.2837478998220863E-2</v>
      </c>
      <c r="I7882" s="1" t="str">
        <f>_xlfn.XLOOKUP(Comuni[[#This Row],[Regione]],Ripartizione_geografica[Regione],Ripartizione_geografica[Ripartizione geografica],,0)</f>
        <v>Isole</v>
      </c>
      <c r="J7882" s="1">
        <f>_xlfn.XLOOKUP(Comuni[[#This Row],[Regione]],Table_0[Regione],Table_0[Totale contagiati],,0)</f>
        <v>525277</v>
      </c>
      <c r="K7882" s="1">
        <f>_xlfn.XLOOKUP(Comuni[[#This Row],[Regione]],Table_0[Regione],Table_0[Guariti],,0)</f>
        <v>513189</v>
      </c>
      <c r="L7882" s="1">
        <f>_xlfn.XLOOKUP(Comuni[[#This Row],[Regione]],Table_0[Regione],Table_0[Deceduti],,0)</f>
        <v>2975</v>
      </c>
    </row>
    <row r="7883" spans="1:12" x14ac:dyDescent="0.25">
      <c r="A7883" s="1" t="s">
        <v>8006</v>
      </c>
      <c r="B7883" s="1" t="s">
        <v>7658</v>
      </c>
      <c r="C7883" s="1" t="s">
        <v>7932</v>
      </c>
      <c r="D7883">
        <v>4781</v>
      </c>
      <c r="E7883">
        <f>100*Comuni[[#This Row],[Popolazione2011]]/$D$7916</f>
        <v>8.3420364043258199E-3</v>
      </c>
      <c r="F7883">
        <f>100*Comuni[[#This Row],[Popolazione2011]]/(SUMIFS($D$2:$D$7916,$B$2:$B$7916,"Sardegna"))</f>
        <v>0.29163784447852276</v>
      </c>
      <c r="G7883" t="b">
        <f>IF(Comuni[[#This Row],[Popolazione2011]]&gt;300000,"MAGGIORE")</f>
        <v>0</v>
      </c>
      <c r="H7883">
        <f>100*Comuni[[#This Row],[Popolazione2011]]/(SUMIFS($D$2:$D$7916,$B$2:$B$7916,"Piemonte"))</f>
        <v>0.1095575625195352</v>
      </c>
      <c r="I7883" s="1" t="str">
        <f>_xlfn.XLOOKUP(Comuni[[#This Row],[Regione]],Ripartizione_geografica[Regione],Ripartizione_geografica[Ripartizione geografica],,0)</f>
        <v>Isole</v>
      </c>
      <c r="J7883" s="1">
        <f>_xlfn.XLOOKUP(Comuni[[#This Row],[Regione]],Table_0[Regione],Table_0[Totale contagiati],,0)</f>
        <v>525277</v>
      </c>
      <c r="K7883" s="1">
        <f>_xlfn.XLOOKUP(Comuni[[#This Row],[Regione]],Table_0[Regione],Table_0[Guariti],,0)</f>
        <v>513189</v>
      </c>
      <c r="L7883" s="1">
        <f>_xlfn.XLOOKUP(Comuni[[#This Row],[Regione]],Table_0[Regione],Table_0[Deceduti],,0)</f>
        <v>2975</v>
      </c>
    </row>
    <row r="7884" spans="1:12" x14ac:dyDescent="0.25">
      <c r="A7884" s="1" t="s">
        <v>8007</v>
      </c>
      <c r="B7884" s="1" t="s">
        <v>7658</v>
      </c>
      <c r="C7884" s="1" t="s">
        <v>7932</v>
      </c>
      <c r="D7884">
        <v>2620</v>
      </c>
      <c r="E7884">
        <f>100*Comuni[[#This Row],[Popolazione2011]]/$D$7916</f>
        <v>4.5714568875410266E-3</v>
      </c>
      <c r="F7884">
        <f>100*Comuni[[#This Row],[Popolazione2011]]/(SUMIFS($D$2:$D$7916,$B$2:$B$7916,"Sardegna"))</f>
        <v>0.15981827076631031</v>
      </c>
      <c r="G7884" t="b">
        <f>IF(Comuni[[#This Row],[Popolazione2011]]&gt;300000,"MAGGIORE")</f>
        <v>0</v>
      </c>
      <c r="H7884">
        <f>100*Comuni[[#This Row],[Popolazione2011]]/(SUMIFS($D$2:$D$7916,$B$2:$B$7916,"Piemonte"))</f>
        <v>6.0037819243083504E-2</v>
      </c>
      <c r="I7884" s="1" t="str">
        <f>_xlfn.XLOOKUP(Comuni[[#This Row],[Regione]],Ripartizione_geografica[Regione],Ripartizione_geografica[Ripartizione geografica],,0)</f>
        <v>Isole</v>
      </c>
      <c r="J7884" s="1">
        <f>_xlfn.XLOOKUP(Comuni[[#This Row],[Regione]],Table_0[Regione],Table_0[Totale contagiati],,0)</f>
        <v>525277</v>
      </c>
      <c r="K7884" s="1">
        <f>_xlfn.XLOOKUP(Comuni[[#This Row],[Regione]],Table_0[Regione],Table_0[Guariti],,0)</f>
        <v>513189</v>
      </c>
      <c r="L7884" s="1">
        <f>_xlfn.XLOOKUP(Comuni[[#This Row],[Regione]],Table_0[Regione],Table_0[Deceduti],,0)</f>
        <v>2975</v>
      </c>
    </row>
    <row r="7885" spans="1:12" x14ac:dyDescent="0.25">
      <c r="A7885" s="1" t="s">
        <v>8008</v>
      </c>
      <c r="B7885" s="1" t="s">
        <v>7658</v>
      </c>
      <c r="C7885" s="1" t="s">
        <v>7932</v>
      </c>
      <c r="D7885">
        <v>9259</v>
      </c>
      <c r="E7885">
        <f>100*Comuni[[#This Row],[Popolazione2011]]/$D$7916</f>
        <v>1.615538905410014E-2</v>
      </c>
      <c r="F7885">
        <f>100*Comuni[[#This Row],[Popolazione2011]]/(SUMIFS($D$2:$D$7916,$B$2:$B$7916,"Sardegna"))</f>
        <v>0.56479288894094171</v>
      </c>
      <c r="G7885" t="b">
        <f>IF(Comuni[[#This Row],[Popolazione2011]]&gt;300000,"MAGGIORE")</f>
        <v>0</v>
      </c>
      <c r="H7885">
        <f>100*Comuni[[#This Row],[Popolazione2011]]/(SUMIFS($D$2:$D$7916,$B$2:$B$7916,"Piemonte"))</f>
        <v>0.21217181998920237</v>
      </c>
      <c r="I7885" s="1" t="str">
        <f>_xlfn.XLOOKUP(Comuni[[#This Row],[Regione]],Ripartizione_geografica[Regione],Ripartizione_geografica[Ripartizione geografica],,0)</f>
        <v>Isole</v>
      </c>
      <c r="J7885" s="1">
        <f>_xlfn.XLOOKUP(Comuni[[#This Row],[Regione]],Table_0[Regione],Table_0[Totale contagiati],,0)</f>
        <v>525277</v>
      </c>
      <c r="K7885" s="1">
        <f>_xlfn.XLOOKUP(Comuni[[#This Row],[Regione]],Table_0[Regione],Table_0[Guariti],,0)</f>
        <v>513189</v>
      </c>
      <c r="L7885" s="1">
        <f>_xlfn.XLOOKUP(Comuni[[#This Row],[Regione]],Table_0[Regione],Table_0[Deceduti],,0)</f>
        <v>2975</v>
      </c>
    </row>
    <row r="7886" spans="1:12" x14ac:dyDescent="0.25">
      <c r="A7886" s="1" t="s">
        <v>8009</v>
      </c>
      <c r="B7886" s="1" t="s">
        <v>7658</v>
      </c>
      <c r="C7886" s="1" t="s">
        <v>7932</v>
      </c>
      <c r="D7886">
        <v>5028</v>
      </c>
      <c r="E7886">
        <f>100*Comuni[[#This Row],[Popolazione2011]]/$D$7916</f>
        <v>8.7730096299833138E-3</v>
      </c>
      <c r="F7886">
        <f>100*Comuni[[#This Row],[Popolazione2011]]/(SUMIFS($D$2:$D$7916,$B$2:$B$7916,"Sardegna"))</f>
        <v>0.30670468145534663</v>
      </c>
      <c r="G7886" t="b">
        <f>IF(Comuni[[#This Row],[Popolazione2011]]&gt;300000,"MAGGIORE")</f>
        <v>0</v>
      </c>
      <c r="H7886">
        <f>100*Comuni[[#This Row],[Popolazione2011]]/(SUMIFS($D$2:$D$7916,$B$2:$B$7916,"Piemonte"))</f>
        <v>0.11521761647107781</v>
      </c>
      <c r="I7886" s="1" t="str">
        <f>_xlfn.XLOOKUP(Comuni[[#This Row],[Regione]],Ripartizione_geografica[Regione],Ripartizione_geografica[Ripartizione geografica],,0)</f>
        <v>Isole</v>
      </c>
      <c r="J7886" s="1">
        <f>_xlfn.XLOOKUP(Comuni[[#This Row],[Regione]],Table_0[Regione],Table_0[Totale contagiati],,0)</f>
        <v>525277</v>
      </c>
      <c r="K7886" s="1">
        <f>_xlfn.XLOOKUP(Comuni[[#This Row],[Regione]],Table_0[Regione],Table_0[Guariti],,0)</f>
        <v>513189</v>
      </c>
      <c r="L7886" s="1">
        <f>_xlfn.XLOOKUP(Comuni[[#This Row],[Regione]],Table_0[Regione],Table_0[Deceduti],,0)</f>
        <v>2975</v>
      </c>
    </row>
    <row r="7887" spans="1:12" x14ac:dyDescent="0.25">
      <c r="A7887" s="1" t="s">
        <v>8010</v>
      </c>
      <c r="B7887" s="1" t="s">
        <v>7658</v>
      </c>
      <c r="C7887" s="1" t="s">
        <v>7932</v>
      </c>
      <c r="D7887">
        <v>676</v>
      </c>
      <c r="E7887">
        <f>100*Comuni[[#This Row],[Popolazione2011]]/$D$7916</f>
        <v>1.179505670220509E-3</v>
      </c>
      <c r="F7887">
        <f>100*Comuni[[#This Row],[Popolazione2011]]/(SUMIFS($D$2:$D$7916,$B$2:$B$7916,"Sardegna"))</f>
        <v>4.1235553831307545E-2</v>
      </c>
      <c r="G7887" t="b">
        <f>IF(Comuni[[#This Row],[Popolazione2011]]&gt;300000,"MAGGIORE")</f>
        <v>0</v>
      </c>
      <c r="H7887">
        <f>100*Comuni[[#This Row],[Popolazione2011]]/(SUMIFS($D$2:$D$7916,$B$2:$B$7916,"Piemonte"))</f>
        <v>1.5490673972642919E-2</v>
      </c>
      <c r="I7887" s="1" t="str">
        <f>_xlfn.XLOOKUP(Comuni[[#This Row],[Regione]],Ripartizione_geografica[Regione],Ripartizione_geografica[Ripartizione geografica],,0)</f>
        <v>Isole</v>
      </c>
      <c r="J7887" s="1">
        <f>_xlfn.XLOOKUP(Comuni[[#This Row],[Regione]],Table_0[Regione],Table_0[Totale contagiati],,0)</f>
        <v>525277</v>
      </c>
      <c r="K7887" s="1">
        <f>_xlfn.XLOOKUP(Comuni[[#This Row],[Regione]],Table_0[Regione],Table_0[Guariti],,0)</f>
        <v>513189</v>
      </c>
      <c r="L7887" s="1">
        <f>_xlfn.XLOOKUP(Comuni[[#This Row],[Regione]],Table_0[Regione],Table_0[Deceduti],,0)</f>
        <v>2975</v>
      </c>
    </row>
    <row r="7888" spans="1:12" x14ac:dyDescent="0.25">
      <c r="A7888" s="1" t="s">
        <v>8011</v>
      </c>
      <c r="B7888" s="1" t="s">
        <v>7658</v>
      </c>
      <c r="C7888" s="1" t="s">
        <v>7932</v>
      </c>
      <c r="D7888">
        <v>144</v>
      </c>
      <c r="E7888">
        <f>100*Comuni[[#This Row],[Popolazione2011]]/$D$7916</f>
        <v>2.5125564572744572E-4</v>
      </c>
      <c r="F7888">
        <f>100*Comuni[[#This Row],[Popolazione2011]]/(SUMIFS($D$2:$D$7916,$B$2:$B$7916,"Sardegna"))</f>
        <v>8.7839049581483527E-3</v>
      </c>
      <c r="G7888" t="b">
        <f>IF(Comuni[[#This Row],[Popolazione2011]]&gt;300000,"MAGGIORE")</f>
        <v>0</v>
      </c>
      <c r="H7888">
        <f>100*Comuni[[#This Row],[Popolazione2011]]/(SUMIFS($D$2:$D$7916,$B$2:$B$7916,"Piemonte"))</f>
        <v>3.2997885385511543E-3</v>
      </c>
      <c r="I7888" s="1" t="str">
        <f>_xlfn.XLOOKUP(Comuni[[#This Row],[Regione]],Ripartizione_geografica[Regione],Ripartizione_geografica[Ripartizione geografica],,0)</f>
        <v>Isole</v>
      </c>
      <c r="J7888" s="1">
        <f>_xlfn.XLOOKUP(Comuni[[#This Row],[Regione]],Table_0[Regione],Table_0[Totale contagiati],,0)</f>
        <v>525277</v>
      </c>
      <c r="K7888" s="1">
        <f>_xlfn.XLOOKUP(Comuni[[#This Row],[Regione]],Table_0[Regione],Table_0[Guariti],,0)</f>
        <v>513189</v>
      </c>
      <c r="L7888" s="1">
        <f>_xlfn.XLOOKUP(Comuni[[#This Row],[Regione]],Table_0[Regione],Table_0[Deceduti],,0)</f>
        <v>2975</v>
      </c>
    </row>
    <row r="7889" spans="1:12" x14ac:dyDescent="0.25">
      <c r="A7889" s="1" t="s">
        <v>8012</v>
      </c>
      <c r="B7889" s="1" t="s">
        <v>7658</v>
      </c>
      <c r="C7889" s="1" t="s">
        <v>7932</v>
      </c>
      <c r="D7889">
        <v>1361</v>
      </c>
      <c r="E7889">
        <f>100*Comuni[[#This Row],[Popolazione2011]]/$D$7916</f>
        <v>2.3747148182989837E-3</v>
      </c>
      <c r="F7889">
        <f>100*Comuni[[#This Row],[Popolazione2011]]/(SUMIFS($D$2:$D$7916,$B$2:$B$7916,"Sardegna"))</f>
        <v>8.3020101722499365E-2</v>
      </c>
      <c r="G7889" t="b">
        <f>IF(Comuni[[#This Row],[Popolazione2011]]&gt;300000,"MAGGIORE")</f>
        <v>0</v>
      </c>
      <c r="H7889">
        <f>100*Comuni[[#This Row],[Popolazione2011]]/(SUMIFS($D$2:$D$7916,$B$2:$B$7916,"Piemonte"))</f>
        <v>3.1187584728945287E-2</v>
      </c>
      <c r="I7889" s="1" t="str">
        <f>_xlfn.XLOOKUP(Comuni[[#This Row],[Regione]],Ripartizione_geografica[Regione],Ripartizione_geografica[Ripartizione geografica],,0)</f>
        <v>Isole</v>
      </c>
      <c r="J7889" s="1">
        <f>_xlfn.XLOOKUP(Comuni[[#This Row],[Regione]],Table_0[Regione],Table_0[Totale contagiati],,0)</f>
        <v>525277</v>
      </c>
      <c r="K7889" s="1">
        <f>_xlfn.XLOOKUP(Comuni[[#This Row],[Regione]],Table_0[Regione],Table_0[Guariti],,0)</f>
        <v>513189</v>
      </c>
      <c r="L7889" s="1">
        <f>_xlfn.XLOOKUP(Comuni[[#This Row],[Regione]],Table_0[Regione],Table_0[Deceduti],,0)</f>
        <v>2975</v>
      </c>
    </row>
    <row r="7890" spans="1:12" x14ac:dyDescent="0.25">
      <c r="A7890" s="1" t="s">
        <v>8013</v>
      </c>
      <c r="B7890" s="1" t="s">
        <v>7658</v>
      </c>
      <c r="C7890" s="1" t="s">
        <v>7932</v>
      </c>
      <c r="D7890">
        <v>897</v>
      </c>
      <c r="E7890">
        <f>100*Comuni[[#This Row],[Popolazione2011]]/$D$7916</f>
        <v>1.565113293177214E-3</v>
      </c>
      <c r="F7890">
        <f>100*Comuni[[#This Row],[Popolazione2011]]/(SUMIFS($D$2:$D$7916,$B$2:$B$7916,"Sardegna"))</f>
        <v>5.4716407968465781E-2</v>
      </c>
      <c r="G7890" t="b">
        <f>IF(Comuni[[#This Row],[Popolazione2011]]&gt;300000,"MAGGIORE")</f>
        <v>0</v>
      </c>
      <c r="H7890">
        <f>100*Comuni[[#This Row],[Popolazione2011]]/(SUMIFS($D$2:$D$7916,$B$2:$B$7916,"Piemonte"))</f>
        <v>2.0554932771391567E-2</v>
      </c>
      <c r="I7890" s="1" t="str">
        <f>_xlfn.XLOOKUP(Comuni[[#This Row],[Regione]],Ripartizione_geografica[Regione],Ripartizione_geografica[Ripartizione geografica],,0)</f>
        <v>Isole</v>
      </c>
      <c r="J7890" s="1">
        <f>_xlfn.XLOOKUP(Comuni[[#This Row],[Regione]],Table_0[Regione],Table_0[Totale contagiati],,0)</f>
        <v>525277</v>
      </c>
      <c r="K7890" s="1">
        <f>_xlfn.XLOOKUP(Comuni[[#This Row],[Regione]],Table_0[Regione],Table_0[Guariti],,0)</f>
        <v>513189</v>
      </c>
      <c r="L7890" s="1">
        <f>_xlfn.XLOOKUP(Comuni[[#This Row],[Regione]],Table_0[Regione],Table_0[Deceduti],,0)</f>
        <v>2975</v>
      </c>
    </row>
    <row r="7891" spans="1:12" x14ac:dyDescent="0.25">
      <c r="A7891" s="1" t="s">
        <v>8014</v>
      </c>
      <c r="B7891" s="1" t="s">
        <v>7658</v>
      </c>
      <c r="C7891" s="1" t="s">
        <v>7932</v>
      </c>
      <c r="D7891">
        <v>696</v>
      </c>
      <c r="E7891">
        <f>100*Comuni[[#This Row],[Popolazione2011]]/$D$7916</f>
        <v>1.2144022876826545E-3</v>
      </c>
      <c r="F7891">
        <f>100*Comuni[[#This Row],[Popolazione2011]]/(SUMIFS($D$2:$D$7916,$B$2:$B$7916,"Sardegna"))</f>
        <v>4.2455540631050372E-2</v>
      </c>
      <c r="G7891" t="b">
        <f>IF(Comuni[[#This Row],[Popolazione2011]]&gt;300000,"MAGGIORE")</f>
        <v>0</v>
      </c>
      <c r="H7891">
        <f>100*Comuni[[#This Row],[Popolazione2011]]/(SUMIFS($D$2:$D$7916,$B$2:$B$7916,"Piemonte"))</f>
        <v>1.5948977936330579E-2</v>
      </c>
      <c r="I7891" s="1" t="str">
        <f>_xlfn.XLOOKUP(Comuni[[#This Row],[Regione]],Ripartizione_geografica[Regione],Ripartizione_geografica[Ripartizione geografica],,0)</f>
        <v>Isole</v>
      </c>
      <c r="J7891" s="1">
        <f>_xlfn.XLOOKUP(Comuni[[#This Row],[Regione]],Table_0[Regione],Table_0[Totale contagiati],,0)</f>
        <v>525277</v>
      </c>
      <c r="K7891" s="1">
        <f>_xlfn.XLOOKUP(Comuni[[#This Row],[Regione]],Table_0[Regione],Table_0[Guariti],,0)</f>
        <v>513189</v>
      </c>
      <c r="L7891" s="1">
        <f>_xlfn.XLOOKUP(Comuni[[#This Row],[Regione]],Table_0[Regione],Table_0[Deceduti],,0)</f>
        <v>2975</v>
      </c>
    </row>
    <row r="7892" spans="1:12" x14ac:dyDescent="0.25">
      <c r="A7892" s="1" t="s">
        <v>8015</v>
      </c>
      <c r="B7892" s="1" t="s">
        <v>7658</v>
      </c>
      <c r="C7892" s="1" t="s">
        <v>7932</v>
      </c>
      <c r="D7892">
        <v>3997</v>
      </c>
      <c r="E7892">
        <f>100*Comuni[[#This Row],[Popolazione2011]]/$D$7916</f>
        <v>6.9740889998097261E-3</v>
      </c>
      <c r="F7892">
        <f>100*Comuni[[#This Row],[Popolazione2011]]/(SUMIFS($D$2:$D$7916,$B$2:$B$7916,"Sardegna"))</f>
        <v>0.24381436192860392</v>
      </c>
      <c r="G7892" t="b">
        <f>IF(Comuni[[#This Row],[Popolazione2011]]&gt;300000,"MAGGIORE")</f>
        <v>0</v>
      </c>
      <c r="H7892">
        <f>100*Comuni[[#This Row],[Popolazione2011]]/(SUMIFS($D$2:$D$7916,$B$2:$B$7916,"Piemonte"))</f>
        <v>9.1592047142978916E-2</v>
      </c>
      <c r="I7892" s="1" t="str">
        <f>_xlfn.XLOOKUP(Comuni[[#This Row],[Regione]],Ripartizione_geografica[Regione],Ripartizione_geografica[Ripartizione geografica],,0)</f>
        <v>Isole</v>
      </c>
      <c r="J7892" s="1">
        <f>_xlfn.XLOOKUP(Comuni[[#This Row],[Regione]],Table_0[Regione],Table_0[Totale contagiati],,0)</f>
        <v>525277</v>
      </c>
      <c r="K7892" s="1">
        <f>_xlfn.XLOOKUP(Comuni[[#This Row],[Regione]],Table_0[Regione],Table_0[Guariti],,0)</f>
        <v>513189</v>
      </c>
      <c r="L7892" s="1">
        <f>_xlfn.XLOOKUP(Comuni[[#This Row],[Regione]],Table_0[Regione],Table_0[Deceduti],,0)</f>
        <v>2975</v>
      </c>
    </row>
    <row r="7893" spans="1:12" x14ac:dyDescent="0.25">
      <c r="A7893" s="1" t="s">
        <v>8016</v>
      </c>
      <c r="B7893" s="1" t="s">
        <v>7658</v>
      </c>
      <c r="C7893" s="1" t="s">
        <v>7932</v>
      </c>
      <c r="D7893">
        <v>1271</v>
      </c>
      <c r="E7893">
        <f>100*Comuni[[#This Row],[Popolazione2011]]/$D$7916</f>
        <v>2.2176800397193299E-3</v>
      </c>
      <c r="F7893">
        <f>100*Comuni[[#This Row],[Popolazione2011]]/(SUMIFS($D$2:$D$7916,$B$2:$B$7916,"Sardegna"))</f>
        <v>7.7530161123656641E-2</v>
      </c>
      <c r="G7893" t="b">
        <f>IF(Comuni[[#This Row],[Popolazione2011]]&gt;300000,"MAGGIORE")</f>
        <v>0</v>
      </c>
      <c r="H7893">
        <f>100*Comuni[[#This Row],[Popolazione2011]]/(SUMIFS($D$2:$D$7916,$B$2:$B$7916,"Piemonte"))</f>
        <v>2.9125216892350814E-2</v>
      </c>
      <c r="I7893" s="1" t="str">
        <f>_xlfn.XLOOKUP(Comuni[[#This Row],[Regione]],Ripartizione_geografica[Regione],Ripartizione_geografica[Ripartizione geografica],,0)</f>
        <v>Isole</v>
      </c>
      <c r="J7893" s="1">
        <f>_xlfn.XLOOKUP(Comuni[[#This Row],[Regione]],Table_0[Regione],Table_0[Totale contagiati],,0)</f>
        <v>525277</v>
      </c>
      <c r="K7893" s="1">
        <f>_xlfn.XLOOKUP(Comuni[[#This Row],[Regione]],Table_0[Regione],Table_0[Guariti],,0)</f>
        <v>513189</v>
      </c>
      <c r="L7893" s="1">
        <f>_xlfn.XLOOKUP(Comuni[[#This Row],[Regione]],Table_0[Regione],Table_0[Deceduti],,0)</f>
        <v>2975</v>
      </c>
    </row>
    <row r="7894" spans="1:12" x14ac:dyDescent="0.25">
      <c r="A7894" s="1" t="s">
        <v>8017</v>
      </c>
      <c r="B7894" s="1" t="s">
        <v>7658</v>
      </c>
      <c r="C7894" s="1" t="s">
        <v>7932</v>
      </c>
      <c r="D7894">
        <v>2080</v>
      </c>
      <c r="E7894">
        <f>100*Comuni[[#This Row],[Popolazione2011]]/$D$7916</f>
        <v>3.6292482160631048E-3</v>
      </c>
      <c r="F7894">
        <f>100*Comuni[[#This Row],[Popolazione2011]]/(SUMIFS($D$2:$D$7916,$B$2:$B$7916,"Sardegna"))</f>
        <v>0.12687862717325399</v>
      </c>
      <c r="G7894" t="b">
        <f>IF(Comuni[[#This Row],[Popolazione2011]]&gt;300000,"MAGGIORE")</f>
        <v>0</v>
      </c>
      <c r="H7894">
        <f>100*Comuni[[#This Row],[Popolazione2011]]/(SUMIFS($D$2:$D$7916,$B$2:$B$7916,"Piemonte"))</f>
        <v>4.7663612223516678E-2</v>
      </c>
      <c r="I7894" s="1" t="str">
        <f>_xlfn.XLOOKUP(Comuni[[#This Row],[Regione]],Ripartizione_geografica[Regione],Ripartizione_geografica[Ripartizione geografica],,0)</f>
        <v>Isole</v>
      </c>
      <c r="J7894" s="1">
        <f>_xlfn.XLOOKUP(Comuni[[#This Row],[Regione]],Table_0[Regione],Table_0[Totale contagiati],,0)</f>
        <v>525277</v>
      </c>
      <c r="K7894" s="1">
        <f>_xlfn.XLOOKUP(Comuni[[#This Row],[Regione]],Table_0[Regione],Table_0[Guariti],,0)</f>
        <v>513189</v>
      </c>
      <c r="L7894" s="1">
        <f>_xlfn.XLOOKUP(Comuni[[#This Row],[Regione]],Table_0[Regione],Table_0[Deceduti],,0)</f>
        <v>2975</v>
      </c>
    </row>
    <row r="7895" spans="1:12" x14ac:dyDescent="0.25">
      <c r="A7895" s="1" t="s">
        <v>8018</v>
      </c>
      <c r="B7895" s="1" t="s">
        <v>7658</v>
      </c>
      <c r="C7895" s="1" t="s">
        <v>7932</v>
      </c>
      <c r="D7895">
        <v>1858</v>
      </c>
      <c r="E7895">
        <f>100*Comuni[[#This Row],[Popolazione2011]]/$D$7916</f>
        <v>3.2418957622332928E-3</v>
      </c>
      <c r="F7895">
        <f>100*Comuni[[#This Row],[Popolazione2011]]/(SUMIFS($D$2:$D$7916,$B$2:$B$7916,"Sardegna"))</f>
        <v>0.1133367736961086</v>
      </c>
      <c r="G7895" t="b">
        <f>IF(Comuni[[#This Row],[Popolazione2011]]&gt;300000,"MAGGIORE")</f>
        <v>0</v>
      </c>
      <c r="H7895">
        <f>100*Comuni[[#This Row],[Popolazione2011]]/(SUMIFS($D$2:$D$7916,$B$2:$B$7916,"Piemonte"))</f>
        <v>4.2576438226583649E-2</v>
      </c>
      <c r="I7895" s="1" t="str">
        <f>_xlfn.XLOOKUP(Comuni[[#This Row],[Regione]],Ripartizione_geografica[Regione],Ripartizione_geografica[Ripartizione geografica],,0)</f>
        <v>Isole</v>
      </c>
      <c r="J7895" s="1">
        <f>_xlfn.XLOOKUP(Comuni[[#This Row],[Regione]],Table_0[Regione],Table_0[Totale contagiati],,0)</f>
        <v>525277</v>
      </c>
      <c r="K7895" s="1">
        <f>_xlfn.XLOOKUP(Comuni[[#This Row],[Regione]],Table_0[Regione],Table_0[Guariti],,0)</f>
        <v>513189</v>
      </c>
      <c r="L7895" s="1">
        <f>_xlfn.XLOOKUP(Comuni[[#This Row],[Regione]],Table_0[Regione],Table_0[Deceduti],,0)</f>
        <v>2975</v>
      </c>
    </row>
    <row r="7896" spans="1:12" x14ac:dyDescent="0.25">
      <c r="A7896" s="1" t="s">
        <v>8019</v>
      </c>
      <c r="B7896" s="1" t="s">
        <v>7658</v>
      </c>
      <c r="C7896" s="1" t="s">
        <v>7932</v>
      </c>
      <c r="D7896">
        <v>1135</v>
      </c>
      <c r="E7896">
        <f>100*Comuni[[#This Row],[Popolazione2011]]/$D$7916</f>
        <v>1.9803830409767425E-3</v>
      </c>
      <c r="F7896">
        <f>100*Comuni[[#This Row],[Popolazione2011]]/(SUMIFS($D$2:$D$7916,$B$2:$B$7916,"Sardegna"))</f>
        <v>6.9234250885405427E-2</v>
      </c>
      <c r="G7896" t="b">
        <f>IF(Comuni[[#This Row],[Popolazione2011]]&gt;300000,"MAGGIORE")</f>
        <v>0</v>
      </c>
      <c r="H7896">
        <f>100*Comuni[[#This Row],[Popolazione2011]]/(SUMIFS($D$2:$D$7916,$B$2:$B$7916,"Piemonte"))</f>
        <v>2.6008749939274725E-2</v>
      </c>
      <c r="I7896" s="1" t="str">
        <f>_xlfn.XLOOKUP(Comuni[[#This Row],[Regione]],Ripartizione_geografica[Regione],Ripartizione_geografica[Ripartizione geografica],,0)</f>
        <v>Isole</v>
      </c>
      <c r="J7896" s="1">
        <f>_xlfn.XLOOKUP(Comuni[[#This Row],[Regione]],Table_0[Regione],Table_0[Totale contagiati],,0)</f>
        <v>525277</v>
      </c>
      <c r="K7896" s="1">
        <f>_xlfn.XLOOKUP(Comuni[[#This Row],[Regione]],Table_0[Regione],Table_0[Guariti],,0)</f>
        <v>513189</v>
      </c>
      <c r="L7896" s="1">
        <f>_xlfn.XLOOKUP(Comuni[[#This Row],[Regione]],Table_0[Regione],Table_0[Deceduti],,0)</f>
        <v>2975</v>
      </c>
    </row>
    <row r="7897" spans="1:12" x14ac:dyDescent="0.25">
      <c r="A7897" s="1" t="s">
        <v>8020</v>
      </c>
      <c r="B7897" s="1" t="s">
        <v>7658</v>
      </c>
      <c r="C7897" s="1" t="s">
        <v>7932</v>
      </c>
      <c r="D7897">
        <v>3773</v>
      </c>
      <c r="E7897">
        <f>100*Comuni[[#This Row],[Popolazione2011]]/$D$7916</f>
        <v>6.5832468842336993E-3</v>
      </c>
      <c r="F7897">
        <f>100*Comuni[[#This Row],[Popolazione2011]]/(SUMIFS($D$2:$D$7916,$B$2:$B$7916,"Sardegna"))</f>
        <v>0.23015050977148427</v>
      </c>
      <c r="G7897" t="b">
        <f>IF(Comuni[[#This Row],[Popolazione2011]]&gt;300000,"MAGGIORE")</f>
        <v>0</v>
      </c>
      <c r="H7897">
        <f>100*Comuni[[#This Row],[Popolazione2011]]/(SUMIFS($D$2:$D$7916,$B$2:$B$7916,"Piemonte"))</f>
        <v>8.6459042749677126E-2</v>
      </c>
      <c r="I7897" s="1" t="str">
        <f>_xlfn.XLOOKUP(Comuni[[#This Row],[Regione]],Ripartizione_geografica[Regione],Ripartizione_geografica[Ripartizione geografica],,0)</f>
        <v>Isole</v>
      </c>
      <c r="J7897" s="1">
        <f>_xlfn.XLOOKUP(Comuni[[#This Row],[Regione]],Table_0[Regione],Table_0[Totale contagiati],,0)</f>
        <v>525277</v>
      </c>
      <c r="K7897" s="1">
        <f>_xlfn.XLOOKUP(Comuni[[#This Row],[Regione]],Table_0[Regione],Table_0[Guariti],,0)</f>
        <v>513189</v>
      </c>
      <c r="L7897" s="1">
        <f>_xlfn.XLOOKUP(Comuni[[#This Row],[Regione]],Table_0[Regione],Table_0[Deceduti],,0)</f>
        <v>2975</v>
      </c>
    </row>
    <row r="7898" spans="1:12" x14ac:dyDescent="0.25">
      <c r="A7898" s="1" t="s">
        <v>8021</v>
      </c>
      <c r="B7898" s="1" t="s">
        <v>7658</v>
      </c>
      <c r="C7898" s="1" t="s">
        <v>7932</v>
      </c>
      <c r="D7898">
        <v>1107</v>
      </c>
      <c r="E7898">
        <f>100*Comuni[[#This Row],[Popolazione2011]]/$D$7916</f>
        <v>1.9315277765297391E-3</v>
      </c>
      <c r="F7898">
        <f>100*Comuni[[#This Row],[Popolazione2011]]/(SUMIFS($D$2:$D$7916,$B$2:$B$7916,"Sardegna"))</f>
        <v>6.7526269365765459E-2</v>
      </c>
      <c r="G7898" t="b">
        <f>IF(Comuni[[#This Row],[Popolazione2011]]&gt;300000,"MAGGIORE")</f>
        <v>0</v>
      </c>
      <c r="H7898">
        <f>100*Comuni[[#This Row],[Popolazione2011]]/(SUMIFS($D$2:$D$7916,$B$2:$B$7916,"Piemonte"))</f>
        <v>2.5367124390112E-2</v>
      </c>
      <c r="I7898" s="1" t="str">
        <f>_xlfn.XLOOKUP(Comuni[[#This Row],[Regione]],Ripartizione_geografica[Regione],Ripartizione_geografica[Ripartizione geografica],,0)</f>
        <v>Isole</v>
      </c>
      <c r="J7898" s="1">
        <f>_xlfn.XLOOKUP(Comuni[[#This Row],[Regione]],Table_0[Regione],Table_0[Totale contagiati],,0)</f>
        <v>525277</v>
      </c>
      <c r="K7898" s="1">
        <f>_xlfn.XLOOKUP(Comuni[[#This Row],[Regione]],Table_0[Regione],Table_0[Guariti],,0)</f>
        <v>513189</v>
      </c>
      <c r="L7898" s="1">
        <f>_xlfn.XLOOKUP(Comuni[[#This Row],[Regione]],Table_0[Regione],Table_0[Deceduti],,0)</f>
        <v>2975</v>
      </c>
    </row>
    <row r="7899" spans="1:12" x14ac:dyDescent="0.25">
      <c r="A7899" s="1" t="s">
        <v>8022</v>
      </c>
      <c r="B7899" s="1" t="s">
        <v>7658</v>
      </c>
      <c r="C7899" s="1" t="s">
        <v>7932</v>
      </c>
      <c r="D7899">
        <v>1062</v>
      </c>
      <c r="E7899">
        <f>100*Comuni[[#This Row],[Popolazione2011]]/$D$7916</f>
        <v>1.8530103872399122E-3</v>
      </c>
      <c r="F7899">
        <f>100*Comuni[[#This Row],[Popolazione2011]]/(SUMIFS($D$2:$D$7916,$B$2:$B$7916,"Sardegna"))</f>
        <v>6.4781299066344097E-2</v>
      </c>
      <c r="G7899" t="b">
        <f>IF(Comuni[[#This Row],[Popolazione2011]]&gt;300000,"MAGGIORE")</f>
        <v>0</v>
      </c>
      <c r="H7899">
        <f>100*Comuni[[#This Row],[Popolazione2011]]/(SUMIFS($D$2:$D$7916,$B$2:$B$7916,"Piemonte"))</f>
        <v>2.4335940471814765E-2</v>
      </c>
      <c r="I7899" s="1" t="str">
        <f>_xlfn.XLOOKUP(Comuni[[#This Row],[Regione]],Ripartizione_geografica[Regione],Ripartizione_geografica[Ripartizione geografica],,0)</f>
        <v>Isole</v>
      </c>
      <c r="J7899" s="1">
        <f>_xlfn.XLOOKUP(Comuni[[#This Row],[Regione]],Table_0[Regione],Table_0[Totale contagiati],,0)</f>
        <v>525277</v>
      </c>
      <c r="K7899" s="1">
        <f>_xlfn.XLOOKUP(Comuni[[#This Row],[Regione]],Table_0[Regione],Table_0[Guariti],,0)</f>
        <v>513189</v>
      </c>
      <c r="L7899" s="1">
        <f>_xlfn.XLOOKUP(Comuni[[#This Row],[Regione]],Table_0[Regione],Table_0[Deceduti],,0)</f>
        <v>2975</v>
      </c>
    </row>
    <row r="7900" spans="1:12" x14ac:dyDescent="0.25">
      <c r="A7900" s="1" t="s">
        <v>8023</v>
      </c>
      <c r="B7900" s="1" t="s">
        <v>7658</v>
      </c>
      <c r="C7900" s="1" t="s">
        <v>7932</v>
      </c>
      <c r="D7900">
        <v>442</v>
      </c>
      <c r="E7900">
        <f>100*Comuni[[#This Row],[Popolazione2011]]/$D$7916</f>
        <v>7.7121524591340976E-4</v>
      </c>
      <c r="F7900">
        <f>100*Comuni[[#This Row],[Popolazione2011]]/(SUMIFS($D$2:$D$7916,$B$2:$B$7916,"Sardegna"))</f>
        <v>2.6961708274316473E-2</v>
      </c>
      <c r="G7900" t="b">
        <f>IF(Comuni[[#This Row],[Popolazione2011]]&gt;300000,"MAGGIORE")</f>
        <v>0</v>
      </c>
      <c r="H7900">
        <f>100*Comuni[[#This Row],[Popolazione2011]]/(SUMIFS($D$2:$D$7916,$B$2:$B$7916,"Piemonte"))</f>
        <v>1.0128517597497293E-2</v>
      </c>
      <c r="I7900" s="1" t="str">
        <f>_xlfn.XLOOKUP(Comuni[[#This Row],[Regione]],Ripartizione_geografica[Regione],Ripartizione_geografica[Ripartizione geografica],,0)</f>
        <v>Isole</v>
      </c>
      <c r="J7900" s="1">
        <f>_xlfn.XLOOKUP(Comuni[[#This Row],[Regione]],Table_0[Regione],Table_0[Totale contagiati],,0)</f>
        <v>525277</v>
      </c>
      <c r="K7900" s="1">
        <f>_xlfn.XLOOKUP(Comuni[[#This Row],[Regione]],Table_0[Regione],Table_0[Guariti],,0)</f>
        <v>513189</v>
      </c>
      <c r="L7900" s="1">
        <f>_xlfn.XLOOKUP(Comuni[[#This Row],[Regione]],Table_0[Regione],Table_0[Deceduti],,0)</f>
        <v>2975</v>
      </c>
    </row>
    <row r="7901" spans="1:12" x14ac:dyDescent="0.25">
      <c r="A7901" s="1" t="s">
        <v>8024</v>
      </c>
      <c r="B7901" s="1" t="s">
        <v>7658</v>
      </c>
      <c r="C7901" s="1" t="s">
        <v>7932</v>
      </c>
      <c r="D7901">
        <v>4285</v>
      </c>
      <c r="E7901">
        <f>100*Comuni[[#This Row],[Popolazione2011]]/$D$7916</f>
        <v>7.4766002912646174E-3</v>
      </c>
      <c r="F7901">
        <f>100*Comuni[[#This Row],[Popolazione2011]]/(SUMIFS($D$2:$D$7916,$B$2:$B$7916,"Sardegna"))</f>
        <v>0.26138217184490065</v>
      </c>
      <c r="G7901" t="b">
        <f>IF(Comuni[[#This Row],[Popolazione2011]]&gt;300000,"MAGGIORE")</f>
        <v>0</v>
      </c>
      <c r="H7901">
        <f>100*Comuni[[#This Row],[Popolazione2011]]/(SUMIFS($D$2:$D$7916,$B$2:$B$7916,"Piemonte"))</f>
        <v>9.8191624220081236E-2</v>
      </c>
      <c r="I7901" s="1" t="str">
        <f>_xlfn.XLOOKUP(Comuni[[#This Row],[Regione]],Ripartizione_geografica[Regione],Ripartizione_geografica[Ripartizione geografica],,0)</f>
        <v>Isole</v>
      </c>
      <c r="J7901" s="1">
        <f>_xlfn.XLOOKUP(Comuni[[#This Row],[Regione]],Table_0[Regione],Table_0[Totale contagiati],,0)</f>
        <v>525277</v>
      </c>
      <c r="K7901" s="1">
        <f>_xlfn.XLOOKUP(Comuni[[#This Row],[Regione]],Table_0[Regione],Table_0[Guariti],,0)</f>
        <v>513189</v>
      </c>
      <c r="L7901" s="1">
        <f>_xlfn.XLOOKUP(Comuni[[#This Row],[Regione]],Table_0[Regione],Table_0[Deceduti],,0)</f>
        <v>2975</v>
      </c>
    </row>
    <row r="7902" spans="1:12" x14ac:dyDescent="0.25">
      <c r="A7902" s="1" t="s">
        <v>8025</v>
      </c>
      <c r="B7902" s="1" t="s">
        <v>7658</v>
      </c>
      <c r="C7902" s="1" t="s">
        <v>7932</v>
      </c>
      <c r="D7902">
        <v>556</v>
      </c>
      <c r="E7902">
        <f>100*Comuni[[#This Row],[Popolazione2011]]/$D$7916</f>
        <v>9.701259654476377E-4</v>
      </c>
      <c r="F7902">
        <f>100*Comuni[[#This Row],[Popolazione2011]]/(SUMIFS($D$2:$D$7916,$B$2:$B$7916,"Sardegna"))</f>
        <v>3.3915633032850584E-2</v>
      </c>
      <c r="G7902" t="b">
        <f>IF(Comuni[[#This Row],[Popolazione2011]]&gt;300000,"MAGGIORE")</f>
        <v>0</v>
      </c>
      <c r="H7902">
        <f>100*Comuni[[#This Row],[Popolazione2011]]/(SUMIFS($D$2:$D$7916,$B$2:$B$7916,"Piemonte"))</f>
        <v>1.2740850190516958E-2</v>
      </c>
      <c r="I7902" s="1" t="str">
        <f>_xlfn.XLOOKUP(Comuni[[#This Row],[Regione]],Ripartizione_geografica[Regione],Ripartizione_geografica[Ripartizione geografica],,0)</f>
        <v>Isole</v>
      </c>
      <c r="J7902" s="1">
        <f>_xlfn.XLOOKUP(Comuni[[#This Row],[Regione]],Table_0[Regione],Table_0[Totale contagiati],,0)</f>
        <v>525277</v>
      </c>
      <c r="K7902" s="1">
        <f>_xlfn.XLOOKUP(Comuni[[#This Row],[Regione]],Table_0[Regione],Table_0[Guariti],,0)</f>
        <v>513189</v>
      </c>
      <c r="L7902" s="1">
        <f>_xlfn.XLOOKUP(Comuni[[#This Row],[Regione]],Table_0[Regione],Table_0[Deceduti],,0)</f>
        <v>2975</v>
      </c>
    </row>
    <row r="7903" spans="1:12" x14ac:dyDescent="0.25">
      <c r="A7903" s="1" t="s">
        <v>8026</v>
      </c>
      <c r="B7903" s="1" t="s">
        <v>7658</v>
      </c>
      <c r="C7903" s="1" t="s">
        <v>7932</v>
      </c>
      <c r="D7903">
        <v>1944</v>
      </c>
      <c r="E7903">
        <f>100*Comuni[[#This Row],[Popolazione2011]]/$D$7916</f>
        <v>3.3919512173205173E-3</v>
      </c>
      <c r="F7903">
        <f>100*Comuni[[#This Row],[Popolazione2011]]/(SUMIFS($D$2:$D$7916,$B$2:$B$7916,"Sardegna"))</f>
        <v>0.11858271693500276</v>
      </c>
      <c r="G7903" t="b">
        <f>IF(Comuni[[#This Row],[Popolazione2011]]&gt;300000,"MAGGIORE")</f>
        <v>0</v>
      </c>
      <c r="H7903">
        <f>100*Comuni[[#This Row],[Popolazione2011]]/(SUMIFS($D$2:$D$7916,$B$2:$B$7916,"Piemonte"))</f>
        <v>4.4547145270440583E-2</v>
      </c>
      <c r="I7903" s="1" t="str">
        <f>_xlfn.XLOOKUP(Comuni[[#This Row],[Regione]],Ripartizione_geografica[Regione],Ripartizione_geografica[Ripartizione geografica],,0)</f>
        <v>Isole</v>
      </c>
      <c r="J7903" s="1">
        <f>_xlfn.XLOOKUP(Comuni[[#This Row],[Regione]],Table_0[Regione],Table_0[Totale contagiati],,0)</f>
        <v>525277</v>
      </c>
      <c r="K7903" s="1">
        <f>_xlfn.XLOOKUP(Comuni[[#This Row],[Regione]],Table_0[Regione],Table_0[Guariti],,0)</f>
        <v>513189</v>
      </c>
      <c r="L7903" s="1">
        <f>_xlfn.XLOOKUP(Comuni[[#This Row],[Regione]],Table_0[Regione],Table_0[Deceduti],,0)</f>
        <v>2975</v>
      </c>
    </row>
    <row r="7904" spans="1:12" x14ac:dyDescent="0.25">
      <c r="A7904" s="1" t="s">
        <v>8027</v>
      </c>
      <c r="B7904" s="1" t="s">
        <v>7658</v>
      </c>
      <c r="C7904" s="1" t="s">
        <v>7932</v>
      </c>
      <c r="D7904">
        <v>14281</v>
      </c>
      <c r="E7904">
        <f>100*Comuni[[#This Row],[Popolazione2011]]/$D$7916</f>
        <v>2.491792969884481E-2</v>
      </c>
      <c r="F7904">
        <f>100*Comuni[[#This Row],[Popolazione2011]]/(SUMIFS($D$2:$D$7916,$B$2:$B$7916,"Sardegna"))</f>
        <v>0.87113157435636546</v>
      </c>
      <c r="G7904" t="b">
        <f>IF(Comuni[[#This Row],[Popolazione2011]]&gt;300000,"MAGGIORE")</f>
        <v>0</v>
      </c>
      <c r="H7904">
        <f>100*Comuni[[#This Row],[Popolazione2011]]/(SUMIFS($D$2:$D$7916,$B$2:$B$7916,"Piemonte"))</f>
        <v>0.32725194527117385</v>
      </c>
      <c r="I7904" s="1" t="str">
        <f>_xlfn.XLOOKUP(Comuni[[#This Row],[Regione]],Ripartizione_geografica[Regione],Ripartizione_geografica[Ripartizione geografica],,0)</f>
        <v>Isole</v>
      </c>
      <c r="J7904" s="1">
        <f>_xlfn.XLOOKUP(Comuni[[#This Row],[Regione]],Table_0[Regione],Table_0[Totale contagiati],,0)</f>
        <v>525277</v>
      </c>
      <c r="K7904" s="1">
        <f>_xlfn.XLOOKUP(Comuni[[#This Row],[Regione]],Table_0[Regione],Table_0[Guariti],,0)</f>
        <v>513189</v>
      </c>
      <c r="L7904" s="1">
        <f>_xlfn.XLOOKUP(Comuni[[#This Row],[Regione]],Table_0[Regione],Table_0[Deceduti],,0)</f>
        <v>2975</v>
      </c>
    </row>
    <row r="7905" spans="1:12" x14ac:dyDescent="0.25">
      <c r="A7905" s="1" t="s">
        <v>8028</v>
      </c>
      <c r="B7905" s="1" t="s">
        <v>7658</v>
      </c>
      <c r="C7905" s="1" t="s">
        <v>7932</v>
      </c>
      <c r="D7905">
        <v>2872</v>
      </c>
      <c r="E7905">
        <f>100*Comuni[[#This Row],[Popolazione2011]]/$D$7916</f>
        <v>5.0111542675640563E-3</v>
      </c>
      <c r="F7905">
        <f>100*Comuni[[#This Row],[Popolazione2011]]/(SUMIFS($D$2:$D$7916,$B$2:$B$7916,"Sardegna"))</f>
        <v>0.17519010444306993</v>
      </c>
      <c r="G7905" t="b">
        <f>IF(Comuni[[#This Row],[Popolazione2011]]&gt;300000,"MAGGIORE")</f>
        <v>0</v>
      </c>
      <c r="H7905">
        <f>100*Comuni[[#This Row],[Popolazione2011]]/(SUMIFS($D$2:$D$7916,$B$2:$B$7916,"Piemonte"))</f>
        <v>6.581244918554803E-2</v>
      </c>
      <c r="I7905" s="1" t="str">
        <f>_xlfn.XLOOKUP(Comuni[[#This Row],[Regione]],Ripartizione_geografica[Regione],Ripartizione_geografica[Ripartizione geografica],,0)</f>
        <v>Isole</v>
      </c>
      <c r="J7905" s="1">
        <f>_xlfn.XLOOKUP(Comuni[[#This Row],[Regione]],Table_0[Regione],Table_0[Totale contagiati],,0)</f>
        <v>525277</v>
      </c>
      <c r="K7905" s="1">
        <f>_xlfn.XLOOKUP(Comuni[[#This Row],[Regione]],Table_0[Regione],Table_0[Guariti],,0)</f>
        <v>513189</v>
      </c>
      <c r="L7905" s="1">
        <f>_xlfn.XLOOKUP(Comuni[[#This Row],[Regione]],Table_0[Regione],Table_0[Deceduti],,0)</f>
        <v>2975</v>
      </c>
    </row>
    <row r="7906" spans="1:12" x14ac:dyDescent="0.25">
      <c r="A7906" s="1" t="s">
        <v>8029</v>
      </c>
      <c r="B7906" s="1" t="s">
        <v>7658</v>
      </c>
      <c r="C7906" s="1" t="s">
        <v>7932</v>
      </c>
      <c r="D7906">
        <v>3655</v>
      </c>
      <c r="E7906">
        <f>100*Comuni[[#This Row],[Popolazione2011]]/$D$7916</f>
        <v>6.3773568412070422E-3</v>
      </c>
      <c r="F7906">
        <f>100*Comuni[[#This Row],[Popolazione2011]]/(SUMIFS($D$2:$D$7916,$B$2:$B$7916,"Sardegna"))</f>
        <v>0.2229525876530016</v>
      </c>
      <c r="G7906" t="b">
        <f>IF(Comuni[[#This Row],[Popolazione2011]]&gt;300000,"MAGGIORE")</f>
        <v>0</v>
      </c>
      <c r="H7906">
        <f>100*Comuni[[#This Row],[Popolazione2011]]/(SUMIFS($D$2:$D$7916,$B$2:$B$7916,"Piemonte"))</f>
        <v>8.3755049363919934E-2</v>
      </c>
      <c r="I7906" s="1" t="str">
        <f>_xlfn.XLOOKUP(Comuni[[#This Row],[Regione]],Ripartizione_geografica[Regione],Ripartizione_geografica[Ripartizione geografica],,0)</f>
        <v>Isole</v>
      </c>
      <c r="J7906" s="1">
        <f>_xlfn.XLOOKUP(Comuni[[#This Row],[Regione]],Table_0[Regione],Table_0[Totale contagiati],,0)</f>
        <v>525277</v>
      </c>
      <c r="K7906" s="1">
        <f>_xlfn.XLOOKUP(Comuni[[#This Row],[Regione]],Table_0[Regione],Table_0[Guariti],,0)</f>
        <v>513189</v>
      </c>
      <c r="L7906" s="1">
        <f>_xlfn.XLOOKUP(Comuni[[#This Row],[Regione]],Table_0[Regione],Table_0[Deceduti],,0)</f>
        <v>2975</v>
      </c>
    </row>
    <row r="7907" spans="1:12" x14ac:dyDescent="0.25">
      <c r="A7907" s="1" t="s">
        <v>8030</v>
      </c>
      <c r="B7907" s="1" t="s">
        <v>7658</v>
      </c>
      <c r="C7907" s="1" t="s">
        <v>7932</v>
      </c>
      <c r="D7907">
        <v>1158</v>
      </c>
      <c r="E7907">
        <f>100*Comuni[[#This Row],[Popolazione2011]]/$D$7916</f>
        <v>2.0205141510582095E-3</v>
      </c>
      <c r="F7907">
        <f>100*Comuni[[#This Row],[Popolazione2011]]/(SUMIFS($D$2:$D$7916,$B$2:$B$7916,"Sardegna"))</f>
        <v>7.0637235705109672E-2</v>
      </c>
      <c r="G7907" t="b">
        <f>IF(Comuni[[#This Row],[Popolazione2011]]&gt;300000,"MAGGIORE")</f>
        <v>0</v>
      </c>
      <c r="H7907">
        <f>100*Comuni[[#This Row],[Popolazione2011]]/(SUMIFS($D$2:$D$7916,$B$2:$B$7916,"Piemonte"))</f>
        <v>2.6535799497515535E-2</v>
      </c>
      <c r="I7907" s="1" t="str">
        <f>_xlfn.XLOOKUP(Comuni[[#This Row],[Regione]],Ripartizione_geografica[Regione],Ripartizione_geografica[Ripartizione geografica],,0)</f>
        <v>Isole</v>
      </c>
      <c r="J7907" s="1">
        <f>_xlfn.XLOOKUP(Comuni[[#This Row],[Regione]],Table_0[Regione],Table_0[Totale contagiati],,0)</f>
        <v>525277</v>
      </c>
      <c r="K7907" s="1">
        <f>_xlfn.XLOOKUP(Comuni[[#This Row],[Regione]],Table_0[Regione],Table_0[Guariti],,0)</f>
        <v>513189</v>
      </c>
      <c r="L7907" s="1">
        <f>_xlfn.XLOOKUP(Comuni[[#This Row],[Regione]],Table_0[Regione],Table_0[Deceduti],,0)</f>
        <v>2975</v>
      </c>
    </row>
    <row r="7908" spans="1:12" x14ac:dyDescent="0.25">
      <c r="A7908" s="1" t="s">
        <v>8031</v>
      </c>
      <c r="B7908" s="1" t="s">
        <v>7658</v>
      </c>
      <c r="C7908" s="1" t="s">
        <v>7932</v>
      </c>
      <c r="D7908">
        <v>681</v>
      </c>
      <c r="E7908">
        <f>100*Comuni[[#This Row],[Popolazione2011]]/$D$7916</f>
        <v>1.1882298245860453E-3</v>
      </c>
      <c r="F7908">
        <f>100*Comuni[[#This Row],[Popolazione2011]]/(SUMIFS($D$2:$D$7916,$B$2:$B$7916,"Sardegna"))</f>
        <v>4.1540550531243253E-2</v>
      </c>
      <c r="G7908" t="b">
        <f>IF(Comuni[[#This Row],[Popolazione2011]]&gt;300000,"MAGGIORE")</f>
        <v>0</v>
      </c>
      <c r="H7908">
        <f>100*Comuni[[#This Row],[Popolazione2011]]/(SUMIFS($D$2:$D$7916,$B$2:$B$7916,"Piemonte"))</f>
        <v>1.5605249963564835E-2</v>
      </c>
      <c r="I7908" s="1" t="str">
        <f>_xlfn.XLOOKUP(Comuni[[#This Row],[Regione]],Ripartizione_geografica[Regione],Ripartizione_geografica[Ripartizione geografica],,0)</f>
        <v>Isole</v>
      </c>
      <c r="J7908" s="1">
        <f>_xlfn.XLOOKUP(Comuni[[#This Row],[Regione]],Table_0[Regione],Table_0[Totale contagiati],,0)</f>
        <v>525277</v>
      </c>
      <c r="K7908" s="1">
        <f>_xlfn.XLOOKUP(Comuni[[#This Row],[Regione]],Table_0[Regione],Table_0[Guariti],,0)</f>
        <v>513189</v>
      </c>
      <c r="L7908" s="1">
        <f>_xlfn.XLOOKUP(Comuni[[#This Row],[Regione]],Table_0[Regione],Table_0[Deceduti],,0)</f>
        <v>2975</v>
      </c>
    </row>
    <row r="7909" spans="1:12" x14ac:dyDescent="0.25">
      <c r="A7909" s="1" t="s">
        <v>8032</v>
      </c>
      <c r="B7909" s="1" t="s">
        <v>7658</v>
      </c>
      <c r="C7909" s="1" t="s">
        <v>7932</v>
      </c>
      <c r="D7909">
        <v>1433</v>
      </c>
      <c r="E7909">
        <f>100*Comuni[[#This Row],[Popolazione2011]]/$D$7916</f>
        <v>2.5003426411627063E-3</v>
      </c>
      <c r="F7909">
        <f>100*Comuni[[#This Row],[Popolazione2011]]/(SUMIFS($D$2:$D$7916,$B$2:$B$7916,"Sardegna"))</f>
        <v>8.7412054201573539E-2</v>
      </c>
      <c r="G7909" t="b">
        <f>IF(Comuni[[#This Row],[Popolazione2011]]&gt;300000,"MAGGIORE")</f>
        <v>0</v>
      </c>
      <c r="H7909">
        <f>100*Comuni[[#This Row],[Popolazione2011]]/(SUMIFS($D$2:$D$7916,$B$2:$B$7916,"Piemonte"))</f>
        <v>3.2837478998220863E-2</v>
      </c>
      <c r="I7909" s="1" t="str">
        <f>_xlfn.XLOOKUP(Comuni[[#This Row],[Regione]],Ripartizione_geografica[Regione],Ripartizione_geografica[Ripartizione geografica],,0)</f>
        <v>Isole</v>
      </c>
      <c r="J7909" s="1">
        <f>_xlfn.XLOOKUP(Comuni[[#This Row],[Regione]],Table_0[Regione],Table_0[Totale contagiati],,0)</f>
        <v>525277</v>
      </c>
      <c r="K7909" s="1">
        <f>_xlfn.XLOOKUP(Comuni[[#This Row],[Regione]],Table_0[Regione],Table_0[Guariti],,0)</f>
        <v>513189</v>
      </c>
      <c r="L7909" s="1">
        <f>_xlfn.XLOOKUP(Comuni[[#This Row],[Regione]],Table_0[Regione],Table_0[Deceduti],,0)</f>
        <v>2975</v>
      </c>
    </row>
    <row r="7910" spans="1:12" x14ac:dyDescent="0.25">
      <c r="A7910" s="1" t="s">
        <v>8033</v>
      </c>
      <c r="B7910" s="1" t="s">
        <v>7658</v>
      </c>
      <c r="C7910" s="1" t="s">
        <v>7932</v>
      </c>
      <c r="D7910">
        <v>1097</v>
      </c>
      <c r="E7910">
        <f>100*Comuni[[#This Row],[Popolazione2011]]/$D$7916</f>
        <v>1.9140794677986665E-3</v>
      </c>
      <c r="F7910">
        <f>100*Comuni[[#This Row],[Popolazione2011]]/(SUMIFS($D$2:$D$7916,$B$2:$B$7916,"Sardegna"))</f>
        <v>6.6916275965894043E-2</v>
      </c>
      <c r="G7910" t="b">
        <f>IF(Comuni[[#This Row],[Popolazione2011]]&gt;300000,"MAGGIORE")</f>
        <v>0</v>
      </c>
      <c r="H7910">
        <f>100*Comuni[[#This Row],[Popolazione2011]]/(SUMIFS($D$2:$D$7916,$B$2:$B$7916,"Piemonte"))</f>
        <v>2.5137972408268171E-2</v>
      </c>
      <c r="I7910" s="1" t="str">
        <f>_xlfn.XLOOKUP(Comuni[[#This Row],[Regione]],Ripartizione_geografica[Regione],Ripartizione_geografica[Ripartizione geografica],,0)</f>
        <v>Isole</v>
      </c>
      <c r="J7910" s="1">
        <f>_xlfn.XLOOKUP(Comuni[[#This Row],[Regione]],Table_0[Regione],Table_0[Totale contagiati],,0)</f>
        <v>525277</v>
      </c>
      <c r="K7910" s="1">
        <f>_xlfn.XLOOKUP(Comuni[[#This Row],[Regione]],Table_0[Regione],Table_0[Guariti],,0)</f>
        <v>513189</v>
      </c>
      <c r="L7910" s="1">
        <f>_xlfn.XLOOKUP(Comuni[[#This Row],[Regione]],Table_0[Regione],Table_0[Deceduti],,0)</f>
        <v>2975</v>
      </c>
    </row>
    <row r="7911" spans="1:12" x14ac:dyDescent="0.25">
      <c r="A7911" s="1" t="s">
        <v>8034</v>
      </c>
      <c r="B7911" s="1" t="s">
        <v>7658</v>
      </c>
      <c r="C7911" s="1" t="s">
        <v>7932</v>
      </c>
      <c r="D7911">
        <v>4836</v>
      </c>
      <c r="E7911">
        <f>100*Comuni[[#This Row],[Popolazione2011]]/$D$7916</f>
        <v>8.4380021023467196E-3</v>
      </c>
      <c r="F7911">
        <f>100*Comuni[[#This Row],[Popolazione2011]]/(SUMIFS($D$2:$D$7916,$B$2:$B$7916,"Sardegna"))</f>
        <v>0.29499280817781554</v>
      </c>
      <c r="G7911" t="b">
        <f>IF(Comuni[[#This Row],[Popolazione2011]]&gt;300000,"MAGGIORE")</f>
        <v>0</v>
      </c>
      <c r="H7911">
        <f>100*Comuni[[#This Row],[Popolazione2011]]/(SUMIFS($D$2:$D$7916,$B$2:$B$7916,"Piemonte"))</f>
        <v>0.11081789841967628</v>
      </c>
      <c r="I7911" s="1" t="str">
        <f>_xlfn.XLOOKUP(Comuni[[#This Row],[Regione]],Ripartizione_geografica[Regione],Ripartizione_geografica[Ripartizione geografica],,0)</f>
        <v>Isole</v>
      </c>
      <c r="J7911" s="1">
        <f>_xlfn.XLOOKUP(Comuni[[#This Row],[Regione]],Table_0[Regione],Table_0[Totale contagiati],,0)</f>
        <v>525277</v>
      </c>
      <c r="K7911" s="1">
        <f>_xlfn.XLOOKUP(Comuni[[#This Row],[Regione]],Table_0[Regione],Table_0[Guariti],,0)</f>
        <v>513189</v>
      </c>
      <c r="L7911" s="1">
        <f>_xlfn.XLOOKUP(Comuni[[#This Row],[Regione]],Table_0[Regione],Table_0[Deceduti],,0)</f>
        <v>2975</v>
      </c>
    </row>
    <row r="7912" spans="1:12" x14ac:dyDescent="0.25">
      <c r="A7912" s="1" t="s">
        <v>8035</v>
      </c>
      <c r="B7912" s="1" t="s">
        <v>7658</v>
      </c>
      <c r="C7912" s="1" t="s">
        <v>7932</v>
      </c>
      <c r="D7912">
        <v>1127</v>
      </c>
      <c r="E7912">
        <f>100*Comuni[[#This Row],[Popolazione2011]]/$D$7916</f>
        <v>1.9664243939918843E-3</v>
      </c>
      <c r="F7912">
        <f>100*Comuni[[#This Row],[Popolazione2011]]/(SUMIFS($D$2:$D$7916,$B$2:$B$7916,"Sardegna"))</f>
        <v>6.8746256165508293E-2</v>
      </c>
      <c r="G7912" t="b">
        <f>IF(Comuni[[#This Row],[Popolazione2011]]&gt;300000,"MAGGIORE")</f>
        <v>0</v>
      </c>
      <c r="H7912">
        <f>100*Comuni[[#This Row],[Popolazione2011]]/(SUMIFS($D$2:$D$7916,$B$2:$B$7916,"Piemonte"))</f>
        <v>2.5825428353799661E-2</v>
      </c>
      <c r="I7912" s="1" t="str">
        <f>_xlfn.XLOOKUP(Comuni[[#This Row],[Regione]],Ripartizione_geografica[Regione],Ripartizione_geografica[Ripartizione geografica],,0)</f>
        <v>Isole</v>
      </c>
      <c r="J7912" s="1">
        <f>_xlfn.XLOOKUP(Comuni[[#This Row],[Regione]],Table_0[Regione],Table_0[Totale contagiati],,0)</f>
        <v>525277</v>
      </c>
      <c r="K7912" s="1">
        <f>_xlfn.XLOOKUP(Comuni[[#This Row],[Regione]],Table_0[Regione],Table_0[Guariti],,0)</f>
        <v>513189</v>
      </c>
      <c r="L7912" s="1">
        <f>_xlfn.XLOOKUP(Comuni[[#This Row],[Regione]],Table_0[Regione],Table_0[Deceduti],,0)</f>
        <v>2975</v>
      </c>
    </row>
    <row r="7913" spans="1:12" x14ac:dyDescent="0.25">
      <c r="A7913" s="1" t="s">
        <v>8036</v>
      </c>
      <c r="B7913" s="1" t="s">
        <v>7658</v>
      </c>
      <c r="C7913" s="1" t="s">
        <v>7932</v>
      </c>
      <c r="D7913">
        <v>3420</v>
      </c>
      <c r="E7913">
        <f>100*Comuni[[#This Row],[Popolazione2011]]/$D$7916</f>
        <v>5.9673215860268358E-3</v>
      </c>
      <c r="F7913">
        <f>100*Comuni[[#This Row],[Popolazione2011]]/(SUMIFS($D$2:$D$7916,$B$2:$B$7916,"Sardegna"))</f>
        <v>0.20861774275602338</v>
      </c>
      <c r="G7913" t="b">
        <f>IF(Comuni[[#This Row],[Popolazione2011]]&gt;300000,"MAGGIORE")</f>
        <v>0</v>
      </c>
      <c r="H7913">
        <f>100*Comuni[[#This Row],[Popolazione2011]]/(SUMIFS($D$2:$D$7916,$B$2:$B$7916,"Piemonte"))</f>
        <v>7.836997779058992E-2</v>
      </c>
      <c r="I7913" s="1" t="str">
        <f>_xlfn.XLOOKUP(Comuni[[#This Row],[Regione]],Ripartizione_geografica[Regione],Ripartizione_geografica[Ripartizione geografica],,0)</f>
        <v>Isole</v>
      </c>
      <c r="J7913" s="1">
        <f>_xlfn.XLOOKUP(Comuni[[#This Row],[Regione]],Table_0[Regione],Table_0[Totale contagiati],,0)</f>
        <v>525277</v>
      </c>
      <c r="K7913" s="1">
        <f>_xlfn.XLOOKUP(Comuni[[#This Row],[Regione]],Table_0[Regione],Table_0[Guariti],,0)</f>
        <v>513189</v>
      </c>
      <c r="L7913" s="1">
        <f>_xlfn.XLOOKUP(Comuni[[#This Row],[Regione]],Table_0[Regione],Table_0[Deceduti],,0)</f>
        <v>2975</v>
      </c>
    </row>
    <row r="7914" spans="1:12" x14ac:dyDescent="0.25">
      <c r="A7914" s="1" t="s">
        <v>8037</v>
      </c>
      <c r="B7914" s="1" t="s">
        <v>7658</v>
      </c>
      <c r="C7914" s="1" t="s">
        <v>7932</v>
      </c>
      <c r="D7914">
        <v>6857</v>
      </c>
      <c r="E7914">
        <f>100*Comuni[[#This Row],[Popolazione2011]]/$D$7916</f>
        <v>1.1964305296896495E-2</v>
      </c>
      <c r="F7914">
        <f>100*Comuni[[#This Row],[Popolazione2011]]/(SUMIFS($D$2:$D$7916,$B$2:$B$7916,"Sardegna"))</f>
        <v>0.41827247429182818</v>
      </c>
      <c r="G7914" t="b">
        <f>IF(Comuni[[#This Row],[Popolazione2011]]&gt;300000,"MAGGIORE")</f>
        <v>0</v>
      </c>
      <c r="H7914">
        <f>100*Comuni[[#This Row],[Popolazione2011]]/(SUMIFS($D$2:$D$7916,$B$2:$B$7916,"Piemonte"))</f>
        <v>0.15712951395031435</v>
      </c>
      <c r="I7914" s="1" t="str">
        <f>_xlfn.XLOOKUP(Comuni[[#This Row],[Regione]],Ripartizione_geografica[Regione],Ripartizione_geografica[Ripartizione geografica],,0)</f>
        <v>Isole</v>
      </c>
      <c r="J7914" s="1">
        <f>_xlfn.XLOOKUP(Comuni[[#This Row],[Regione]],Table_0[Regione],Table_0[Totale contagiati],,0)</f>
        <v>525277</v>
      </c>
      <c r="K7914" s="1">
        <f>_xlfn.XLOOKUP(Comuni[[#This Row],[Regione]],Table_0[Regione],Table_0[Guariti],,0)</f>
        <v>513189</v>
      </c>
      <c r="L7914" s="1">
        <f>_xlfn.XLOOKUP(Comuni[[#This Row],[Regione]],Table_0[Regione],Table_0[Deceduti],,0)</f>
        <v>2975</v>
      </c>
    </row>
    <row r="7915" spans="1:12" x14ac:dyDescent="0.25">
      <c r="A7915" s="1" t="s">
        <v>8038</v>
      </c>
      <c r="B7915" s="1" t="s">
        <v>7658</v>
      </c>
      <c r="C7915" s="1" t="s">
        <v>7932</v>
      </c>
      <c r="D7915">
        <v>2407</v>
      </c>
      <c r="E7915">
        <f>100*Comuni[[#This Row],[Popolazione2011]]/$D$7916</f>
        <v>4.1998079115691794E-3</v>
      </c>
      <c r="F7915">
        <f>100*Comuni[[#This Row],[Popolazione2011]]/(SUMIFS($D$2:$D$7916,$B$2:$B$7916,"Sardegna"))</f>
        <v>0.1468254113490492</v>
      </c>
      <c r="G7915" t="b">
        <f>IF(Comuni[[#This Row],[Popolazione2011]]&gt;300000,"MAGGIORE")</f>
        <v>0</v>
      </c>
      <c r="H7915">
        <f>100*Comuni[[#This Row],[Popolazione2011]]/(SUMIFS($D$2:$D$7916,$B$2:$B$7916,"Piemonte"))</f>
        <v>5.5156882029809923E-2</v>
      </c>
      <c r="I7915" s="1" t="str">
        <f>_xlfn.XLOOKUP(Comuni[[#This Row],[Regione]],Ripartizione_geografica[Regione],Ripartizione_geografica[Ripartizione geografica],,0)</f>
        <v>Isole</v>
      </c>
      <c r="J7915" s="1">
        <f>_xlfn.XLOOKUP(Comuni[[#This Row],[Regione]],Table_0[Regione],Table_0[Totale contagiati],,0)</f>
        <v>525277</v>
      </c>
      <c r="K7915" s="1">
        <f>_xlfn.XLOOKUP(Comuni[[#This Row],[Regione]],Table_0[Regione],Table_0[Guariti],,0)</f>
        <v>513189</v>
      </c>
      <c r="L7915" s="1">
        <f>_xlfn.XLOOKUP(Comuni[[#This Row],[Regione]],Table_0[Regione],Table_0[Deceduti],,0)</f>
        <v>2975</v>
      </c>
    </row>
    <row r="7916" spans="1:12" x14ac:dyDescent="0.25">
      <c r="A7916" s="1" t="s">
        <v>8039</v>
      </c>
      <c r="B7916" s="1"/>
      <c r="C7916" s="1"/>
      <c r="D7916">
        <v>57312145</v>
      </c>
      <c r="E7916">
        <f>100*Comuni[[#This Row],[Popolazione2011]]/$D$7916</f>
        <v>100</v>
      </c>
      <c r="F7916">
        <f>100*Comuni[[#This Row],[Popolazione2011]]/(SUMIFS($D$2:$D$7916,$B$2:$B$7916,"Piemonte"))</f>
        <v>1313.3191610470963</v>
      </c>
      <c r="G7916" t="str">
        <f>IF(Comuni[[#This Row],[Popolazione2011]]&gt;300000,"MAGGIORE")</f>
        <v>MAGGIORE</v>
      </c>
      <c r="H7916">
        <f>100*Comuni[[#This Row],[Popolazione2011]]/(SUMIFS($D$2:$D$7916,$B$2:$B$7916,"Piemonte"))</f>
        <v>1313.3191610470963</v>
      </c>
      <c r="I7916" s="1"/>
      <c r="J7916" s="1"/>
      <c r="K7916" s="1"/>
      <c r="L7916" s="1"/>
    </row>
  </sheetData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A7C3-05D6-41B0-AA38-BDA6A6F216E3}">
  <sheetPr>
    <tabColor theme="9" tint="0.39997558519241921"/>
  </sheetPr>
  <dimension ref="A1:C21"/>
  <sheetViews>
    <sheetView zoomScale="80" zoomScaleNormal="80" workbookViewId="0">
      <selection activeCell="A2" sqref="A2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7" bestFit="1" customWidth="1"/>
  </cols>
  <sheetData>
    <row r="1" spans="1:3" x14ac:dyDescent="0.25">
      <c r="A1" t="s">
        <v>8040</v>
      </c>
      <c r="B1" t="s">
        <v>8041</v>
      </c>
      <c r="C1" t="s">
        <v>1</v>
      </c>
    </row>
    <row r="2" spans="1:3" x14ac:dyDescent="0.25">
      <c r="A2">
        <v>1</v>
      </c>
      <c r="B2" s="1" t="s">
        <v>8042</v>
      </c>
      <c r="C2" s="1" t="s">
        <v>8</v>
      </c>
    </row>
    <row r="3" spans="1:3" x14ac:dyDescent="0.25">
      <c r="A3">
        <v>2</v>
      </c>
      <c r="B3" s="1" t="s">
        <v>8042</v>
      </c>
      <c r="C3" s="1" t="s">
        <v>1195</v>
      </c>
    </row>
    <row r="4" spans="1:3" x14ac:dyDescent="0.25">
      <c r="A4">
        <v>3</v>
      </c>
      <c r="B4" s="1" t="s">
        <v>8042</v>
      </c>
      <c r="C4" s="1" t="s">
        <v>1271</v>
      </c>
    </row>
    <row r="5" spans="1:3" x14ac:dyDescent="0.25">
      <c r="A5">
        <v>4</v>
      </c>
      <c r="B5" s="1" t="s">
        <v>8043</v>
      </c>
      <c r="C5" s="1" t="s">
        <v>2791</v>
      </c>
    </row>
    <row r="6" spans="1:3" x14ac:dyDescent="0.25">
      <c r="A6">
        <v>5</v>
      </c>
      <c r="B6" s="1" t="s">
        <v>8043</v>
      </c>
      <c r="C6" s="1" t="s">
        <v>3082</v>
      </c>
    </row>
    <row r="7" spans="1:3" x14ac:dyDescent="0.25">
      <c r="A7">
        <v>6</v>
      </c>
      <c r="B7" s="1" t="s">
        <v>8043</v>
      </c>
      <c r="C7" s="1" t="s">
        <v>3653</v>
      </c>
    </row>
    <row r="8" spans="1:3" x14ac:dyDescent="0.25">
      <c r="A8">
        <v>7</v>
      </c>
      <c r="B8" s="1" t="s">
        <v>8042</v>
      </c>
      <c r="C8" s="1" t="s">
        <v>3873</v>
      </c>
    </row>
    <row r="9" spans="1:3" x14ac:dyDescent="0.25">
      <c r="A9">
        <v>8</v>
      </c>
      <c r="B9" s="1" t="s">
        <v>8043</v>
      </c>
      <c r="C9" s="1" t="s">
        <v>4113</v>
      </c>
    </row>
    <row r="10" spans="1:3" x14ac:dyDescent="0.25">
      <c r="A10">
        <v>9</v>
      </c>
      <c r="B10" s="1" t="s">
        <v>8044</v>
      </c>
      <c r="C10" s="1" t="s">
        <v>4451</v>
      </c>
    </row>
    <row r="11" spans="1:3" x14ac:dyDescent="0.25">
      <c r="A11">
        <v>10</v>
      </c>
      <c r="B11" s="1" t="s">
        <v>8044</v>
      </c>
      <c r="C11" s="1" t="s">
        <v>4735</v>
      </c>
    </row>
    <row r="12" spans="1:3" x14ac:dyDescent="0.25">
      <c r="A12">
        <v>11</v>
      </c>
      <c r="B12" s="1" t="s">
        <v>8044</v>
      </c>
      <c r="C12" s="1" t="s">
        <v>4830</v>
      </c>
    </row>
    <row r="13" spans="1:3" x14ac:dyDescent="0.25">
      <c r="A13">
        <v>12</v>
      </c>
      <c r="B13" s="1" t="s">
        <v>8044</v>
      </c>
      <c r="C13" s="1" t="s">
        <v>5063</v>
      </c>
    </row>
    <row r="14" spans="1:3" x14ac:dyDescent="0.25">
      <c r="A14">
        <v>13</v>
      </c>
      <c r="B14" s="1" t="s">
        <v>8045</v>
      </c>
      <c r="C14" s="1" t="s">
        <v>5447</v>
      </c>
    </row>
    <row r="15" spans="1:3" x14ac:dyDescent="0.25">
      <c r="A15">
        <v>14</v>
      </c>
      <c r="B15" s="1" t="s">
        <v>8045</v>
      </c>
      <c r="C15" s="1" t="s">
        <v>5757</v>
      </c>
    </row>
    <row r="16" spans="1:3" x14ac:dyDescent="0.25">
      <c r="A16">
        <v>15</v>
      </c>
      <c r="B16" s="1" t="s">
        <v>8045</v>
      </c>
      <c r="C16" s="1" t="s">
        <v>5895</v>
      </c>
    </row>
    <row r="17" spans="1:3" x14ac:dyDescent="0.25">
      <c r="A17">
        <v>16</v>
      </c>
      <c r="B17" s="1" t="s">
        <v>8045</v>
      </c>
      <c r="C17" s="1" t="s">
        <v>6451</v>
      </c>
    </row>
    <row r="18" spans="1:3" x14ac:dyDescent="0.25">
      <c r="A18">
        <v>17</v>
      </c>
      <c r="B18" s="1" t="s">
        <v>8045</v>
      </c>
      <c r="C18" s="1" t="s">
        <v>6714</v>
      </c>
    </row>
    <row r="19" spans="1:3" x14ac:dyDescent="0.25">
      <c r="A19">
        <v>18</v>
      </c>
      <c r="B19" s="1" t="s">
        <v>8045</v>
      </c>
      <c r="C19" s="1" t="s">
        <v>6848</v>
      </c>
    </row>
    <row r="20" spans="1:3" x14ac:dyDescent="0.25">
      <c r="A20">
        <v>19</v>
      </c>
      <c r="B20" s="1" t="s">
        <v>8046</v>
      </c>
      <c r="C20" s="1" t="s">
        <v>7258</v>
      </c>
    </row>
    <row r="21" spans="1:3" x14ac:dyDescent="0.25">
      <c r="A21">
        <v>20</v>
      </c>
      <c r="B21" s="1" t="s">
        <v>8046</v>
      </c>
      <c r="C21" s="1" t="s">
        <v>7658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e 0 b 5 0 0 - d 1 7 4 - 4 b 8 4 - 8 1 d 3 - 6 e 0 3 6 e f b 8 c d d "   x m l n s = " h t t p : / / s c h e m a s . m i c r o s o f t . c o m / D a t a M a s h u p " > A A A A A C M H A A B Q S w M E F A A C A A g A t W 6 S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L V u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b p J X 0 / F 1 l h w E A A D 2 D g A A E w A c A E Z v c m 1 1 b G F z L 1 N l Y 3 R p b 2 4 x L m 0 g o h g A K K A U A A A A A A A A A A A A A A A A A A A A A A A A A A A A x V f d b t s 2 F L 5 e g L w D w a G Y D c i K l a 4 b 1 s 4 D D N t t j S 0 / i 9 3 2 w g k K R j p R i F C k Q V F 2 f u A H 2 j v s r i + 2 Q 0 m O F M t y X H f Y c u F I h + T h 9 5 3 z 8 R w q B t 9 w J c k o + + + 9 2 d / b 3 4 u v m Y a A 9 F S U S E 4 6 R I D Z 3 y P 4 d 6 J 5 y C W g a X D r g 3 A / K X 1 z q d R N 4 y 0 X 4 P a U N C B N 3 K C 9 1 + c f Y t B x + n v e h / j G q O l 5 7 + T o d D g + I X 9 8 O B 7 0 h + e Z e / d W x L f p D 2 0 6 R C Z C O M T o B J p O t m U 2 6 / P o G s D g v j m C h 8 n Q Q N S h 2 S h 1 f u c y 6 N B 0 E r 1 Y T P r M s I v c w f d 0 i L B i w + 6 R H y d M 3 D M D J O B E 8 B k I o S h 6 H b N L x H + q V a Q M v A c W I P Z G e W e H T P L R r h A j n w m m 4 4 6 F e d F 8 3 O Z I B f y K + 8 w o Y v i 0 5 H e s m Y y v l I 5 6 S i S R H N 9 N I W 4 8 C 8 t 5 e K D Z A o 9 i S H A R M X B r F g 5 Z 2 g 9 r 7 C 8 r 9 j l c z a F m 9 q u l n c m 7 x a K g g y k 1 2 m L C i F 9 D w W Y E A r V y p u a W w y p n h w D z r 0 l j k i O / I L / + l i Y V v Q f k i Z U G i I q u s V 9 Z e 7 M A c s Y j F c d A f C W U l C U k Z x C p G W R r L Z g V x E 4 R p x K t z V H 3 a t V Q x b G D J r x v F I W X q q I P U k V c p p O q W T 2 D c K 1 9 x E P B C E s M Q r 7 k g s c G c V V m n a q p E p n n w 7 Z n l Y e I f v r R t f j K 6 u i G I U + k Y X k 0 G J l i k J R k g t 8 j Z l b w 7 A Z B x r C q F u u d j p V h A u x y o k L k 7 N t T B y + W S p q s A C r F d q S Q g k k 4 e p s x o f Q T Z U w F 8 + E j E w k 0 n g f r 0 N P h 4 O j k e D y w j x x l h V m g T u 5 F L 9 2 N M U h O E e D F B i h e L Z Y q a o c S U m y 6 0 / 7 P E P T W p 2 M N 6 i I h K L o 0 H z r b b U N C 9 v e 4 3 B p I u b / Y I z V l 2 v D U W S s E F W p m 9 U H X 9 5 x e P H P 7 y k 8 i b D I 7 d Z y a 7 V x z a 7 D 5 T P o g e M Q N 6 A 7 9 D u n m h a X z 0 i E D 6 a N 0 Z d j x D l 8 d O u T P B A / 9 y N w J 6 B S P 7 j F 6 v d i 2 0 N T W m Z z u / 9 Z w A u 4 D K W p I 6 f S n x a U U Q V J K 2 D Z F a P F E K a v g n w o j 5 U H a N U L 4 B J f u K Q u h Y R 8 K D V w b M 4 1 f H x z M 5 3 P X T z T j K G T O X G 4 O f D X j Q c v 7 p Z W p m R f t x d 4 U 2 q V 7 R X v 1 8 v B 1 Q U 7 d 2 U D W V e H s d F U D e 5 w g R O K z m F f H 3 i V M c 7 N m o A 8 + B M m 6 k c x d U D t e O s T V w R 6 i S A u y 1 2 6 7 7 X a b N F 4 0 K 0 T s 3 v E W 8 6 r O E m H w m J G f S R i 6 z d o G s 3 X X r 1 x B V o J Z j c U K + z q + G y g + y 2 p T b 6 h t D Z U L B s U R W 4 p / 6 K I P t v p + Y N + + / L V 8 / y 8 b 1 l j j i e N S t b o C z d 2 A h z X W g 9 G X v w P D t R L f h O 5 w e 3 T Y w + h b z R P B y U e Q c M 8 Z e W f f 2 K O 9 l d t b S / u z w M p 1 a w 2 2 c u l K Q X 5 u b / p o 6 i X a B u r x 2 6 n 5 M D l m E X R o v t Z + w O R F b d c y t G w i O x S i r y w 2 O w m 9 c m T r M r N i J / 9 O x u i b f w B Q S w E C L Q A U A A I A C A C 1 b p J X 6 2 x O L 6 U A A A D 2 A A A A E g A A A A A A A A A A A A A A A A A A A A A A Q 2 9 u Z m l n L 1 B h Y 2 t h Z 2 U u e G 1 s U E s B A i 0 A F A A C A A g A t W 6 S V w / K 6 a u k A A A A 6 Q A A A B M A A A A A A A A A A A A A A A A A 8 Q A A A F t D b 2 5 0 Z W 5 0 X 1 R 5 c G V z X S 5 4 b W x Q S w E C L Q A U A A I A C A C 1 b p J X 0 / F 1 l h w E A A D 2 D g A A E w A A A A A A A A A A A A A A A A D i A Q A A R m 9 y b X V s Y X M v U 2 V j d G l v b j E u b V B L B Q Y A A A A A A w A D A M I A A A B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L g A A A A A A A K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R v d G F s Z S B w Z X I g b 2 d u a S B j b 2 1 1 b m U l L D R 9 J n F 1 b 3 Q 7 L C Z x d W 9 0 O 1 N l Y 3 R p b 2 4 x L 0 N v b X V u a S 9 B d X R v U m V t b 3 Z l Z E N v b H V t b n M x L n t U b 3 R h b G U g Z G k g b 2 d u a S B y Z W d p b 2 5 l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R v d G F s Z S B w Z X I g b 2 d u a S B j b 2 1 1 b m U l L D R 9 J n F 1 b 3 Q 7 L C Z x d W 9 0 O 1 N l Y 3 R p b 2 4 x L 0 N v b X V u a S 9 B d X R v U m V t b 3 Z l Z E N v b H V t b n M x L n t U b 3 R h b G U g Z G k g b 2 d u a S B y Z W d p b 2 5 l J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V G 9 0 Y W x l I H B l c i B v Z 2 5 p I G N v b X V u Z S U m c X V v d D s s J n F 1 b 3 Q 7 V G 9 0 Y W x l I G R p I G 9 n b m k g c m V n a W 9 u Z S U m c X V v d D t d I i A v P j x F b n R y e S B U e X B l P S J G a W x s Q 2 9 s d W 1 u V H l w Z X M i I F Z h b H V l P S J z Q m d Z R 0 F 3 Q U E i I C 8 + P E V u d H J 5 I F R 5 c G U 9 I k Z p b G x M Y X N 0 V X B k Y X R l Z C I g V m F s d W U 9 I m Q y M D I z L T E y L T E 4 V D A 5 O j E 3 O j A 4 L j k y O T c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1 I i A v P j x F b n R y e S B U e X B l P S J B Z G R l Z F R v R G F 0 Y U 1 v Z G V s I i B W Y W x 1 Z T 0 i b D A i I C 8 + P E V u d H J 5 I F R 5 c G U 9 I l F 1 Z X J 5 S U Q i I F Z h b H V l P S J z Y W M 1 Z m Q 4 Y z A t N z A 1 Z C 0 0 M z l k L T h m M T g t Z j E w O T U 1 Y W I 0 M W J j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w O D o 0 O D o z N y 4 0 M j c 1 N D E w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y O j I 1 O j M z L j M 0 M j E 2 M T J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j o 1 M z o x N y 4 3 M z M 5 N z c w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w L 0 F 1 d G 9 S Z W 1 v d m V k Q 2 9 s d W 1 u c z E u e 1 J l Z 2 l v b m U s M H 0 m c X V v d D s s J n F 1 b 3 Q 7 U 2 V j d G l v b j E v V G F i b G V f M C 9 B d X R v U m V t b 3 Z l Z E N v b H V t b n M x L n t U b 3 R h b G U s M X 0 m c X V v d D s s J n F 1 b 3 Q 7 U 2 V j d G l v b j E v V G F i b G V f M C 9 B d X R v U m V t b 3 Z l Z E N v b H V t b n M x L n t H d W F y a X R p L D J 9 J n F 1 b 3 Q 7 L C Z x d W 9 0 O 1 N l Y 3 R p b 2 4 x L 1 R h Y m x l X z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f M C 9 B d X R v U m V t b 3 Z l Z E N v b H V t b n M x L n t S Z W d p b 2 5 l L D B 9 J n F 1 b 3 Q 7 L C Z x d W 9 0 O 1 N l Y 3 R p b 2 4 x L 1 R h Y m x l X z A v Q X V 0 b 1 J l b W 9 2 Z W R D b 2 x 1 b W 5 z M S 5 7 V G 9 0 Y W x l L D F 9 J n F 1 b 3 Q 7 L C Z x d W 9 0 O 1 N l Y 3 R p b 2 4 x L 1 R h Y m x l X z A v Q X V 0 b 1 J l b W 9 2 Z W R D b 2 x 1 b W 5 z M S 5 7 R 3 V h c m l 0 a S w y f S Z x d W 9 0 O y w m c X V v d D t T Z W N 0 a W 9 u M S 9 U Y W J s Z V 8 w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C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9 W z y s j B R I l d m 0 1 d M x c N o A A A A A A g A A A A A A E G Y A A A A B A A A g A A A A H B b k 1 o c p h 9 f k u + h m L m 2 W 3 3 k j 7 E f 0 F A w F x 6 / U S u J h v t k A A A A A D o A A A A A C A A A g A A A A Q G z f f 7 H f Q y 9 e q l P W T / a + p r r w u x 3 J v k / Q 9 T n f J t N k x 6 t Q A A A A 2 O t a W d b d + p N 4 7 / A V q 5 r 8 9 E i U S 0 P L c v q 1 B v t o 6 Q r T 7 + y 6 8 2 b H o p a D j c b 8 j O 0 g W g 9 K W S x m B y 6 y D Y K q k i 7 U p Y A T q r p N b j F a Q / + S y m Z C k H C n u 5 R A A A A A B g v Y e Y L w R u U p C 9 e h p d z 8 U c R m 0 5 i N k b K 5 J R / J E W v y I 3 z E m + y s f u N p 2 F q G M H K b 9 n U r v E X n 3 4 K B M U D V c g 7 J L p k i C A = = < / D a t a M a s h u p > 
</file>

<file path=customXml/itemProps1.xml><?xml version="1.0" encoding="utf-8"?>
<ds:datastoreItem xmlns:ds="http://schemas.openxmlformats.org/officeDocument/2006/customXml" ds:itemID="{A9EC70CE-A532-4079-B526-C9D9622FA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Covid19_italy_province-MISURE</vt:lpstr>
      <vt:lpstr>Comuni.xlxs</vt:lpstr>
      <vt:lpstr>Ripartizione-geografica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Utente14</dc:creator>
  <cp:lastModifiedBy>Utente14</cp:lastModifiedBy>
  <dcterms:created xsi:type="dcterms:W3CDTF">2023-12-18T08:38:43Z</dcterms:created>
  <dcterms:modified xsi:type="dcterms:W3CDTF">2023-12-18T16:33:15Z</dcterms:modified>
</cp:coreProperties>
</file>